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B:\Business_Intelligence_Service\Analytics\National Submissions\2627\Safe Staffing\Safe Staffing Returns\04 Jul 2026\"/>
    </mc:Choice>
  </mc:AlternateContent>
  <xr:revisionPtr revIDLastSave="0" documentId="8_{A1EF6872-121B-4354-A8B4-8111ECEBB8BC}" xr6:coauthVersionLast="47" xr6:coauthVersionMax="47" xr10:uidLastSave="{00000000-0000-0000-0000-000000000000}"/>
  <workbookProtection workbookAlgorithmName="SHA-512" workbookHashValue="aqg1D9ueNJoYipd+iiHmkokb70bN6aYeXxqOZ856v1gKmGaRjyt+QOORQpzku4iXjQCN5b/L8R7HRrof0LABQA==" workbookSaltValue="3xj2U+5ViiVjy6Gyxi998A==" workbookSpinCount="100000" lockStructure="1"/>
  <bookViews>
    <workbookView xWindow="-120" yWindow="-120" windowWidth="29040" windowHeight="15720" firstSheet="3" activeTab="6" xr2:uid="{9AB81F07-AEE1-4AB2-86CC-01F0259C27CB}"/>
  </bookViews>
  <sheets>
    <sheet name="Revision History" sheetId="7" state="hidden" r:id="rId1"/>
    <sheet name="templatemetadata" sheetId="11" state="hidden" r:id="rId2"/>
    <sheet name="Dev Notes" sheetId="13" state="hidden" r:id="rId3"/>
    <sheet name="Control Panel" sheetId="3" r:id="rId4"/>
    <sheet name="SDCS" sheetId="12" state="hidden" r:id="rId5"/>
    <sheet name="Important Information" sheetId="6" r:id="rId6"/>
    <sheet name="Trust - Frontsheet" sheetId="1" r:id="rId7"/>
    <sheet name="Errors" sheetId="8" r:id="rId8"/>
    <sheet name="Warnings" sheetId="9" r:id="rId9"/>
    <sheet name="Reference Data" sheetId="2" state="hidden" r:id="rId10"/>
    <sheet name="Wards" sheetId="4" r:id="rId11"/>
    <sheet name="Backsheet" sheetId="5" state="hidden" r:id="rId12"/>
    <sheet name="TemplateData" sheetId="10" state="hidden" r:id="rId13"/>
  </sheets>
  <definedNames>
    <definedName name="_xlnm._FilterDatabase" localSheetId="9" hidden="1">'Reference Data'!$G$1:$J$4385</definedName>
    <definedName name="_xlnm._FilterDatabase" localSheetId="10" hidden="1">Wards!$A$1:$H$6827</definedName>
    <definedName name="OrgCodeSelection">'Control Panel'!$E$6</definedName>
    <definedName name="OrgNameSelection">'Control Panel'!$F$6</definedName>
    <definedName name="Orgs">'Reference Data'!$D$2:$E$202</definedName>
    <definedName name="SiteOrgCodes">'Reference Data'!$H$2:$H$4385</definedName>
    <definedName name="Sites">'Reference Data'!$G$2:$J$4385</definedName>
    <definedName name="Specialties">'Reference Data'!$A$2:$A$84</definedName>
    <definedName name="WardSiteCodes">Wards!$D$2:$D$6870</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6" i="3" l="1"/>
  <c r="A3518" i="4"/>
  <c r="A6499" i="4"/>
  <c r="G2877" i="2"/>
  <c r="A859" i="4"/>
  <c r="G3384" i="2"/>
  <c r="A1160" i="4"/>
  <c r="A3796" i="4" l="1"/>
  <c r="H1355" i="2"/>
  <c r="G1355" i="2" s="1"/>
  <c r="A6662" i="4"/>
  <c r="A6663" i="4"/>
  <c r="A169" i="4" l="1"/>
  <c r="A170" i="4"/>
  <c r="A171" i="4"/>
  <c r="A172" i="4"/>
  <c r="A173" i="4"/>
  <c r="A174" i="4"/>
  <c r="A175" i="4"/>
  <c r="A176" i="4"/>
  <c r="A177" i="4"/>
  <c r="A178" i="4"/>
  <c r="A179" i="4"/>
  <c r="A180" i="4"/>
  <c r="A181" i="4"/>
  <c r="A167" i="4"/>
  <c r="A168" i="4"/>
  <c r="G1652" i="2"/>
  <c r="G1653" i="2"/>
  <c r="A163" i="4"/>
  <c r="A164" i="4"/>
  <c r="A165" i="4"/>
  <c r="A166" i="4"/>
  <c r="A143" i="4"/>
  <c r="A144" i="4"/>
  <c r="A145" i="4"/>
  <c r="A146" i="4"/>
  <c r="A147" i="4"/>
  <c r="A148" i="4"/>
  <c r="A149" i="4"/>
  <c r="A150" i="4"/>
  <c r="A151" i="4"/>
  <c r="A152" i="4"/>
  <c r="A153" i="4"/>
  <c r="A154" i="4"/>
  <c r="A155" i="4"/>
  <c r="A156" i="4"/>
  <c r="A157" i="4"/>
  <c r="A158" i="4"/>
  <c r="A159" i="4"/>
  <c r="A160" i="4"/>
  <c r="A161" i="4"/>
  <c r="A162" i="4"/>
  <c r="A138" i="4"/>
  <c r="A139" i="4"/>
  <c r="A140" i="4"/>
  <c r="A141" i="4"/>
  <c r="A142" i="4"/>
  <c r="A182" i="4"/>
  <c r="G1651" i="2"/>
  <c r="G1650" i="2"/>
  <c r="A4632" i="4"/>
  <c r="A6871" i="4"/>
  <c r="A4652" i="4"/>
  <c r="A4653" i="4"/>
  <c r="A4654" i="4"/>
  <c r="A4655" i="4"/>
  <c r="A4656" i="4"/>
  <c r="A4657" i="4"/>
  <c r="A4658" i="4"/>
  <c r="A4659" i="4"/>
  <c r="A4660" i="4"/>
  <c r="A4661" i="4"/>
  <c r="A4662" i="4"/>
  <c r="A4663" i="4"/>
  <c r="A4664" i="4"/>
  <c r="A4665" i="4"/>
  <c r="A4666" i="4"/>
  <c r="A4667" i="4"/>
  <c r="A4668" i="4"/>
  <c r="A4669" i="4"/>
  <c r="A4670" i="4"/>
  <c r="A4671" i="4"/>
  <c r="A4672" i="4"/>
  <c r="A4673" i="4"/>
  <c r="A4674" i="4"/>
  <c r="A4675" i="4"/>
  <c r="A4676" i="4"/>
  <c r="A4677" i="4"/>
  <c r="A4678" i="4"/>
  <c r="A4679" i="4"/>
  <c r="A4680" i="4"/>
  <c r="A4681" i="4"/>
  <c r="A4682" i="4"/>
  <c r="A4683" i="4"/>
  <c r="A4684" i="4"/>
  <c r="A4685" i="4"/>
  <c r="A4686" i="4"/>
  <c r="A4687" i="4"/>
  <c r="A4688" i="4"/>
  <c r="A4689" i="4"/>
  <c r="A4690" i="4"/>
  <c r="A4691" i="4"/>
  <c r="A4692" i="4"/>
  <c r="A4693" i="4"/>
  <c r="A4694" i="4"/>
  <c r="A4695" i="4"/>
  <c r="A4696" i="4"/>
  <c r="A4697" i="4"/>
  <c r="A4698" i="4"/>
  <c r="A4699" i="4"/>
  <c r="A4700" i="4"/>
  <c r="A4701" i="4"/>
  <c r="A4702" i="4"/>
  <c r="A4703" i="4"/>
  <c r="A4704" i="4"/>
  <c r="A4705" i="4"/>
  <c r="A4706" i="4"/>
  <c r="A4707" i="4"/>
  <c r="A4708" i="4"/>
  <c r="A4709" i="4"/>
  <c r="A4710" i="4"/>
  <c r="A4711" i="4"/>
  <c r="A4712" i="4"/>
  <c r="A4713" i="4"/>
  <c r="A4714" i="4"/>
  <c r="A4715" i="4"/>
  <c r="A4716" i="4"/>
  <c r="A4717" i="4"/>
  <c r="A4718" i="4"/>
  <c r="A4719" i="4"/>
  <c r="A4720" i="4"/>
  <c r="A4721" i="4"/>
  <c r="A4722" i="4"/>
  <c r="A4723" i="4"/>
  <c r="A4724" i="4"/>
  <c r="A4725" i="4"/>
  <c r="A4726" i="4"/>
  <c r="A4727" i="4"/>
  <c r="A4728" i="4"/>
  <c r="A4729" i="4"/>
  <c r="A4730" i="4"/>
  <c r="A4731" i="4"/>
  <c r="A4732" i="4"/>
  <c r="A4733" i="4"/>
  <c r="A4734" i="4"/>
  <c r="A4735" i="4"/>
  <c r="A4736" i="4"/>
  <c r="A4737" i="4"/>
  <c r="A4738" i="4"/>
  <c r="A4739" i="4"/>
  <c r="A4740" i="4"/>
  <c r="A4741" i="4"/>
  <c r="A4742" i="4"/>
  <c r="A4743" i="4"/>
  <c r="A4744" i="4"/>
  <c r="A4745" i="4"/>
  <c r="A4746" i="4"/>
  <c r="A4747" i="4"/>
  <c r="A4748" i="4"/>
  <c r="A4749" i="4"/>
  <c r="A4750" i="4"/>
  <c r="A4751" i="4"/>
  <c r="A4752" i="4"/>
  <c r="A4753" i="4"/>
  <c r="A4754" i="4"/>
  <c r="A4755" i="4"/>
  <c r="A4756" i="4"/>
  <c r="A4757" i="4"/>
  <c r="A4758" i="4"/>
  <c r="A4759" i="4"/>
  <c r="A4760" i="4"/>
  <c r="A4761" i="4"/>
  <c r="A4762" i="4"/>
  <c r="A4763" i="4"/>
  <c r="A4764" i="4"/>
  <c r="A4765" i="4"/>
  <c r="A4766" i="4"/>
  <c r="A4767" i="4"/>
  <c r="A4768" i="4"/>
  <c r="A4769" i="4"/>
  <c r="A4770" i="4"/>
  <c r="A4771" i="4"/>
  <c r="A4772" i="4"/>
  <c r="A4773" i="4"/>
  <c r="A4774" i="4"/>
  <c r="A4775" i="4"/>
  <c r="A4776" i="4"/>
  <c r="A4777" i="4"/>
  <c r="A4778" i="4"/>
  <c r="A4779" i="4"/>
  <c r="A4780" i="4"/>
  <c r="A4781" i="4"/>
  <c r="A4782" i="4"/>
  <c r="A4783" i="4"/>
  <c r="A4784" i="4"/>
  <c r="A4785" i="4"/>
  <c r="A4786" i="4"/>
  <c r="A4787" i="4"/>
  <c r="A4788" i="4"/>
  <c r="A4789" i="4"/>
  <c r="A4790" i="4"/>
  <c r="A4791" i="4"/>
  <c r="A4792" i="4"/>
  <c r="A4793" i="4"/>
  <c r="A4794" i="4"/>
  <c r="A4795" i="4"/>
  <c r="A4796" i="4"/>
  <c r="A4797" i="4"/>
  <c r="A4798" i="4"/>
  <c r="A4799" i="4"/>
  <c r="A4800" i="4"/>
  <c r="A4801" i="4"/>
  <c r="A4802" i="4"/>
  <c r="A4803" i="4"/>
  <c r="A4804" i="4"/>
  <c r="A4805" i="4"/>
  <c r="A4806" i="4"/>
  <c r="A4807" i="4"/>
  <c r="A4808" i="4"/>
  <c r="A4809" i="4"/>
  <c r="A4810" i="4"/>
  <c r="A4811" i="4"/>
  <c r="A4812" i="4"/>
  <c r="A4813" i="4"/>
  <c r="A4814" i="4"/>
  <c r="A4815" i="4"/>
  <c r="A4816" i="4"/>
  <c r="A4817" i="4"/>
  <c r="A4818" i="4"/>
  <c r="A4819" i="4"/>
  <c r="A4820" i="4"/>
  <c r="A4821" i="4"/>
  <c r="A4822" i="4"/>
  <c r="A4823" i="4"/>
  <c r="A4824" i="4"/>
  <c r="A4825" i="4"/>
  <c r="A4826" i="4"/>
  <c r="A4827" i="4"/>
  <c r="A4828" i="4"/>
  <c r="A4829" i="4"/>
  <c r="A4830" i="4"/>
  <c r="A4831" i="4"/>
  <c r="A4832" i="4"/>
  <c r="A4833" i="4"/>
  <c r="A4834" i="4"/>
  <c r="A4835" i="4"/>
  <c r="A4836" i="4"/>
  <c r="A4837" i="4"/>
  <c r="A4838" i="4"/>
  <c r="A4839" i="4"/>
  <c r="A4840" i="4"/>
  <c r="A4841" i="4"/>
  <c r="A4842" i="4"/>
  <c r="A4843" i="4"/>
  <c r="A4844" i="4"/>
  <c r="A4845" i="4"/>
  <c r="A4846" i="4"/>
  <c r="A4847" i="4"/>
  <c r="A4848" i="4"/>
  <c r="A4849" i="4"/>
  <c r="A4850" i="4"/>
  <c r="A4851" i="4"/>
  <c r="A4852" i="4"/>
  <c r="A4853" i="4"/>
  <c r="A4854" i="4"/>
  <c r="A4855" i="4"/>
  <c r="A4856" i="4"/>
  <c r="A4857" i="4"/>
  <c r="A4858" i="4"/>
  <c r="A4859" i="4"/>
  <c r="A4860" i="4"/>
  <c r="A4861" i="4"/>
  <c r="A4862" i="4"/>
  <c r="A4863" i="4"/>
  <c r="A4864" i="4"/>
  <c r="A4865" i="4"/>
  <c r="A4866" i="4"/>
  <c r="A4867" i="4"/>
  <c r="A4868" i="4"/>
  <c r="A4869" i="4"/>
  <c r="A4870" i="4"/>
  <c r="A4871" i="4"/>
  <c r="A4872" i="4"/>
  <c r="A4873" i="4"/>
  <c r="A4874" i="4"/>
  <c r="A4875" i="4"/>
  <c r="A4876" i="4"/>
  <c r="A4877" i="4"/>
  <c r="A4878" i="4"/>
  <c r="A4879" i="4"/>
  <c r="A4880" i="4"/>
  <c r="A4881" i="4"/>
  <c r="A4882" i="4"/>
  <c r="A4883" i="4"/>
  <c r="A4884" i="4"/>
  <c r="A4885" i="4"/>
  <c r="A4886" i="4"/>
  <c r="A4887" i="4"/>
  <c r="A4888" i="4"/>
  <c r="A4889" i="4"/>
  <c r="A4890" i="4"/>
  <c r="A4891" i="4"/>
  <c r="A4892" i="4"/>
  <c r="A4893" i="4"/>
  <c r="A4894" i="4"/>
  <c r="A4895" i="4"/>
  <c r="A4896" i="4"/>
  <c r="A4897" i="4"/>
  <c r="A4898" i="4"/>
  <c r="A4899" i="4"/>
  <c r="A4900" i="4"/>
  <c r="A4901" i="4"/>
  <c r="A4902" i="4"/>
  <c r="A4903" i="4"/>
  <c r="A4904" i="4"/>
  <c r="A4905" i="4"/>
  <c r="A4906" i="4"/>
  <c r="A4907" i="4"/>
  <c r="A4908" i="4"/>
  <c r="A4909" i="4"/>
  <c r="A4910" i="4"/>
  <c r="A4911" i="4"/>
  <c r="A4912" i="4"/>
  <c r="A4913" i="4"/>
  <c r="A4914" i="4"/>
  <c r="A4915" i="4"/>
  <c r="A4916" i="4"/>
  <c r="A4917" i="4"/>
  <c r="A4918" i="4"/>
  <c r="A4919" i="4"/>
  <c r="A4920" i="4"/>
  <c r="A4921" i="4"/>
  <c r="A4922" i="4"/>
  <c r="A4923" i="4"/>
  <c r="A4924" i="4"/>
  <c r="A4925" i="4"/>
  <c r="A4926" i="4"/>
  <c r="A4927" i="4"/>
  <c r="A4928" i="4"/>
  <c r="A4929" i="4"/>
  <c r="A4930" i="4"/>
  <c r="A4931" i="4"/>
  <c r="A4932" i="4"/>
  <c r="A4933" i="4"/>
  <c r="A4934" i="4"/>
  <c r="A4935" i="4"/>
  <c r="A4936" i="4"/>
  <c r="A4937" i="4"/>
  <c r="A4938" i="4"/>
  <c r="A4939" i="4"/>
  <c r="A4940" i="4"/>
  <c r="A4941" i="4"/>
  <c r="A4942" i="4"/>
  <c r="A4943" i="4"/>
  <c r="A4944" i="4"/>
  <c r="A4945" i="4"/>
  <c r="A4946" i="4"/>
  <c r="A4947" i="4"/>
  <c r="A4948" i="4"/>
  <c r="A4949" i="4"/>
  <c r="A4950" i="4"/>
  <c r="A4951" i="4"/>
  <c r="A4952" i="4"/>
  <c r="A4953" i="4"/>
  <c r="A4954" i="4"/>
  <c r="A4955" i="4"/>
  <c r="A4956" i="4"/>
  <c r="A4957" i="4"/>
  <c r="A4958" i="4"/>
  <c r="A4959" i="4"/>
  <c r="A4960" i="4"/>
  <c r="A4961" i="4"/>
  <c r="A4962" i="4"/>
  <c r="A4963" i="4"/>
  <c r="A4964" i="4"/>
  <c r="A4965" i="4"/>
  <c r="A4966" i="4"/>
  <c r="A4967" i="4"/>
  <c r="A4968" i="4"/>
  <c r="A4969" i="4"/>
  <c r="A4970" i="4"/>
  <c r="A4971" i="4"/>
  <c r="A4972" i="4"/>
  <c r="A4973" i="4"/>
  <c r="A4974" i="4"/>
  <c r="A4975" i="4"/>
  <c r="A4976" i="4"/>
  <c r="A4977" i="4"/>
  <c r="A4978" i="4"/>
  <c r="A4979" i="4"/>
  <c r="A4980" i="4"/>
  <c r="A4981" i="4"/>
  <c r="A4982" i="4"/>
  <c r="A4983" i="4"/>
  <c r="A4984" i="4"/>
  <c r="A4985" i="4"/>
  <c r="A4986" i="4"/>
  <c r="A4987" i="4"/>
  <c r="A4988" i="4"/>
  <c r="A4989" i="4"/>
  <c r="A4990" i="4"/>
  <c r="A4991" i="4"/>
  <c r="A4992" i="4"/>
  <c r="A4993" i="4"/>
  <c r="A4994" i="4"/>
  <c r="A4995" i="4"/>
  <c r="A4996" i="4"/>
  <c r="A4997" i="4"/>
  <c r="A4998" i="4"/>
  <c r="A4999" i="4"/>
  <c r="A5000" i="4"/>
  <c r="A5001" i="4"/>
  <c r="A5002" i="4"/>
  <c r="A5003" i="4"/>
  <c r="A5004" i="4"/>
  <c r="A5005" i="4"/>
  <c r="A5006" i="4"/>
  <c r="A5007" i="4"/>
  <c r="A5008" i="4"/>
  <c r="A5009" i="4"/>
  <c r="A5010" i="4"/>
  <c r="A5011" i="4"/>
  <c r="A5012" i="4"/>
  <c r="A5013" i="4"/>
  <c r="A5014" i="4"/>
  <c r="A5015" i="4"/>
  <c r="A5016" i="4"/>
  <c r="A5017" i="4"/>
  <c r="A5018" i="4"/>
  <c r="A5019" i="4"/>
  <c r="A5020" i="4"/>
  <c r="A5021" i="4"/>
  <c r="A5022" i="4"/>
  <c r="A5023" i="4"/>
  <c r="A5024" i="4"/>
  <c r="A5025" i="4"/>
  <c r="A5026" i="4"/>
  <c r="A5027" i="4"/>
  <c r="A5028" i="4"/>
  <c r="A5029" i="4"/>
  <c r="A5030" i="4"/>
  <c r="A5031" i="4"/>
  <c r="A5032" i="4"/>
  <c r="A5033" i="4"/>
  <c r="A5034" i="4"/>
  <c r="A5035" i="4"/>
  <c r="A5036" i="4"/>
  <c r="A5037" i="4"/>
  <c r="A5038" i="4"/>
  <c r="A5039" i="4"/>
  <c r="A5040" i="4"/>
  <c r="A5041" i="4"/>
  <c r="A5042" i="4"/>
  <c r="A5043" i="4"/>
  <c r="A5044" i="4"/>
  <c r="A5045" i="4"/>
  <c r="A5046" i="4"/>
  <c r="A5047" i="4"/>
  <c r="A5048" i="4"/>
  <c r="A5049" i="4"/>
  <c r="A5050" i="4"/>
  <c r="A5051" i="4"/>
  <c r="A5052" i="4"/>
  <c r="A5053" i="4"/>
  <c r="A5054" i="4"/>
  <c r="A5055" i="4"/>
  <c r="A5056" i="4"/>
  <c r="A5057" i="4"/>
  <c r="A5058" i="4"/>
  <c r="A5059" i="4"/>
  <c r="A5060" i="4"/>
  <c r="A5061" i="4"/>
  <c r="A5062" i="4"/>
  <c r="A5063" i="4"/>
  <c r="A5064" i="4"/>
  <c r="A5065" i="4"/>
  <c r="A5066" i="4"/>
  <c r="A5067" i="4"/>
  <c r="A5068" i="4"/>
  <c r="A5069" i="4"/>
  <c r="A5070" i="4"/>
  <c r="A5071" i="4"/>
  <c r="A5072" i="4"/>
  <c r="A5073" i="4"/>
  <c r="A5074" i="4"/>
  <c r="A5075" i="4"/>
  <c r="A5076" i="4"/>
  <c r="A5077" i="4"/>
  <c r="A5078" i="4"/>
  <c r="A5079" i="4"/>
  <c r="A5080" i="4"/>
  <c r="A5081" i="4"/>
  <c r="A5082" i="4"/>
  <c r="A5083" i="4"/>
  <c r="A5084" i="4"/>
  <c r="A5085" i="4"/>
  <c r="A5086" i="4"/>
  <c r="A5087" i="4"/>
  <c r="A5088" i="4"/>
  <c r="A5089" i="4"/>
  <c r="A5090" i="4"/>
  <c r="A5091" i="4"/>
  <c r="A5092" i="4"/>
  <c r="A5093" i="4"/>
  <c r="A5094" i="4"/>
  <c r="A5095" i="4"/>
  <c r="A5096" i="4"/>
  <c r="A5097" i="4"/>
  <c r="A5098" i="4"/>
  <c r="A5099" i="4"/>
  <c r="A5100" i="4"/>
  <c r="A5101" i="4"/>
  <c r="A5102" i="4"/>
  <c r="A5103" i="4"/>
  <c r="A5104" i="4"/>
  <c r="A5105" i="4"/>
  <c r="A5106" i="4"/>
  <c r="A5107" i="4"/>
  <c r="A5108" i="4"/>
  <c r="A5109" i="4"/>
  <c r="A5110" i="4"/>
  <c r="A5111" i="4"/>
  <c r="A5112" i="4"/>
  <c r="A5113" i="4"/>
  <c r="A5114" i="4"/>
  <c r="A5115" i="4"/>
  <c r="A5116" i="4"/>
  <c r="A5117" i="4"/>
  <c r="A5118" i="4"/>
  <c r="A5119" i="4"/>
  <c r="A5120" i="4"/>
  <c r="A5121" i="4"/>
  <c r="A5122" i="4"/>
  <c r="A5123" i="4"/>
  <c r="A5124" i="4"/>
  <c r="A5125" i="4"/>
  <c r="A5126" i="4"/>
  <c r="A5127" i="4"/>
  <c r="A5128" i="4"/>
  <c r="A5129" i="4"/>
  <c r="A5130" i="4"/>
  <c r="A5131" i="4"/>
  <c r="A5132" i="4"/>
  <c r="A5133" i="4"/>
  <c r="A5134" i="4"/>
  <c r="A5135" i="4"/>
  <c r="A5136" i="4"/>
  <c r="A5137" i="4"/>
  <c r="A5138" i="4"/>
  <c r="A5139" i="4"/>
  <c r="A5140" i="4"/>
  <c r="A5141" i="4"/>
  <c r="A5142" i="4"/>
  <c r="A5143" i="4"/>
  <c r="A5144" i="4"/>
  <c r="A5145" i="4"/>
  <c r="A5146" i="4"/>
  <c r="A5147" i="4"/>
  <c r="A5148" i="4"/>
  <c r="A5149" i="4"/>
  <c r="A5150" i="4"/>
  <c r="A5151" i="4"/>
  <c r="A5152" i="4"/>
  <c r="A5153" i="4"/>
  <c r="A5154" i="4"/>
  <c r="A5155" i="4"/>
  <c r="A5156" i="4"/>
  <c r="A5157" i="4"/>
  <c r="A5158" i="4"/>
  <c r="A5159" i="4"/>
  <c r="A5160" i="4"/>
  <c r="A5161" i="4"/>
  <c r="A5162" i="4"/>
  <c r="A5163" i="4"/>
  <c r="A5164" i="4"/>
  <c r="A5165" i="4"/>
  <c r="A5166" i="4"/>
  <c r="A5167" i="4"/>
  <c r="A5168" i="4"/>
  <c r="A5169" i="4"/>
  <c r="A5170" i="4"/>
  <c r="A5171" i="4"/>
  <c r="A5172" i="4"/>
  <c r="A5173" i="4"/>
  <c r="A5174" i="4"/>
  <c r="A5175" i="4"/>
  <c r="A5176" i="4"/>
  <c r="A5177" i="4"/>
  <c r="A5178" i="4"/>
  <c r="A5179" i="4"/>
  <c r="A5180" i="4"/>
  <c r="A5181" i="4"/>
  <c r="A5182" i="4"/>
  <c r="A5183" i="4"/>
  <c r="A5184" i="4"/>
  <c r="A5185" i="4"/>
  <c r="A5186" i="4"/>
  <c r="A5187" i="4"/>
  <c r="A5188" i="4"/>
  <c r="A5189" i="4"/>
  <c r="A5190" i="4"/>
  <c r="A5191" i="4"/>
  <c r="A5192" i="4"/>
  <c r="A5193" i="4"/>
  <c r="A5194" i="4"/>
  <c r="A5195" i="4"/>
  <c r="A5196" i="4"/>
  <c r="A5197" i="4"/>
  <c r="A5198" i="4"/>
  <c r="A5199" i="4"/>
  <c r="A5200" i="4"/>
  <c r="A5201" i="4"/>
  <c r="A5202" i="4"/>
  <c r="A5203" i="4"/>
  <c r="A5204" i="4"/>
  <c r="A5205" i="4"/>
  <c r="A5206" i="4"/>
  <c r="A5207" i="4"/>
  <c r="A5208" i="4"/>
  <c r="A5209" i="4"/>
  <c r="A5210" i="4"/>
  <c r="A5211" i="4"/>
  <c r="A5212" i="4"/>
  <c r="A5213" i="4"/>
  <c r="A5214" i="4"/>
  <c r="A5215" i="4"/>
  <c r="A5216" i="4"/>
  <c r="A5217" i="4"/>
  <c r="A5218" i="4"/>
  <c r="A5219" i="4"/>
  <c r="A5220" i="4"/>
  <c r="A5221" i="4"/>
  <c r="A5222" i="4"/>
  <c r="A5223" i="4"/>
  <c r="A5224" i="4"/>
  <c r="A5225" i="4"/>
  <c r="A5226" i="4"/>
  <c r="A5227" i="4"/>
  <c r="A5228" i="4"/>
  <c r="A5229" i="4"/>
  <c r="A5230" i="4"/>
  <c r="A5231" i="4"/>
  <c r="A5232" i="4"/>
  <c r="A5233" i="4"/>
  <c r="A5234" i="4"/>
  <c r="A5235" i="4"/>
  <c r="A5236" i="4"/>
  <c r="A5237" i="4"/>
  <c r="A5238" i="4"/>
  <c r="A5239" i="4"/>
  <c r="A5240" i="4"/>
  <c r="A5241" i="4"/>
  <c r="A5242" i="4"/>
  <c r="A5243" i="4"/>
  <c r="A5244" i="4"/>
  <c r="A5245" i="4"/>
  <c r="A5246" i="4"/>
  <c r="A5247" i="4"/>
  <c r="A5248" i="4"/>
  <c r="A5249" i="4"/>
  <c r="A5250" i="4"/>
  <c r="A5251" i="4"/>
  <c r="A5252" i="4"/>
  <c r="A5253" i="4"/>
  <c r="A5254" i="4"/>
  <c r="A5255" i="4"/>
  <c r="A5256" i="4"/>
  <c r="A5257" i="4"/>
  <c r="A5258" i="4"/>
  <c r="A5259" i="4"/>
  <c r="A5260" i="4"/>
  <c r="A5261" i="4"/>
  <c r="A5262" i="4"/>
  <c r="A5263" i="4"/>
  <c r="A5264" i="4"/>
  <c r="A5265" i="4"/>
  <c r="A5266" i="4"/>
  <c r="A5267" i="4"/>
  <c r="A5268" i="4"/>
  <c r="A5269" i="4"/>
  <c r="A5270" i="4"/>
  <c r="A5271" i="4"/>
  <c r="A5272" i="4"/>
  <c r="A5273" i="4"/>
  <c r="A5274" i="4"/>
  <c r="A5275" i="4"/>
  <c r="A5276" i="4"/>
  <c r="A5277" i="4"/>
  <c r="A5278" i="4"/>
  <c r="A5279" i="4"/>
  <c r="A5280" i="4"/>
  <c r="A5281" i="4"/>
  <c r="A5282" i="4"/>
  <c r="A5283" i="4"/>
  <c r="A5284" i="4"/>
  <c r="A5285" i="4"/>
  <c r="A5286" i="4"/>
  <c r="A5287" i="4"/>
  <c r="A5288" i="4"/>
  <c r="A5289" i="4"/>
  <c r="A5290" i="4"/>
  <c r="A5291" i="4"/>
  <c r="A5292" i="4"/>
  <c r="A5293" i="4"/>
  <c r="A5294" i="4"/>
  <c r="A5295" i="4"/>
  <c r="A5296" i="4"/>
  <c r="A5297" i="4"/>
  <c r="A5298" i="4"/>
  <c r="A5299" i="4"/>
  <c r="A5300" i="4"/>
  <c r="A5301" i="4"/>
  <c r="A5302" i="4"/>
  <c r="A5303" i="4"/>
  <c r="A5304" i="4"/>
  <c r="A5305" i="4"/>
  <c r="A5306" i="4"/>
  <c r="A5307" i="4"/>
  <c r="A5308" i="4"/>
  <c r="A5309" i="4"/>
  <c r="A5310" i="4"/>
  <c r="A5311" i="4"/>
  <c r="A5312" i="4"/>
  <c r="A5313" i="4"/>
  <c r="A5314" i="4"/>
  <c r="A5315" i="4"/>
  <c r="A5316" i="4"/>
  <c r="A5317" i="4"/>
  <c r="A5318" i="4"/>
  <c r="A5319" i="4"/>
  <c r="A5320" i="4"/>
  <c r="A5321" i="4"/>
  <c r="A5322" i="4"/>
  <c r="A5323" i="4"/>
  <c r="A5324" i="4"/>
  <c r="A5325" i="4"/>
  <c r="A5326" i="4"/>
  <c r="A5327" i="4"/>
  <c r="A5328" i="4"/>
  <c r="A5329" i="4"/>
  <c r="A5330" i="4"/>
  <c r="A5331" i="4"/>
  <c r="A5332" i="4"/>
  <c r="A5333" i="4"/>
  <c r="A5334" i="4"/>
  <c r="A5335" i="4"/>
  <c r="A5336" i="4"/>
  <c r="A5337" i="4"/>
  <c r="A5338" i="4"/>
  <c r="A5339" i="4"/>
  <c r="A5340" i="4"/>
  <c r="A5341" i="4"/>
  <c r="A5342" i="4"/>
  <c r="A5343" i="4"/>
  <c r="A5344" i="4"/>
  <c r="A5345" i="4"/>
  <c r="A5346" i="4"/>
  <c r="A5347" i="4"/>
  <c r="A5348" i="4"/>
  <c r="A5349" i="4"/>
  <c r="A5350" i="4"/>
  <c r="A5351" i="4"/>
  <c r="A5352" i="4"/>
  <c r="A5353" i="4"/>
  <c r="A5354" i="4"/>
  <c r="A5355" i="4"/>
  <c r="A5356" i="4"/>
  <c r="A5357" i="4"/>
  <c r="A5358" i="4"/>
  <c r="A5359" i="4"/>
  <c r="A5360" i="4"/>
  <c r="A5361" i="4"/>
  <c r="A5362" i="4"/>
  <c r="A5363" i="4"/>
  <c r="A5364" i="4"/>
  <c r="A5365" i="4"/>
  <c r="A5366" i="4"/>
  <c r="A5367" i="4"/>
  <c r="A5368" i="4"/>
  <c r="A5369" i="4"/>
  <c r="A5370" i="4"/>
  <c r="A5371" i="4"/>
  <c r="A5372" i="4"/>
  <c r="A5373" i="4"/>
  <c r="A5374" i="4"/>
  <c r="A5375" i="4"/>
  <c r="A5376" i="4"/>
  <c r="A5377" i="4"/>
  <c r="A5378" i="4"/>
  <c r="A5379" i="4"/>
  <c r="A5380" i="4"/>
  <c r="A5381" i="4"/>
  <c r="A5382" i="4"/>
  <c r="A5383" i="4"/>
  <c r="A5384" i="4"/>
  <c r="A5385" i="4"/>
  <c r="A5386" i="4"/>
  <c r="A5387" i="4"/>
  <c r="A5388" i="4"/>
  <c r="A5389" i="4"/>
  <c r="A5390" i="4"/>
  <c r="A5391" i="4"/>
  <c r="A5392" i="4"/>
  <c r="A5393" i="4"/>
  <c r="A5394" i="4"/>
  <c r="A5395" i="4"/>
  <c r="A5396" i="4"/>
  <c r="A5397" i="4"/>
  <c r="A5398" i="4"/>
  <c r="A5399" i="4"/>
  <c r="A5400" i="4"/>
  <c r="A5401" i="4"/>
  <c r="A5402" i="4"/>
  <c r="A5403" i="4"/>
  <c r="A5404" i="4"/>
  <c r="A5405" i="4"/>
  <c r="A5406" i="4"/>
  <c r="A5407" i="4"/>
  <c r="A5408" i="4"/>
  <c r="A5409" i="4"/>
  <c r="A5410" i="4"/>
  <c r="A5411" i="4"/>
  <c r="A5412" i="4"/>
  <c r="A5413" i="4"/>
  <c r="A5414" i="4"/>
  <c r="A5415" i="4"/>
  <c r="A5416" i="4"/>
  <c r="A5417" i="4"/>
  <c r="A5418" i="4"/>
  <c r="A5419" i="4"/>
  <c r="A5420" i="4"/>
  <c r="A5421" i="4"/>
  <c r="A5422" i="4"/>
  <c r="A5423" i="4"/>
  <c r="A5424" i="4"/>
  <c r="A5425" i="4"/>
  <c r="A5426" i="4"/>
  <c r="A5427" i="4"/>
  <c r="A5428" i="4"/>
  <c r="A5429" i="4"/>
  <c r="A5430" i="4"/>
  <c r="A5431" i="4"/>
  <c r="A5432" i="4"/>
  <c r="A5433" i="4"/>
  <c r="A5434" i="4"/>
  <c r="A5435" i="4"/>
  <c r="A5436" i="4"/>
  <c r="A5437" i="4"/>
  <c r="A5438" i="4"/>
  <c r="A5439" i="4"/>
  <c r="A5440" i="4"/>
  <c r="A5441" i="4"/>
  <c r="A5442" i="4"/>
  <c r="A5443" i="4"/>
  <c r="A5444" i="4"/>
  <c r="A5445" i="4"/>
  <c r="A5446" i="4"/>
  <c r="A5447" i="4"/>
  <c r="A5448" i="4"/>
  <c r="A5449" i="4"/>
  <c r="A5450" i="4"/>
  <c r="A5451" i="4"/>
  <c r="A5452" i="4"/>
  <c r="A5453" i="4"/>
  <c r="A5454" i="4"/>
  <c r="A5455" i="4"/>
  <c r="A5456" i="4"/>
  <c r="A5457" i="4"/>
  <c r="A5458" i="4"/>
  <c r="A5459" i="4"/>
  <c r="A5460" i="4"/>
  <c r="A5461" i="4"/>
  <c r="A5462" i="4"/>
  <c r="A5463" i="4"/>
  <c r="A5464" i="4"/>
  <c r="A5465" i="4"/>
  <c r="A5466" i="4"/>
  <c r="A5467" i="4"/>
  <c r="A5468" i="4"/>
  <c r="A5469" i="4"/>
  <c r="A5470" i="4"/>
  <c r="A5471" i="4"/>
  <c r="A5472" i="4"/>
  <c r="A5473" i="4"/>
  <c r="A5474" i="4"/>
  <c r="A5475" i="4"/>
  <c r="A5476" i="4"/>
  <c r="A5477" i="4"/>
  <c r="A5478" i="4"/>
  <c r="A5479" i="4"/>
  <c r="A5480" i="4"/>
  <c r="A5481" i="4"/>
  <c r="A5482" i="4"/>
  <c r="A5483" i="4"/>
  <c r="A5484" i="4"/>
  <c r="A5485" i="4"/>
  <c r="A5486" i="4"/>
  <c r="A5487" i="4"/>
  <c r="A5488" i="4"/>
  <c r="A5489" i="4"/>
  <c r="A5490" i="4"/>
  <c r="A5491" i="4"/>
  <c r="A5492" i="4"/>
  <c r="A5493" i="4"/>
  <c r="A5494" i="4"/>
  <c r="A5495" i="4"/>
  <c r="A5496" i="4"/>
  <c r="A5497" i="4"/>
  <c r="A5498" i="4"/>
  <c r="A5499" i="4"/>
  <c r="A5500" i="4"/>
  <c r="A5501" i="4"/>
  <c r="A5502" i="4"/>
  <c r="A5503" i="4"/>
  <c r="A5504" i="4"/>
  <c r="A5505" i="4"/>
  <c r="A5506" i="4"/>
  <c r="A5507" i="4"/>
  <c r="A5508" i="4"/>
  <c r="A5509" i="4"/>
  <c r="A5510" i="4"/>
  <c r="A5511" i="4"/>
  <c r="A5512" i="4"/>
  <c r="A5513" i="4"/>
  <c r="A5514" i="4"/>
  <c r="A5515" i="4"/>
  <c r="A5516" i="4"/>
  <c r="A5517" i="4"/>
  <c r="A5518" i="4"/>
  <c r="A5519" i="4"/>
  <c r="A5520" i="4"/>
  <c r="A5521" i="4"/>
  <c r="A5522" i="4"/>
  <c r="A5523" i="4"/>
  <c r="A5524" i="4"/>
  <c r="A5525" i="4"/>
  <c r="A5526" i="4"/>
  <c r="A5527" i="4"/>
  <c r="A5528" i="4"/>
  <c r="A5529" i="4"/>
  <c r="A5530" i="4"/>
  <c r="A5531" i="4"/>
  <c r="A5532" i="4"/>
  <c r="A5533" i="4"/>
  <c r="A5534" i="4"/>
  <c r="A5535" i="4"/>
  <c r="A5536" i="4"/>
  <c r="A5537" i="4"/>
  <c r="A5538" i="4"/>
  <c r="A5539" i="4"/>
  <c r="A5540" i="4"/>
  <c r="A5541" i="4"/>
  <c r="A5542" i="4"/>
  <c r="A5543" i="4"/>
  <c r="A5544" i="4"/>
  <c r="A5545" i="4"/>
  <c r="A5546" i="4"/>
  <c r="A5547" i="4"/>
  <c r="A5548" i="4"/>
  <c r="A5549" i="4"/>
  <c r="A5550" i="4"/>
  <c r="A5551" i="4"/>
  <c r="A5552" i="4"/>
  <c r="A5553" i="4"/>
  <c r="A5554" i="4"/>
  <c r="A5555" i="4"/>
  <c r="A5556" i="4"/>
  <c r="A5557" i="4"/>
  <c r="A5558" i="4"/>
  <c r="A5559" i="4"/>
  <c r="A5560" i="4"/>
  <c r="A5561" i="4"/>
  <c r="A5562" i="4"/>
  <c r="A5563" i="4"/>
  <c r="A5564" i="4"/>
  <c r="A5565" i="4"/>
  <c r="A5566" i="4"/>
  <c r="A5567" i="4"/>
  <c r="A5568" i="4"/>
  <c r="A5569" i="4"/>
  <c r="A5570" i="4"/>
  <c r="A5571" i="4"/>
  <c r="A5572" i="4"/>
  <c r="A5573" i="4"/>
  <c r="A5574" i="4"/>
  <c r="A5575" i="4"/>
  <c r="A5576" i="4"/>
  <c r="A5577" i="4"/>
  <c r="A5578" i="4"/>
  <c r="A5579" i="4"/>
  <c r="A5580" i="4"/>
  <c r="A5581" i="4"/>
  <c r="A5582" i="4"/>
  <c r="A5583" i="4"/>
  <c r="A5584" i="4"/>
  <c r="A5585" i="4"/>
  <c r="A5586" i="4"/>
  <c r="A5587" i="4"/>
  <c r="A5588" i="4"/>
  <c r="A5589" i="4"/>
  <c r="A5590" i="4"/>
  <c r="A5591" i="4"/>
  <c r="A5592" i="4"/>
  <c r="A5593" i="4"/>
  <c r="A5594" i="4"/>
  <c r="A5595" i="4"/>
  <c r="A5596" i="4"/>
  <c r="A5597" i="4"/>
  <c r="A5598" i="4"/>
  <c r="A5599" i="4"/>
  <c r="A5600" i="4"/>
  <c r="A5601" i="4"/>
  <c r="A5602" i="4"/>
  <c r="A5603" i="4"/>
  <c r="A5604" i="4"/>
  <c r="A5605" i="4"/>
  <c r="A5606" i="4"/>
  <c r="A5607" i="4"/>
  <c r="A5608" i="4"/>
  <c r="A5609" i="4"/>
  <c r="A5610" i="4"/>
  <c r="A5611" i="4"/>
  <c r="A5612" i="4"/>
  <c r="A5613" i="4"/>
  <c r="A5614" i="4"/>
  <c r="A5615" i="4"/>
  <c r="A5616" i="4"/>
  <c r="A5617" i="4"/>
  <c r="A5618" i="4"/>
  <c r="A5619" i="4"/>
  <c r="A5620" i="4"/>
  <c r="A5621" i="4"/>
  <c r="A5622" i="4"/>
  <c r="A5623" i="4"/>
  <c r="A5624" i="4"/>
  <c r="A5625" i="4"/>
  <c r="A5626" i="4"/>
  <c r="A5627" i="4"/>
  <c r="A5628" i="4"/>
  <c r="A5629" i="4"/>
  <c r="A5630" i="4"/>
  <c r="A5631" i="4"/>
  <c r="A5632" i="4"/>
  <c r="A5633" i="4"/>
  <c r="A5634" i="4"/>
  <c r="A5635" i="4"/>
  <c r="A5636" i="4"/>
  <c r="A5637" i="4"/>
  <c r="A5638" i="4"/>
  <c r="A5639" i="4"/>
  <c r="A5640" i="4"/>
  <c r="A5641" i="4"/>
  <c r="A5642" i="4"/>
  <c r="A5643" i="4"/>
  <c r="A5644" i="4"/>
  <c r="A5645" i="4"/>
  <c r="A5646" i="4"/>
  <c r="A5647" i="4"/>
  <c r="A5648" i="4"/>
  <c r="A5649" i="4"/>
  <c r="A5650" i="4"/>
  <c r="A5651" i="4"/>
  <c r="A5652" i="4"/>
  <c r="A5653" i="4"/>
  <c r="A5654" i="4"/>
  <c r="A5655" i="4"/>
  <c r="A5656" i="4"/>
  <c r="A5657" i="4"/>
  <c r="A5658" i="4"/>
  <c r="A5659" i="4"/>
  <c r="A5660" i="4"/>
  <c r="A5661" i="4"/>
  <c r="A5662" i="4"/>
  <c r="A5663" i="4"/>
  <c r="A5664" i="4"/>
  <c r="A5665" i="4"/>
  <c r="A5666" i="4"/>
  <c r="A5667" i="4"/>
  <c r="A5668" i="4"/>
  <c r="A5669" i="4"/>
  <c r="A5670" i="4"/>
  <c r="A5671" i="4"/>
  <c r="A5672" i="4"/>
  <c r="A5673" i="4"/>
  <c r="A5674" i="4"/>
  <c r="A5675" i="4"/>
  <c r="A5676" i="4"/>
  <c r="A5677" i="4"/>
  <c r="A5678" i="4"/>
  <c r="A5679" i="4"/>
  <c r="A5680" i="4"/>
  <c r="A5681" i="4"/>
  <c r="A5682" i="4"/>
  <c r="A5683" i="4"/>
  <c r="A5684" i="4"/>
  <c r="A5685" i="4"/>
  <c r="A5686" i="4"/>
  <c r="A5687" i="4"/>
  <c r="A5688" i="4"/>
  <c r="A5689" i="4"/>
  <c r="A5690" i="4"/>
  <c r="A5691" i="4"/>
  <c r="A5692" i="4"/>
  <c r="A5693" i="4"/>
  <c r="A5694" i="4"/>
  <c r="A5695" i="4"/>
  <c r="A5696" i="4"/>
  <c r="A5697" i="4"/>
  <c r="A5698" i="4"/>
  <c r="A5699" i="4"/>
  <c r="A5700" i="4"/>
  <c r="A5701" i="4"/>
  <c r="A5702" i="4"/>
  <c r="A5703" i="4"/>
  <c r="A5704" i="4"/>
  <c r="A5705" i="4"/>
  <c r="A5706" i="4"/>
  <c r="A5707" i="4"/>
  <c r="A5708" i="4"/>
  <c r="A5709" i="4"/>
  <c r="A5710" i="4"/>
  <c r="A5711" i="4"/>
  <c r="A5712" i="4"/>
  <c r="A5713" i="4"/>
  <c r="A5714" i="4"/>
  <c r="A5715" i="4"/>
  <c r="A5716" i="4"/>
  <c r="A5717" i="4"/>
  <c r="A5718" i="4"/>
  <c r="A5719" i="4"/>
  <c r="A5720" i="4"/>
  <c r="A5721" i="4"/>
  <c r="A5722" i="4"/>
  <c r="A5723" i="4"/>
  <c r="A5724" i="4"/>
  <c r="A5725" i="4"/>
  <c r="A5726" i="4"/>
  <c r="A5727" i="4"/>
  <c r="A5728" i="4"/>
  <c r="A5729" i="4"/>
  <c r="A5730" i="4"/>
  <c r="A5731" i="4"/>
  <c r="A5732" i="4"/>
  <c r="A5733" i="4"/>
  <c r="A5734" i="4"/>
  <c r="A5735" i="4"/>
  <c r="A5736" i="4"/>
  <c r="A5737" i="4"/>
  <c r="A5738" i="4"/>
  <c r="A5739" i="4"/>
  <c r="A5740" i="4"/>
  <c r="A5741" i="4"/>
  <c r="A5742" i="4"/>
  <c r="A5743" i="4"/>
  <c r="A5744" i="4"/>
  <c r="A5745" i="4"/>
  <c r="A5746" i="4"/>
  <c r="A5747" i="4"/>
  <c r="A5748" i="4"/>
  <c r="A5749" i="4"/>
  <c r="A5750" i="4"/>
  <c r="A5751" i="4"/>
  <c r="A5752" i="4"/>
  <c r="A5753" i="4"/>
  <c r="A5754" i="4"/>
  <c r="A5755" i="4"/>
  <c r="A5756" i="4"/>
  <c r="A5757" i="4"/>
  <c r="A5758" i="4"/>
  <c r="A5759" i="4"/>
  <c r="A5760" i="4"/>
  <c r="A5761" i="4"/>
  <c r="A5762" i="4"/>
  <c r="A5763" i="4"/>
  <c r="A5764" i="4"/>
  <c r="A5765" i="4"/>
  <c r="A5766" i="4"/>
  <c r="A5767" i="4"/>
  <c r="A5768" i="4"/>
  <c r="A5769" i="4"/>
  <c r="A5770" i="4"/>
  <c r="A5771" i="4"/>
  <c r="A5772" i="4"/>
  <c r="A5773" i="4"/>
  <c r="A5774" i="4"/>
  <c r="A5775" i="4"/>
  <c r="A5776" i="4"/>
  <c r="A5777" i="4"/>
  <c r="A5778" i="4"/>
  <c r="A5779" i="4"/>
  <c r="A5780" i="4"/>
  <c r="A5781" i="4"/>
  <c r="A5782" i="4"/>
  <c r="A5783" i="4"/>
  <c r="A5784" i="4"/>
  <c r="A5785" i="4"/>
  <c r="A5786" i="4"/>
  <c r="A5787" i="4"/>
  <c r="A5788" i="4"/>
  <c r="A5789" i="4"/>
  <c r="A5790" i="4"/>
  <c r="A5791" i="4"/>
  <c r="A5792" i="4"/>
  <c r="A5793" i="4"/>
  <c r="A5794" i="4"/>
  <c r="A5795" i="4"/>
  <c r="A5796" i="4"/>
  <c r="A5797" i="4"/>
  <c r="A5798" i="4"/>
  <c r="A5799" i="4"/>
  <c r="A5800" i="4"/>
  <c r="A5801" i="4"/>
  <c r="A5802" i="4"/>
  <c r="A5803" i="4"/>
  <c r="A5804" i="4"/>
  <c r="A5805" i="4"/>
  <c r="A5806" i="4"/>
  <c r="A5807" i="4"/>
  <c r="A5808" i="4"/>
  <c r="A5809" i="4"/>
  <c r="A5810" i="4"/>
  <c r="A5811" i="4"/>
  <c r="A5812" i="4"/>
  <c r="A5813" i="4"/>
  <c r="A5814" i="4"/>
  <c r="A5815" i="4"/>
  <c r="A5816" i="4"/>
  <c r="A5817" i="4"/>
  <c r="A5818" i="4"/>
  <c r="A5819" i="4"/>
  <c r="A5820" i="4"/>
  <c r="A5821" i="4"/>
  <c r="A5822" i="4"/>
  <c r="A5823" i="4"/>
  <c r="A5824" i="4"/>
  <c r="A5825" i="4"/>
  <c r="A5826" i="4"/>
  <c r="A5827" i="4"/>
  <c r="A5828" i="4"/>
  <c r="A5829" i="4"/>
  <c r="A5830" i="4"/>
  <c r="A5831" i="4"/>
  <c r="A5832" i="4"/>
  <c r="A5833" i="4"/>
  <c r="A5834" i="4"/>
  <c r="A5835" i="4"/>
  <c r="A5836" i="4"/>
  <c r="A5837" i="4"/>
  <c r="A5838" i="4"/>
  <c r="A5839" i="4"/>
  <c r="A5840" i="4"/>
  <c r="A5841" i="4"/>
  <c r="A5842" i="4"/>
  <c r="A5843" i="4"/>
  <c r="A5844" i="4"/>
  <c r="A5845" i="4"/>
  <c r="A5846" i="4"/>
  <c r="A5847" i="4"/>
  <c r="A5848" i="4"/>
  <c r="A5849" i="4"/>
  <c r="A5850" i="4"/>
  <c r="A5851" i="4"/>
  <c r="A5852" i="4"/>
  <c r="A5853" i="4"/>
  <c r="A5854" i="4"/>
  <c r="A5855" i="4"/>
  <c r="A5856" i="4"/>
  <c r="A5857" i="4"/>
  <c r="A5858" i="4"/>
  <c r="A5859" i="4"/>
  <c r="A5860" i="4"/>
  <c r="A5861" i="4"/>
  <c r="A5862" i="4"/>
  <c r="A5863" i="4"/>
  <c r="A5864" i="4"/>
  <c r="A5865" i="4"/>
  <c r="A5866" i="4"/>
  <c r="A5867" i="4"/>
  <c r="A5868" i="4"/>
  <c r="A5869" i="4"/>
  <c r="A5870" i="4"/>
  <c r="A5871" i="4"/>
  <c r="A5872" i="4"/>
  <c r="A5873" i="4"/>
  <c r="A5874" i="4"/>
  <c r="A5875" i="4"/>
  <c r="A5876" i="4"/>
  <c r="A5877" i="4"/>
  <c r="A5878" i="4"/>
  <c r="A5879" i="4"/>
  <c r="A5880" i="4"/>
  <c r="A5881" i="4"/>
  <c r="A5882" i="4"/>
  <c r="A5883" i="4"/>
  <c r="A5884" i="4"/>
  <c r="A5885" i="4"/>
  <c r="A5886" i="4"/>
  <c r="A5887" i="4"/>
  <c r="A5888" i="4"/>
  <c r="A5889" i="4"/>
  <c r="A5890" i="4"/>
  <c r="A5891" i="4"/>
  <c r="A5892" i="4"/>
  <c r="A5893" i="4"/>
  <c r="A5894" i="4"/>
  <c r="A5895" i="4"/>
  <c r="A5896" i="4"/>
  <c r="A5897" i="4"/>
  <c r="A5898" i="4"/>
  <c r="A5899" i="4"/>
  <c r="A5900" i="4"/>
  <c r="A5901" i="4"/>
  <c r="A5902" i="4"/>
  <c r="A5903" i="4"/>
  <c r="A5904" i="4"/>
  <c r="A5905" i="4"/>
  <c r="A5906" i="4"/>
  <c r="A5907" i="4"/>
  <c r="A5908" i="4"/>
  <c r="A5909" i="4"/>
  <c r="A5910" i="4"/>
  <c r="A5911" i="4"/>
  <c r="A5912" i="4"/>
  <c r="A5913" i="4"/>
  <c r="A5914" i="4"/>
  <c r="A5915" i="4"/>
  <c r="A5916" i="4"/>
  <c r="A5917" i="4"/>
  <c r="A5918" i="4"/>
  <c r="A5919" i="4"/>
  <c r="A5920" i="4"/>
  <c r="A5921" i="4"/>
  <c r="A5922" i="4"/>
  <c r="A5923" i="4"/>
  <c r="A5924" i="4"/>
  <c r="A5925" i="4"/>
  <c r="A5926" i="4"/>
  <c r="A5927" i="4"/>
  <c r="A5928" i="4"/>
  <c r="A5929" i="4"/>
  <c r="A5930" i="4"/>
  <c r="A5931" i="4"/>
  <c r="A5932" i="4"/>
  <c r="A5933" i="4"/>
  <c r="A5934" i="4"/>
  <c r="A5935" i="4"/>
  <c r="A5936" i="4"/>
  <c r="A5937" i="4"/>
  <c r="A5938" i="4"/>
  <c r="A5939" i="4"/>
  <c r="A5940" i="4"/>
  <c r="A5941" i="4"/>
  <c r="A5942" i="4"/>
  <c r="A5943" i="4"/>
  <c r="A5944" i="4"/>
  <c r="A5945" i="4"/>
  <c r="A5946" i="4"/>
  <c r="A5947" i="4"/>
  <c r="A5948" i="4"/>
  <c r="A5949" i="4"/>
  <c r="A5950" i="4"/>
  <c r="A5951" i="4"/>
  <c r="A5952" i="4"/>
  <c r="A5953" i="4"/>
  <c r="A5954" i="4"/>
  <c r="A5955" i="4"/>
  <c r="A5956" i="4"/>
  <c r="A5957" i="4"/>
  <c r="A5958" i="4"/>
  <c r="A5959" i="4"/>
  <c r="A5960" i="4"/>
  <c r="A5961" i="4"/>
  <c r="A5962" i="4"/>
  <c r="A5963" i="4"/>
  <c r="A5964" i="4"/>
  <c r="A5965" i="4"/>
  <c r="A5966" i="4"/>
  <c r="A5967" i="4"/>
  <c r="A5968" i="4"/>
  <c r="A5969" i="4"/>
  <c r="A5970" i="4"/>
  <c r="A5971" i="4"/>
  <c r="A5972" i="4"/>
  <c r="A5973" i="4"/>
  <c r="A5974" i="4"/>
  <c r="A5975" i="4"/>
  <c r="A5976" i="4"/>
  <c r="A5977" i="4"/>
  <c r="A5978" i="4"/>
  <c r="A5979" i="4"/>
  <c r="A5980" i="4"/>
  <c r="A5981" i="4"/>
  <c r="A5982" i="4"/>
  <c r="A5983" i="4"/>
  <c r="A5984" i="4"/>
  <c r="A5985" i="4"/>
  <c r="A5986" i="4"/>
  <c r="A5987" i="4"/>
  <c r="A5988" i="4"/>
  <c r="A5989" i="4"/>
  <c r="A5990" i="4"/>
  <c r="A5991" i="4"/>
  <c r="A5992" i="4"/>
  <c r="A5993" i="4"/>
  <c r="A5994" i="4"/>
  <c r="A5995" i="4"/>
  <c r="A5996" i="4"/>
  <c r="A5997" i="4"/>
  <c r="A5998" i="4"/>
  <c r="A5999" i="4"/>
  <c r="A6000" i="4"/>
  <c r="A6001" i="4"/>
  <c r="A6002" i="4"/>
  <c r="A6003" i="4"/>
  <c r="A6004" i="4"/>
  <c r="A6005" i="4"/>
  <c r="A6006" i="4"/>
  <c r="A6007" i="4"/>
  <c r="A6008" i="4"/>
  <c r="A6009" i="4"/>
  <c r="A6010" i="4"/>
  <c r="A6011" i="4"/>
  <c r="A6012" i="4"/>
  <c r="A6013" i="4"/>
  <c r="A6014" i="4"/>
  <c r="A6015" i="4"/>
  <c r="A6016" i="4"/>
  <c r="A6017" i="4"/>
  <c r="A6018" i="4"/>
  <c r="A6019" i="4"/>
  <c r="A6020" i="4"/>
  <c r="A6021" i="4"/>
  <c r="A6022" i="4"/>
  <c r="A6023" i="4"/>
  <c r="A6024" i="4"/>
  <c r="A6025" i="4"/>
  <c r="A6026" i="4"/>
  <c r="A6027" i="4"/>
  <c r="A6028" i="4"/>
  <c r="A6029" i="4"/>
  <c r="A6030" i="4"/>
  <c r="A6031" i="4"/>
  <c r="A6032" i="4"/>
  <c r="A6033" i="4"/>
  <c r="A6034" i="4"/>
  <c r="A6035" i="4"/>
  <c r="A6036" i="4"/>
  <c r="A6037" i="4"/>
  <c r="A6038" i="4"/>
  <c r="A6039" i="4"/>
  <c r="A6040" i="4"/>
  <c r="A6041" i="4"/>
  <c r="A6042" i="4"/>
  <c r="A6043" i="4"/>
  <c r="A6044" i="4"/>
  <c r="A6045" i="4"/>
  <c r="A6046" i="4"/>
  <c r="A6047" i="4"/>
  <c r="A6048" i="4"/>
  <c r="A6049" i="4"/>
  <c r="A6050" i="4"/>
  <c r="A6051" i="4"/>
  <c r="A6052" i="4"/>
  <c r="A6053" i="4"/>
  <c r="A6054" i="4"/>
  <c r="A6055" i="4"/>
  <c r="A6056" i="4"/>
  <c r="A6057" i="4"/>
  <c r="A6058" i="4"/>
  <c r="A6059" i="4"/>
  <c r="A6060" i="4"/>
  <c r="A6061" i="4"/>
  <c r="A6062" i="4"/>
  <c r="A6063" i="4"/>
  <c r="A6064" i="4"/>
  <c r="A6065" i="4"/>
  <c r="A6066" i="4"/>
  <c r="A6067" i="4"/>
  <c r="A6068" i="4"/>
  <c r="A6069" i="4"/>
  <c r="A6070" i="4"/>
  <c r="A6071" i="4"/>
  <c r="A6072" i="4"/>
  <c r="A6073" i="4"/>
  <c r="A6074" i="4"/>
  <c r="A6075" i="4"/>
  <c r="A6076" i="4"/>
  <c r="A6077" i="4"/>
  <c r="A6078" i="4"/>
  <c r="A6079" i="4"/>
  <c r="A6080" i="4"/>
  <c r="A6081" i="4"/>
  <c r="A6082" i="4"/>
  <c r="A6083" i="4"/>
  <c r="A6084" i="4"/>
  <c r="A6085" i="4"/>
  <c r="A6086" i="4"/>
  <c r="A6087" i="4"/>
  <c r="A6088" i="4"/>
  <c r="A6089" i="4"/>
  <c r="A6090" i="4"/>
  <c r="A6091" i="4"/>
  <c r="A6092" i="4"/>
  <c r="A6093" i="4"/>
  <c r="A6094" i="4"/>
  <c r="A6095" i="4"/>
  <c r="A6096" i="4"/>
  <c r="A6097" i="4"/>
  <c r="A6098" i="4"/>
  <c r="A6099" i="4"/>
  <c r="A6100" i="4"/>
  <c r="A6101" i="4"/>
  <c r="A6102" i="4"/>
  <c r="A6103" i="4"/>
  <c r="A6104" i="4"/>
  <c r="A6105" i="4"/>
  <c r="A6106" i="4"/>
  <c r="A6107" i="4"/>
  <c r="A6108" i="4"/>
  <c r="A6109" i="4"/>
  <c r="A6110" i="4"/>
  <c r="A6111" i="4"/>
  <c r="A6112" i="4"/>
  <c r="A6113" i="4"/>
  <c r="A6114" i="4"/>
  <c r="A6115" i="4"/>
  <c r="A6116" i="4"/>
  <c r="A6117" i="4"/>
  <c r="A6118" i="4"/>
  <c r="A6119" i="4"/>
  <c r="A6120" i="4"/>
  <c r="A6121" i="4"/>
  <c r="A6122" i="4"/>
  <c r="A6123" i="4"/>
  <c r="A6124" i="4"/>
  <c r="A6125" i="4"/>
  <c r="A6126" i="4"/>
  <c r="A6127" i="4"/>
  <c r="A6128" i="4"/>
  <c r="A6129" i="4"/>
  <c r="A6130" i="4"/>
  <c r="A6131" i="4"/>
  <c r="A6132" i="4"/>
  <c r="A6133" i="4"/>
  <c r="A6134" i="4"/>
  <c r="A6135" i="4"/>
  <c r="A6136" i="4"/>
  <c r="A6137" i="4"/>
  <c r="A6138" i="4"/>
  <c r="A6139" i="4"/>
  <c r="A6140" i="4"/>
  <c r="A6141" i="4"/>
  <c r="A6142" i="4"/>
  <c r="A6143" i="4"/>
  <c r="A6144" i="4"/>
  <c r="A6145" i="4"/>
  <c r="A6146" i="4"/>
  <c r="A6147" i="4"/>
  <c r="A6148" i="4"/>
  <c r="A6149" i="4"/>
  <c r="A6150" i="4"/>
  <c r="A6151" i="4"/>
  <c r="A6152" i="4"/>
  <c r="A6153" i="4"/>
  <c r="A6154" i="4"/>
  <c r="A6155" i="4"/>
  <c r="A6156" i="4"/>
  <c r="A6157" i="4"/>
  <c r="A6158" i="4"/>
  <c r="A6159" i="4"/>
  <c r="A6160" i="4"/>
  <c r="A6161" i="4"/>
  <c r="A6162" i="4"/>
  <c r="A6163" i="4"/>
  <c r="A6164" i="4"/>
  <c r="A6165" i="4"/>
  <c r="A6166" i="4"/>
  <c r="A6167" i="4"/>
  <c r="A6168" i="4"/>
  <c r="A6169" i="4"/>
  <c r="A6170" i="4"/>
  <c r="A6171" i="4"/>
  <c r="A6172" i="4"/>
  <c r="A6173" i="4"/>
  <c r="A6174" i="4"/>
  <c r="A6175" i="4"/>
  <c r="A6176" i="4"/>
  <c r="A6177" i="4"/>
  <c r="A6178" i="4"/>
  <c r="A6179" i="4"/>
  <c r="A6180" i="4"/>
  <c r="A6181" i="4"/>
  <c r="A6182" i="4"/>
  <c r="A6183" i="4"/>
  <c r="A6184" i="4"/>
  <c r="A6185" i="4"/>
  <c r="A6186" i="4"/>
  <c r="A6187" i="4"/>
  <c r="A6188" i="4"/>
  <c r="A6189" i="4"/>
  <c r="A6190" i="4"/>
  <c r="A6191" i="4"/>
  <c r="A6192" i="4"/>
  <c r="A6193" i="4"/>
  <c r="A6194" i="4"/>
  <c r="A6195" i="4"/>
  <c r="A6196" i="4"/>
  <c r="A6197" i="4"/>
  <c r="A6198" i="4"/>
  <c r="A6199" i="4"/>
  <c r="A6200" i="4"/>
  <c r="A6201" i="4"/>
  <c r="A6202" i="4"/>
  <c r="A6203" i="4"/>
  <c r="A6204" i="4"/>
  <c r="A6205" i="4"/>
  <c r="A6206" i="4"/>
  <c r="A6207" i="4"/>
  <c r="A6208" i="4"/>
  <c r="A6209" i="4"/>
  <c r="A6210" i="4"/>
  <c r="A6211" i="4"/>
  <c r="A6212" i="4"/>
  <c r="A6213" i="4"/>
  <c r="A6214" i="4"/>
  <c r="A6215" i="4"/>
  <c r="A6216" i="4"/>
  <c r="A6217" i="4"/>
  <c r="A6218" i="4"/>
  <c r="A6219" i="4"/>
  <c r="A6220" i="4"/>
  <c r="A6221" i="4"/>
  <c r="A6222" i="4"/>
  <c r="A6223" i="4"/>
  <c r="A6224" i="4"/>
  <c r="A6225" i="4"/>
  <c r="A6226" i="4"/>
  <c r="A6227" i="4"/>
  <c r="A6228" i="4"/>
  <c r="A6229" i="4"/>
  <c r="A6230" i="4"/>
  <c r="A6231" i="4"/>
  <c r="A6232" i="4"/>
  <c r="A6233" i="4"/>
  <c r="A6234" i="4"/>
  <c r="A6235" i="4"/>
  <c r="A6236" i="4"/>
  <c r="A6237" i="4"/>
  <c r="A6238" i="4"/>
  <c r="A6239" i="4"/>
  <c r="A6240" i="4"/>
  <c r="A6241" i="4"/>
  <c r="A6242" i="4"/>
  <c r="A6243" i="4"/>
  <c r="A6244" i="4"/>
  <c r="A6245" i="4"/>
  <c r="A6246" i="4"/>
  <c r="A6247" i="4"/>
  <c r="A6248" i="4"/>
  <c r="A6249" i="4"/>
  <c r="A6250" i="4"/>
  <c r="A6251" i="4"/>
  <c r="A6252" i="4"/>
  <c r="A6253" i="4"/>
  <c r="A6254" i="4"/>
  <c r="A6255" i="4"/>
  <c r="A6256" i="4"/>
  <c r="A6257" i="4"/>
  <c r="A6258" i="4"/>
  <c r="A6259" i="4"/>
  <c r="A6260" i="4"/>
  <c r="A6261" i="4"/>
  <c r="A6262" i="4"/>
  <c r="A6263" i="4"/>
  <c r="A6264" i="4"/>
  <c r="A6265" i="4"/>
  <c r="A6266" i="4"/>
  <c r="A6267" i="4"/>
  <c r="A6268" i="4"/>
  <c r="A6269" i="4"/>
  <c r="A6270" i="4"/>
  <c r="A6271" i="4"/>
  <c r="A6272" i="4"/>
  <c r="A6273" i="4"/>
  <c r="A6274" i="4"/>
  <c r="A6275" i="4"/>
  <c r="A6276" i="4"/>
  <c r="A6277" i="4"/>
  <c r="A6278" i="4"/>
  <c r="A6279" i="4"/>
  <c r="A6280" i="4"/>
  <c r="A6281" i="4"/>
  <c r="A6282" i="4"/>
  <c r="A6283" i="4"/>
  <c r="A6284" i="4"/>
  <c r="A6285" i="4"/>
  <c r="A6286" i="4"/>
  <c r="A6287" i="4"/>
  <c r="A6288" i="4"/>
  <c r="A6289" i="4"/>
  <c r="A6290" i="4"/>
  <c r="A6291" i="4"/>
  <c r="A6292" i="4"/>
  <c r="A6293" i="4"/>
  <c r="A6294" i="4"/>
  <c r="A6295" i="4"/>
  <c r="A6296" i="4"/>
  <c r="A6297" i="4"/>
  <c r="A6298" i="4"/>
  <c r="A6299" i="4"/>
  <c r="A6300" i="4"/>
  <c r="A6301" i="4"/>
  <c r="A6302" i="4"/>
  <c r="A6303" i="4"/>
  <c r="A6304" i="4"/>
  <c r="A6305" i="4"/>
  <c r="A6306" i="4"/>
  <c r="A6307" i="4"/>
  <c r="A6308" i="4"/>
  <c r="A6309" i="4"/>
  <c r="A6310" i="4"/>
  <c r="A6311" i="4"/>
  <c r="A6312" i="4"/>
  <c r="A6313" i="4"/>
  <c r="A6314" i="4"/>
  <c r="A6315" i="4"/>
  <c r="A6316" i="4"/>
  <c r="A6317" i="4"/>
  <c r="A6318" i="4"/>
  <c r="A6319" i="4"/>
  <c r="A6320" i="4"/>
  <c r="A6321" i="4"/>
  <c r="A6322" i="4"/>
  <c r="A6323" i="4"/>
  <c r="A6324" i="4"/>
  <c r="A6325" i="4"/>
  <c r="A6326" i="4"/>
  <c r="A6327" i="4"/>
  <c r="A6328" i="4"/>
  <c r="A6329" i="4"/>
  <c r="A6330" i="4"/>
  <c r="A6331" i="4"/>
  <c r="A6332" i="4"/>
  <c r="A6333" i="4"/>
  <c r="A6334" i="4"/>
  <c r="A6335" i="4"/>
  <c r="A6336" i="4"/>
  <c r="A6337" i="4"/>
  <c r="A6338" i="4"/>
  <c r="A6339" i="4"/>
  <c r="A6340" i="4"/>
  <c r="A6341" i="4"/>
  <c r="A6342" i="4"/>
  <c r="A6343" i="4"/>
  <c r="A6344" i="4"/>
  <c r="A6345" i="4"/>
  <c r="A6346" i="4"/>
  <c r="A6347" i="4"/>
  <c r="A6348" i="4"/>
  <c r="A6349" i="4"/>
  <c r="A6350" i="4"/>
  <c r="A6351" i="4"/>
  <c r="A6352" i="4"/>
  <c r="A6353" i="4"/>
  <c r="A6354" i="4"/>
  <c r="A6355" i="4"/>
  <c r="A6356" i="4"/>
  <c r="A6357" i="4"/>
  <c r="A6358" i="4"/>
  <c r="A6359" i="4"/>
  <c r="A6360" i="4"/>
  <c r="A6361" i="4"/>
  <c r="A6362" i="4"/>
  <c r="A6363" i="4"/>
  <c r="A6364" i="4"/>
  <c r="A6365" i="4"/>
  <c r="A6366" i="4"/>
  <c r="A6367" i="4"/>
  <c r="A6368" i="4"/>
  <c r="A6369" i="4"/>
  <c r="A6370" i="4"/>
  <c r="A6371" i="4"/>
  <c r="A6372" i="4"/>
  <c r="A6373" i="4"/>
  <c r="A6374" i="4"/>
  <c r="A6375" i="4"/>
  <c r="A6376" i="4"/>
  <c r="A6377" i="4"/>
  <c r="A6378" i="4"/>
  <c r="A6379" i="4"/>
  <c r="A6380" i="4"/>
  <c r="A6381" i="4"/>
  <c r="A6382" i="4"/>
  <c r="A6383" i="4"/>
  <c r="A6384" i="4"/>
  <c r="A6385" i="4"/>
  <c r="A6386" i="4"/>
  <c r="A6387" i="4"/>
  <c r="A6388" i="4"/>
  <c r="A6389" i="4"/>
  <c r="A6390" i="4"/>
  <c r="A6391" i="4"/>
  <c r="A6392" i="4"/>
  <c r="A6393" i="4"/>
  <c r="A6394" i="4"/>
  <c r="A6395" i="4"/>
  <c r="A6396" i="4"/>
  <c r="A6397" i="4"/>
  <c r="A6398" i="4"/>
  <c r="A6399" i="4"/>
  <c r="A6400" i="4"/>
  <c r="A6401" i="4"/>
  <c r="A6402" i="4"/>
  <c r="A6403" i="4"/>
  <c r="A6404" i="4"/>
  <c r="A6405" i="4"/>
  <c r="A6406" i="4"/>
  <c r="A6407" i="4"/>
  <c r="A6408" i="4"/>
  <c r="A6409" i="4"/>
  <c r="A6410" i="4"/>
  <c r="A6411" i="4"/>
  <c r="A6412" i="4"/>
  <c r="A6413" i="4"/>
  <c r="A6414" i="4"/>
  <c r="A6415" i="4"/>
  <c r="A6416" i="4"/>
  <c r="A6417" i="4"/>
  <c r="A6418" i="4"/>
  <c r="A6419" i="4"/>
  <c r="A6420" i="4"/>
  <c r="A6421" i="4"/>
  <c r="A6422" i="4"/>
  <c r="A6423" i="4"/>
  <c r="A6424" i="4"/>
  <c r="A6425" i="4"/>
  <c r="A6426" i="4"/>
  <c r="A6427" i="4"/>
  <c r="A6428" i="4"/>
  <c r="A6429" i="4"/>
  <c r="A6430" i="4"/>
  <c r="A6431" i="4"/>
  <c r="A6432" i="4"/>
  <c r="A6433" i="4"/>
  <c r="A6434" i="4"/>
  <c r="A6435" i="4"/>
  <c r="A6436" i="4"/>
  <c r="A6437" i="4"/>
  <c r="A6438" i="4"/>
  <c r="A6439" i="4"/>
  <c r="A6440" i="4"/>
  <c r="A6441" i="4"/>
  <c r="A6442" i="4"/>
  <c r="A6443" i="4"/>
  <c r="A6444" i="4"/>
  <c r="A6445" i="4"/>
  <c r="A6446" i="4"/>
  <c r="A6447" i="4"/>
  <c r="A6448" i="4"/>
  <c r="A6449" i="4"/>
  <c r="A6450" i="4"/>
  <c r="A6451" i="4"/>
  <c r="A6452" i="4"/>
  <c r="A6453" i="4"/>
  <c r="A6454" i="4"/>
  <c r="A6455" i="4"/>
  <c r="A6456" i="4"/>
  <c r="A6457" i="4"/>
  <c r="A6458" i="4"/>
  <c r="A6459" i="4"/>
  <c r="A6460" i="4"/>
  <c r="A6461" i="4"/>
  <c r="A6462" i="4"/>
  <c r="A6463" i="4"/>
  <c r="A6464" i="4"/>
  <c r="A6465" i="4"/>
  <c r="A6466" i="4"/>
  <c r="A6467" i="4"/>
  <c r="A6468" i="4"/>
  <c r="A6469" i="4"/>
  <c r="A6470" i="4"/>
  <c r="A6471" i="4"/>
  <c r="A6472" i="4"/>
  <c r="A6473" i="4"/>
  <c r="A6474" i="4"/>
  <c r="A6475" i="4"/>
  <c r="A6476" i="4"/>
  <c r="A6477" i="4"/>
  <c r="A6478" i="4"/>
  <c r="A6479" i="4"/>
  <c r="A6480" i="4"/>
  <c r="A6481" i="4"/>
  <c r="A6482" i="4"/>
  <c r="A6483" i="4"/>
  <c r="A6484" i="4"/>
  <c r="A6485" i="4"/>
  <c r="A6486" i="4"/>
  <c r="A6487" i="4"/>
  <c r="A6488" i="4"/>
  <c r="A6489" i="4"/>
  <c r="A6490" i="4"/>
  <c r="A6491" i="4"/>
  <c r="A6492" i="4"/>
  <c r="A6493" i="4"/>
  <c r="A6494" i="4"/>
  <c r="A6495" i="4"/>
  <c r="A6496" i="4"/>
  <c r="A6497" i="4"/>
  <c r="A6498" i="4"/>
  <c r="A6500" i="4"/>
  <c r="A6501" i="4"/>
  <c r="A6502" i="4"/>
  <c r="A6503" i="4"/>
  <c r="A6504" i="4"/>
  <c r="A6505" i="4"/>
  <c r="A6506" i="4"/>
  <c r="A6507" i="4"/>
  <c r="A6508" i="4"/>
  <c r="A6509" i="4"/>
  <c r="A6510" i="4"/>
  <c r="A6511" i="4"/>
  <c r="A6512" i="4"/>
  <c r="A6513" i="4"/>
  <c r="A6514" i="4"/>
  <c r="A6515" i="4"/>
  <c r="A6516" i="4"/>
  <c r="A6517" i="4"/>
  <c r="A6518" i="4"/>
  <c r="A6519" i="4"/>
  <c r="A6520" i="4"/>
  <c r="A6521" i="4"/>
  <c r="A6522" i="4"/>
  <c r="A6523" i="4"/>
  <c r="A6524" i="4"/>
  <c r="A6525" i="4"/>
  <c r="A6526" i="4"/>
  <c r="A6527" i="4"/>
  <c r="A6528" i="4"/>
  <c r="A6529" i="4"/>
  <c r="A6530" i="4"/>
  <c r="A6531" i="4"/>
  <c r="A6532" i="4"/>
  <c r="A6533" i="4"/>
  <c r="A6534" i="4"/>
  <c r="A6535" i="4"/>
  <c r="A6536" i="4"/>
  <c r="A6537" i="4"/>
  <c r="A6538" i="4"/>
  <c r="A6539" i="4"/>
  <c r="A6540" i="4"/>
  <c r="A6541" i="4"/>
  <c r="A6542" i="4"/>
  <c r="A6543" i="4"/>
  <c r="A6544" i="4"/>
  <c r="A6545" i="4"/>
  <c r="A6546" i="4"/>
  <c r="A6547" i="4"/>
  <c r="A6548" i="4"/>
  <c r="A6549" i="4"/>
  <c r="A6550" i="4"/>
  <c r="A6551" i="4"/>
  <c r="A6552" i="4"/>
  <c r="A6553" i="4"/>
  <c r="A6554" i="4"/>
  <c r="A6555" i="4"/>
  <c r="A6556" i="4"/>
  <c r="A6557" i="4"/>
  <c r="A6558" i="4"/>
  <c r="A6559" i="4"/>
  <c r="A6560" i="4"/>
  <c r="A6561" i="4"/>
  <c r="A6562" i="4"/>
  <c r="A6563" i="4"/>
  <c r="A6564" i="4"/>
  <c r="A6565" i="4"/>
  <c r="A6566" i="4"/>
  <c r="A6567" i="4"/>
  <c r="A6568" i="4"/>
  <c r="A6569" i="4"/>
  <c r="A6570" i="4"/>
  <c r="A6571" i="4"/>
  <c r="A6572" i="4"/>
  <c r="A6573" i="4"/>
  <c r="A6574" i="4"/>
  <c r="A6575" i="4"/>
  <c r="A6576" i="4"/>
  <c r="A6577" i="4"/>
  <c r="A6578" i="4"/>
  <c r="A6579" i="4"/>
  <c r="A6580" i="4"/>
  <c r="A6581" i="4"/>
  <c r="A6582" i="4"/>
  <c r="A6583" i="4"/>
  <c r="A6584" i="4"/>
  <c r="A6585" i="4"/>
  <c r="A6586" i="4"/>
  <c r="A6587" i="4"/>
  <c r="A6588" i="4"/>
  <c r="A6589" i="4"/>
  <c r="A6590" i="4"/>
  <c r="A6591" i="4"/>
  <c r="A6592" i="4"/>
  <c r="A6593" i="4"/>
  <c r="A6594" i="4"/>
  <c r="A6595" i="4"/>
  <c r="A6596" i="4"/>
  <c r="A6597" i="4"/>
  <c r="A6598" i="4"/>
  <c r="A6599" i="4"/>
  <c r="A6600" i="4"/>
  <c r="A6601" i="4"/>
  <c r="A6602" i="4"/>
  <c r="A6603" i="4"/>
  <c r="A6604" i="4"/>
  <c r="A6605" i="4"/>
  <c r="A6606" i="4"/>
  <c r="A6607" i="4"/>
  <c r="A6608" i="4"/>
  <c r="A6609" i="4"/>
  <c r="A6610" i="4"/>
  <c r="A6611" i="4"/>
  <c r="A6612" i="4"/>
  <c r="A6613" i="4"/>
  <c r="A6614" i="4"/>
  <c r="A6615" i="4"/>
  <c r="A6616" i="4"/>
  <c r="A6617" i="4"/>
  <c r="A6618" i="4"/>
  <c r="A6619" i="4"/>
  <c r="A6620" i="4"/>
  <c r="A6621" i="4"/>
  <c r="A6622" i="4"/>
  <c r="A6623" i="4"/>
  <c r="A6624" i="4"/>
  <c r="A6625" i="4"/>
  <c r="A6626" i="4"/>
  <c r="A6627" i="4"/>
  <c r="A6628" i="4"/>
  <c r="A6629" i="4"/>
  <c r="A6630" i="4"/>
  <c r="A6631" i="4"/>
  <c r="A6632" i="4"/>
  <c r="A6633" i="4"/>
  <c r="A6634" i="4"/>
  <c r="A6635" i="4"/>
  <c r="A6636" i="4"/>
  <c r="A6637" i="4"/>
  <c r="A6638" i="4"/>
  <c r="A6639" i="4"/>
  <c r="A6640" i="4"/>
  <c r="A6641" i="4"/>
  <c r="A6642" i="4"/>
  <c r="A6643" i="4"/>
  <c r="A6644" i="4"/>
  <c r="A6645" i="4"/>
  <c r="A6646" i="4"/>
  <c r="A6647" i="4"/>
  <c r="A6648" i="4"/>
  <c r="A6649" i="4"/>
  <c r="A6650" i="4"/>
  <c r="A6651" i="4"/>
  <c r="A6652" i="4"/>
  <c r="A6653" i="4"/>
  <c r="A6654" i="4"/>
  <c r="A6655" i="4"/>
  <c r="A6656" i="4"/>
  <c r="A6657" i="4"/>
  <c r="A6658" i="4"/>
  <c r="A6659" i="4"/>
  <c r="A6660" i="4"/>
  <c r="A6661" i="4"/>
  <c r="A6664" i="4"/>
  <c r="A6665" i="4"/>
  <c r="A6666" i="4"/>
  <c r="A6667" i="4"/>
  <c r="A6668" i="4"/>
  <c r="A6669" i="4"/>
  <c r="A6670" i="4"/>
  <c r="A6671" i="4"/>
  <c r="A6672" i="4"/>
  <c r="A6673" i="4"/>
  <c r="A6674" i="4"/>
  <c r="A6675" i="4"/>
  <c r="A6676" i="4"/>
  <c r="A6677" i="4"/>
  <c r="A6678" i="4"/>
  <c r="A6679" i="4"/>
  <c r="A6680" i="4"/>
  <c r="A6681" i="4"/>
  <c r="A6682" i="4"/>
  <c r="A6683" i="4"/>
  <c r="A6684" i="4"/>
  <c r="A6685" i="4"/>
  <c r="A6686" i="4"/>
  <c r="A6687" i="4"/>
  <c r="A6688" i="4"/>
  <c r="A6689" i="4"/>
  <c r="A6690" i="4"/>
  <c r="A6691" i="4"/>
  <c r="A6692" i="4"/>
  <c r="A6693" i="4"/>
  <c r="A6694" i="4"/>
  <c r="A6695" i="4"/>
  <c r="A6696" i="4"/>
  <c r="A6697" i="4"/>
  <c r="A6698" i="4"/>
  <c r="A6699" i="4"/>
  <c r="A6700" i="4"/>
  <c r="A6701" i="4"/>
  <c r="A6702" i="4"/>
  <c r="A6703" i="4"/>
  <c r="A6704" i="4"/>
  <c r="A6705" i="4"/>
  <c r="A6706" i="4"/>
  <c r="A6707" i="4"/>
  <c r="A6708" i="4"/>
  <c r="A6709" i="4"/>
  <c r="A6710" i="4"/>
  <c r="A6711" i="4"/>
  <c r="A6712" i="4"/>
  <c r="A6713" i="4"/>
  <c r="A6714" i="4"/>
  <c r="A6715" i="4"/>
  <c r="A6716" i="4"/>
  <c r="A6717" i="4"/>
  <c r="A6718" i="4"/>
  <c r="A6719" i="4"/>
  <c r="A6720" i="4"/>
  <c r="A6721" i="4"/>
  <c r="A6722" i="4"/>
  <c r="A6723" i="4"/>
  <c r="A6724" i="4"/>
  <c r="A6725" i="4"/>
  <c r="A6726" i="4"/>
  <c r="A6727" i="4"/>
  <c r="A6728" i="4"/>
  <c r="A6729" i="4"/>
  <c r="A6730" i="4"/>
  <c r="A6731" i="4"/>
  <c r="A6732" i="4"/>
  <c r="A6733" i="4"/>
  <c r="A6734" i="4"/>
  <c r="A6735" i="4"/>
  <c r="A6736" i="4"/>
  <c r="A6737" i="4"/>
  <c r="A6738" i="4"/>
  <c r="A6739" i="4"/>
  <c r="A6740" i="4"/>
  <c r="A6741" i="4"/>
  <c r="A6742" i="4"/>
  <c r="A6743" i="4"/>
  <c r="A6744" i="4"/>
  <c r="A6745" i="4"/>
  <c r="A6746" i="4"/>
  <c r="A6747" i="4"/>
  <c r="A6748" i="4"/>
  <c r="A6749" i="4"/>
  <c r="A6750" i="4"/>
  <c r="A6751" i="4"/>
  <c r="A6752" i="4"/>
  <c r="A6753" i="4"/>
  <c r="A6754" i="4"/>
  <c r="A6755" i="4"/>
  <c r="A6756" i="4"/>
  <c r="A6757" i="4"/>
  <c r="A6758" i="4"/>
  <c r="A6759" i="4"/>
  <c r="A6760" i="4"/>
  <c r="A6761" i="4"/>
  <c r="A6762" i="4"/>
  <c r="A6763" i="4"/>
  <c r="A6764" i="4"/>
  <c r="A6765" i="4"/>
  <c r="A6766" i="4"/>
  <c r="A6767" i="4"/>
  <c r="A6768" i="4"/>
  <c r="A6769" i="4"/>
  <c r="A6770" i="4"/>
  <c r="A6771" i="4"/>
  <c r="A6772" i="4"/>
  <c r="A6773" i="4"/>
  <c r="A6774" i="4"/>
  <c r="A6775" i="4"/>
  <c r="A6776" i="4"/>
  <c r="A6777" i="4"/>
  <c r="A6778" i="4"/>
  <c r="A6779" i="4"/>
  <c r="A6780" i="4"/>
  <c r="A6781" i="4"/>
  <c r="A6782" i="4"/>
  <c r="A6783" i="4"/>
  <c r="A6784" i="4"/>
  <c r="A6785" i="4"/>
  <c r="A6786" i="4"/>
  <c r="A6787" i="4"/>
  <c r="A6788" i="4"/>
  <c r="A6789" i="4"/>
  <c r="A6790" i="4"/>
  <c r="A6791" i="4"/>
  <c r="A6792" i="4"/>
  <c r="A6793" i="4"/>
  <c r="A6794" i="4"/>
  <c r="A6795" i="4"/>
  <c r="A6796" i="4"/>
  <c r="A6797" i="4"/>
  <c r="A6798" i="4"/>
  <c r="A6799" i="4"/>
  <c r="A6800" i="4"/>
  <c r="A6801" i="4"/>
  <c r="A6802" i="4"/>
  <c r="A6803" i="4"/>
  <c r="A6804" i="4"/>
  <c r="A6805" i="4"/>
  <c r="A6806" i="4"/>
  <c r="A6807" i="4"/>
  <c r="A6808" i="4"/>
  <c r="A6809" i="4"/>
  <c r="A6810" i="4"/>
  <c r="A6811" i="4"/>
  <c r="A6812" i="4"/>
  <c r="A6813" i="4"/>
  <c r="A6814" i="4"/>
  <c r="A6815" i="4"/>
  <c r="A6816" i="4"/>
  <c r="A6817" i="4"/>
  <c r="A6818" i="4"/>
  <c r="A6819" i="4"/>
  <c r="A6820" i="4"/>
  <c r="A6821" i="4"/>
  <c r="A6822" i="4"/>
  <c r="A6823" i="4"/>
  <c r="A6824" i="4"/>
  <c r="A6825" i="4"/>
  <c r="A6826" i="4"/>
  <c r="A6827" i="4"/>
  <c r="A6828" i="4"/>
  <c r="A6829" i="4"/>
  <c r="A6830" i="4"/>
  <c r="A6831" i="4"/>
  <c r="A6832" i="4"/>
  <c r="A6833" i="4"/>
  <c r="A6834" i="4"/>
  <c r="A6835" i="4"/>
  <c r="A6836" i="4"/>
  <c r="A6837" i="4"/>
  <c r="A6838" i="4"/>
  <c r="A6839" i="4"/>
  <c r="A6840" i="4"/>
  <c r="A6841" i="4"/>
  <c r="A6842" i="4"/>
  <c r="A6843" i="4"/>
  <c r="A6844" i="4"/>
  <c r="A6845" i="4"/>
  <c r="A6846" i="4"/>
  <c r="A6847" i="4"/>
  <c r="A6848" i="4"/>
  <c r="A6849" i="4"/>
  <c r="A6850" i="4"/>
  <c r="A6851" i="4"/>
  <c r="A6852" i="4"/>
  <c r="A6853" i="4"/>
  <c r="A6854" i="4"/>
  <c r="A6855" i="4"/>
  <c r="A6856" i="4"/>
  <c r="A6857" i="4"/>
  <c r="A6858" i="4"/>
  <c r="A6859" i="4"/>
  <c r="A6860" i="4"/>
  <c r="A6861" i="4"/>
  <c r="A6862" i="4"/>
  <c r="A6863" i="4"/>
  <c r="A6864" i="4"/>
  <c r="A6865" i="4"/>
  <c r="A6866" i="4"/>
  <c r="A6867" i="4"/>
  <c r="A6868" i="4"/>
  <c r="A6869" i="4"/>
  <c r="A6870" i="4"/>
  <c r="A4629" i="4"/>
  <c r="A4630" i="4"/>
  <c r="A4631" i="4"/>
  <c r="A4633" i="4"/>
  <c r="A4634" i="4"/>
  <c r="A4635" i="4"/>
  <c r="A4636" i="4"/>
  <c r="A4637" i="4"/>
  <c r="A4638" i="4"/>
  <c r="A4639" i="4"/>
  <c r="A4640" i="4"/>
  <c r="A4641" i="4"/>
  <c r="A4642" i="4"/>
  <c r="A4643" i="4"/>
  <c r="A4644" i="4"/>
  <c r="A4645" i="4"/>
  <c r="A4646" i="4"/>
  <c r="A4647" i="4"/>
  <c r="A4648" i="4"/>
  <c r="A4649" i="4"/>
  <c r="A4650" i="4"/>
  <c r="A4651" i="4"/>
  <c r="A3" i="4"/>
  <c r="A4" i="4"/>
  <c r="A5" i="4"/>
  <c r="A6" i="4"/>
  <c r="A7" i="4"/>
  <c r="A8" i="4"/>
  <c r="A9" i="4"/>
  <c r="A10" i="4"/>
  <c r="A11" i="4"/>
  <c r="A12" i="4"/>
  <c r="A13" i="4"/>
  <c r="A14" i="4"/>
  <c r="A15" i="4"/>
  <c r="A16" i="4"/>
  <c r="A17" i="4"/>
  <c r="A18" i="4"/>
  <c r="A19" i="4"/>
  <c r="A20" i="4"/>
  <c r="A21" i="4"/>
  <c r="A22" i="4"/>
  <c r="A23" i="4"/>
  <c r="A24" i="4"/>
  <c r="A25" i="4"/>
  <c r="A26" i="4"/>
  <c r="A27" i="4"/>
  <c r="A28" i="4"/>
  <c r="A29" i="4"/>
  <c r="A30" i="4"/>
  <c r="A31" i="4"/>
  <c r="A32" i="4"/>
  <c r="A33" i="4"/>
  <c r="A34" i="4"/>
  <c r="A35" i="4"/>
  <c r="A36" i="4"/>
  <c r="A37" i="4"/>
  <c r="A38" i="4"/>
  <c r="A39" i="4"/>
  <c r="A40" i="4"/>
  <c r="A41" i="4"/>
  <c r="A42" i="4"/>
  <c r="A43" i="4"/>
  <c r="A44" i="4"/>
  <c r="A45" i="4"/>
  <c r="A46" i="4"/>
  <c r="A47" i="4"/>
  <c r="A48" i="4"/>
  <c r="A49" i="4"/>
  <c r="A50" i="4"/>
  <c r="A51" i="4"/>
  <c r="A52" i="4"/>
  <c r="A53" i="4"/>
  <c r="A54" i="4"/>
  <c r="A55" i="4"/>
  <c r="A56" i="4"/>
  <c r="A57" i="4"/>
  <c r="A58" i="4"/>
  <c r="A59" i="4"/>
  <c r="A60" i="4"/>
  <c r="A61" i="4"/>
  <c r="A62" i="4"/>
  <c r="A63" i="4"/>
  <c r="A64" i="4"/>
  <c r="A65" i="4"/>
  <c r="A66" i="4"/>
  <c r="A67" i="4"/>
  <c r="A68" i="4"/>
  <c r="A69" i="4"/>
  <c r="A70" i="4"/>
  <c r="A71" i="4"/>
  <c r="A72" i="4"/>
  <c r="A73" i="4"/>
  <c r="A74" i="4"/>
  <c r="A75" i="4"/>
  <c r="A76" i="4"/>
  <c r="A77" i="4"/>
  <c r="A78" i="4"/>
  <c r="A79" i="4"/>
  <c r="A80" i="4"/>
  <c r="A81" i="4"/>
  <c r="A82" i="4"/>
  <c r="A83" i="4"/>
  <c r="A84" i="4"/>
  <c r="A85" i="4"/>
  <c r="A86" i="4"/>
  <c r="A87" i="4"/>
  <c r="A88" i="4"/>
  <c r="A89" i="4"/>
  <c r="A90" i="4"/>
  <c r="A91" i="4"/>
  <c r="A92" i="4"/>
  <c r="A93" i="4"/>
  <c r="A94" i="4"/>
  <c r="A95" i="4"/>
  <c r="A96" i="4"/>
  <c r="A97" i="4"/>
  <c r="A98" i="4"/>
  <c r="A99" i="4"/>
  <c r="A100" i="4"/>
  <c r="A101" i="4"/>
  <c r="A102" i="4"/>
  <c r="A103" i="4"/>
  <c r="A104" i="4"/>
  <c r="A105" i="4"/>
  <c r="A106" i="4"/>
  <c r="A107" i="4"/>
  <c r="A108" i="4"/>
  <c r="A109" i="4"/>
  <c r="A110" i="4"/>
  <c r="A111" i="4"/>
  <c r="A112" i="4"/>
  <c r="A113" i="4"/>
  <c r="A114" i="4"/>
  <c r="A115" i="4"/>
  <c r="A116" i="4"/>
  <c r="A117" i="4"/>
  <c r="A118" i="4"/>
  <c r="A119" i="4"/>
  <c r="A120" i="4"/>
  <c r="A121" i="4"/>
  <c r="A122" i="4"/>
  <c r="A123" i="4"/>
  <c r="A124" i="4"/>
  <c r="A125" i="4"/>
  <c r="A126" i="4"/>
  <c r="A127" i="4"/>
  <c r="A128" i="4"/>
  <c r="A129" i="4"/>
  <c r="A130" i="4"/>
  <c r="A131" i="4"/>
  <c r="A132" i="4"/>
  <c r="A133" i="4"/>
  <c r="A134" i="4"/>
  <c r="A135" i="4"/>
  <c r="A136" i="4"/>
  <c r="A137" i="4"/>
  <c r="A183" i="4"/>
  <c r="A184" i="4"/>
  <c r="A185" i="4"/>
  <c r="A186" i="4"/>
  <c r="A187" i="4"/>
  <c r="A188" i="4"/>
  <c r="A189" i="4"/>
  <c r="A190" i="4"/>
  <c r="A191" i="4"/>
  <c r="A192" i="4"/>
  <c r="A193" i="4"/>
  <c r="A194" i="4"/>
  <c r="A195" i="4"/>
  <c r="A196" i="4"/>
  <c r="A197" i="4"/>
  <c r="A198" i="4"/>
  <c r="A199" i="4"/>
  <c r="A200" i="4"/>
  <c r="A201" i="4"/>
  <c r="A202" i="4"/>
  <c r="A203" i="4"/>
  <c r="A204" i="4"/>
  <c r="A205" i="4"/>
  <c r="A206" i="4"/>
  <c r="A207" i="4"/>
  <c r="A208" i="4"/>
  <c r="A209" i="4"/>
  <c r="A210" i="4"/>
  <c r="A211" i="4"/>
  <c r="A212" i="4"/>
  <c r="A213" i="4"/>
  <c r="A214" i="4"/>
  <c r="A215" i="4"/>
  <c r="A216" i="4"/>
  <c r="A217" i="4"/>
  <c r="A218" i="4"/>
  <c r="A219" i="4"/>
  <c r="A220" i="4"/>
  <c r="A221" i="4"/>
  <c r="A222" i="4"/>
  <c r="A223" i="4"/>
  <c r="A224" i="4"/>
  <c r="A225" i="4"/>
  <c r="A226" i="4"/>
  <c r="A227" i="4"/>
  <c r="A228" i="4"/>
  <c r="A229" i="4"/>
  <c r="A230" i="4"/>
  <c r="A231" i="4"/>
  <c r="A232" i="4"/>
  <c r="A233" i="4"/>
  <c r="A234" i="4"/>
  <c r="A235" i="4"/>
  <c r="A236" i="4"/>
  <c r="A237" i="4"/>
  <c r="A238" i="4"/>
  <c r="A239" i="4"/>
  <c r="A240" i="4"/>
  <c r="A241" i="4"/>
  <c r="A242" i="4"/>
  <c r="A243" i="4"/>
  <c r="A244" i="4"/>
  <c r="A245" i="4"/>
  <c r="A246" i="4"/>
  <c r="A247" i="4"/>
  <c r="A248" i="4"/>
  <c r="A249" i="4"/>
  <c r="A250" i="4"/>
  <c r="A251" i="4"/>
  <c r="A252" i="4"/>
  <c r="A253" i="4"/>
  <c r="A254" i="4"/>
  <c r="A255" i="4"/>
  <c r="A256" i="4"/>
  <c r="A257" i="4"/>
  <c r="A258" i="4"/>
  <c r="A259" i="4"/>
  <c r="A260" i="4"/>
  <c r="A261" i="4"/>
  <c r="A262" i="4"/>
  <c r="A263" i="4"/>
  <c r="A264" i="4"/>
  <c r="A265" i="4"/>
  <c r="A266" i="4"/>
  <c r="A267" i="4"/>
  <c r="A268" i="4"/>
  <c r="A269" i="4"/>
  <c r="A270" i="4"/>
  <c r="A271" i="4"/>
  <c r="A272" i="4"/>
  <c r="A273" i="4"/>
  <c r="A274" i="4"/>
  <c r="A275" i="4"/>
  <c r="A276" i="4"/>
  <c r="A277" i="4"/>
  <c r="A278" i="4"/>
  <c r="A279" i="4"/>
  <c r="A280" i="4"/>
  <c r="A281" i="4"/>
  <c r="A282" i="4"/>
  <c r="A283" i="4"/>
  <c r="A284" i="4"/>
  <c r="A285" i="4"/>
  <c r="A286" i="4"/>
  <c r="A287" i="4"/>
  <c r="A288" i="4"/>
  <c r="A289" i="4"/>
  <c r="A290" i="4"/>
  <c r="A291" i="4"/>
  <c r="A292" i="4"/>
  <c r="A293" i="4"/>
  <c r="A294" i="4"/>
  <c r="A295" i="4"/>
  <c r="A296" i="4"/>
  <c r="A297" i="4"/>
  <c r="A298" i="4"/>
  <c r="A299" i="4"/>
  <c r="A300" i="4"/>
  <c r="A301" i="4"/>
  <c r="A302" i="4"/>
  <c r="A303" i="4"/>
  <c r="A304" i="4"/>
  <c r="A305" i="4"/>
  <c r="A306" i="4"/>
  <c r="A307" i="4"/>
  <c r="A308" i="4"/>
  <c r="A309" i="4"/>
  <c r="A310" i="4"/>
  <c r="A311" i="4"/>
  <c r="A312" i="4"/>
  <c r="A313" i="4"/>
  <c r="A314" i="4"/>
  <c r="A315" i="4"/>
  <c r="A316" i="4"/>
  <c r="A317" i="4"/>
  <c r="A318" i="4"/>
  <c r="A319" i="4"/>
  <c r="A320" i="4"/>
  <c r="A321" i="4"/>
  <c r="A322" i="4"/>
  <c r="A323" i="4"/>
  <c r="A324" i="4"/>
  <c r="A325" i="4"/>
  <c r="A326" i="4"/>
  <c r="A327" i="4"/>
  <c r="A328" i="4"/>
  <c r="A329" i="4"/>
  <c r="A330" i="4"/>
  <c r="A331" i="4"/>
  <c r="A332" i="4"/>
  <c r="A333" i="4"/>
  <c r="A334" i="4"/>
  <c r="A335" i="4"/>
  <c r="A336" i="4"/>
  <c r="A337" i="4"/>
  <c r="A338" i="4"/>
  <c r="A339" i="4"/>
  <c r="A340" i="4"/>
  <c r="A341" i="4"/>
  <c r="A342" i="4"/>
  <c r="A343" i="4"/>
  <c r="A344" i="4"/>
  <c r="A345" i="4"/>
  <c r="A346" i="4"/>
  <c r="A347" i="4"/>
  <c r="A348" i="4"/>
  <c r="A349" i="4"/>
  <c r="A350" i="4"/>
  <c r="A351" i="4"/>
  <c r="A352" i="4"/>
  <c r="A353" i="4"/>
  <c r="A354" i="4"/>
  <c r="A355" i="4"/>
  <c r="A356" i="4"/>
  <c r="A357" i="4"/>
  <c r="A358" i="4"/>
  <c r="A359" i="4"/>
  <c r="A360" i="4"/>
  <c r="A361" i="4"/>
  <c r="A362" i="4"/>
  <c r="A363" i="4"/>
  <c r="A364" i="4"/>
  <c r="A365" i="4"/>
  <c r="A366" i="4"/>
  <c r="A367" i="4"/>
  <c r="A368" i="4"/>
  <c r="A369" i="4"/>
  <c r="A370" i="4"/>
  <c r="A371" i="4"/>
  <c r="A372" i="4"/>
  <c r="A373" i="4"/>
  <c r="A374" i="4"/>
  <c r="A375" i="4"/>
  <c r="A376" i="4"/>
  <c r="A377" i="4"/>
  <c r="A378" i="4"/>
  <c r="A379" i="4"/>
  <c r="A380" i="4"/>
  <c r="A381" i="4"/>
  <c r="A382" i="4"/>
  <c r="A383" i="4"/>
  <c r="A384" i="4"/>
  <c r="A385" i="4"/>
  <c r="A386" i="4"/>
  <c r="A387" i="4"/>
  <c r="A388" i="4"/>
  <c r="A389" i="4"/>
  <c r="A390" i="4"/>
  <c r="A391" i="4"/>
  <c r="A392" i="4"/>
  <c r="A393" i="4"/>
  <c r="A394" i="4"/>
  <c r="A395" i="4"/>
  <c r="A396" i="4"/>
  <c r="A397" i="4"/>
  <c r="A398" i="4"/>
  <c r="A399" i="4"/>
  <c r="A400" i="4"/>
  <c r="A401" i="4"/>
  <c r="A402" i="4"/>
  <c r="A403" i="4"/>
  <c r="A404" i="4"/>
  <c r="A405" i="4"/>
  <c r="A406" i="4"/>
  <c r="A407" i="4"/>
  <c r="A408" i="4"/>
  <c r="A409" i="4"/>
  <c r="A410" i="4"/>
  <c r="A411" i="4"/>
  <c r="A412" i="4"/>
  <c r="A413" i="4"/>
  <c r="A414" i="4"/>
  <c r="A415" i="4"/>
  <c r="A416" i="4"/>
  <c r="A417" i="4"/>
  <c r="A418" i="4"/>
  <c r="A419" i="4"/>
  <c r="A420" i="4"/>
  <c r="A421" i="4"/>
  <c r="A422" i="4"/>
  <c r="A423" i="4"/>
  <c r="A424" i="4"/>
  <c r="A425" i="4"/>
  <c r="A426" i="4"/>
  <c r="A427" i="4"/>
  <c r="A428" i="4"/>
  <c r="A429" i="4"/>
  <c r="A430" i="4"/>
  <c r="A431" i="4"/>
  <c r="A432" i="4"/>
  <c r="A433" i="4"/>
  <c r="A434" i="4"/>
  <c r="A435" i="4"/>
  <c r="A436" i="4"/>
  <c r="A437" i="4"/>
  <c r="A438" i="4"/>
  <c r="A439" i="4"/>
  <c r="A440" i="4"/>
  <c r="A441" i="4"/>
  <c r="A442" i="4"/>
  <c r="A443" i="4"/>
  <c r="A444" i="4"/>
  <c r="A445" i="4"/>
  <c r="A446" i="4"/>
  <c r="A447" i="4"/>
  <c r="A448" i="4"/>
  <c r="A449" i="4"/>
  <c r="A450" i="4"/>
  <c r="A451" i="4"/>
  <c r="A452" i="4"/>
  <c r="A453" i="4"/>
  <c r="A454" i="4"/>
  <c r="A455" i="4"/>
  <c r="A456" i="4"/>
  <c r="A457" i="4"/>
  <c r="A458" i="4"/>
  <c r="A459" i="4"/>
  <c r="A460" i="4"/>
  <c r="A461" i="4"/>
  <c r="A462" i="4"/>
  <c r="A463" i="4"/>
  <c r="A464" i="4"/>
  <c r="A465" i="4"/>
  <c r="A466" i="4"/>
  <c r="A467" i="4"/>
  <c r="A468" i="4"/>
  <c r="A469" i="4"/>
  <c r="A470" i="4"/>
  <c r="A471" i="4"/>
  <c r="A472" i="4"/>
  <c r="A473" i="4"/>
  <c r="A474" i="4"/>
  <c r="A475" i="4"/>
  <c r="A476" i="4"/>
  <c r="A477" i="4"/>
  <c r="A478" i="4"/>
  <c r="A479" i="4"/>
  <c r="A480" i="4"/>
  <c r="A481" i="4"/>
  <c r="A482" i="4"/>
  <c r="A483" i="4"/>
  <c r="A484" i="4"/>
  <c r="A485" i="4"/>
  <c r="A486" i="4"/>
  <c r="A487" i="4"/>
  <c r="A488" i="4"/>
  <c r="A489" i="4"/>
  <c r="A490" i="4"/>
  <c r="A491" i="4"/>
  <c r="A492" i="4"/>
  <c r="A493" i="4"/>
  <c r="A494" i="4"/>
  <c r="A495" i="4"/>
  <c r="A496" i="4"/>
  <c r="A497" i="4"/>
  <c r="A498" i="4"/>
  <c r="A499" i="4"/>
  <c r="A500" i="4"/>
  <c r="A501" i="4"/>
  <c r="A502" i="4"/>
  <c r="A503" i="4"/>
  <c r="A504" i="4"/>
  <c r="A505" i="4"/>
  <c r="A506" i="4"/>
  <c r="A507" i="4"/>
  <c r="A508" i="4"/>
  <c r="A509" i="4"/>
  <c r="A510" i="4"/>
  <c r="A511" i="4"/>
  <c r="A512" i="4"/>
  <c r="A513" i="4"/>
  <c r="A514" i="4"/>
  <c r="A515" i="4"/>
  <c r="A516" i="4"/>
  <c r="A517" i="4"/>
  <c r="A518" i="4"/>
  <c r="A519" i="4"/>
  <c r="A520" i="4"/>
  <c r="A521" i="4"/>
  <c r="A522" i="4"/>
  <c r="A523" i="4"/>
  <c r="A524" i="4"/>
  <c r="A525" i="4"/>
  <c r="A526" i="4"/>
  <c r="A527" i="4"/>
  <c r="A528" i="4"/>
  <c r="A529" i="4"/>
  <c r="A530" i="4"/>
  <c r="A531" i="4"/>
  <c r="A532" i="4"/>
  <c r="A533" i="4"/>
  <c r="A534" i="4"/>
  <c r="A535" i="4"/>
  <c r="A536" i="4"/>
  <c r="A537" i="4"/>
  <c r="A538" i="4"/>
  <c r="A539" i="4"/>
  <c r="A540" i="4"/>
  <c r="A541" i="4"/>
  <c r="A542" i="4"/>
  <c r="A543" i="4"/>
  <c r="A544" i="4"/>
  <c r="A545" i="4"/>
  <c r="A546" i="4"/>
  <c r="A547" i="4"/>
  <c r="A548" i="4"/>
  <c r="A549" i="4"/>
  <c r="A550" i="4"/>
  <c r="A551" i="4"/>
  <c r="A552" i="4"/>
  <c r="A553" i="4"/>
  <c r="A554" i="4"/>
  <c r="A555" i="4"/>
  <c r="A556" i="4"/>
  <c r="A557" i="4"/>
  <c r="A558" i="4"/>
  <c r="A559" i="4"/>
  <c r="A560" i="4"/>
  <c r="A561" i="4"/>
  <c r="A562" i="4"/>
  <c r="A563" i="4"/>
  <c r="A564" i="4"/>
  <c r="A565" i="4"/>
  <c r="A566" i="4"/>
  <c r="A567" i="4"/>
  <c r="A568" i="4"/>
  <c r="A569" i="4"/>
  <c r="A570" i="4"/>
  <c r="A571" i="4"/>
  <c r="A572" i="4"/>
  <c r="A573" i="4"/>
  <c r="A574" i="4"/>
  <c r="A575" i="4"/>
  <c r="A576" i="4"/>
  <c r="A577" i="4"/>
  <c r="A578" i="4"/>
  <c r="A579" i="4"/>
  <c r="A580" i="4"/>
  <c r="A581" i="4"/>
  <c r="A582" i="4"/>
  <c r="A583" i="4"/>
  <c r="A584" i="4"/>
  <c r="A585" i="4"/>
  <c r="A586" i="4"/>
  <c r="A587" i="4"/>
  <c r="A588" i="4"/>
  <c r="A589" i="4"/>
  <c r="A590" i="4"/>
  <c r="A591" i="4"/>
  <c r="A592" i="4"/>
  <c r="A593" i="4"/>
  <c r="A594" i="4"/>
  <c r="A595" i="4"/>
  <c r="A596" i="4"/>
  <c r="A597" i="4"/>
  <c r="A598" i="4"/>
  <c r="A599" i="4"/>
  <c r="A600" i="4"/>
  <c r="A601" i="4"/>
  <c r="A602" i="4"/>
  <c r="A603" i="4"/>
  <c r="A604" i="4"/>
  <c r="A605" i="4"/>
  <c r="A606" i="4"/>
  <c r="A607" i="4"/>
  <c r="A608" i="4"/>
  <c r="A609" i="4"/>
  <c r="A610" i="4"/>
  <c r="A611" i="4"/>
  <c r="A612" i="4"/>
  <c r="A613" i="4"/>
  <c r="A614" i="4"/>
  <c r="A615" i="4"/>
  <c r="A616" i="4"/>
  <c r="A617" i="4"/>
  <c r="A618" i="4"/>
  <c r="A619" i="4"/>
  <c r="A620" i="4"/>
  <c r="A621" i="4"/>
  <c r="A622" i="4"/>
  <c r="A623" i="4"/>
  <c r="A624" i="4"/>
  <c r="A625" i="4"/>
  <c r="A626" i="4"/>
  <c r="A627" i="4"/>
  <c r="A628" i="4"/>
  <c r="A629" i="4"/>
  <c r="A630" i="4"/>
  <c r="A631" i="4"/>
  <c r="A632" i="4"/>
  <c r="A633" i="4"/>
  <c r="A634" i="4"/>
  <c r="A635" i="4"/>
  <c r="A636" i="4"/>
  <c r="A637" i="4"/>
  <c r="A638" i="4"/>
  <c r="A639" i="4"/>
  <c r="A640" i="4"/>
  <c r="A641" i="4"/>
  <c r="A642" i="4"/>
  <c r="A643" i="4"/>
  <c r="A644" i="4"/>
  <c r="A645" i="4"/>
  <c r="A646" i="4"/>
  <c r="A647" i="4"/>
  <c r="A648" i="4"/>
  <c r="A649" i="4"/>
  <c r="A650" i="4"/>
  <c r="A651" i="4"/>
  <c r="A652" i="4"/>
  <c r="A653" i="4"/>
  <c r="A654" i="4"/>
  <c r="A655" i="4"/>
  <c r="A656" i="4"/>
  <c r="A657" i="4"/>
  <c r="A658" i="4"/>
  <c r="A659" i="4"/>
  <c r="A660" i="4"/>
  <c r="A661" i="4"/>
  <c r="A662" i="4"/>
  <c r="A663" i="4"/>
  <c r="A664" i="4"/>
  <c r="A665" i="4"/>
  <c r="A666" i="4"/>
  <c r="A667" i="4"/>
  <c r="A668" i="4"/>
  <c r="A669" i="4"/>
  <c r="A670" i="4"/>
  <c r="A671" i="4"/>
  <c r="A672" i="4"/>
  <c r="A673" i="4"/>
  <c r="A674" i="4"/>
  <c r="A675" i="4"/>
  <c r="A676" i="4"/>
  <c r="A677" i="4"/>
  <c r="A678" i="4"/>
  <c r="A679" i="4"/>
  <c r="A680" i="4"/>
  <c r="A681" i="4"/>
  <c r="A682" i="4"/>
  <c r="A683" i="4"/>
  <c r="A684" i="4"/>
  <c r="A685" i="4"/>
  <c r="A686" i="4"/>
  <c r="A687" i="4"/>
  <c r="A688" i="4"/>
  <c r="A689" i="4"/>
  <c r="A690" i="4"/>
  <c r="A691" i="4"/>
  <c r="A692" i="4"/>
  <c r="A693" i="4"/>
  <c r="A694" i="4"/>
  <c r="A695" i="4"/>
  <c r="A696" i="4"/>
  <c r="A697" i="4"/>
  <c r="A698" i="4"/>
  <c r="A699" i="4"/>
  <c r="A700" i="4"/>
  <c r="A701" i="4"/>
  <c r="A702" i="4"/>
  <c r="A703" i="4"/>
  <c r="A704" i="4"/>
  <c r="A705" i="4"/>
  <c r="A706" i="4"/>
  <c r="A707" i="4"/>
  <c r="A708" i="4"/>
  <c r="A709" i="4"/>
  <c r="A710" i="4"/>
  <c r="A711" i="4"/>
  <c r="A712" i="4"/>
  <c r="A713" i="4"/>
  <c r="A714" i="4"/>
  <c r="A715" i="4"/>
  <c r="A716" i="4"/>
  <c r="A717" i="4"/>
  <c r="A718" i="4"/>
  <c r="A719" i="4"/>
  <c r="A720" i="4"/>
  <c r="A721" i="4"/>
  <c r="A722" i="4"/>
  <c r="A723" i="4"/>
  <c r="A724" i="4"/>
  <c r="A725" i="4"/>
  <c r="A726" i="4"/>
  <c r="A727" i="4"/>
  <c r="A728" i="4"/>
  <c r="A729" i="4"/>
  <c r="A730" i="4"/>
  <c r="A731" i="4"/>
  <c r="A732" i="4"/>
  <c r="A733" i="4"/>
  <c r="A734" i="4"/>
  <c r="A735" i="4"/>
  <c r="A736" i="4"/>
  <c r="A737" i="4"/>
  <c r="A738" i="4"/>
  <c r="A739" i="4"/>
  <c r="A740" i="4"/>
  <c r="A741" i="4"/>
  <c r="A742" i="4"/>
  <c r="A743" i="4"/>
  <c r="A744" i="4"/>
  <c r="A745" i="4"/>
  <c r="A746" i="4"/>
  <c r="A747" i="4"/>
  <c r="A748" i="4"/>
  <c r="A749" i="4"/>
  <c r="A750" i="4"/>
  <c r="A751" i="4"/>
  <c r="A752" i="4"/>
  <c r="A753" i="4"/>
  <c r="A754" i="4"/>
  <c r="A755" i="4"/>
  <c r="A756" i="4"/>
  <c r="A757" i="4"/>
  <c r="A758" i="4"/>
  <c r="A759" i="4"/>
  <c r="A760" i="4"/>
  <c r="A761" i="4"/>
  <c r="A762" i="4"/>
  <c r="A763" i="4"/>
  <c r="A764" i="4"/>
  <c r="A765" i="4"/>
  <c r="A766" i="4"/>
  <c r="A767" i="4"/>
  <c r="A768" i="4"/>
  <c r="A769" i="4"/>
  <c r="A770" i="4"/>
  <c r="A771" i="4"/>
  <c r="A772" i="4"/>
  <c r="A773" i="4"/>
  <c r="A774" i="4"/>
  <c r="A775" i="4"/>
  <c r="A776" i="4"/>
  <c r="A777" i="4"/>
  <c r="A778" i="4"/>
  <c r="A779" i="4"/>
  <c r="A780" i="4"/>
  <c r="A781" i="4"/>
  <c r="A782" i="4"/>
  <c r="A783" i="4"/>
  <c r="A784" i="4"/>
  <c r="A785" i="4"/>
  <c r="A786" i="4"/>
  <c r="A787" i="4"/>
  <c r="A788" i="4"/>
  <c r="A789" i="4"/>
  <c r="A790" i="4"/>
  <c r="A791" i="4"/>
  <c r="A792" i="4"/>
  <c r="A793" i="4"/>
  <c r="A794" i="4"/>
  <c r="A795" i="4"/>
  <c r="A796" i="4"/>
  <c r="A797" i="4"/>
  <c r="A798" i="4"/>
  <c r="A799" i="4"/>
  <c r="A800" i="4"/>
  <c r="A801" i="4"/>
  <c r="A802" i="4"/>
  <c r="A803" i="4"/>
  <c r="A804" i="4"/>
  <c r="A805" i="4"/>
  <c r="A806" i="4"/>
  <c r="A807" i="4"/>
  <c r="A808" i="4"/>
  <c r="A809" i="4"/>
  <c r="A810" i="4"/>
  <c r="A811" i="4"/>
  <c r="A812" i="4"/>
  <c r="A813" i="4"/>
  <c r="A814" i="4"/>
  <c r="A815" i="4"/>
  <c r="A816" i="4"/>
  <c r="A817" i="4"/>
  <c r="A818" i="4"/>
  <c r="A819" i="4"/>
  <c r="A820" i="4"/>
  <c r="A821" i="4"/>
  <c r="A822" i="4"/>
  <c r="A823" i="4"/>
  <c r="A824" i="4"/>
  <c r="A825" i="4"/>
  <c r="A826" i="4"/>
  <c r="A827" i="4"/>
  <c r="A828" i="4"/>
  <c r="A829" i="4"/>
  <c r="A830" i="4"/>
  <c r="A831" i="4"/>
  <c r="A832" i="4"/>
  <c r="A833" i="4"/>
  <c r="A834" i="4"/>
  <c r="A835" i="4"/>
  <c r="A836" i="4"/>
  <c r="A837" i="4"/>
  <c r="A838" i="4"/>
  <c r="A839" i="4"/>
  <c r="A840" i="4"/>
  <c r="A841" i="4"/>
  <c r="A842" i="4"/>
  <c r="A843" i="4"/>
  <c r="A844" i="4"/>
  <c r="A845" i="4"/>
  <c r="A846" i="4"/>
  <c r="A847" i="4"/>
  <c r="A848" i="4"/>
  <c r="A849" i="4"/>
  <c r="A850" i="4"/>
  <c r="A851" i="4"/>
  <c r="A852" i="4"/>
  <c r="A853" i="4"/>
  <c r="A854" i="4"/>
  <c r="A855" i="4"/>
  <c r="A856" i="4"/>
  <c r="A857" i="4"/>
  <c r="A858" i="4"/>
  <c r="A860" i="4"/>
  <c r="A861" i="4"/>
  <c r="A862" i="4"/>
  <c r="A863" i="4"/>
  <c r="A864" i="4"/>
  <c r="A865" i="4"/>
  <c r="A866" i="4"/>
  <c r="A867" i="4"/>
  <c r="A868" i="4"/>
  <c r="A869" i="4"/>
  <c r="A870" i="4"/>
  <c r="A871" i="4"/>
  <c r="A872" i="4"/>
  <c r="A873" i="4"/>
  <c r="A874" i="4"/>
  <c r="A875" i="4"/>
  <c r="A876" i="4"/>
  <c r="A877" i="4"/>
  <c r="A878" i="4"/>
  <c r="A879" i="4"/>
  <c r="A880" i="4"/>
  <c r="A881" i="4"/>
  <c r="A882" i="4"/>
  <c r="A883" i="4"/>
  <c r="A884" i="4"/>
  <c r="A885" i="4"/>
  <c r="A886" i="4"/>
  <c r="A887" i="4"/>
  <c r="A888" i="4"/>
  <c r="A889" i="4"/>
  <c r="A890" i="4"/>
  <c r="A891" i="4"/>
  <c r="A892" i="4"/>
  <c r="A893" i="4"/>
  <c r="A894" i="4"/>
  <c r="A895" i="4"/>
  <c r="A896" i="4"/>
  <c r="A897" i="4"/>
  <c r="A898" i="4"/>
  <c r="A899" i="4"/>
  <c r="A900" i="4"/>
  <c r="A901" i="4"/>
  <c r="A902" i="4"/>
  <c r="A903" i="4"/>
  <c r="A904" i="4"/>
  <c r="A905" i="4"/>
  <c r="A906" i="4"/>
  <c r="A907" i="4"/>
  <c r="A908" i="4"/>
  <c r="A909" i="4"/>
  <c r="A910" i="4"/>
  <c r="A911" i="4"/>
  <c r="A912" i="4"/>
  <c r="A913" i="4"/>
  <c r="A914" i="4"/>
  <c r="A915" i="4"/>
  <c r="A916" i="4"/>
  <c r="A917" i="4"/>
  <c r="A918" i="4"/>
  <c r="A919" i="4"/>
  <c r="A920" i="4"/>
  <c r="A921" i="4"/>
  <c r="A922" i="4"/>
  <c r="A923" i="4"/>
  <c r="A924" i="4"/>
  <c r="A925" i="4"/>
  <c r="A926" i="4"/>
  <c r="A927" i="4"/>
  <c r="A928" i="4"/>
  <c r="A929" i="4"/>
  <c r="A930" i="4"/>
  <c r="A931" i="4"/>
  <c r="A932" i="4"/>
  <c r="A933" i="4"/>
  <c r="A934" i="4"/>
  <c r="A935" i="4"/>
  <c r="A936" i="4"/>
  <c r="A937" i="4"/>
  <c r="A938" i="4"/>
  <c r="A939" i="4"/>
  <c r="A940" i="4"/>
  <c r="A941" i="4"/>
  <c r="A942" i="4"/>
  <c r="A943" i="4"/>
  <c r="A944" i="4"/>
  <c r="A945" i="4"/>
  <c r="A946" i="4"/>
  <c r="A947" i="4"/>
  <c r="A948" i="4"/>
  <c r="A949" i="4"/>
  <c r="A950" i="4"/>
  <c r="A951" i="4"/>
  <c r="A952" i="4"/>
  <c r="A953" i="4"/>
  <c r="A954" i="4"/>
  <c r="A955" i="4"/>
  <c r="A956" i="4"/>
  <c r="A957" i="4"/>
  <c r="A958" i="4"/>
  <c r="A959" i="4"/>
  <c r="A960" i="4"/>
  <c r="A961" i="4"/>
  <c r="A962" i="4"/>
  <c r="A963" i="4"/>
  <c r="A964" i="4"/>
  <c r="A965" i="4"/>
  <c r="A966" i="4"/>
  <c r="A967" i="4"/>
  <c r="A968" i="4"/>
  <c r="A969" i="4"/>
  <c r="A970" i="4"/>
  <c r="A971" i="4"/>
  <c r="A972" i="4"/>
  <c r="A973" i="4"/>
  <c r="A974" i="4"/>
  <c r="A975" i="4"/>
  <c r="A976" i="4"/>
  <c r="A977" i="4"/>
  <c r="A978" i="4"/>
  <c r="A979" i="4"/>
  <c r="A980" i="4"/>
  <c r="A981" i="4"/>
  <c r="A982" i="4"/>
  <c r="A983" i="4"/>
  <c r="A984" i="4"/>
  <c r="A985" i="4"/>
  <c r="A986" i="4"/>
  <c r="A987" i="4"/>
  <c r="A988" i="4"/>
  <c r="A989" i="4"/>
  <c r="A990" i="4"/>
  <c r="A991" i="4"/>
  <c r="A992" i="4"/>
  <c r="A993" i="4"/>
  <c r="A994" i="4"/>
  <c r="A995" i="4"/>
  <c r="A996" i="4"/>
  <c r="A997" i="4"/>
  <c r="A998" i="4"/>
  <c r="A999" i="4"/>
  <c r="A1000" i="4"/>
  <c r="A1001" i="4"/>
  <c r="A1002" i="4"/>
  <c r="A1003" i="4"/>
  <c r="A1004" i="4"/>
  <c r="A1005" i="4"/>
  <c r="A1006" i="4"/>
  <c r="A1007" i="4"/>
  <c r="A1008" i="4"/>
  <c r="A1009" i="4"/>
  <c r="A1010" i="4"/>
  <c r="A1011" i="4"/>
  <c r="A1012" i="4"/>
  <c r="A1013" i="4"/>
  <c r="A1014" i="4"/>
  <c r="A1015" i="4"/>
  <c r="A1016" i="4"/>
  <c r="A1017" i="4"/>
  <c r="A1018" i="4"/>
  <c r="A1019" i="4"/>
  <c r="A1020" i="4"/>
  <c r="A1021" i="4"/>
  <c r="A1022" i="4"/>
  <c r="A1023" i="4"/>
  <c r="A1024" i="4"/>
  <c r="A1025" i="4"/>
  <c r="A1026" i="4"/>
  <c r="A1027" i="4"/>
  <c r="A1028" i="4"/>
  <c r="A1029" i="4"/>
  <c r="A1030" i="4"/>
  <c r="A1031" i="4"/>
  <c r="A1032" i="4"/>
  <c r="A1033" i="4"/>
  <c r="A1034" i="4"/>
  <c r="A1035" i="4"/>
  <c r="A1036" i="4"/>
  <c r="A1037" i="4"/>
  <c r="A1038" i="4"/>
  <c r="A1039" i="4"/>
  <c r="A1040" i="4"/>
  <c r="A1041" i="4"/>
  <c r="A1042" i="4"/>
  <c r="A1043" i="4"/>
  <c r="A1044" i="4"/>
  <c r="A1045" i="4"/>
  <c r="A1046" i="4"/>
  <c r="A1047" i="4"/>
  <c r="A1048" i="4"/>
  <c r="A1049" i="4"/>
  <c r="A1050" i="4"/>
  <c r="A1051" i="4"/>
  <c r="A1052" i="4"/>
  <c r="A1053" i="4"/>
  <c r="A1054" i="4"/>
  <c r="A1055" i="4"/>
  <c r="A1056" i="4"/>
  <c r="A1057" i="4"/>
  <c r="A1058" i="4"/>
  <c r="A1059" i="4"/>
  <c r="A1060" i="4"/>
  <c r="A1061" i="4"/>
  <c r="A1062" i="4"/>
  <c r="A1063" i="4"/>
  <c r="A1064" i="4"/>
  <c r="A1065" i="4"/>
  <c r="A1066" i="4"/>
  <c r="A1067" i="4"/>
  <c r="A1068" i="4"/>
  <c r="A1069" i="4"/>
  <c r="A1070" i="4"/>
  <c r="A1071" i="4"/>
  <c r="A1072" i="4"/>
  <c r="A1073" i="4"/>
  <c r="A1074" i="4"/>
  <c r="A1075" i="4"/>
  <c r="A1076" i="4"/>
  <c r="A1077" i="4"/>
  <c r="A1078" i="4"/>
  <c r="A1079" i="4"/>
  <c r="A1080" i="4"/>
  <c r="A1081" i="4"/>
  <c r="A1082" i="4"/>
  <c r="A1083" i="4"/>
  <c r="A1084" i="4"/>
  <c r="A1085" i="4"/>
  <c r="A1086" i="4"/>
  <c r="A1087" i="4"/>
  <c r="A1088" i="4"/>
  <c r="A1089" i="4"/>
  <c r="A1090" i="4"/>
  <c r="A1091" i="4"/>
  <c r="A1092" i="4"/>
  <c r="A1093" i="4"/>
  <c r="A1094" i="4"/>
  <c r="A1095" i="4"/>
  <c r="A1096" i="4"/>
  <c r="A1097" i="4"/>
  <c r="A1098" i="4"/>
  <c r="A1099" i="4"/>
  <c r="A1100" i="4"/>
  <c r="A1101" i="4"/>
  <c r="A1102" i="4"/>
  <c r="A1103" i="4"/>
  <c r="A1104" i="4"/>
  <c r="A1105" i="4"/>
  <c r="A1106" i="4"/>
  <c r="A1107" i="4"/>
  <c r="A1108" i="4"/>
  <c r="A1109" i="4"/>
  <c r="A1110" i="4"/>
  <c r="A1111" i="4"/>
  <c r="A1112" i="4"/>
  <c r="A1113" i="4"/>
  <c r="A1114" i="4"/>
  <c r="A1115" i="4"/>
  <c r="A1116" i="4"/>
  <c r="A1117" i="4"/>
  <c r="A1118" i="4"/>
  <c r="A1119" i="4"/>
  <c r="A1120" i="4"/>
  <c r="A1121" i="4"/>
  <c r="A1122" i="4"/>
  <c r="A1123" i="4"/>
  <c r="A1124" i="4"/>
  <c r="A1125" i="4"/>
  <c r="A1126" i="4"/>
  <c r="A1127" i="4"/>
  <c r="A1128" i="4"/>
  <c r="A1129" i="4"/>
  <c r="A1130" i="4"/>
  <c r="A1131" i="4"/>
  <c r="A1132" i="4"/>
  <c r="A1133" i="4"/>
  <c r="A1134" i="4"/>
  <c r="A1135" i="4"/>
  <c r="A1136" i="4"/>
  <c r="A1137" i="4"/>
  <c r="A1138" i="4"/>
  <c r="A1139" i="4"/>
  <c r="A1140" i="4"/>
  <c r="A1141" i="4"/>
  <c r="A1142" i="4"/>
  <c r="A1143" i="4"/>
  <c r="A1144" i="4"/>
  <c r="A1145" i="4"/>
  <c r="A1146" i="4"/>
  <c r="A1147" i="4"/>
  <c r="A1148" i="4"/>
  <c r="A1149" i="4"/>
  <c r="A1150" i="4"/>
  <c r="A1151" i="4"/>
  <c r="A1152" i="4"/>
  <c r="A1153" i="4"/>
  <c r="A1154" i="4"/>
  <c r="A1155" i="4"/>
  <c r="A1156" i="4"/>
  <c r="A1157" i="4"/>
  <c r="A1158" i="4"/>
  <c r="A1159" i="4"/>
  <c r="A1161" i="4"/>
  <c r="A1162" i="4"/>
  <c r="A1163" i="4"/>
  <c r="A1164" i="4"/>
  <c r="A1165" i="4"/>
  <c r="A1166" i="4"/>
  <c r="A1167" i="4"/>
  <c r="A1168" i="4"/>
  <c r="A1169" i="4"/>
  <c r="A1170" i="4"/>
  <c r="A1171" i="4"/>
  <c r="A1172" i="4"/>
  <c r="A1173" i="4"/>
  <c r="A1174" i="4"/>
  <c r="A1175" i="4"/>
  <c r="A1176" i="4"/>
  <c r="A1177" i="4"/>
  <c r="A1178" i="4"/>
  <c r="A1179" i="4"/>
  <c r="A1180" i="4"/>
  <c r="A1181" i="4"/>
  <c r="A1182" i="4"/>
  <c r="A1183" i="4"/>
  <c r="A1184" i="4"/>
  <c r="A1185" i="4"/>
  <c r="A1186" i="4"/>
  <c r="A1187" i="4"/>
  <c r="A1188" i="4"/>
  <c r="A1189" i="4"/>
  <c r="A1190" i="4"/>
  <c r="A1191" i="4"/>
  <c r="A1192" i="4"/>
  <c r="A1193" i="4"/>
  <c r="A1194" i="4"/>
  <c r="A1195" i="4"/>
  <c r="A1196" i="4"/>
  <c r="A1197" i="4"/>
  <c r="A1198" i="4"/>
  <c r="A1199" i="4"/>
  <c r="A1200" i="4"/>
  <c r="A1201" i="4"/>
  <c r="A1202" i="4"/>
  <c r="A1203" i="4"/>
  <c r="A1204" i="4"/>
  <c r="A1205" i="4"/>
  <c r="A1206" i="4"/>
  <c r="A1207" i="4"/>
  <c r="A1208" i="4"/>
  <c r="A1209" i="4"/>
  <c r="A1210" i="4"/>
  <c r="A1211" i="4"/>
  <c r="A1212" i="4"/>
  <c r="A1213" i="4"/>
  <c r="A1214" i="4"/>
  <c r="A1215" i="4"/>
  <c r="A1216" i="4"/>
  <c r="A1217" i="4"/>
  <c r="A1218" i="4"/>
  <c r="A1219" i="4"/>
  <c r="A1220" i="4"/>
  <c r="A1221" i="4"/>
  <c r="A1222" i="4"/>
  <c r="A1223" i="4"/>
  <c r="A1224" i="4"/>
  <c r="A1225" i="4"/>
  <c r="A1226" i="4"/>
  <c r="A1227" i="4"/>
  <c r="A1228" i="4"/>
  <c r="A1229" i="4"/>
  <c r="A1230" i="4"/>
  <c r="A1231" i="4"/>
  <c r="A1232" i="4"/>
  <c r="A1233" i="4"/>
  <c r="A1234" i="4"/>
  <c r="A1235" i="4"/>
  <c r="A1236" i="4"/>
  <c r="A1237" i="4"/>
  <c r="A1238" i="4"/>
  <c r="A1239" i="4"/>
  <c r="A1240" i="4"/>
  <c r="A1241" i="4"/>
  <c r="A1242" i="4"/>
  <c r="A1243" i="4"/>
  <c r="A1244" i="4"/>
  <c r="A1245" i="4"/>
  <c r="A1246" i="4"/>
  <c r="A1247" i="4"/>
  <c r="A1248" i="4"/>
  <c r="A1249" i="4"/>
  <c r="A1250" i="4"/>
  <c r="A1251" i="4"/>
  <c r="A1252" i="4"/>
  <c r="A1253" i="4"/>
  <c r="A1254" i="4"/>
  <c r="A1255" i="4"/>
  <c r="A1256" i="4"/>
  <c r="A1257" i="4"/>
  <c r="A1258" i="4"/>
  <c r="A1259" i="4"/>
  <c r="A1260" i="4"/>
  <c r="A1261" i="4"/>
  <c r="A1262" i="4"/>
  <c r="A1263" i="4"/>
  <c r="A1264" i="4"/>
  <c r="A1265" i="4"/>
  <c r="A1266" i="4"/>
  <c r="A1267" i="4"/>
  <c r="A1268" i="4"/>
  <c r="A1269" i="4"/>
  <c r="A1270" i="4"/>
  <c r="A1271" i="4"/>
  <c r="A1272" i="4"/>
  <c r="A1273" i="4"/>
  <c r="A1274" i="4"/>
  <c r="A1275" i="4"/>
  <c r="A1276" i="4"/>
  <c r="A1277" i="4"/>
  <c r="A1278" i="4"/>
  <c r="A1279" i="4"/>
  <c r="A1280" i="4"/>
  <c r="A1281" i="4"/>
  <c r="A1282" i="4"/>
  <c r="A1283" i="4"/>
  <c r="A1284" i="4"/>
  <c r="A1285" i="4"/>
  <c r="A1286" i="4"/>
  <c r="A1287" i="4"/>
  <c r="A1288" i="4"/>
  <c r="A1289" i="4"/>
  <c r="A1290" i="4"/>
  <c r="A1291" i="4"/>
  <c r="A1292" i="4"/>
  <c r="A1293" i="4"/>
  <c r="A1294" i="4"/>
  <c r="A1295" i="4"/>
  <c r="A1296" i="4"/>
  <c r="A1297" i="4"/>
  <c r="A1298" i="4"/>
  <c r="A1299" i="4"/>
  <c r="A1300" i="4"/>
  <c r="A1301" i="4"/>
  <c r="A1302" i="4"/>
  <c r="A1303" i="4"/>
  <c r="A1304" i="4"/>
  <c r="A1305" i="4"/>
  <c r="A1306" i="4"/>
  <c r="A1307" i="4"/>
  <c r="A1308" i="4"/>
  <c r="A1309" i="4"/>
  <c r="A1310" i="4"/>
  <c r="A1311" i="4"/>
  <c r="A1312" i="4"/>
  <c r="A1313" i="4"/>
  <c r="A1314" i="4"/>
  <c r="A1315" i="4"/>
  <c r="A1316" i="4"/>
  <c r="A1317" i="4"/>
  <c r="A1318" i="4"/>
  <c r="A1319" i="4"/>
  <c r="A1320" i="4"/>
  <c r="A1321" i="4"/>
  <c r="A1322" i="4"/>
  <c r="A1323" i="4"/>
  <c r="A1324" i="4"/>
  <c r="A1325" i="4"/>
  <c r="A1326" i="4"/>
  <c r="A1327" i="4"/>
  <c r="A1328" i="4"/>
  <c r="A1329" i="4"/>
  <c r="A1330" i="4"/>
  <c r="A1331" i="4"/>
  <c r="A1332" i="4"/>
  <c r="A1333" i="4"/>
  <c r="A1334" i="4"/>
  <c r="A1335" i="4"/>
  <c r="A1336" i="4"/>
  <c r="A1337" i="4"/>
  <c r="A1338" i="4"/>
  <c r="A1339" i="4"/>
  <c r="A1340" i="4"/>
  <c r="A1341" i="4"/>
  <c r="A1342" i="4"/>
  <c r="A1343" i="4"/>
  <c r="A1344" i="4"/>
  <c r="A1345" i="4"/>
  <c r="A1346" i="4"/>
  <c r="A1347" i="4"/>
  <c r="A1348" i="4"/>
  <c r="A1349" i="4"/>
  <c r="A1350" i="4"/>
  <c r="A1351" i="4"/>
  <c r="A1352" i="4"/>
  <c r="A1353" i="4"/>
  <c r="A1354" i="4"/>
  <c r="A1355" i="4"/>
  <c r="A1356" i="4"/>
  <c r="A1357" i="4"/>
  <c r="A1358" i="4"/>
  <c r="A1359" i="4"/>
  <c r="A1360" i="4"/>
  <c r="A1361" i="4"/>
  <c r="A1362" i="4"/>
  <c r="A1363" i="4"/>
  <c r="A1364" i="4"/>
  <c r="A1365" i="4"/>
  <c r="A1366" i="4"/>
  <c r="A1367" i="4"/>
  <c r="A1368" i="4"/>
  <c r="A1369" i="4"/>
  <c r="A1370" i="4"/>
  <c r="A1371" i="4"/>
  <c r="A1372" i="4"/>
  <c r="A1373" i="4"/>
  <c r="A1374" i="4"/>
  <c r="A1375" i="4"/>
  <c r="A1376" i="4"/>
  <c r="A1377" i="4"/>
  <c r="A1378" i="4"/>
  <c r="A1379" i="4"/>
  <c r="A1380" i="4"/>
  <c r="A1381" i="4"/>
  <c r="A1382" i="4"/>
  <c r="A1383" i="4"/>
  <c r="A1384" i="4"/>
  <c r="A1385" i="4"/>
  <c r="A1386" i="4"/>
  <c r="A1387" i="4"/>
  <c r="A1388" i="4"/>
  <c r="A1389" i="4"/>
  <c r="A1390" i="4"/>
  <c r="A1391" i="4"/>
  <c r="A1392" i="4"/>
  <c r="A1393" i="4"/>
  <c r="A1394" i="4"/>
  <c r="A1395" i="4"/>
  <c r="A1396" i="4"/>
  <c r="A1397" i="4"/>
  <c r="A1398" i="4"/>
  <c r="A1399" i="4"/>
  <c r="A1400" i="4"/>
  <c r="A1401" i="4"/>
  <c r="A1402" i="4"/>
  <c r="A1403" i="4"/>
  <c r="A1404" i="4"/>
  <c r="A1405" i="4"/>
  <c r="A1406" i="4"/>
  <c r="A1407" i="4"/>
  <c r="A1408" i="4"/>
  <c r="A1409" i="4"/>
  <c r="A1410" i="4"/>
  <c r="A1411" i="4"/>
  <c r="A1412" i="4"/>
  <c r="A1413" i="4"/>
  <c r="A1414" i="4"/>
  <c r="A1415" i="4"/>
  <c r="A1416" i="4"/>
  <c r="A1417" i="4"/>
  <c r="A1418" i="4"/>
  <c r="A1419" i="4"/>
  <c r="A1420" i="4"/>
  <c r="A1421" i="4"/>
  <c r="A1422" i="4"/>
  <c r="A1423" i="4"/>
  <c r="A1424" i="4"/>
  <c r="A1425" i="4"/>
  <c r="A1426" i="4"/>
  <c r="A1427" i="4"/>
  <c r="A1428" i="4"/>
  <c r="A1429" i="4"/>
  <c r="A1430" i="4"/>
  <c r="A1431" i="4"/>
  <c r="A1432" i="4"/>
  <c r="A1433" i="4"/>
  <c r="A1434" i="4"/>
  <c r="A1435" i="4"/>
  <c r="A1436" i="4"/>
  <c r="A1437" i="4"/>
  <c r="A1438" i="4"/>
  <c r="A1439" i="4"/>
  <c r="A1440" i="4"/>
  <c r="A1441" i="4"/>
  <c r="A1442" i="4"/>
  <c r="A1443" i="4"/>
  <c r="A1444" i="4"/>
  <c r="A1445" i="4"/>
  <c r="A1446" i="4"/>
  <c r="A1447" i="4"/>
  <c r="A1448" i="4"/>
  <c r="A1449" i="4"/>
  <c r="A1450" i="4"/>
  <c r="A1451" i="4"/>
  <c r="A1452" i="4"/>
  <c r="A1453" i="4"/>
  <c r="A1454" i="4"/>
  <c r="A1455" i="4"/>
  <c r="A1456" i="4"/>
  <c r="A1457" i="4"/>
  <c r="A1458" i="4"/>
  <c r="A1459" i="4"/>
  <c r="A1460" i="4"/>
  <c r="A1461" i="4"/>
  <c r="A1462" i="4"/>
  <c r="A1463" i="4"/>
  <c r="A1464" i="4"/>
  <c r="A1465" i="4"/>
  <c r="A1466" i="4"/>
  <c r="A1467" i="4"/>
  <c r="A1468" i="4"/>
  <c r="A1469" i="4"/>
  <c r="A1470" i="4"/>
  <c r="A1471" i="4"/>
  <c r="A1472" i="4"/>
  <c r="A1473" i="4"/>
  <c r="A1474" i="4"/>
  <c r="A1475" i="4"/>
  <c r="A1476" i="4"/>
  <c r="A1477" i="4"/>
  <c r="A1478" i="4"/>
  <c r="A1479" i="4"/>
  <c r="A1480" i="4"/>
  <c r="A1481" i="4"/>
  <c r="A1482" i="4"/>
  <c r="A1483" i="4"/>
  <c r="A1484" i="4"/>
  <c r="A1485" i="4"/>
  <c r="A1486" i="4"/>
  <c r="A1487" i="4"/>
  <c r="A1488" i="4"/>
  <c r="A1489" i="4"/>
  <c r="A1490" i="4"/>
  <c r="A1491" i="4"/>
  <c r="A1492" i="4"/>
  <c r="A1493" i="4"/>
  <c r="A1494" i="4"/>
  <c r="A1495" i="4"/>
  <c r="A1496" i="4"/>
  <c r="A1497" i="4"/>
  <c r="A1498" i="4"/>
  <c r="A1499" i="4"/>
  <c r="A1500" i="4"/>
  <c r="A1501" i="4"/>
  <c r="A1502" i="4"/>
  <c r="A1503" i="4"/>
  <c r="A1504" i="4"/>
  <c r="A1505" i="4"/>
  <c r="A1506" i="4"/>
  <c r="A1507" i="4"/>
  <c r="A1508" i="4"/>
  <c r="A1509" i="4"/>
  <c r="A1510" i="4"/>
  <c r="A1511" i="4"/>
  <c r="A1512" i="4"/>
  <c r="A1513" i="4"/>
  <c r="A1514" i="4"/>
  <c r="A1515" i="4"/>
  <c r="A1516" i="4"/>
  <c r="A1517" i="4"/>
  <c r="A1518" i="4"/>
  <c r="A1519" i="4"/>
  <c r="A1520" i="4"/>
  <c r="A1521" i="4"/>
  <c r="A1522" i="4"/>
  <c r="A1523" i="4"/>
  <c r="A1524" i="4"/>
  <c r="A1525" i="4"/>
  <c r="A1526" i="4"/>
  <c r="A1527" i="4"/>
  <c r="A1528" i="4"/>
  <c r="A1529" i="4"/>
  <c r="A1530" i="4"/>
  <c r="A1531" i="4"/>
  <c r="A1532" i="4"/>
  <c r="A1533" i="4"/>
  <c r="A1534" i="4"/>
  <c r="A1535" i="4"/>
  <c r="A1536" i="4"/>
  <c r="A1537" i="4"/>
  <c r="A1538" i="4"/>
  <c r="A1539" i="4"/>
  <c r="A1540" i="4"/>
  <c r="A1541" i="4"/>
  <c r="A1542" i="4"/>
  <c r="A1543" i="4"/>
  <c r="A1544" i="4"/>
  <c r="A1545" i="4"/>
  <c r="A1546" i="4"/>
  <c r="A1547" i="4"/>
  <c r="A1548" i="4"/>
  <c r="A1549" i="4"/>
  <c r="A1550" i="4"/>
  <c r="A1551" i="4"/>
  <c r="A1552" i="4"/>
  <c r="A1553" i="4"/>
  <c r="A1554" i="4"/>
  <c r="A1555" i="4"/>
  <c r="A1556" i="4"/>
  <c r="A1557" i="4"/>
  <c r="A1558" i="4"/>
  <c r="A1559" i="4"/>
  <c r="A1560" i="4"/>
  <c r="A1561" i="4"/>
  <c r="A1562" i="4"/>
  <c r="A1563" i="4"/>
  <c r="A1564" i="4"/>
  <c r="A1565" i="4"/>
  <c r="A1566" i="4"/>
  <c r="A1567" i="4"/>
  <c r="A1568" i="4"/>
  <c r="A1569" i="4"/>
  <c r="A1570" i="4"/>
  <c r="A1571" i="4"/>
  <c r="A1572" i="4"/>
  <c r="A1573" i="4"/>
  <c r="A1574" i="4"/>
  <c r="A1575" i="4"/>
  <c r="A1576" i="4"/>
  <c r="A1577" i="4"/>
  <c r="A1578" i="4"/>
  <c r="A1579" i="4"/>
  <c r="A1580" i="4"/>
  <c r="A1581" i="4"/>
  <c r="A1582" i="4"/>
  <c r="A1583" i="4"/>
  <c r="A1584" i="4"/>
  <c r="A1585" i="4"/>
  <c r="A1586" i="4"/>
  <c r="A1587" i="4"/>
  <c r="A1588" i="4"/>
  <c r="A1589" i="4"/>
  <c r="A1590" i="4"/>
  <c r="A1591" i="4"/>
  <c r="A1592" i="4"/>
  <c r="A1593" i="4"/>
  <c r="A1594" i="4"/>
  <c r="A1595" i="4"/>
  <c r="A1596" i="4"/>
  <c r="A1597" i="4"/>
  <c r="A1598" i="4"/>
  <c r="A1599" i="4"/>
  <c r="A1600" i="4"/>
  <c r="A1601" i="4"/>
  <c r="A1602" i="4"/>
  <c r="A1603" i="4"/>
  <c r="A1604" i="4"/>
  <c r="A1605" i="4"/>
  <c r="A1606" i="4"/>
  <c r="A1607" i="4"/>
  <c r="A1608" i="4"/>
  <c r="A1609" i="4"/>
  <c r="A1610" i="4"/>
  <c r="A1611" i="4"/>
  <c r="A1612" i="4"/>
  <c r="A1613" i="4"/>
  <c r="A1614" i="4"/>
  <c r="A1615" i="4"/>
  <c r="A1616" i="4"/>
  <c r="A1617" i="4"/>
  <c r="A1618" i="4"/>
  <c r="A1619" i="4"/>
  <c r="A1620" i="4"/>
  <c r="A1621" i="4"/>
  <c r="A1622" i="4"/>
  <c r="A1623" i="4"/>
  <c r="A1624" i="4"/>
  <c r="A1625" i="4"/>
  <c r="A1626" i="4"/>
  <c r="A1627" i="4"/>
  <c r="A1628" i="4"/>
  <c r="A1629" i="4"/>
  <c r="A1630" i="4"/>
  <c r="A1631" i="4"/>
  <c r="A1632" i="4"/>
  <c r="A1633" i="4"/>
  <c r="A1634" i="4"/>
  <c r="A1635" i="4"/>
  <c r="A1636" i="4"/>
  <c r="A1637" i="4"/>
  <c r="A1638" i="4"/>
  <c r="A1639" i="4"/>
  <c r="A1640" i="4"/>
  <c r="A1641" i="4"/>
  <c r="A1642" i="4"/>
  <c r="A1643" i="4"/>
  <c r="A1644" i="4"/>
  <c r="A1645" i="4"/>
  <c r="A1646" i="4"/>
  <c r="A1647" i="4"/>
  <c r="A1648" i="4"/>
  <c r="A1649" i="4"/>
  <c r="A1650" i="4"/>
  <c r="A1651" i="4"/>
  <c r="A1652" i="4"/>
  <c r="A1653" i="4"/>
  <c r="A1654" i="4"/>
  <c r="A1655" i="4"/>
  <c r="A1656" i="4"/>
  <c r="A1657" i="4"/>
  <c r="A1658" i="4"/>
  <c r="A1659" i="4"/>
  <c r="A1660" i="4"/>
  <c r="A1661" i="4"/>
  <c r="A1662" i="4"/>
  <c r="A1663" i="4"/>
  <c r="A1664" i="4"/>
  <c r="A1665" i="4"/>
  <c r="A1666" i="4"/>
  <c r="A1667" i="4"/>
  <c r="A1668" i="4"/>
  <c r="A1669" i="4"/>
  <c r="A1670" i="4"/>
  <c r="A1671" i="4"/>
  <c r="A1672" i="4"/>
  <c r="A1673" i="4"/>
  <c r="A1674" i="4"/>
  <c r="A1675" i="4"/>
  <c r="A1676" i="4"/>
  <c r="A1677" i="4"/>
  <c r="A1678" i="4"/>
  <c r="A1679" i="4"/>
  <c r="A1680" i="4"/>
  <c r="A1681" i="4"/>
  <c r="A1682" i="4"/>
  <c r="A1683" i="4"/>
  <c r="A1684" i="4"/>
  <c r="A1685" i="4"/>
  <c r="A1686" i="4"/>
  <c r="A1687" i="4"/>
  <c r="A1688" i="4"/>
  <c r="A1689" i="4"/>
  <c r="A1690" i="4"/>
  <c r="A1691" i="4"/>
  <c r="A1692" i="4"/>
  <c r="A1693" i="4"/>
  <c r="A1694" i="4"/>
  <c r="A1695" i="4"/>
  <c r="A1696" i="4"/>
  <c r="A1697" i="4"/>
  <c r="A1698" i="4"/>
  <c r="A1699" i="4"/>
  <c r="A1700" i="4"/>
  <c r="A1701" i="4"/>
  <c r="A1702" i="4"/>
  <c r="A1703" i="4"/>
  <c r="A1704" i="4"/>
  <c r="A1705" i="4"/>
  <c r="A1706" i="4"/>
  <c r="A1707" i="4"/>
  <c r="A1708" i="4"/>
  <c r="A1709" i="4"/>
  <c r="A1710" i="4"/>
  <c r="A1711" i="4"/>
  <c r="A1712" i="4"/>
  <c r="A1713" i="4"/>
  <c r="A1714" i="4"/>
  <c r="A1715" i="4"/>
  <c r="A1716" i="4"/>
  <c r="A1717" i="4"/>
  <c r="A1718" i="4"/>
  <c r="A1719" i="4"/>
  <c r="A1720" i="4"/>
  <c r="A1721" i="4"/>
  <c r="A1722" i="4"/>
  <c r="A1723" i="4"/>
  <c r="A1724" i="4"/>
  <c r="A1725" i="4"/>
  <c r="A1726" i="4"/>
  <c r="A1727" i="4"/>
  <c r="A1728" i="4"/>
  <c r="A1729" i="4"/>
  <c r="A1730" i="4"/>
  <c r="A1731" i="4"/>
  <c r="A1732" i="4"/>
  <c r="A1733" i="4"/>
  <c r="A1734" i="4"/>
  <c r="A1735" i="4"/>
  <c r="A1736" i="4"/>
  <c r="A1737" i="4"/>
  <c r="A1738" i="4"/>
  <c r="A1739" i="4"/>
  <c r="A1740" i="4"/>
  <c r="A1741" i="4"/>
  <c r="A1742" i="4"/>
  <c r="A1743" i="4"/>
  <c r="A1744" i="4"/>
  <c r="A1745" i="4"/>
  <c r="A1746" i="4"/>
  <c r="A1747" i="4"/>
  <c r="A1748" i="4"/>
  <c r="A1749" i="4"/>
  <c r="A1750" i="4"/>
  <c r="A1751" i="4"/>
  <c r="A1752" i="4"/>
  <c r="A1753" i="4"/>
  <c r="A1754" i="4"/>
  <c r="A1755" i="4"/>
  <c r="A1756" i="4"/>
  <c r="A1757" i="4"/>
  <c r="A1758" i="4"/>
  <c r="A1759" i="4"/>
  <c r="A1760" i="4"/>
  <c r="A1761" i="4"/>
  <c r="A1762" i="4"/>
  <c r="A1763" i="4"/>
  <c r="A1764" i="4"/>
  <c r="A1765" i="4"/>
  <c r="A1766" i="4"/>
  <c r="A1767" i="4"/>
  <c r="A1768" i="4"/>
  <c r="A1769" i="4"/>
  <c r="A1770" i="4"/>
  <c r="A1771" i="4"/>
  <c r="A1772" i="4"/>
  <c r="A1773" i="4"/>
  <c r="A1774" i="4"/>
  <c r="A1775" i="4"/>
  <c r="A1776" i="4"/>
  <c r="A1777" i="4"/>
  <c r="A1778" i="4"/>
  <c r="A1779" i="4"/>
  <c r="A1780" i="4"/>
  <c r="A1781" i="4"/>
  <c r="A1782" i="4"/>
  <c r="A1783" i="4"/>
  <c r="A1784" i="4"/>
  <c r="A1785" i="4"/>
  <c r="A1786" i="4"/>
  <c r="A1787" i="4"/>
  <c r="A1788" i="4"/>
  <c r="A1789" i="4"/>
  <c r="A1790" i="4"/>
  <c r="A1791" i="4"/>
  <c r="A1792" i="4"/>
  <c r="A1793" i="4"/>
  <c r="A1794" i="4"/>
  <c r="A1795" i="4"/>
  <c r="A1796" i="4"/>
  <c r="A1797" i="4"/>
  <c r="A1798" i="4"/>
  <c r="A1799" i="4"/>
  <c r="A1800" i="4"/>
  <c r="A1801" i="4"/>
  <c r="A1802" i="4"/>
  <c r="A1803" i="4"/>
  <c r="A1804" i="4"/>
  <c r="A1805" i="4"/>
  <c r="A1806" i="4"/>
  <c r="A1807" i="4"/>
  <c r="A1808" i="4"/>
  <c r="A1809" i="4"/>
  <c r="A1810" i="4"/>
  <c r="A1811" i="4"/>
  <c r="A1812" i="4"/>
  <c r="A1813" i="4"/>
  <c r="A1814" i="4"/>
  <c r="A1815" i="4"/>
  <c r="A1816" i="4"/>
  <c r="A1817" i="4"/>
  <c r="A1818" i="4"/>
  <c r="A1819" i="4"/>
  <c r="A1820" i="4"/>
  <c r="A1821" i="4"/>
  <c r="A1822" i="4"/>
  <c r="A1823" i="4"/>
  <c r="A1824" i="4"/>
  <c r="A1825" i="4"/>
  <c r="A1826" i="4"/>
  <c r="A1827" i="4"/>
  <c r="A1828" i="4"/>
  <c r="A1829" i="4"/>
  <c r="A1830" i="4"/>
  <c r="A1831" i="4"/>
  <c r="A1832" i="4"/>
  <c r="A1833" i="4"/>
  <c r="A1834" i="4"/>
  <c r="A1835" i="4"/>
  <c r="A1836" i="4"/>
  <c r="A1837" i="4"/>
  <c r="A1838" i="4"/>
  <c r="A1839" i="4"/>
  <c r="A1840" i="4"/>
  <c r="A1841" i="4"/>
  <c r="A1842" i="4"/>
  <c r="A1843" i="4"/>
  <c r="A1844" i="4"/>
  <c r="A1845" i="4"/>
  <c r="A1846" i="4"/>
  <c r="A1847" i="4"/>
  <c r="A1848" i="4"/>
  <c r="A1849" i="4"/>
  <c r="A1850" i="4"/>
  <c r="A1851" i="4"/>
  <c r="A1852" i="4"/>
  <c r="A1853" i="4"/>
  <c r="A1854" i="4"/>
  <c r="A1855" i="4"/>
  <c r="A1856" i="4"/>
  <c r="A1857" i="4"/>
  <c r="A1858" i="4"/>
  <c r="A1859" i="4"/>
  <c r="A1860" i="4"/>
  <c r="A1861" i="4"/>
  <c r="A1862" i="4"/>
  <c r="A1863" i="4"/>
  <c r="A1864" i="4"/>
  <c r="A1865" i="4"/>
  <c r="A1866" i="4"/>
  <c r="A1867" i="4"/>
  <c r="A1868" i="4"/>
  <c r="A1869" i="4"/>
  <c r="A1870" i="4"/>
  <c r="A1871" i="4"/>
  <c r="A1872" i="4"/>
  <c r="A1873" i="4"/>
  <c r="A1874" i="4"/>
  <c r="A1875" i="4"/>
  <c r="A1876" i="4"/>
  <c r="A1877" i="4"/>
  <c r="A1878" i="4"/>
  <c r="A1879" i="4"/>
  <c r="A1880" i="4"/>
  <c r="A1881" i="4"/>
  <c r="A1882" i="4"/>
  <c r="A1883" i="4"/>
  <c r="A1884" i="4"/>
  <c r="A1885" i="4"/>
  <c r="A1886" i="4"/>
  <c r="A1887" i="4"/>
  <c r="A1888" i="4"/>
  <c r="A1889" i="4"/>
  <c r="A1890" i="4"/>
  <c r="A1891" i="4"/>
  <c r="A1892" i="4"/>
  <c r="A1893" i="4"/>
  <c r="A1894" i="4"/>
  <c r="A1895" i="4"/>
  <c r="A1896" i="4"/>
  <c r="A1897" i="4"/>
  <c r="A1898" i="4"/>
  <c r="A1899" i="4"/>
  <c r="A1900" i="4"/>
  <c r="A1901" i="4"/>
  <c r="A1902" i="4"/>
  <c r="A1903" i="4"/>
  <c r="A1904" i="4"/>
  <c r="A1905" i="4"/>
  <c r="A1906" i="4"/>
  <c r="A1907" i="4"/>
  <c r="A1908" i="4"/>
  <c r="A1909" i="4"/>
  <c r="A1910" i="4"/>
  <c r="A1911" i="4"/>
  <c r="A1912" i="4"/>
  <c r="A1913" i="4"/>
  <c r="A1914" i="4"/>
  <c r="A1915" i="4"/>
  <c r="A1916" i="4"/>
  <c r="A1917" i="4"/>
  <c r="A1918" i="4"/>
  <c r="A1919" i="4"/>
  <c r="A1920" i="4"/>
  <c r="A1921" i="4"/>
  <c r="A1922" i="4"/>
  <c r="A1923" i="4"/>
  <c r="A1924" i="4"/>
  <c r="A1925" i="4"/>
  <c r="A1926" i="4"/>
  <c r="A1927" i="4"/>
  <c r="A1928" i="4"/>
  <c r="A1929" i="4"/>
  <c r="A1930" i="4"/>
  <c r="A1931" i="4"/>
  <c r="A1932" i="4"/>
  <c r="A1933" i="4"/>
  <c r="A1934" i="4"/>
  <c r="A1935" i="4"/>
  <c r="A1936" i="4"/>
  <c r="A1937" i="4"/>
  <c r="A1938" i="4"/>
  <c r="A1939" i="4"/>
  <c r="A1940" i="4"/>
  <c r="A1941" i="4"/>
  <c r="A1942" i="4"/>
  <c r="A1943" i="4"/>
  <c r="A1944" i="4"/>
  <c r="A1945" i="4"/>
  <c r="A1946" i="4"/>
  <c r="A1947" i="4"/>
  <c r="A1948" i="4"/>
  <c r="A1949" i="4"/>
  <c r="A1950" i="4"/>
  <c r="A1951" i="4"/>
  <c r="A1952" i="4"/>
  <c r="A1953" i="4"/>
  <c r="A1954" i="4"/>
  <c r="A1955" i="4"/>
  <c r="A1956" i="4"/>
  <c r="A1957" i="4"/>
  <c r="A1958" i="4"/>
  <c r="A1959" i="4"/>
  <c r="A1960" i="4"/>
  <c r="A1961" i="4"/>
  <c r="A1962" i="4"/>
  <c r="A1963" i="4"/>
  <c r="A1964" i="4"/>
  <c r="A1965" i="4"/>
  <c r="A1966" i="4"/>
  <c r="A1967" i="4"/>
  <c r="A1968" i="4"/>
  <c r="A1969" i="4"/>
  <c r="A1970" i="4"/>
  <c r="A1971" i="4"/>
  <c r="A1972" i="4"/>
  <c r="A1973" i="4"/>
  <c r="A1974" i="4"/>
  <c r="A1975" i="4"/>
  <c r="A1976" i="4"/>
  <c r="A1977" i="4"/>
  <c r="A1978" i="4"/>
  <c r="A1979" i="4"/>
  <c r="A1980" i="4"/>
  <c r="A1981" i="4"/>
  <c r="A1982" i="4"/>
  <c r="A1983" i="4"/>
  <c r="A1984" i="4"/>
  <c r="A1985" i="4"/>
  <c r="A1986" i="4"/>
  <c r="A1987" i="4"/>
  <c r="A1988" i="4"/>
  <c r="A1989" i="4"/>
  <c r="A1990" i="4"/>
  <c r="A1991" i="4"/>
  <c r="A1992" i="4"/>
  <c r="A1993" i="4"/>
  <c r="A1994" i="4"/>
  <c r="A1995" i="4"/>
  <c r="A1996" i="4"/>
  <c r="A1997" i="4"/>
  <c r="A1998" i="4"/>
  <c r="A1999" i="4"/>
  <c r="A2000" i="4"/>
  <c r="A2001" i="4"/>
  <c r="A2002" i="4"/>
  <c r="A2003" i="4"/>
  <c r="A2004" i="4"/>
  <c r="A2005" i="4"/>
  <c r="A2006" i="4"/>
  <c r="A2007" i="4"/>
  <c r="A2008" i="4"/>
  <c r="A2009" i="4"/>
  <c r="A2010" i="4"/>
  <c r="A2011" i="4"/>
  <c r="A2012" i="4"/>
  <c r="A2013" i="4"/>
  <c r="A2014" i="4"/>
  <c r="A2015" i="4"/>
  <c r="A2016" i="4"/>
  <c r="A2017" i="4"/>
  <c r="A2018" i="4"/>
  <c r="A2019" i="4"/>
  <c r="A2020" i="4"/>
  <c r="A2021" i="4"/>
  <c r="A2022" i="4"/>
  <c r="A2023" i="4"/>
  <c r="A2024" i="4"/>
  <c r="A2025" i="4"/>
  <c r="A2026" i="4"/>
  <c r="A2027" i="4"/>
  <c r="A2028" i="4"/>
  <c r="A2029" i="4"/>
  <c r="A2030" i="4"/>
  <c r="A2031" i="4"/>
  <c r="A2032" i="4"/>
  <c r="A2033" i="4"/>
  <c r="A2034" i="4"/>
  <c r="A2035" i="4"/>
  <c r="A2036" i="4"/>
  <c r="A2037" i="4"/>
  <c r="A2038" i="4"/>
  <c r="A2039" i="4"/>
  <c r="A2040" i="4"/>
  <c r="A2041" i="4"/>
  <c r="A2042" i="4"/>
  <c r="A2043" i="4"/>
  <c r="A2044" i="4"/>
  <c r="A2045" i="4"/>
  <c r="A2046" i="4"/>
  <c r="A2047" i="4"/>
  <c r="A2048" i="4"/>
  <c r="A2049" i="4"/>
  <c r="A2050" i="4"/>
  <c r="A2051" i="4"/>
  <c r="A2052" i="4"/>
  <c r="A2053" i="4"/>
  <c r="A2054" i="4"/>
  <c r="A2055" i="4"/>
  <c r="A2056" i="4"/>
  <c r="A2057" i="4"/>
  <c r="A2058" i="4"/>
  <c r="A2059" i="4"/>
  <c r="A2060" i="4"/>
  <c r="A2061" i="4"/>
  <c r="A2062" i="4"/>
  <c r="A2063" i="4"/>
  <c r="A2064" i="4"/>
  <c r="A2065" i="4"/>
  <c r="A2066" i="4"/>
  <c r="A2067" i="4"/>
  <c r="A2068" i="4"/>
  <c r="A2069" i="4"/>
  <c r="A2070" i="4"/>
  <c r="A2071" i="4"/>
  <c r="A2072" i="4"/>
  <c r="A2073" i="4"/>
  <c r="A2074" i="4"/>
  <c r="A2075" i="4"/>
  <c r="A2076" i="4"/>
  <c r="A2077" i="4"/>
  <c r="A2078" i="4"/>
  <c r="A2079" i="4"/>
  <c r="A2080" i="4"/>
  <c r="A2081" i="4"/>
  <c r="A2082" i="4"/>
  <c r="A2083" i="4"/>
  <c r="A2084" i="4"/>
  <c r="A2085" i="4"/>
  <c r="A2086" i="4"/>
  <c r="A2087" i="4"/>
  <c r="A2088" i="4"/>
  <c r="A2089" i="4"/>
  <c r="A2090" i="4"/>
  <c r="A2091" i="4"/>
  <c r="A2092" i="4"/>
  <c r="A2093" i="4"/>
  <c r="A2094" i="4"/>
  <c r="A2095" i="4"/>
  <c r="A2096" i="4"/>
  <c r="A2097" i="4"/>
  <c r="A2098" i="4"/>
  <c r="A2099" i="4"/>
  <c r="A2100" i="4"/>
  <c r="A2101" i="4"/>
  <c r="A2102" i="4"/>
  <c r="A2103" i="4"/>
  <c r="A2104" i="4"/>
  <c r="A2105" i="4"/>
  <c r="A2106" i="4"/>
  <c r="A2107" i="4"/>
  <c r="A2108" i="4"/>
  <c r="A2109" i="4"/>
  <c r="A2110" i="4"/>
  <c r="A2111" i="4"/>
  <c r="A2112" i="4"/>
  <c r="A2113" i="4"/>
  <c r="A2114" i="4"/>
  <c r="A2115" i="4"/>
  <c r="A2116" i="4"/>
  <c r="A2117" i="4"/>
  <c r="A2118" i="4"/>
  <c r="A2119" i="4"/>
  <c r="A2120" i="4"/>
  <c r="A2121" i="4"/>
  <c r="A2122" i="4"/>
  <c r="A2123" i="4"/>
  <c r="A2124" i="4"/>
  <c r="A2125" i="4"/>
  <c r="A2126" i="4"/>
  <c r="A2127" i="4"/>
  <c r="A2128" i="4"/>
  <c r="A2129" i="4"/>
  <c r="A2130" i="4"/>
  <c r="A2131" i="4"/>
  <c r="A2132" i="4"/>
  <c r="A2133" i="4"/>
  <c r="A2134" i="4"/>
  <c r="A2135" i="4"/>
  <c r="A2136" i="4"/>
  <c r="A2137" i="4"/>
  <c r="A2138" i="4"/>
  <c r="A2139" i="4"/>
  <c r="A2140" i="4"/>
  <c r="A2141" i="4"/>
  <c r="A2142" i="4"/>
  <c r="A2143" i="4"/>
  <c r="A2144" i="4"/>
  <c r="A2145" i="4"/>
  <c r="A2146" i="4"/>
  <c r="A2147" i="4"/>
  <c r="A2148" i="4"/>
  <c r="A2149" i="4"/>
  <c r="A2150" i="4"/>
  <c r="A2151" i="4"/>
  <c r="A2152" i="4"/>
  <c r="A2153" i="4"/>
  <c r="A2154" i="4"/>
  <c r="A2155" i="4"/>
  <c r="A2156" i="4"/>
  <c r="A2157" i="4"/>
  <c r="A2158" i="4"/>
  <c r="A2159" i="4"/>
  <c r="A2160" i="4"/>
  <c r="A2161" i="4"/>
  <c r="A2162" i="4"/>
  <c r="A2163" i="4"/>
  <c r="A2164" i="4"/>
  <c r="A2165" i="4"/>
  <c r="A2166" i="4"/>
  <c r="A2167" i="4"/>
  <c r="A2168" i="4"/>
  <c r="A2169" i="4"/>
  <c r="A2170" i="4"/>
  <c r="A2171" i="4"/>
  <c r="A2172" i="4"/>
  <c r="A2173" i="4"/>
  <c r="A2174" i="4"/>
  <c r="A2175" i="4"/>
  <c r="A2176" i="4"/>
  <c r="A2177" i="4"/>
  <c r="A2178" i="4"/>
  <c r="A2179" i="4"/>
  <c r="A2180" i="4"/>
  <c r="A2181" i="4"/>
  <c r="A2182" i="4"/>
  <c r="A2183" i="4"/>
  <c r="A2184" i="4"/>
  <c r="A2185" i="4"/>
  <c r="A2186" i="4"/>
  <c r="A2187" i="4"/>
  <c r="A2188" i="4"/>
  <c r="A2189" i="4"/>
  <c r="A2190" i="4"/>
  <c r="A2191" i="4"/>
  <c r="A2192" i="4"/>
  <c r="A2193" i="4"/>
  <c r="A2194" i="4"/>
  <c r="A2195" i="4"/>
  <c r="A2196" i="4"/>
  <c r="A2197" i="4"/>
  <c r="A2198" i="4"/>
  <c r="A2199" i="4"/>
  <c r="A2200" i="4"/>
  <c r="A2201" i="4"/>
  <c r="A2202" i="4"/>
  <c r="A2203" i="4"/>
  <c r="A2204" i="4"/>
  <c r="A2205" i="4"/>
  <c r="A2206" i="4"/>
  <c r="A2207" i="4"/>
  <c r="A2208" i="4"/>
  <c r="A2209" i="4"/>
  <c r="A2210" i="4"/>
  <c r="A2211" i="4"/>
  <c r="A2212" i="4"/>
  <c r="A2213" i="4"/>
  <c r="A2214" i="4"/>
  <c r="A2215" i="4"/>
  <c r="A2216" i="4"/>
  <c r="A2217" i="4"/>
  <c r="A2218" i="4"/>
  <c r="A2219" i="4"/>
  <c r="A2220" i="4"/>
  <c r="A2221" i="4"/>
  <c r="A2222" i="4"/>
  <c r="A2223" i="4"/>
  <c r="A2224" i="4"/>
  <c r="A2225" i="4"/>
  <c r="A2226" i="4"/>
  <c r="A2227" i="4"/>
  <c r="A2228" i="4"/>
  <c r="A2229" i="4"/>
  <c r="A2230" i="4"/>
  <c r="A2231" i="4"/>
  <c r="A2232" i="4"/>
  <c r="A2233" i="4"/>
  <c r="A2234" i="4"/>
  <c r="A2235" i="4"/>
  <c r="A2236" i="4"/>
  <c r="A2237" i="4"/>
  <c r="A2238" i="4"/>
  <c r="A2239" i="4"/>
  <c r="A2240" i="4"/>
  <c r="A2241" i="4"/>
  <c r="A2242" i="4"/>
  <c r="A2243" i="4"/>
  <c r="A2244" i="4"/>
  <c r="A2245" i="4"/>
  <c r="A2246" i="4"/>
  <c r="A2247" i="4"/>
  <c r="A2248" i="4"/>
  <c r="A2249" i="4"/>
  <c r="A2250" i="4"/>
  <c r="A2251" i="4"/>
  <c r="A2252" i="4"/>
  <c r="A2253" i="4"/>
  <c r="A2254" i="4"/>
  <c r="A2255" i="4"/>
  <c r="A2256" i="4"/>
  <c r="A2257" i="4"/>
  <c r="A2258" i="4"/>
  <c r="A2259" i="4"/>
  <c r="A2260" i="4"/>
  <c r="A2261" i="4"/>
  <c r="A2262" i="4"/>
  <c r="A2263" i="4"/>
  <c r="A2264" i="4"/>
  <c r="A2265" i="4"/>
  <c r="A2266" i="4"/>
  <c r="A2267" i="4"/>
  <c r="A2268" i="4"/>
  <c r="A2269" i="4"/>
  <c r="A2270" i="4"/>
  <c r="A2271" i="4"/>
  <c r="A2272" i="4"/>
  <c r="A2273" i="4"/>
  <c r="A2274" i="4"/>
  <c r="A2275" i="4"/>
  <c r="A2276" i="4"/>
  <c r="A2277" i="4"/>
  <c r="A2278" i="4"/>
  <c r="A2279" i="4"/>
  <c r="A2280" i="4"/>
  <c r="A2281" i="4"/>
  <c r="A2282" i="4"/>
  <c r="A2283" i="4"/>
  <c r="A2284" i="4"/>
  <c r="A2285" i="4"/>
  <c r="A2286" i="4"/>
  <c r="A2287" i="4"/>
  <c r="A2288" i="4"/>
  <c r="A2289" i="4"/>
  <c r="A2290" i="4"/>
  <c r="A2291" i="4"/>
  <c r="A2292" i="4"/>
  <c r="A2293" i="4"/>
  <c r="A2294" i="4"/>
  <c r="A2295" i="4"/>
  <c r="A2296" i="4"/>
  <c r="A2297" i="4"/>
  <c r="A2298" i="4"/>
  <c r="A2299" i="4"/>
  <c r="A2300" i="4"/>
  <c r="A2301" i="4"/>
  <c r="A2302" i="4"/>
  <c r="A2303" i="4"/>
  <c r="A2304" i="4"/>
  <c r="A2305" i="4"/>
  <c r="A2306" i="4"/>
  <c r="A2307" i="4"/>
  <c r="A2308" i="4"/>
  <c r="A2309" i="4"/>
  <c r="A2310" i="4"/>
  <c r="A2311" i="4"/>
  <c r="A2312" i="4"/>
  <c r="A2313" i="4"/>
  <c r="A2314" i="4"/>
  <c r="A2315" i="4"/>
  <c r="A2316" i="4"/>
  <c r="A2317" i="4"/>
  <c r="A2318" i="4"/>
  <c r="A2319" i="4"/>
  <c r="A2320" i="4"/>
  <c r="A2321" i="4"/>
  <c r="A2322" i="4"/>
  <c r="A2323" i="4"/>
  <c r="A2324" i="4"/>
  <c r="A2325" i="4"/>
  <c r="A2326" i="4"/>
  <c r="A2327" i="4"/>
  <c r="A2328" i="4"/>
  <c r="A2329" i="4"/>
  <c r="A2330" i="4"/>
  <c r="A2331" i="4"/>
  <c r="A2332" i="4"/>
  <c r="A2333" i="4"/>
  <c r="A2334" i="4"/>
  <c r="A2335" i="4"/>
  <c r="A2336" i="4"/>
  <c r="A2337" i="4"/>
  <c r="A2338" i="4"/>
  <c r="A2339" i="4"/>
  <c r="A2340" i="4"/>
  <c r="A2341" i="4"/>
  <c r="A2342" i="4"/>
  <c r="A2343" i="4"/>
  <c r="A2344" i="4"/>
  <c r="A2345" i="4"/>
  <c r="A2346" i="4"/>
  <c r="A2347" i="4"/>
  <c r="A2348" i="4"/>
  <c r="A2349" i="4"/>
  <c r="A2350" i="4"/>
  <c r="A2351" i="4"/>
  <c r="A2352" i="4"/>
  <c r="A2353" i="4"/>
  <c r="A2354" i="4"/>
  <c r="A2355" i="4"/>
  <c r="A2356" i="4"/>
  <c r="A2357" i="4"/>
  <c r="A2358" i="4"/>
  <c r="A2359" i="4"/>
  <c r="A2360" i="4"/>
  <c r="A2361" i="4"/>
  <c r="A2362" i="4"/>
  <c r="A2363" i="4"/>
  <c r="A2364" i="4"/>
  <c r="A2365" i="4"/>
  <c r="A2366" i="4"/>
  <c r="A2367" i="4"/>
  <c r="A2368" i="4"/>
  <c r="A2369" i="4"/>
  <c r="A2370" i="4"/>
  <c r="A2371" i="4"/>
  <c r="A2372" i="4"/>
  <c r="A2373" i="4"/>
  <c r="A2374" i="4"/>
  <c r="A2375" i="4"/>
  <c r="A2376" i="4"/>
  <c r="A2377" i="4"/>
  <c r="A2378" i="4"/>
  <c r="A2379" i="4"/>
  <c r="A2380" i="4"/>
  <c r="A2381" i="4"/>
  <c r="A2382" i="4"/>
  <c r="A2383" i="4"/>
  <c r="A2384" i="4"/>
  <c r="A2385" i="4"/>
  <c r="A2386" i="4"/>
  <c r="A2387" i="4"/>
  <c r="A2388" i="4"/>
  <c r="A2389" i="4"/>
  <c r="A2390" i="4"/>
  <c r="A2391" i="4"/>
  <c r="A2392" i="4"/>
  <c r="A2393" i="4"/>
  <c r="A2394" i="4"/>
  <c r="A2395" i="4"/>
  <c r="A2396" i="4"/>
  <c r="A2397" i="4"/>
  <c r="A2398" i="4"/>
  <c r="A2399" i="4"/>
  <c r="A2400" i="4"/>
  <c r="A2401" i="4"/>
  <c r="A2402" i="4"/>
  <c r="A2403" i="4"/>
  <c r="A2404" i="4"/>
  <c r="A2405" i="4"/>
  <c r="A2406" i="4"/>
  <c r="A2407" i="4"/>
  <c r="A2408" i="4"/>
  <c r="A2409" i="4"/>
  <c r="A2410" i="4"/>
  <c r="A2411" i="4"/>
  <c r="A2412" i="4"/>
  <c r="A2413" i="4"/>
  <c r="A2414" i="4"/>
  <c r="A2415" i="4"/>
  <c r="A2416" i="4"/>
  <c r="A2417" i="4"/>
  <c r="A2418" i="4"/>
  <c r="A2419" i="4"/>
  <c r="A2420" i="4"/>
  <c r="A2421" i="4"/>
  <c r="A2422" i="4"/>
  <c r="A2423" i="4"/>
  <c r="A2424" i="4"/>
  <c r="A2425" i="4"/>
  <c r="A2426" i="4"/>
  <c r="A2427" i="4"/>
  <c r="A2428" i="4"/>
  <c r="A2429" i="4"/>
  <c r="A2430" i="4"/>
  <c r="A2431" i="4"/>
  <c r="A2432" i="4"/>
  <c r="A2433" i="4"/>
  <c r="A2434" i="4"/>
  <c r="A2435" i="4"/>
  <c r="A2436" i="4"/>
  <c r="A2437" i="4"/>
  <c r="A2438" i="4"/>
  <c r="A2439" i="4"/>
  <c r="A2440" i="4"/>
  <c r="A2441" i="4"/>
  <c r="A2442" i="4"/>
  <c r="A2443" i="4"/>
  <c r="A2444" i="4"/>
  <c r="A2445" i="4"/>
  <c r="A2446" i="4"/>
  <c r="A2447" i="4"/>
  <c r="A2448" i="4"/>
  <c r="A2449" i="4"/>
  <c r="A2450" i="4"/>
  <c r="A2451" i="4"/>
  <c r="A2452" i="4"/>
  <c r="A2453" i="4"/>
  <c r="A2454" i="4"/>
  <c r="A2455" i="4"/>
  <c r="A2456" i="4"/>
  <c r="A2457" i="4"/>
  <c r="A2458" i="4"/>
  <c r="A2459" i="4"/>
  <c r="A2460" i="4"/>
  <c r="A2461" i="4"/>
  <c r="A2462" i="4"/>
  <c r="A2463" i="4"/>
  <c r="A2464" i="4"/>
  <c r="A2465" i="4"/>
  <c r="A2466" i="4"/>
  <c r="A2467" i="4"/>
  <c r="A2468" i="4"/>
  <c r="A2469" i="4"/>
  <c r="A2470" i="4"/>
  <c r="A2471" i="4"/>
  <c r="A2472" i="4"/>
  <c r="A2473" i="4"/>
  <c r="A2474" i="4"/>
  <c r="A2475" i="4"/>
  <c r="A2476" i="4"/>
  <c r="A2477" i="4"/>
  <c r="A2478" i="4"/>
  <c r="A2479" i="4"/>
  <c r="A2480" i="4"/>
  <c r="A2481" i="4"/>
  <c r="A2482" i="4"/>
  <c r="A2483" i="4"/>
  <c r="A2484" i="4"/>
  <c r="A2485" i="4"/>
  <c r="A2486" i="4"/>
  <c r="A2487" i="4"/>
  <c r="A2488" i="4"/>
  <c r="A2489" i="4"/>
  <c r="A2490" i="4"/>
  <c r="A2491" i="4"/>
  <c r="A2492" i="4"/>
  <c r="A2493" i="4"/>
  <c r="A2494" i="4"/>
  <c r="A2495" i="4"/>
  <c r="A2496" i="4"/>
  <c r="A2497" i="4"/>
  <c r="A2498" i="4"/>
  <c r="A2499" i="4"/>
  <c r="A2500" i="4"/>
  <c r="A2501" i="4"/>
  <c r="A2502" i="4"/>
  <c r="A2503" i="4"/>
  <c r="A2504" i="4"/>
  <c r="A2505" i="4"/>
  <c r="A2506" i="4"/>
  <c r="A2507" i="4"/>
  <c r="A2508" i="4"/>
  <c r="A2509" i="4"/>
  <c r="A2510" i="4"/>
  <c r="A2511" i="4"/>
  <c r="A2512" i="4"/>
  <c r="A2513" i="4"/>
  <c r="A2514" i="4"/>
  <c r="A2515" i="4"/>
  <c r="A2516" i="4"/>
  <c r="A2517" i="4"/>
  <c r="A2518" i="4"/>
  <c r="A2519" i="4"/>
  <c r="A2520" i="4"/>
  <c r="A2521" i="4"/>
  <c r="A2522" i="4"/>
  <c r="A2523" i="4"/>
  <c r="A2524" i="4"/>
  <c r="A2525" i="4"/>
  <c r="A2526" i="4"/>
  <c r="A2527" i="4"/>
  <c r="A2528" i="4"/>
  <c r="A2529" i="4"/>
  <c r="A2530" i="4"/>
  <c r="A2531" i="4"/>
  <c r="A2532" i="4"/>
  <c r="A2533" i="4"/>
  <c r="A2534" i="4"/>
  <c r="A2535" i="4"/>
  <c r="A2536" i="4"/>
  <c r="A2537" i="4"/>
  <c r="A2538" i="4"/>
  <c r="A2539" i="4"/>
  <c r="A2540" i="4"/>
  <c r="A2541" i="4"/>
  <c r="A2542" i="4"/>
  <c r="A2543" i="4"/>
  <c r="A2544" i="4"/>
  <c r="A2545" i="4"/>
  <c r="A2546" i="4"/>
  <c r="A2547" i="4"/>
  <c r="A2548" i="4"/>
  <c r="A2549" i="4"/>
  <c r="A2550" i="4"/>
  <c r="A2551" i="4"/>
  <c r="A2552" i="4"/>
  <c r="A2553" i="4"/>
  <c r="A2554" i="4"/>
  <c r="A2555" i="4"/>
  <c r="A2556" i="4"/>
  <c r="A2557" i="4"/>
  <c r="A2558" i="4"/>
  <c r="A2559" i="4"/>
  <c r="A2560" i="4"/>
  <c r="A2561" i="4"/>
  <c r="A2562" i="4"/>
  <c r="A2563" i="4"/>
  <c r="A2564" i="4"/>
  <c r="A2565" i="4"/>
  <c r="A2566" i="4"/>
  <c r="A2567" i="4"/>
  <c r="A2568" i="4"/>
  <c r="A2569" i="4"/>
  <c r="A2570" i="4"/>
  <c r="A2571" i="4"/>
  <c r="A2572" i="4"/>
  <c r="A2573" i="4"/>
  <c r="A2574" i="4"/>
  <c r="A2575" i="4"/>
  <c r="A2576" i="4"/>
  <c r="A2577" i="4"/>
  <c r="A2578" i="4"/>
  <c r="A2579" i="4"/>
  <c r="A2580" i="4"/>
  <c r="A2581" i="4"/>
  <c r="A2582" i="4"/>
  <c r="A2583" i="4"/>
  <c r="A2584" i="4"/>
  <c r="A2585" i="4"/>
  <c r="A2586" i="4"/>
  <c r="A2587" i="4"/>
  <c r="A2588" i="4"/>
  <c r="A2589" i="4"/>
  <c r="A2590" i="4"/>
  <c r="A2591" i="4"/>
  <c r="A2592" i="4"/>
  <c r="A2593" i="4"/>
  <c r="A2594" i="4"/>
  <c r="A2595" i="4"/>
  <c r="A2596" i="4"/>
  <c r="A2597" i="4"/>
  <c r="A2598" i="4"/>
  <c r="A2599" i="4"/>
  <c r="A2600" i="4"/>
  <c r="A2601" i="4"/>
  <c r="A2602" i="4"/>
  <c r="A2603" i="4"/>
  <c r="A2604" i="4"/>
  <c r="A2605" i="4"/>
  <c r="A2606" i="4"/>
  <c r="A2607" i="4"/>
  <c r="A2608" i="4"/>
  <c r="A2609" i="4"/>
  <c r="A2610" i="4"/>
  <c r="A2611" i="4"/>
  <c r="A2612" i="4"/>
  <c r="A2613" i="4"/>
  <c r="A2614" i="4"/>
  <c r="A2615" i="4"/>
  <c r="A2616" i="4"/>
  <c r="A2617" i="4"/>
  <c r="A2618" i="4"/>
  <c r="A2619" i="4"/>
  <c r="A2620" i="4"/>
  <c r="A2621" i="4"/>
  <c r="A2622" i="4"/>
  <c r="A2623" i="4"/>
  <c r="A2624" i="4"/>
  <c r="A2625" i="4"/>
  <c r="A2626" i="4"/>
  <c r="A2627" i="4"/>
  <c r="A2628" i="4"/>
  <c r="A2629" i="4"/>
  <c r="A2630" i="4"/>
  <c r="A2631" i="4"/>
  <c r="A2632" i="4"/>
  <c r="A2633" i="4"/>
  <c r="A2634" i="4"/>
  <c r="A2635" i="4"/>
  <c r="A2636" i="4"/>
  <c r="A2637" i="4"/>
  <c r="A2638" i="4"/>
  <c r="A2639" i="4"/>
  <c r="A2640" i="4"/>
  <c r="A2641" i="4"/>
  <c r="A2642" i="4"/>
  <c r="A2643" i="4"/>
  <c r="A2644" i="4"/>
  <c r="A2645" i="4"/>
  <c r="A2646" i="4"/>
  <c r="A2647" i="4"/>
  <c r="A2648" i="4"/>
  <c r="A2649" i="4"/>
  <c r="A2650" i="4"/>
  <c r="A2651" i="4"/>
  <c r="A2652" i="4"/>
  <c r="A2653" i="4"/>
  <c r="A2654" i="4"/>
  <c r="A2655" i="4"/>
  <c r="A2656" i="4"/>
  <c r="A2657" i="4"/>
  <c r="A2658" i="4"/>
  <c r="A2659" i="4"/>
  <c r="A2660" i="4"/>
  <c r="A2661" i="4"/>
  <c r="A2662" i="4"/>
  <c r="A2663" i="4"/>
  <c r="A2664" i="4"/>
  <c r="A2665" i="4"/>
  <c r="A2666" i="4"/>
  <c r="A2667" i="4"/>
  <c r="A2668" i="4"/>
  <c r="A2669" i="4"/>
  <c r="A2670" i="4"/>
  <c r="A2671" i="4"/>
  <c r="A2672" i="4"/>
  <c r="A2673" i="4"/>
  <c r="A2674" i="4"/>
  <c r="A2675" i="4"/>
  <c r="A2676" i="4"/>
  <c r="A2677" i="4"/>
  <c r="A2678" i="4"/>
  <c r="A2679" i="4"/>
  <c r="A2680" i="4"/>
  <c r="A2681" i="4"/>
  <c r="A2682" i="4"/>
  <c r="A2683" i="4"/>
  <c r="A2684" i="4"/>
  <c r="A2685" i="4"/>
  <c r="A2686" i="4"/>
  <c r="A2687" i="4"/>
  <c r="A2688" i="4"/>
  <c r="A2689" i="4"/>
  <c r="A2690" i="4"/>
  <c r="A2691" i="4"/>
  <c r="A2692" i="4"/>
  <c r="A2693" i="4"/>
  <c r="A2694" i="4"/>
  <c r="A2695" i="4"/>
  <c r="A2696" i="4"/>
  <c r="A2697" i="4"/>
  <c r="A2698" i="4"/>
  <c r="A2699" i="4"/>
  <c r="A2700" i="4"/>
  <c r="A2701" i="4"/>
  <c r="A2702" i="4"/>
  <c r="A2703" i="4"/>
  <c r="A2704" i="4"/>
  <c r="A2705" i="4"/>
  <c r="A2706" i="4"/>
  <c r="A2707" i="4"/>
  <c r="A2708" i="4"/>
  <c r="A2709" i="4"/>
  <c r="A2710" i="4"/>
  <c r="A2711" i="4"/>
  <c r="A2712" i="4"/>
  <c r="A2713" i="4"/>
  <c r="A2714" i="4"/>
  <c r="A2715" i="4"/>
  <c r="A2716" i="4"/>
  <c r="A2717" i="4"/>
  <c r="A2718" i="4"/>
  <c r="A2719" i="4"/>
  <c r="A2720" i="4"/>
  <c r="A2721" i="4"/>
  <c r="A2722" i="4"/>
  <c r="A2723" i="4"/>
  <c r="A2724" i="4"/>
  <c r="A2725" i="4"/>
  <c r="A2726" i="4"/>
  <c r="A2727" i="4"/>
  <c r="A2728" i="4"/>
  <c r="A2729" i="4"/>
  <c r="A2730" i="4"/>
  <c r="A2731" i="4"/>
  <c r="A2732" i="4"/>
  <c r="A2733" i="4"/>
  <c r="A2734" i="4"/>
  <c r="A2735" i="4"/>
  <c r="A2736" i="4"/>
  <c r="A2737" i="4"/>
  <c r="A2738" i="4"/>
  <c r="A2739" i="4"/>
  <c r="A2740" i="4"/>
  <c r="A2741" i="4"/>
  <c r="A2742" i="4"/>
  <c r="A2743" i="4"/>
  <c r="A2744" i="4"/>
  <c r="A2745" i="4"/>
  <c r="A2746" i="4"/>
  <c r="A2747" i="4"/>
  <c r="A2748" i="4"/>
  <c r="A2749" i="4"/>
  <c r="A2750" i="4"/>
  <c r="A2751" i="4"/>
  <c r="A2752" i="4"/>
  <c r="A2753" i="4"/>
  <c r="A2754" i="4"/>
  <c r="A2755" i="4"/>
  <c r="A2756" i="4"/>
  <c r="A2757" i="4"/>
  <c r="A2758" i="4"/>
  <c r="A2759" i="4"/>
  <c r="A2760" i="4"/>
  <c r="A2761" i="4"/>
  <c r="A2762" i="4"/>
  <c r="A2763" i="4"/>
  <c r="A2764" i="4"/>
  <c r="A2765" i="4"/>
  <c r="A2766" i="4"/>
  <c r="A2767" i="4"/>
  <c r="A2768" i="4"/>
  <c r="A2769" i="4"/>
  <c r="A2770" i="4"/>
  <c r="A2771" i="4"/>
  <c r="A2772" i="4"/>
  <c r="A2773" i="4"/>
  <c r="A2774" i="4"/>
  <c r="A2775" i="4"/>
  <c r="A2776" i="4"/>
  <c r="A2777" i="4"/>
  <c r="A2778" i="4"/>
  <c r="A2779" i="4"/>
  <c r="A2780" i="4"/>
  <c r="A2781" i="4"/>
  <c r="A2782" i="4"/>
  <c r="A2783" i="4"/>
  <c r="A2784" i="4"/>
  <c r="A2785" i="4"/>
  <c r="A2786" i="4"/>
  <c r="A2787" i="4"/>
  <c r="A2788" i="4"/>
  <c r="A2789" i="4"/>
  <c r="A2790" i="4"/>
  <c r="A2791" i="4"/>
  <c r="A2792" i="4"/>
  <c r="A2793" i="4"/>
  <c r="A2794" i="4"/>
  <c r="A2795" i="4"/>
  <c r="A2796" i="4"/>
  <c r="A2797" i="4"/>
  <c r="A2798" i="4"/>
  <c r="A2799" i="4"/>
  <c r="A2800" i="4"/>
  <c r="A2801" i="4"/>
  <c r="A2802" i="4"/>
  <c r="A2803" i="4"/>
  <c r="A2804" i="4"/>
  <c r="A2805" i="4"/>
  <c r="A2806" i="4"/>
  <c r="A2807" i="4"/>
  <c r="A2808" i="4"/>
  <c r="A2809" i="4"/>
  <c r="A2810" i="4"/>
  <c r="A2811" i="4"/>
  <c r="A2812" i="4"/>
  <c r="A2813" i="4"/>
  <c r="A2814" i="4"/>
  <c r="A2815" i="4"/>
  <c r="A2816" i="4"/>
  <c r="A2817" i="4"/>
  <c r="A2818" i="4"/>
  <c r="A2819" i="4"/>
  <c r="A2820" i="4"/>
  <c r="A2821" i="4"/>
  <c r="A2822" i="4"/>
  <c r="A2823" i="4"/>
  <c r="A2824" i="4"/>
  <c r="A2825" i="4"/>
  <c r="A2826" i="4"/>
  <c r="A2827" i="4"/>
  <c r="A2828" i="4"/>
  <c r="A2829" i="4"/>
  <c r="A2830" i="4"/>
  <c r="A2831" i="4"/>
  <c r="A2832" i="4"/>
  <c r="A2833" i="4"/>
  <c r="A2834" i="4"/>
  <c r="A2835" i="4"/>
  <c r="A2836" i="4"/>
  <c r="A2837" i="4"/>
  <c r="A2838" i="4"/>
  <c r="A2839" i="4"/>
  <c r="A2840" i="4"/>
  <c r="A2841" i="4"/>
  <c r="A2842" i="4"/>
  <c r="A2843" i="4"/>
  <c r="A2844" i="4"/>
  <c r="A2845" i="4"/>
  <c r="A2846" i="4"/>
  <c r="A2847" i="4"/>
  <c r="A2848" i="4"/>
  <c r="A2849" i="4"/>
  <c r="A2850" i="4"/>
  <c r="A2851" i="4"/>
  <c r="A2852" i="4"/>
  <c r="A2853" i="4"/>
  <c r="A2854" i="4"/>
  <c r="A2855" i="4"/>
  <c r="A2856" i="4"/>
  <c r="A2857" i="4"/>
  <c r="A2858" i="4"/>
  <c r="A2859" i="4"/>
  <c r="A2860" i="4"/>
  <c r="A2861" i="4"/>
  <c r="A2862" i="4"/>
  <c r="A2863" i="4"/>
  <c r="A2864" i="4"/>
  <c r="A2865" i="4"/>
  <c r="A2866" i="4"/>
  <c r="A2867" i="4"/>
  <c r="A2868" i="4"/>
  <c r="A2869" i="4"/>
  <c r="A2870" i="4"/>
  <c r="A2871" i="4"/>
  <c r="A2872" i="4"/>
  <c r="A2873" i="4"/>
  <c r="A2874" i="4"/>
  <c r="A2875" i="4"/>
  <c r="A2876" i="4"/>
  <c r="A2877" i="4"/>
  <c r="A2878" i="4"/>
  <c r="A2879" i="4"/>
  <c r="A2880" i="4"/>
  <c r="A2881" i="4"/>
  <c r="A2882" i="4"/>
  <c r="A2883" i="4"/>
  <c r="A2884" i="4"/>
  <c r="A2885" i="4"/>
  <c r="A2886" i="4"/>
  <c r="A2887" i="4"/>
  <c r="A2888" i="4"/>
  <c r="A2889" i="4"/>
  <c r="A2890" i="4"/>
  <c r="A2891" i="4"/>
  <c r="A2892" i="4"/>
  <c r="A2893" i="4"/>
  <c r="A2894" i="4"/>
  <c r="A2895" i="4"/>
  <c r="A2896" i="4"/>
  <c r="A2897" i="4"/>
  <c r="A2898" i="4"/>
  <c r="A2899" i="4"/>
  <c r="A2900" i="4"/>
  <c r="A2901" i="4"/>
  <c r="A2902" i="4"/>
  <c r="A2903" i="4"/>
  <c r="A2904" i="4"/>
  <c r="A2905" i="4"/>
  <c r="A2906" i="4"/>
  <c r="A2907" i="4"/>
  <c r="A2908" i="4"/>
  <c r="A2909" i="4"/>
  <c r="A2910" i="4"/>
  <c r="A2911" i="4"/>
  <c r="A2912" i="4"/>
  <c r="A2913" i="4"/>
  <c r="A2914" i="4"/>
  <c r="A2915" i="4"/>
  <c r="A2916" i="4"/>
  <c r="A2917" i="4"/>
  <c r="A2918" i="4"/>
  <c r="A2919" i="4"/>
  <c r="A2920" i="4"/>
  <c r="A2921" i="4"/>
  <c r="A2922" i="4"/>
  <c r="A2923" i="4"/>
  <c r="A2924" i="4"/>
  <c r="A2925" i="4"/>
  <c r="A2926" i="4"/>
  <c r="A2927" i="4"/>
  <c r="A2928" i="4"/>
  <c r="A2929" i="4"/>
  <c r="A2930" i="4"/>
  <c r="A2931" i="4"/>
  <c r="A2932" i="4"/>
  <c r="A2933" i="4"/>
  <c r="A2934" i="4"/>
  <c r="A2935" i="4"/>
  <c r="A2936" i="4"/>
  <c r="A2937" i="4"/>
  <c r="A2938" i="4"/>
  <c r="A2939" i="4"/>
  <c r="A2940" i="4"/>
  <c r="A2941" i="4"/>
  <c r="A2942" i="4"/>
  <c r="A2943" i="4"/>
  <c r="A2944" i="4"/>
  <c r="A2945" i="4"/>
  <c r="A2946" i="4"/>
  <c r="A2947" i="4"/>
  <c r="A2948" i="4"/>
  <c r="A2949" i="4"/>
  <c r="A2950" i="4"/>
  <c r="A2951" i="4"/>
  <c r="A2952" i="4"/>
  <c r="A2953" i="4"/>
  <c r="A2954" i="4"/>
  <c r="A2955" i="4"/>
  <c r="A2956" i="4"/>
  <c r="A2957" i="4"/>
  <c r="A2958" i="4"/>
  <c r="A2959" i="4"/>
  <c r="A2960" i="4"/>
  <c r="A2961" i="4"/>
  <c r="A2962" i="4"/>
  <c r="A2963" i="4"/>
  <c r="A2964" i="4"/>
  <c r="A2965" i="4"/>
  <c r="A2966" i="4"/>
  <c r="A2967" i="4"/>
  <c r="A2968" i="4"/>
  <c r="A2969" i="4"/>
  <c r="A2970" i="4"/>
  <c r="A2971" i="4"/>
  <c r="A2972" i="4"/>
  <c r="A2973" i="4"/>
  <c r="A2974" i="4"/>
  <c r="A2975" i="4"/>
  <c r="A2976" i="4"/>
  <c r="A2977" i="4"/>
  <c r="A2978" i="4"/>
  <c r="A2979" i="4"/>
  <c r="A2980" i="4"/>
  <c r="A2981" i="4"/>
  <c r="A2982" i="4"/>
  <c r="A2983" i="4"/>
  <c r="A2984" i="4"/>
  <c r="A2985" i="4"/>
  <c r="A2986" i="4"/>
  <c r="A2987" i="4"/>
  <c r="A2988" i="4"/>
  <c r="A2989" i="4"/>
  <c r="A2990" i="4"/>
  <c r="A2991" i="4"/>
  <c r="A2992" i="4"/>
  <c r="A2993" i="4"/>
  <c r="A2994" i="4"/>
  <c r="A2995" i="4"/>
  <c r="A2996" i="4"/>
  <c r="A2997" i="4"/>
  <c r="A2998" i="4"/>
  <c r="A2999" i="4"/>
  <c r="A3000" i="4"/>
  <c r="A3001" i="4"/>
  <c r="A3002" i="4"/>
  <c r="A3003" i="4"/>
  <c r="A3004" i="4"/>
  <c r="A3005" i="4"/>
  <c r="A3006" i="4"/>
  <c r="A3007" i="4"/>
  <c r="A3008" i="4"/>
  <c r="A3009" i="4"/>
  <c r="A3010" i="4"/>
  <c r="A3011" i="4"/>
  <c r="A3012" i="4"/>
  <c r="A3013" i="4"/>
  <c r="A3014" i="4"/>
  <c r="A3015" i="4"/>
  <c r="A3016" i="4"/>
  <c r="A3017" i="4"/>
  <c r="A3018" i="4"/>
  <c r="A3019" i="4"/>
  <c r="A3020" i="4"/>
  <c r="A3021" i="4"/>
  <c r="A3022" i="4"/>
  <c r="A3023" i="4"/>
  <c r="A3024" i="4"/>
  <c r="A3025" i="4"/>
  <c r="A3026" i="4"/>
  <c r="A3027" i="4"/>
  <c r="A3028" i="4"/>
  <c r="A3029" i="4"/>
  <c r="A3030" i="4"/>
  <c r="A3031" i="4"/>
  <c r="A3032" i="4"/>
  <c r="A3033" i="4"/>
  <c r="A3034" i="4"/>
  <c r="A3035" i="4"/>
  <c r="A3036" i="4"/>
  <c r="A3037" i="4"/>
  <c r="A3038" i="4"/>
  <c r="A3039" i="4"/>
  <c r="A3040" i="4"/>
  <c r="A3041" i="4"/>
  <c r="A3042" i="4"/>
  <c r="A3043" i="4"/>
  <c r="A3044" i="4"/>
  <c r="A3045" i="4"/>
  <c r="A3046" i="4"/>
  <c r="A3047" i="4"/>
  <c r="A3048" i="4"/>
  <c r="A3049" i="4"/>
  <c r="A3050" i="4"/>
  <c r="A3051" i="4"/>
  <c r="A3052" i="4"/>
  <c r="A3053" i="4"/>
  <c r="A3054" i="4"/>
  <c r="A3055" i="4"/>
  <c r="A3056" i="4"/>
  <c r="A3057" i="4"/>
  <c r="A3058" i="4"/>
  <c r="A3059" i="4"/>
  <c r="A3060" i="4"/>
  <c r="A3061" i="4"/>
  <c r="A3062" i="4"/>
  <c r="A3063" i="4"/>
  <c r="A3064" i="4"/>
  <c r="A3065" i="4"/>
  <c r="A3066" i="4"/>
  <c r="A3067" i="4"/>
  <c r="A3068" i="4"/>
  <c r="A3069" i="4"/>
  <c r="A3070" i="4"/>
  <c r="A3071" i="4"/>
  <c r="A3072" i="4"/>
  <c r="A3073" i="4"/>
  <c r="A3074" i="4"/>
  <c r="A3075" i="4"/>
  <c r="A3076" i="4"/>
  <c r="A3077" i="4"/>
  <c r="A3078" i="4"/>
  <c r="A3079" i="4"/>
  <c r="A3080" i="4"/>
  <c r="A3081" i="4"/>
  <c r="A3082" i="4"/>
  <c r="A3083" i="4"/>
  <c r="A3084" i="4"/>
  <c r="A3085" i="4"/>
  <c r="A3086" i="4"/>
  <c r="A3087" i="4"/>
  <c r="A3088" i="4"/>
  <c r="A3089" i="4"/>
  <c r="A3090" i="4"/>
  <c r="A3091" i="4"/>
  <c r="A3092" i="4"/>
  <c r="A3093" i="4"/>
  <c r="A3094" i="4"/>
  <c r="A3095" i="4"/>
  <c r="A3096" i="4"/>
  <c r="A3097" i="4"/>
  <c r="A3098" i="4"/>
  <c r="A3099" i="4"/>
  <c r="A3100" i="4"/>
  <c r="A3101" i="4"/>
  <c r="A3102" i="4"/>
  <c r="A3103" i="4"/>
  <c r="A3104" i="4"/>
  <c r="A3105" i="4"/>
  <c r="A3106" i="4"/>
  <c r="A3107" i="4"/>
  <c r="A3108" i="4"/>
  <c r="A3109" i="4"/>
  <c r="A3110" i="4"/>
  <c r="A3111" i="4"/>
  <c r="A3112" i="4"/>
  <c r="A3113" i="4"/>
  <c r="A3114" i="4"/>
  <c r="A3115" i="4"/>
  <c r="A3116" i="4"/>
  <c r="A3117" i="4"/>
  <c r="A3118" i="4"/>
  <c r="A3119" i="4"/>
  <c r="A3120" i="4"/>
  <c r="A3121" i="4"/>
  <c r="A3122" i="4"/>
  <c r="A3123" i="4"/>
  <c r="A3124" i="4"/>
  <c r="A3125" i="4"/>
  <c r="A3126" i="4"/>
  <c r="A3127" i="4"/>
  <c r="A3128" i="4"/>
  <c r="A3129" i="4"/>
  <c r="A3130" i="4"/>
  <c r="A3131" i="4"/>
  <c r="A3132" i="4"/>
  <c r="A3133" i="4"/>
  <c r="A3134" i="4"/>
  <c r="A3135" i="4"/>
  <c r="A3136" i="4"/>
  <c r="A3137" i="4"/>
  <c r="A3138" i="4"/>
  <c r="A3139" i="4"/>
  <c r="A3140" i="4"/>
  <c r="A3141" i="4"/>
  <c r="A3142" i="4"/>
  <c r="A3143" i="4"/>
  <c r="A3144" i="4"/>
  <c r="A3145" i="4"/>
  <c r="A3146" i="4"/>
  <c r="A3147" i="4"/>
  <c r="A3148" i="4"/>
  <c r="A3149" i="4"/>
  <c r="A3150" i="4"/>
  <c r="A3151" i="4"/>
  <c r="A3152" i="4"/>
  <c r="A3153" i="4"/>
  <c r="A3154" i="4"/>
  <c r="A3155" i="4"/>
  <c r="A3156" i="4"/>
  <c r="A3157" i="4"/>
  <c r="A3158" i="4"/>
  <c r="A3159" i="4"/>
  <c r="A3160" i="4"/>
  <c r="A3161" i="4"/>
  <c r="A3162" i="4"/>
  <c r="A3163" i="4"/>
  <c r="A3164" i="4"/>
  <c r="A3165" i="4"/>
  <c r="A3166" i="4"/>
  <c r="A3167" i="4"/>
  <c r="A3168" i="4"/>
  <c r="A3169" i="4"/>
  <c r="A3170" i="4"/>
  <c r="A3171" i="4"/>
  <c r="A3172" i="4"/>
  <c r="A3173" i="4"/>
  <c r="A3174" i="4"/>
  <c r="A3175" i="4"/>
  <c r="A3176" i="4"/>
  <c r="A3177" i="4"/>
  <c r="A3178" i="4"/>
  <c r="A3179" i="4"/>
  <c r="A3180" i="4"/>
  <c r="A3181" i="4"/>
  <c r="A3182" i="4"/>
  <c r="A3183" i="4"/>
  <c r="A3184" i="4"/>
  <c r="A3185" i="4"/>
  <c r="A3186" i="4"/>
  <c r="A3187" i="4"/>
  <c r="A3188" i="4"/>
  <c r="A3189" i="4"/>
  <c r="A3190" i="4"/>
  <c r="A3191" i="4"/>
  <c r="A3192" i="4"/>
  <c r="A3193" i="4"/>
  <c r="A3194" i="4"/>
  <c r="A3195" i="4"/>
  <c r="A3196" i="4"/>
  <c r="A3197" i="4"/>
  <c r="A3198" i="4"/>
  <c r="A3199" i="4"/>
  <c r="A3200" i="4"/>
  <c r="A3201" i="4"/>
  <c r="A3202" i="4"/>
  <c r="A3203" i="4"/>
  <c r="A3204" i="4"/>
  <c r="A3205" i="4"/>
  <c r="A3206" i="4"/>
  <c r="A3207" i="4"/>
  <c r="A3208" i="4"/>
  <c r="A3209" i="4"/>
  <c r="A3210" i="4"/>
  <c r="A3211" i="4"/>
  <c r="A3212" i="4"/>
  <c r="A3213" i="4"/>
  <c r="A3214" i="4"/>
  <c r="A3215" i="4"/>
  <c r="A3216" i="4"/>
  <c r="A3217" i="4"/>
  <c r="A3218" i="4"/>
  <c r="A3219" i="4"/>
  <c r="A3220" i="4"/>
  <c r="A3221" i="4"/>
  <c r="A3222" i="4"/>
  <c r="A3223" i="4"/>
  <c r="A3224" i="4"/>
  <c r="A3225" i="4"/>
  <c r="A3226" i="4"/>
  <c r="A3227" i="4"/>
  <c r="A3228" i="4"/>
  <c r="A3229" i="4"/>
  <c r="A3230" i="4"/>
  <c r="A3231" i="4"/>
  <c r="A3232" i="4"/>
  <c r="A3233" i="4"/>
  <c r="A3234" i="4"/>
  <c r="A3235" i="4"/>
  <c r="A3236" i="4"/>
  <c r="A3237" i="4"/>
  <c r="A3238" i="4"/>
  <c r="A3239" i="4"/>
  <c r="A3240" i="4"/>
  <c r="A3241" i="4"/>
  <c r="A3242" i="4"/>
  <c r="A3243" i="4"/>
  <c r="A3244" i="4"/>
  <c r="A3245" i="4"/>
  <c r="A3246" i="4"/>
  <c r="A3247" i="4"/>
  <c r="A3248" i="4"/>
  <c r="A3249" i="4"/>
  <c r="A3250" i="4"/>
  <c r="A3251" i="4"/>
  <c r="A3252" i="4"/>
  <c r="A3253" i="4"/>
  <c r="A3254" i="4"/>
  <c r="A3255" i="4"/>
  <c r="A3256" i="4"/>
  <c r="A3257" i="4"/>
  <c r="A3258" i="4"/>
  <c r="A3259" i="4"/>
  <c r="A3260" i="4"/>
  <c r="A3261" i="4"/>
  <c r="A3262" i="4"/>
  <c r="A3263" i="4"/>
  <c r="A3264" i="4"/>
  <c r="A3265" i="4"/>
  <c r="A3266" i="4"/>
  <c r="A3267" i="4"/>
  <c r="A3268" i="4"/>
  <c r="A3269" i="4"/>
  <c r="A3270" i="4"/>
  <c r="A3271" i="4"/>
  <c r="A3272" i="4"/>
  <c r="A3273" i="4"/>
  <c r="A3274" i="4"/>
  <c r="A3275" i="4"/>
  <c r="A3276" i="4"/>
  <c r="A3277" i="4"/>
  <c r="A3278" i="4"/>
  <c r="A3279" i="4"/>
  <c r="A3280" i="4"/>
  <c r="A3281" i="4"/>
  <c r="A3282" i="4"/>
  <c r="A3283" i="4"/>
  <c r="A3284" i="4"/>
  <c r="A3285" i="4"/>
  <c r="A3286" i="4"/>
  <c r="A3287" i="4"/>
  <c r="A3288" i="4"/>
  <c r="A3289" i="4"/>
  <c r="A3290" i="4"/>
  <c r="A3291" i="4"/>
  <c r="A3292" i="4"/>
  <c r="A3293" i="4"/>
  <c r="A3294" i="4"/>
  <c r="A3295" i="4"/>
  <c r="A3296" i="4"/>
  <c r="A3297" i="4"/>
  <c r="A3298" i="4"/>
  <c r="A3299" i="4"/>
  <c r="A3300" i="4"/>
  <c r="A3301" i="4"/>
  <c r="A3302" i="4"/>
  <c r="A3303" i="4"/>
  <c r="A3304" i="4"/>
  <c r="A3305" i="4"/>
  <c r="A3306" i="4"/>
  <c r="A3307" i="4"/>
  <c r="A3308" i="4"/>
  <c r="A3309" i="4"/>
  <c r="A3310" i="4"/>
  <c r="A3311" i="4"/>
  <c r="A3312" i="4"/>
  <c r="A3313" i="4"/>
  <c r="A3314" i="4"/>
  <c r="A3315" i="4"/>
  <c r="A3316" i="4"/>
  <c r="A3317" i="4"/>
  <c r="A3318" i="4"/>
  <c r="A3319" i="4"/>
  <c r="A3320" i="4"/>
  <c r="A3321" i="4"/>
  <c r="A3322" i="4"/>
  <c r="A3323" i="4"/>
  <c r="A3324" i="4"/>
  <c r="A3325" i="4"/>
  <c r="A3326" i="4"/>
  <c r="A3327" i="4"/>
  <c r="A3328" i="4"/>
  <c r="A3329" i="4"/>
  <c r="A3330" i="4"/>
  <c r="A3331" i="4"/>
  <c r="A3332" i="4"/>
  <c r="A3333" i="4"/>
  <c r="A3334" i="4"/>
  <c r="A3335" i="4"/>
  <c r="A3336" i="4"/>
  <c r="A3337" i="4"/>
  <c r="A3338" i="4"/>
  <c r="A3339" i="4"/>
  <c r="A3340" i="4"/>
  <c r="A3341" i="4"/>
  <c r="A3342" i="4"/>
  <c r="A3343" i="4"/>
  <c r="A3344" i="4"/>
  <c r="A3345" i="4"/>
  <c r="A3346" i="4"/>
  <c r="A3347" i="4"/>
  <c r="A3348" i="4"/>
  <c r="A3349" i="4"/>
  <c r="A3350" i="4"/>
  <c r="A3351" i="4"/>
  <c r="A3352" i="4"/>
  <c r="A3353" i="4"/>
  <c r="A3354" i="4"/>
  <c r="A3355" i="4"/>
  <c r="A3356" i="4"/>
  <c r="A3357" i="4"/>
  <c r="A3358" i="4"/>
  <c r="A3359" i="4"/>
  <c r="A3360" i="4"/>
  <c r="A3361" i="4"/>
  <c r="A3362" i="4"/>
  <c r="A3363" i="4"/>
  <c r="A3364" i="4"/>
  <c r="A3365" i="4"/>
  <c r="A3366" i="4"/>
  <c r="A3367" i="4"/>
  <c r="A3368" i="4"/>
  <c r="A3369" i="4"/>
  <c r="A3370" i="4"/>
  <c r="A3371" i="4"/>
  <c r="A3372" i="4"/>
  <c r="A3373" i="4"/>
  <c r="A3374" i="4"/>
  <c r="A3375" i="4"/>
  <c r="A3376" i="4"/>
  <c r="A3377" i="4"/>
  <c r="A3378" i="4"/>
  <c r="A3379" i="4"/>
  <c r="A3380" i="4"/>
  <c r="A3381" i="4"/>
  <c r="A3382" i="4"/>
  <c r="A3383" i="4"/>
  <c r="A3384" i="4"/>
  <c r="A3385" i="4"/>
  <c r="A3386" i="4"/>
  <c r="A3387" i="4"/>
  <c r="A3388" i="4"/>
  <c r="A3389" i="4"/>
  <c r="A3390" i="4"/>
  <c r="A3391" i="4"/>
  <c r="A3392" i="4"/>
  <c r="A3393" i="4"/>
  <c r="A3394" i="4"/>
  <c r="A3395" i="4"/>
  <c r="A3396" i="4"/>
  <c r="A3397" i="4"/>
  <c r="A3398" i="4"/>
  <c r="A3399" i="4"/>
  <c r="A3400" i="4"/>
  <c r="A3401" i="4"/>
  <c r="A3402" i="4"/>
  <c r="A3403" i="4"/>
  <c r="A3404" i="4"/>
  <c r="A3405" i="4"/>
  <c r="A3406" i="4"/>
  <c r="A3407" i="4"/>
  <c r="A3408" i="4"/>
  <c r="A3409" i="4"/>
  <c r="A3410" i="4"/>
  <c r="A3411" i="4"/>
  <c r="A3412" i="4"/>
  <c r="A3413" i="4"/>
  <c r="A3414" i="4"/>
  <c r="A3415" i="4"/>
  <c r="A3416" i="4"/>
  <c r="A3417" i="4"/>
  <c r="A3418" i="4"/>
  <c r="A3419" i="4"/>
  <c r="A3420" i="4"/>
  <c r="A3421" i="4"/>
  <c r="A3422" i="4"/>
  <c r="A3423" i="4"/>
  <c r="A3424" i="4"/>
  <c r="A3425" i="4"/>
  <c r="A3426" i="4"/>
  <c r="A3427" i="4"/>
  <c r="A3428" i="4"/>
  <c r="A3429" i="4"/>
  <c r="A3430" i="4"/>
  <c r="A3431" i="4"/>
  <c r="A3432" i="4"/>
  <c r="A3433" i="4"/>
  <c r="A3434" i="4"/>
  <c r="A3435" i="4"/>
  <c r="A3436" i="4"/>
  <c r="A3437" i="4"/>
  <c r="A3438" i="4"/>
  <c r="A3439" i="4"/>
  <c r="A3440" i="4"/>
  <c r="A3441" i="4"/>
  <c r="A3442" i="4"/>
  <c r="A3443" i="4"/>
  <c r="A3444" i="4"/>
  <c r="A3445" i="4"/>
  <c r="A3446" i="4"/>
  <c r="A3447" i="4"/>
  <c r="A3448" i="4"/>
  <c r="A3449" i="4"/>
  <c r="A3450" i="4"/>
  <c r="A3451" i="4"/>
  <c r="A3452" i="4"/>
  <c r="A3453" i="4"/>
  <c r="A3454" i="4"/>
  <c r="A3455" i="4"/>
  <c r="A3456" i="4"/>
  <c r="A3457" i="4"/>
  <c r="A3458" i="4"/>
  <c r="A3459" i="4"/>
  <c r="A3460" i="4"/>
  <c r="A3461" i="4"/>
  <c r="A3462" i="4"/>
  <c r="A3463" i="4"/>
  <c r="A3464" i="4"/>
  <c r="A3465" i="4"/>
  <c r="A3466" i="4"/>
  <c r="A3467" i="4"/>
  <c r="A3468" i="4"/>
  <c r="A3469" i="4"/>
  <c r="A3470" i="4"/>
  <c r="A3471" i="4"/>
  <c r="A3472" i="4"/>
  <c r="A3473" i="4"/>
  <c r="A3474" i="4"/>
  <c r="A3475" i="4"/>
  <c r="A3476" i="4"/>
  <c r="A3477" i="4"/>
  <c r="A3478" i="4"/>
  <c r="A3479" i="4"/>
  <c r="A3480" i="4"/>
  <c r="A3481" i="4"/>
  <c r="A3482" i="4"/>
  <c r="A3483" i="4"/>
  <c r="A3484" i="4"/>
  <c r="A3485" i="4"/>
  <c r="A3486" i="4"/>
  <c r="A3487" i="4"/>
  <c r="A3488" i="4"/>
  <c r="A3489" i="4"/>
  <c r="A3490" i="4"/>
  <c r="A3491" i="4"/>
  <c r="A3492" i="4"/>
  <c r="A3493" i="4"/>
  <c r="A3494" i="4"/>
  <c r="A3495" i="4"/>
  <c r="A3496" i="4"/>
  <c r="A3497" i="4"/>
  <c r="A3498" i="4"/>
  <c r="A3499" i="4"/>
  <c r="A3500" i="4"/>
  <c r="A3501" i="4"/>
  <c r="A3502" i="4"/>
  <c r="A3503" i="4"/>
  <c r="A3504" i="4"/>
  <c r="A3505" i="4"/>
  <c r="A3506" i="4"/>
  <c r="A3507" i="4"/>
  <c r="A3508" i="4"/>
  <c r="A3509" i="4"/>
  <c r="A3510" i="4"/>
  <c r="A3511" i="4"/>
  <c r="A3512" i="4"/>
  <c r="A3513" i="4"/>
  <c r="A3514" i="4"/>
  <c r="A3515" i="4"/>
  <c r="A3516" i="4"/>
  <c r="A3517" i="4"/>
  <c r="A3519" i="4"/>
  <c r="A3520" i="4"/>
  <c r="A3521" i="4"/>
  <c r="A3522" i="4"/>
  <c r="A3523" i="4"/>
  <c r="A3524" i="4"/>
  <c r="A3525" i="4"/>
  <c r="A3526" i="4"/>
  <c r="A3527" i="4"/>
  <c r="A3528" i="4"/>
  <c r="A3529" i="4"/>
  <c r="A3530" i="4"/>
  <c r="A3531" i="4"/>
  <c r="A3532" i="4"/>
  <c r="A3533" i="4"/>
  <c r="A3534" i="4"/>
  <c r="A3535" i="4"/>
  <c r="A3536" i="4"/>
  <c r="A3537" i="4"/>
  <c r="A3538" i="4"/>
  <c r="A3539" i="4"/>
  <c r="A3540" i="4"/>
  <c r="A3541" i="4"/>
  <c r="A3542" i="4"/>
  <c r="A3543" i="4"/>
  <c r="A3544" i="4"/>
  <c r="A3545" i="4"/>
  <c r="A3546" i="4"/>
  <c r="A3547" i="4"/>
  <c r="A3548" i="4"/>
  <c r="A3549" i="4"/>
  <c r="A3550" i="4"/>
  <c r="A3551" i="4"/>
  <c r="A3552" i="4"/>
  <c r="A3553" i="4"/>
  <c r="A3554" i="4"/>
  <c r="A3555" i="4"/>
  <c r="A3556" i="4"/>
  <c r="A3557" i="4"/>
  <c r="A3558" i="4"/>
  <c r="A3559" i="4"/>
  <c r="A3560" i="4"/>
  <c r="A3561" i="4"/>
  <c r="A3562" i="4"/>
  <c r="A3563" i="4"/>
  <c r="A3564" i="4"/>
  <c r="A3565" i="4"/>
  <c r="A3566" i="4"/>
  <c r="A3567" i="4"/>
  <c r="A3568" i="4"/>
  <c r="A3569" i="4"/>
  <c r="A3570" i="4"/>
  <c r="A3571" i="4"/>
  <c r="A3572" i="4"/>
  <c r="A3573" i="4"/>
  <c r="A3574" i="4"/>
  <c r="A3575" i="4"/>
  <c r="A3576" i="4"/>
  <c r="A3577" i="4"/>
  <c r="A3578" i="4"/>
  <c r="A3579" i="4"/>
  <c r="A3580" i="4"/>
  <c r="A3581" i="4"/>
  <c r="A3582" i="4"/>
  <c r="A3583" i="4"/>
  <c r="A3584" i="4"/>
  <c r="A3585" i="4"/>
  <c r="A3586" i="4"/>
  <c r="A3587" i="4"/>
  <c r="A3588" i="4"/>
  <c r="A3589" i="4"/>
  <c r="A3590" i="4"/>
  <c r="A3591" i="4"/>
  <c r="A3592" i="4"/>
  <c r="A3593" i="4"/>
  <c r="A3594" i="4"/>
  <c r="A3595" i="4"/>
  <c r="A3596" i="4"/>
  <c r="A3597" i="4"/>
  <c r="A3598" i="4"/>
  <c r="A3599" i="4"/>
  <c r="A3600" i="4"/>
  <c r="A3601" i="4"/>
  <c r="A3602" i="4"/>
  <c r="A3603" i="4"/>
  <c r="A3604" i="4"/>
  <c r="A3605" i="4"/>
  <c r="A3606" i="4"/>
  <c r="A3607" i="4"/>
  <c r="A3608" i="4"/>
  <c r="A3609" i="4"/>
  <c r="A3610" i="4"/>
  <c r="A3611" i="4"/>
  <c r="A3612" i="4"/>
  <c r="A3613" i="4"/>
  <c r="A3614" i="4"/>
  <c r="A3615" i="4"/>
  <c r="A3616" i="4"/>
  <c r="A3617" i="4"/>
  <c r="A3618" i="4"/>
  <c r="A3619" i="4"/>
  <c r="A3620" i="4"/>
  <c r="A3621" i="4"/>
  <c r="A3622" i="4"/>
  <c r="A3623" i="4"/>
  <c r="A3624" i="4"/>
  <c r="A3625" i="4"/>
  <c r="A3626" i="4"/>
  <c r="A3627" i="4"/>
  <c r="A3628" i="4"/>
  <c r="A3629" i="4"/>
  <c r="A3630" i="4"/>
  <c r="A3631" i="4"/>
  <c r="A3632" i="4"/>
  <c r="A3633" i="4"/>
  <c r="A3634" i="4"/>
  <c r="A3635" i="4"/>
  <c r="A3636" i="4"/>
  <c r="A3637" i="4"/>
  <c r="A3638" i="4"/>
  <c r="A3639" i="4"/>
  <c r="A3640" i="4"/>
  <c r="A3641" i="4"/>
  <c r="A3642" i="4"/>
  <c r="A3643" i="4"/>
  <c r="A3644" i="4"/>
  <c r="A3645" i="4"/>
  <c r="A3646" i="4"/>
  <c r="A3647" i="4"/>
  <c r="A3648" i="4"/>
  <c r="A3649" i="4"/>
  <c r="A3650" i="4"/>
  <c r="A3651" i="4"/>
  <c r="A3652" i="4"/>
  <c r="A3653" i="4"/>
  <c r="A3654" i="4"/>
  <c r="A3655" i="4"/>
  <c r="A3656" i="4"/>
  <c r="A3657" i="4"/>
  <c r="A3658" i="4"/>
  <c r="A3659" i="4"/>
  <c r="A3660" i="4"/>
  <c r="A3661" i="4"/>
  <c r="A3662" i="4"/>
  <c r="A3663" i="4"/>
  <c r="A3664" i="4"/>
  <c r="A3665" i="4"/>
  <c r="A3666" i="4"/>
  <c r="A3667" i="4"/>
  <c r="A3668" i="4"/>
  <c r="A3669" i="4"/>
  <c r="A3670" i="4"/>
  <c r="A3671" i="4"/>
  <c r="A3672" i="4"/>
  <c r="A3673" i="4"/>
  <c r="A3674" i="4"/>
  <c r="A3675" i="4"/>
  <c r="A3676" i="4"/>
  <c r="A3677" i="4"/>
  <c r="A3678" i="4"/>
  <c r="A3679" i="4"/>
  <c r="A3680" i="4"/>
  <c r="A3681" i="4"/>
  <c r="A3682" i="4"/>
  <c r="A3683" i="4"/>
  <c r="A3684" i="4"/>
  <c r="A3685" i="4"/>
  <c r="A3686" i="4"/>
  <c r="A3687" i="4"/>
  <c r="A3688" i="4"/>
  <c r="A3689" i="4"/>
  <c r="A3690" i="4"/>
  <c r="A3691" i="4"/>
  <c r="A3692" i="4"/>
  <c r="A3693" i="4"/>
  <c r="A3694" i="4"/>
  <c r="A3695" i="4"/>
  <c r="A3696" i="4"/>
  <c r="A3697" i="4"/>
  <c r="A3698" i="4"/>
  <c r="A3699" i="4"/>
  <c r="A3700" i="4"/>
  <c r="A3701" i="4"/>
  <c r="A3702" i="4"/>
  <c r="A3703" i="4"/>
  <c r="A3704" i="4"/>
  <c r="A3705" i="4"/>
  <c r="A3706" i="4"/>
  <c r="A3707" i="4"/>
  <c r="A3708" i="4"/>
  <c r="A3709" i="4"/>
  <c r="A3710" i="4"/>
  <c r="A3711" i="4"/>
  <c r="A3712" i="4"/>
  <c r="A3713" i="4"/>
  <c r="A3714" i="4"/>
  <c r="A3715" i="4"/>
  <c r="A3716" i="4"/>
  <c r="A3717" i="4"/>
  <c r="A3718" i="4"/>
  <c r="A3719" i="4"/>
  <c r="A3720" i="4"/>
  <c r="A3721" i="4"/>
  <c r="A3722" i="4"/>
  <c r="A3723" i="4"/>
  <c r="A3724" i="4"/>
  <c r="A3725" i="4"/>
  <c r="A3726" i="4"/>
  <c r="A3727" i="4"/>
  <c r="A3728" i="4"/>
  <c r="A3729" i="4"/>
  <c r="A3730" i="4"/>
  <c r="A3731" i="4"/>
  <c r="A3732" i="4"/>
  <c r="A3733" i="4"/>
  <c r="A3734" i="4"/>
  <c r="A3735" i="4"/>
  <c r="A3736" i="4"/>
  <c r="A3737" i="4"/>
  <c r="A3738" i="4"/>
  <c r="A3739" i="4"/>
  <c r="A3740" i="4"/>
  <c r="A3741" i="4"/>
  <c r="A3742" i="4"/>
  <c r="A3743" i="4"/>
  <c r="A3744" i="4"/>
  <c r="A3745" i="4"/>
  <c r="A3746" i="4"/>
  <c r="A3747" i="4"/>
  <c r="A3748" i="4"/>
  <c r="A3749" i="4"/>
  <c r="A3750" i="4"/>
  <c r="A3751" i="4"/>
  <c r="A3752" i="4"/>
  <c r="A3753" i="4"/>
  <c r="A3754" i="4"/>
  <c r="A3755" i="4"/>
  <c r="A3756" i="4"/>
  <c r="A3757" i="4"/>
  <c r="A3758" i="4"/>
  <c r="A3759" i="4"/>
  <c r="A3760" i="4"/>
  <c r="A3761" i="4"/>
  <c r="A3762" i="4"/>
  <c r="A3763" i="4"/>
  <c r="A3764" i="4"/>
  <c r="A3765" i="4"/>
  <c r="A3766" i="4"/>
  <c r="A3767" i="4"/>
  <c r="A3768" i="4"/>
  <c r="A3769" i="4"/>
  <c r="A3770" i="4"/>
  <c r="A3771" i="4"/>
  <c r="A3772" i="4"/>
  <c r="A3773" i="4"/>
  <c r="A3774" i="4"/>
  <c r="A3775" i="4"/>
  <c r="A3776" i="4"/>
  <c r="A3777" i="4"/>
  <c r="A3778" i="4"/>
  <c r="A3779" i="4"/>
  <c r="A3780" i="4"/>
  <c r="A3781" i="4"/>
  <c r="A3782" i="4"/>
  <c r="A3783" i="4"/>
  <c r="A3784" i="4"/>
  <c r="A3785" i="4"/>
  <c r="A3786" i="4"/>
  <c r="A3787" i="4"/>
  <c r="A3788" i="4"/>
  <c r="A3789" i="4"/>
  <c r="A3790" i="4"/>
  <c r="A3791" i="4"/>
  <c r="A3792" i="4"/>
  <c r="A3793" i="4"/>
  <c r="A3794" i="4"/>
  <c r="A3795" i="4"/>
  <c r="A3797" i="4"/>
  <c r="A3798" i="4"/>
  <c r="A3799" i="4"/>
  <c r="A3800" i="4"/>
  <c r="A3801" i="4"/>
  <c r="A3802" i="4"/>
  <c r="A3803" i="4"/>
  <c r="A3804" i="4"/>
  <c r="A3805" i="4"/>
  <c r="A3806" i="4"/>
  <c r="A3807" i="4"/>
  <c r="A3808" i="4"/>
  <c r="A3809" i="4"/>
  <c r="A3810" i="4"/>
  <c r="A3811" i="4"/>
  <c r="A3812" i="4"/>
  <c r="A3813" i="4"/>
  <c r="A3814" i="4"/>
  <c r="A3815" i="4"/>
  <c r="A3816" i="4"/>
  <c r="A3817" i="4"/>
  <c r="A3818" i="4"/>
  <c r="A3819" i="4"/>
  <c r="A3820" i="4"/>
  <c r="A3821" i="4"/>
  <c r="A3822" i="4"/>
  <c r="A3823" i="4"/>
  <c r="A3824" i="4"/>
  <c r="A3825" i="4"/>
  <c r="A3826" i="4"/>
  <c r="A3827" i="4"/>
  <c r="A3828" i="4"/>
  <c r="A3829" i="4"/>
  <c r="A3830" i="4"/>
  <c r="A3831" i="4"/>
  <c r="A3832" i="4"/>
  <c r="A3833" i="4"/>
  <c r="A3834" i="4"/>
  <c r="A3835" i="4"/>
  <c r="A3836" i="4"/>
  <c r="A3837" i="4"/>
  <c r="A3838" i="4"/>
  <c r="A3839" i="4"/>
  <c r="A3840" i="4"/>
  <c r="A3841" i="4"/>
  <c r="A3842" i="4"/>
  <c r="A3843" i="4"/>
  <c r="A3844" i="4"/>
  <c r="A3845" i="4"/>
  <c r="A3846" i="4"/>
  <c r="A3847" i="4"/>
  <c r="A3848" i="4"/>
  <c r="A3849" i="4"/>
  <c r="A3850" i="4"/>
  <c r="A3851" i="4"/>
  <c r="A3852" i="4"/>
  <c r="A3853" i="4"/>
  <c r="A3854" i="4"/>
  <c r="A3855" i="4"/>
  <c r="A3856" i="4"/>
  <c r="A3857" i="4"/>
  <c r="A3858" i="4"/>
  <c r="A3859" i="4"/>
  <c r="A3860" i="4"/>
  <c r="A3861" i="4"/>
  <c r="A3862" i="4"/>
  <c r="A3863" i="4"/>
  <c r="A3864" i="4"/>
  <c r="A3865" i="4"/>
  <c r="A3866" i="4"/>
  <c r="A3867" i="4"/>
  <c r="A3868" i="4"/>
  <c r="A3869" i="4"/>
  <c r="A3870" i="4"/>
  <c r="A3871" i="4"/>
  <c r="A3872" i="4"/>
  <c r="A3873" i="4"/>
  <c r="A3874" i="4"/>
  <c r="A3875" i="4"/>
  <c r="A3876" i="4"/>
  <c r="A3877" i="4"/>
  <c r="A3878" i="4"/>
  <c r="A3879" i="4"/>
  <c r="A3880" i="4"/>
  <c r="A3881" i="4"/>
  <c r="A3882" i="4"/>
  <c r="A3883" i="4"/>
  <c r="A3884" i="4"/>
  <c r="A3885" i="4"/>
  <c r="A3886" i="4"/>
  <c r="A3887" i="4"/>
  <c r="A3888" i="4"/>
  <c r="A3889" i="4"/>
  <c r="A3890" i="4"/>
  <c r="A3891" i="4"/>
  <c r="A3892" i="4"/>
  <c r="A3893" i="4"/>
  <c r="A3894" i="4"/>
  <c r="A3895" i="4"/>
  <c r="A3896" i="4"/>
  <c r="A3897" i="4"/>
  <c r="A3898" i="4"/>
  <c r="A3899" i="4"/>
  <c r="A3900" i="4"/>
  <c r="A3901" i="4"/>
  <c r="A3902" i="4"/>
  <c r="A3903" i="4"/>
  <c r="A3904" i="4"/>
  <c r="A3905" i="4"/>
  <c r="A3906" i="4"/>
  <c r="A3907" i="4"/>
  <c r="A3908" i="4"/>
  <c r="A3909" i="4"/>
  <c r="A3910" i="4"/>
  <c r="A3911" i="4"/>
  <c r="A3912" i="4"/>
  <c r="A3913" i="4"/>
  <c r="A3914" i="4"/>
  <c r="A3915" i="4"/>
  <c r="A3916" i="4"/>
  <c r="A3917" i="4"/>
  <c r="A3918" i="4"/>
  <c r="A3919" i="4"/>
  <c r="A3920" i="4"/>
  <c r="A3921" i="4"/>
  <c r="A3922" i="4"/>
  <c r="A3923" i="4"/>
  <c r="A3924" i="4"/>
  <c r="A3925" i="4"/>
  <c r="A3926" i="4"/>
  <c r="A3927" i="4"/>
  <c r="A3928" i="4"/>
  <c r="A3929" i="4"/>
  <c r="A3930" i="4"/>
  <c r="A3931" i="4"/>
  <c r="A3932" i="4"/>
  <c r="A3933" i="4"/>
  <c r="A3934" i="4"/>
  <c r="A3935" i="4"/>
  <c r="A3936" i="4"/>
  <c r="A3937" i="4"/>
  <c r="A3938" i="4"/>
  <c r="A3939" i="4"/>
  <c r="A3940" i="4"/>
  <c r="A3941" i="4"/>
  <c r="A3942" i="4"/>
  <c r="A3943" i="4"/>
  <c r="A3944" i="4"/>
  <c r="A3945" i="4"/>
  <c r="A3946" i="4"/>
  <c r="A3947" i="4"/>
  <c r="A3948" i="4"/>
  <c r="A3949" i="4"/>
  <c r="A3950" i="4"/>
  <c r="A3951" i="4"/>
  <c r="A3952" i="4"/>
  <c r="A3953" i="4"/>
  <c r="A3954" i="4"/>
  <c r="A3955" i="4"/>
  <c r="A3956" i="4"/>
  <c r="A3957" i="4"/>
  <c r="A3958" i="4"/>
  <c r="A3959" i="4"/>
  <c r="A3960" i="4"/>
  <c r="A3961" i="4"/>
  <c r="A3962" i="4"/>
  <c r="A3963" i="4"/>
  <c r="A3964" i="4"/>
  <c r="A3965" i="4"/>
  <c r="A3966" i="4"/>
  <c r="A3967" i="4"/>
  <c r="A3968" i="4"/>
  <c r="A3969" i="4"/>
  <c r="A3970" i="4"/>
  <c r="A3971" i="4"/>
  <c r="A3972" i="4"/>
  <c r="A3973" i="4"/>
  <c r="A3974" i="4"/>
  <c r="A3975" i="4"/>
  <c r="A3976" i="4"/>
  <c r="A3977" i="4"/>
  <c r="A3978" i="4"/>
  <c r="A3979" i="4"/>
  <c r="A3980" i="4"/>
  <c r="A3981" i="4"/>
  <c r="A3982" i="4"/>
  <c r="A3983" i="4"/>
  <c r="A3984" i="4"/>
  <c r="A3985" i="4"/>
  <c r="A3986" i="4"/>
  <c r="A3987" i="4"/>
  <c r="A3988" i="4"/>
  <c r="A3989" i="4"/>
  <c r="A3990" i="4"/>
  <c r="A3991" i="4"/>
  <c r="A3992" i="4"/>
  <c r="A3993" i="4"/>
  <c r="A3994" i="4"/>
  <c r="A3995" i="4"/>
  <c r="A3996" i="4"/>
  <c r="A3997" i="4"/>
  <c r="A3998" i="4"/>
  <c r="A3999" i="4"/>
  <c r="A4000" i="4"/>
  <c r="A4001" i="4"/>
  <c r="A4002" i="4"/>
  <c r="A4003" i="4"/>
  <c r="A4004" i="4"/>
  <c r="A4005" i="4"/>
  <c r="A4006" i="4"/>
  <c r="A4007" i="4"/>
  <c r="A4008" i="4"/>
  <c r="A4009" i="4"/>
  <c r="A4010" i="4"/>
  <c r="A4011" i="4"/>
  <c r="A4012" i="4"/>
  <c r="A4013" i="4"/>
  <c r="A4014" i="4"/>
  <c r="A4015" i="4"/>
  <c r="A4016" i="4"/>
  <c r="A4017" i="4"/>
  <c r="A4018" i="4"/>
  <c r="A4019" i="4"/>
  <c r="A4020" i="4"/>
  <c r="A4021" i="4"/>
  <c r="A4022" i="4"/>
  <c r="A4023" i="4"/>
  <c r="A4024" i="4"/>
  <c r="A4025" i="4"/>
  <c r="A4026" i="4"/>
  <c r="A4027" i="4"/>
  <c r="A4028" i="4"/>
  <c r="A4029" i="4"/>
  <c r="A4030" i="4"/>
  <c r="A4031" i="4"/>
  <c r="A4032" i="4"/>
  <c r="A4033" i="4"/>
  <c r="A4034" i="4"/>
  <c r="A4035" i="4"/>
  <c r="A4036" i="4"/>
  <c r="A4037" i="4"/>
  <c r="A4038" i="4"/>
  <c r="A4039" i="4"/>
  <c r="A4040" i="4"/>
  <c r="A4041" i="4"/>
  <c r="A4042" i="4"/>
  <c r="A4043" i="4"/>
  <c r="A4044" i="4"/>
  <c r="A4045" i="4"/>
  <c r="A4046" i="4"/>
  <c r="A4047" i="4"/>
  <c r="A4048" i="4"/>
  <c r="A4049" i="4"/>
  <c r="A4050" i="4"/>
  <c r="A4051" i="4"/>
  <c r="A4052" i="4"/>
  <c r="A4053" i="4"/>
  <c r="A4054" i="4"/>
  <c r="A4055" i="4"/>
  <c r="A4056" i="4"/>
  <c r="A4057" i="4"/>
  <c r="A4058" i="4"/>
  <c r="A4059" i="4"/>
  <c r="A4060" i="4"/>
  <c r="A4061" i="4"/>
  <c r="A4062" i="4"/>
  <c r="A4063" i="4"/>
  <c r="A4064" i="4"/>
  <c r="A4065" i="4"/>
  <c r="A4066" i="4"/>
  <c r="A4067" i="4"/>
  <c r="A4068" i="4"/>
  <c r="A4069" i="4"/>
  <c r="A4070" i="4"/>
  <c r="A4071" i="4"/>
  <c r="A4072" i="4"/>
  <c r="A4073" i="4"/>
  <c r="A4074" i="4"/>
  <c r="A4075" i="4"/>
  <c r="A4076" i="4"/>
  <c r="A4077" i="4"/>
  <c r="A4078" i="4"/>
  <c r="A4079" i="4"/>
  <c r="A4080" i="4"/>
  <c r="A4081" i="4"/>
  <c r="A4082" i="4"/>
  <c r="A4083" i="4"/>
  <c r="A4084" i="4"/>
  <c r="A4085" i="4"/>
  <c r="A4086" i="4"/>
  <c r="A4087" i="4"/>
  <c r="A4088" i="4"/>
  <c r="A4089" i="4"/>
  <c r="A4090" i="4"/>
  <c r="A4091" i="4"/>
  <c r="A4092" i="4"/>
  <c r="A4093" i="4"/>
  <c r="A4094" i="4"/>
  <c r="A4095" i="4"/>
  <c r="A4096" i="4"/>
  <c r="A4097" i="4"/>
  <c r="A4098" i="4"/>
  <c r="A4099" i="4"/>
  <c r="A4100" i="4"/>
  <c r="A4101" i="4"/>
  <c r="A4102" i="4"/>
  <c r="A4103" i="4"/>
  <c r="A4104" i="4"/>
  <c r="A4105" i="4"/>
  <c r="A4106" i="4"/>
  <c r="A4107" i="4"/>
  <c r="A4108" i="4"/>
  <c r="A4109" i="4"/>
  <c r="A4110" i="4"/>
  <c r="A4111" i="4"/>
  <c r="A4112" i="4"/>
  <c r="A4113" i="4"/>
  <c r="A4114" i="4"/>
  <c r="A4115" i="4"/>
  <c r="A4116" i="4"/>
  <c r="A4117" i="4"/>
  <c r="A4118" i="4"/>
  <c r="A4119" i="4"/>
  <c r="A4120" i="4"/>
  <c r="A4121" i="4"/>
  <c r="A4122" i="4"/>
  <c r="A4123" i="4"/>
  <c r="A4124" i="4"/>
  <c r="A4125" i="4"/>
  <c r="A4126" i="4"/>
  <c r="A4127" i="4"/>
  <c r="A4128" i="4"/>
  <c r="A4129" i="4"/>
  <c r="A4130" i="4"/>
  <c r="A4131" i="4"/>
  <c r="A4132" i="4"/>
  <c r="A4133" i="4"/>
  <c r="A4134" i="4"/>
  <c r="A4135" i="4"/>
  <c r="A4136" i="4"/>
  <c r="A4137" i="4"/>
  <c r="A4138" i="4"/>
  <c r="A4139" i="4"/>
  <c r="A4140" i="4"/>
  <c r="A4141" i="4"/>
  <c r="A4142" i="4"/>
  <c r="A4143" i="4"/>
  <c r="A4144" i="4"/>
  <c r="A4145" i="4"/>
  <c r="A4146" i="4"/>
  <c r="A4147" i="4"/>
  <c r="A4148" i="4"/>
  <c r="A4149" i="4"/>
  <c r="A4150" i="4"/>
  <c r="A4151" i="4"/>
  <c r="A4152" i="4"/>
  <c r="A4153" i="4"/>
  <c r="A4154" i="4"/>
  <c r="A4155" i="4"/>
  <c r="A4156" i="4"/>
  <c r="A4157" i="4"/>
  <c r="A4158" i="4"/>
  <c r="A4159" i="4"/>
  <c r="A4160" i="4"/>
  <c r="A4161" i="4"/>
  <c r="A4162" i="4"/>
  <c r="A4163" i="4"/>
  <c r="A4164" i="4"/>
  <c r="A4165" i="4"/>
  <c r="A4166" i="4"/>
  <c r="A4167" i="4"/>
  <c r="A4168" i="4"/>
  <c r="A4169" i="4"/>
  <c r="A4170" i="4"/>
  <c r="A4171" i="4"/>
  <c r="A4172" i="4"/>
  <c r="A4173" i="4"/>
  <c r="A4174" i="4"/>
  <c r="A4175" i="4"/>
  <c r="A4176" i="4"/>
  <c r="A4177" i="4"/>
  <c r="A4178" i="4"/>
  <c r="A4179" i="4"/>
  <c r="A4180" i="4"/>
  <c r="A4181" i="4"/>
  <c r="A4182" i="4"/>
  <c r="A4183" i="4"/>
  <c r="A4184" i="4"/>
  <c r="A4185" i="4"/>
  <c r="A4186" i="4"/>
  <c r="A4187" i="4"/>
  <c r="A4188" i="4"/>
  <c r="A4189" i="4"/>
  <c r="A4190" i="4"/>
  <c r="A4191" i="4"/>
  <c r="A4192" i="4"/>
  <c r="A4193" i="4"/>
  <c r="A4194" i="4"/>
  <c r="A4195" i="4"/>
  <c r="A4196" i="4"/>
  <c r="A4197" i="4"/>
  <c r="A4198" i="4"/>
  <c r="A4199" i="4"/>
  <c r="A4200" i="4"/>
  <c r="A4201" i="4"/>
  <c r="A4202" i="4"/>
  <c r="A4203" i="4"/>
  <c r="A4204" i="4"/>
  <c r="A4205" i="4"/>
  <c r="A4206" i="4"/>
  <c r="A4207" i="4"/>
  <c r="A4208" i="4"/>
  <c r="A4209" i="4"/>
  <c r="A4210" i="4"/>
  <c r="A4211" i="4"/>
  <c r="A4212" i="4"/>
  <c r="A4213" i="4"/>
  <c r="A4214" i="4"/>
  <c r="A4215" i="4"/>
  <c r="A4216" i="4"/>
  <c r="A4217" i="4"/>
  <c r="A4218" i="4"/>
  <c r="A4219" i="4"/>
  <c r="A4220" i="4"/>
  <c r="A4221" i="4"/>
  <c r="A4222" i="4"/>
  <c r="A4223" i="4"/>
  <c r="A4224" i="4"/>
  <c r="A4225" i="4"/>
  <c r="A4226" i="4"/>
  <c r="A4227" i="4"/>
  <c r="A4228" i="4"/>
  <c r="A4229" i="4"/>
  <c r="A4230" i="4"/>
  <c r="A4231" i="4"/>
  <c r="A4232" i="4"/>
  <c r="A4233" i="4"/>
  <c r="A4234" i="4"/>
  <c r="A4235" i="4"/>
  <c r="A4236" i="4"/>
  <c r="A4237" i="4"/>
  <c r="A4238" i="4"/>
  <c r="A4239" i="4"/>
  <c r="A4240" i="4"/>
  <c r="A4241" i="4"/>
  <c r="A4242" i="4"/>
  <c r="A4243" i="4"/>
  <c r="A4244" i="4"/>
  <c r="A4245" i="4"/>
  <c r="A4246" i="4"/>
  <c r="A4247" i="4"/>
  <c r="A4248" i="4"/>
  <c r="A4249" i="4"/>
  <c r="A4250" i="4"/>
  <c r="A4251" i="4"/>
  <c r="A4252" i="4"/>
  <c r="A4253" i="4"/>
  <c r="A4254" i="4"/>
  <c r="A4255" i="4"/>
  <c r="A4256" i="4"/>
  <c r="A4257" i="4"/>
  <c r="A4258" i="4"/>
  <c r="A4259" i="4"/>
  <c r="A4260" i="4"/>
  <c r="A4261" i="4"/>
  <c r="A4262" i="4"/>
  <c r="A4263" i="4"/>
  <c r="A4264" i="4"/>
  <c r="A4265" i="4"/>
  <c r="A4266" i="4"/>
  <c r="A4267" i="4"/>
  <c r="A4268" i="4"/>
  <c r="A4269" i="4"/>
  <c r="A4270" i="4"/>
  <c r="A4271" i="4"/>
  <c r="A4272" i="4"/>
  <c r="A4273" i="4"/>
  <c r="A4274" i="4"/>
  <c r="A4275" i="4"/>
  <c r="A4276" i="4"/>
  <c r="A4277" i="4"/>
  <c r="A4278" i="4"/>
  <c r="A4279" i="4"/>
  <c r="A4280" i="4"/>
  <c r="A4281" i="4"/>
  <c r="A4282" i="4"/>
  <c r="A4283" i="4"/>
  <c r="A4284" i="4"/>
  <c r="A4285" i="4"/>
  <c r="A4286" i="4"/>
  <c r="A4287" i="4"/>
  <c r="A4288" i="4"/>
  <c r="A4289" i="4"/>
  <c r="A4290" i="4"/>
  <c r="A4291" i="4"/>
  <c r="A4292" i="4"/>
  <c r="A4293" i="4"/>
  <c r="A4294" i="4"/>
  <c r="A4295" i="4"/>
  <c r="A4296" i="4"/>
  <c r="A4297" i="4"/>
  <c r="A4298" i="4"/>
  <c r="A4299" i="4"/>
  <c r="A4300" i="4"/>
  <c r="A4301" i="4"/>
  <c r="A4302" i="4"/>
  <c r="A4303" i="4"/>
  <c r="A4304" i="4"/>
  <c r="A4305" i="4"/>
  <c r="A4306" i="4"/>
  <c r="A4307" i="4"/>
  <c r="A4308" i="4"/>
  <c r="A4309" i="4"/>
  <c r="A4310" i="4"/>
  <c r="A4311" i="4"/>
  <c r="A4312" i="4"/>
  <c r="A4313" i="4"/>
  <c r="A4314" i="4"/>
  <c r="A4315" i="4"/>
  <c r="A4316" i="4"/>
  <c r="A4317" i="4"/>
  <c r="A4318" i="4"/>
  <c r="A4319" i="4"/>
  <c r="A4320" i="4"/>
  <c r="A4321" i="4"/>
  <c r="A4322" i="4"/>
  <c r="A4323" i="4"/>
  <c r="A4324" i="4"/>
  <c r="A4325" i="4"/>
  <c r="A4326" i="4"/>
  <c r="A4327" i="4"/>
  <c r="A4328" i="4"/>
  <c r="A4329" i="4"/>
  <c r="A4330" i="4"/>
  <c r="A4331" i="4"/>
  <c r="A4332" i="4"/>
  <c r="A4333" i="4"/>
  <c r="A4334" i="4"/>
  <c r="A4335" i="4"/>
  <c r="A4336" i="4"/>
  <c r="A4337" i="4"/>
  <c r="A4338" i="4"/>
  <c r="A4339" i="4"/>
  <c r="A4340" i="4"/>
  <c r="A4341" i="4"/>
  <c r="A4342" i="4"/>
  <c r="A4343" i="4"/>
  <c r="A4344" i="4"/>
  <c r="A4345" i="4"/>
  <c r="A4346" i="4"/>
  <c r="A4347" i="4"/>
  <c r="A4348" i="4"/>
  <c r="A4349" i="4"/>
  <c r="A4350" i="4"/>
  <c r="A4351" i="4"/>
  <c r="A4352" i="4"/>
  <c r="A4353" i="4"/>
  <c r="A4354" i="4"/>
  <c r="A4355" i="4"/>
  <c r="A4356" i="4"/>
  <c r="A4357" i="4"/>
  <c r="A4358" i="4"/>
  <c r="A4359" i="4"/>
  <c r="A4360" i="4"/>
  <c r="A4361" i="4"/>
  <c r="A4362" i="4"/>
  <c r="A4363" i="4"/>
  <c r="A4364" i="4"/>
  <c r="A4365" i="4"/>
  <c r="A4366" i="4"/>
  <c r="A4367" i="4"/>
  <c r="A4368" i="4"/>
  <c r="A4369" i="4"/>
  <c r="A4370" i="4"/>
  <c r="A4371" i="4"/>
  <c r="A4372" i="4"/>
  <c r="A4373" i="4"/>
  <c r="A4374" i="4"/>
  <c r="A4375" i="4"/>
  <c r="A4376" i="4"/>
  <c r="A4377" i="4"/>
  <c r="A4378" i="4"/>
  <c r="A4379" i="4"/>
  <c r="A4380" i="4"/>
  <c r="A4381" i="4"/>
  <c r="A4382" i="4"/>
  <c r="A4383" i="4"/>
  <c r="A4384" i="4"/>
  <c r="A4385" i="4"/>
  <c r="A4386" i="4"/>
  <c r="A4387" i="4"/>
  <c r="A4388" i="4"/>
  <c r="A4389" i="4"/>
  <c r="A4390" i="4"/>
  <c r="A4391" i="4"/>
  <c r="A4392" i="4"/>
  <c r="A4393" i="4"/>
  <c r="A4394" i="4"/>
  <c r="A4395" i="4"/>
  <c r="A4396" i="4"/>
  <c r="A4397" i="4"/>
  <c r="A4398" i="4"/>
  <c r="A4399" i="4"/>
  <c r="A4400" i="4"/>
  <c r="A4401" i="4"/>
  <c r="A4402" i="4"/>
  <c r="A4403" i="4"/>
  <c r="A4404" i="4"/>
  <c r="A4405" i="4"/>
  <c r="A4406" i="4"/>
  <c r="A4407" i="4"/>
  <c r="A4408" i="4"/>
  <c r="A4409" i="4"/>
  <c r="A4410" i="4"/>
  <c r="A4411" i="4"/>
  <c r="A4412" i="4"/>
  <c r="A4413" i="4"/>
  <c r="A4414" i="4"/>
  <c r="A4415" i="4"/>
  <c r="A4416" i="4"/>
  <c r="A4417" i="4"/>
  <c r="A4418" i="4"/>
  <c r="A4419" i="4"/>
  <c r="A4420" i="4"/>
  <c r="A4421" i="4"/>
  <c r="A4422" i="4"/>
  <c r="A4423" i="4"/>
  <c r="A4424" i="4"/>
  <c r="A4425" i="4"/>
  <c r="A4426" i="4"/>
  <c r="A4427" i="4"/>
  <c r="A4428" i="4"/>
  <c r="A4429" i="4"/>
  <c r="A4430" i="4"/>
  <c r="A4431" i="4"/>
  <c r="A4432" i="4"/>
  <c r="A4433" i="4"/>
  <c r="A4434" i="4"/>
  <c r="A4435" i="4"/>
  <c r="A4436" i="4"/>
  <c r="A4437" i="4"/>
  <c r="A4438" i="4"/>
  <c r="A4439" i="4"/>
  <c r="A4440" i="4"/>
  <c r="A4441" i="4"/>
  <c r="A4442" i="4"/>
  <c r="A4443" i="4"/>
  <c r="A4444" i="4"/>
  <c r="A4445" i="4"/>
  <c r="A4446" i="4"/>
  <c r="A4447" i="4"/>
  <c r="A4448" i="4"/>
  <c r="A4449" i="4"/>
  <c r="A4450" i="4"/>
  <c r="A4451" i="4"/>
  <c r="A4452" i="4"/>
  <c r="A4453" i="4"/>
  <c r="A4454" i="4"/>
  <c r="A4455" i="4"/>
  <c r="A4456" i="4"/>
  <c r="A4457" i="4"/>
  <c r="A4458" i="4"/>
  <c r="A4459" i="4"/>
  <c r="A4460" i="4"/>
  <c r="A4461" i="4"/>
  <c r="A4462" i="4"/>
  <c r="A4463" i="4"/>
  <c r="A4464" i="4"/>
  <c r="A4465" i="4"/>
  <c r="A4466" i="4"/>
  <c r="A4467" i="4"/>
  <c r="A4468" i="4"/>
  <c r="A4469" i="4"/>
  <c r="A4470" i="4"/>
  <c r="A4471" i="4"/>
  <c r="A4472" i="4"/>
  <c r="A4473" i="4"/>
  <c r="A4474" i="4"/>
  <c r="A4475" i="4"/>
  <c r="A4476" i="4"/>
  <c r="A4477" i="4"/>
  <c r="A4478" i="4"/>
  <c r="A4479" i="4"/>
  <c r="A4480" i="4"/>
  <c r="A4481" i="4"/>
  <c r="A4482" i="4"/>
  <c r="A4483" i="4"/>
  <c r="A4484" i="4"/>
  <c r="A4485" i="4"/>
  <c r="A4486" i="4"/>
  <c r="A4487" i="4"/>
  <c r="A4488" i="4"/>
  <c r="A4489" i="4"/>
  <c r="A4490" i="4"/>
  <c r="A4491" i="4"/>
  <c r="A4492" i="4"/>
  <c r="A4493" i="4"/>
  <c r="A4494" i="4"/>
  <c r="A4495" i="4"/>
  <c r="A4496" i="4"/>
  <c r="A4497" i="4"/>
  <c r="A4498" i="4"/>
  <c r="A4499" i="4"/>
  <c r="A4500" i="4"/>
  <c r="A4501" i="4"/>
  <c r="A4502" i="4"/>
  <c r="A4503" i="4"/>
  <c r="A4504" i="4"/>
  <c r="A4505" i="4"/>
  <c r="A4506" i="4"/>
  <c r="A4507" i="4"/>
  <c r="A4508" i="4"/>
  <c r="A4509" i="4"/>
  <c r="A4510" i="4"/>
  <c r="A4511" i="4"/>
  <c r="A4512" i="4"/>
  <c r="A4513" i="4"/>
  <c r="A4514" i="4"/>
  <c r="A4515" i="4"/>
  <c r="A4516" i="4"/>
  <c r="A4517" i="4"/>
  <c r="A4518" i="4"/>
  <c r="A4519" i="4"/>
  <c r="A4520" i="4"/>
  <c r="A4521" i="4"/>
  <c r="A4522" i="4"/>
  <c r="A4523" i="4"/>
  <c r="A4524" i="4"/>
  <c r="A4525" i="4"/>
  <c r="A4526" i="4"/>
  <c r="A4527" i="4"/>
  <c r="A4528" i="4"/>
  <c r="A4529" i="4"/>
  <c r="A4530" i="4"/>
  <c r="A4531" i="4"/>
  <c r="A4532" i="4"/>
  <c r="A4533" i="4"/>
  <c r="A4534" i="4"/>
  <c r="A4535" i="4"/>
  <c r="A4536" i="4"/>
  <c r="A4537" i="4"/>
  <c r="A4538" i="4"/>
  <c r="A4539" i="4"/>
  <c r="A4540" i="4"/>
  <c r="A4541" i="4"/>
  <c r="A4542" i="4"/>
  <c r="A4543" i="4"/>
  <c r="A4544" i="4"/>
  <c r="A4545" i="4"/>
  <c r="A4546" i="4"/>
  <c r="A4547" i="4"/>
  <c r="A4548" i="4"/>
  <c r="A4549" i="4"/>
  <c r="A4550" i="4"/>
  <c r="A4551" i="4"/>
  <c r="A4552" i="4"/>
  <c r="A4553" i="4"/>
  <c r="A4554" i="4"/>
  <c r="A4555" i="4"/>
  <c r="A4556" i="4"/>
  <c r="A4557" i="4"/>
  <c r="A4558" i="4"/>
  <c r="A4559" i="4"/>
  <c r="A4560" i="4"/>
  <c r="A4561" i="4"/>
  <c r="A4562" i="4"/>
  <c r="A4563" i="4"/>
  <c r="A4564" i="4"/>
  <c r="A4565" i="4"/>
  <c r="A4566" i="4"/>
  <c r="A4567" i="4"/>
  <c r="A4568" i="4"/>
  <c r="A4569" i="4"/>
  <c r="A4570" i="4"/>
  <c r="A4571" i="4"/>
  <c r="A4572" i="4"/>
  <c r="A4573" i="4"/>
  <c r="A4574" i="4"/>
  <c r="A4575" i="4"/>
  <c r="A4576" i="4"/>
  <c r="A4577" i="4"/>
  <c r="A4578" i="4"/>
  <c r="A4579" i="4"/>
  <c r="A4580" i="4"/>
  <c r="A4581" i="4"/>
  <c r="A4582" i="4"/>
  <c r="A4583" i="4"/>
  <c r="A4584" i="4"/>
  <c r="A4585" i="4"/>
  <c r="A4586" i="4"/>
  <c r="A4587" i="4"/>
  <c r="A4588" i="4"/>
  <c r="A4589" i="4"/>
  <c r="A4590" i="4"/>
  <c r="A4591" i="4"/>
  <c r="A4592" i="4"/>
  <c r="A4593" i="4"/>
  <c r="A4594" i="4"/>
  <c r="A4595" i="4"/>
  <c r="A4596" i="4"/>
  <c r="A4597" i="4"/>
  <c r="A4598" i="4"/>
  <c r="A4599" i="4"/>
  <c r="A4600" i="4"/>
  <c r="A4601" i="4"/>
  <c r="A4602" i="4"/>
  <c r="A4603" i="4"/>
  <c r="A4604" i="4"/>
  <c r="A4605" i="4"/>
  <c r="A4606" i="4"/>
  <c r="A4607" i="4"/>
  <c r="A4608" i="4"/>
  <c r="A4609" i="4"/>
  <c r="A4610" i="4"/>
  <c r="A4611" i="4"/>
  <c r="A4612" i="4"/>
  <c r="A4613" i="4"/>
  <c r="A4614" i="4"/>
  <c r="A4615" i="4"/>
  <c r="A4616" i="4"/>
  <c r="A4617" i="4"/>
  <c r="A4618" i="4"/>
  <c r="A4619" i="4"/>
  <c r="A4620" i="4"/>
  <c r="A4621" i="4"/>
  <c r="A4622" i="4"/>
  <c r="A4623" i="4"/>
  <c r="A4624" i="4"/>
  <c r="A4625" i="4"/>
  <c r="A4626" i="4"/>
  <c r="A4627" i="4"/>
  <c r="A4628" i="4"/>
  <c r="A2" i="4"/>
  <c r="G3456" i="2"/>
  <c r="F5" i="1"/>
  <c r="H3443" i="2"/>
  <c r="G3443" i="2" s="1"/>
  <c r="G3426" i="2"/>
  <c r="G3473" i="2"/>
  <c r="H3665" i="2"/>
  <c r="G3665" i="2" s="1"/>
  <c r="G286" i="2"/>
  <c r="G287" i="2"/>
  <c r="G375" i="2"/>
  <c r="E5" i="1"/>
  <c r="G4264" i="2"/>
  <c r="G428" i="2"/>
  <c r="H427" i="2"/>
  <c r="G427" i="2" s="1"/>
  <c r="G4269" i="2"/>
  <c r="G290" i="2"/>
  <c r="G289" i="2"/>
  <c r="G288" i="2"/>
  <c r="G2663" i="2"/>
  <c r="G2666" i="2"/>
  <c r="G461" i="2"/>
  <c r="G1366" i="2"/>
  <c r="G2563" i="2"/>
  <c r="G2560" i="2"/>
  <c r="G333" i="2"/>
  <c r="G2549" i="2" l="1"/>
  <c r="H1404" i="2"/>
  <c r="G1404" i="2" s="1"/>
  <c r="G2122" i="2"/>
  <c r="G3905" i="2" l="1"/>
  <c r="G1677" i="2"/>
  <c r="H447" i="2"/>
  <c r="G447" i="2" s="1"/>
  <c r="H446" i="2"/>
  <c r="G446" i="2" s="1"/>
  <c r="H810" i="2"/>
  <c r="G914" i="2"/>
  <c r="H317" i="2" l="1"/>
  <c r="G317" i="2" s="1"/>
  <c r="H3634" i="2"/>
  <c r="G3634" i="2" s="1"/>
  <c r="H3629" i="2"/>
  <c r="G3629" i="2" s="1"/>
  <c r="G2561" i="2"/>
  <c r="H2942" i="2"/>
  <c r="G2942" i="2" s="1"/>
  <c r="H3060" i="2" l="1"/>
  <c r="G3060" i="2" s="1"/>
  <c r="H3005" i="2" l="1"/>
  <c r="G3005" i="2" s="1"/>
  <c r="H789" i="2"/>
  <c r="G789" i="2" s="1"/>
  <c r="G3403" i="2"/>
  <c r="G419" i="2" l="1"/>
  <c r="H2991" i="2"/>
  <c r="G2991" i="2" s="1"/>
  <c r="H2128" i="2" l="1"/>
  <c r="G2128" i="2" s="1"/>
  <c r="H2487" i="2"/>
  <c r="G2487" i="2" s="1"/>
  <c r="H2460" i="2"/>
  <c r="G2460" i="2" s="1"/>
  <c r="H2488" i="2"/>
  <c r="G2488" i="2" s="1"/>
  <c r="G4219" i="2"/>
  <c r="G829" i="2"/>
  <c r="G826" i="2"/>
  <c r="G825" i="2"/>
  <c r="G822" i="2"/>
  <c r="G821" i="2"/>
  <c r="G819" i="2"/>
  <c r="G818" i="2"/>
  <c r="G817" i="2"/>
  <c r="G813" i="2"/>
  <c r="G812" i="2"/>
  <c r="H3471" i="2"/>
  <c r="G3471" i="2" s="1"/>
  <c r="H3468" i="2"/>
  <c r="G3468" i="2" s="1"/>
  <c r="H3466" i="2"/>
  <c r="G3466" i="2" s="1"/>
  <c r="H3492" i="2" l="1"/>
  <c r="G3492" i="2" s="1"/>
  <c r="G3395" i="2"/>
  <c r="G3249" i="2"/>
  <c r="G2554" i="2"/>
  <c r="G2559" i="2"/>
  <c r="G2584" i="2"/>
  <c r="G2587" i="2"/>
  <c r="H2557" i="2"/>
  <c r="G2557" i="2" s="1"/>
  <c r="H2558" i="2"/>
  <c r="G2558" i="2" s="1"/>
  <c r="H2562" i="2"/>
  <c r="G2562" i="2" s="1"/>
  <c r="H717" i="2"/>
  <c r="G717" i="2" s="1"/>
  <c r="G1321" i="2"/>
  <c r="D3" i="7"/>
  <c r="H985" i="2" l="1"/>
  <c r="G985" i="2" s="1"/>
  <c r="H984" i="2"/>
  <c r="G984" i="2" s="1"/>
  <c r="H2577" i="2" l="1"/>
  <c r="G2577" i="2" s="1"/>
  <c r="H41" i="2" l="1"/>
  <c r="G41" i="2" s="1"/>
  <c r="H59" i="2"/>
  <c r="G59" i="2" s="1"/>
  <c r="H23" i="2"/>
  <c r="G23" i="2" s="1"/>
  <c r="H20" i="2"/>
  <c r="G20" i="2" s="1"/>
  <c r="H21" i="2"/>
  <c r="G21" i="2" s="1"/>
  <c r="H24" i="2"/>
  <c r="G24" i="2" s="1"/>
  <c r="H26" i="2"/>
  <c r="G26" i="2" s="1"/>
  <c r="H29" i="2"/>
  <c r="G29" i="2" s="1"/>
  <c r="H31" i="2"/>
  <c r="G31" i="2" s="1"/>
  <c r="H34" i="2"/>
  <c r="G34" i="2" s="1"/>
  <c r="H35" i="2"/>
  <c r="G35" i="2" s="1"/>
  <c r="H39" i="2"/>
  <c r="G39" i="2" s="1"/>
  <c r="H40" i="2"/>
  <c r="G40" i="2" s="1"/>
  <c r="H58" i="2"/>
  <c r="G58" i="2" s="1"/>
  <c r="H61" i="2"/>
  <c r="G61" i="2" s="1"/>
  <c r="H62" i="2"/>
  <c r="G62" i="2" s="1"/>
  <c r="H19" i="2"/>
  <c r="G19" i="2" s="1"/>
  <c r="H64" i="2"/>
  <c r="G64" i="2" s="1"/>
  <c r="H65" i="2"/>
  <c r="G65" i="2" s="1"/>
  <c r="H66" i="2"/>
  <c r="G66" i="2" s="1"/>
  <c r="H63" i="2"/>
  <c r="G63" i="2" s="1"/>
  <c r="H30" i="2"/>
  <c r="G30" i="2" s="1"/>
  <c r="H42" i="2"/>
  <c r="G42" i="2" s="1"/>
  <c r="H43" i="2"/>
  <c r="G43" i="2" s="1"/>
  <c r="H44" i="2"/>
  <c r="G44" i="2" s="1"/>
  <c r="H45" i="2"/>
  <c r="G45" i="2" s="1"/>
  <c r="H46" i="2"/>
  <c r="G46" i="2" s="1"/>
  <c r="H47" i="2"/>
  <c r="G47" i="2" s="1"/>
  <c r="H48" i="2"/>
  <c r="G48" i="2" s="1"/>
  <c r="H49" i="2"/>
  <c r="G49" i="2" s="1"/>
  <c r="H50" i="2"/>
  <c r="G50" i="2" s="1"/>
  <c r="H51" i="2"/>
  <c r="G51" i="2" s="1"/>
  <c r="H52" i="2"/>
  <c r="G52" i="2" s="1"/>
  <c r="H53" i="2"/>
  <c r="G53" i="2" s="1"/>
  <c r="H54" i="2"/>
  <c r="G54" i="2" s="1"/>
  <c r="H55" i="2"/>
  <c r="G55" i="2" s="1"/>
  <c r="H32" i="2"/>
  <c r="G32" i="2" s="1"/>
  <c r="H22" i="2"/>
  <c r="G22" i="2" s="1"/>
  <c r="H27" i="2"/>
  <c r="G27" i="2" s="1"/>
  <c r="H56" i="2"/>
  <c r="G56" i="2" s="1"/>
  <c r="H60" i="2"/>
  <c r="G60" i="2" s="1"/>
  <c r="H18" i="2"/>
  <c r="G18" i="2" s="1"/>
  <c r="H36" i="2"/>
  <c r="G36" i="2" s="1"/>
  <c r="H37" i="2"/>
  <c r="G37" i="2" s="1"/>
  <c r="H38" i="2"/>
  <c r="G38" i="2" s="1"/>
  <c r="H25" i="2"/>
  <c r="G25" i="2" s="1"/>
  <c r="H57" i="2"/>
  <c r="G57" i="2" s="1"/>
  <c r="H33" i="2"/>
  <c r="G33" i="2" s="1"/>
  <c r="H28" i="2"/>
  <c r="G28" i="2" s="1"/>
  <c r="H67" i="2"/>
  <c r="G67" i="2" s="1"/>
  <c r="H68" i="2"/>
  <c r="G68" i="2" s="1"/>
  <c r="H69" i="2"/>
  <c r="G69" i="2" s="1"/>
  <c r="H70" i="2"/>
  <c r="G70" i="2" s="1"/>
  <c r="H71" i="2"/>
  <c r="G71" i="2" s="1"/>
  <c r="H72" i="2"/>
  <c r="G72" i="2" s="1"/>
  <c r="H73" i="2"/>
  <c r="G73" i="2" s="1"/>
  <c r="H74" i="2"/>
  <c r="G74" i="2" s="1"/>
  <c r="H75" i="2"/>
  <c r="G75" i="2" s="1"/>
  <c r="H76" i="2"/>
  <c r="G76" i="2" s="1"/>
  <c r="H77" i="2"/>
  <c r="G77" i="2" s="1"/>
  <c r="H78" i="2"/>
  <c r="G78" i="2" s="1"/>
  <c r="H79" i="2"/>
  <c r="G79" i="2" s="1"/>
  <c r="H80" i="2"/>
  <c r="G80" i="2" s="1"/>
  <c r="H81" i="2"/>
  <c r="G81" i="2" s="1"/>
  <c r="H82" i="2"/>
  <c r="G82" i="2" s="1"/>
  <c r="H83" i="2"/>
  <c r="G83" i="2" s="1"/>
  <c r="H84" i="2"/>
  <c r="G84" i="2" s="1"/>
  <c r="H85" i="2"/>
  <c r="G85" i="2" s="1"/>
  <c r="H86" i="2"/>
  <c r="G86" i="2" s="1"/>
  <c r="H87" i="2"/>
  <c r="G87" i="2" s="1"/>
  <c r="H88" i="2"/>
  <c r="G88" i="2" s="1"/>
  <c r="H89" i="2"/>
  <c r="G89" i="2" s="1"/>
  <c r="H90" i="2"/>
  <c r="G90" i="2" s="1"/>
  <c r="H91" i="2"/>
  <c r="G91" i="2" s="1"/>
  <c r="H92" i="2"/>
  <c r="G92" i="2" s="1"/>
  <c r="H93" i="2"/>
  <c r="G93" i="2" s="1"/>
  <c r="H94" i="2"/>
  <c r="G94" i="2" s="1"/>
  <c r="H95" i="2"/>
  <c r="G95" i="2" s="1"/>
  <c r="H96" i="2"/>
  <c r="G96" i="2" s="1"/>
  <c r="H97" i="2"/>
  <c r="G97" i="2" s="1"/>
  <c r="H98" i="2"/>
  <c r="G98" i="2" s="1"/>
  <c r="H99" i="2"/>
  <c r="G99" i="2" s="1"/>
  <c r="H100" i="2"/>
  <c r="G100" i="2" s="1"/>
  <c r="H101" i="2"/>
  <c r="G101" i="2" s="1"/>
  <c r="H102" i="2"/>
  <c r="G102" i="2" s="1"/>
  <c r="H103" i="2"/>
  <c r="G103" i="2" s="1"/>
  <c r="H104" i="2"/>
  <c r="G104" i="2" s="1"/>
  <c r="H105" i="2"/>
  <c r="G105" i="2" s="1"/>
  <c r="H106" i="2"/>
  <c r="G106" i="2" s="1"/>
  <c r="H107" i="2"/>
  <c r="G107" i="2" s="1"/>
  <c r="H108" i="2"/>
  <c r="G108" i="2" s="1"/>
  <c r="H109" i="2"/>
  <c r="G109" i="2" s="1"/>
  <c r="H110" i="2"/>
  <c r="G110" i="2" s="1"/>
  <c r="H111" i="2"/>
  <c r="G111" i="2" s="1"/>
  <c r="H112" i="2"/>
  <c r="G112" i="2" s="1"/>
  <c r="H113" i="2"/>
  <c r="G113" i="2" s="1"/>
  <c r="H114" i="2"/>
  <c r="G114" i="2" s="1"/>
  <c r="H115" i="2"/>
  <c r="G115" i="2" s="1"/>
  <c r="H2316" i="2" l="1"/>
  <c r="G2316" i="2" l="1"/>
  <c r="H133" i="2" l="1"/>
  <c r="G133" i="2" l="1"/>
  <c r="H2417" i="2" l="1"/>
  <c r="G2417" i="2" l="1"/>
  <c r="H362" i="2"/>
  <c r="G362" i="2" l="1"/>
  <c r="H403" i="2" l="1"/>
  <c r="G403" i="2" l="1"/>
  <c r="AD6" i="1" l="1"/>
  <c r="H3" i="2" l="1"/>
  <c r="H4" i="2"/>
  <c r="H5" i="2"/>
  <c r="H6" i="2"/>
  <c r="H7" i="2"/>
  <c r="H8" i="2"/>
  <c r="H9" i="2"/>
  <c r="H10" i="2"/>
  <c r="H11" i="2"/>
  <c r="H12" i="2"/>
  <c r="H13" i="2"/>
  <c r="H14" i="2"/>
  <c r="H15" i="2"/>
  <c r="H16" i="2"/>
  <c r="H17" i="2"/>
  <c r="H116" i="2"/>
  <c r="H117" i="2"/>
  <c r="H118" i="2"/>
  <c r="H119" i="2"/>
  <c r="H120" i="2"/>
  <c r="H121" i="2"/>
  <c r="H122" i="2"/>
  <c r="H123" i="2"/>
  <c r="H124" i="2"/>
  <c r="H125" i="2"/>
  <c r="H126" i="2"/>
  <c r="H127" i="2"/>
  <c r="H128" i="2"/>
  <c r="H129" i="2"/>
  <c r="H130" i="2"/>
  <c r="H131" i="2"/>
  <c r="H132" i="2"/>
  <c r="H134" i="2"/>
  <c r="H135" i="2"/>
  <c r="H136" i="2"/>
  <c r="H137" i="2"/>
  <c r="H138" i="2"/>
  <c r="H139" i="2"/>
  <c r="H140" i="2"/>
  <c r="H141" i="2"/>
  <c r="H142" i="2"/>
  <c r="H143" i="2"/>
  <c r="H144" i="2"/>
  <c r="H145" i="2"/>
  <c r="H146" i="2"/>
  <c r="H147" i="2"/>
  <c r="H148" i="2"/>
  <c r="H149" i="2"/>
  <c r="H150" i="2"/>
  <c r="H151" i="2"/>
  <c r="H152" i="2"/>
  <c r="H153" i="2"/>
  <c r="H154" i="2"/>
  <c r="H155" i="2"/>
  <c r="H156" i="2"/>
  <c r="H157" i="2"/>
  <c r="H158" i="2"/>
  <c r="H159" i="2"/>
  <c r="H160" i="2"/>
  <c r="H161" i="2"/>
  <c r="H162" i="2"/>
  <c r="H163" i="2"/>
  <c r="H164" i="2"/>
  <c r="H165" i="2"/>
  <c r="H166" i="2"/>
  <c r="H167" i="2"/>
  <c r="H168" i="2"/>
  <c r="H169" i="2"/>
  <c r="H170" i="2"/>
  <c r="H171" i="2"/>
  <c r="H172" i="2"/>
  <c r="H173" i="2"/>
  <c r="H174" i="2"/>
  <c r="H175" i="2"/>
  <c r="H176" i="2"/>
  <c r="H177" i="2"/>
  <c r="H178" i="2"/>
  <c r="H179" i="2"/>
  <c r="H180" i="2"/>
  <c r="H181" i="2"/>
  <c r="H182" i="2"/>
  <c r="H183" i="2"/>
  <c r="H184" i="2"/>
  <c r="H185" i="2"/>
  <c r="H186" i="2"/>
  <c r="H187" i="2"/>
  <c r="H188" i="2"/>
  <c r="H189" i="2"/>
  <c r="H190" i="2"/>
  <c r="H191" i="2"/>
  <c r="H192" i="2"/>
  <c r="H193" i="2"/>
  <c r="H194" i="2"/>
  <c r="H195" i="2"/>
  <c r="H196" i="2"/>
  <c r="H197" i="2"/>
  <c r="H198" i="2"/>
  <c r="H199" i="2"/>
  <c r="H200" i="2"/>
  <c r="H201" i="2"/>
  <c r="H202" i="2"/>
  <c r="H203" i="2"/>
  <c r="H204" i="2"/>
  <c r="H205" i="2"/>
  <c r="H206" i="2"/>
  <c r="H207" i="2"/>
  <c r="H208" i="2"/>
  <c r="H209" i="2"/>
  <c r="H210" i="2"/>
  <c r="H211" i="2"/>
  <c r="H212" i="2"/>
  <c r="H213" i="2"/>
  <c r="H214" i="2"/>
  <c r="H215" i="2"/>
  <c r="H216" i="2"/>
  <c r="H217" i="2"/>
  <c r="H218" i="2"/>
  <c r="H219" i="2"/>
  <c r="H220" i="2"/>
  <c r="H221" i="2"/>
  <c r="H222" i="2"/>
  <c r="H223" i="2"/>
  <c r="H224" i="2"/>
  <c r="H225" i="2"/>
  <c r="H226" i="2"/>
  <c r="H227" i="2"/>
  <c r="H228" i="2"/>
  <c r="H229" i="2"/>
  <c r="H230" i="2"/>
  <c r="H231" i="2"/>
  <c r="H232" i="2"/>
  <c r="H233" i="2"/>
  <c r="H234" i="2"/>
  <c r="H235" i="2"/>
  <c r="H236" i="2"/>
  <c r="H237" i="2"/>
  <c r="H238" i="2"/>
  <c r="H239" i="2"/>
  <c r="H240" i="2"/>
  <c r="H241" i="2"/>
  <c r="H242" i="2"/>
  <c r="H243" i="2"/>
  <c r="H244" i="2"/>
  <c r="H245" i="2"/>
  <c r="H246" i="2"/>
  <c r="H247" i="2"/>
  <c r="H248" i="2"/>
  <c r="H249" i="2"/>
  <c r="H250" i="2"/>
  <c r="H251" i="2"/>
  <c r="H252" i="2"/>
  <c r="H253" i="2"/>
  <c r="H254" i="2"/>
  <c r="H255" i="2"/>
  <c r="H256" i="2"/>
  <c r="H257" i="2"/>
  <c r="H258" i="2"/>
  <c r="H259" i="2"/>
  <c r="H260" i="2"/>
  <c r="H261" i="2"/>
  <c r="H262" i="2"/>
  <c r="H263" i="2"/>
  <c r="H264" i="2"/>
  <c r="H265" i="2"/>
  <c r="H266" i="2"/>
  <c r="H267" i="2"/>
  <c r="H268" i="2"/>
  <c r="H269" i="2"/>
  <c r="H270" i="2"/>
  <c r="H271" i="2"/>
  <c r="H272" i="2"/>
  <c r="H273" i="2"/>
  <c r="H274" i="2"/>
  <c r="H275" i="2"/>
  <c r="H276" i="2"/>
  <c r="H277" i="2"/>
  <c r="H278" i="2"/>
  <c r="H279" i="2"/>
  <c r="H280" i="2"/>
  <c r="H281" i="2"/>
  <c r="H282" i="2"/>
  <c r="H283" i="2"/>
  <c r="H284" i="2"/>
  <c r="H291" i="2"/>
  <c r="H292" i="2"/>
  <c r="H293" i="2"/>
  <c r="H294" i="2"/>
  <c r="H295" i="2"/>
  <c r="H296" i="2"/>
  <c r="H297" i="2"/>
  <c r="H298" i="2"/>
  <c r="H299" i="2"/>
  <c r="H300" i="2"/>
  <c r="H301" i="2"/>
  <c r="H302" i="2"/>
  <c r="H303" i="2"/>
  <c r="H304" i="2"/>
  <c r="H305" i="2"/>
  <c r="H306" i="2"/>
  <c r="H307" i="2"/>
  <c r="H308" i="2"/>
  <c r="H309" i="2"/>
  <c r="H310" i="2"/>
  <c r="H311" i="2"/>
  <c r="H312" i="2"/>
  <c r="H313" i="2"/>
  <c r="H314" i="2"/>
  <c r="H315" i="2"/>
  <c r="H316" i="2"/>
  <c r="H318" i="2"/>
  <c r="H319" i="2"/>
  <c r="H320" i="2"/>
  <c r="H321" i="2"/>
  <c r="H322" i="2"/>
  <c r="H323" i="2"/>
  <c r="H324" i="2"/>
  <c r="H325" i="2"/>
  <c r="H326" i="2"/>
  <c r="H327" i="2"/>
  <c r="H328" i="2"/>
  <c r="H329" i="2"/>
  <c r="H330" i="2"/>
  <c r="H331" i="2"/>
  <c r="H332" i="2"/>
  <c r="H334" i="2"/>
  <c r="H335" i="2"/>
  <c r="H336" i="2"/>
  <c r="H337" i="2"/>
  <c r="H338" i="2"/>
  <c r="H339" i="2"/>
  <c r="H340" i="2"/>
  <c r="H341" i="2"/>
  <c r="H342" i="2"/>
  <c r="H343" i="2"/>
  <c r="H344" i="2"/>
  <c r="H345" i="2"/>
  <c r="H346" i="2"/>
  <c r="H347" i="2"/>
  <c r="H348" i="2"/>
  <c r="H349" i="2"/>
  <c r="H350" i="2"/>
  <c r="H351" i="2"/>
  <c r="H352" i="2"/>
  <c r="H353" i="2"/>
  <c r="H354" i="2"/>
  <c r="H355" i="2"/>
  <c r="H356" i="2"/>
  <c r="H357" i="2"/>
  <c r="H358" i="2"/>
  <c r="H359" i="2"/>
  <c r="H360" i="2"/>
  <c r="H364" i="2"/>
  <c r="H367" i="2"/>
  <c r="H368" i="2"/>
  <c r="H369" i="2"/>
  <c r="H370" i="2"/>
  <c r="H371" i="2"/>
  <c r="H372" i="2"/>
  <c r="H373" i="2"/>
  <c r="H374" i="2"/>
  <c r="H376" i="2"/>
  <c r="H377" i="2"/>
  <c r="H378" i="2"/>
  <c r="H379" i="2"/>
  <c r="H380" i="2"/>
  <c r="H381" i="2"/>
  <c r="H382" i="2"/>
  <c r="H383" i="2"/>
  <c r="H384" i="2"/>
  <c r="H385" i="2"/>
  <c r="H386" i="2"/>
  <c r="H387" i="2"/>
  <c r="H388" i="2"/>
  <c r="H389" i="2"/>
  <c r="H390" i="2"/>
  <c r="H391" i="2"/>
  <c r="H392" i="2"/>
  <c r="H393" i="2"/>
  <c r="H394" i="2"/>
  <c r="H395" i="2"/>
  <c r="H396" i="2"/>
  <c r="H397" i="2"/>
  <c r="H398" i="2"/>
  <c r="H399" i="2"/>
  <c r="H400" i="2"/>
  <c r="H401" i="2"/>
  <c r="H402" i="2"/>
  <c r="H404" i="2"/>
  <c r="H405" i="2"/>
  <c r="H406" i="2"/>
  <c r="H407" i="2"/>
  <c r="H408" i="2"/>
  <c r="H409" i="2"/>
  <c r="H410" i="2"/>
  <c r="H411" i="2"/>
  <c r="H412" i="2"/>
  <c r="H413" i="2"/>
  <c r="H414" i="2"/>
  <c r="H415" i="2"/>
  <c r="H416" i="2"/>
  <c r="H417" i="2"/>
  <c r="H418" i="2"/>
  <c r="H420" i="2"/>
  <c r="H421" i="2"/>
  <c r="H422" i="2"/>
  <c r="H423" i="2"/>
  <c r="H424" i="2"/>
  <c r="H425" i="2"/>
  <c r="H426" i="2"/>
  <c r="H429" i="2"/>
  <c r="H430" i="2"/>
  <c r="H431" i="2"/>
  <c r="H432" i="2"/>
  <c r="H433" i="2"/>
  <c r="H434" i="2"/>
  <c r="H435" i="2"/>
  <c r="H436" i="2"/>
  <c r="H437" i="2"/>
  <c r="H438" i="2"/>
  <c r="H439" i="2"/>
  <c r="H440" i="2"/>
  <c r="H441" i="2"/>
  <c r="H442" i="2"/>
  <c r="H443" i="2"/>
  <c r="H444" i="2"/>
  <c r="H445" i="2"/>
  <c r="H448" i="2"/>
  <c r="H449" i="2"/>
  <c r="H450" i="2"/>
  <c r="H451" i="2"/>
  <c r="H452" i="2"/>
  <c r="H453" i="2"/>
  <c r="H454" i="2"/>
  <c r="H455" i="2"/>
  <c r="H456" i="2"/>
  <c r="H457" i="2"/>
  <c r="H458" i="2"/>
  <c r="H459" i="2"/>
  <c r="H460" i="2"/>
  <c r="H462" i="2"/>
  <c r="H463" i="2"/>
  <c r="H464" i="2"/>
  <c r="H465" i="2"/>
  <c r="H466" i="2"/>
  <c r="H467" i="2"/>
  <c r="H468" i="2"/>
  <c r="H469" i="2"/>
  <c r="H470" i="2"/>
  <c r="H471" i="2"/>
  <c r="H472" i="2"/>
  <c r="H473" i="2"/>
  <c r="H474" i="2"/>
  <c r="H475" i="2"/>
  <c r="H476" i="2"/>
  <c r="H477" i="2"/>
  <c r="H478" i="2"/>
  <c r="H479" i="2"/>
  <c r="H480" i="2"/>
  <c r="H481" i="2"/>
  <c r="H482" i="2"/>
  <c r="H483" i="2"/>
  <c r="H484" i="2"/>
  <c r="H485" i="2"/>
  <c r="H486" i="2"/>
  <c r="H487" i="2"/>
  <c r="H488" i="2"/>
  <c r="H489" i="2"/>
  <c r="H490" i="2"/>
  <c r="H491" i="2"/>
  <c r="H492" i="2"/>
  <c r="H493" i="2"/>
  <c r="H494" i="2"/>
  <c r="H495" i="2"/>
  <c r="H496" i="2"/>
  <c r="H497" i="2"/>
  <c r="H498" i="2"/>
  <c r="H499" i="2"/>
  <c r="H500" i="2"/>
  <c r="H501" i="2"/>
  <c r="H502" i="2"/>
  <c r="H503" i="2"/>
  <c r="H504" i="2"/>
  <c r="H505" i="2"/>
  <c r="H506" i="2"/>
  <c r="H507" i="2"/>
  <c r="H508" i="2"/>
  <c r="H509" i="2"/>
  <c r="H510" i="2"/>
  <c r="H511" i="2"/>
  <c r="H512" i="2"/>
  <c r="H513" i="2"/>
  <c r="H514" i="2"/>
  <c r="H515" i="2"/>
  <c r="H516" i="2"/>
  <c r="H517" i="2"/>
  <c r="H518" i="2"/>
  <c r="H519" i="2"/>
  <c r="H520" i="2"/>
  <c r="H521" i="2"/>
  <c r="H522" i="2"/>
  <c r="H523" i="2"/>
  <c r="H524" i="2"/>
  <c r="H525" i="2"/>
  <c r="H526" i="2"/>
  <c r="H527" i="2"/>
  <c r="H528" i="2"/>
  <c r="H529" i="2"/>
  <c r="H530" i="2"/>
  <c r="H531" i="2"/>
  <c r="H532" i="2"/>
  <c r="H533" i="2"/>
  <c r="H534" i="2"/>
  <c r="H535" i="2"/>
  <c r="H536" i="2"/>
  <c r="H537" i="2"/>
  <c r="H538" i="2"/>
  <c r="H539" i="2"/>
  <c r="H540" i="2"/>
  <c r="H541" i="2"/>
  <c r="H542" i="2"/>
  <c r="H543" i="2"/>
  <c r="H544" i="2"/>
  <c r="H545" i="2"/>
  <c r="H546" i="2"/>
  <c r="H547" i="2"/>
  <c r="H548" i="2"/>
  <c r="H549" i="2"/>
  <c r="H550" i="2"/>
  <c r="H551" i="2"/>
  <c r="H552" i="2"/>
  <c r="H553" i="2"/>
  <c r="H554" i="2"/>
  <c r="H555" i="2"/>
  <c r="H556" i="2"/>
  <c r="H557" i="2"/>
  <c r="H558" i="2"/>
  <c r="H559" i="2"/>
  <c r="H560" i="2"/>
  <c r="H561" i="2"/>
  <c r="H562" i="2"/>
  <c r="H563" i="2"/>
  <c r="H564" i="2"/>
  <c r="H565" i="2"/>
  <c r="H566" i="2"/>
  <c r="H567" i="2"/>
  <c r="H568" i="2"/>
  <c r="H569" i="2"/>
  <c r="H570" i="2"/>
  <c r="H571" i="2"/>
  <c r="H572" i="2"/>
  <c r="H573" i="2"/>
  <c r="H574" i="2"/>
  <c r="H575" i="2"/>
  <c r="H576" i="2"/>
  <c r="H577" i="2"/>
  <c r="H578" i="2"/>
  <c r="H579" i="2"/>
  <c r="H580" i="2"/>
  <c r="H581" i="2"/>
  <c r="H582" i="2"/>
  <c r="H583" i="2"/>
  <c r="H584" i="2"/>
  <c r="H585" i="2"/>
  <c r="H586" i="2"/>
  <c r="H587" i="2"/>
  <c r="H588" i="2"/>
  <c r="H589" i="2"/>
  <c r="H590" i="2"/>
  <c r="H591" i="2"/>
  <c r="H592" i="2"/>
  <c r="H593" i="2"/>
  <c r="H594" i="2"/>
  <c r="H595" i="2"/>
  <c r="H596" i="2"/>
  <c r="H597" i="2"/>
  <c r="H598" i="2"/>
  <c r="H599" i="2"/>
  <c r="H600" i="2"/>
  <c r="H601" i="2"/>
  <c r="H602" i="2"/>
  <c r="H603" i="2"/>
  <c r="H604" i="2"/>
  <c r="H605" i="2"/>
  <c r="H606" i="2"/>
  <c r="H607" i="2"/>
  <c r="H608" i="2"/>
  <c r="H609" i="2"/>
  <c r="H610" i="2"/>
  <c r="H611" i="2"/>
  <c r="H612" i="2"/>
  <c r="H613" i="2"/>
  <c r="H614" i="2"/>
  <c r="H615" i="2"/>
  <c r="H616" i="2"/>
  <c r="H617" i="2"/>
  <c r="H618" i="2"/>
  <c r="H619" i="2"/>
  <c r="H620" i="2"/>
  <c r="H621" i="2"/>
  <c r="H622" i="2"/>
  <c r="H623" i="2"/>
  <c r="H624" i="2"/>
  <c r="H625" i="2"/>
  <c r="H626" i="2"/>
  <c r="H627" i="2"/>
  <c r="H628" i="2"/>
  <c r="H629" i="2"/>
  <c r="H630" i="2"/>
  <c r="H631" i="2"/>
  <c r="H632" i="2"/>
  <c r="H633" i="2"/>
  <c r="H634" i="2"/>
  <c r="H635" i="2"/>
  <c r="H636" i="2"/>
  <c r="H637" i="2"/>
  <c r="H638" i="2"/>
  <c r="H639" i="2"/>
  <c r="H640" i="2"/>
  <c r="H641" i="2"/>
  <c r="H642" i="2"/>
  <c r="H643" i="2"/>
  <c r="H644" i="2"/>
  <c r="H645" i="2"/>
  <c r="H646" i="2"/>
  <c r="H647" i="2"/>
  <c r="H648" i="2"/>
  <c r="H649" i="2"/>
  <c r="H650" i="2"/>
  <c r="H651" i="2"/>
  <c r="H652" i="2"/>
  <c r="H653" i="2"/>
  <c r="H654" i="2"/>
  <c r="H655" i="2"/>
  <c r="H656" i="2"/>
  <c r="H657" i="2"/>
  <c r="H658" i="2"/>
  <c r="H659" i="2"/>
  <c r="H660" i="2"/>
  <c r="H661" i="2"/>
  <c r="H662" i="2"/>
  <c r="H663" i="2"/>
  <c r="H664" i="2"/>
  <c r="H665" i="2"/>
  <c r="H666" i="2"/>
  <c r="H667" i="2"/>
  <c r="H668" i="2"/>
  <c r="H669" i="2"/>
  <c r="H670" i="2"/>
  <c r="H671" i="2"/>
  <c r="H672" i="2"/>
  <c r="H673" i="2"/>
  <c r="H674" i="2"/>
  <c r="H675" i="2"/>
  <c r="H676" i="2"/>
  <c r="H677" i="2"/>
  <c r="H678" i="2"/>
  <c r="H679" i="2"/>
  <c r="H680" i="2"/>
  <c r="H681" i="2"/>
  <c r="H682" i="2"/>
  <c r="H683" i="2"/>
  <c r="H684" i="2"/>
  <c r="H685" i="2"/>
  <c r="H686" i="2"/>
  <c r="H687" i="2"/>
  <c r="H688" i="2"/>
  <c r="H689" i="2"/>
  <c r="H690" i="2"/>
  <c r="H691" i="2"/>
  <c r="H692" i="2"/>
  <c r="H693" i="2"/>
  <c r="H694" i="2"/>
  <c r="H695" i="2"/>
  <c r="H696" i="2"/>
  <c r="H697" i="2"/>
  <c r="H698" i="2"/>
  <c r="H699" i="2"/>
  <c r="H700" i="2"/>
  <c r="H701" i="2"/>
  <c r="H702" i="2"/>
  <c r="H703" i="2"/>
  <c r="H704" i="2"/>
  <c r="H705" i="2"/>
  <c r="H706" i="2"/>
  <c r="H707" i="2"/>
  <c r="H708" i="2"/>
  <c r="H709" i="2"/>
  <c r="H710" i="2"/>
  <c r="H711" i="2"/>
  <c r="H712" i="2"/>
  <c r="H713" i="2"/>
  <c r="H714" i="2"/>
  <c r="H715" i="2"/>
  <c r="H716" i="2"/>
  <c r="H718" i="2"/>
  <c r="H719" i="2"/>
  <c r="H720" i="2"/>
  <c r="H721" i="2"/>
  <c r="H722" i="2"/>
  <c r="H723" i="2"/>
  <c r="H724" i="2"/>
  <c r="H725" i="2"/>
  <c r="H726" i="2"/>
  <c r="H727" i="2"/>
  <c r="H728" i="2"/>
  <c r="H729" i="2"/>
  <c r="H730" i="2"/>
  <c r="H731" i="2"/>
  <c r="H732" i="2"/>
  <c r="H733" i="2"/>
  <c r="H734" i="2"/>
  <c r="H735" i="2"/>
  <c r="H736" i="2"/>
  <c r="H737" i="2"/>
  <c r="H738" i="2"/>
  <c r="H739" i="2"/>
  <c r="H740" i="2"/>
  <c r="H741" i="2"/>
  <c r="H742" i="2"/>
  <c r="H743" i="2"/>
  <c r="H744" i="2"/>
  <c r="H745" i="2"/>
  <c r="H746" i="2"/>
  <c r="H747" i="2"/>
  <c r="H748" i="2"/>
  <c r="H749" i="2"/>
  <c r="H750" i="2"/>
  <c r="H751" i="2"/>
  <c r="H752" i="2"/>
  <c r="H753" i="2"/>
  <c r="H754" i="2"/>
  <c r="H755" i="2"/>
  <c r="H756" i="2"/>
  <c r="H757" i="2"/>
  <c r="H758" i="2"/>
  <c r="H759" i="2"/>
  <c r="H760" i="2"/>
  <c r="H761" i="2"/>
  <c r="H762" i="2"/>
  <c r="H763" i="2"/>
  <c r="H764" i="2"/>
  <c r="H765" i="2"/>
  <c r="H766" i="2"/>
  <c r="H767" i="2"/>
  <c r="H768" i="2"/>
  <c r="H769" i="2"/>
  <c r="H770" i="2"/>
  <c r="H771" i="2"/>
  <c r="H772" i="2"/>
  <c r="H773" i="2"/>
  <c r="H774" i="2"/>
  <c r="H775" i="2"/>
  <c r="H776" i="2"/>
  <c r="H777" i="2"/>
  <c r="H778" i="2"/>
  <c r="H779" i="2"/>
  <c r="H780" i="2"/>
  <c r="H781" i="2"/>
  <c r="H782" i="2"/>
  <c r="H783" i="2"/>
  <c r="H784" i="2"/>
  <c r="H785" i="2"/>
  <c r="H786" i="2"/>
  <c r="H787" i="2"/>
  <c r="H788" i="2"/>
  <c r="H790" i="2"/>
  <c r="H791" i="2"/>
  <c r="H792" i="2"/>
  <c r="H793" i="2"/>
  <c r="H794" i="2"/>
  <c r="H795" i="2"/>
  <c r="H796" i="2"/>
  <c r="H797" i="2"/>
  <c r="H798" i="2"/>
  <c r="H799" i="2"/>
  <c r="H800" i="2"/>
  <c r="H801" i="2"/>
  <c r="H802" i="2"/>
  <c r="H803" i="2"/>
  <c r="H804" i="2"/>
  <c r="H805" i="2"/>
  <c r="H806" i="2"/>
  <c r="H807" i="2"/>
  <c r="H808" i="2"/>
  <c r="H809" i="2"/>
  <c r="H811" i="2"/>
  <c r="H814" i="2"/>
  <c r="H815" i="2"/>
  <c r="H816" i="2"/>
  <c r="H820" i="2"/>
  <c r="H823" i="2"/>
  <c r="H824" i="2"/>
  <c r="H827" i="2"/>
  <c r="H828" i="2"/>
  <c r="H830" i="2"/>
  <c r="H831" i="2"/>
  <c r="H832" i="2"/>
  <c r="H833" i="2"/>
  <c r="H834" i="2"/>
  <c r="H835" i="2"/>
  <c r="H836" i="2"/>
  <c r="H837" i="2"/>
  <c r="H838" i="2"/>
  <c r="H839" i="2"/>
  <c r="H840" i="2"/>
  <c r="H841" i="2"/>
  <c r="H842" i="2"/>
  <c r="H843" i="2"/>
  <c r="H844" i="2"/>
  <c r="H845" i="2"/>
  <c r="H846" i="2"/>
  <c r="H847" i="2"/>
  <c r="H848" i="2"/>
  <c r="H849" i="2"/>
  <c r="H850" i="2"/>
  <c r="H851" i="2"/>
  <c r="H852" i="2"/>
  <c r="H853" i="2"/>
  <c r="H854" i="2"/>
  <c r="H855" i="2"/>
  <c r="H856" i="2"/>
  <c r="H857" i="2"/>
  <c r="H858" i="2"/>
  <c r="H859" i="2"/>
  <c r="H860" i="2"/>
  <c r="H861" i="2"/>
  <c r="H862" i="2"/>
  <c r="H863" i="2"/>
  <c r="H864" i="2"/>
  <c r="H865" i="2"/>
  <c r="H866" i="2"/>
  <c r="H867" i="2"/>
  <c r="H868" i="2"/>
  <c r="H869" i="2"/>
  <c r="H870" i="2"/>
  <c r="H871" i="2"/>
  <c r="H872" i="2"/>
  <c r="H873" i="2"/>
  <c r="H874" i="2"/>
  <c r="H875" i="2"/>
  <c r="H876" i="2"/>
  <c r="H877" i="2"/>
  <c r="H878" i="2"/>
  <c r="H879" i="2"/>
  <c r="H880" i="2"/>
  <c r="H881" i="2"/>
  <c r="H882" i="2"/>
  <c r="H883" i="2"/>
  <c r="H884" i="2"/>
  <c r="H885" i="2"/>
  <c r="H886" i="2"/>
  <c r="H887" i="2"/>
  <c r="H888" i="2"/>
  <c r="H889" i="2"/>
  <c r="H890" i="2"/>
  <c r="H891" i="2"/>
  <c r="H892" i="2"/>
  <c r="H893" i="2"/>
  <c r="H894" i="2"/>
  <c r="H895" i="2"/>
  <c r="H896" i="2"/>
  <c r="H897" i="2"/>
  <c r="H898" i="2"/>
  <c r="H899" i="2"/>
  <c r="H900" i="2"/>
  <c r="H901" i="2"/>
  <c r="H902" i="2"/>
  <c r="H903" i="2"/>
  <c r="H904" i="2"/>
  <c r="H905" i="2"/>
  <c r="H906" i="2"/>
  <c r="H907" i="2"/>
  <c r="H908" i="2"/>
  <c r="H909" i="2"/>
  <c r="H910" i="2"/>
  <c r="H911" i="2"/>
  <c r="H912" i="2"/>
  <c r="H913" i="2"/>
  <c r="H915" i="2"/>
  <c r="H916" i="2"/>
  <c r="H917" i="2"/>
  <c r="H918" i="2"/>
  <c r="H919" i="2"/>
  <c r="H920" i="2"/>
  <c r="H921" i="2"/>
  <c r="H922" i="2"/>
  <c r="H923" i="2"/>
  <c r="H924" i="2"/>
  <c r="H925" i="2"/>
  <c r="H926" i="2"/>
  <c r="H927" i="2"/>
  <c r="H928" i="2"/>
  <c r="H929" i="2"/>
  <c r="H930" i="2"/>
  <c r="H931" i="2"/>
  <c r="H932" i="2"/>
  <c r="H933" i="2"/>
  <c r="H934" i="2"/>
  <c r="H935" i="2"/>
  <c r="H936" i="2"/>
  <c r="H937" i="2"/>
  <c r="H938" i="2"/>
  <c r="H939" i="2"/>
  <c r="H940" i="2"/>
  <c r="H941" i="2"/>
  <c r="H942" i="2"/>
  <c r="H943" i="2"/>
  <c r="H944" i="2"/>
  <c r="H945" i="2"/>
  <c r="H946" i="2"/>
  <c r="H947" i="2"/>
  <c r="H948" i="2"/>
  <c r="H949" i="2"/>
  <c r="H950" i="2"/>
  <c r="H951" i="2"/>
  <c r="H952" i="2"/>
  <c r="H953" i="2"/>
  <c r="H954" i="2"/>
  <c r="H955" i="2"/>
  <c r="H956" i="2"/>
  <c r="H957" i="2"/>
  <c r="H958" i="2"/>
  <c r="H959" i="2"/>
  <c r="H960" i="2"/>
  <c r="H961" i="2"/>
  <c r="H962" i="2"/>
  <c r="H963" i="2"/>
  <c r="H964" i="2"/>
  <c r="H965" i="2"/>
  <c r="H966" i="2"/>
  <c r="H967" i="2"/>
  <c r="H968" i="2"/>
  <c r="H969" i="2"/>
  <c r="H970" i="2"/>
  <c r="H971" i="2"/>
  <c r="H972" i="2"/>
  <c r="H973" i="2"/>
  <c r="H974" i="2"/>
  <c r="H975" i="2"/>
  <c r="H976" i="2"/>
  <c r="H977" i="2"/>
  <c r="H978" i="2"/>
  <c r="H979" i="2"/>
  <c r="H980" i="2"/>
  <c r="H981" i="2"/>
  <c r="H982" i="2"/>
  <c r="H983" i="2"/>
  <c r="H986" i="2"/>
  <c r="H987" i="2"/>
  <c r="H988" i="2"/>
  <c r="H989" i="2"/>
  <c r="H990" i="2"/>
  <c r="H991" i="2"/>
  <c r="H992" i="2"/>
  <c r="H993" i="2"/>
  <c r="H994" i="2"/>
  <c r="H995" i="2"/>
  <c r="H996" i="2"/>
  <c r="H997" i="2"/>
  <c r="H998" i="2"/>
  <c r="H999" i="2"/>
  <c r="H1000" i="2"/>
  <c r="H1001" i="2"/>
  <c r="H1002" i="2"/>
  <c r="H1003" i="2"/>
  <c r="H1004" i="2"/>
  <c r="H1005" i="2"/>
  <c r="H1006" i="2"/>
  <c r="H1007" i="2"/>
  <c r="H1008" i="2"/>
  <c r="H1009" i="2"/>
  <c r="H1010" i="2"/>
  <c r="H1011" i="2"/>
  <c r="H1012" i="2"/>
  <c r="H1013" i="2"/>
  <c r="H1014" i="2"/>
  <c r="H1015" i="2"/>
  <c r="H1016" i="2"/>
  <c r="H1017" i="2"/>
  <c r="H1018" i="2"/>
  <c r="H1019" i="2"/>
  <c r="H1020" i="2"/>
  <c r="H1021" i="2"/>
  <c r="H1022" i="2"/>
  <c r="H1023" i="2"/>
  <c r="H1024" i="2"/>
  <c r="H1025" i="2"/>
  <c r="H1026" i="2"/>
  <c r="H1027" i="2"/>
  <c r="H1028" i="2"/>
  <c r="H1029" i="2"/>
  <c r="H1030" i="2"/>
  <c r="H1031" i="2"/>
  <c r="H1032" i="2"/>
  <c r="H1033" i="2"/>
  <c r="H1034" i="2"/>
  <c r="H1035" i="2"/>
  <c r="H1036" i="2"/>
  <c r="H1037" i="2"/>
  <c r="H1038" i="2"/>
  <c r="H1039" i="2"/>
  <c r="H1040" i="2"/>
  <c r="H1041" i="2"/>
  <c r="H1042" i="2"/>
  <c r="H1043" i="2"/>
  <c r="H1044" i="2"/>
  <c r="H1045" i="2"/>
  <c r="H1046" i="2"/>
  <c r="H1047" i="2"/>
  <c r="H1048" i="2"/>
  <c r="H1049" i="2"/>
  <c r="H1050" i="2"/>
  <c r="H1051" i="2"/>
  <c r="H1052" i="2"/>
  <c r="H1053" i="2"/>
  <c r="H1054" i="2"/>
  <c r="H1055" i="2"/>
  <c r="H1056" i="2"/>
  <c r="H1057" i="2"/>
  <c r="H1058" i="2"/>
  <c r="H1059" i="2"/>
  <c r="H1060" i="2"/>
  <c r="H1061" i="2"/>
  <c r="H1062" i="2"/>
  <c r="H1063" i="2"/>
  <c r="H1064" i="2"/>
  <c r="H1065" i="2"/>
  <c r="H1066" i="2"/>
  <c r="H1067" i="2"/>
  <c r="H1068" i="2"/>
  <c r="H1069" i="2"/>
  <c r="H1070" i="2"/>
  <c r="H1071" i="2"/>
  <c r="H1072" i="2"/>
  <c r="H1073" i="2"/>
  <c r="H1074" i="2"/>
  <c r="H1075" i="2"/>
  <c r="H1076" i="2"/>
  <c r="H1077" i="2"/>
  <c r="H1078" i="2"/>
  <c r="H1079" i="2"/>
  <c r="H1080" i="2"/>
  <c r="H1081" i="2"/>
  <c r="H1082" i="2"/>
  <c r="H1083" i="2"/>
  <c r="H1084" i="2"/>
  <c r="H1085" i="2"/>
  <c r="H1086" i="2"/>
  <c r="H1087" i="2"/>
  <c r="H1088" i="2"/>
  <c r="H1089" i="2"/>
  <c r="H1090" i="2"/>
  <c r="H1091" i="2"/>
  <c r="H1092" i="2"/>
  <c r="H1093" i="2"/>
  <c r="H1094" i="2"/>
  <c r="H1095" i="2"/>
  <c r="H1096" i="2"/>
  <c r="H1097" i="2"/>
  <c r="H1098" i="2"/>
  <c r="H1099" i="2"/>
  <c r="H1100" i="2"/>
  <c r="H1101" i="2"/>
  <c r="H1102" i="2"/>
  <c r="H1103" i="2"/>
  <c r="H1104" i="2"/>
  <c r="H1105" i="2"/>
  <c r="H1106" i="2"/>
  <c r="H1107" i="2"/>
  <c r="H1108" i="2"/>
  <c r="H1109" i="2"/>
  <c r="H1110" i="2"/>
  <c r="H1111" i="2"/>
  <c r="H1112" i="2"/>
  <c r="H1113" i="2"/>
  <c r="H1114" i="2"/>
  <c r="H1115" i="2"/>
  <c r="H1116" i="2"/>
  <c r="H1117" i="2"/>
  <c r="H1118" i="2"/>
  <c r="H1119" i="2"/>
  <c r="H1120" i="2"/>
  <c r="H1121" i="2"/>
  <c r="H1122" i="2"/>
  <c r="H1123" i="2"/>
  <c r="H1124" i="2"/>
  <c r="H1125" i="2"/>
  <c r="H1126" i="2"/>
  <c r="H1127" i="2"/>
  <c r="H1128" i="2"/>
  <c r="H1129" i="2"/>
  <c r="H1130" i="2"/>
  <c r="H1131" i="2"/>
  <c r="H1132" i="2"/>
  <c r="H1133" i="2"/>
  <c r="H1134" i="2"/>
  <c r="H1135" i="2"/>
  <c r="H1136" i="2"/>
  <c r="H1137" i="2"/>
  <c r="H1138" i="2"/>
  <c r="H1139" i="2"/>
  <c r="H1140" i="2"/>
  <c r="H1141" i="2"/>
  <c r="H1142" i="2"/>
  <c r="H1143" i="2"/>
  <c r="H1144" i="2"/>
  <c r="H1145" i="2"/>
  <c r="H1146" i="2"/>
  <c r="H1147" i="2"/>
  <c r="H1148" i="2"/>
  <c r="H1149" i="2"/>
  <c r="H1150" i="2"/>
  <c r="H1151" i="2"/>
  <c r="H1152" i="2"/>
  <c r="H1153" i="2"/>
  <c r="H1154" i="2"/>
  <c r="H1155" i="2"/>
  <c r="H1156" i="2"/>
  <c r="H1157" i="2"/>
  <c r="H1158" i="2"/>
  <c r="H1159" i="2"/>
  <c r="H1160" i="2"/>
  <c r="H1161" i="2"/>
  <c r="H1162" i="2"/>
  <c r="H1163" i="2"/>
  <c r="H1164" i="2"/>
  <c r="H1169" i="2"/>
  <c r="H1170" i="2"/>
  <c r="H1171" i="2"/>
  <c r="H1172" i="2"/>
  <c r="H1173" i="2"/>
  <c r="H1174" i="2"/>
  <c r="H1175" i="2"/>
  <c r="H1176" i="2"/>
  <c r="H1177" i="2"/>
  <c r="H1178" i="2"/>
  <c r="H1179" i="2"/>
  <c r="H1180" i="2"/>
  <c r="H1181" i="2"/>
  <c r="H1182" i="2"/>
  <c r="H1183" i="2"/>
  <c r="H1184" i="2"/>
  <c r="H1185" i="2"/>
  <c r="H1186" i="2"/>
  <c r="H1187" i="2"/>
  <c r="H1188" i="2"/>
  <c r="H1189" i="2"/>
  <c r="H1190" i="2"/>
  <c r="H1191" i="2"/>
  <c r="H1192" i="2"/>
  <c r="H1193" i="2"/>
  <c r="H1194" i="2"/>
  <c r="H1195" i="2"/>
  <c r="H1196" i="2"/>
  <c r="H1197" i="2"/>
  <c r="H1198" i="2"/>
  <c r="H1199" i="2"/>
  <c r="H1200" i="2"/>
  <c r="H1201" i="2"/>
  <c r="H1202" i="2"/>
  <c r="H1203" i="2"/>
  <c r="H1204" i="2"/>
  <c r="H1205" i="2"/>
  <c r="H1206" i="2"/>
  <c r="H1207" i="2"/>
  <c r="H1208" i="2"/>
  <c r="H1209" i="2"/>
  <c r="H1210" i="2"/>
  <c r="H1211" i="2"/>
  <c r="H1212" i="2"/>
  <c r="H1213" i="2"/>
  <c r="H1214" i="2"/>
  <c r="H1215" i="2"/>
  <c r="H1216" i="2"/>
  <c r="H1217" i="2"/>
  <c r="H1218" i="2"/>
  <c r="H1219" i="2"/>
  <c r="H1220" i="2"/>
  <c r="H1221" i="2"/>
  <c r="H1222" i="2"/>
  <c r="H1223" i="2"/>
  <c r="H1224" i="2"/>
  <c r="H1225" i="2"/>
  <c r="H1226" i="2"/>
  <c r="H1227" i="2"/>
  <c r="H1228" i="2"/>
  <c r="H1229" i="2"/>
  <c r="H1230" i="2"/>
  <c r="H1231" i="2"/>
  <c r="H1232" i="2"/>
  <c r="H1233" i="2"/>
  <c r="H1234" i="2"/>
  <c r="H1235" i="2"/>
  <c r="H1236" i="2"/>
  <c r="H1237" i="2"/>
  <c r="H1238" i="2"/>
  <c r="H1239" i="2"/>
  <c r="H1240" i="2"/>
  <c r="H1241" i="2"/>
  <c r="H1242" i="2"/>
  <c r="H1243" i="2"/>
  <c r="H1244" i="2"/>
  <c r="H1245" i="2"/>
  <c r="H1246" i="2"/>
  <c r="H1247" i="2"/>
  <c r="H1248" i="2"/>
  <c r="H1249" i="2"/>
  <c r="H1250" i="2"/>
  <c r="H1251" i="2"/>
  <c r="H1252" i="2"/>
  <c r="H1253" i="2"/>
  <c r="H1254" i="2"/>
  <c r="H1255" i="2"/>
  <c r="H1256" i="2"/>
  <c r="H1257" i="2"/>
  <c r="H1258" i="2"/>
  <c r="H1259" i="2"/>
  <c r="H1260" i="2"/>
  <c r="H1261" i="2"/>
  <c r="H1262" i="2"/>
  <c r="H1263" i="2"/>
  <c r="H1264" i="2"/>
  <c r="H1265" i="2"/>
  <c r="H1266" i="2"/>
  <c r="H1267" i="2"/>
  <c r="H1268" i="2"/>
  <c r="H1269" i="2"/>
  <c r="H1270" i="2"/>
  <c r="H1271" i="2"/>
  <c r="H1272" i="2"/>
  <c r="H1273" i="2"/>
  <c r="H1274" i="2"/>
  <c r="H1275" i="2"/>
  <c r="H1276" i="2"/>
  <c r="H1277" i="2"/>
  <c r="H1278" i="2"/>
  <c r="H1279" i="2"/>
  <c r="H1280" i="2"/>
  <c r="H1281" i="2"/>
  <c r="H1282" i="2"/>
  <c r="H1283" i="2"/>
  <c r="H1284" i="2"/>
  <c r="H1285" i="2"/>
  <c r="H1286" i="2"/>
  <c r="H1287" i="2"/>
  <c r="H1288" i="2"/>
  <c r="H1289" i="2"/>
  <c r="H1290" i="2"/>
  <c r="H1291" i="2"/>
  <c r="H1292" i="2"/>
  <c r="H1293" i="2"/>
  <c r="H1294" i="2"/>
  <c r="H1295" i="2"/>
  <c r="H1296" i="2"/>
  <c r="H1297" i="2"/>
  <c r="H1298" i="2"/>
  <c r="H1299" i="2"/>
  <c r="H1300" i="2"/>
  <c r="H1301" i="2"/>
  <c r="H1302" i="2"/>
  <c r="H1303" i="2"/>
  <c r="H1304" i="2"/>
  <c r="H1305" i="2"/>
  <c r="H1306" i="2"/>
  <c r="H1307" i="2"/>
  <c r="H1308" i="2"/>
  <c r="H1309" i="2"/>
  <c r="H1310" i="2"/>
  <c r="H1311" i="2"/>
  <c r="H1312" i="2"/>
  <c r="H1313" i="2"/>
  <c r="H1314" i="2"/>
  <c r="H1315" i="2"/>
  <c r="H1316" i="2"/>
  <c r="H1317" i="2"/>
  <c r="H1318" i="2"/>
  <c r="H1319" i="2"/>
  <c r="H1320" i="2"/>
  <c r="H1322" i="2"/>
  <c r="H1323" i="2"/>
  <c r="H1324" i="2"/>
  <c r="H1325" i="2"/>
  <c r="H1326" i="2"/>
  <c r="H1327" i="2"/>
  <c r="H1328" i="2"/>
  <c r="H1329" i="2"/>
  <c r="H1330" i="2"/>
  <c r="H1331" i="2"/>
  <c r="H1332" i="2"/>
  <c r="H1333" i="2"/>
  <c r="H1334" i="2"/>
  <c r="H1335" i="2"/>
  <c r="H1336" i="2"/>
  <c r="H1337" i="2"/>
  <c r="H1338" i="2"/>
  <c r="H1339" i="2"/>
  <c r="H1340" i="2"/>
  <c r="H1341" i="2"/>
  <c r="H1342" i="2"/>
  <c r="H1343" i="2"/>
  <c r="H1344" i="2"/>
  <c r="H1345" i="2"/>
  <c r="H1346" i="2"/>
  <c r="H1347" i="2"/>
  <c r="H1348" i="2"/>
  <c r="H1349" i="2"/>
  <c r="H1350" i="2"/>
  <c r="H1351" i="2"/>
  <c r="H1352" i="2"/>
  <c r="H1353" i="2"/>
  <c r="H1354" i="2"/>
  <c r="H1356" i="2"/>
  <c r="H1357" i="2"/>
  <c r="H1358" i="2"/>
  <c r="H1359" i="2"/>
  <c r="H1360" i="2"/>
  <c r="H1361" i="2"/>
  <c r="H1362" i="2"/>
  <c r="H1363" i="2"/>
  <c r="H1364" i="2"/>
  <c r="H1365" i="2"/>
  <c r="H1367" i="2"/>
  <c r="H1368" i="2"/>
  <c r="H1369" i="2"/>
  <c r="H1370" i="2"/>
  <c r="H1371" i="2"/>
  <c r="H1372" i="2"/>
  <c r="H1373" i="2"/>
  <c r="H1374" i="2"/>
  <c r="H1375" i="2"/>
  <c r="H1376" i="2"/>
  <c r="H1377" i="2"/>
  <c r="H1378" i="2"/>
  <c r="H1379" i="2"/>
  <c r="H1380" i="2"/>
  <c r="H1381" i="2"/>
  <c r="H1382" i="2"/>
  <c r="H1383" i="2"/>
  <c r="H1384" i="2"/>
  <c r="H1385" i="2"/>
  <c r="H1386" i="2"/>
  <c r="H1387" i="2"/>
  <c r="H1388" i="2"/>
  <c r="H1389" i="2"/>
  <c r="H1390" i="2"/>
  <c r="H1391" i="2"/>
  <c r="H1392" i="2"/>
  <c r="H1393" i="2"/>
  <c r="H1394" i="2"/>
  <c r="H1395" i="2"/>
  <c r="H1396" i="2"/>
  <c r="H1397" i="2"/>
  <c r="H1398" i="2"/>
  <c r="H1399" i="2"/>
  <c r="H1400" i="2"/>
  <c r="H1401" i="2"/>
  <c r="H1402" i="2"/>
  <c r="H1403" i="2"/>
  <c r="H1405" i="2"/>
  <c r="H1406" i="2"/>
  <c r="H1407" i="2"/>
  <c r="H1408" i="2"/>
  <c r="H1409" i="2"/>
  <c r="H1410" i="2"/>
  <c r="H1411" i="2"/>
  <c r="H1412" i="2"/>
  <c r="H1413" i="2"/>
  <c r="H1414" i="2"/>
  <c r="H1415" i="2"/>
  <c r="H1416" i="2"/>
  <c r="H1417" i="2"/>
  <c r="H1418" i="2"/>
  <c r="H1419" i="2"/>
  <c r="H1420" i="2"/>
  <c r="H1421" i="2"/>
  <c r="H1422" i="2"/>
  <c r="H1423" i="2"/>
  <c r="H1424" i="2"/>
  <c r="H1425" i="2"/>
  <c r="H1426" i="2"/>
  <c r="H1427" i="2"/>
  <c r="H1428" i="2"/>
  <c r="H1429" i="2"/>
  <c r="H1430" i="2"/>
  <c r="H1431" i="2"/>
  <c r="H1432" i="2"/>
  <c r="H1433" i="2"/>
  <c r="H1434" i="2"/>
  <c r="H1435" i="2"/>
  <c r="H1436" i="2"/>
  <c r="H1437" i="2"/>
  <c r="H1438" i="2"/>
  <c r="H1439" i="2"/>
  <c r="H1440" i="2"/>
  <c r="H1441" i="2"/>
  <c r="H1442" i="2"/>
  <c r="H1443" i="2"/>
  <c r="H1444" i="2"/>
  <c r="H1445" i="2"/>
  <c r="H1446" i="2"/>
  <c r="H1447" i="2"/>
  <c r="H1448" i="2"/>
  <c r="H1449" i="2"/>
  <c r="H1450" i="2"/>
  <c r="H1451" i="2"/>
  <c r="H1452" i="2"/>
  <c r="H1453" i="2"/>
  <c r="H1454" i="2"/>
  <c r="H1455" i="2"/>
  <c r="H1456" i="2"/>
  <c r="H1457" i="2"/>
  <c r="H1458" i="2"/>
  <c r="H1459" i="2"/>
  <c r="H1460" i="2"/>
  <c r="H1461" i="2"/>
  <c r="H1462" i="2"/>
  <c r="H1463" i="2"/>
  <c r="H1464" i="2"/>
  <c r="H1465" i="2"/>
  <c r="H1466" i="2"/>
  <c r="H1467" i="2"/>
  <c r="H1468" i="2"/>
  <c r="H1469" i="2"/>
  <c r="H1470" i="2"/>
  <c r="H1471" i="2"/>
  <c r="H1472" i="2"/>
  <c r="H1473" i="2"/>
  <c r="H1474" i="2"/>
  <c r="H1475" i="2"/>
  <c r="H1476" i="2"/>
  <c r="H1477" i="2"/>
  <c r="H1478" i="2"/>
  <c r="H1479" i="2"/>
  <c r="H1480" i="2"/>
  <c r="H1481" i="2"/>
  <c r="H1482" i="2"/>
  <c r="H1483" i="2"/>
  <c r="H1484" i="2"/>
  <c r="H1485" i="2"/>
  <c r="H1486" i="2"/>
  <c r="H1487" i="2"/>
  <c r="H1488" i="2"/>
  <c r="H1489" i="2"/>
  <c r="H1490" i="2"/>
  <c r="H1491" i="2"/>
  <c r="H1492" i="2"/>
  <c r="H1493" i="2"/>
  <c r="H1494" i="2"/>
  <c r="H1495" i="2"/>
  <c r="H1496" i="2"/>
  <c r="H1497" i="2"/>
  <c r="H1498" i="2"/>
  <c r="H1499" i="2"/>
  <c r="H1500" i="2"/>
  <c r="H1501" i="2"/>
  <c r="H1502" i="2"/>
  <c r="H1503" i="2"/>
  <c r="H1504" i="2"/>
  <c r="H1505" i="2"/>
  <c r="H361" i="2"/>
  <c r="H363" i="2"/>
  <c r="H365" i="2"/>
  <c r="H366" i="2"/>
  <c r="H1506" i="2"/>
  <c r="H1507" i="2"/>
  <c r="H1508" i="2"/>
  <c r="H1509" i="2"/>
  <c r="H1510" i="2"/>
  <c r="H1511" i="2"/>
  <c r="H1512" i="2"/>
  <c r="H1513" i="2"/>
  <c r="H1514" i="2"/>
  <c r="H1515" i="2"/>
  <c r="H1516" i="2"/>
  <c r="H1517" i="2"/>
  <c r="H1518" i="2"/>
  <c r="H1519" i="2"/>
  <c r="H1520" i="2"/>
  <c r="H1521" i="2"/>
  <c r="H1522" i="2"/>
  <c r="H1523" i="2"/>
  <c r="H1524" i="2"/>
  <c r="H1525" i="2"/>
  <c r="H1526" i="2"/>
  <c r="H1527" i="2"/>
  <c r="H1528" i="2"/>
  <c r="H1529" i="2"/>
  <c r="H1530" i="2"/>
  <c r="H1531" i="2"/>
  <c r="H1532" i="2"/>
  <c r="H1533" i="2"/>
  <c r="H1534" i="2"/>
  <c r="H1535" i="2"/>
  <c r="H1536" i="2"/>
  <c r="H1537" i="2"/>
  <c r="H1538" i="2"/>
  <c r="H1539" i="2"/>
  <c r="H1540" i="2"/>
  <c r="H1541" i="2"/>
  <c r="H1542" i="2"/>
  <c r="H1543" i="2"/>
  <c r="H1544" i="2"/>
  <c r="H1545" i="2"/>
  <c r="H1546" i="2"/>
  <c r="H1547" i="2"/>
  <c r="H1548" i="2"/>
  <c r="H1549" i="2"/>
  <c r="H1550" i="2"/>
  <c r="H1551" i="2"/>
  <c r="H1552" i="2"/>
  <c r="H1553" i="2"/>
  <c r="H1554" i="2"/>
  <c r="H1555" i="2"/>
  <c r="H1556" i="2"/>
  <c r="H1557" i="2"/>
  <c r="H1558" i="2"/>
  <c r="H1559" i="2"/>
  <c r="H1560" i="2"/>
  <c r="H1561" i="2"/>
  <c r="H1562" i="2"/>
  <c r="H1563" i="2"/>
  <c r="H1564" i="2"/>
  <c r="H1565" i="2"/>
  <c r="H1566" i="2"/>
  <c r="H1567" i="2"/>
  <c r="H1568" i="2"/>
  <c r="H1569" i="2"/>
  <c r="H1570" i="2"/>
  <c r="H1571" i="2"/>
  <c r="H1572" i="2"/>
  <c r="H1573" i="2"/>
  <c r="H1574" i="2"/>
  <c r="H1575" i="2"/>
  <c r="H1576" i="2"/>
  <c r="H1577" i="2"/>
  <c r="H1578" i="2"/>
  <c r="H1579" i="2"/>
  <c r="H1580" i="2"/>
  <c r="H1581" i="2"/>
  <c r="H1582" i="2"/>
  <c r="H1583" i="2"/>
  <c r="H1584" i="2"/>
  <c r="H1585" i="2"/>
  <c r="H1586" i="2"/>
  <c r="H1587" i="2"/>
  <c r="H1588" i="2"/>
  <c r="H1589" i="2"/>
  <c r="H1590" i="2"/>
  <c r="H1591" i="2"/>
  <c r="H1592" i="2"/>
  <c r="H1593" i="2"/>
  <c r="H1594" i="2"/>
  <c r="H1595" i="2"/>
  <c r="H1596" i="2"/>
  <c r="H1597" i="2"/>
  <c r="H1598" i="2"/>
  <c r="H1599" i="2"/>
  <c r="H1600" i="2"/>
  <c r="H1601" i="2"/>
  <c r="H1602" i="2"/>
  <c r="H1603" i="2"/>
  <c r="H1604" i="2"/>
  <c r="H1605" i="2"/>
  <c r="H1606" i="2"/>
  <c r="H1607" i="2"/>
  <c r="H1608" i="2"/>
  <c r="H1609" i="2"/>
  <c r="H1610" i="2"/>
  <c r="H1611" i="2"/>
  <c r="H1612" i="2"/>
  <c r="H1613" i="2"/>
  <c r="H1614" i="2"/>
  <c r="H1615" i="2"/>
  <c r="H1616" i="2"/>
  <c r="H1617" i="2"/>
  <c r="H1618" i="2"/>
  <c r="H1619" i="2"/>
  <c r="H1620" i="2"/>
  <c r="H1621" i="2"/>
  <c r="H1622" i="2"/>
  <c r="H1623" i="2"/>
  <c r="H1624" i="2"/>
  <c r="H1625" i="2"/>
  <c r="H1626" i="2"/>
  <c r="H1627" i="2"/>
  <c r="H1628" i="2"/>
  <c r="H1629" i="2"/>
  <c r="H1630" i="2"/>
  <c r="H1631" i="2"/>
  <c r="H1632" i="2"/>
  <c r="H1633" i="2"/>
  <c r="H1634" i="2"/>
  <c r="H1635" i="2"/>
  <c r="H1636" i="2"/>
  <c r="H1637" i="2"/>
  <c r="H1638" i="2"/>
  <c r="H1639" i="2"/>
  <c r="H1640" i="2"/>
  <c r="H1641" i="2"/>
  <c r="H1642" i="2"/>
  <c r="H1643" i="2"/>
  <c r="H1644" i="2"/>
  <c r="H1645" i="2"/>
  <c r="H1646" i="2"/>
  <c r="H1647" i="2"/>
  <c r="H1648" i="2"/>
  <c r="H1654" i="2"/>
  <c r="H1655" i="2"/>
  <c r="H1656" i="2"/>
  <c r="H1657" i="2"/>
  <c r="H1658" i="2"/>
  <c r="H1659" i="2"/>
  <c r="H1660" i="2"/>
  <c r="H1661" i="2"/>
  <c r="H1662" i="2"/>
  <c r="H1663" i="2"/>
  <c r="H1664" i="2"/>
  <c r="H1665" i="2"/>
  <c r="H1666" i="2"/>
  <c r="H1667" i="2"/>
  <c r="H1668" i="2"/>
  <c r="H1669" i="2"/>
  <c r="H1670" i="2"/>
  <c r="H1671" i="2"/>
  <c r="H1672" i="2"/>
  <c r="H1673" i="2"/>
  <c r="H1674" i="2"/>
  <c r="H1675" i="2"/>
  <c r="H1676" i="2"/>
  <c r="H1678" i="2"/>
  <c r="H1679" i="2"/>
  <c r="H1680" i="2"/>
  <c r="H1681" i="2"/>
  <c r="H1682" i="2"/>
  <c r="H1683" i="2"/>
  <c r="H1684" i="2"/>
  <c r="H1685" i="2"/>
  <c r="H1686" i="2"/>
  <c r="H1687" i="2"/>
  <c r="H1688" i="2"/>
  <c r="H1689" i="2"/>
  <c r="H1690" i="2"/>
  <c r="H1691" i="2"/>
  <c r="H1692" i="2"/>
  <c r="H1693" i="2"/>
  <c r="H1694" i="2"/>
  <c r="H1695" i="2"/>
  <c r="H1696" i="2"/>
  <c r="H1697" i="2"/>
  <c r="H1698" i="2"/>
  <c r="H1699" i="2"/>
  <c r="H1700" i="2"/>
  <c r="H1701" i="2"/>
  <c r="H1702" i="2"/>
  <c r="H1703" i="2"/>
  <c r="H1704" i="2"/>
  <c r="H1705" i="2"/>
  <c r="H1706" i="2"/>
  <c r="H1707" i="2"/>
  <c r="H1708" i="2"/>
  <c r="H1709" i="2"/>
  <c r="H1710" i="2"/>
  <c r="H1711" i="2"/>
  <c r="H1712" i="2"/>
  <c r="H1713" i="2"/>
  <c r="H1714" i="2"/>
  <c r="H1715" i="2"/>
  <c r="H1716" i="2"/>
  <c r="H1717" i="2"/>
  <c r="H1718" i="2"/>
  <c r="H1719" i="2"/>
  <c r="H1720" i="2"/>
  <c r="H1721" i="2"/>
  <c r="H1722" i="2"/>
  <c r="H1723" i="2"/>
  <c r="H1724" i="2"/>
  <c r="H1725" i="2"/>
  <c r="H1726" i="2"/>
  <c r="H1727" i="2"/>
  <c r="H1728" i="2"/>
  <c r="H1729" i="2"/>
  <c r="H1730" i="2"/>
  <c r="H1731" i="2"/>
  <c r="H1732" i="2"/>
  <c r="H1733" i="2"/>
  <c r="H1734" i="2"/>
  <c r="H1735" i="2"/>
  <c r="H1736" i="2"/>
  <c r="H1737" i="2"/>
  <c r="H1738" i="2"/>
  <c r="H1739" i="2"/>
  <c r="H1740" i="2"/>
  <c r="H1741" i="2"/>
  <c r="H1742" i="2"/>
  <c r="H1743" i="2"/>
  <c r="H1744" i="2"/>
  <c r="H1745" i="2"/>
  <c r="H1746" i="2"/>
  <c r="H1747" i="2"/>
  <c r="H1748" i="2"/>
  <c r="H1749" i="2"/>
  <c r="H1750" i="2"/>
  <c r="H1751" i="2"/>
  <c r="H1752" i="2"/>
  <c r="H1753" i="2"/>
  <c r="H1754" i="2"/>
  <c r="H1755" i="2"/>
  <c r="H1756" i="2"/>
  <c r="H1757" i="2"/>
  <c r="H1758" i="2"/>
  <c r="H1759" i="2"/>
  <c r="H1760" i="2"/>
  <c r="H1761" i="2"/>
  <c r="H1762" i="2"/>
  <c r="H1763" i="2"/>
  <c r="H1764" i="2"/>
  <c r="H1765" i="2"/>
  <c r="H1766" i="2"/>
  <c r="H1767" i="2"/>
  <c r="H1768" i="2"/>
  <c r="H1769" i="2"/>
  <c r="H1770" i="2"/>
  <c r="H1771" i="2"/>
  <c r="H1772" i="2"/>
  <c r="H1773" i="2"/>
  <c r="H1774" i="2"/>
  <c r="H1775" i="2"/>
  <c r="H1776" i="2"/>
  <c r="H1777" i="2"/>
  <c r="H1778" i="2"/>
  <c r="H1779" i="2"/>
  <c r="H1780" i="2"/>
  <c r="H1781" i="2"/>
  <c r="H1782" i="2"/>
  <c r="H1783" i="2"/>
  <c r="H1784" i="2"/>
  <c r="H1785" i="2"/>
  <c r="H1786" i="2"/>
  <c r="H1787" i="2"/>
  <c r="H1788" i="2"/>
  <c r="H1789" i="2"/>
  <c r="H1790" i="2"/>
  <c r="H1791" i="2"/>
  <c r="H1792" i="2"/>
  <c r="H1793" i="2"/>
  <c r="H1794" i="2"/>
  <c r="H1795" i="2"/>
  <c r="H1796" i="2"/>
  <c r="H1797" i="2"/>
  <c r="H1798" i="2"/>
  <c r="H1799" i="2"/>
  <c r="H1800" i="2"/>
  <c r="H1801" i="2"/>
  <c r="H1802" i="2"/>
  <c r="H1803" i="2"/>
  <c r="H1804" i="2"/>
  <c r="H1805" i="2"/>
  <c r="H1806" i="2"/>
  <c r="H1807" i="2"/>
  <c r="H1808" i="2"/>
  <c r="H1809" i="2"/>
  <c r="H1810" i="2"/>
  <c r="H1811" i="2"/>
  <c r="H1812" i="2"/>
  <c r="H1813" i="2"/>
  <c r="H1814" i="2"/>
  <c r="H1815" i="2"/>
  <c r="H1816" i="2"/>
  <c r="H1817" i="2"/>
  <c r="H1818" i="2"/>
  <c r="H1819" i="2"/>
  <c r="H1820" i="2"/>
  <c r="H1821" i="2"/>
  <c r="H1822" i="2"/>
  <c r="H1823" i="2"/>
  <c r="H1824" i="2"/>
  <c r="H1825" i="2"/>
  <c r="H1826" i="2"/>
  <c r="H1827" i="2"/>
  <c r="H1828" i="2"/>
  <c r="H1829" i="2"/>
  <c r="H1830" i="2"/>
  <c r="H1831" i="2"/>
  <c r="H1832" i="2"/>
  <c r="H1833" i="2"/>
  <c r="H1834" i="2"/>
  <c r="H1835" i="2"/>
  <c r="H1836" i="2"/>
  <c r="H1837" i="2"/>
  <c r="H1838" i="2"/>
  <c r="H1839" i="2"/>
  <c r="H1840" i="2"/>
  <c r="H1841" i="2"/>
  <c r="H1842" i="2"/>
  <c r="H1843" i="2"/>
  <c r="H1844" i="2"/>
  <c r="H1845" i="2"/>
  <c r="H1846" i="2"/>
  <c r="H1847" i="2"/>
  <c r="H1848" i="2"/>
  <c r="H1849" i="2"/>
  <c r="H1850" i="2"/>
  <c r="H1851" i="2"/>
  <c r="H1852" i="2"/>
  <c r="H1853" i="2"/>
  <c r="H1854" i="2"/>
  <c r="H1855" i="2"/>
  <c r="H1856" i="2"/>
  <c r="H1857" i="2"/>
  <c r="H1858" i="2"/>
  <c r="H1859" i="2"/>
  <c r="H1860" i="2"/>
  <c r="H1861" i="2"/>
  <c r="H1862" i="2"/>
  <c r="H1863" i="2"/>
  <c r="H1864" i="2"/>
  <c r="H1865" i="2"/>
  <c r="H1866" i="2"/>
  <c r="H1867" i="2"/>
  <c r="H1868" i="2"/>
  <c r="H1869" i="2"/>
  <c r="H1870" i="2"/>
  <c r="H1871" i="2"/>
  <c r="H1872" i="2"/>
  <c r="H1873" i="2"/>
  <c r="H1874" i="2"/>
  <c r="H1875" i="2"/>
  <c r="H1876" i="2"/>
  <c r="H1877" i="2"/>
  <c r="H1878" i="2"/>
  <c r="H1879" i="2"/>
  <c r="H1880" i="2"/>
  <c r="H1881" i="2"/>
  <c r="H1882" i="2"/>
  <c r="H1883" i="2"/>
  <c r="H1884" i="2"/>
  <c r="H1885" i="2"/>
  <c r="H1886" i="2"/>
  <c r="H1887" i="2"/>
  <c r="H1888" i="2"/>
  <c r="H1889" i="2"/>
  <c r="H1890" i="2"/>
  <c r="H1891" i="2"/>
  <c r="H1892" i="2"/>
  <c r="H1893" i="2"/>
  <c r="H1894" i="2"/>
  <c r="H1895" i="2"/>
  <c r="H1896" i="2"/>
  <c r="H1897" i="2"/>
  <c r="H1898" i="2"/>
  <c r="H1899" i="2"/>
  <c r="H1900" i="2"/>
  <c r="H1901" i="2"/>
  <c r="H1902" i="2"/>
  <c r="H1903" i="2"/>
  <c r="H1904" i="2"/>
  <c r="H1905" i="2"/>
  <c r="H1906" i="2"/>
  <c r="H1907" i="2"/>
  <c r="H1908" i="2"/>
  <c r="H1909" i="2"/>
  <c r="H1910" i="2"/>
  <c r="H1911" i="2"/>
  <c r="H1912" i="2"/>
  <c r="H1913" i="2"/>
  <c r="H1914" i="2"/>
  <c r="H1915" i="2"/>
  <c r="H1916" i="2"/>
  <c r="H1917" i="2"/>
  <c r="H1918" i="2"/>
  <c r="H1919" i="2"/>
  <c r="H1920" i="2"/>
  <c r="H1921" i="2"/>
  <c r="H1922" i="2"/>
  <c r="H1923" i="2"/>
  <c r="H1924" i="2"/>
  <c r="H1925" i="2"/>
  <c r="H1926" i="2"/>
  <c r="H1927" i="2"/>
  <c r="H1928" i="2"/>
  <c r="H1929" i="2"/>
  <c r="H1930" i="2"/>
  <c r="H1931" i="2"/>
  <c r="H1932" i="2"/>
  <c r="H1933" i="2"/>
  <c r="H1934" i="2"/>
  <c r="H1935" i="2"/>
  <c r="H1936" i="2"/>
  <c r="H1937" i="2"/>
  <c r="H1938" i="2"/>
  <c r="H1939" i="2"/>
  <c r="H1940" i="2"/>
  <c r="H1941" i="2"/>
  <c r="H1942" i="2"/>
  <c r="H1943" i="2"/>
  <c r="H1944" i="2"/>
  <c r="H1945" i="2"/>
  <c r="H1946" i="2"/>
  <c r="H1947" i="2"/>
  <c r="H1948" i="2"/>
  <c r="H1949" i="2"/>
  <c r="H1950" i="2"/>
  <c r="H1951" i="2"/>
  <c r="H1952" i="2"/>
  <c r="H1953" i="2"/>
  <c r="H1954" i="2"/>
  <c r="H1955" i="2"/>
  <c r="H1956" i="2"/>
  <c r="H1957" i="2"/>
  <c r="H1958" i="2"/>
  <c r="H1959" i="2"/>
  <c r="H1960" i="2"/>
  <c r="H1961" i="2"/>
  <c r="H1962" i="2"/>
  <c r="H1963" i="2"/>
  <c r="H1964" i="2"/>
  <c r="H1965" i="2"/>
  <c r="H1966" i="2"/>
  <c r="H1967" i="2"/>
  <c r="H1968" i="2"/>
  <c r="H1969" i="2"/>
  <c r="H1970" i="2"/>
  <c r="H1971" i="2"/>
  <c r="H1972" i="2"/>
  <c r="H1973" i="2"/>
  <c r="H1974" i="2"/>
  <c r="H1975" i="2"/>
  <c r="H1976" i="2"/>
  <c r="H1977" i="2"/>
  <c r="H1978" i="2"/>
  <c r="H1979" i="2"/>
  <c r="H1980" i="2"/>
  <c r="H1981" i="2"/>
  <c r="H1982" i="2"/>
  <c r="H1983" i="2"/>
  <c r="H1984" i="2"/>
  <c r="H1985" i="2"/>
  <c r="H1986" i="2"/>
  <c r="H1987" i="2"/>
  <c r="H1988" i="2"/>
  <c r="H1989" i="2"/>
  <c r="H1990" i="2"/>
  <c r="H1991" i="2"/>
  <c r="H1992" i="2"/>
  <c r="H1993" i="2"/>
  <c r="H1994" i="2"/>
  <c r="H1995" i="2"/>
  <c r="H1996" i="2"/>
  <c r="H1997" i="2"/>
  <c r="H1998" i="2"/>
  <c r="H1999" i="2"/>
  <c r="H2000" i="2"/>
  <c r="H2001" i="2"/>
  <c r="H2002" i="2"/>
  <c r="H2003" i="2"/>
  <c r="H2004" i="2"/>
  <c r="H2005" i="2"/>
  <c r="H2006" i="2"/>
  <c r="H2007" i="2"/>
  <c r="H2008" i="2"/>
  <c r="H2009" i="2"/>
  <c r="H2010" i="2"/>
  <c r="H2011" i="2"/>
  <c r="H2012" i="2"/>
  <c r="H2013" i="2"/>
  <c r="H2014" i="2"/>
  <c r="H2015" i="2"/>
  <c r="H2016" i="2"/>
  <c r="H2017" i="2"/>
  <c r="H2018" i="2"/>
  <c r="H2019" i="2"/>
  <c r="H2020" i="2"/>
  <c r="H2021" i="2"/>
  <c r="H2022" i="2"/>
  <c r="H2023" i="2"/>
  <c r="H2024" i="2"/>
  <c r="H2025" i="2"/>
  <c r="H2026" i="2"/>
  <c r="H2027" i="2"/>
  <c r="H2028" i="2"/>
  <c r="H2029" i="2"/>
  <c r="H2030" i="2"/>
  <c r="H2031" i="2"/>
  <c r="H2032" i="2"/>
  <c r="H2033" i="2"/>
  <c r="H2034" i="2"/>
  <c r="H2035" i="2"/>
  <c r="H2036" i="2"/>
  <c r="H2037" i="2"/>
  <c r="H2038" i="2"/>
  <c r="H2039" i="2"/>
  <c r="H2040" i="2"/>
  <c r="H2041" i="2"/>
  <c r="H2042" i="2"/>
  <c r="H2043" i="2"/>
  <c r="H2044" i="2"/>
  <c r="H2045" i="2"/>
  <c r="H2046" i="2"/>
  <c r="H2047" i="2"/>
  <c r="H2048" i="2"/>
  <c r="H2049" i="2"/>
  <c r="H2050" i="2"/>
  <c r="H2051" i="2"/>
  <c r="H2052" i="2"/>
  <c r="H2053" i="2"/>
  <c r="H2054" i="2"/>
  <c r="H2055" i="2"/>
  <c r="H2056" i="2"/>
  <c r="H2057" i="2"/>
  <c r="H2058" i="2"/>
  <c r="H2059" i="2"/>
  <c r="H2060" i="2"/>
  <c r="H2061" i="2"/>
  <c r="H2062" i="2"/>
  <c r="H2063" i="2"/>
  <c r="H2064" i="2"/>
  <c r="H2065" i="2"/>
  <c r="H2066" i="2"/>
  <c r="H2067" i="2"/>
  <c r="H2068" i="2"/>
  <c r="H2069" i="2"/>
  <c r="H2070" i="2"/>
  <c r="H2071" i="2"/>
  <c r="H2072" i="2"/>
  <c r="H2073" i="2"/>
  <c r="H2074" i="2"/>
  <c r="H2075" i="2"/>
  <c r="H2076" i="2"/>
  <c r="H2077" i="2"/>
  <c r="H2078" i="2"/>
  <c r="H2079" i="2"/>
  <c r="H2080" i="2"/>
  <c r="H2081" i="2"/>
  <c r="H2082" i="2"/>
  <c r="H2083" i="2"/>
  <c r="H2084" i="2"/>
  <c r="H2085" i="2"/>
  <c r="H2086" i="2"/>
  <c r="H2087" i="2"/>
  <c r="H2088" i="2"/>
  <c r="H2089" i="2"/>
  <c r="H2090" i="2"/>
  <c r="H2091" i="2"/>
  <c r="H2092" i="2"/>
  <c r="H2093" i="2"/>
  <c r="H2094" i="2"/>
  <c r="H2095" i="2"/>
  <c r="H2096" i="2"/>
  <c r="H2097" i="2"/>
  <c r="H2098" i="2"/>
  <c r="H2099" i="2"/>
  <c r="H2100" i="2"/>
  <c r="H2101" i="2"/>
  <c r="H2102" i="2"/>
  <c r="H2103" i="2"/>
  <c r="H2104" i="2"/>
  <c r="H2105" i="2"/>
  <c r="H2106" i="2"/>
  <c r="H2107" i="2"/>
  <c r="H2108" i="2"/>
  <c r="H2109" i="2"/>
  <c r="H2110" i="2"/>
  <c r="H2111" i="2"/>
  <c r="H2112" i="2"/>
  <c r="H2113" i="2"/>
  <c r="H2114" i="2"/>
  <c r="H2115" i="2"/>
  <c r="H2116" i="2"/>
  <c r="H2117" i="2"/>
  <c r="H2118" i="2"/>
  <c r="H2119" i="2"/>
  <c r="H2120" i="2"/>
  <c r="H2121" i="2"/>
  <c r="H2123" i="2"/>
  <c r="H2124" i="2"/>
  <c r="H2125" i="2"/>
  <c r="H2126" i="2"/>
  <c r="H2127" i="2"/>
  <c r="H2129" i="2"/>
  <c r="H2130" i="2"/>
  <c r="H2131" i="2"/>
  <c r="H2132" i="2"/>
  <c r="H2133" i="2"/>
  <c r="H2134" i="2"/>
  <c r="H2135" i="2"/>
  <c r="H2136" i="2"/>
  <c r="H2137" i="2"/>
  <c r="H2138" i="2"/>
  <c r="H2139" i="2"/>
  <c r="H2140" i="2"/>
  <c r="H2141" i="2"/>
  <c r="H2142" i="2"/>
  <c r="H2143" i="2"/>
  <c r="H2144" i="2"/>
  <c r="H2145" i="2"/>
  <c r="H2146" i="2"/>
  <c r="H2147" i="2"/>
  <c r="H2148" i="2"/>
  <c r="H2149" i="2"/>
  <c r="H2150" i="2"/>
  <c r="H2151" i="2"/>
  <c r="H2152" i="2"/>
  <c r="H2153" i="2"/>
  <c r="H2154" i="2"/>
  <c r="H2155" i="2"/>
  <c r="H2156" i="2"/>
  <c r="H2157" i="2"/>
  <c r="H2158" i="2"/>
  <c r="H2159" i="2"/>
  <c r="H2160" i="2"/>
  <c r="H2161" i="2"/>
  <c r="H2162" i="2"/>
  <c r="H2163" i="2"/>
  <c r="H2164" i="2"/>
  <c r="H2165" i="2"/>
  <c r="H2166" i="2"/>
  <c r="H2167" i="2"/>
  <c r="H2168" i="2"/>
  <c r="H2169" i="2"/>
  <c r="H2170" i="2"/>
  <c r="H2171" i="2"/>
  <c r="H2172" i="2"/>
  <c r="H2173" i="2"/>
  <c r="H2174" i="2"/>
  <c r="H2175" i="2"/>
  <c r="H2176" i="2"/>
  <c r="H2177" i="2"/>
  <c r="H2178" i="2"/>
  <c r="H2179" i="2"/>
  <c r="H2180" i="2"/>
  <c r="H2181" i="2"/>
  <c r="H2182" i="2"/>
  <c r="H2183" i="2"/>
  <c r="H2184" i="2"/>
  <c r="H2185" i="2"/>
  <c r="H2186" i="2"/>
  <c r="H2187" i="2"/>
  <c r="H2188" i="2"/>
  <c r="H2189" i="2"/>
  <c r="H2190" i="2"/>
  <c r="H2191" i="2"/>
  <c r="H2192" i="2"/>
  <c r="H2193" i="2"/>
  <c r="H2194" i="2"/>
  <c r="H2195" i="2"/>
  <c r="H2196" i="2"/>
  <c r="H2197" i="2"/>
  <c r="H2198" i="2"/>
  <c r="H2199" i="2"/>
  <c r="H2200" i="2"/>
  <c r="H2201" i="2"/>
  <c r="H2202" i="2"/>
  <c r="H2203" i="2"/>
  <c r="H2204" i="2"/>
  <c r="H2205" i="2"/>
  <c r="H2206" i="2"/>
  <c r="H2207" i="2"/>
  <c r="H2208" i="2"/>
  <c r="H2209" i="2"/>
  <c r="H2210" i="2"/>
  <c r="H2211" i="2"/>
  <c r="H2212" i="2"/>
  <c r="H2213" i="2"/>
  <c r="H2214" i="2"/>
  <c r="H2215" i="2"/>
  <c r="H2216" i="2"/>
  <c r="H2217" i="2"/>
  <c r="H2218" i="2"/>
  <c r="H2219" i="2"/>
  <c r="H2220" i="2"/>
  <c r="H2221" i="2"/>
  <c r="H2222" i="2"/>
  <c r="H2223" i="2"/>
  <c r="H2224" i="2"/>
  <c r="H2225" i="2"/>
  <c r="H2226" i="2"/>
  <c r="H2227" i="2"/>
  <c r="H2228" i="2"/>
  <c r="H2229" i="2"/>
  <c r="H2230" i="2"/>
  <c r="H2231" i="2"/>
  <c r="H2232" i="2"/>
  <c r="H2233" i="2"/>
  <c r="H2234" i="2"/>
  <c r="H2235" i="2"/>
  <c r="H2236" i="2"/>
  <c r="H2237" i="2"/>
  <c r="H2238" i="2"/>
  <c r="H2239" i="2"/>
  <c r="H2240" i="2"/>
  <c r="H2241" i="2"/>
  <c r="H2242" i="2"/>
  <c r="H2243" i="2"/>
  <c r="H2244" i="2"/>
  <c r="H2245" i="2"/>
  <c r="H2246" i="2"/>
  <c r="H2247" i="2"/>
  <c r="H2248" i="2"/>
  <c r="H2249" i="2"/>
  <c r="H2250" i="2"/>
  <c r="H2251" i="2"/>
  <c r="H2252" i="2"/>
  <c r="H2253" i="2"/>
  <c r="H2254" i="2"/>
  <c r="H2255" i="2"/>
  <c r="H2256" i="2"/>
  <c r="H2257" i="2"/>
  <c r="H2258" i="2"/>
  <c r="H2259" i="2"/>
  <c r="H2260" i="2"/>
  <c r="H2261" i="2"/>
  <c r="H2262" i="2"/>
  <c r="H2263" i="2"/>
  <c r="H2264" i="2"/>
  <c r="H2265" i="2"/>
  <c r="H2266" i="2"/>
  <c r="H2267" i="2"/>
  <c r="H2268" i="2"/>
  <c r="H2269" i="2"/>
  <c r="H2270" i="2"/>
  <c r="H2271" i="2"/>
  <c r="H2272" i="2"/>
  <c r="H2273" i="2"/>
  <c r="H2274" i="2"/>
  <c r="H2275" i="2"/>
  <c r="H2276" i="2"/>
  <c r="H2277" i="2"/>
  <c r="H2278" i="2"/>
  <c r="H2279" i="2"/>
  <c r="H2280" i="2"/>
  <c r="H2281" i="2"/>
  <c r="H2282" i="2"/>
  <c r="H2283" i="2"/>
  <c r="H2284" i="2"/>
  <c r="H2285" i="2"/>
  <c r="H2286" i="2"/>
  <c r="H2287" i="2"/>
  <c r="H2288" i="2"/>
  <c r="H2289" i="2"/>
  <c r="H2290" i="2"/>
  <c r="H2291" i="2"/>
  <c r="H2292" i="2"/>
  <c r="H2293" i="2"/>
  <c r="H2294" i="2"/>
  <c r="H2295" i="2"/>
  <c r="H2296" i="2"/>
  <c r="H2297" i="2"/>
  <c r="H2298" i="2"/>
  <c r="H2299" i="2"/>
  <c r="H2300" i="2"/>
  <c r="H2301" i="2"/>
  <c r="H2302" i="2"/>
  <c r="H2303" i="2"/>
  <c r="H2304" i="2"/>
  <c r="H2305" i="2"/>
  <c r="H2306" i="2"/>
  <c r="H2307" i="2"/>
  <c r="H2308" i="2"/>
  <c r="H2309" i="2"/>
  <c r="H2310" i="2"/>
  <c r="H2311" i="2"/>
  <c r="H2312" i="2"/>
  <c r="H2313" i="2"/>
  <c r="H2314" i="2"/>
  <c r="H2315" i="2"/>
  <c r="H2317" i="2"/>
  <c r="H2318" i="2"/>
  <c r="H2319" i="2"/>
  <c r="H2320" i="2"/>
  <c r="H2321" i="2"/>
  <c r="H2322" i="2"/>
  <c r="H2323" i="2"/>
  <c r="H2324" i="2"/>
  <c r="H2325" i="2"/>
  <c r="H2326" i="2"/>
  <c r="H2327" i="2"/>
  <c r="H2328" i="2"/>
  <c r="H2329" i="2"/>
  <c r="H2330" i="2"/>
  <c r="H2331" i="2"/>
  <c r="H2332" i="2"/>
  <c r="H2333" i="2"/>
  <c r="H2334" i="2"/>
  <c r="H2335" i="2"/>
  <c r="H2336" i="2"/>
  <c r="H2337" i="2"/>
  <c r="H2338" i="2"/>
  <c r="H2339" i="2"/>
  <c r="H2340" i="2"/>
  <c r="H2341" i="2"/>
  <c r="H2342" i="2"/>
  <c r="H2343" i="2"/>
  <c r="H2344" i="2"/>
  <c r="H2345" i="2"/>
  <c r="H2346" i="2"/>
  <c r="H2347" i="2"/>
  <c r="H2348" i="2"/>
  <c r="H2349" i="2"/>
  <c r="H2350" i="2"/>
  <c r="H2351" i="2"/>
  <c r="H2352" i="2"/>
  <c r="H2353" i="2"/>
  <c r="H2354" i="2"/>
  <c r="H2355" i="2"/>
  <c r="H2356" i="2"/>
  <c r="H2357" i="2"/>
  <c r="H2358" i="2"/>
  <c r="H2359" i="2"/>
  <c r="H2360" i="2"/>
  <c r="H2361" i="2"/>
  <c r="H2362" i="2"/>
  <c r="H2363" i="2"/>
  <c r="H2364" i="2"/>
  <c r="H2365" i="2"/>
  <c r="H2366" i="2"/>
  <c r="H2367" i="2"/>
  <c r="H2368" i="2"/>
  <c r="H2369" i="2"/>
  <c r="H2370" i="2"/>
  <c r="H2371" i="2"/>
  <c r="H2372" i="2"/>
  <c r="H2373" i="2"/>
  <c r="H2374" i="2"/>
  <c r="H2375" i="2"/>
  <c r="H2376" i="2"/>
  <c r="H2377" i="2"/>
  <c r="H2378" i="2"/>
  <c r="H2379" i="2"/>
  <c r="H2380" i="2"/>
  <c r="H2381" i="2"/>
  <c r="H2382" i="2"/>
  <c r="H2383" i="2"/>
  <c r="H2384" i="2"/>
  <c r="H2385" i="2"/>
  <c r="H2386" i="2"/>
  <c r="H2387" i="2"/>
  <c r="H2388" i="2"/>
  <c r="H2389" i="2"/>
  <c r="H2390" i="2"/>
  <c r="H2391" i="2"/>
  <c r="H2392" i="2"/>
  <c r="H2393" i="2"/>
  <c r="H2394" i="2"/>
  <c r="H2395" i="2"/>
  <c r="H2396" i="2"/>
  <c r="H2397" i="2"/>
  <c r="H2398" i="2"/>
  <c r="H2399" i="2"/>
  <c r="H2400" i="2"/>
  <c r="H2401" i="2"/>
  <c r="H2402" i="2"/>
  <c r="H2403" i="2"/>
  <c r="H2404" i="2"/>
  <c r="H2405" i="2"/>
  <c r="H2406" i="2"/>
  <c r="H2407" i="2"/>
  <c r="H2408" i="2"/>
  <c r="H2409" i="2"/>
  <c r="H2410" i="2"/>
  <c r="H2411" i="2"/>
  <c r="H2412" i="2"/>
  <c r="H2413" i="2"/>
  <c r="H2414" i="2"/>
  <c r="H2415" i="2"/>
  <c r="H2416" i="2"/>
  <c r="H2418" i="2"/>
  <c r="H2419" i="2"/>
  <c r="H2420" i="2"/>
  <c r="H2421" i="2"/>
  <c r="H2422" i="2"/>
  <c r="H2423" i="2"/>
  <c r="H2424" i="2"/>
  <c r="H2425" i="2"/>
  <c r="H2426" i="2"/>
  <c r="H2427" i="2"/>
  <c r="H2428" i="2"/>
  <c r="H2429" i="2"/>
  <c r="H2430" i="2"/>
  <c r="H2431" i="2"/>
  <c r="H2432" i="2"/>
  <c r="H2433" i="2"/>
  <c r="H2434" i="2"/>
  <c r="H2435" i="2"/>
  <c r="H2436" i="2"/>
  <c r="H2437" i="2"/>
  <c r="H2438" i="2"/>
  <c r="H2439" i="2"/>
  <c r="H2440" i="2"/>
  <c r="H2441" i="2"/>
  <c r="H2442" i="2"/>
  <c r="H2443" i="2"/>
  <c r="H2444" i="2"/>
  <c r="H2445" i="2"/>
  <c r="H2446" i="2"/>
  <c r="H2447" i="2"/>
  <c r="H2448" i="2"/>
  <c r="H2449" i="2"/>
  <c r="H2450" i="2"/>
  <c r="H2451" i="2"/>
  <c r="H2452" i="2"/>
  <c r="H2453" i="2"/>
  <c r="H2454" i="2"/>
  <c r="H2455" i="2"/>
  <c r="H2456" i="2"/>
  <c r="H2457" i="2"/>
  <c r="H2458" i="2"/>
  <c r="H2459" i="2"/>
  <c r="H2461" i="2"/>
  <c r="H2462" i="2"/>
  <c r="H2463" i="2"/>
  <c r="H2464" i="2"/>
  <c r="H2465" i="2"/>
  <c r="H2466" i="2"/>
  <c r="H2467" i="2"/>
  <c r="H2468" i="2"/>
  <c r="H2469" i="2"/>
  <c r="H2470" i="2"/>
  <c r="H2471" i="2"/>
  <c r="H2472" i="2"/>
  <c r="H2473" i="2"/>
  <c r="H2474" i="2"/>
  <c r="H2475" i="2"/>
  <c r="H2476" i="2"/>
  <c r="H2477" i="2"/>
  <c r="H2478" i="2"/>
  <c r="H2479" i="2"/>
  <c r="H2480" i="2"/>
  <c r="H2481" i="2"/>
  <c r="H2482" i="2"/>
  <c r="H2483" i="2"/>
  <c r="H2484" i="2"/>
  <c r="H2485" i="2"/>
  <c r="H2486" i="2"/>
  <c r="H2489" i="2"/>
  <c r="H2490" i="2"/>
  <c r="H2491" i="2"/>
  <c r="H2492" i="2"/>
  <c r="H2493" i="2"/>
  <c r="H2494" i="2"/>
  <c r="H2495" i="2"/>
  <c r="H2496" i="2"/>
  <c r="H2497" i="2"/>
  <c r="H2498" i="2"/>
  <c r="H2499" i="2"/>
  <c r="H2500" i="2"/>
  <c r="H2501" i="2"/>
  <c r="H2502" i="2"/>
  <c r="H2503" i="2"/>
  <c r="H2504" i="2"/>
  <c r="H2505" i="2"/>
  <c r="H2506" i="2"/>
  <c r="H2507" i="2"/>
  <c r="H2508" i="2"/>
  <c r="H2509" i="2"/>
  <c r="H2510" i="2"/>
  <c r="H2511" i="2"/>
  <c r="H2512" i="2"/>
  <c r="H2513" i="2"/>
  <c r="H2514" i="2"/>
  <c r="H2515" i="2"/>
  <c r="H2516" i="2"/>
  <c r="H2517" i="2"/>
  <c r="H2518" i="2"/>
  <c r="H2519" i="2"/>
  <c r="H2520" i="2"/>
  <c r="H2521" i="2"/>
  <c r="H2522" i="2"/>
  <c r="H2523" i="2"/>
  <c r="H2524" i="2"/>
  <c r="H2525" i="2"/>
  <c r="H2526" i="2"/>
  <c r="H2527" i="2"/>
  <c r="H2528" i="2"/>
  <c r="H2529" i="2"/>
  <c r="H2530" i="2"/>
  <c r="H2531" i="2"/>
  <c r="H2532" i="2"/>
  <c r="H2533" i="2"/>
  <c r="H2534" i="2"/>
  <c r="H2535" i="2"/>
  <c r="H2536" i="2"/>
  <c r="H2537" i="2"/>
  <c r="H2538" i="2"/>
  <c r="H2539" i="2"/>
  <c r="H2540" i="2"/>
  <c r="H2541" i="2"/>
  <c r="H2542" i="2"/>
  <c r="H2543" i="2"/>
  <c r="H2544" i="2"/>
  <c r="H2545" i="2"/>
  <c r="H2546" i="2"/>
  <c r="H2547" i="2"/>
  <c r="H2548" i="2"/>
  <c r="H2550" i="2"/>
  <c r="H2551" i="2"/>
  <c r="H2552" i="2"/>
  <c r="H2553" i="2"/>
  <c r="H2555" i="2"/>
  <c r="H2556" i="2"/>
  <c r="H2564" i="2"/>
  <c r="H2565" i="2"/>
  <c r="H2566" i="2"/>
  <c r="H2567" i="2"/>
  <c r="H2568" i="2"/>
  <c r="H2569" i="2"/>
  <c r="H2570" i="2"/>
  <c r="H2571" i="2"/>
  <c r="H2572" i="2"/>
  <c r="H2573" i="2"/>
  <c r="H2574" i="2"/>
  <c r="H2575" i="2"/>
  <c r="H2576" i="2"/>
  <c r="H2578" i="2"/>
  <c r="H2579" i="2"/>
  <c r="H2580" i="2"/>
  <c r="H2581" i="2"/>
  <c r="H2582" i="2"/>
  <c r="H2583" i="2"/>
  <c r="H2585" i="2"/>
  <c r="H2586" i="2"/>
  <c r="H2588" i="2"/>
  <c r="H2589" i="2"/>
  <c r="H2590" i="2"/>
  <c r="H2591" i="2"/>
  <c r="H2592" i="2"/>
  <c r="H2593" i="2"/>
  <c r="H2594" i="2"/>
  <c r="H2595" i="2"/>
  <c r="H2596" i="2"/>
  <c r="H2597" i="2"/>
  <c r="H2598" i="2"/>
  <c r="H2599" i="2"/>
  <c r="H2600" i="2"/>
  <c r="H2601" i="2"/>
  <c r="H2602" i="2"/>
  <c r="H2603" i="2"/>
  <c r="H2604" i="2"/>
  <c r="H2605" i="2"/>
  <c r="H2606" i="2"/>
  <c r="H2607" i="2"/>
  <c r="H2608" i="2"/>
  <c r="H2609" i="2"/>
  <c r="H2610" i="2"/>
  <c r="H2611" i="2"/>
  <c r="H2612" i="2"/>
  <c r="H2613" i="2"/>
  <c r="H2614" i="2"/>
  <c r="H2615" i="2"/>
  <c r="H2616" i="2"/>
  <c r="H2617" i="2"/>
  <c r="H2618" i="2"/>
  <c r="H2619" i="2"/>
  <c r="H2620" i="2"/>
  <c r="H2621" i="2"/>
  <c r="H2622" i="2"/>
  <c r="H2623" i="2"/>
  <c r="H2624" i="2"/>
  <c r="H2625" i="2"/>
  <c r="H2626" i="2"/>
  <c r="H2627" i="2"/>
  <c r="H2628" i="2"/>
  <c r="H2629" i="2"/>
  <c r="H2630" i="2"/>
  <c r="H2631" i="2"/>
  <c r="H2632" i="2"/>
  <c r="H2633" i="2"/>
  <c r="H2634" i="2"/>
  <c r="H2635" i="2"/>
  <c r="H2636" i="2"/>
  <c r="H1165" i="2"/>
  <c r="H1166" i="2"/>
  <c r="H1167" i="2"/>
  <c r="H1168" i="2"/>
  <c r="H2637" i="2"/>
  <c r="H2638" i="2"/>
  <c r="H2639" i="2"/>
  <c r="H2640" i="2"/>
  <c r="H2641" i="2"/>
  <c r="H2642" i="2"/>
  <c r="H2643" i="2"/>
  <c r="H2644" i="2"/>
  <c r="H2645" i="2"/>
  <c r="H2646" i="2"/>
  <c r="H2647" i="2"/>
  <c r="H2648" i="2"/>
  <c r="H2649" i="2"/>
  <c r="H2650" i="2"/>
  <c r="H2651" i="2"/>
  <c r="H2652" i="2"/>
  <c r="H2653" i="2"/>
  <c r="H2654" i="2"/>
  <c r="H2655" i="2"/>
  <c r="H2656" i="2"/>
  <c r="H2657" i="2"/>
  <c r="H2658" i="2"/>
  <c r="H2659" i="2"/>
  <c r="H2660" i="2"/>
  <c r="H2661" i="2"/>
  <c r="H2662" i="2"/>
  <c r="H2664" i="2"/>
  <c r="H2665" i="2"/>
  <c r="H2667" i="2"/>
  <c r="H2668" i="2"/>
  <c r="H2669" i="2"/>
  <c r="H2670" i="2"/>
  <c r="H2671" i="2"/>
  <c r="H2672" i="2"/>
  <c r="H2673" i="2"/>
  <c r="H2674" i="2"/>
  <c r="H2675" i="2"/>
  <c r="H2676" i="2"/>
  <c r="H2677" i="2"/>
  <c r="H2678" i="2"/>
  <c r="H2679" i="2"/>
  <c r="H2680" i="2"/>
  <c r="H2681" i="2"/>
  <c r="H2682" i="2"/>
  <c r="H2683" i="2"/>
  <c r="H2684" i="2"/>
  <c r="H2685" i="2"/>
  <c r="H2686" i="2"/>
  <c r="H2687" i="2"/>
  <c r="H2688" i="2"/>
  <c r="H2689" i="2"/>
  <c r="H2690" i="2"/>
  <c r="H2691" i="2"/>
  <c r="H2692" i="2"/>
  <c r="H2693" i="2"/>
  <c r="H2694" i="2"/>
  <c r="H2695" i="2"/>
  <c r="H2696" i="2"/>
  <c r="H2697" i="2"/>
  <c r="H2698" i="2"/>
  <c r="H2699" i="2"/>
  <c r="H2700" i="2"/>
  <c r="H2701" i="2"/>
  <c r="H2702" i="2"/>
  <c r="H2703" i="2"/>
  <c r="H2704" i="2"/>
  <c r="H2705" i="2"/>
  <c r="H2706" i="2"/>
  <c r="H2707" i="2"/>
  <c r="H2708" i="2"/>
  <c r="H2709" i="2"/>
  <c r="H2710" i="2"/>
  <c r="H2711" i="2"/>
  <c r="H2712" i="2"/>
  <c r="H2713" i="2"/>
  <c r="H2714" i="2"/>
  <c r="H2715" i="2"/>
  <c r="H2716" i="2"/>
  <c r="H2717" i="2"/>
  <c r="H2718" i="2"/>
  <c r="H2719" i="2"/>
  <c r="H2720" i="2"/>
  <c r="H2721" i="2"/>
  <c r="H2722" i="2"/>
  <c r="H2723" i="2"/>
  <c r="H2724" i="2"/>
  <c r="H2725" i="2"/>
  <c r="H2726" i="2"/>
  <c r="H2727" i="2"/>
  <c r="H2728" i="2"/>
  <c r="H2729" i="2"/>
  <c r="H2730" i="2"/>
  <c r="H2731" i="2"/>
  <c r="H2732" i="2"/>
  <c r="H2733" i="2"/>
  <c r="H2734" i="2"/>
  <c r="H2735" i="2"/>
  <c r="H2736" i="2"/>
  <c r="H2737" i="2"/>
  <c r="H2738" i="2"/>
  <c r="H2739" i="2"/>
  <c r="H2740" i="2"/>
  <c r="H2741" i="2"/>
  <c r="H2742" i="2"/>
  <c r="H2743" i="2"/>
  <c r="H2744" i="2"/>
  <c r="H2745" i="2"/>
  <c r="H2746" i="2"/>
  <c r="H2747" i="2"/>
  <c r="H2748" i="2"/>
  <c r="H2749" i="2"/>
  <c r="H2750" i="2"/>
  <c r="H2751" i="2"/>
  <c r="H2752" i="2"/>
  <c r="H2753" i="2"/>
  <c r="H2754" i="2"/>
  <c r="H2755" i="2"/>
  <c r="H2756" i="2"/>
  <c r="H2757" i="2"/>
  <c r="H2758" i="2"/>
  <c r="H2759" i="2"/>
  <c r="H2760" i="2"/>
  <c r="H2761" i="2"/>
  <c r="H2762" i="2"/>
  <c r="H2763" i="2"/>
  <c r="H2764" i="2"/>
  <c r="H2765" i="2"/>
  <c r="H2766" i="2"/>
  <c r="H2767" i="2"/>
  <c r="H2768" i="2"/>
  <c r="H2769" i="2"/>
  <c r="H2770" i="2"/>
  <c r="H2771" i="2"/>
  <c r="H2772" i="2"/>
  <c r="H2773" i="2"/>
  <c r="H2774" i="2"/>
  <c r="H2775" i="2"/>
  <c r="H2776" i="2"/>
  <c r="H2777" i="2"/>
  <c r="H2778" i="2"/>
  <c r="H2779" i="2"/>
  <c r="H2780" i="2"/>
  <c r="H2781" i="2"/>
  <c r="H2782" i="2"/>
  <c r="H2783" i="2"/>
  <c r="H2784" i="2"/>
  <c r="H2785" i="2"/>
  <c r="H2786" i="2"/>
  <c r="H2787" i="2"/>
  <c r="H2788" i="2"/>
  <c r="H2789" i="2"/>
  <c r="H2790" i="2"/>
  <c r="H2791" i="2"/>
  <c r="H2792" i="2"/>
  <c r="H2793" i="2"/>
  <c r="H2794" i="2"/>
  <c r="H2795" i="2"/>
  <c r="H2796" i="2"/>
  <c r="H2797" i="2"/>
  <c r="H2798" i="2"/>
  <c r="H2799" i="2"/>
  <c r="H2800" i="2"/>
  <c r="H2801" i="2"/>
  <c r="H2802" i="2"/>
  <c r="H2803" i="2"/>
  <c r="H2804" i="2"/>
  <c r="H2805" i="2"/>
  <c r="H2806" i="2"/>
  <c r="H2807" i="2"/>
  <c r="H2808" i="2"/>
  <c r="H2809" i="2"/>
  <c r="H2810" i="2"/>
  <c r="H2811" i="2"/>
  <c r="H2812" i="2"/>
  <c r="H2813" i="2"/>
  <c r="H2814" i="2"/>
  <c r="H2815" i="2"/>
  <c r="H2816" i="2"/>
  <c r="H2817" i="2"/>
  <c r="H2818" i="2"/>
  <c r="H2819" i="2"/>
  <c r="H2820" i="2"/>
  <c r="H2821" i="2"/>
  <c r="H2822" i="2"/>
  <c r="H2823" i="2"/>
  <c r="H2824" i="2"/>
  <c r="H2825" i="2"/>
  <c r="H2826" i="2"/>
  <c r="H2827" i="2"/>
  <c r="H2828" i="2"/>
  <c r="H2829" i="2"/>
  <c r="H2830" i="2"/>
  <c r="H2831" i="2"/>
  <c r="H2832" i="2"/>
  <c r="H2833" i="2"/>
  <c r="H2834" i="2"/>
  <c r="H2835" i="2"/>
  <c r="H2836" i="2"/>
  <c r="H2837" i="2"/>
  <c r="H2838" i="2"/>
  <c r="H2839" i="2"/>
  <c r="H2840" i="2"/>
  <c r="H2841" i="2"/>
  <c r="H2842" i="2"/>
  <c r="H2843" i="2"/>
  <c r="H2844" i="2"/>
  <c r="H2845" i="2"/>
  <c r="H2846" i="2"/>
  <c r="H2847" i="2"/>
  <c r="H2848" i="2"/>
  <c r="H2849" i="2"/>
  <c r="H2850" i="2"/>
  <c r="H2851" i="2"/>
  <c r="H2852" i="2"/>
  <c r="H2853" i="2"/>
  <c r="H2854" i="2"/>
  <c r="H2855" i="2"/>
  <c r="H2856" i="2"/>
  <c r="H2857" i="2"/>
  <c r="H2858" i="2"/>
  <c r="H2859" i="2"/>
  <c r="H2860" i="2"/>
  <c r="H2861" i="2"/>
  <c r="H2862" i="2"/>
  <c r="H2863" i="2"/>
  <c r="H2864" i="2"/>
  <c r="H2865" i="2"/>
  <c r="H2866" i="2"/>
  <c r="H2867" i="2"/>
  <c r="H2868" i="2"/>
  <c r="H2869" i="2"/>
  <c r="H2870" i="2"/>
  <c r="H2871" i="2"/>
  <c r="H2872" i="2"/>
  <c r="H2873" i="2"/>
  <c r="H2874" i="2"/>
  <c r="H2875" i="2"/>
  <c r="H2876" i="2"/>
  <c r="H2878" i="2"/>
  <c r="H2879" i="2"/>
  <c r="H2880" i="2"/>
  <c r="H2881" i="2"/>
  <c r="H2882" i="2"/>
  <c r="H2883" i="2"/>
  <c r="H2884" i="2"/>
  <c r="H2885" i="2"/>
  <c r="H2886" i="2"/>
  <c r="H2887" i="2"/>
  <c r="H2888" i="2"/>
  <c r="H2889" i="2"/>
  <c r="H2890" i="2"/>
  <c r="H2891" i="2"/>
  <c r="H2892" i="2"/>
  <c r="H2893" i="2"/>
  <c r="H2894" i="2"/>
  <c r="H2895" i="2"/>
  <c r="H2896" i="2"/>
  <c r="H2897" i="2"/>
  <c r="H2898" i="2"/>
  <c r="H2899" i="2"/>
  <c r="H2900" i="2"/>
  <c r="H2901" i="2"/>
  <c r="H2902" i="2"/>
  <c r="H2903" i="2"/>
  <c r="H2904" i="2"/>
  <c r="H2905" i="2"/>
  <c r="H2906" i="2"/>
  <c r="H2907" i="2"/>
  <c r="H2908" i="2"/>
  <c r="H2909" i="2"/>
  <c r="H2910" i="2"/>
  <c r="H2911" i="2"/>
  <c r="H2912" i="2"/>
  <c r="H2913" i="2"/>
  <c r="H2914" i="2"/>
  <c r="H2915" i="2"/>
  <c r="H2916" i="2"/>
  <c r="H2917" i="2"/>
  <c r="H2918" i="2"/>
  <c r="H2919" i="2"/>
  <c r="H2920" i="2"/>
  <c r="H2921" i="2"/>
  <c r="H2922" i="2"/>
  <c r="H2923" i="2"/>
  <c r="H2924" i="2"/>
  <c r="H2925" i="2"/>
  <c r="H2926" i="2"/>
  <c r="H2927" i="2"/>
  <c r="H2928" i="2"/>
  <c r="H2929" i="2"/>
  <c r="H2930" i="2"/>
  <c r="H2931" i="2"/>
  <c r="H2932" i="2"/>
  <c r="H2933" i="2"/>
  <c r="H2934" i="2"/>
  <c r="H2935" i="2"/>
  <c r="H2936" i="2"/>
  <c r="H2937" i="2"/>
  <c r="H2938" i="2"/>
  <c r="H2939" i="2"/>
  <c r="H2940" i="2"/>
  <c r="H2941" i="2"/>
  <c r="H2943" i="2"/>
  <c r="G2943" i="2" s="1"/>
  <c r="H2944" i="2"/>
  <c r="H2945" i="2"/>
  <c r="H2946" i="2"/>
  <c r="H2947" i="2"/>
  <c r="H2948" i="2"/>
  <c r="H2949" i="2"/>
  <c r="H2950" i="2"/>
  <c r="H2951" i="2"/>
  <c r="H2952" i="2"/>
  <c r="H2953" i="2"/>
  <c r="H2954" i="2"/>
  <c r="H2955" i="2"/>
  <c r="H2956" i="2"/>
  <c r="H2957" i="2"/>
  <c r="H2958" i="2"/>
  <c r="H2959" i="2"/>
  <c r="H2960" i="2"/>
  <c r="H2961" i="2"/>
  <c r="H2962" i="2"/>
  <c r="H2963" i="2"/>
  <c r="H2964" i="2"/>
  <c r="H2965" i="2"/>
  <c r="H2966" i="2"/>
  <c r="H2967" i="2"/>
  <c r="H2968" i="2"/>
  <c r="H2969" i="2"/>
  <c r="H2970" i="2"/>
  <c r="H2971" i="2"/>
  <c r="H2972" i="2"/>
  <c r="H2973" i="2"/>
  <c r="H2974" i="2"/>
  <c r="H2975" i="2"/>
  <c r="H2976" i="2"/>
  <c r="H2977" i="2"/>
  <c r="H2978" i="2"/>
  <c r="H2979" i="2"/>
  <c r="H2980" i="2"/>
  <c r="H2981" i="2"/>
  <c r="H2982" i="2"/>
  <c r="H2983" i="2"/>
  <c r="H2984" i="2"/>
  <c r="H2985" i="2"/>
  <c r="H2986" i="2"/>
  <c r="H2987" i="2"/>
  <c r="H2988" i="2"/>
  <c r="H2989" i="2"/>
  <c r="H2990" i="2"/>
  <c r="H2992" i="2"/>
  <c r="H2993" i="2"/>
  <c r="H2994" i="2"/>
  <c r="H2995" i="2"/>
  <c r="H2996" i="2"/>
  <c r="H2997" i="2"/>
  <c r="H2998" i="2"/>
  <c r="H2999" i="2"/>
  <c r="H3000" i="2"/>
  <c r="H3001" i="2"/>
  <c r="H3002" i="2"/>
  <c r="H3003" i="2"/>
  <c r="H3004" i="2"/>
  <c r="H3006" i="2"/>
  <c r="H3007" i="2"/>
  <c r="H3008" i="2"/>
  <c r="H3009" i="2"/>
  <c r="H3010" i="2"/>
  <c r="H3011" i="2"/>
  <c r="H3012" i="2"/>
  <c r="H3013" i="2"/>
  <c r="H3014" i="2"/>
  <c r="H3015" i="2"/>
  <c r="H3016" i="2"/>
  <c r="H3017" i="2"/>
  <c r="H3018" i="2"/>
  <c r="H3019" i="2"/>
  <c r="H3020" i="2"/>
  <c r="H3021" i="2"/>
  <c r="H3022" i="2"/>
  <c r="H3023" i="2"/>
  <c r="H3024" i="2"/>
  <c r="H3025" i="2"/>
  <c r="H3026" i="2"/>
  <c r="H3027" i="2"/>
  <c r="H3028" i="2"/>
  <c r="H3029" i="2"/>
  <c r="H3030" i="2"/>
  <c r="H3031" i="2"/>
  <c r="H3032" i="2"/>
  <c r="H3033" i="2"/>
  <c r="H3034" i="2"/>
  <c r="H3035" i="2"/>
  <c r="H3036" i="2"/>
  <c r="H3037" i="2"/>
  <c r="H3038" i="2"/>
  <c r="H3039" i="2"/>
  <c r="H3040" i="2"/>
  <c r="H3041" i="2"/>
  <c r="H3042" i="2"/>
  <c r="H3043" i="2"/>
  <c r="H3044" i="2"/>
  <c r="H3045" i="2"/>
  <c r="H3046" i="2"/>
  <c r="H3047" i="2"/>
  <c r="H3048" i="2"/>
  <c r="H3049" i="2"/>
  <c r="H3050" i="2"/>
  <c r="H3051" i="2"/>
  <c r="H3052" i="2"/>
  <c r="H3053" i="2"/>
  <c r="H3054" i="2"/>
  <c r="H3055" i="2"/>
  <c r="H3056" i="2"/>
  <c r="H3057" i="2"/>
  <c r="H3058" i="2"/>
  <c r="H3059" i="2"/>
  <c r="H3061" i="2"/>
  <c r="H3062" i="2"/>
  <c r="H3063" i="2"/>
  <c r="H3064" i="2"/>
  <c r="H3065" i="2"/>
  <c r="H3066" i="2"/>
  <c r="H3067" i="2"/>
  <c r="H3068" i="2"/>
  <c r="H3069" i="2"/>
  <c r="H3070" i="2"/>
  <c r="H3071" i="2"/>
  <c r="H3072" i="2"/>
  <c r="H3073" i="2"/>
  <c r="H3074" i="2"/>
  <c r="H3075" i="2"/>
  <c r="H3076" i="2"/>
  <c r="H3077" i="2"/>
  <c r="H3078" i="2"/>
  <c r="H3079" i="2"/>
  <c r="H3080" i="2"/>
  <c r="H3081" i="2"/>
  <c r="H3082" i="2"/>
  <c r="H3083" i="2"/>
  <c r="H3084" i="2"/>
  <c r="H3085" i="2"/>
  <c r="H3086" i="2"/>
  <c r="H3087" i="2"/>
  <c r="H3088" i="2"/>
  <c r="H3089" i="2"/>
  <c r="H3090" i="2"/>
  <c r="H3091" i="2"/>
  <c r="H3092" i="2"/>
  <c r="H3093" i="2"/>
  <c r="H3094" i="2"/>
  <c r="H3095" i="2"/>
  <c r="H3096" i="2"/>
  <c r="H3097" i="2"/>
  <c r="H3098" i="2"/>
  <c r="H3099" i="2"/>
  <c r="H3100" i="2"/>
  <c r="H3101" i="2"/>
  <c r="H3102" i="2"/>
  <c r="H3103" i="2"/>
  <c r="H3104" i="2"/>
  <c r="H3105" i="2"/>
  <c r="H3106" i="2"/>
  <c r="H3107" i="2"/>
  <c r="H3108" i="2"/>
  <c r="H3109" i="2"/>
  <c r="H3110" i="2"/>
  <c r="H3111" i="2"/>
  <c r="H3112" i="2"/>
  <c r="H3113" i="2"/>
  <c r="H3114" i="2"/>
  <c r="H3115" i="2"/>
  <c r="H3116" i="2"/>
  <c r="H3117" i="2"/>
  <c r="H3118" i="2"/>
  <c r="H3119" i="2"/>
  <c r="H3120" i="2"/>
  <c r="H3121" i="2"/>
  <c r="H3122" i="2"/>
  <c r="H3123" i="2"/>
  <c r="H3124" i="2"/>
  <c r="H3125" i="2"/>
  <c r="H3126" i="2"/>
  <c r="H3127" i="2"/>
  <c r="H3128" i="2"/>
  <c r="H3129" i="2"/>
  <c r="H3130" i="2"/>
  <c r="H3131" i="2"/>
  <c r="H3132" i="2"/>
  <c r="H3133" i="2"/>
  <c r="H3134" i="2"/>
  <c r="H3135" i="2"/>
  <c r="H3136" i="2"/>
  <c r="H3137" i="2"/>
  <c r="H3138" i="2"/>
  <c r="H3139" i="2"/>
  <c r="H3140" i="2"/>
  <c r="H3141" i="2"/>
  <c r="H3142" i="2"/>
  <c r="H3143" i="2"/>
  <c r="H3144" i="2"/>
  <c r="H3145" i="2"/>
  <c r="H3146" i="2"/>
  <c r="H3147" i="2"/>
  <c r="H3148" i="2"/>
  <c r="H3149" i="2"/>
  <c r="H3150" i="2"/>
  <c r="H3151" i="2"/>
  <c r="H3152" i="2"/>
  <c r="H3153" i="2"/>
  <c r="H3154" i="2"/>
  <c r="H3155" i="2"/>
  <c r="H3156" i="2"/>
  <c r="H3157" i="2"/>
  <c r="H3158" i="2"/>
  <c r="H3159" i="2"/>
  <c r="H3160" i="2"/>
  <c r="H3161" i="2"/>
  <c r="H3162" i="2"/>
  <c r="H3163" i="2"/>
  <c r="H3164" i="2"/>
  <c r="H3165" i="2"/>
  <c r="H3166" i="2"/>
  <c r="H3167" i="2"/>
  <c r="H3168" i="2"/>
  <c r="H3169" i="2"/>
  <c r="H3170" i="2"/>
  <c r="H3171" i="2"/>
  <c r="H3172" i="2"/>
  <c r="H3173" i="2"/>
  <c r="H3174" i="2"/>
  <c r="H3175" i="2"/>
  <c r="H3176" i="2"/>
  <c r="H3177" i="2"/>
  <c r="H3178" i="2"/>
  <c r="H3179" i="2"/>
  <c r="H3180" i="2"/>
  <c r="H3181" i="2"/>
  <c r="H3182" i="2"/>
  <c r="H3183" i="2"/>
  <c r="H3184" i="2"/>
  <c r="H3185" i="2"/>
  <c r="H3186" i="2"/>
  <c r="H3187" i="2"/>
  <c r="H3188" i="2"/>
  <c r="H3189" i="2"/>
  <c r="H3190" i="2"/>
  <c r="H3191" i="2"/>
  <c r="H3192" i="2"/>
  <c r="H3193" i="2"/>
  <c r="H3194" i="2"/>
  <c r="H3195" i="2"/>
  <c r="H3196" i="2"/>
  <c r="H3197" i="2"/>
  <c r="H3198" i="2"/>
  <c r="H3199" i="2"/>
  <c r="H3200" i="2"/>
  <c r="H3201" i="2"/>
  <c r="H3202" i="2"/>
  <c r="H3203" i="2"/>
  <c r="H3204" i="2"/>
  <c r="H3205" i="2"/>
  <c r="H3206" i="2"/>
  <c r="H3207" i="2"/>
  <c r="H3208" i="2"/>
  <c r="H3209" i="2"/>
  <c r="H3210" i="2"/>
  <c r="H3211" i="2"/>
  <c r="H3212" i="2"/>
  <c r="H3213" i="2"/>
  <c r="H3214" i="2"/>
  <c r="H3215" i="2"/>
  <c r="H3216" i="2"/>
  <c r="H3217" i="2"/>
  <c r="H3218" i="2"/>
  <c r="H3219" i="2"/>
  <c r="H3220" i="2"/>
  <c r="H3221" i="2"/>
  <c r="H3222" i="2"/>
  <c r="H3223" i="2"/>
  <c r="H3224" i="2"/>
  <c r="H3225" i="2"/>
  <c r="H3226" i="2"/>
  <c r="H3227" i="2"/>
  <c r="H3228" i="2"/>
  <c r="H3229" i="2"/>
  <c r="H3230" i="2"/>
  <c r="H3231" i="2"/>
  <c r="H3232" i="2"/>
  <c r="H3233" i="2"/>
  <c r="H3234" i="2"/>
  <c r="H3235" i="2"/>
  <c r="H3236" i="2"/>
  <c r="H3237" i="2"/>
  <c r="H3238" i="2"/>
  <c r="H3239" i="2"/>
  <c r="H3240" i="2"/>
  <c r="H3241" i="2"/>
  <c r="H3242" i="2"/>
  <c r="H3243" i="2"/>
  <c r="H3244" i="2"/>
  <c r="H3245" i="2"/>
  <c r="H3246" i="2"/>
  <c r="H3247" i="2"/>
  <c r="H3248" i="2"/>
  <c r="H3250" i="2"/>
  <c r="H3251" i="2"/>
  <c r="H3252" i="2"/>
  <c r="H3253" i="2"/>
  <c r="H3254" i="2"/>
  <c r="H3255" i="2"/>
  <c r="H3256" i="2"/>
  <c r="H3257" i="2"/>
  <c r="H3258" i="2"/>
  <c r="H3259" i="2"/>
  <c r="H3260" i="2"/>
  <c r="H3261" i="2"/>
  <c r="H3262" i="2"/>
  <c r="H3263" i="2"/>
  <c r="H3264" i="2"/>
  <c r="H3265" i="2"/>
  <c r="H3266" i="2"/>
  <c r="H3267" i="2"/>
  <c r="H3268" i="2"/>
  <c r="H3269" i="2"/>
  <c r="H3270" i="2"/>
  <c r="H3271" i="2"/>
  <c r="H3272" i="2"/>
  <c r="H3273" i="2"/>
  <c r="H3274" i="2"/>
  <c r="H3275" i="2"/>
  <c r="H3276" i="2"/>
  <c r="H3277" i="2"/>
  <c r="H3278" i="2"/>
  <c r="H3279" i="2"/>
  <c r="H3280" i="2"/>
  <c r="H3281" i="2"/>
  <c r="H3282" i="2"/>
  <c r="H3283" i="2"/>
  <c r="H3284" i="2"/>
  <c r="H3285" i="2"/>
  <c r="H3286" i="2"/>
  <c r="H3287" i="2"/>
  <c r="H3288" i="2"/>
  <c r="H3289" i="2"/>
  <c r="H3290" i="2"/>
  <c r="H3291" i="2"/>
  <c r="H3292" i="2"/>
  <c r="H3293" i="2"/>
  <c r="H3294" i="2"/>
  <c r="H3295" i="2"/>
  <c r="H3296" i="2"/>
  <c r="H3297" i="2"/>
  <c r="H3298" i="2"/>
  <c r="H3299" i="2"/>
  <c r="H3300" i="2"/>
  <c r="H3301" i="2"/>
  <c r="H3302" i="2"/>
  <c r="H3303" i="2"/>
  <c r="H3304" i="2"/>
  <c r="H3305" i="2"/>
  <c r="H3306" i="2"/>
  <c r="H3307" i="2"/>
  <c r="H3308" i="2"/>
  <c r="H3309" i="2"/>
  <c r="H3310" i="2"/>
  <c r="H3311" i="2"/>
  <c r="H3312" i="2"/>
  <c r="H3313" i="2"/>
  <c r="H3314" i="2"/>
  <c r="H3315" i="2"/>
  <c r="H3316" i="2"/>
  <c r="H3317" i="2"/>
  <c r="H3318" i="2"/>
  <c r="H3319" i="2"/>
  <c r="H3320" i="2"/>
  <c r="H3321" i="2"/>
  <c r="H3322" i="2"/>
  <c r="H3323" i="2"/>
  <c r="H3324" i="2"/>
  <c r="H3325" i="2"/>
  <c r="H3326" i="2"/>
  <c r="H3327" i="2"/>
  <c r="H3328" i="2"/>
  <c r="H3329" i="2"/>
  <c r="H3330" i="2"/>
  <c r="H3331" i="2"/>
  <c r="H3332" i="2"/>
  <c r="H3333" i="2"/>
  <c r="H3334" i="2"/>
  <c r="H3335" i="2"/>
  <c r="H3336" i="2"/>
  <c r="H3337" i="2"/>
  <c r="H3338" i="2"/>
  <c r="H3339" i="2"/>
  <c r="H3340" i="2"/>
  <c r="H3341" i="2"/>
  <c r="H3342" i="2"/>
  <c r="H3343" i="2"/>
  <c r="H3344" i="2"/>
  <c r="H3345" i="2"/>
  <c r="H3346" i="2"/>
  <c r="H3347" i="2"/>
  <c r="H3348" i="2"/>
  <c r="H3349" i="2"/>
  <c r="H3350" i="2"/>
  <c r="H3351" i="2"/>
  <c r="H3352" i="2"/>
  <c r="H3353" i="2"/>
  <c r="H3354" i="2"/>
  <c r="H3355" i="2"/>
  <c r="H3356" i="2"/>
  <c r="H3357" i="2"/>
  <c r="H3358" i="2"/>
  <c r="H3359" i="2"/>
  <c r="H3360" i="2"/>
  <c r="H3361" i="2"/>
  <c r="H3362" i="2"/>
  <c r="H3363" i="2"/>
  <c r="H3364" i="2"/>
  <c r="H3365" i="2"/>
  <c r="H3366" i="2"/>
  <c r="H3367" i="2"/>
  <c r="H3368" i="2"/>
  <c r="H3369" i="2"/>
  <c r="H3370" i="2"/>
  <c r="H3371" i="2"/>
  <c r="H3372" i="2"/>
  <c r="H3373" i="2"/>
  <c r="H3374" i="2"/>
  <c r="H3375" i="2"/>
  <c r="H3376" i="2"/>
  <c r="H3377" i="2"/>
  <c r="H3378" i="2"/>
  <c r="H3379" i="2"/>
  <c r="H3380" i="2"/>
  <c r="H3381" i="2"/>
  <c r="H3382" i="2"/>
  <c r="H3383" i="2"/>
  <c r="H3385" i="2"/>
  <c r="H3386" i="2"/>
  <c r="H3387" i="2"/>
  <c r="H3388" i="2"/>
  <c r="H3389" i="2"/>
  <c r="H3390" i="2"/>
  <c r="H3391" i="2"/>
  <c r="H3392" i="2"/>
  <c r="H3393" i="2"/>
  <c r="H3394" i="2"/>
  <c r="H3396" i="2"/>
  <c r="H3397" i="2"/>
  <c r="H3398" i="2"/>
  <c r="H3399" i="2"/>
  <c r="H3400" i="2"/>
  <c r="H3401" i="2"/>
  <c r="H3402" i="2"/>
  <c r="H3404" i="2"/>
  <c r="H3405" i="2"/>
  <c r="H3406" i="2"/>
  <c r="H3407" i="2"/>
  <c r="H3408" i="2"/>
  <c r="H3409" i="2"/>
  <c r="H3410" i="2"/>
  <c r="H3411" i="2"/>
  <c r="H3412" i="2"/>
  <c r="H3413" i="2"/>
  <c r="H3414" i="2"/>
  <c r="H3415" i="2"/>
  <c r="H3416" i="2"/>
  <c r="H3417" i="2"/>
  <c r="H3418" i="2"/>
  <c r="H3419" i="2"/>
  <c r="H3420" i="2"/>
  <c r="H3421" i="2"/>
  <c r="H3422" i="2"/>
  <c r="H3423" i="2"/>
  <c r="H3424" i="2"/>
  <c r="H3425" i="2"/>
  <c r="H3427" i="2"/>
  <c r="H3428" i="2"/>
  <c r="H3429" i="2"/>
  <c r="H3430" i="2"/>
  <c r="H3431" i="2"/>
  <c r="H3432" i="2"/>
  <c r="H3433" i="2"/>
  <c r="H3434" i="2"/>
  <c r="H3435" i="2"/>
  <c r="H3436" i="2"/>
  <c r="H3437" i="2"/>
  <c r="H3438" i="2"/>
  <c r="H3439" i="2"/>
  <c r="H3440" i="2"/>
  <c r="H3441" i="2"/>
  <c r="H3442" i="2"/>
  <c r="H3444" i="2"/>
  <c r="H3445" i="2"/>
  <c r="H3446" i="2"/>
  <c r="H3447" i="2"/>
  <c r="H3448" i="2"/>
  <c r="H3449" i="2"/>
  <c r="H3450" i="2"/>
  <c r="H3451" i="2"/>
  <c r="H3452" i="2"/>
  <c r="H3453" i="2"/>
  <c r="H3454" i="2"/>
  <c r="H3455" i="2"/>
  <c r="H3457" i="2"/>
  <c r="H3458" i="2"/>
  <c r="H3459" i="2"/>
  <c r="H3460" i="2"/>
  <c r="H3461" i="2"/>
  <c r="H3462" i="2"/>
  <c r="H3463" i="2"/>
  <c r="H3464" i="2"/>
  <c r="H3465" i="2"/>
  <c r="H3467" i="2"/>
  <c r="H3469" i="2"/>
  <c r="H3470" i="2"/>
  <c r="H3472" i="2"/>
  <c r="G3472" i="2" s="1"/>
  <c r="H3474" i="2"/>
  <c r="H3475" i="2"/>
  <c r="H3476" i="2"/>
  <c r="H3477" i="2"/>
  <c r="H3478" i="2"/>
  <c r="H3479" i="2"/>
  <c r="H3480" i="2"/>
  <c r="H3481" i="2"/>
  <c r="H3482" i="2"/>
  <c r="H3483" i="2"/>
  <c r="H3484" i="2"/>
  <c r="H3485" i="2"/>
  <c r="H3486" i="2"/>
  <c r="H3487" i="2"/>
  <c r="H3488" i="2"/>
  <c r="H3489" i="2"/>
  <c r="H3490" i="2"/>
  <c r="H3491" i="2"/>
  <c r="H3493" i="2"/>
  <c r="H3494" i="2"/>
  <c r="H3495" i="2"/>
  <c r="H3496" i="2"/>
  <c r="H3497" i="2"/>
  <c r="H3498" i="2"/>
  <c r="H3499" i="2"/>
  <c r="H3500" i="2"/>
  <c r="H3501" i="2"/>
  <c r="H3502" i="2"/>
  <c r="H3503" i="2"/>
  <c r="H3504" i="2"/>
  <c r="H3505" i="2"/>
  <c r="H3506" i="2"/>
  <c r="H3507" i="2"/>
  <c r="H3508" i="2"/>
  <c r="H3509" i="2"/>
  <c r="H3510" i="2"/>
  <c r="H3511" i="2"/>
  <c r="H3512" i="2"/>
  <c r="H3513" i="2"/>
  <c r="H3514" i="2"/>
  <c r="H3515" i="2"/>
  <c r="H3516" i="2"/>
  <c r="H3517" i="2"/>
  <c r="H3518" i="2"/>
  <c r="H3519" i="2"/>
  <c r="H3520" i="2"/>
  <c r="H3521" i="2"/>
  <c r="H3522" i="2"/>
  <c r="H3523" i="2"/>
  <c r="H3524" i="2"/>
  <c r="H3525" i="2"/>
  <c r="H3526" i="2"/>
  <c r="H3527" i="2"/>
  <c r="H3528" i="2"/>
  <c r="H3529" i="2"/>
  <c r="H3530" i="2"/>
  <c r="H3531" i="2"/>
  <c r="H3532" i="2"/>
  <c r="H3533" i="2"/>
  <c r="H3534" i="2"/>
  <c r="H3535" i="2"/>
  <c r="H3536" i="2"/>
  <c r="H3537" i="2"/>
  <c r="H3538" i="2"/>
  <c r="H3539" i="2"/>
  <c r="H3540" i="2"/>
  <c r="H3541" i="2"/>
  <c r="H3542" i="2"/>
  <c r="H3543" i="2"/>
  <c r="H3544" i="2"/>
  <c r="H3545" i="2"/>
  <c r="H3546" i="2"/>
  <c r="H3547" i="2"/>
  <c r="H3548" i="2"/>
  <c r="H3549" i="2"/>
  <c r="H3550" i="2"/>
  <c r="H3551" i="2"/>
  <c r="H3552" i="2"/>
  <c r="H3553" i="2"/>
  <c r="H3554" i="2"/>
  <c r="H3555" i="2"/>
  <c r="H3556" i="2"/>
  <c r="H3557" i="2"/>
  <c r="H3558" i="2"/>
  <c r="H3559" i="2"/>
  <c r="H3560" i="2"/>
  <c r="H3561" i="2"/>
  <c r="H3562" i="2"/>
  <c r="H3563" i="2"/>
  <c r="H3564" i="2"/>
  <c r="H3565" i="2"/>
  <c r="H3566" i="2"/>
  <c r="H3567" i="2"/>
  <c r="H3568" i="2"/>
  <c r="H3569" i="2"/>
  <c r="H3570" i="2"/>
  <c r="H3571" i="2"/>
  <c r="H3572" i="2"/>
  <c r="H3573" i="2"/>
  <c r="H3574" i="2"/>
  <c r="H3575" i="2"/>
  <c r="H3576" i="2"/>
  <c r="H3577" i="2"/>
  <c r="H3578" i="2"/>
  <c r="H3579" i="2"/>
  <c r="H3580" i="2"/>
  <c r="H3581" i="2"/>
  <c r="H3582" i="2"/>
  <c r="H3583" i="2"/>
  <c r="H3584" i="2"/>
  <c r="H3585" i="2"/>
  <c r="H3586" i="2"/>
  <c r="H3587" i="2"/>
  <c r="H3588" i="2"/>
  <c r="H3589" i="2"/>
  <c r="H3590" i="2"/>
  <c r="H3591" i="2"/>
  <c r="H3592" i="2"/>
  <c r="H3593" i="2"/>
  <c r="H3594" i="2"/>
  <c r="H3595" i="2"/>
  <c r="H3596" i="2"/>
  <c r="H3597" i="2"/>
  <c r="H3598" i="2"/>
  <c r="H3599" i="2"/>
  <c r="H3600" i="2"/>
  <c r="H3601" i="2"/>
  <c r="H3602" i="2"/>
  <c r="H3603" i="2"/>
  <c r="H3604" i="2"/>
  <c r="H3605" i="2"/>
  <c r="H3606" i="2"/>
  <c r="H3607" i="2"/>
  <c r="H3608" i="2"/>
  <c r="H3609" i="2"/>
  <c r="H3610" i="2"/>
  <c r="H3611" i="2"/>
  <c r="H3612" i="2"/>
  <c r="H3613" i="2"/>
  <c r="H3614" i="2"/>
  <c r="H3615" i="2"/>
  <c r="H3616" i="2"/>
  <c r="H3617" i="2"/>
  <c r="H3619" i="2"/>
  <c r="H3620" i="2"/>
  <c r="H3621" i="2"/>
  <c r="H3622" i="2"/>
  <c r="H3623" i="2"/>
  <c r="H3624" i="2"/>
  <c r="H3625" i="2"/>
  <c r="H3626" i="2"/>
  <c r="H3627" i="2"/>
  <c r="H3628" i="2"/>
  <c r="H3630" i="2"/>
  <c r="H3631" i="2"/>
  <c r="H3632" i="2"/>
  <c r="H3633" i="2"/>
  <c r="H3635" i="2"/>
  <c r="H3636" i="2"/>
  <c r="H3637" i="2"/>
  <c r="H3638" i="2"/>
  <c r="H3639" i="2"/>
  <c r="H3640" i="2"/>
  <c r="H3641" i="2"/>
  <c r="H3642" i="2"/>
  <c r="H3706" i="2"/>
  <c r="H3643" i="2"/>
  <c r="H3644" i="2"/>
  <c r="H3645" i="2"/>
  <c r="H3646" i="2"/>
  <c r="H3647" i="2"/>
  <c r="H3648" i="2"/>
  <c r="H3649" i="2"/>
  <c r="H3650" i="2"/>
  <c r="H3651" i="2"/>
  <c r="H3652" i="2"/>
  <c r="H3653" i="2"/>
  <c r="H3654" i="2"/>
  <c r="H3655" i="2"/>
  <c r="H3656" i="2"/>
  <c r="H3657" i="2"/>
  <c r="H3658" i="2"/>
  <c r="H3659" i="2"/>
  <c r="H3660" i="2"/>
  <c r="H3661" i="2"/>
  <c r="H3662" i="2"/>
  <c r="H3663" i="2"/>
  <c r="H3664" i="2"/>
  <c r="H3666" i="2"/>
  <c r="H3667" i="2"/>
  <c r="H3668" i="2"/>
  <c r="H3669" i="2"/>
  <c r="H3670" i="2"/>
  <c r="H3671" i="2"/>
  <c r="H3672" i="2"/>
  <c r="H3673" i="2"/>
  <c r="H3674" i="2"/>
  <c r="H3675" i="2"/>
  <c r="H3676" i="2"/>
  <c r="H3677" i="2"/>
  <c r="H3678" i="2"/>
  <c r="H3679" i="2"/>
  <c r="H3680" i="2"/>
  <c r="H3681" i="2"/>
  <c r="H3682" i="2"/>
  <c r="H3683" i="2"/>
  <c r="H3684" i="2"/>
  <c r="H3685" i="2"/>
  <c r="H3686" i="2"/>
  <c r="H3687" i="2"/>
  <c r="H3688" i="2"/>
  <c r="H3689" i="2"/>
  <c r="H3690" i="2"/>
  <c r="H3691" i="2"/>
  <c r="H3692" i="2"/>
  <c r="H3693" i="2"/>
  <c r="H3694" i="2"/>
  <c r="H3695" i="2"/>
  <c r="H3696" i="2"/>
  <c r="H3697" i="2"/>
  <c r="H3698" i="2"/>
  <c r="H3699" i="2"/>
  <c r="H3700" i="2"/>
  <c r="H3701" i="2"/>
  <c r="H3702" i="2"/>
  <c r="H3703" i="2"/>
  <c r="H3704" i="2"/>
  <c r="H3705" i="2"/>
  <c r="H3707" i="2"/>
  <c r="H3708" i="2"/>
  <c r="H3709" i="2"/>
  <c r="H3710" i="2"/>
  <c r="H3711" i="2"/>
  <c r="H3712" i="2"/>
  <c r="H3713" i="2"/>
  <c r="H3714" i="2"/>
  <c r="H3715" i="2"/>
  <c r="H3716" i="2"/>
  <c r="H3717" i="2"/>
  <c r="H3718" i="2"/>
  <c r="H3719" i="2"/>
  <c r="H3720" i="2"/>
  <c r="H3721" i="2"/>
  <c r="H3722" i="2"/>
  <c r="H3723" i="2"/>
  <c r="H3724" i="2"/>
  <c r="H3725" i="2"/>
  <c r="H3726" i="2"/>
  <c r="H3727" i="2"/>
  <c r="H3728" i="2"/>
  <c r="H3729" i="2"/>
  <c r="H3730" i="2"/>
  <c r="H3731" i="2"/>
  <c r="H3732" i="2"/>
  <c r="H3733" i="2"/>
  <c r="H3734" i="2"/>
  <c r="H3735" i="2"/>
  <c r="H3736" i="2"/>
  <c r="H3737" i="2"/>
  <c r="H3738" i="2"/>
  <c r="H3739" i="2"/>
  <c r="H3740" i="2"/>
  <c r="H3741" i="2"/>
  <c r="H3742" i="2"/>
  <c r="H3743" i="2"/>
  <c r="H3744" i="2"/>
  <c r="H3745" i="2"/>
  <c r="H3746" i="2"/>
  <c r="H3747" i="2"/>
  <c r="H3748" i="2"/>
  <c r="H3749" i="2"/>
  <c r="H3750" i="2"/>
  <c r="H3751" i="2"/>
  <c r="H3752" i="2"/>
  <c r="H3753" i="2"/>
  <c r="H3754" i="2"/>
  <c r="H3755" i="2"/>
  <c r="H3756" i="2"/>
  <c r="H3757" i="2"/>
  <c r="H3758" i="2"/>
  <c r="H3759" i="2"/>
  <c r="H3760" i="2"/>
  <c r="H3761" i="2"/>
  <c r="H3762" i="2"/>
  <c r="H3763" i="2"/>
  <c r="H3764" i="2"/>
  <c r="H3765" i="2"/>
  <c r="H3766" i="2"/>
  <c r="H3767" i="2"/>
  <c r="H3768" i="2"/>
  <c r="H3769" i="2"/>
  <c r="H3770" i="2"/>
  <c r="H3771" i="2"/>
  <c r="H3772" i="2"/>
  <c r="H3773" i="2"/>
  <c r="H3774" i="2"/>
  <c r="H3775" i="2"/>
  <c r="H3776" i="2"/>
  <c r="H3777" i="2"/>
  <c r="H3778" i="2"/>
  <c r="H3779" i="2"/>
  <c r="H3780" i="2"/>
  <c r="H3781" i="2"/>
  <c r="H3782" i="2"/>
  <c r="H3783" i="2"/>
  <c r="H3784" i="2"/>
  <c r="H3785" i="2"/>
  <c r="H3786" i="2"/>
  <c r="H3787" i="2"/>
  <c r="H3788" i="2"/>
  <c r="H3789" i="2"/>
  <c r="H3790" i="2"/>
  <c r="H3791" i="2"/>
  <c r="H3792" i="2"/>
  <c r="H3793" i="2"/>
  <c r="H3794" i="2"/>
  <c r="H3795" i="2"/>
  <c r="H3796" i="2"/>
  <c r="H3797" i="2"/>
  <c r="H3798" i="2"/>
  <c r="H3799" i="2"/>
  <c r="H3800" i="2"/>
  <c r="H3801" i="2"/>
  <c r="H3802" i="2"/>
  <c r="H3803" i="2"/>
  <c r="H3804" i="2"/>
  <c r="H3805" i="2"/>
  <c r="H3806" i="2"/>
  <c r="H3807" i="2"/>
  <c r="H3808" i="2"/>
  <c r="H3809" i="2"/>
  <c r="H3810" i="2"/>
  <c r="H3811" i="2"/>
  <c r="H3812" i="2"/>
  <c r="H3813" i="2"/>
  <c r="H3814" i="2"/>
  <c r="H3815" i="2"/>
  <c r="H3816" i="2"/>
  <c r="H3817" i="2"/>
  <c r="H3818" i="2"/>
  <c r="H3819" i="2"/>
  <c r="H3820" i="2"/>
  <c r="H3821" i="2"/>
  <c r="H3822" i="2"/>
  <c r="H3823" i="2"/>
  <c r="H3824" i="2"/>
  <c r="H3825" i="2"/>
  <c r="H3826" i="2"/>
  <c r="H3827" i="2"/>
  <c r="H3828" i="2"/>
  <c r="H3829" i="2"/>
  <c r="H3830" i="2"/>
  <c r="H3831" i="2"/>
  <c r="H3832" i="2"/>
  <c r="H3833" i="2"/>
  <c r="H3834" i="2"/>
  <c r="H3835" i="2"/>
  <c r="H3836" i="2"/>
  <c r="H3837" i="2"/>
  <c r="H3838" i="2"/>
  <c r="H3839" i="2"/>
  <c r="H3840" i="2"/>
  <c r="H3841" i="2"/>
  <c r="H3842" i="2"/>
  <c r="H3843" i="2"/>
  <c r="H3844" i="2"/>
  <c r="H3845" i="2"/>
  <c r="H3846" i="2"/>
  <c r="H3847" i="2"/>
  <c r="H3848" i="2"/>
  <c r="H3849" i="2"/>
  <c r="H3850" i="2"/>
  <c r="H3851" i="2"/>
  <c r="H3852" i="2"/>
  <c r="H3853" i="2"/>
  <c r="H3854" i="2"/>
  <c r="H3855" i="2"/>
  <c r="H3856" i="2"/>
  <c r="H3857" i="2"/>
  <c r="H3858" i="2"/>
  <c r="H3859" i="2"/>
  <c r="H3860" i="2"/>
  <c r="H3861" i="2"/>
  <c r="H3862" i="2"/>
  <c r="H3863" i="2"/>
  <c r="H3864" i="2"/>
  <c r="H3865" i="2"/>
  <c r="H3866" i="2"/>
  <c r="H3867" i="2"/>
  <c r="H3868" i="2"/>
  <c r="H3869" i="2"/>
  <c r="H3870" i="2"/>
  <c r="H3871" i="2"/>
  <c r="H3872" i="2"/>
  <c r="H3873" i="2"/>
  <c r="H3874" i="2"/>
  <c r="H3875" i="2"/>
  <c r="H3876" i="2"/>
  <c r="H3877" i="2"/>
  <c r="H3878" i="2"/>
  <c r="H3879" i="2"/>
  <c r="H3880" i="2"/>
  <c r="H3881" i="2"/>
  <c r="H3882" i="2"/>
  <c r="H3883" i="2"/>
  <c r="H3884" i="2"/>
  <c r="H3885" i="2"/>
  <c r="H3886" i="2"/>
  <c r="H3887" i="2"/>
  <c r="H3888" i="2"/>
  <c r="H3889" i="2"/>
  <c r="H3890" i="2"/>
  <c r="H3891" i="2"/>
  <c r="H3892" i="2"/>
  <c r="H3893" i="2"/>
  <c r="H3894" i="2"/>
  <c r="H3895" i="2"/>
  <c r="H3896" i="2"/>
  <c r="H3897" i="2"/>
  <c r="H3898" i="2"/>
  <c r="H3899" i="2"/>
  <c r="H3900" i="2"/>
  <c r="H3901" i="2"/>
  <c r="H3902" i="2"/>
  <c r="H3903" i="2"/>
  <c r="H3904" i="2"/>
  <c r="H3906" i="2"/>
  <c r="H3907" i="2"/>
  <c r="H3908" i="2"/>
  <c r="H3909" i="2"/>
  <c r="H3910" i="2"/>
  <c r="H3911" i="2"/>
  <c r="H3912" i="2"/>
  <c r="H3913" i="2"/>
  <c r="H3914" i="2"/>
  <c r="H3915" i="2"/>
  <c r="H3916" i="2"/>
  <c r="H3917" i="2"/>
  <c r="H3918" i="2"/>
  <c r="H3919" i="2"/>
  <c r="H3920" i="2"/>
  <c r="H3921" i="2"/>
  <c r="H3922" i="2"/>
  <c r="H3923" i="2"/>
  <c r="H3924" i="2"/>
  <c r="H3925" i="2"/>
  <c r="H3926" i="2"/>
  <c r="H3927" i="2"/>
  <c r="H3928" i="2"/>
  <c r="H3929" i="2"/>
  <c r="H3930" i="2"/>
  <c r="H3931" i="2"/>
  <c r="H3932" i="2"/>
  <c r="H3933" i="2"/>
  <c r="H3934" i="2"/>
  <c r="H3935" i="2"/>
  <c r="H3936" i="2"/>
  <c r="H3937" i="2"/>
  <c r="H3938" i="2"/>
  <c r="H3939" i="2"/>
  <c r="H3940" i="2"/>
  <c r="H3941" i="2"/>
  <c r="H3942" i="2"/>
  <c r="H3943" i="2"/>
  <c r="H3944" i="2"/>
  <c r="H3945" i="2"/>
  <c r="H3946" i="2"/>
  <c r="H3947" i="2"/>
  <c r="H3948" i="2"/>
  <c r="H3949" i="2"/>
  <c r="H3950" i="2"/>
  <c r="H3951" i="2"/>
  <c r="H3952" i="2"/>
  <c r="H3953" i="2"/>
  <c r="H3954" i="2"/>
  <c r="H3955" i="2"/>
  <c r="H3956" i="2"/>
  <c r="H3957" i="2"/>
  <c r="H3958" i="2"/>
  <c r="H3959" i="2"/>
  <c r="H3960" i="2"/>
  <c r="H3961" i="2"/>
  <c r="H3962" i="2"/>
  <c r="H3963" i="2"/>
  <c r="H3964" i="2"/>
  <c r="H3965" i="2"/>
  <c r="H3966" i="2"/>
  <c r="H3967" i="2"/>
  <c r="H3968" i="2"/>
  <c r="H3969" i="2"/>
  <c r="H3970" i="2"/>
  <c r="H3971" i="2"/>
  <c r="H3972" i="2"/>
  <c r="H3973" i="2"/>
  <c r="H3974" i="2"/>
  <c r="H3975" i="2"/>
  <c r="H3976" i="2"/>
  <c r="H3977" i="2"/>
  <c r="H3978" i="2"/>
  <c r="H3979" i="2"/>
  <c r="H3980" i="2"/>
  <c r="H3981" i="2"/>
  <c r="H3982" i="2"/>
  <c r="H3983" i="2"/>
  <c r="H3984" i="2"/>
  <c r="H3985" i="2"/>
  <c r="H3986" i="2"/>
  <c r="H3987" i="2"/>
  <c r="H3988" i="2"/>
  <c r="H3989" i="2"/>
  <c r="H3990" i="2"/>
  <c r="H3991" i="2"/>
  <c r="H3992" i="2"/>
  <c r="H3993" i="2"/>
  <c r="H3994" i="2"/>
  <c r="H3995" i="2"/>
  <c r="H3996" i="2"/>
  <c r="H3997" i="2"/>
  <c r="H3998" i="2"/>
  <c r="H3999" i="2"/>
  <c r="H4000" i="2"/>
  <c r="H4001" i="2"/>
  <c r="H4002" i="2"/>
  <c r="H4003" i="2"/>
  <c r="H4004" i="2"/>
  <c r="H4005" i="2"/>
  <c r="H4006" i="2"/>
  <c r="H4007" i="2"/>
  <c r="H4008" i="2"/>
  <c r="H4009" i="2"/>
  <c r="H4010" i="2"/>
  <c r="H4011" i="2"/>
  <c r="H4012" i="2"/>
  <c r="H4013" i="2"/>
  <c r="H4014" i="2"/>
  <c r="H4015" i="2"/>
  <c r="H4016" i="2"/>
  <c r="H4017" i="2"/>
  <c r="H4018" i="2"/>
  <c r="H4019" i="2"/>
  <c r="H4020" i="2"/>
  <c r="H4021" i="2"/>
  <c r="H4022" i="2"/>
  <c r="H4023" i="2"/>
  <c r="H4024" i="2"/>
  <c r="H4025" i="2"/>
  <c r="H4026" i="2"/>
  <c r="H4027" i="2"/>
  <c r="H4028" i="2"/>
  <c r="H4029" i="2"/>
  <c r="H4030" i="2"/>
  <c r="H4031" i="2"/>
  <c r="H4032" i="2"/>
  <c r="H4033" i="2"/>
  <c r="H4034" i="2"/>
  <c r="H4035" i="2"/>
  <c r="H4036" i="2"/>
  <c r="H4037" i="2"/>
  <c r="H4038" i="2"/>
  <c r="H4039" i="2"/>
  <c r="H4040" i="2"/>
  <c r="H4041" i="2"/>
  <c r="H4042" i="2"/>
  <c r="H4043" i="2"/>
  <c r="H4044" i="2"/>
  <c r="H4045" i="2"/>
  <c r="H4046" i="2"/>
  <c r="H4047" i="2"/>
  <c r="H4048" i="2"/>
  <c r="H4049" i="2"/>
  <c r="H4050" i="2"/>
  <c r="H4051" i="2"/>
  <c r="H4052" i="2"/>
  <c r="H4053" i="2"/>
  <c r="H4054" i="2"/>
  <c r="H4055" i="2"/>
  <c r="H4056" i="2"/>
  <c r="H4057" i="2"/>
  <c r="H4058" i="2"/>
  <c r="H4059" i="2"/>
  <c r="H4060" i="2"/>
  <c r="H4061" i="2"/>
  <c r="H4062" i="2"/>
  <c r="H4063" i="2"/>
  <c r="H4064" i="2"/>
  <c r="H4065" i="2"/>
  <c r="H4066" i="2"/>
  <c r="H4067" i="2"/>
  <c r="H4068" i="2"/>
  <c r="H4069" i="2"/>
  <c r="H4070" i="2"/>
  <c r="H4071" i="2"/>
  <c r="H4072" i="2"/>
  <c r="H4073" i="2"/>
  <c r="H4074" i="2"/>
  <c r="H4075" i="2"/>
  <c r="H4076" i="2"/>
  <c r="H4077" i="2"/>
  <c r="H4078" i="2"/>
  <c r="H4079" i="2"/>
  <c r="H4080" i="2"/>
  <c r="H4081" i="2"/>
  <c r="H4082" i="2"/>
  <c r="H4083" i="2"/>
  <c r="H4084" i="2"/>
  <c r="H4085" i="2"/>
  <c r="H4086" i="2"/>
  <c r="H4087" i="2"/>
  <c r="H4088" i="2"/>
  <c r="H4089" i="2"/>
  <c r="H4090" i="2"/>
  <c r="H4091" i="2"/>
  <c r="H4092" i="2"/>
  <c r="H4093" i="2"/>
  <c r="H4094" i="2"/>
  <c r="H4095" i="2"/>
  <c r="H4096" i="2"/>
  <c r="H4097" i="2"/>
  <c r="H4098" i="2"/>
  <c r="H4099" i="2"/>
  <c r="H4100" i="2"/>
  <c r="H4101" i="2"/>
  <c r="H4102" i="2"/>
  <c r="H4103" i="2"/>
  <c r="H4104" i="2"/>
  <c r="H4105" i="2"/>
  <c r="H4106" i="2"/>
  <c r="H4107" i="2"/>
  <c r="H4108" i="2"/>
  <c r="H4109" i="2"/>
  <c r="H4110" i="2"/>
  <c r="H4111" i="2"/>
  <c r="H4112" i="2"/>
  <c r="H4113" i="2"/>
  <c r="H4114" i="2"/>
  <c r="H4115" i="2"/>
  <c r="H4116" i="2"/>
  <c r="H4117" i="2"/>
  <c r="H4118" i="2"/>
  <c r="H4119" i="2"/>
  <c r="H4120" i="2"/>
  <c r="H4121" i="2"/>
  <c r="H4122" i="2"/>
  <c r="H4123" i="2"/>
  <c r="H4124" i="2"/>
  <c r="H4125" i="2"/>
  <c r="H4126" i="2"/>
  <c r="H4127" i="2"/>
  <c r="H4128" i="2"/>
  <c r="H4129" i="2"/>
  <c r="H4130" i="2"/>
  <c r="H4131" i="2"/>
  <c r="H4132" i="2"/>
  <c r="H4133" i="2"/>
  <c r="H4134" i="2"/>
  <c r="H4135" i="2"/>
  <c r="H4136" i="2"/>
  <c r="H4137" i="2"/>
  <c r="H4138" i="2"/>
  <c r="H4139" i="2"/>
  <c r="H4140" i="2"/>
  <c r="H4141" i="2"/>
  <c r="H4142" i="2"/>
  <c r="H4143" i="2"/>
  <c r="H4144" i="2"/>
  <c r="H4145" i="2"/>
  <c r="H4146" i="2"/>
  <c r="H4147" i="2"/>
  <c r="H4148" i="2"/>
  <c r="H4149" i="2"/>
  <c r="H4150" i="2"/>
  <c r="H4151" i="2"/>
  <c r="H4152" i="2"/>
  <c r="H4155" i="2"/>
  <c r="H4159" i="2"/>
  <c r="H4160" i="2"/>
  <c r="H4164" i="2"/>
  <c r="H4165" i="2"/>
  <c r="H4166" i="2"/>
  <c r="H4167" i="2"/>
  <c r="H4168" i="2"/>
  <c r="H4169" i="2"/>
  <c r="H4170" i="2"/>
  <c r="H4171" i="2"/>
  <c r="H4172" i="2"/>
  <c r="H4173" i="2"/>
  <c r="H4174" i="2"/>
  <c r="H4175" i="2"/>
  <c r="H4176" i="2"/>
  <c r="H4177" i="2"/>
  <c r="H4178" i="2"/>
  <c r="H4179" i="2"/>
  <c r="H4180" i="2"/>
  <c r="H4181" i="2"/>
  <c r="H4182" i="2"/>
  <c r="H4183" i="2"/>
  <c r="H4184" i="2"/>
  <c r="H4185" i="2"/>
  <c r="H4186" i="2"/>
  <c r="H4187" i="2"/>
  <c r="H4188" i="2"/>
  <c r="H4189" i="2"/>
  <c r="H4190" i="2"/>
  <c r="H4191" i="2"/>
  <c r="H4192" i="2"/>
  <c r="H4193" i="2"/>
  <c r="H4194" i="2"/>
  <c r="H4195" i="2"/>
  <c r="H4196" i="2"/>
  <c r="H4197" i="2"/>
  <c r="H4198" i="2"/>
  <c r="H4199" i="2"/>
  <c r="H4200" i="2"/>
  <c r="H4201" i="2"/>
  <c r="H4202" i="2"/>
  <c r="H4203" i="2"/>
  <c r="H4204" i="2"/>
  <c r="H4205" i="2"/>
  <c r="H4206" i="2"/>
  <c r="H4207" i="2"/>
  <c r="H4208" i="2"/>
  <c r="H4209" i="2"/>
  <c r="H4210" i="2"/>
  <c r="H4211" i="2"/>
  <c r="H4212" i="2"/>
  <c r="H4213" i="2"/>
  <c r="H4214" i="2"/>
  <c r="H4215" i="2"/>
  <c r="H4216" i="2"/>
  <c r="H4217" i="2"/>
  <c r="H4218" i="2"/>
  <c r="H4220" i="2"/>
  <c r="H4221" i="2"/>
  <c r="H4222" i="2"/>
  <c r="H4223" i="2"/>
  <c r="H4224" i="2"/>
  <c r="H4225" i="2"/>
  <c r="H4226" i="2"/>
  <c r="H4227" i="2"/>
  <c r="H4228" i="2"/>
  <c r="H4229" i="2"/>
  <c r="H4230" i="2"/>
  <c r="H4231" i="2"/>
  <c r="H4232" i="2"/>
  <c r="H4233" i="2"/>
  <c r="H4234" i="2"/>
  <c r="H4235" i="2"/>
  <c r="H4236" i="2"/>
  <c r="H4237" i="2"/>
  <c r="H4238" i="2"/>
  <c r="H4239" i="2"/>
  <c r="H4240" i="2"/>
  <c r="H4241" i="2"/>
  <c r="H4242" i="2"/>
  <c r="H4243" i="2"/>
  <c r="H4244" i="2"/>
  <c r="H4245" i="2"/>
  <c r="H4246" i="2"/>
  <c r="H4247" i="2"/>
  <c r="H4248" i="2"/>
  <c r="H4249" i="2"/>
  <c r="H4250" i="2"/>
  <c r="H4251" i="2"/>
  <c r="H4252" i="2"/>
  <c r="H4253" i="2"/>
  <c r="H4254" i="2"/>
  <c r="H4255" i="2"/>
  <c r="H4256" i="2"/>
  <c r="H4257" i="2"/>
  <c r="H4258" i="2"/>
  <c r="H4259" i="2"/>
  <c r="H4260" i="2"/>
  <c r="H4261" i="2"/>
  <c r="H4262" i="2"/>
  <c r="H4263" i="2"/>
  <c r="H4265" i="2"/>
  <c r="H4266" i="2"/>
  <c r="H4267" i="2"/>
  <c r="H4268" i="2"/>
  <c r="H4270" i="2"/>
  <c r="H4271" i="2"/>
  <c r="H4272" i="2"/>
  <c r="H4273" i="2"/>
  <c r="H4274" i="2"/>
  <c r="H4275" i="2"/>
  <c r="H4276" i="2"/>
  <c r="H4277" i="2"/>
  <c r="H4278" i="2"/>
  <c r="H4279" i="2"/>
  <c r="H4280" i="2"/>
  <c r="H4281" i="2"/>
  <c r="H4282" i="2"/>
  <c r="H4283" i="2"/>
  <c r="H4284" i="2"/>
  <c r="H4285" i="2"/>
  <c r="H4286" i="2"/>
  <c r="H4287" i="2"/>
  <c r="H4288" i="2"/>
  <c r="H4289" i="2"/>
  <c r="H4290" i="2"/>
  <c r="H4291" i="2"/>
  <c r="H4292" i="2"/>
  <c r="H4293" i="2"/>
  <c r="H4294" i="2"/>
  <c r="H4295" i="2"/>
  <c r="H4296" i="2"/>
  <c r="H4297" i="2"/>
  <c r="H4298" i="2"/>
  <c r="H4299" i="2"/>
  <c r="H4300" i="2"/>
  <c r="H4301" i="2"/>
  <c r="H4302" i="2"/>
  <c r="H4303" i="2"/>
  <c r="H4304" i="2"/>
  <c r="H4305" i="2"/>
  <c r="H4306" i="2"/>
  <c r="H4307" i="2"/>
  <c r="H4308" i="2"/>
  <c r="H4309" i="2"/>
  <c r="H4310" i="2"/>
  <c r="H4311" i="2"/>
  <c r="H4312" i="2"/>
  <c r="H4313" i="2"/>
  <c r="H4314" i="2"/>
  <c r="H4315" i="2"/>
  <c r="H4316" i="2"/>
  <c r="H4317" i="2"/>
  <c r="H4318" i="2"/>
  <c r="H4319" i="2"/>
  <c r="H4320" i="2"/>
  <c r="H4321" i="2"/>
  <c r="H4322" i="2"/>
  <c r="H4323" i="2"/>
  <c r="H4324" i="2"/>
  <c r="H4325" i="2"/>
  <c r="H4326" i="2"/>
  <c r="H4327" i="2"/>
  <c r="H4328" i="2"/>
  <c r="H4329" i="2"/>
  <c r="H4330" i="2"/>
  <c r="H4331" i="2"/>
  <c r="H4332" i="2"/>
  <c r="H4333" i="2"/>
  <c r="H4334" i="2"/>
  <c r="H4335" i="2"/>
  <c r="H4336" i="2"/>
  <c r="H4337" i="2"/>
  <c r="H4338" i="2"/>
  <c r="H4339" i="2"/>
  <c r="H4340" i="2"/>
  <c r="H4341" i="2"/>
  <c r="H4342" i="2"/>
  <c r="H4343" i="2"/>
  <c r="H4344" i="2"/>
  <c r="H4345" i="2"/>
  <c r="H4346" i="2"/>
  <c r="H4347" i="2"/>
  <c r="H4348" i="2"/>
  <c r="H4349" i="2"/>
  <c r="H4350" i="2"/>
  <c r="H4351" i="2"/>
  <c r="H4352" i="2"/>
  <c r="H4353" i="2"/>
  <c r="H4354" i="2"/>
  <c r="H4355" i="2"/>
  <c r="H4356" i="2"/>
  <c r="H4357" i="2"/>
  <c r="H4358" i="2"/>
  <c r="H4359" i="2"/>
  <c r="H4360" i="2"/>
  <c r="H4361" i="2"/>
  <c r="H4362" i="2"/>
  <c r="H4363" i="2"/>
  <c r="H4364" i="2"/>
  <c r="H4365" i="2"/>
  <c r="H4366" i="2"/>
  <c r="H4367" i="2"/>
  <c r="H4368" i="2"/>
  <c r="H4369" i="2"/>
  <c r="H4370" i="2"/>
  <c r="H4371" i="2"/>
  <c r="H4372" i="2"/>
  <c r="H4373" i="2"/>
  <c r="H4374" i="2"/>
  <c r="H4375" i="2"/>
  <c r="H4376" i="2"/>
  <c r="H4377" i="2"/>
  <c r="H4378" i="2"/>
  <c r="H4379" i="2"/>
  <c r="H4380" i="2"/>
  <c r="H4381" i="2"/>
  <c r="H4382" i="2"/>
  <c r="H4383" i="2"/>
  <c r="H4384" i="2"/>
  <c r="H4385" i="2"/>
  <c r="H2" i="2"/>
  <c r="K3" i="2" l="1"/>
  <c r="K5" i="2" s="1"/>
  <c r="G4373" i="2"/>
  <c r="G4365" i="2"/>
  <c r="G4357" i="2"/>
  <c r="G4349" i="2"/>
  <c r="G4337" i="2"/>
  <c r="G4330" i="2"/>
  <c r="G4319" i="2"/>
  <c r="G4311" i="2"/>
  <c r="G4303" i="2"/>
  <c r="G4291" i="2"/>
  <c r="G4283" i="2"/>
  <c r="G4275" i="2"/>
  <c r="G4266" i="2"/>
  <c r="G4253" i="2"/>
  <c r="G4245" i="2"/>
  <c r="G4233" i="2"/>
  <c r="G4217" i="2"/>
  <c r="G4209" i="2"/>
  <c r="G4197" i="2"/>
  <c r="G4189" i="2"/>
  <c r="G4178" i="2"/>
  <c r="G4170" i="2"/>
  <c r="G4159" i="2"/>
  <c r="G4151" i="2"/>
  <c r="G4148" i="2"/>
  <c r="G4140" i="2"/>
  <c r="G4132" i="2"/>
  <c r="G4124" i="2"/>
  <c r="G4116" i="2"/>
  <c r="G4105" i="2"/>
  <c r="G4084" i="2"/>
  <c r="G4069" i="2"/>
  <c r="G4062" i="2"/>
  <c r="G4042" i="2"/>
  <c r="G4035" i="2"/>
  <c r="G4033" i="2"/>
  <c r="G4029" i="2"/>
  <c r="G4020" i="2"/>
  <c r="G4016" i="2"/>
  <c r="G4012" i="2"/>
  <c r="G4008" i="2"/>
  <c r="G4004" i="2"/>
  <c r="G4000" i="2"/>
  <c r="G3996" i="2"/>
  <c r="G3992" i="2"/>
  <c r="G3988" i="2"/>
  <c r="G3984" i="2"/>
  <c r="G3980" i="2"/>
  <c r="G3976" i="2"/>
  <c r="G3972" i="2"/>
  <c r="G3968" i="2"/>
  <c r="G3964" i="2"/>
  <c r="G3960" i="2"/>
  <c r="G3956" i="2"/>
  <c r="G3949" i="2"/>
  <c r="G3946" i="2"/>
  <c r="G3942" i="2"/>
  <c r="G3938" i="2"/>
  <c r="G3934" i="2"/>
  <c r="G3930" i="2"/>
  <c r="G3926" i="2"/>
  <c r="G3922" i="2"/>
  <c r="G3918" i="2"/>
  <c r="G3914" i="2"/>
  <c r="G3910" i="2"/>
  <c r="G3906" i="2"/>
  <c r="G3901" i="2"/>
  <c r="G3897" i="2"/>
  <c r="G3893" i="2"/>
  <c r="G3889" i="2"/>
  <c r="G3885" i="2"/>
  <c r="G3881" i="2"/>
  <c r="G3877" i="2"/>
  <c r="G3873" i="2"/>
  <c r="G3869" i="2"/>
  <c r="G3865" i="2"/>
  <c r="G3861" i="2"/>
  <c r="G3854" i="2"/>
  <c r="G3850" i="2"/>
  <c r="G3845" i="2"/>
  <c r="G3841" i="2"/>
  <c r="G3837" i="2"/>
  <c r="G3833" i="2"/>
  <c r="G3829" i="2"/>
  <c r="G3825" i="2"/>
  <c r="G3821" i="2"/>
  <c r="G3817" i="2"/>
  <c r="G3813" i="2"/>
  <c r="G3809" i="2"/>
  <c r="G3805" i="2"/>
  <c r="G3801" i="2"/>
  <c r="G3797" i="2"/>
  <c r="G3793" i="2"/>
  <c r="G3789" i="2"/>
  <c r="G3785" i="2"/>
  <c r="G3781" i="2"/>
  <c r="G3777" i="2"/>
  <c r="G3773" i="2"/>
  <c r="G3769" i="2"/>
  <c r="G3765" i="2"/>
  <c r="G3761" i="2"/>
  <c r="G3757" i="2"/>
  <c r="G3753" i="2"/>
  <c r="G3749" i="2"/>
  <c r="G3745" i="2"/>
  <c r="G3741" i="2"/>
  <c r="G3737" i="2"/>
  <c r="G3733" i="2"/>
  <c r="G3729" i="2"/>
  <c r="G3725" i="2"/>
  <c r="G3721" i="2"/>
  <c r="G3717" i="2"/>
  <c r="G3713" i="2"/>
  <c r="G3709" i="2"/>
  <c r="G3704" i="2"/>
  <c r="G3700" i="2"/>
  <c r="G3696" i="2"/>
  <c r="G3692" i="2"/>
  <c r="G3688" i="2"/>
  <c r="G3684" i="2"/>
  <c r="G3680" i="2"/>
  <c r="G3676" i="2"/>
  <c r="G3672" i="2"/>
  <c r="G3668" i="2"/>
  <c r="G3663" i="2"/>
  <c r="G3659" i="2"/>
  <c r="G3652" i="2"/>
  <c r="G3648" i="2"/>
  <c r="G3644" i="2"/>
  <c r="G3641" i="2"/>
  <c r="G3637" i="2"/>
  <c r="G3633" i="2"/>
  <c r="G3627" i="2"/>
  <c r="G3624" i="2"/>
  <c r="G3620" i="2"/>
  <c r="G3616" i="2"/>
  <c r="G3612" i="2"/>
  <c r="G3608" i="2"/>
  <c r="G3604" i="2"/>
  <c r="G3600" i="2"/>
  <c r="G3596" i="2"/>
  <c r="G3592" i="2"/>
  <c r="G3588" i="2"/>
  <c r="G3584" i="2"/>
  <c r="G3580" i="2"/>
  <c r="G3576" i="2"/>
  <c r="G3572" i="2"/>
  <c r="G3568" i="2"/>
  <c r="G3564" i="2"/>
  <c r="G3560" i="2"/>
  <c r="G3556" i="2"/>
  <c r="G3552" i="2"/>
  <c r="G3548" i="2"/>
  <c r="G3544" i="2"/>
  <c r="G3540" i="2"/>
  <c r="G3537" i="2"/>
  <c r="G3533" i="2"/>
  <c r="G3529" i="2"/>
  <c r="G3526" i="2"/>
  <c r="G3522" i="2"/>
  <c r="G3518" i="2"/>
  <c r="G3514" i="2"/>
  <c r="G3511" i="2"/>
  <c r="G3507" i="2"/>
  <c r="G3503" i="2"/>
  <c r="G3499" i="2"/>
  <c r="G3495" i="2"/>
  <c r="G3490" i="2"/>
  <c r="G3486" i="2"/>
  <c r="G3483" i="2"/>
  <c r="G3480" i="2"/>
  <c r="G3475" i="2"/>
  <c r="G3470" i="2"/>
  <c r="G3467" i="2"/>
  <c r="G3463" i="2"/>
  <c r="G3461" i="2"/>
  <c r="G3457" i="2"/>
  <c r="G4163" i="2"/>
  <c r="G4157" i="2"/>
  <c r="G3452" i="2"/>
  <c r="G3448" i="2"/>
  <c r="G3444" i="2"/>
  <c r="G3439" i="2"/>
  <c r="G3435" i="2"/>
  <c r="G3431" i="2"/>
  <c r="G3427" i="2"/>
  <c r="G3422" i="2"/>
  <c r="G3418" i="2"/>
  <c r="G3411" i="2"/>
  <c r="G3408" i="2"/>
  <c r="G3404" i="2"/>
  <c r="G3400" i="2"/>
  <c r="G3396" i="2"/>
  <c r="G3392" i="2"/>
  <c r="G3388" i="2"/>
  <c r="G3383" i="2"/>
  <c r="G3379" i="2"/>
  <c r="G3375" i="2"/>
  <c r="G3371" i="2"/>
  <c r="G3367" i="2"/>
  <c r="G3363" i="2"/>
  <c r="G3359" i="2"/>
  <c r="G3355" i="2"/>
  <c r="G3352" i="2"/>
  <c r="G3348" i="2"/>
  <c r="G3344" i="2"/>
  <c r="G3340" i="2"/>
  <c r="G3336" i="2"/>
  <c r="G3332" i="2"/>
  <c r="G3328" i="2"/>
  <c r="G3324" i="2"/>
  <c r="G3320" i="2"/>
  <c r="G3316" i="2"/>
  <c r="G3312" i="2"/>
  <c r="G3308" i="2"/>
  <c r="G3304" i="2"/>
  <c r="G3300" i="2"/>
  <c r="G3296" i="2"/>
  <c r="G3292" i="2"/>
  <c r="G3288" i="2"/>
  <c r="G3284" i="2"/>
  <c r="G3280" i="2"/>
  <c r="G3276" i="2"/>
  <c r="G3272" i="2"/>
  <c r="G3268" i="2"/>
  <c r="G3264" i="2"/>
  <c r="G3260" i="2"/>
  <c r="G3256" i="2"/>
  <c r="G3252" i="2"/>
  <c r="G3247" i="2"/>
  <c r="G3243" i="2"/>
  <c r="G3239" i="2"/>
  <c r="G3235" i="2"/>
  <c r="G3231" i="2"/>
  <c r="G3227" i="2"/>
  <c r="G3223" i="2"/>
  <c r="G3219" i="2"/>
  <c r="G3215" i="2"/>
  <c r="G3211" i="2"/>
  <c r="G3204" i="2"/>
  <c r="G3200" i="2"/>
  <c r="G3196" i="2"/>
  <c r="G3192" i="2"/>
  <c r="G3188" i="2"/>
  <c r="G3184" i="2"/>
  <c r="G3181" i="2"/>
  <c r="G3177" i="2"/>
  <c r="G3174" i="2"/>
  <c r="G3171" i="2"/>
  <c r="G3167" i="2"/>
  <c r="G3163" i="2"/>
  <c r="G3160" i="2"/>
  <c r="G3156" i="2"/>
  <c r="G3152" i="2"/>
  <c r="G3148" i="2"/>
  <c r="G3144" i="2"/>
  <c r="G3141" i="2"/>
  <c r="G3137" i="2"/>
  <c r="G3134" i="2"/>
  <c r="G3130" i="2"/>
  <c r="G3126" i="2"/>
  <c r="G3122" i="2"/>
  <c r="G3118" i="2"/>
  <c r="G3115" i="2"/>
  <c r="G3112" i="2"/>
  <c r="G3108" i="2"/>
  <c r="G3105" i="2"/>
  <c r="G3103" i="2"/>
  <c r="G3099" i="2"/>
  <c r="G3095" i="2"/>
  <c r="G3092" i="2"/>
  <c r="G3088" i="2"/>
  <c r="G3084" i="2"/>
  <c r="G3080" i="2"/>
  <c r="G3076" i="2"/>
  <c r="G3073" i="2"/>
  <c r="G3069" i="2"/>
  <c r="G3066" i="2"/>
  <c r="G3061" i="2"/>
  <c r="G3056" i="2"/>
  <c r="G3053" i="2"/>
  <c r="G3050" i="2"/>
  <c r="G3046" i="2"/>
  <c r="G3043" i="2"/>
  <c r="G3040" i="2"/>
  <c r="G3036" i="2"/>
  <c r="G3032" i="2"/>
  <c r="G3026" i="2"/>
  <c r="G3022" i="2"/>
  <c r="G3018" i="2"/>
  <c r="G3012" i="2"/>
  <c r="G3008" i="2"/>
  <c r="G3001" i="2"/>
  <c r="G2998" i="2"/>
  <c r="G2997" i="2"/>
  <c r="G2993" i="2"/>
  <c r="G2985" i="2"/>
  <c r="G2981" i="2"/>
  <c r="G2977" i="2"/>
  <c r="G2974" i="2"/>
  <c r="G2973" i="2"/>
  <c r="G2969" i="2"/>
  <c r="G2965" i="2"/>
  <c r="G2959" i="2"/>
  <c r="G2958" i="2"/>
  <c r="G2955" i="2"/>
  <c r="G2950" i="2"/>
  <c r="G2946" i="2"/>
  <c r="G2941" i="2"/>
  <c r="G2937" i="2"/>
  <c r="G2933" i="2"/>
  <c r="G2929" i="2"/>
  <c r="G2925" i="2"/>
  <c r="G2921" i="2"/>
  <c r="G2917" i="2"/>
  <c r="G2913" i="2"/>
  <c r="G2909" i="2"/>
  <c r="G2905" i="2"/>
  <c r="G2901" i="2"/>
  <c r="G2897" i="2"/>
  <c r="G2893" i="2"/>
  <c r="G2889" i="2"/>
  <c r="G2885" i="2"/>
  <c r="G2881" i="2"/>
  <c r="G2873" i="2"/>
  <c r="G2869" i="2"/>
  <c r="G2865" i="2"/>
  <c r="G2861" i="2"/>
  <c r="G2857" i="2"/>
  <c r="G2853" i="2"/>
  <c r="G2849" i="2"/>
  <c r="G4384" i="2"/>
  <c r="G4377" i="2"/>
  <c r="G4369" i="2"/>
  <c r="G4361" i="2"/>
  <c r="G4353" i="2"/>
  <c r="G4345" i="2"/>
  <c r="G4341" i="2"/>
  <c r="G4334" i="2"/>
  <c r="G4326" i="2"/>
  <c r="G4323" i="2"/>
  <c r="G4315" i="2"/>
  <c r="G4307" i="2"/>
  <c r="G4299" i="2"/>
  <c r="G4295" i="2"/>
  <c r="G4287" i="2"/>
  <c r="G4279" i="2"/>
  <c r="G4271" i="2"/>
  <c r="G4261" i="2"/>
  <c r="G4257" i="2"/>
  <c r="G4249" i="2"/>
  <c r="G4241" i="2"/>
  <c r="G4237" i="2"/>
  <c r="G4229" i="2"/>
  <c r="G4222" i="2"/>
  <c r="G4213" i="2"/>
  <c r="G4205" i="2"/>
  <c r="G4201" i="2"/>
  <c r="G4193" i="2"/>
  <c r="G4185" i="2"/>
  <c r="G4182" i="2"/>
  <c r="G4174" i="2"/>
  <c r="G4166" i="2"/>
  <c r="G4144" i="2"/>
  <c r="G4136" i="2"/>
  <c r="G4128" i="2"/>
  <c r="G4120" i="2"/>
  <c r="G4112" i="2"/>
  <c r="G4108" i="2"/>
  <c r="G4101" i="2"/>
  <c r="G4095" i="2"/>
  <c r="G4092" i="2"/>
  <c r="G4088" i="2"/>
  <c r="G4080" i="2"/>
  <c r="G4073" i="2"/>
  <c r="G4066" i="2"/>
  <c r="G4058" i="2"/>
  <c r="G4055" i="2"/>
  <c r="G4047" i="2"/>
  <c r="G4383" i="2"/>
  <c r="G4380" i="2"/>
  <c r="G4376" i="2"/>
  <c r="G4372" i="2"/>
  <c r="G4368" i="2"/>
  <c r="G4364" i="2"/>
  <c r="G4360" i="2"/>
  <c r="G4356" i="2"/>
  <c r="G4352" i="2"/>
  <c r="G4348" i="2"/>
  <c r="G4344" i="2"/>
  <c r="G4340" i="2"/>
  <c r="G4333" i="2"/>
  <c r="G4329" i="2"/>
  <c r="G4325" i="2"/>
  <c r="G4322" i="2"/>
  <c r="G4318" i="2"/>
  <c r="G4314" i="2"/>
  <c r="G4310" i="2"/>
  <c r="G4306" i="2"/>
  <c r="G4302" i="2"/>
  <c r="G4298" i="2"/>
  <c r="G4294" i="2"/>
  <c r="G4290" i="2"/>
  <c r="G4286" i="2"/>
  <c r="G4282" i="2"/>
  <c r="G4278" i="2"/>
  <c r="G4274" i="2"/>
  <c r="G4270" i="2"/>
  <c r="G4265" i="2"/>
  <c r="G4260" i="2"/>
  <c r="G4256" i="2"/>
  <c r="G4252" i="2"/>
  <c r="G4248" i="2"/>
  <c r="G4244" i="2"/>
  <c r="G4240" i="2"/>
  <c r="G4236" i="2"/>
  <c r="G4232" i="2"/>
  <c r="G4228" i="2"/>
  <c r="G4225" i="2"/>
  <c r="G4221" i="2"/>
  <c r="G4216" i="2"/>
  <c r="G4212" i="2"/>
  <c r="G4208" i="2"/>
  <c r="G4204" i="2"/>
  <c r="G4200" i="2"/>
  <c r="G4196" i="2"/>
  <c r="G4192" i="2"/>
  <c r="G4188" i="2"/>
  <c r="G4184" i="2"/>
  <c r="G4181" i="2"/>
  <c r="G4177" i="2"/>
  <c r="G4173" i="2"/>
  <c r="G4169" i="2"/>
  <c r="G4165" i="2"/>
  <c r="G4155" i="2"/>
  <c r="G4150" i="2"/>
  <c r="G4147" i="2"/>
  <c r="G4143" i="2"/>
  <c r="G4139" i="2"/>
  <c r="G4135" i="2"/>
  <c r="G4131" i="2"/>
  <c r="G4127" i="2"/>
  <c r="G4123" i="2"/>
  <c r="G4119" i="2"/>
  <c r="G4115" i="2"/>
  <c r="G4111" i="2"/>
  <c r="G4107" i="2"/>
  <c r="G4104" i="2"/>
  <c r="G4100" i="2"/>
  <c r="G4098" i="2"/>
  <c r="G4094" i="2"/>
  <c r="G4091" i="2"/>
  <c r="G4087" i="2"/>
  <c r="G4083" i="2"/>
  <c r="G4079" i="2"/>
  <c r="G4076" i="2"/>
  <c r="G4072" i="2"/>
  <c r="G4068" i="2"/>
  <c r="G4065" i="2"/>
  <c r="G4061" i="2"/>
  <c r="G4057" i="2"/>
  <c r="G4054" i="2"/>
  <c r="G4053" i="2"/>
  <c r="G4050" i="2"/>
  <c r="G4046" i="2"/>
  <c r="G4041" i="2"/>
  <c r="G4039" i="2"/>
  <c r="G4032" i="2"/>
  <c r="G4028" i="2"/>
  <c r="G4025" i="2"/>
  <c r="G4023" i="2"/>
  <c r="G4019" i="2"/>
  <c r="G4015" i="2"/>
  <c r="G4011" i="2"/>
  <c r="G4007" i="2"/>
  <c r="G4003" i="2"/>
  <c r="G3999" i="2"/>
  <c r="G3995" i="2"/>
  <c r="G3991" i="2"/>
  <c r="G3987" i="2"/>
  <c r="G3983" i="2"/>
  <c r="G3979" i="2"/>
  <c r="G3975" i="2"/>
  <c r="G3971" i="2"/>
  <c r="G3967" i="2"/>
  <c r="G3963" i="2"/>
  <c r="G3959" i="2"/>
  <c r="G3955" i="2"/>
  <c r="G3952" i="2"/>
  <c r="G3948" i="2"/>
  <c r="G3945" i="2"/>
  <c r="G3941" i="2"/>
  <c r="G3937" i="2"/>
  <c r="G3933" i="2"/>
  <c r="G3929" i="2"/>
  <c r="G3925" i="2"/>
  <c r="G3921" i="2"/>
  <c r="G3917" i="2"/>
  <c r="G3913" i="2"/>
  <c r="G3909" i="2"/>
  <c r="G3904" i="2"/>
  <c r="G3900" i="2"/>
  <c r="G3896" i="2"/>
  <c r="G3892" i="2"/>
  <c r="G3888" i="2"/>
  <c r="G3884" i="2"/>
  <c r="G3880" i="2"/>
  <c r="G3876" i="2"/>
  <c r="G3872" i="2"/>
  <c r="G3868" i="2"/>
  <c r="G3864" i="2"/>
  <c r="G3860" i="2"/>
  <c r="G3857" i="2"/>
  <c r="G3853" i="2"/>
  <c r="G3849" i="2"/>
  <c r="G3848" i="2"/>
  <c r="G3844" i="2"/>
  <c r="G3840" i="2"/>
  <c r="G3836" i="2"/>
  <c r="G3832" i="2"/>
  <c r="G3828" i="2"/>
  <c r="G3824" i="2"/>
  <c r="G3820" i="2"/>
  <c r="G3816" i="2"/>
  <c r="G3812" i="2"/>
  <c r="G3808" i="2"/>
  <c r="G3804" i="2"/>
  <c r="G3800" i="2"/>
  <c r="G3796" i="2"/>
  <c r="G3792" i="2"/>
  <c r="G3788" i="2"/>
  <c r="G3784" i="2"/>
  <c r="G3780" i="2"/>
  <c r="G3776" i="2"/>
  <c r="G3772" i="2"/>
  <c r="G3768" i="2"/>
  <c r="G3764" i="2"/>
  <c r="G3760" i="2"/>
  <c r="G3756" i="2"/>
  <c r="G3752" i="2"/>
  <c r="G3748" i="2"/>
  <c r="G3744" i="2"/>
  <c r="G3740" i="2"/>
  <c r="G3736" i="2"/>
  <c r="G3732" i="2"/>
  <c r="G3728" i="2"/>
  <c r="G3724" i="2"/>
  <c r="G3720" i="2"/>
  <c r="G3716" i="2"/>
  <c r="G3712" i="2"/>
  <c r="G3708" i="2"/>
  <c r="G3703" i="2"/>
  <c r="G3699" i="2"/>
  <c r="G3695" i="2"/>
  <c r="G3691" i="2"/>
  <c r="G3687" i="2"/>
  <c r="G3683" i="2"/>
  <c r="G3679" i="2"/>
  <c r="G3675" i="2"/>
  <c r="G3671" i="2"/>
  <c r="G3667" i="2"/>
  <c r="G3662" i="2"/>
  <c r="G3658" i="2"/>
  <c r="G3655" i="2"/>
  <c r="G3651" i="2"/>
  <c r="G3647" i="2"/>
  <c r="G3643" i="2"/>
  <c r="G3640" i="2"/>
  <c r="G3636" i="2"/>
  <c r="G3630" i="2"/>
  <c r="G3626" i="2"/>
  <c r="G3623" i="2"/>
  <c r="G3619" i="2"/>
  <c r="G3615" i="2"/>
  <c r="G3611" i="2"/>
  <c r="G3607" i="2"/>
  <c r="G3603" i="2"/>
  <c r="G3599" i="2"/>
  <c r="G3595" i="2"/>
  <c r="G3591" i="2"/>
  <c r="G3587" i="2"/>
  <c r="G3583" i="2"/>
  <c r="G3579" i="2"/>
  <c r="G3575" i="2"/>
  <c r="G3571" i="2"/>
  <c r="G3567" i="2"/>
  <c r="G3563" i="2"/>
  <c r="G3559" i="2"/>
  <c r="G3555" i="2"/>
  <c r="G3551" i="2"/>
  <c r="G3547" i="2"/>
  <c r="G3543" i="2"/>
  <c r="G3539" i="2"/>
  <c r="G3536" i="2"/>
  <c r="G3532" i="2"/>
  <c r="G3528" i="2"/>
  <c r="G3525" i="2"/>
  <c r="G3521" i="2"/>
  <c r="G3517" i="2"/>
  <c r="G3513" i="2"/>
  <c r="G3510" i="2"/>
  <c r="G3506" i="2"/>
  <c r="G3502" i="2"/>
  <c r="G3498" i="2"/>
  <c r="G3494" i="2"/>
  <c r="G3488" i="2"/>
  <c r="G3485" i="2"/>
  <c r="G3482" i="2"/>
  <c r="G3479" i="2"/>
  <c r="G3477" i="2"/>
  <c r="G3474" i="2"/>
  <c r="G3469" i="2"/>
  <c r="G3465" i="2"/>
  <c r="G3460" i="2"/>
  <c r="G3455" i="2"/>
  <c r="G4162" i="2"/>
  <c r="G4156" i="2"/>
  <c r="G3451" i="2"/>
  <c r="G3447" i="2"/>
  <c r="G3442" i="2"/>
  <c r="G3438" i="2"/>
  <c r="G3434" i="2"/>
  <c r="G3430" i="2"/>
  <c r="G3425" i="2"/>
  <c r="G3421" i="2"/>
  <c r="G3417" i="2"/>
  <c r="G3414" i="2"/>
  <c r="G3407" i="2"/>
  <c r="G3399" i="2"/>
  <c r="G3391" i="2"/>
  <c r="G3387" i="2"/>
  <c r="G3382" i="2"/>
  <c r="G3378" i="2"/>
  <c r="G3374" i="2"/>
  <c r="G3370" i="2"/>
  <c r="G3366" i="2"/>
  <c r="G3362" i="2"/>
  <c r="G3358" i="2"/>
  <c r="G3351" i="2"/>
  <c r="G3347" i="2"/>
  <c r="G3343" i="2"/>
  <c r="G3339" i="2"/>
  <c r="G3335" i="2"/>
  <c r="G3331" i="2"/>
  <c r="G3327" i="2"/>
  <c r="G3323" i="2"/>
  <c r="G3319" i="2"/>
  <c r="G3315" i="2"/>
  <c r="G3311" i="2"/>
  <c r="G3307" i="2"/>
  <c r="G3303" i="2"/>
  <c r="G3299" i="2"/>
  <c r="G3295" i="2"/>
  <c r="G3291" i="2"/>
  <c r="G3287" i="2"/>
  <c r="G3283" i="2"/>
  <c r="G3279" i="2"/>
  <c r="G3275" i="2"/>
  <c r="G3271" i="2"/>
  <c r="G3267" i="2"/>
  <c r="G3263" i="2"/>
  <c r="G3259" i="2"/>
  <c r="G3255" i="2"/>
  <c r="G3251" i="2"/>
  <c r="G3246" i="2"/>
  <c r="G3242" i="2"/>
  <c r="G3238" i="2"/>
  <c r="G3234" i="2"/>
  <c r="G3230" i="2"/>
  <c r="G3226" i="2"/>
  <c r="G3222" i="2"/>
  <c r="G3218" i="2"/>
  <c r="G3214" i="2"/>
  <c r="G3210" i="2"/>
  <c r="G3207" i="2"/>
  <c r="G3203" i="2"/>
  <c r="G3199" i="2"/>
  <c r="G3195" i="2"/>
  <c r="G3191" i="2"/>
  <c r="G3187" i="2"/>
  <c r="G3180" i="2"/>
  <c r="G3176" i="2"/>
  <c r="G3173" i="2"/>
  <c r="G3170" i="2"/>
  <c r="G3166" i="2"/>
  <c r="G3159" i="2"/>
  <c r="G3155" i="2"/>
  <c r="G3151" i="2"/>
  <c r="G3147" i="2"/>
  <c r="G3140" i="2"/>
  <c r="G3133" i="2"/>
  <c r="G3129" i="2"/>
  <c r="G3125" i="2"/>
  <c r="G3121" i="2"/>
  <c r="G3114" i="2"/>
  <c r="G3111" i="2"/>
  <c r="G3107" i="2"/>
  <c r="G3102" i="2"/>
  <c r="G3098" i="2"/>
  <c r="G3091" i="2"/>
  <c r="G3087" i="2"/>
  <c r="G3083" i="2"/>
  <c r="G3079" i="2"/>
  <c r="G3075" i="2"/>
  <c r="G3072" i="2"/>
  <c r="G3068" i="2"/>
  <c r="G3065" i="2"/>
  <c r="G3064" i="2"/>
  <c r="G3059" i="2"/>
  <c r="G3055" i="2"/>
  <c r="G3049" i="2"/>
  <c r="G3042" i="2"/>
  <c r="G3039" i="2"/>
  <c r="G3035" i="2"/>
  <c r="G3031" i="2"/>
  <c r="G3025" i="2"/>
  <c r="G3021" i="2"/>
  <c r="G3017" i="2"/>
  <c r="G3014" i="2"/>
  <c r="G3011" i="2"/>
  <c r="G3007" i="2"/>
  <c r="G3003" i="2"/>
  <c r="G2996" i="2"/>
  <c r="G2992" i="2"/>
  <c r="G2989" i="2"/>
  <c r="G2984" i="2"/>
  <c r="G2980" i="2"/>
  <c r="G2976" i="2"/>
  <c r="G2972" i="2"/>
  <c r="G2968" i="2"/>
  <c r="G2964" i="2"/>
  <c r="G2954" i="2"/>
  <c r="G2949" i="2"/>
  <c r="G2945" i="2"/>
  <c r="G2940" i="2"/>
  <c r="G2936" i="2"/>
  <c r="G2932" i="2"/>
  <c r="G2928" i="2"/>
  <c r="G2924" i="2"/>
  <c r="G2920" i="2"/>
  <c r="G2916" i="2"/>
  <c r="G2912" i="2"/>
  <c r="G2908" i="2"/>
  <c r="G2904" i="2"/>
  <c r="G2900" i="2"/>
  <c r="G2896" i="2"/>
  <c r="G2892" i="2"/>
  <c r="G2888" i="2"/>
  <c r="G2884" i="2"/>
  <c r="G2880" i="2"/>
  <c r="G2876" i="2"/>
  <c r="G4382" i="2"/>
  <c r="G4375" i="2"/>
  <c r="G4363" i="2"/>
  <c r="G4355" i="2"/>
  <c r="G4347" i="2"/>
  <c r="G4339" i="2"/>
  <c r="G4328" i="2"/>
  <c r="G4321" i="2"/>
  <c r="G4313" i="2"/>
  <c r="G4305" i="2"/>
  <c r="G4293" i="2"/>
  <c r="G4285" i="2"/>
  <c r="G4277" i="2"/>
  <c r="G4268" i="2"/>
  <c r="G4255" i="2"/>
  <c r="G4247" i="2"/>
  <c r="G4235" i="2"/>
  <c r="G4227" i="2"/>
  <c r="G4215" i="2"/>
  <c r="G4207" i="2"/>
  <c r="G4199" i="2"/>
  <c r="G4187" i="2"/>
  <c r="G4180" i="2"/>
  <c r="G4172" i="2"/>
  <c r="G4164" i="2"/>
  <c r="G4149" i="2"/>
  <c r="G4138" i="2"/>
  <c r="G4130" i="2"/>
  <c r="G4122" i="2"/>
  <c r="G4110" i="2"/>
  <c r="G4103" i="2"/>
  <c r="G4093" i="2"/>
  <c r="G4090" i="2"/>
  <c r="G4082" i="2"/>
  <c r="G4075" i="2"/>
  <c r="G4067" i="2"/>
  <c r="G4060" i="2"/>
  <c r="G4052" i="2"/>
  <c r="G4049" i="2"/>
  <c r="G4045" i="2"/>
  <c r="G4040" i="2"/>
  <c r="G4038" i="2"/>
  <c r="G4037" i="2"/>
  <c r="G4031" i="2"/>
  <c r="G4027" i="2"/>
  <c r="G4024" i="2"/>
  <c r="G4022" i="2"/>
  <c r="G4018" i="2"/>
  <c r="G4014" i="2"/>
  <c r="G4010" i="2"/>
  <c r="G4006" i="2"/>
  <c r="G4002" i="2"/>
  <c r="G3998" i="2"/>
  <c r="G3994" i="2"/>
  <c r="G3990" i="2"/>
  <c r="G3986" i="2"/>
  <c r="G3982" i="2"/>
  <c r="G3978" i="2"/>
  <c r="G3974" i="2"/>
  <c r="G3970" i="2"/>
  <c r="G3966" i="2"/>
  <c r="G3962" i="2"/>
  <c r="G3958" i="2"/>
  <c r="G3954" i="2"/>
  <c r="G3951" i="2"/>
  <c r="G3944" i="2"/>
  <c r="G3940" i="2"/>
  <c r="G3936" i="2"/>
  <c r="G3932" i="2"/>
  <c r="G3928" i="2"/>
  <c r="G3924" i="2"/>
  <c r="G3920" i="2"/>
  <c r="G3916" i="2"/>
  <c r="G3912" i="2"/>
  <c r="G3908" i="2"/>
  <c r="G3903" i="2"/>
  <c r="G3899" i="2"/>
  <c r="G3895" i="2"/>
  <c r="G3891" i="2"/>
  <c r="G3887" i="2"/>
  <c r="G3883" i="2"/>
  <c r="G3879" i="2"/>
  <c r="G3875" i="2"/>
  <c r="G3871" i="2"/>
  <c r="G3867" i="2"/>
  <c r="G3863" i="2"/>
  <c r="G3859" i="2"/>
  <c r="G3856" i="2"/>
  <c r="G3852" i="2"/>
  <c r="G3847" i="2"/>
  <c r="G3843" i="2"/>
  <c r="G3839" i="2"/>
  <c r="G3835" i="2"/>
  <c r="G3831" i="2"/>
  <c r="G3827" i="2"/>
  <c r="G3823" i="2"/>
  <c r="G3819" i="2"/>
  <c r="G3815" i="2"/>
  <c r="G3811" i="2"/>
  <c r="G3807" i="2"/>
  <c r="G3803" i="2"/>
  <c r="G3799" i="2"/>
  <c r="G3795" i="2"/>
  <c r="G3791" i="2"/>
  <c r="G3787" i="2"/>
  <c r="G3783" i="2"/>
  <c r="G3779" i="2"/>
  <c r="G3775" i="2"/>
  <c r="G3771" i="2"/>
  <c r="G3767" i="2"/>
  <c r="G3763" i="2"/>
  <c r="G3759" i="2"/>
  <c r="G3755" i="2"/>
  <c r="G3751" i="2"/>
  <c r="G3747" i="2"/>
  <c r="G3743" i="2"/>
  <c r="G3739" i="2"/>
  <c r="G3735" i="2"/>
  <c r="G3731" i="2"/>
  <c r="G3727" i="2"/>
  <c r="G3723" i="2"/>
  <c r="G3719" i="2"/>
  <c r="G3715" i="2"/>
  <c r="G3711" i="2"/>
  <c r="G3707" i="2"/>
  <c r="G3702" i="2"/>
  <c r="G3698" i="2"/>
  <c r="G3694" i="2"/>
  <c r="G3690" i="2"/>
  <c r="G3686" i="2"/>
  <c r="G3682" i="2"/>
  <c r="G3678" i="2"/>
  <c r="G3674" i="2"/>
  <c r="G3670" i="2"/>
  <c r="G3666" i="2"/>
  <c r="G3661" i="2"/>
  <c r="G3657" i="2"/>
  <c r="G3654" i="2"/>
  <c r="G3650" i="2"/>
  <c r="G3646" i="2"/>
  <c r="G3706" i="2"/>
  <c r="G3639" i="2"/>
  <c r="G3635" i="2"/>
  <c r="G3632" i="2"/>
  <c r="G3625" i="2"/>
  <c r="G3622" i="2"/>
  <c r="G3614" i="2"/>
  <c r="G3610" i="2"/>
  <c r="G3606" i="2"/>
  <c r="G3602" i="2"/>
  <c r="G3598" i="2"/>
  <c r="G3594" i="2"/>
  <c r="G3590" i="2"/>
  <c r="G3586" i="2"/>
  <c r="G3582" i="2"/>
  <c r="G3578" i="2"/>
  <c r="G3574" i="2"/>
  <c r="G3570" i="2"/>
  <c r="G3566" i="2"/>
  <c r="G3562" i="2"/>
  <c r="G3558" i="2"/>
  <c r="G3554" i="2"/>
  <c r="G3550" i="2"/>
  <c r="G3546" i="2"/>
  <c r="G3542" i="2"/>
  <c r="G3535" i="2"/>
  <c r="G3531" i="2"/>
  <c r="G3524" i="2"/>
  <c r="G3520" i="2"/>
  <c r="G3516" i="2"/>
  <c r="G3512" i="2"/>
  <c r="G3509" i="2"/>
  <c r="G3505" i="2"/>
  <c r="G3501" i="2"/>
  <c r="G3497" i="2"/>
  <c r="G3493" i="2"/>
  <c r="G3487" i="2"/>
  <c r="G3481" i="2"/>
  <c r="G3478" i="2"/>
  <c r="G3464" i="2"/>
  <c r="G3462" i="2"/>
  <c r="G3459" i="2"/>
  <c r="G3454" i="2"/>
  <c r="G4161" i="2"/>
  <c r="G4154" i="2"/>
  <c r="G3450" i="2"/>
  <c r="G3446" i="2"/>
  <c r="G3441" i="2"/>
  <c r="G3437" i="2"/>
  <c r="G3433" i="2"/>
  <c r="G3429" i="2"/>
  <c r="G3424" i="2"/>
  <c r="G3420" i="2"/>
  <c r="G3416" i="2"/>
  <c r="G3413" i="2"/>
  <c r="G3410" i="2"/>
  <c r="G3406" i="2"/>
  <c r="G3402" i="2"/>
  <c r="G3398" i="2"/>
  <c r="G3394" i="2"/>
  <c r="G3390" i="2"/>
  <c r="G3386" i="2"/>
  <c r="G3381" i="2"/>
  <c r="G3377" i="2"/>
  <c r="G3373" i="2"/>
  <c r="G3369" i="2"/>
  <c r="G3365" i="2"/>
  <c r="G3361" i="2"/>
  <c r="G3357" i="2"/>
  <c r="G3354" i="2"/>
  <c r="G3350" i="2"/>
  <c r="G3346" i="2"/>
  <c r="G3342" i="2"/>
  <c r="G3338" i="2"/>
  <c r="G3334" i="2"/>
  <c r="G3330" i="2"/>
  <c r="G3326" i="2"/>
  <c r="G3322" i="2"/>
  <c r="G3318" i="2"/>
  <c r="G3314" i="2"/>
  <c r="G3310" i="2"/>
  <c r="G3306" i="2"/>
  <c r="G3302" i="2"/>
  <c r="G3298" i="2"/>
  <c r="G3294" i="2"/>
  <c r="G3290" i="2"/>
  <c r="G3286" i="2"/>
  <c r="G3282" i="2"/>
  <c r="G3278" i="2"/>
  <c r="G3274" i="2"/>
  <c r="G3270" i="2"/>
  <c r="G3266" i="2"/>
  <c r="G3262" i="2"/>
  <c r="G3258" i="2"/>
  <c r="G3254" i="2"/>
  <c r="G3250" i="2"/>
  <c r="G3245" i="2"/>
  <c r="G3241" i="2"/>
  <c r="G3237" i="2"/>
  <c r="G3233" i="2"/>
  <c r="G3229" i="2"/>
  <c r="G3225" i="2"/>
  <c r="G3221" i="2"/>
  <c r="G3217" i="2"/>
  <c r="G3213" i="2"/>
  <c r="G3209" i="2"/>
  <c r="G3206" i="2"/>
  <c r="G3202" i="2"/>
  <c r="G3198" i="2"/>
  <c r="G3194" i="2"/>
  <c r="G3190" i="2"/>
  <c r="G3186" i="2"/>
  <c r="G3183" i="2"/>
  <c r="G3179" i="2"/>
  <c r="G3169" i="2"/>
  <c r="G3165" i="2"/>
  <c r="G3162" i="2"/>
  <c r="G3158" i="2"/>
  <c r="G3154" i="2"/>
  <c r="G3150" i="2"/>
  <c r="G3146" i="2"/>
  <c r="G3143" i="2"/>
  <c r="G3139" i="2"/>
  <c r="G3136" i="2"/>
  <c r="G3132" i="2"/>
  <c r="G3128" i="2"/>
  <c r="G3124" i="2"/>
  <c r="G3120" i="2"/>
  <c r="G3117" i="2"/>
  <c r="G3110" i="2"/>
  <c r="G3104" i="2"/>
  <c r="G3101" i="2"/>
  <c r="G3096" i="2"/>
  <c r="G3094" i="2"/>
  <c r="G3090" i="2"/>
  <c r="G3086" i="2"/>
  <c r="G3082" i="2"/>
  <c r="G3078" i="2"/>
  <c r="G3074" i="2"/>
  <c r="G3071" i="2"/>
  <c r="G3063" i="2"/>
  <c r="G3058" i="2"/>
  <c r="G3052" i="2"/>
  <c r="G3048" i="2"/>
  <c r="G3045" i="2"/>
  <c r="G3038" i="2"/>
  <c r="G3034" i="2"/>
  <c r="G3030" i="2"/>
  <c r="G3028" i="2"/>
  <c r="G3024" i="2"/>
  <c r="G3020" i="2"/>
  <c r="G3016" i="2"/>
  <c r="G3013" i="2"/>
  <c r="G3010" i="2"/>
  <c r="G3006" i="2"/>
  <c r="G3002" i="2"/>
  <c r="G3000" i="2"/>
  <c r="G2995" i="2"/>
  <c r="G2990" i="2"/>
  <c r="G2988" i="2"/>
  <c r="G2983" i="2"/>
  <c r="G2979" i="2"/>
  <c r="G2975" i="2"/>
  <c r="G2971" i="2"/>
  <c r="G2967" i="2"/>
  <c r="G2963" i="2"/>
  <c r="G2961" i="2"/>
  <c r="G2957" i="2"/>
  <c r="G2953" i="2"/>
  <c r="G2948" i="2"/>
  <c r="G2944" i="2"/>
  <c r="G2939" i="2"/>
  <c r="G2935" i="2"/>
  <c r="G2931" i="2"/>
  <c r="G2927" i="2"/>
  <c r="G2923" i="2"/>
  <c r="G2919" i="2"/>
  <c r="G2915" i="2"/>
  <c r="G2911" i="2"/>
  <c r="G2907" i="2"/>
  <c r="G2903" i="2"/>
  <c r="G2899" i="2"/>
  <c r="G2895" i="2"/>
  <c r="G2891" i="2"/>
  <c r="G2887" i="2"/>
  <c r="G2883" i="2"/>
  <c r="G2879" i="2"/>
  <c r="G2875" i="2"/>
  <c r="G4379" i="2"/>
  <c r="G4371" i="2"/>
  <c r="G4367" i="2"/>
  <c r="G4359" i="2"/>
  <c r="G4351" i="2"/>
  <c r="G4343" i="2"/>
  <c r="G4336" i="2"/>
  <c r="G4332" i="2"/>
  <c r="G4317" i="2"/>
  <c r="G4309" i="2"/>
  <c r="G4301" i="2"/>
  <c r="G4297" i="2"/>
  <c r="G4289" i="2"/>
  <c r="G4281" i="2"/>
  <c r="G4273" i="2"/>
  <c r="G4263" i="2"/>
  <c r="G4259" i="2"/>
  <c r="G4251" i="2"/>
  <c r="G4243" i="2"/>
  <c r="G4239" i="2"/>
  <c r="G4231" i="2"/>
  <c r="G4224" i="2"/>
  <c r="G4220" i="2"/>
  <c r="G4211" i="2"/>
  <c r="G4203" i="2"/>
  <c r="G4195" i="2"/>
  <c r="G4191" i="2"/>
  <c r="G4183" i="2"/>
  <c r="G4176" i="2"/>
  <c r="G4168" i="2"/>
  <c r="G4146" i="2"/>
  <c r="G4142" i="2"/>
  <c r="G4134" i="2"/>
  <c r="G4126" i="2"/>
  <c r="G4118" i="2"/>
  <c r="G4114" i="2"/>
  <c r="G4099" i="2"/>
  <c r="G4097" i="2"/>
  <c r="G4086" i="2"/>
  <c r="G4078" i="2"/>
  <c r="G4071" i="2"/>
  <c r="G4064" i="2"/>
  <c r="G4385" i="2"/>
  <c r="G4381" i="2"/>
  <c r="G4378" i="2"/>
  <c r="G4374" i="2"/>
  <c r="G4370" i="2"/>
  <c r="G4366" i="2"/>
  <c r="G4362" i="2"/>
  <c r="G4358" i="2"/>
  <c r="G4354" i="2"/>
  <c r="G4350" i="2"/>
  <c r="G4346" i="2"/>
  <c r="G4342" i="2"/>
  <c r="G4338" i="2"/>
  <c r="G4335" i="2"/>
  <c r="G4331" i="2"/>
  <c r="G4327" i="2"/>
  <c r="G4324" i="2"/>
  <c r="G4320" i="2"/>
  <c r="G4316" i="2"/>
  <c r="G4312" i="2"/>
  <c r="G4308" i="2"/>
  <c r="G4304" i="2"/>
  <c r="G4300" i="2"/>
  <c r="G4296" i="2"/>
  <c r="G4292" i="2"/>
  <c r="G4288" i="2"/>
  <c r="G4284" i="2"/>
  <c r="G4280" i="2"/>
  <c r="G4276" i="2"/>
  <c r="G4272" i="2"/>
  <c r="G4267" i="2"/>
  <c r="G4262" i="2"/>
  <c r="G4258" i="2"/>
  <c r="G4254" i="2"/>
  <c r="G4250" i="2"/>
  <c r="G4246" i="2"/>
  <c r="G4242" i="2"/>
  <c r="G4238" i="2"/>
  <c r="G4234" i="2"/>
  <c r="G4230" i="2"/>
  <c r="G4226" i="2"/>
  <c r="G4223" i="2"/>
  <c r="G4218" i="2"/>
  <c r="G4214" i="2"/>
  <c r="G4210" i="2"/>
  <c r="G4206" i="2"/>
  <c r="G4202" i="2"/>
  <c r="G4198" i="2"/>
  <c r="G4194" i="2"/>
  <c r="G4190" i="2"/>
  <c r="G4186" i="2"/>
  <c r="G4179" i="2"/>
  <c r="G4175" i="2"/>
  <c r="G4171" i="2"/>
  <c r="G4167" i="2"/>
  <c r="G4160" i="2"/>
  <c r="G4152" i="2"/>
  <c r="G4145" i="2"/>
  <c r="G4141" i="2"/>
  <c r="G4137" i="2"/>
  <c r="G4133" i="2"/>
  <c r="G4129" i="2"/>
  <c r="G4125" i="2"/>
  <c r="G4121" i="2"/>
  <c r="G4117" i="2"/>
  <c r="G4113" i="2"/>
  <c r="G4109" i="2"/>
  <c r="G4106" i="2"/>
  <c r="G4102" i="2"/>
  <c r="G4096" i="2"/>
  <c r="G4089" i="2"/>
  <c r="G4085" i="2"/>
  <c r="G4081" i="2"/>
  <c r="G4077" i="2"/>
  <c r="G4074" i="2"/>
  <c r="G4070" i="2"/>
  <c r="G4063" i="2"/>
  <c r="G4059" i="2"/>
  <c r="G4056" i="2"/>
  <c r="G4051" i="2"/>
  <c r="G4048" i="2"/>
  <c r="G4044" i="2"/>
  <c r="G4043" i="2"/>
  <c r="G4036" i="2"/>
  <c r="G4034" i="2"/>
  <c r="G4030" i="2"/>
  <c r="G4026" i="2"/>
  <c r="G4021" i="2"/>
  <c r="G4017" i="2"/>
  <c r="G4013" i="2"/>
  <c r="G4009" i="2"/>
  <c r="G4005" i="2"/>
  <c r="G4001" i="2"/>
  <c r="G3997" i="2"/>
  <c r="G3993" i="2"/>
  <c r="G3989" i="2"/>
  <c r="G3985" i="2"/>
  <c r="G3981" i="2"/>
  <c r="G3977" i="2"/>
  <c r="G3973" i="2"/>
  <c r="G3969" i="2"/>
  <c r="G3965" i="2"/>
  <c r="G3961" i="2"/>
  <c r="G3957" i="2"/>
  <c r="G3953" i="2"/>
  <c r="G3950" i="2"/>
  <c r="G3947" i="2"/>
  <c r="G3943" i="2"/>
  <c r="G3939" i="2"/>
  <c r="G3935" i="2"/>
  <c r="G3931" i="2"/>
  <c r="G3927" i="2"/>
  <c r="G3923" i="2"/>
  <c r="G3919" i="2"/>
  <c r="G3915" i="2"/>
  <c r="G3911" i="2"/>
  <c r="G3907" i="2"/>
  <c r="G3902" i="2"/>
  <c r="G3898" i="2"/>
  <c r="G3894" i="2"/>
  <c r="G3890" i="2"/>
  <c r="G3886" i="2"/>
  <c r="G3882" i="2"/>
  <c r="G3878" i="2"/>
  <c r="G3874" i="2"/>
  <c r="G3870" i="2"/>
  <c r="G3866" i="2"/>
  <c r="G3862" i="2"/>
  <c r="G3858" i="2"/>
  <c r="G3855" i="2"/>
  <c r="G3851" i="2"/>
  <c r="G3846" i="2"/>
  <c r="G3842" i="2"/>
  <c r="G3838" i="2"/>
  <c r="G3834" i="2"/>
  <c r="G3830" i="2"/>
  <c r="G3826" i="2"/>
  <c r="G3822" i="2"/>
  <c r="G3818" i="2"/>
  <c r="G3814" i="2"/>
  <c r="G3810" i="2"/>
  <c r="G3806" i="2"/>
  <c r="G3802" i="2"/>
  <c r="G3798" i="2"/>
  <c r="G3794" i="2"/>
  <c r="G3790" i="2"/>
  <c r="G3786" i="2"/>
  <c r="G3782" i="2"/>
  <c r="G3778" i="2"/>
  <c r="G3774" i="2"/>
  <c r="G3770" i="2"/>
  <c r="G3766" i="2"/>
  <c r="G3762" i="2"/>
  <c r="G3758" i="2"/>
  <c r="G3754" i="2"/>
  <c r="G3750" i="2"/>
  <c r="G3746" i="2"/>
  <c r="G3742" i="2"/>
  <c r="G3738" i="2"/>
  <c r="G3734" i="2"/>
  <c r="G3730" i="2"/>
  <c r="G3726" i="2"/>
  <c r="G3722" i="2"/>
  <c r="G3718" i="2"/>
  <c r="G3714" i="2"/>
  <c r="G3710" i="2"/>
  <c r="G3705" i="2"/>
  <c r="G3701" i="2"/>
  <c r="G3697" i="2"/>
  <c r="G3693" i="2"/>
  <c r="G3689" i="2"/>
  <c r="G3685" i="2"/>
  <c r="G3681" i="2"/>
  <c r="G3677" i="2"/>
  <c r="G3673" i="2"/>
  <c r="G3669" i="2"/>
  <c r="G3664" i="2"/>
  <c r="G3660" i="2"/>
  <c r="G3656" i="2"/>
  <c r="G3653" i="2"/>
  <c r="G3649" i="2"/>
  <c r="G3645" i="2"/>
  <c r="G3642" i="2"/>
  <c r="G3638" i="2"/>
  <c r="G3631" i="2"/>
  <c r="G3628" i="2"/>
  <c r="G3621" i="2"/>
  <c r="G3617" i="2"/>
  <c r="G3613" i="2"/>
  <c r="G3609" i="2"/>
  <c r="G3605" i="2"/>
  <c r="G3601" i="2"/>
  <c r="G3597" i="2"/>
  <c r="G3593" i="2"/>
  <c r="G3589" i="2"/>
  <c r="G3585" i="2"/>
  <c r="G3581" i="2"/>
  <c r="G3577" i="2"/>
  <c r="G3573" i="2"/>
  <c r="G3569" i="2"/>
  <c r="G3565" i="2"/>
  <c r="G3561" i="2"/>
  <c r="G3557" i="2"/>
  <c r="G3553" i="2"/>
  <c r="G3549" i="2"/>
  <c r="G3545" i="2"/>
  <c r="G3541" i="2"/>
  <c r="G3538" i="2"/>
  <c r="G3534" i="2"/>
  <c r="G3530" i="2"/>
  <c r="G3527" i="2"/>
  <c r="G3523" i="2"/>
  <c r="G3519" i="2"/>
  <c r="G3515" i="2"/>
  <c r="G3508" i="2"/>
  <c r="G3504" i="2"/>
  <c r="G3500" i="2"/>
  <c r="G3496" i="2"/>
  <c r="G3491" i="2"/>
  <c r="G3489" i="2"/>
  <c r="G3484" i="2"/>
  <c r="G3476" i="2"/>
  <c r="G3458" i="2"/>
  <c r="G3453" i="2"/>
  <c r="G4158" i="2"/>
  <c r="G4153" i="2"/>
  <c r="G3449" i="2"/>
  <c r="G3445" i="2"/>
  <c r="G3440" i="2"/>
  <c r="G3436" i="2"/>
  <c r="G3432" i="2"/>
  <c r="G3428" i="2"/>
  <c r="G3423" i="2"/>
  <c r="G3419" i="2"/>
  <c r="G3415" i="2"/>
  <c r="G3412" i="2"/>
  <c r="G3409" i="2"/>
  <c r="G3405" i="2"/>
  <c r="G3401" i="2"/>
  <c r="G3397" i="2"/>
  <c r="G3393" i="2"/>
  <c r="G3389" i="2"/>
  <c r="G3385" i="2"/>
  <c r="G3380" i="2"/>
  <c r="G3376" i="2"/>
  <c r="G3372" i="2"/>
  <c r="G3368" i="2"/>
  <c r="G3364" i="2"/>
  <c r="G3360" i="2"/>
  <c r="G3356" i="2"/>
  <c r="G3353" i="2"/>
  <c r="G3349" i="2"/>
  <c r="G3345" i="2"/>
  <c r="G3341" i="2"/>
  <c r="G3337" i="2"/>
  <c r="G3333" i="2"/>
  <c r="G3329" i="2"/>
  <c r="G3325" i="2"/>
  <c r="G3321" i="2"/>
  <c r="G3317" i="2"/>
  <c r="G3313" i="2"/>
  <c r="G3309" i="2"/>
  <c r="G3305" i="2"/>
  <c r="G3301" i="2"/>
  <c r="G3297" i="2"/>
  <c r="G3293" i="2"/>
  <c r="G3289" i="2"/>
  <c r="G3285" i="2"/>
  <c r="G3281" i="2"/>
  <c r="G3277" i="2"/>
  <c r="G3273" i="2"/>
  <c r="G3269" i="2"/>
  <c r="G3265" i="2"/>
  <c r="G3261" i="2"/>
  <c r="G3257" i="2"/>
  <c r="G3253" i="2"/>
  <c r="G3248" i="2"/>
  <c r="G3244" i="2"/>
  <c r="G3240" i="2"/>
  <c r="G3236" i="2"/>
  <c r="G3232" i="2"/>
  <c r="G3228" i="2"/>
  <c r="G3224" i="2"/>
  <c r="G3220" i="2"/>
  <c r="G3216" i="2"/>
  <c r="G3212" i="2"/>
  <c r="G3208" i="2"/>
  <c r="G3205" i="2"/>
  <c r="G3201" i="2"/>
  <c r="G3197" i="2"/>
  <c r="G3193" i="2"/>
  <c r="G3189" i="2"/>
  <c r="G3185" i="2"/>
  <c r="G3182" i="2"/>
  <c r="G3178" i="2"/>
  <c r="G3175" i="2"/>
  <c r="G3172" i="2"/>
  <c r="G3168" i="2"/>
  <c r="G3164" i="2"/>
  <c r="G3161" i="2"/>
  <c r="G3157" i="2"/>
  <c r="G3153" i="2"/>
  <c r="G3149" i="2"/>
  <c r="G3145" i="2"/>
  <c r="G3142" i="2"/>
  <c r="G3138" i="2"/>
  <c r="G3135" i="2"/>
  <c r="G3131" i="2"/>
  <c r="G3127" i="2"/>
  <c r="G3123" i="2"/>
  <c r="G3119" i="2"/>
  <c r="G3116" i="2"/>
  <c r="G3113" i="2"/>
  <c r="G3109" i="2"/>
  <c r="G3106" i="2"/>
  <c r="G3100" i="2"/>
  <c r="G3097" i="2"/>
  <c r="G3093" i="2"/>
  <c r="G3089" i="2"/>
  <c r="G3085" i="2"/>
  <c r="G3081" i="2"/>
  <c r="G3077" i="2"/>
  <c r="G3070" i="2"/>
  <c r="G3067" i="2"/>
  <c r="G3062" i="2"/>
  <c r="G3057" i="2"/>
  <c r="G3054" i="2"/>
  <c r="G3051" i="2"/>
  <c r="G3047" i="2"/>
  <c r="G3044" i="2"/>
  <c r="G3041" i="2"/>
  <c r="G3037" i="2"/>
  <c r="G3033" i="2"/>
  <c r="G3029" i="2"/>
  <c r="G3027" i="2"/>
  <c r="G3023" i="2"/>
  <c r="G3019" i="2"/>
  <c r="G3015" i="2"/>
  <c r="G3009" i="2"/>
  <c r="G3004" i="2"/>
  <c r="G2999" i="2"/>
  <c r="G2994" i="2"/>
  <c r="G2987" i="2"/>
  <c r="G2986" i="2"/>
  <c r="G2982" i="2"/>
  <c r="G2978" i="2"/>
  <c r="G2970" i="2"/>
  <c r="G2966" i="2"/>
  <c r="G2962" i="2"/>
  <c r="G2960" i="2"/>
  <c r="G2956" i="2"/>
  <c r="G2952" i="2"/>
  <c r="G2951" i="2"/>
  <c r="G2947" i="2"/>
  <c r="G2938" i="2"/>
  <c r="G2934" i="2"/>
  <c r="G2930" i="2"/>
  <c r="G2926" i="2"/>
  <c r="G2922" i="2"/>
  <c r="G2918" i="2"/>
  <c r="G2914" i="2"/>
  <c r="G2910" i="2"/>
  <c r="G2906" i="2"/>
  <c r="G2902" i="2"/>
  <c r="G2898" i="2"/>
  <c r="G2894" i="2"/>
  <c r="G2890" i="2"/>
  <c r="G2886" i="2"/>
  <c r="G2882" i="2"/>
  <c r="G2878" i="2"/>
  <c r="G2874" i="2"/>
  <c r="G2845" i="2"/>
  <c r="G2841" i="2"/>
  <c r="G2837" i="2"/>
  <c r="G2833" i="2"/>
  <c r="G2829" i="2"/>
  <c r="G2825" i="2"/>
  <c r="G2821" i="2"/>
  <c r="G2817" i="2"/>
  <c r="G2813" i="2"/>
  <c r="G2809" i="2"/>
  <c r="G2805" i="2"/>
  <c r="G2801" i="2"/>
  <c r="G2797" i="2"/>
  <c r="G2793" i="2"/>
  <c r="G2789" i="2"/>
  <c r="G2785" i="2"/>
  <c r="G2782" i="2"/>
  <c r="G2778" i="2"/>
  <c r="G2774" i="2"/>
  <c r="G2770" i="2"/>
  <c r="G2766" i="2"/>
  <c r="G2762" i="2"/>
  <c r="G2758" i="2"/>
  <c r="G2754" i="2"/>
  <c r="G2750" i="2"/>
  <c r="G2746" i="2"/>
  <c r="G2742" i="2"/>
  <c r="G2738" i="2"/>
  <c r="G2734" i="2"/>
  <c r="G2730" i="2"/>
  <c r="G2726" i="2"/>
  <c r="G2722" i="2"/>
  <c r="G2718" i="2"/>
  <c r="G2714" i="2"/>
  <c r="G2710" i="2"/>
  <c r="G2706" i="2"/>
  <c r="G2702" i="2"/>
  <c r="G2699" i="2"/>
  <c r="G2695" i="2"/>
  <c r="G2691" i="2"/>
  <c r="G2687" i="2"/>
  <c r="G2683" i="2"/>
  <c r="G2679" i="2"/>
  <c r="G2676" i="2"/>
  <c r="G2672" i="2"/>
  <c r="G2668" i="2"/>
  <c r="G2664" i="2"/>
  <c r="G2659" i="2"/>
  <c r="G2655" i="2"/>
  <c r="G2651" i="2"/>
  <c r="G2647" i="2"/>
  <c r="G2643" i="2"/>
  <c r="G2639" i="2"/>
  <c r="G1167" i="2"/>
  <c r="G2636" i="2"/>
  <c r="G2630" i="2"/>
  <c r="G2629" i="2"/>
  <c r="G2622" i="2"/>
  <c r="G2614" i="2"/>
  <c r="G2605" i="2"/>
  <c r="G2599" i="2"/>
  <c r="G2590" i="2"/>
  <c r="G2583" i="2"/>
  <c r="G2579" i="2"/>
  <c r="G2575" i="2"/>
  <c r="G2571" i="2"/>
  <c r="G2556" i="2"/>
  <c r="G2548" i="2"/>
  <c r="G2544" i="2"/>
  <c r="G2537" i="2"/>
  <c r="G2534" i="2"/>
  <c r="G2530" i="2"/>
  <c r="G2520" i="2"/>
  <c r="G2517" i="2"/>
  <c r="G2515" i="2"/>
  <c r="G2512" i="2"/>
  <c r="G2509" i="2"/>
  <c r="G2506" i="2"/>
  <c r="G2503" i="2"/>
  <c r="G2501" i="2"/>
  <c r="G2499" i="2"/>
  <c r="G2493" i="2"/>
  <c r="G2489" i="2"/>
  <c r="G2484" i="2"/>
  <c r="G2480" i="2"/>
  <c r="G2477" i="2"/>
  <c r="G2475" i="2"/>
  <c r="G2472" i="2"/>
  <c r="G2465" i="2"/>
  <c r="G2461" i="2"/>
  <c r="G2457" i="2"/>
  <c r="G2453" i="2"/>
  <c r="G2451" i="2"/>
  <c r="G2447" i="2"/>
  <c r="G2443" i="2"/>
  <c r="G2439" i="2"/>
  <c r="G2435" i="2"/>
  <c r="G2431" i="2"/>
  <c r="G2427" i="2"/>
  <c r="G2423" i="2"/>
  <c r="G2420" i="2"/>
  <c r="G2415" i="2"/>
  <c r="G2411" i="2"/>
  <c r="G2407" i="2"/>
  <c r="G2403" i="2"/>
  <c r="G2399" i="2"/>
  <c r="G2395" i="2"/>
  <c r="G2391" i="2"/>
  <c r="G2387" i="2"/>
  <c r="G2383" i="2"/>
  <c r="G2379" i="2"/>
  <c r="G2375" i="2"/>
  <c r="G2371" i="2"/>
  <c r="G2367" i="2"/>
  <c r="G2363" i="2"/>
  <c r="G2359" i="2"/>
  <c r="G2355" i="2"/>
  <c r="G2351" i="2"/>
  <c r="G2347" i="2"/>
  <c r="G2343" i="2"/>
  <c r="G2339" i="2"/>
  <c r="G2335" i="2"/>
  <c r="G2331" i="2"/>
  <c r="G2327" i="2"/>
  <c r="G2324" i="2"/>
  <c r="G2320" i="2"/>
  <c r="G2315" i="2"/>
  <c r="G2311" i="2"/>
  <c r="G2307" i="2"/>
  <c r="G2304" i="2"/>
  <c r="G2301" i="2"/>
  <c r="G2297" i="2"/>
  <c r="G2293" i="2"/>
  <c r="G2289" i="2"/>
  <c r="G2285" i="2"/>
  <c r="G2282" i="2"/>
  <c r="G2276" i="2"/>
  <c r="G2272" i="2"/>
  <c r="G2268" i="2"/>
  <c r="G2262" i="2"/>
  <c r="G2258" i="2"/>
  <c r="G2255" i="2"/>
  <c r="G2251" i="2"/>
  <c r="G2247" i="2"/>
  <c r="G2240" i="2"/>
  <c r="G2236" i="2"/>
  <c r="G2231" i="2"/>
  <c r="G2227" i="2"/>
  <c r="G2223" i="2"/>
  <c r="G2221" i="2"/>
  <c r="G2217" i="2"/>
  <c r="G2213" i="2"/>
  <c r="G2209" i="2"/>
  <c r="G2205" i="2"/>
  <c r="G2199" i="2"/>
  <c r="G2195" i="2"/>
  <c r="G2191" i="2"/>
  <c r="G2187" i="2"/>
  <c r="G2183" i="2"/>
  <c r="G2179" i="2"/>
  <c r="G2175" i="2"/>
  <c r="G2171" i="2"/>
  <c r="G2168" i="2"/>
  <c r="G3618" i="2"/>
  <c r="G2162" i="2"/>
  <c r="G2158" i="2"/>
  <c r="G2154" i="2"/>
  <c r="G2150" i="2"/>
  <c r="G2147" i="2"/>
  <c r="G2143" i="2"/>
  <c r="G2139" i="2"/>
  <c r="G2136" i="2"/>
  <c r="G2130" i="2"/>
  <c r="G2127" i="2"/>
  <c r="G2125" i="2"/>
  <c r="G2120" i="2"/>
  <c r="G2116" i="2"/>
  <c r="G2112" i="2"/>
  <c r="G2110" i="2"/>
  <c r="G2106" i="2"/>
  <c r="G2102" i="2"/>
  <c r="G2098" i="2"/>
  <c r="G2094" i="2"/>
  <c r="G2090" i="2"/>
  <c r="G2086" i="2"/>
  <c r="G2082" i="2"/>
  <c r="G2078" i="2"/>
  <c r="G2074" i="2"/>
  <c r="G2070" i="2"/>
  <c r="G2066" i="2"/>
  <c r="G2062" i="2"/>
  <c r="G2058" i="2"/>
  <c r="G2054" i="2"/>
  <c r="G2050" i="2"/>
  <c r="G2046" i="2"/>
  <c r="G2042" i="2"/>
  <c r="G2038" i="2"/>
  <c r="G2034" i="2"/>
  <c r="G2030" i="2"/>
  <c r="G2026" i="2"/>
  <c r="G2022" i="2"/>
  <c r="G2018" i="2"/>
  <c r="G2014" i="2"/>
  <c r="G2010" i="2"/>
  <c r="G2007" i="2"/>
  <c r="G2003" i="2"/>
  <c r="G1999" i="2"/>
  <c r="G1996" i="2"/>
  <c r="G1992" i="2"/>
  <c r="G1988" i="2"/>
  <c r="G1984" i="2"/>
  <c r="G1980" i="2"/>
  <c r="G1976" i="2"/>
  <c r="G1972" i="2"/>
  <c r="G1968" i="2"/>
  <c r="G1964" i="2"/>
  <c r="G1960" i="2"/>
  <c r="G1956" i="2"/>
  <c r="G1952" i="2"/>
  <c r="G1948" i="2"/>
  <c r="G1944" i="2"/>
  <c r="G1940" i="2"/>
  <c r="G1936" i="2"/>
  <c r="G1932" i="2"/>
  <c r="G1928" i="2"/>
  <c r="G1924" i="2"/>
  <c r="G1920" i="2"/>
  <c r="G1916" i="2"/>
  <c r="G1912" i="2"/>
  <c r="G1908" i="2"/>
  <c r="G1904" i="2"/>
  <c r="G1900" i="2"/>
  <c r="G1896" i="2"/>
  <c r="G1892" i="2"/>
  <c r="G1888" i="2"/>
  <c r="G1884" i="2"/>
  <c r="G1880" i="2"/>
  <c r="G1876" i="2"/>
  <c r="G1872" i="2"/>
  <c r="G1868" i="2"/>
  <c r="G1864" i="2"/>
  <c r="G1860" i="2"/>
  <c r="G1856" i="2"/>
  <c r="G1852" i="2"/>
  <c r="G1848" i="2"/>
  <c r="G1844" i="2"/>
  <c r="G1840" i="2"/>
  <c r="G1836" i="2"/>
  <c r="G1832" i="2"/>
  <c r="G1828" i="2"/>
  <c r="G1824" i="2"/>
  <c r="G1820" i="2"/>
  <c r="G1816" i="2"/>
  <c r="G1812" i="2"/>
  <c r="G1808" i="2"/>
  <c r="G1804" i="2"/>
  <c r="G1800" i="2"/>
  <c r="G1796" i="2"/>
  <c r="G1792" i="2"/>
  <c r="G1788" i="2"/>
  <c r="G1784" i="2"/>
  <c r="G1780" i="2"/>
  <c r="G1776" i="2"/>
  <c r="G1772" i="2"/>
  <c r="G1768" i="2"/>
  <c r="G1764" i="2"/>
  <c r="G1760" i="2"/>
  <c r="G1756" i="2"/>
  <c r="G1752" i="2"/>
  <c r="G1748" i="2"/>
  <c r="G1744" i="2"/>
  <c r="G1740" i="2"/>
  <c r="G1734" i="2"/>
  <c r="G1730" i="2"/>
  <c r="G1726" i="2"/>
  <c r="G1722" i="2"/>
  <c r="G1718" i="2"/>
  <c r="G1714" i="2"/>
  <c r="G1710" i="2"/>
  <c r="G1706" i="2"/>
  <c r="G1699" i="2"/>
  <c r="G1695" i="2"/>
  <c r="G1687" i="2"/>
  <c r="G1685" i="2"/>
  <c r="G1683" i="2"/>
  <c r="G1680" i="2"/>
  <c r="G1679" i="2"/>
  <c r="G1675" i="2"/>
  <c r="G1671" i="2"/>
  <c r="G1667" i="2"/>
  <c r="G1663" i="2"/>
  <c r="G1657" i="2"/>
  <c r="G1649" i="2"/>
  <c r="G1646" i="2"/>
  <c r="G1642" i="2"/>
  <c r="G1638" i="2"/>
  <c r="G1633" i="2"/>
  <c r="G1631" i="2"/>
  <c r="G1627" i="2"/>
  <c r="G1623" i="2"/>
  <c r="G1619" i="2"/>
  <c r="G1615" i="2"/>
  <c r="G1611" i="2"/>
  <c r="G1605" i="2"/>
  <c r="G1601" i="2"/>
  <c r="G1597" i="2"/>
  <c r="G1593" i="2"/>
  <c r="G1589" i="2"/>
  <c r="G1585" i="2"/>
  <c r="G1581" i="2"/>
  <c r="G1577" i="2"/>
  <c r="G1573" i="2"/>
  <c r="G1570" i="2"/>
  <c r="G1566" i="2"/>
  <c r="G1564" i="2"/>
  <c r="G1560" i="2"/>
  <c r="G1556" i="2"/>
  <c r="G1552" i="2"/>
  <c r="G1548" i="2"/>
  <c r="G1544" i="2"/>
  <c r="G1540" i="2"/>
  <c r="G1536" i="2"/>
  <c r="G1532" i="2"/>
  <c r="G1528" i="2"/>
  <c r="G1524" i="2"/>
  <c r="G1521" i="2"/>
  <c r="G1517" i="2"/>
  <c r="G1513" i="2"/>
  <c r="G1507" i="2"/>
  <c r="G365" i="2"/>
  <c r="G1502" i="2"/>
  <c r="G1498" i="2"/>
  <c r="G1494" i="2"/>
  <c r="G1490" i="2"/>
  <c r="G1487" i="2"/>
  <c r="G1485" i="2"/>
  <c r="G1481" i="2"/>
  <c r="G1478" i="2"/>
  <c r="G1471" i="2"/>
  <c r="G1467" i="2"/>
  <c r="G1463" i="2"/>
  <c r="G1459" i="2"/>
  <c r="G1457" i="2"/>
  <c r="G1453" i="2"/>
  <c r="G1449" i="2"/>
  <c r="G1445" i="2"/>
  <c r="G1441" i="2"/>
  <c r="G1437" i="2"/>
  <c r="G1433" i="2"/>
  <c r="G1429" i="2"/>
  <c r="G1425" i="2"/>
  <c r="G1421" i="2"/>
  <c r="G1417" i="2"/>
  <c r="G1413" i="2"/>
  <c r="G1409" i="2"/>
  <c r="G1405" i="2"/>
  <c r="G1400" i="2"/>
  <c r="G1396" i="2"/>
  <c r="G1392" i="2"/>
  <c r="G1388" i="2"/>
  <c r="G1384" i="2"/>
  <c r="G1381" i="2"/>
  <c r="G1377" i="2"/>
  <c r="G1371" i="2"/>
  <c r="G1367" i="2"/>
  <c r="G1362" i="2"/>
  <c r="G1358" i="2"/>
  <c r="G1353" i="2"/>
  <c r="G1350" i="2"/>
  <c r="G1346" i="2"/>
  <c r="G1342" i="2"/>
  <c r="G1338" i="2"/>
  <c r="G1334" i="2"/>
  <c r="G1330" i="2"/>
  <c r="G1326" i="2"/>
  <c r="G1322" i="2"/>
  <c r="G1317" i="2"/>
  <c r="G1314" i="2"/>
  <c r="G1310" i="2"/>
  <c r="G1306" i="2"/>
  <c r="G1302" i="2"/>
  <c r="G1298" i="2"/>
  <c r="G1294" i="2"/>
  <c r="G1290" i="2"/>
  <c r="G1286" i="2"/>
  <c r="G1282" i="2"/>
  <c r="G1278" i="2"/>
  <c r="G1274" i="2"/>
  <c r="G1267" i="2"/>
  <c r="G1263" i="2"/>
  <c r="G1259" i="2"/>
  <c r="G1255" i="2"/>
  <c r="G1252" i="2"/>
  <c r="G1248" i="2"/>
  <c r="G1244" i="2"/>
  <c r="G1240" i="2"/>
  <c r="G1236" i="2"/>
  <c r="G1232" i="2"/>
  <c r="G1228" i="2"/>
  <c r="G1224" i="2"/>
  <c r="G1220" i="2"/>
  <c r="G1216" i="2"/>
  <c r="G1212" i="2"/>
  <c r="G1208" i="2"/>
  <c r="G1204" i="2"/>
  <c r="G1200" i="2"/>
  <c r="G1196" i="2"/>
  <c r="G1192" i="2"/>
  <c r="G1188" i="2"/>
  <c r="G1184" i="2"/>
  <c r="G1180" i="2"/>
  <c r="G1173" i="2"/>
  <c r="G1169" i="2"/>
  <c r="G1161" i="2"/>
  <c r="G1157" i="2"/>
  <c r="G1153" i="2"/>
  <c r="G1150" i="2"/>
  <c r="G2872" i="2"/>
  <c r="G2868" i="2"/>
  <c r="G2864" i="2"/>
  <c r="G2860" i="2"/>
  <c r="G2856" i="2"/>
  <c r="G2852" i="2"/>
  <c r="G2848" i="2"/>
  <c r="G2844" i="2"/>
  <c r="G2840" i="2"/>
  <c r="G2836" i="2"/>
  <c r="G2832" i="2"/>
  <c r="G2828" i="2"/>
  <c r="G2824" i="2"/>
  <c r="G2820" i="2"/>
  <c r="G2816" i="2"/>
  <c r="G2812" i="2"/>
  <c r="G2808" i="2"/>
  <c r="G2804" i="2"/>
  <c r="G2800" i="2"/>
  <c r="G2796" i="2"/>
  <c r="G2792" i="2"/>
  <c r="G2788" i="2"/>
  <c r="G2784" i="2"/>
  <c r="G2781" i="2"/>
  <c r="G2777" i="2"/>
  <c r="G2773" i="2"/>
  <c r="G2769" i="2"/>
  <c r="G2765" i="2"/>
  <c r="G2761" i="2"/>
  <c r="G2757" i="2"/>
  <c r="G2753" i="2"/>
  <c r="G2749" i="2"/>
  <c r="G2745" i="2"/>
  <c r="G2741" i="2"/>
  <c r="G2737" i="2"/>
  <c r="G2733" i="2"/>
  <c r="G2729" i="2"/>
  <c r="G2725" i="2"/>
  <c r="G2721" i="2"/>
  <c r="G2717" i="2"/>
  <c r="G2713" i="2"/>
  <c r="G2709" i="2"/>
  <c r="G2705" i="2"/>
  <c r="G2701" i="2"/>
  <c r="G2698" i="2"/>
  <c r="G2694" i="2"/>
  <c r="G2690" i="2"/>
  <c r="G2686" i="2"/>
  <c r="G2682" i="2"/>
  <c r="G2678" i="2"/>
  <c r="G2675" i="2"/>
  <c r="G2671" i="2"/>
  <c r="G2667" i="2"/>
  <c r="G2662" i="2"/>
  <c r="G2658" i="2"/>
  <c r="G2654" i="2"/>
  <c r="G2650" i="2"/>
  <c r="G2646" i="2"/>
  <c r="G2642" i="2"/>
  <c r="G2638" i="2"/>
  <c r="G1166" i="2"/>
  <c r="G2635" i="2"/>
  <c r="G2633" i="2"/>
  <c r="G2632" i="2"/>
  <c r="G2628" i="2"/>
  <c r="G2625" i="2"/>
  <c r="G2621" i="2"/>
  <c r="G2619" i="2"/>
  <c r="G2616" i="2"/>
  <c r="G2613" i="2"/>
  <c r="G2610" i="2"/>
  <c r="G2607" i="2"/>
  <c r="G2604" i="2"/>
  <c r="G2602" i="2"/>
  <c r="G2598" i="2"/>
  <c r="G2596" i="2"/>
  <c r="G2593" i="2"/>
  <c r="G2586" i="2"/>
  <c r="G2582" i="2"/>
  <c r="G2574" i="2"/>
  <c r="G2572" i="2"/>
  <c r="G2570" i="2"/>
  <c r="G2567" i="2"/>
  <c r="G2565" i="2"/>
  <c r="G2552" i="2"/>
  <c r="G2547" i="2"/>
  <c r="G2543" i="2"/>
  <c r="G2540" i="2"/>
  <c r="G2539" i="2"/>
  <c r="G2533" i="2"/>
  <c r="G2529" i="2"/>
  <c r="G2526" i="2"/>
  <c r="G2525" i="2"/>
  <c r="G2522" i="2"/>
  <c r="G2514" i="2"/>
  <c r="G2511" i="2"/>
  <c r="G2508" i="2"/>
  <c r="G2505" i="2"/>
  <c r="G2502" i="2"/>
  <c r="G2498" i="2"/>
  <c r="G2496" i="2"/>
  <c r="G2492" i="2"/>
  <c r="G2482" i="2"/>
  <c r="G2479" i="2"/>
  <c r="G2474" i="2"/>
  <c r="G2471" i="2"/>
  <c r="G2468" i="2"/>
  <c r="G2464" i="2"/>
  <c r="G2459" i="2"/>
  <c r="G2456" i="2"/>
  <c r="G2450" i="2"/>
  <c r="G2446" i="2"/>
  <c r="G2442" i="2"/>
  <c r="G2438" i="2"/>
  <c r="G2434" i="2"/>
  <c r="G2430" i="2"/>
  <c r="G2426" i="2"/>
  <c r="G2422" i="2"/>
  <c r="G2419" i="2"/>
  <c r="G2414" i="2"/>
  <c r="G2410" i="2"/>
  <c r="G2406" i="2"/>
  <c r="G2402" i="2"/>
  <c r="G2398" i="2"/>
  <c r="G2394" i="2"/>
  <c r="G2390" i="2"/>
  <c r="G2386" i="2"/>
  <c r="G2382" i="2"/>
  <c r="G2378" i="2"/>
  <c r="G2374" i="2"/>
  <c r="G2370" i="2"/>
  <c r="G2366" i="2"/>
  <c r="G2362" i="2"/>
  <c r="G2358" i="2"/>
  <c r="G2354" i="2"/>
  <c r="G2350" i="2"/>
  <c r="G2346" i="2"/>
  <c r="G2342" i="2"/>
  <c r="G2338" i="2"/>
  <c r="G2334" i="2"/>
  <c r="G2330" i="2"/>
  <c r="G2326" i="2"/>
  <c r="G2323" i="2"/>
  <c r="G2319" i="2"/>
  <c r="G2314" i="2"/>
  <c r="G2310" i="2"/>
  <c r="G2303" i="2"/>
  <c r="G2300" i="2"/>
  <c r="G2296" i="2"/>
  <c r="G2292" i="2"/>
  <c r="G2288" i="2"/>
  <c r="G2284" i="2"/>
  <c r="G2281" i="2"/>
  <c r="G2275" i="2"/>
  <c r="G2271" i="2"/>
  <c r="G2267" i="2"/>
  <c r="G2265" i="2"/>
  <c r="G2261" i="2"/>
  <c r="G2254" i="2"/>
  <c r="G2250" i="2"/>
  <c r="G2246" i="2"/>
  <c r="G2243" i="2"/>
  <c r="G2239" i="2"/>
  <c r="G2233" i="2"/>
  <c r="G2230" i="2"/>
  <c r="G2226" i="2"/>
  <c r="G2220" i="2"/>
  <c r="G2216" i="2"/>
  <c r="G2212" i="2"/>
  <c r="G2208" i="2"/>
  <c r="G2204" i="2"/>
  <c r="G2202" i="2"/>
  <c r="G2198" i="2"/>
  <c r="G2194" i="2"/>
  <c r="G2190" i="2"/>
  <c r="G2186" i="2"/>
  <c r="G2182" i="2"/>
  <c r="G2178" i="2"/>
  <c r="G2174" i="2"/>
  <c r="G2167" i="2"/>
  <c r="G2165" i="2"/>
  <c r="G2161" i="2"/>
  <c r="G2157" i="2"/>
  <c r="G2153" i="2"/>
  <c r="G2149" i="2"/>
  <c r="G2146" i="2"/>
  <c r="G2142" i="2"/>
  <c r="G2138" i="2"/>
  <c r="G2135" i="2"/>
  <c r="G2133" i="2"/>
  <c r="G2129" i="2"/>
  <c r="G2126" i="2"/>
  <c r="G2124" i="2"/>
  <c r="G2119" i="2"/>
  <c r="G2115" i="2"/>
  <c r="G2111" i="2"/>
  <c r="G2109" i="2"/>
  <c r="G2105" i="2"/>
  <c r="G2101" i="2"/>
  <c r="G2097" i="2"/>
  <c r="G2093" i="2"/>
  <c r="G2089" i="2"/>
  <c r="G2085" i="2"/>
  <c r="G2081" i="2"/>
  <c r="G2077" i="2"/>
  <c r="G2073" i="2"/>
  <c r="G2069" i="2"/>
  <c r="G2065" i="2"/>
  <c r="G2061" i="2"/>
  <c r="G2057" i="2"/>
  <c r="G2053" i="2"/>
  <c r="G2049" i="2"/>
  <c r="G2045" i="2"/>
  <c r="G2041" i="2"/>
  <c r="G2037" i="2"/>
  <c r="G2033" i="2"/>
  <c r="G2029" i="2"/>
  <c r="G2025" i="2"/>
  <c r="G2021" i="2"/>
  <c r="G2017" i="2"/>
  <c r="G2013" i="2"/>
  <c r="G2006" i="2"/>
  <c r="G2002" i="2"/>
  <c r="G1998" i="2"/>
  <c r="G1995" i="2"/>
  <c r="G1991" i="2"/>
  <c r="G1987" i="2"/>
  <c r="G1983" i="2"/>
  <c r="G1979" i="2"/>
  <c r="G1975" i="2"/>
  <c r="G1971" i="2"/>
  <c r="G1967" i="2"/>
  <c r="G1963" i="2"/>
  <c r="G1959" i="2"/>
  <c r="G1955" i="2"/>
  <c r="G1951" i="2"/>
  <c r="G1947" i="2"/>
  <c r="G1943" i="2"/>
  <c r="G1939" i="2"/>
  <c r="G1935" i="2"/>
  <c r="G1931" i="2"/>
  <c r="G1927" i="2"/>
  <c r="G1923" i="2"/>
  <c r="G1919" i="2"/>
  <c r="G1915" i="2"/>
  <c r="G1911" i="2"/>
  <c r="G1907" i="2"/>
  <c r="G1903" i="2"/>
  <c r="G1899" i="2"/>
  <c r="G1895" i="2"/>
  <c r="G1891" i="2"/>
  <c r="G1887" i="2"/>
  <c r="G1883" i="2"/>
  <c r="G1879" i="2"/>
  <c r="G1875" i="2"/>
  <c r="G1871" i="2"/>
  <c r="G1867" i="2"/>
  <c r="G1863" i="2"/>
  <c r="G1859" i="2"/>
  <c r="G1855" i="2"/>
  <c r="G1851" i="2"/>
  <c r="G1847" i="2"/>
  <c r="G1843" i="2"/>
  <c r="G1839" i="2"/>
  <c r="G1835" i="2"/>
  <c r="G1831" i="2"/>
  <c r="G1827" i="2"/>
  <c r="G1823" i="2"/>
  <c r="G1819" i="2"/>
  <c r="G1815" i="2"/>
  <c r="G1811" i="2"/>
  <c r="G1807" i="2"/>
  <c r="G1803" i="2"/>
  <c r="G1799" i="2"/>
  <c r="G1795" i="2"/>
  <c r="G1791" i="2"/>
  <c r="G1787" i="2"/>
  <c r="G1783" i="2"/>
  <c r="G1779" i="2"/>
  <c r="G1775" i="2"/>
  <c r="G1771" i="2"/>
  <c r="G2871" i="2"/>
  <c r="G2867" i="2"/>
  <c r="G2863" i="2"/>
  <c r="G2859" i="2"/>
  <c r="G2855" i="2"/>
  <c r="G2851" i="2"/>
  <c r="G2847" i="2"/>
  <c r="G2843" i="2"/>
  <c r="G2839" i="2"/>
  <c r="G2835" i="2"/>
  <c r="G2831" i="2"/>
  <c r="G2827" i="2"/>
  <c r="G2823" i="2"/>
  <c r="G2819" i="2"/>
  <c r="G2815" i="2"/>
  <c r="G2811" i="2"/>
  <c r="G2807" i="2"/>
  <c r="G2803" i="2"/>
  <c r="G2799" i="2"/>
  <c r="G2795" i="2"/>
  <c r="G2791" i="2"/>
  <c r="G2787" i="2"/>
  <c r="G2783" i="2"/>
  <c r="G2780" i="2"/>
  <c r="G2776" i="2"/>
  <c r="G2772" i="2"/>
  <c r="G2768" i="2"/>
  <c r="G2764" i="2"/>
  <c r="G2760" i="2"/>
  <c r="G2756" i="2"/>
  <c r="G2752" i="2"/>
  <c r="G2748" i="2"/>
  <c r="G2744" i="2"/>
  <c r="G2740" i="2"/>
  <c r="G2736" i="2"/>
  <c r="G2732" i="2"/>
  <c r="G2728" i="2"/>
  <c r="G2724" i="2"/>
  <c r="G2720" i="2"/>
  <c r="G2716" i="2"/>
  <c r="G2712" i="2"/>
  <c r="G2708" i="2"/>
  <c r="G2704" i="2"/>
  <c r="G2697" i="2"/>
  <c r="G2693" i="2"/>
  <c r="G2689" i="2"/>
  <c r="G2685" i="2"/>
  <c r="G2681" i="2"/>
  <c r="G2677" i="2"/>
  <c r="G2674" i="2"/>
  <c r="G2670" i="2"/>
  <c r="G2661" i="2"/>
  <c r="G2657" i="2"/>
  <c r="G2653" i="2"/>
  <c r="G2649" i="2"/>
  <c r="G2645" i="2"/>
  <c r="G2641" i="2"/>
  <c r="G2637" i="2"/>
  <c r="G2627" i="2"/>
  <c r="G2624" i="2"/>
  <c r="G2618" i="2"/>
  <c r="G2612" i="2"/>
  <c r="G2609" i="2"/>
  <c r="G2601" i="2"/>
  <c r="G2597" i="2"/>
  <c r="G2595" i="2"/>
  <c r="G2592" i="2"/>
  <c r="G2589" i="2"/>
  <c r="G2585" i="2"/>
  <c r="G2581" i="2"/>
  <c r="G2578" i="2"/>
  <c r="G2573" i="2"/>
  <c r="G2569" i="2"/>
  <c r="G2555" i="2"/>
  <c r="G2551" i="2"/>
  <c r="G2546" i="2"/>
  <c r="G2542" i="2"/>
  <c r="G2538" i="2"/>
  <c r="G2536" i="2"/>
  <c r="G2532" i="2"/>
  <c r="G2528" i="2"/>
  <c r="G2524" i="2"/>
  <c r="G2519" i="2"/>
  <c r="G2516" i="2"/>
  <c r="G2513" i="2"/>
  <c r="G2507" i="2"/>
  <c r="G2504" i="2"/>
  <c r="G2497" i="2"/>
  <c r="G2495" i="2"/>
  <c r="G2491" i="2"/>
  <c r="G2486" i="2"/>
  <c r="G2470" i="2"/>
  <c r="G2467" i="2"/>
  <c r="G2463" i="2"/>
  <c r="G2455" i="2"/>
  <c r="G2449" i="2"/>
  <c r="G2445" i="2"/>
  <c r="G2441" i="2"/>
  <c r="G2437" i="2"/>
  <c r="G2433" i="2"/>
  <c r="G2429" i="2"/>
  <c r="G2425" i="2"/>
  <c r="G2418" i="2"/>
  <c r="G2413" i="2"/>
  <c r="G2409" i="2"/>
  <c r="G2405" i="2"/>
  <c r="G2401" i="2"/>
  <c r="G2397" i="2"/>
  <c r="G2393" i="2"/>
  <c r="G2389" i="2"/>
  <c r="G2385" i="2"/>
  <c r="G2381" i="2"/>
  <c r="G2377" i="2"/>
  <c r="G2373" i="2"/>
  <c r="G2369" i="2"/>
  <c r="G2365" i="2"/>
  <c r="G2361" i="2"/>
  <c r="G2357" i="2"/>
  <c r="G2353" i="2"/>
  <c r="G2349" i="2"/>
  <c r="G2345" i="2"/>
  <c r="G2341" i="2"/>
  <c r="G2337" i="2"/>
  <c r="G2333" i="2"/>
  <c r="G2329" i="2"/>
  <c r="G2322" i="2"/>
  <c r="G2318" i="2"/>
  <c r="G2313" i="2"/>
  <c r="G2309" i="2"/>
  <c r="G2306" i="2"/>
  <c r="G2302" i="2"/>
  <c r="G2299" i="2"/>
  <c r="G2295" i="2"/>
  <c r="G2291" i="2"/>
  <c r="G2287" i="2"/>
  <c r="G2283" i="2"/>
  <c r="G2280" i="2"/>
  <c r="G2278" i="2"/>
  <c r="G2274" i="2"/>
  <c r="G2270" i="2"/>
  <c r="G2264" i="2"/>
  <c r="G2260" i="2"/>
  <c r="G2257" i="2"/>
  <c r="G2253" i="2"/>
  <c r="G2249" i="2"/>
  <c r="G2245" i="2"/>
  <c r="G2242" i="2"/>
  <c r="G2238" i="2"/>
  <c r="G2235" i="2"/>
  <c r="G2229" i="2"/>
  <c r="G2225" i="2"/>
  <c r="G2219" i="2"/>
  <c r="G2215" i="2"/>
  <c r="G2211" i="2"/>
  <c r="G2207" i="2"/>
  <c r="G2203" i="2"/>
  <c r="G2201" i="2"/>
  <c r="G2197" i="2"/>
  <c r="G2193" i="2"/>
  <c r="G2189" i="2"/>
  <c r="G2185" i="2"/>
  <c r="G2181" i="2"/>
  <c r="G2177" i="2"/>
  <c r="G2173" i="2"/>
  <c r="G2170" i="2"/>
  <c r="G2166" i="2"/>
  <c r="G2164" i="2"/>
  <c r="G2160" i="2"/>
  <c r="G2156" i="2"/>
  <c r="G2152" i="2"/>
  <c r="G2145" i="2"/>
  <c r="G2141" i="2"/>
  <c r="G2132" i="2"/>
  <c r="G2123" i="2"/>
  <c r="G2118" i="2"/>
  <c r="G2114" i="2"/>
  <c r="G2108" i="2"/>
  <c r="G2104" i="2"/>
  <c r="G2100" i="2"/>
  <c r="G2096" i="2"/>
  <c r="G2092" i="2"/>
  <c r="G2088" i="2"/>
  <c r="G2084" i="2"/>
  <c r="G2080" i="2"/>
  <c r="G2076" i="2"/>
  <c r="G2072" i="2"/>
  <c r="G2068" i="2"/>
  <c r="G2064" i="2"/>
  <c r="G2060" i="2"/>
  <c r="G2056" i="2"/>
  <c r="G2052" i="2"/>
  <c r="G2048" i="2"/>
  <c r="G2044" i="2"/>
  <c r="G2040" i="2"/>
  <c r="G2036" i="2"/>
  <c r="G2032" i="2"/>
  <c r="G2028" i="2"/>
  <c r="G2024" i="2"/>
  <c r="G2020" i="2"/>
  <c r="G2016" i="2"/>
  <c r="G2012" i="2"/>
  <c r="G2009" i="2"/>
  <c r="G2005" i="2"/>
  <c r="G2001" i="2"/>
  <c r="G1994" i="2"/>
  <c r="G1990" i="2"/>
  <c r="G1986" i="2"/>
  <c r="G1982" i="2"/>
  <c r="G1978" i="2"/>
  <c r="G1974" i="2"/>
  <c r="G1970" i="2"/>
  <c r="G1966" i="2"/>
  <c r="G1962" i="2"/>
  <c r="G1958" i="2"/>
  <c r="G1954" i="2"/>
  <c r="G1950" i="2"/>
  <c r="G1946" i="2"/>
  <c r="G1942" i="2"/>
  <c r="G1938" i="2"/>
  <c r="G1934" i="2"/>
  <c r="G1930" i="2"/>
  <c r="G1926" i="2"/>
  <c r="G1922" i="2"/>
  <c r="G1918" i="2"/>
  <c r="G1914" i="2"/>
  <c r="G1910" i="2"/>
  <c r="G1906" i="2"/>
  <c r="G1902" i="2"/>
  <c r="G1898" i="2"/>
  <c r="G1894" i="2"/>
  <c r="G1890" i="2"/>
  <c r="G1886" i="2"/>
  <c r="G1882" i="2"/>
  <c r="G1878" i="2"/>
  <c r="G1874" i="2"/>
  <c r="G1870" i="2"/>
  <c r="G1866" i="2"/>
  <c r="G1862" i="2"/>
  <c r="G1858" i="2"/>
  <c r="G1854" i="2"/>
  <c r="G1850" i="2"/>
  <c r="G1846" i="2"/>
  <c r="G1842" i="2"/>
  <c r="G1838" i="2"/>
  <c r="G1834" i="2"/>
  <c r="G1830" i="2"/>
  <c r="G1826" i="2"/>
  <c r="G1822" i="2"/>
  <c r="G1818" i="2"/>
  <c r="G1814" i="2"/>
  <c r="G1810" i="2"/>
  <c r="G1806" i="2"/>
  <c r="G1802" i="2"/>
  <c r="G1798" i="2"/>
  <c r="G1794" i="2"/>
  <c r="G1790" i="2"/>
  <c r="G1786" i="2"/>
  <c r="G1782" i="2"/>
  <c r="G1778" i="2"/>
  <c r="G1774" i="2"/>
  <c r="G2870" i="2"/>
  <c r="G2866" i="2"/>
  <c r="G2862" i="2"/>
  <c r="G2858" i="2"/>
  <c r="G2854" i="2"/>
  <c r="G2850" i="2"/>
  <c r="G2846" i="2"/>
  <c r="G2842" i="2"/>
  <c r="G2838" i="2"/>
  <c r="G2834" i="2"/>
  <c r="G2830" i="2"/>
  <c r="G2826" i="2"/>
  <c r="G2822" i="2"/>
  <c r="G2818" i="2"/>
  <c r="G2814" i="2"/>
  <c r="G2810" i="2"/>
  <c r="G2806" i="2"/>
  <c r="G2802" i="2"/>
  <c r="G2798" i="2"/>
  <c r="G2794" i="2"/>
  <c r="G2790" i="2"/>
  <c r="G2786" i="2"/>
  <c r="G2779" i="2"/>
  <c r="G2775" i="2"/>
  <c r="G2771" i="2"/>
  <c r="G2767" i="2"/>
  <c r="G2763" i="2"/>
  <c r="G2759" i="2"/>
  <c r="G2755" i="2"/>
  <c r="G2751" i="2"/>
  <c r="G2747" i="2"/>
  <c r="G2743" i="2"/>
  <c r="G2739" i="2"/>
  <c r="G2735" i="2"/>
  <c r="G2731" i="2"/>
  <c r="G2727" i="2"/>
  <c r="G2723" i="2"/>
  <c r="G2719" i="2"/>
  <c r="G2715" i="2"/>
  <c r="G2711" i="2"/>
  <c r="G2707" i="2"/>
  <c r="G2703" i="2"/>
  <c r="G2700" i="2"/>
  <c r="G2696" i="2"/>
  <c r="G2692" i="2"/>
  <c r="G2688" i="2"/>
  <c r="G2684" i="2"/>
  <c r="G2680" i="2"/>
  <c r="G2673" i="2"/>
  <c r="G2669" i="2"/>
  <c r="G2665" i="2"/>
  <c r="G2660" i="2"/>
  <c r="G2656" i="2"/>
  <c r="G2652" i="2"/>
  <c r="G2648" i="2"/>
  <c r="G2644" i="2"/>
  <c r="G2640" i="2"/>
  <c r="G1168" i="2"/>
  <c r="G1165" i="2"/>
  <c r="G2634" i="2"/>
  <c r="G2631" i="2"/>
  <c r="G2626" i="2"/>
  <c r="G2623" i="2"/>
  <c r="G2620" i="2"/>
  <c r="G2617" i="2"/>
  <c r="G2615" i="2"/>
  <c r="G2611" i="2"/>
  <c r="G2608" i="2"/>
  <c r="G2606" i="2"/>
  <c r="G2603" i="2"/>
  <c r="G2600" i="2"/>
  <c r="G2594" i="2"/>
  <c r="G2591" i="2"/>
  <c r="G2588" i="2"/>
  <c r="G2580" i="2"/>
  <c r="G2576" i="2"/>
  <c r="G2568" i="2"/>
  <c r="G2566" i="2"/>
  <c r="G2564" i="2"/>
  <c r="G2553" i="2"/>
  <c r="G2550" i="2"/>
  <c r="G2545" i="2"/>
  <c r="G2541" i="2"/>
  <c r="G2535" i="2"/>
  <c r="G2531" i="2"/>
  <c r="G2527" i="2"/>
  <c r="G2523" i="2"/>
  <c r="G2521" i="2"/>
  <c r="G2518" i="2"/>
  <c r="G2510" i="2"/>
  <c r="G2500" i="2"/>
  <c r="G2494" i="2"/>
  <c r="G2490" i="2"/>
  <c r="G2485" i="2"/>
  <c r="G2483" i="2"/>
  <c r="G2481" i="2"/>
  <c r="G2478" i="2"/>
  <c r="G2476" i="2"/>
  <c r="G2473" i="2"/>
  <c r="G2469" i="2"/>
  <c r="G2466" i="2"/>
  <c r="G2462" i="2"/>
  <c r="G2458" i="2"/>
  <c r="G2454" i="2"/>
  <c r="G2452" i="2"/>
  <c r="G2448" i="2"/>
  <c r="G2444" i="2"/>
  <c r="G2440" i="2"/>
  <c r="G2436" i="2"/>
  <c r="G2432" i="2"/>
  <c r="G2428" i="2"/>
  <c r="G2424" i="2"/>
  <c r="G2421" i="2"/>
  <c r="G2416" i="2"/>
  <c r="G2412" i="2"/>
  <c r="G2408" i="2"/>
  <c r="G2404" i="2"/>
  <c r="G2400" i="2"/>
  <c r="G2396" i="2"/>
  <c r="G2392" i="2"/>
  <c r="G2388" i="2"/>
  <c r="G2384" i="2"/>
  <c r="G2380" i="2"/>
  <c r="G2376" i="2"/>
  <c r="G2372" i="2"/>
  <c r="G2368" i="2"/>
  <c r="G2364" i="2"/>
  <c r="G2360" i="2"/>
  <c r="G2356" i="2"/>
  <c r="G2352" i="2"/>
  <c r="G2348" i="2"/>
  <c r="G2344" i="2"/>
  <c r="G2340" i="2"/>
  <c r="G2336" i="2"/>
  <c r="G2332" i="2"/>
  <c r="G2328" i="2"/>
  <c r="G2325" i="2"/>
  <c r="G2321" i="2"/>
  <c r="G2317" i="2"/>
  <c r="G2312" i="2"/>
  <c r="G2308" i="2"/>
  <c r="G2305" i="2"/>
  <c r="G2298" i="2"/>
  <c r="G2294" i="2"/>
  <c r="G2290" i="2"/>
  <c r="G2286" i="2"/>
  <c r="G2279" i="2"/>
  <c r="G2277" i="2"/>
  <c r="G2273" i="2"/>
  <c r="G2269" i="2"/>
  <c r="G2266" i="2"/>
  <c r="G2263" i="2"/>
  <c r="G2259" i="2"/>
  <c r="G2256" i="2"/>
  <c r="G2252" i="2"/>
  <c r="G2248" i="2"/>
  <c r="G2244" i="2"/>
  <c r="G2241" i="2"/>
  <c r="G2237" i="2"/>
  <c r="G2234" i="2"/>
  <c r="G2232" i="2"/>
  <c r="G2228" i="2"/>
  <c r="G2224" i="2"/>
  <c r="G2222" i="2"/>
  <c r="G2218" i="2"/>
  <c r="G2214" i="2"/>
  <c r="G2210" i="2"/>
  <c r="G2206" i="2"/>
  <c r="G2200" i="2"/>
  <c r="G2196" i="2"/>
  <c r="G2192" i="2"/>
  <c r="G2188" i="2"/>
  <c r="G2184" i="2"/>
  <c r="G2180" i="2"/>
  <c r="G2176" i="2"/>
  <c r="G2172" i="2"/>
  <c r="G2169" i="2"/>
  <c r="G2163" i="2"/>
  <c r="G2159" i="2"/>
  <c r="G2155" i="2"/>
  <c r="G2151" i="2"/>
  <c r="G2148" i="2"/>
  <c r="G2144" i="2"/>
  <c r="G2140" i="2"/>
  <c r="G2137" i="2"/>
  <c r="G2134" i="2"/>
  <c r="G2131" i="2"/>
  <c r="G2121" i="2"/>
  <c r="G2117" i="2"/>
  <c r="G2113" i="2"/>
  <c r="G2107" i="2"/>
  <c r="G2103" i="2"/>
  <c r="G2099" i="2"/>
  <c r="G2095" i="2"/>
  <c r="G2091" i="2"/>
  <c r="G2087" i="2"/>
  <c r="G2083" i="2"/>
  <c r="G2079" i="2"/>
  <c r="G2075" i="2"/>
  <c r="G2071" i="2"/>
  <c r="G2067" i="2"/>
  <c r="G2063" i="2"/>
  <c r="G2059" i="2"/>
  <c r="G2055" i="2"/>
  <c r="G2051" i="2"/>
  <c r="G2047" i="2"/>
  <c r="G2043" i="2"/>
  <c r="G2039" i="2"/>
  <c r="G2035" i="2"/>
  <c r="G2031" i="2"/>
  <c r="G2027" i="2"/>
  <c r="G2023" i="2"/>
  <c r="G2019" i="2"/>
  <c r="G2015" i="2"/>
  <c r="G2011" i="2"/>
  <c r="G2008" i="2"/>
  <c r="G2004" i="2"/>
  <c r="G2000" i="2"/>
  <c r="G1997" i="2"/>
  <c r="G1993" i="2"/>
  <c r="G1989" i="2"/>
  <c r="G1985" i="2"/>
  <c r="G1981" i="2"/>
  <c r="G1977" i="2"/>
  <c r="G1973" i="2"/>
  <c r="G1969" i="2"/>
  <c r="G1965" i="2"/>
  <c r="G1961" i="2"/>
  <c r="G1957" i="2"/>
  <c r="G1953" i="2"/>
  <c r="G1949" i="2"/>
  <c r="G1945" i="2"/>
  <c r="G1941" i="2"/>
  <c r="G1937" i="2"/>
  <c r="G1933" i="2"/>
  <c r="G1929" i="2"/>
  <c r="G1925" i="2"/>
  <c r="G1921" i="2"/>
  <c r="G1917" i="2"/>
  <c r="G1913" i="2"/>
  <c r="G1909" i="2"/>
  <c r="G1905" i="2"/>
  <c r="G1901" i="2"/>
  <c r="G1897" i="2"/>
  <c r="G1893" i="2"/>
  <c r="G1889" i="2"/>
  <c r="G1885" i="2"/>
  <c r="G1881" i="2"/>
  <c r="G1877" i="2"/>
  <c r="G1873" i="2"/>
  <c r="G1869" i="2"/>
  <c r="G1865" i="2"/>
  <c r="G1861" i="2"/>
  <c r="G1857" i="2"/>
  <c r="G1853" i="2"/>
  <c r="G1849" i="2"/>
  <c r="G1845" i="2"/>
  <c r="G1841" i="2"/>
  <c r="G1837" i="2"/>
  <c r="G1833" i="2"/>
  <c r="G1829" i="2"/>
  <c r="G1825" i="2"/>
  <c r="G1821" i="2"/>
  <c r="G1817" i="2"/>
  <c r="G1813" i="2"/>
  <c r="G1809" i="2"/>
  <c r="G1805" i="2"/>
  <c r="G1801" i="2"/>
  <c r="G1797" i="2"/>
  <c r="G1793" i="2"/>
  <c r="G1789" i="2"/>
  <c r="G1785" i="2"/>
  <c r="G1781" i="2"/>
  <c r="G1777" i="2"/>
  <c r="G1773" i="2"/>
  <c r="G1769" i="2"/>
  <c r="G1765" i="2"/>
  <c r="G1761" i="2"/>
  <c r="G1757" i="2"/>
  <c r="G1753" i="2"/>
  <c r="G1749" i="2"/>
  <c r="G1745" i="2"/>
  <c r="G1741" i="2"/>
  <c r="G1735" i="2"/>
  <c r="G1731" i="2"/>
  <c r="G1727" i="2"/>
  <c r="G1723" i="2"/>
  <c r="G1719" i="2"/>
  <c r="G1715" i="2"/>
  <c r="G1711" i="2"/>
  <c r="G1707" i="2"/>
  <c r="G1703" i="2"/>
  <c r="G1144" i="2"/>
  <c r="G1139" i="2"/>
  <c r="G1133" i="2"/>
  <c r="G1129" i="2"/>
  <c r="G1125" i="2"/>
  <c r="G1121" i="2"/>
  <c r="G1117" i="2"/>
  <c r="G1113" i="2"/>
  <c r="G1109" i="2"/>
  <c r="G1105" i="2"/>
  <c r="G1101" i="2"/>
  <c r="G1097" i="2"/>
  <c r="G1093" i="2"/>
  <c r="G1090" i="2"/>
  <c r="G1086" i="2"/>
  <c r="G1082" i="2"/>
  <c r="G1079" i="2"/>
  <c r="G1075" i="2"/>
  <c r="G1072" i="2"/>
  <c r="G1068" i="2"/>
  <c r="G1064" i="2"/>
  <c r="G1061" i="2"/>
  <c r="G1057" i="2"/>
  <c r="G1053" i="2"/>
  <c r="G1049" i="2"/>
  <c r="G1045" i="2"/>
  <c r="G1041" i="2"/>
  <c r="G1037" i="2"/>
  <c r="G1033" i="2"/>
  <c r="G1029" i="2"/>
  <c r="G1025" i="2"/>
  <c r="G1021" i="2"/>
  <c r="G1017" i="2"/>
  <c r="G1013" i="2"/>
  <c r="G1009" i="2"/>
  <c r="G1005" i="2"/>
  <c r="G1001" i="2"/>
  <c r="G997" i="2"/>
  <c r="G994" i="2"/>
  <c r="G990" i="2"/>
  <c r="G986" i="2"/>
  <c r="G980" i="2"/>
  <c r="G976" i="2"/>
  <c r="G972" i="2"/>
  <c r="G968" i="2"/>
  <c r="G964" i="2"/>
  <c r="G960" i="2"/>
  <c r="G956" i="2"/>
  <c r="G953" i="2"/>
  <c r="G949" i="2"/>
  <c r="G945" i="2"/>
  <c r="G941" i="2"/>
  <c r="G937" i="2"/>
  <c r="G933" i="2"/>
  <c r="G929" i="2"/>
  <c r="G925" i="2"/>
  <c r="G921" i="2"/>
  <c r="G917" i="2"/>
  <c r="G912" i="2"/>
  <c r="G908" i="2"/>
  <c r="G904" i="2"/>
  <c r="G900" i="2"/>
  <c r="G896" i="2"/>
  <c r="G892" i="2"/>
  <c r="G888" i="2"/>
  <c r="G884" i="2"/>
  <c r="G1767" i="2"/>
  <c r="G1763" i="2"/>
  <c r="G1759" i="2"/>
  <c r="G1755" i="2"/>
  <c r="G1751" i="2"/>
  <c r="G1747" i="2"/>
  <c r="G1743" i="2"/>
  <c r="G1739" i="2"/>
  <c r="G1737" i="2"/>
  <c r="G1733" i="2"/>
  <c r="G1729" i="2"/>
  <c r="G1725" i="2"/>
  <c r="G1721" i="2"/>
  <c r="G1717" i="2"/>
  <c r="G1713" i="2"/>
  <c r="G1709" i="2"/>
  <c r="G1705" i="2"/>
  <c r="G1702" i="2"/>
  <c r="G1700" i="2"/>
  <c r="G1698" i="2"/>
  <c r="G1694" i="2"/>
  <c r="G1691" i="2"/>
  <c r="G1686" i="2"/>
  <c r="G1682" i="2"/>
  <c r="G1678" i="2"/>
  <c r="G1674" i="2"/>
  <c r="G1670" i="2"/>
  <c r="G1666" i="2"/>
  <c r="G1661" i="2"/>
  <c r="G1660" i="2"/>
  <c r="G1655" i="2"/>
  <c r="G1645" i="2"/>
  <c r="G1641" i="2"/>
  <c r="G1637" i="2"/>
  <c r="G1632" i="2"/>
  <c r="G1630" i="2"/>
  <c r="G1626" i="2"/>
  <c r="G1622" i="2"/>
  <c r="G1618" i="2"/>
  <c r="G1614" i="2"/>
  <c r="G1610" i="2"/>
  <c r="G1604" i="2"/>
  <c r="G1600" i="2"/>
  <c r="G1596" i="2"/>
  <c r="G1592" i="2"/>
  <c r="G1588" i="2"/>
  <c r="G1584" i="2"/>
  <c r="G1580" i="2"/>
  <c r="G1576" i="2"/>
  <c r="G1569" i="2"/>
  <c r="G1563" i="2"/>
  <c r="G1559" i="2"/>
  <c r="G1555" i="2"/>
  <c r="G1551" i="2"/>
  <c r="G1547" i="2"/>
  <c r="G1543" i="2"/>
  <c r="G1539" i="2"/>
  <c r="G1535" i="2"/>
  <c r="G1531" i="2"/>
  <c r="G1527" i="2"/>
  <c r="G1520" i="2"/>
  <c r="G1516" i="2"/>
  <c r="G1512" i="2"/>
  <c r="G1506" i="2"/>
  <c r="G1505" i="2"/>
  <c r="G1501" i="2"/>
  <c r="G1497" i="2"/>
  <c r="G1493" i="2"/>
  <c r="G1489" i="2"/>
  <c r="G1486" i="2"/>
  <c r="G1484" i="2"/>
  <c r="G1480" i="2"/>
  <c r="G1477" i="2"/>
  <c r="G1474" i="2"/>
  <c r="G1470" i="2"/>
  <c r="G1466" i="2"/>
  <c r="G1462" i="2"/>
  <c r="G1458" i="2"/>
  <c r="G1456" i="2"/>
  <c r="G1452" i="2"/>
  <c r="G1448" i="2"/>
  <c r="G1444" i="2"/>
  <c r="G1440" i="2"/>
  <c r="G1436" i="2"/>
  <c r="G1432" i="2"/>
  <c r="G1428" i="2"/>
  <c r="G1424" i="2"/>
  <c r="G1420" i="2"/>
  <c r="G1416" i="2"/>
  <c r="G1412" i="2"/>
  <c r="G1408" i="2"/>
  <c r="G1403" i="2"/>
  <c r="G1399" i="2"/>
  <c r="G1395" i="2"/>
  <c r="G1391" i="2"/>
  <c r="G1387" i="2"/>
  <c r="G1383" i="2"/>
  <c r="G1380" i="2"/>
  <c r="G1374" i="2"/>
  <c r="G1370" i="2"/>
  <c r="G1365" i="2"/>
  <c r="G1361" i="2"/>
  <c r="G1357" i="2"/>
  <c r="G1352" i="2"/>
  <c r="G1349" i="2"/>
  <c r="G1345" i="2"/>
  <c r="G1341" i="2"/>
  <c r="G1337" i="2"/>
  <c r="G1333" i="2"/>
  <c r="G1329" i="2"/>
  <c r="G1325" i="2"/>
  <c r="G1320" i="2"/>
  <c r="G1313" i="2"/>
  <c r="G1309" i="2"/>
  <c r="G1305" i="2"/>
  <c r="G1301" i="2"/>
  <c r="G1297" i="2"/>
  <c r="G1293" i="2"/>
  <c r="G1289" i="2"/>
  <c r="G1285" i="2"/>
  <c r="G1281" i="2"/>
  <c r="G1277" i="2"/>
  <c r="G1273" i="2"/>
  <c r="G1270" i="2"/>
  <c r="G1266" i="2"/>
  <c r="G1262" i="2"/>
  <c r="G1258" i="2"/>
  <c r="G1254" i="2"/>
  <c r="G1251" i="2"/>
  <c r="G1247" i="2"/>
  <c r="G1243" i="2"/>
  <c r="G1239" i="2"/>
  <c r="G1235" i="2"/>
  <c r="G1231" i="2"/>
  <c r="G1227" i="2"/>
  <c r="G1223" i="2"/>
  <c r="G1219" i="2"/>
  <c r="G1215" i="2"/>
  <c r="G1211" i="2"/>
  <c r="G1207" i="2"/>
  <c r="G1203" i="2"/>
  <c r="G1199" i="2"/>
  <c r="G1195" i="2"/>
  <c r="G1191" i="2"/>
  <c r="G1187" i="2"/>
  <c r="G1183" i="2"/>
  <c r="G1179" i="2"/>
  <c r="G1176" i="2"/>
  <c r="G1172" i="2"/>
  <c r="G1164" i="2"/>
  <c r="G1160" i="2"/>
  <c r="G1156" i="2"/>
  <c r="G1152" i="2"/>
  <c r="G1146" i="2"/>
  <c r="G1143" i="2"/>
  <c r="G1141" i="2"/>
  <c r="G1138" i="2"/>
  <c r="G1136" i="2"/>
  <c r="G1132" i="2"/>
  <c r="G1128" i="2"/>
  <c r="G1124" i="2"/>
  <c r="G1120" i="2"/>
  <c r="G1116" i="2"/>
  <c r="G1112" i="2"/>
  <c r="G1108" i="2"/>
  <c r="G1104" i="2"/>
  <c r="G1100" i="2"/>
  <c r="G1096" i="2"/>
  <c r="G1089" i="2"/>
  <c r="G1085" i="2"/>
  <c r="G1078" i="2"/>
  <c r="G1071" i="2"/>
  <c r="G1067" i="2"/>
  <c r="G1063" i="2"/>
  <c r="G1056" i="2"/>
  <c r="G1052" i="2"/>
  <c r="G1048" i="2"/>
  <c r="G1044" i="2"/>
  <c r="G1040" i="2"/>
  <c r="G1036" i="2"/>
  <c r="G1032" i="2"/>
  <c r="G1028" i="2"/>
  <c r="G1024" i="2"/>
  <c r="G1020" i="2"/>
  <c r="G1016" i="2"/>
  <c r="G1012" i="2"/>
  <c r="G1008" i="2"/>
  <c r="G1004" i="2"/>
  <c r="G1000" i="2"/>
  <c r="G996" i="2"/>
  <c r="G993" i="2"/>
  <c r="G989" i="2"/>
  <c r="G983" i="2"/>
  <c r="G979" i="2"/>
  <c r="G975" i="2"/>
  <c r="G971" i="2"/>
  <c r="G967" i="2"/>
  <c r="G963" i="2"/>
  <c r="G959" i="2"/>
  <c r="G955" i="2"/>
  <c r="G952" i="2"/>
  <c r="G948" i="2"/>
  <c r="G944" i="2"/>
  <c r="G940" i="2"/>
  <c r="G936" i="2"/>
  <c r="G932" i="2"/>
  <c r="G928" i="2"/>
  <c r="G924" i="2"/>
  <c r="G920" i="2"/>
  <c r="G916" i="2"/>
  <c r="G911" i="2"/>
  <c r="G907" i="2"/>
  <c r="G903" i="2"/>
  <c r="G899" i="2"/>
  <c r="G895" i="2"/>
  <c r="G891" i="2"/>
  <c r="G887" i="2"/>
  <c r="G883" i="2"/>
  <c r="G1770" i="2"/>
  <c r="G1766" i="2"/>
  <c r="G1762" i="2"/>
  <c r="G1758" i="2"/>
  <c r="G1754" i="2"/>
  <c r="G1750" i="2"/>
  <c r="G1746" i="2"/>
  <c r="G1742" i="2"/>
  <c r="G1738" i="2"/>
  <c r="G1736" i="2"/>
  <c r="G1732" i="2"/>
  <c r="G1728" i="2"/>
  <c r="G1724" i="2"/>
  <c r="G1720" i="2"/>
  <c r="G1716" i="2"/>
  <c r="G1712" i="2"/>
  <c r="G1708" i="2"/>
  <c r="G1704" i="2"/>
  <c r="G1697" i="2"/>
  <c r="G1696" i="2"/>
  <c r="G1693" i="2"/>
  <c r="G1692" i="2"/>
  <c r="G1690" i="2"/>
  <c r="G1688" i="2"/>
  <c r="G1684" i="2"/>
  <c r="G1681" i="2"/>
  <c r="G1673" i="2"/>
  <c r="G1669" i="2"/>
  <c r="G1665" i="2"/>
  <c r="G1662" i="2"/>
  <c r="G1659" i="2"/>
  <c r="G1656" i="2"/>
  <c r="G1648" i="2"/>
  <c r="G1644" i="2"/>
  <c r="G1640" i="2"/>
  <c r="G1636" i="2"/>
  <c r="G1629" i="2"/>
  <c r="G1625" i="2"/>
  <c r="G1621" i="2"/>
  <c r="G1617" i="2"/>
  <c r="G1613" i="2"/>
  <c r="G1609" i="2"/>
  <c r="G1607" i="2"/>
  <c r="G1603" i="2"/>
  <c r="G1599" i="2"/>
  <c r="G1595" i="2"/>
  <c r="G1591" i="2"/>
  <c r="G1587" i="2"/>
  <c r="G1583" i="2"/>
  <c r="G1579" i="2"/>
  <c r="G1575" i="2"/>
  <c r="G1572" i="2"/>
  <c r="G1568" i="2"/>
  <c r="G1565" i="2"/>
  <c r="G1562" i="2"/>
  <c r="G1558" i="2"/>
  <c r="G1554" i="2"/>
  <c r="G1550" i="2"/>
  <c r="G1546" i="2"/>
  <c r="G1542" i="2"/>
  <c r="G1538" i="2"/>
  <c r="G1534" i="2"/>
  <c r="G1530" i="2"/>
  <c r="G1526" i="2"/>
  <c r="G1523" i="2"/>
  <c r="G1519" i="2"/>
  <c r="G1515" i="2"/>
  <c r="G1511" i="2"/>
  <c r="G1509" i="2"/>
  <c r="G363" i="2"/>
  <c r="G1504" i="2"/>
  <c r="G1500" i="2"/>
  <c r="G1496" i="2"/>
  <c r="G1492" i="2"/>
  <c r="G1483" i="2"/>
  <c r="G1476" i="2"/>
  <c r="G1473" i="2"/>
  <c r="G1469" i="2"/>
  <c r="G1465" i="2"/>
  <c r="G1461" i="2"/>
  <c r="G1455" i="2"/>
  <c r="G1451" i="2"/>
  <c r="G1447" i="2"/>
  <c r="G1443" i="2"/>
  <c r="G1439" i="2"/>
  <c r="G1435" i="2"/>
  <c r="G1431" i="2"/>
  <c r="G1427" i="2"/>
  <c r="G1423" i="2"/>
  <c r="G1419" i="2"/>
  <c r="G1415" i="2"/>
  <c r="G1411" i="2"/>
  <c r="G1407" i="2"/>
  <c r="G1402" i="2"/>
  <c r="G1398" i="2"/>
  <c r="G1394" i="2"/>
  <c r="G1390" i="2"/>
  <c r="G1386" i="2"/>
  <c r="G1379" i="2"/>
  <c r="G1376" i="2"/>
  <c r="G1373" i="2"/>
  <c r="G1369" i="2"/>
  <c r="G1364" i="2"/>
  <c r="G1360" i="2"/>
  <c r="G1356" i="2"/>
  <c r="G1351" i="2"/>
  <c r="G1348" i="2"/>
  <c r="G1344" i="2"/>
  <c r="G1340" i="2"/>
  <c r="G1336" i="2"/>
  <c r="G1332" i="2"/>
  <c r="G1328" i="2"/>
  <c r="G1324" i="2"/>
  <c r="G1319" i="2"/>
  <c r="G1316" i="2"/>
  <c r="G1312" i="2"/>
  <c r="G1308" i="2"/>
  <c r="G1304" i="2"/>
  <c r="G1300" i="2"/>
  <c r="G1296" i="2"/>
  <c r="G1292" i="2"/>
  <c r="G1288" i="2"/>
  <c r="G1284" i="2"/>
  <c r="G1280" i="2"/>
  <c r="G1276" i="2"/>
  <c r="G1272" i="2"/>
  <c r="G1269" i="2"/>
  <c r="G1265" i="2"/>
  <c r="G1261" i="2"/>
  <c r="G1257" i="2"/>
  <c r="G1250" i="2"/>
  <c r="G1246" i="2"/>
  <c r="G1242" i="2"/>
  <c r="G1238" i="2"/>
  <c r="G1234" i="2"/>
  <c r="G1230" i="2"/>
  <c r="G1226" i="2"/>
  <c r="G1222" i="2"/>
  <c r="G1218" i="2"/>
  <c r="G1214" i="2"/>
  <c r="G1210" i="2"/>
  <c r="G1206" i="2"/>
  <c r="G1202" i="2"/>
  <c r="G1198" i="2"/>
  <c r="G1194" i="2"/>
  <c r="G1190" i="2"/>
  <c r="G1186" i="2"/>
  <c r="G1182" i="2"/>
  <c r="G1178" i="2"/>
  <c r="G1175" i="2"/>
  <c r="G1171" i="2"/>
  <c r="G1163" i="2"/>
  <c r="G1159" i="2"/>
  <c r="G1155" i="2"/>
  <c r="G1149" i="2"/>
  <c r="G1142" i="2"/>
  <c r="G1135" i="2"/>
  <c r="G1131" i="2"/>
  <c r="G1127" i="2"/>
  <c r="G1123" i="2"/>
  <c r="G1119" i="2"/>
  <c r="G1115" i="2"/>
  <c r="G1111" i="2"/>
  <c r="G1107" i="2"/>
  <c r="G1103" i="2"/>
  <c r="G1099" i="2"/>
  <c r="G1095" i="2"/>
  <c r="G1092" i="2"/>
  <c r="G1088" i="2"/>
  <c r="G1084" i="2"/>
  <c r="G1081" i="2"/>
  <c r="G1077" i="2"/>
  <c r="G1074" i="2"/>
  <c r="G1070" i="2"/>
  <c r="G1066" i="2"/>
  <c r="G1062" i="2"/>
  <c r="G1060" i="2"/>
  <c r="G1055" i="2"/>
  <c r="G1051" i="2"/>
  <c r="G1047" i="2"/>
  <c r="G1043" i="2"/>
  <c r="G1039" i="2"/>
  <c r="G1035" i="2"/>
  <c r="G1031" i="2"/>
  <c r="G1027" i="2"/>
  <c r="G1023" i="2"/>
  <c r="G1019" i="2"/>
  <c r="G1015" i="2"/>
  <c r="G1011" i="2"/>
  <c r="G1007" i="2"/>
  <c r="G1003" i="2"/>
  <c r="G999" i="2"/>
  <c r="G995" i="2"/>
  <c r="G992" i="2"/>
  <c r="G988" i="2"/>
  <c r="G982" i="2"/>
  <c r="G978" i="2"/>
  <c r="G974" i="2"/>
  <c r="G970" i="2"/>
  <c r="G966" i="2"/>
  <c r="G962" i="2"/>
  <c r="G958" i="2"/>
  <c r="G954" i="2"/>
  <c r="G951" i="2"/>
  <c r="G947" i="2"/>
  <c r="G943" i="2"/>
  <c r="G939" i="2"/>
  <c r="G935" i="2"/>
  <c r="G931" i="2"/>
  <c r="G927" i="2"/>
  <c r="G923" i="2"/>
  <c r="G919" i="2"/>
  <c r="G915" i="2"/>
  <c r="G910" i="2"/>
  <c r="G906" i="2"/>
  <c r="G902" i="2"/>
  <c r="G898" i="2"/>
  <c r="G894" i="2"/>
  <c r="G890" i="2"/>
  <c r="G886" i="2"/>
  <c r="G1701" i="2"/>
  <c r="G1689" i="2"/>
  <c r="G1676" i="2"/>
  <c r="G1672" i="2"/>
  <c r="G1668" i="2"/>
  <c r="G1664" i="2"/>
  <c r="G1658" i="2"/>
  <c r="G1654" i="2"/>
  <c r="G1647" i="2"/>
  <c r="G1643" i="2"/>
  <c r="G1639" i="2"/>
  <c r="G1635" i="2"/>
  <c r="G1634" i="2"/>
  <c r="G1628" i="2"/>
  <c r="G1624" i="2"/>
  <c r="G1620" i="2"/>
  <c r="G1616" i="2"/>
  <c r="G1612" i="2"/>
  <c r="G1608" i="2"/>
  <c r="G1606" i="2"/>
  <c r="G1602" i="2"/>
  <c r="G1598" i="2"/>
  <c r="G1594" i="2"/>
  <c r="G1590" i="2"/>
  <c r="G1586" i="2"/>
  <c r="G1582" i="2"/>
  <c r="G1578" i="2"/>
  <c r="G1574" i="2"/>
  <c r="G1571" i="2"/>
  <c r="G1567" i="2"/>
  <c r="G1561" i="2"/>
  <c r="G1557" i="2"/>
  <c r="G1553" i="2"/>
  <c r="G1549" i="2"/>
  <c r="G1545" i="2"/>
  <c r="G1541" i="2"/>
  <c r="G1537" i="2"/>
  <c r="G1533" i="2"/>
  <c r="G1529" i="2"/>
  <c r="G1525" i="2"/>
  <c r="G1522" i="2"/>
  <c r="G1518" i="2"/>
  <c r="G1514" i="2"/>
  <c r="G1510" i="2"/>
  <c r="G1508" i="2"/>
  <c r="G366" i="2"/>
  <c r="G361" i="2"/>
  <c r="G1503" i="2"/>
  <c r="G1499" i="2"/>
  <c r="G1495" i="2"/>
  <c r="G1491" i="2"/>
  <c r="G1488" i="2"/>
  <c r="G1482" i="2"/>
  <c r="G1479" i="2"/>
  <c r="G1475" i="2"/>
  <c r="G1472" i="2"/>
  <c r="G1468" i="2"/>
  <c r="G1464" i="2"/>
  <c r="G1460" i="2"/>
  <c r="G1454" i="2"/>
  <c r="G1450" i="2"/>
  <c r="G1446" i="2"/>
  <c r="G1442" i="2"/>
  <c r="G1438" i="2"/>
  <c r="G1434" i="2"/>
  <c r="G1430" i="2"/>
  <c r="G1426" i="2"/>
  <c r="G1422" i="2"/>
  <c r="G1418" i="2"/>
  <c r="G1414" i="2"/>
  <c r="G1410" i="2"/>
  <c r="G1406" i="2"/>
  <c r="G1401" i="2"/>
  <c r="G1397" i="2"/>
  <c r="G1393" i="2"/>
  <c r="G1389" i="2"/>
  <c r="G1385" i="2"/>
  <c r="G1382" i="2"/>
  <c r="G1378" i="2"/>
  <c r="G1375" i="2"/>
  <c r="G1372" i="2"/>
  <c r="G1368" i="2"/>
  <c r="G1363" i="2"/>
  <c r="G1359" i="2"/>
  <c r="G1354" i="2"/>
  <c r="G1347" i="2"/>
  <c r="G1343" i="2"/>
  <c r="G1339" i="2"/>
  <c r="G1335" i="2"/>
  <c r="G1331" i="2"/>
  <c r="G1327" i="2"/>
  <c r="G1323" i="2"/>
  <c r="G1318" i="2"/>
  <c r="G1315" i="2"/>
  <c r="G1311" i="2"/>
  <c r="G1307" i="2"/>
  <c r="G1303" i="2"/>
  <c r="G1299" i="2"/>
  <c r="G1295" i="2"/>
  <c r="G1291" i="2"/>
  <c r="G1287" i="2"/>
  <c r="G1283" i="2"/>
  <c r="G1279" i="2"/>
  <c r="G1275" i="2"/>
  <c r="G1271" i="2"/>
  <c r="G1268" i="2"/>
  <c r="G1264" i="2"/>
  <c r="G1260" i="2"/>
  <c r="G1256" i="2"/>
  <c r="G1253" i="2"/>
  <c r="G1249" i="2"/>
  <c r="G1245" i="2"/>
  <c r="G1241" i="2"/>
  <c r="G1237" i="2"/>
  <c r="G1233" i="2"/>
  <c r="G1229" i="2"/>
  <c r="G1225" i="2"/>
  <c r="G1221" i="2"/>
  <c r="G1217" i="2"/>
  <c r="G1213" i="2"/>
  <c r="G1209" i="2"/>
  <c r="G1205" i="2"/>
  <c r="G1201" i="2"/>
  <c r="G1197" i="2"/>
  <c r="G1193" i="2"/>
  <c r="G1189" i="2"/>
  <c r="G1185" i="2"/>
  <c r="G1181" i="2"/>
  <c r="G1177" i="2"/>
  <c r="G1174" i="2"/>
  <c r="G1170" i="2"/>
  <c r="G1162" i="2"/>
  <c r="G1158" i="2"/>
  <c r="G1154" i="2"/>
  <c r="G1151" i="2"/>
  <c r="G1148" i="2"/>
  <c r="G1147" i="2"/>
  <c r="G1145" i="2"/>
  <c r="G880" i="2"/>
  <c r="G876" i="2"/>
  <c r="G872" i="2"/>
  <c r="G868" i="2"/>
  <c r="G864" i="2"/>
  <c r="G860" i="2"/>
  <c r="G856" i="2"/>
  <c r="G852" i="2"/>
  <c r="G848" i="2"/>
  <c r="G844" i="2"/>
  <c r="G840" i="2"/>
  <c r="G836" i="2"/>
  <c r="G832" i="2"/>
  <c r="G827" i="2"/>
  <c r="G816" i="2"/>
  <c r="G806" i="2"/>
  <c r="G802" i="2"/>
  <c r="G798" i="2"/>
  <c r="G794" i="2"/>
  <c r="G790" i="2"/>
  <c r="G783" i="2"/>
  <c r="G779" i="2"/>
  <c r="G776" i="2"/>
  <c r="G773" i="2"/>
  <c r="G769" i="2"/>
  <c r="G766" i="2"/>
  <c r="G762" i="2"/>
  <c r="G758" i="2"/>
  <c r="G754" i="2"/>
  <c r="G750" i="2"/>
  <c r="G746" i="2"/>
  <c r="G742" i="2"/>
  <c r="G738" i="2"/>
  <c r="G734" i="2"/>
  <c r="G730" i="2"/>
  <c r="G726" i="2"/>
  <c r="G722" i="2"/>
  <c r="G719" i="2"/>
  <c r="G714" i="2"/>
  <c r="G709" i="2"/>
  <c r="G705" i="2"/>
  <c r="G701" i="2"/>
  <c r="G697" i="2"/>
  <c r="G693" i="2"/>
  <c r="G689" i="2"/>
  <c r="G687" i="2"/>
  <c r="G683" i="2"/>
  <c r="G679" i="2"/>
  <c r="G675" i="2"/>
  <c r="G671" i="2"/>
  <c r="G668" i="2"/>
  <c r="G664" i="2"/>
  <c r="G660" i="2"/>
  <c r="G657" i="2"/>
  <c r="G653" i="2"/>
  <c r="G649" i="2"/>
  <c r="G645" i="2"/>
  <c r="G641" i="2"/>
  <c r="G637" i="2"/>
  <c r="G634" i="2"/>
  <c r="G630" i="2"/>
  <c r="G626" i="2"/>
  <c r="G622" i="2"/>
  <c r="G618" i="2"/>
  <c r="G614" i="2"/>
  <c r="G612" i="2"/>
  <c r="G608" i="2"/>
  <c r="G604" i="2"/>
  <c r="G601" i="2"/>
  <c r="G597" i="2"/>
  <c r="G593" i="2"/>
  <c r="G589" i="2"/>
  <c r="G585" i="2"/>
  <c r="G578" i="2"/>
  <c r="G573" i="2"/>
  <c r="G569" i="2"/>
  <c r="G566" i="2"/>
  <c r="G563" i="2"/>
  <c r="G559" i="2"/>
  <c r="G555" i="2"/>
  <c r="G551" i="2"/>
  <c r="G547" i="2"/>
  <c r="G540" i="2"/>
  <c r="G536" i="2"/>
  <c r="G532" i="2"/>
  <c r="G528" i="2"/>
  <c r="G524" i="2"/>
  <c r="G520" i="2"/>
  <c r="G516" i="2"/>
  <c r="G514" i="2"/>
  <c r="G510" i="2"/>
  <c r="G506" i="2"/>
  <c r="G502" i="2"/>
  <c r="G498" i="2"/>
  <c r="G494" i="2"/>
  <c r="G490" i="2"/>
  <c r="G483" i="2"/>
  <c r="G476" i="2"/>
  <c r="G472" i="2"/>
  <c r="G468" i="2"/>
  <c r="G464" i="2"/>
  <c r="G459" i="2"/>
  <c r="G455" i="2"/>
  <c r="G451" i="2"/>
  <c r="G448" i="2"/>
  <c r="G442" i="2"/>
  <c r="G438" i="2"/>
  <c r="G434" i="2"/>
  <c r="G430" i="2"/>
  <c r="G423" i="2"/>
  <c r="G420" i="2"/>
  <c r="G416" i="2"/>
  <c r="G413" i="2"/>
  <c r="G409" i="2"/>
  <c r="G405" i="2"/>
  <c r="G399" i="2"/>
  <c r="G395" i="2"/>
  <c r="G391" i="2"/>
  <c r="G387" i="2"/>
  <c r="G383" i="2"/>
  <c r="G377" i="2"/>
  <c r="G372" i="2"/>
  <c r="G368" i="2"/>
  <c r="G359" i="2"/>
  <c r="G355" i="2"/>
  <c r="G351" i="2"/>
  <c r="G347" i="2"/>
  <c r="G343" i="2"/>
  <c r="G335" i="2"/>
  <c r="G330" i="2"/>
  <c r="G326" i="2"/>
  <c r="G320" i="2"/>
  <c r="G315" i="2"/>
  <c r="G311" i="2"/>
  <c r="G307" i="2"/>
  <c r="G303" i="2"/>
  <c r="G299" i="2"/>
  <c r="G295" i="2"/>
  <c r="G291" i="2"/>
  <c r="G285" i="2"/>
  <c r="G282" i="2"/>
  <c r="G278" i="2"/>
  <c r="G274" i="2"/>
  <c r="G270" i="2"/>
  <c r="G266" i="2"/>
  <c r="G262" i="2"/>
  <c r="G258" i="2"/>
  <c r="G254" i="2"/>
  <c r="G250" i="2"/>
  <c r="G246" i="2"/>
  <c r="G242" i="2"/>
  <c r="G238" i="2"/>
  <c r="G234" i="2"/>
  <c r="G230" i="2"/>
  <c r="G226" i="2"/>
  <c r="G222" i="2"/>
  <c r="G218" i="2"/>
  <c r="G214" i="2"/>
  <c r="G210" i="2"/>
  <c r="G206" i="2"/>
  <c r="G202" i="2"/>
  <c r="G198" i="2"/>
  <c r="G194" i="2"/>
  <c r="G190" i="2"/>
  <c r="G186" i="2"/>
  <c r="G182" i="2"/>
  <c r="G178" i="2"/>
  <c r="G174" i="2"/>
  <c r="G170" i="2"/>
  <c r="G166" i="2"/>
  <c r="G162" i="2"/>
  <c r="G158" i="2"/>
  <c r="G152" i="2"/>
  <c r="G148" i="2"/>
  <c r="G144" i="2"/>
  <c r="G140" i="2"/>
  <c r="G136" i="2"/>
  <c r="G131" i="2"/>
  <c r="G127" i="2"/>
  <c r="G123" i="2"/>
  <c r="G119" i="2"/>
  <c r="G116" i="2"/>
  <c r="G15" i="2"/>
  <c r="G11" i="2"/>
  <c r="G7" i="2"/>
  <c r="G4" i="2"/>
  <c r="G879" i="2"/>
  <c r="G875" i="2"/>
  <c r="G871" i="2"/>
  <c r="G867" i="2"/>
  <c r="G863" i="2"/>
  <c r="G859" i="2"/>
  <c r="G855" i="2"/>
  <c r="G851" i="2"/>
  <c r="G847" i="2"/>
  <c r="G843" i="2"/>
  <c r="G839" i="2"/>
  <c r="G835" i="2"/>
  <c r="G831" i="2"/>
  <c r="G824" i="2"/>
  <c r="G815" i="2"/>
  <c r="G809" i="2"/>
  <c r="G805" i="2"/>
  <c r="G801" i="2"/>
  <c r="G797" i="2"/>
  <c r="G793" i="2"/>
  <c r="G786" i="2"/>
  <c r="G782" i="2"/>
  <c r="G772" i="2"/>
  <c r="G768" i="2"/>
  <c r="G765" i="2"/>
  <c r="G761" i="2"/>
  <c r="G757" i="2"/>
  <c r="G753" i="2"/>
  <c r="G749" i="2"/>
  <c r="G745" i="2"/>
  <c r="G741" i="2"/>
  <c r="G737" i="2"/>
  <c r="G733" i="2"/>
  <c r="G729" i="2"/>
  <c r="G725" i="2"/>
  <c r="G718" i="2"/>
  <c r="G713" i="2"/>
  <c r="G708" i="2"/>
  <c r="G704" i="2"/>
  <c r="G700" i="2"/>
  <c r="G696" i="2"/>
  <c r="G692" i="2"/>
  <c r="G686" i="2"/>
  <c r="G682" i="2"/>
  <c r="G678" i="2"/>
  <c r="G674" i="2"/>
  <c r="G667" i="2"/>
  <c r="G663" i="2"/>
  <c r="G659" i="2"/>
  <c r="G656" i="2"/>
  <c r="G652" i="2"/>
  <c r="G648" i="2"/>
  <c r="G644" i="2"/>
  <c r="G640" i="2"/>
  <c r="G636" i="2"/>
  <c r="G633" i="2"/>
  <c r="G629" i="2"/>
  <c r="G625" i="2"/>
  <c r="G621" i="2"/>
  <c r="G617" i="2"/>
  <c r="G613" i="2"/>
  <c r="G611" i="2"/>
  <c r="G607" i="2"/>
  <c r="G603" i="2"/>
  <c r="G600" i="2"/>
  <c r="G596" i="2"/>
  <c r="G592" i="2"/>
  <c r="G588" i="2"/>
  <c r="G584" i="2"/>
  <c r="G581" i="2"/>
  <c r="G577" i="2"/>
  <c r="G575" i="2"/>
  <c r="G572" i="2"/>
  <c r="G565" i="2"/>
  <c r="G562" i="2"/>
  <c r="G558" i="2"/>
  <c r="G554" i="2"/>
  <c r="G550" i="2"/>
  <c r="G546" i="2"/>
  <c r="G543" i="2"/>
  <c r="G539" i="2"/>
  <c r="G535" i="2"/>
  <c r="G531" i="2"/>
  <c r="G527" i="2"/>
  <c r="G523" i="2"/>
  <c r="G519" i="2"/>
  <c r="G515" i="2"/>
  <c r="G513" i="2"/>
  <c r="G509" i="2"/>
  <c r="G505" i="2"/>
  <c r="G497" i="2"/>
  <c r="G493" i="2"/>
  <c r="G489" i="2"/>
  <c r="G486" i="2"/>
  <c r="G482" i="2"/>
  <c r="G479" i="2"/>
  <c r="G475" i="2"/>
  <c r="G471" i="2"/>
  <c r="G467" i="2"/>
  <c r="G463" i="2"/>
  <c r="G458" i="2"/>
  <c r="G454" i="2"/>
  <c r="G450" i="2"/>
  <c r="G445" i="2"/>
  <c r="G441" i="2"/>
  <c r="G437" i="2"/>
  <c r="G433" i="2"/>
  <c r="G429" i="2"/>
  <c r="G426" i="2"/>
  <c r="G412" i="2"/>
  <c r="G408" i="2"/>
  <c r="G401" i="2"/>
  <c r="G398" i="2"/>
  <c r="G394" i="2"/>
  <c r="G390" i="2"/>
  <c r="G386" i="2"/>
  <c r="G382" i="2"/>
  <c r="G376" i="2"/>
  <c r="G371" i="2"/>
  <c r="G367" i="2"/>
  <c r="G358" i="2"/>
  <c r="G354" i="2"/>
  <c r="G350" i="2"/>
  <c r="G346" i="2"/>
  <c r="G342" i="2"/>
  <c r="G339" i="2"/>
  <c r="G334" i="2"/>
  <c r="G329" i="2"/>
  <c r="G323" i="2"/>
  <c r="G319" i="2"/>
  <c r="G314" i="2"/>
  <c r="G310" i="2"/>
  <c r="G306" i="2"/>
  <c r="G302" i="2"/>
  <c r="G298" i="2"/>
  <c r="G294" i="2"/>
  <c r="G281" i="2"/>
  <c r="G277" i="2"/>
  <c r="G273" i="2"/>
  <c r="G269" i="2"/>
  <c r="G265" i="2"/>
  <c r="G261" i="2"/>
  <c r="G257" i="2"/>
  <c r="G253" i="2"/>
  <c r="G249" i="2"/>
  <c r="G245" i="2"/>
  <c r="G241" i="2"/>
  <c r="G237" i="2"/>
  <c r="G233" i="2"/>
  <c r="G229" i="2"/>
  <c r="G225" i="2"/>
  <c r="G221" i="2"/>
  <c r="G217" i="2"/>
  <c r="G213" i="2"/>
  <c r="G209" i="2"/>
  <c r="G205" i="2"/>
  <c r="G201" i="2"/>
  <c r="G197" i="2"/>
  <c r="G193" i="2"/>
  <c r="G189" i="2"/>
  <c r="G185" i="2"/>
  <c r="G181" i="2"/>
  <c r="G177" i="2"/>
  <c r="G173" i="2"/>
  <c r="G169" i="2"/>
  <c r="G165" i="2"/>
  <c r="G161" i="2"/>
  <c r="G157" i="2"/>
  <c r="G155" i="2"/>
  <c r="G151" i="2"/>
  <c r="G147" i="2"/>
  <c r="G143" i="2"/>
  <c r="G139" i="2"/>
  <c r="G135" i="2"/>
  <c r="G130" i="2"/>
  <c r="G126" i="2"/>
  <c r="G122" i="2"/>
  <c r="G14" i="2"/>
  <c r="G10" i="2"/>
  <c r="G6" i="2"/>
  <c r="G3" i="2"/>
  <c r="G882" i="2"/>
  <c r="G878" i="2"/>
  <c r="G874" i="2"/>
  <c r="G870" i="2"/>
  <c r="G866" i="2"/>
  <c r="G862" i="2"/>
  <c r="G858" i="2"/>
  <c r="G854" i="2"/>
  <c r="G850" i="2"/>
  <c r="G846" i="2"/>
  <c r="G842" i="2"/>
  <c r="G838" i="2"/>
  <c r="G834" i="2"/>
  <c r="G830" i="2"/>
  <c r="G823" i="2"/>
  <c r="G814" i="2"/>
  <c r="G808" i="2"/>
  <c r="G804" i="2"/>
  <c r="G800" i="2"/>
  <c r="G796" i="2"/>
  <c r="G792" i="2"/>
  <c r="G788" i="2"/>
  <c r="G785" i="2"/>
  <c r="G781" i="2"/>
  <c r="G778" i="2"/>
  <c r="G775" i="2"/>
  <c r="G771" i="2"/>
  <c r="G767" i="2"/>
  <c r="G764" i="2"/>
  <c r="G760" i="2"/>
  <c r="G756" i="2"/>
  <c r="G752" i="2"/>
  <c r="G748" i="2"/>
  <c r="G744" i="2"/>
  <c r="G740" i="2"/>
  <c r="G736" i="2"/>
  <c r="G732" i="2"/>
  <c r="G728" i="2"/>
  <c r="G724" i="2"/>
  <c r="G721" i="2"/>
  <c r="G716" i="2"/>
  <c r="G712" i="2"/>
  <c r="G707" i="2"/>
  <c r="G703" i="2"/>
  <c r="G699" i="2"/>
  <c r="G695" i="2"/>
  <c r="G691" i="2"/>
  <c r="G688" i="2"/>
  <c r="G685" i="2"/>
  <c r="G681" i="2"/>
  <c r="G677" i="2"/>
  <c r="G673" i="2"/>
  <c r="G670" i="2"/>
  <c r="G666" i="2"/>
  <c r="G662" i="2"/>
  <c r="G658" i="2"/>
  <c r="G655" i="2"/>
  <c r="G651" i="2"/>
  <c r="G647" i="2"/>
  <c r="G643" i="2"/>
  <c r="G639" i="2"/>
  <c r="G632" i="2"/>
  <c r="G628" i="2"/>
  <c r="G624" i="2"/>
  <c r="G620" i="2"/>
  <c r="G616" i="2"/>
  <c r="G610" i="2"/>
  <c r="G606" i="2"/>
  <c r="G602" i="2"/>
  <c r="G599" i="2"/>
  <c r="G595" i="2"/>
  <c r="G591" i="2"/>
  <c r="G587" i="2"/>
  <c r="G583" i="2"/>
  <c r="G580" i="2"/>
  <c r="G576" i="2"/>
  <c r="G571" i="2"/>
  <c r="G568" i="2"/>
  <c r="G564" i="2"/>
  <c r="G561" i="2"/>
  <c r="G557" i="2"/>
  <c r="G553" i="2"/>
  <c r="G549" i="2"/>
  <c r="G545" i="2"/>
  <c r="G542" i="2"/>
  <c r="G538" i="2"/>
  <c r="G534" i="2"/>
  <c r="G530" i="2"/>
  <c r="G526" i="2"/>
  <c r="G522" i="2"/>
  <c r="G518" i="2"/>
  <c r="G512" i="2"/>
  <c r="G508" i="2"/>
  <c r="G504" i="2"/>
  <c r="G500" i="2"/>
  <c r="G496" i="2"/>
  <c r="G492" i="2"/>
  <c r="G488" i="2"/>
  <c r="G485" i="2"/>
  <c r="G481" i="2"/>
  <c r="G478" i="2"/>
  <c r="G474" i="2"/>
  <c r="G470" i="2"/>
  <c r="G466" i="2"/>
  <c r="G462" i="2"/>
  <c r="G457" i="2"/>
  <c r="G453" i="2"/>
  <c r="G444" i="2"/>
  <c r="G440" i="2"/>
  <c r="G436" i="2"/>
  <c r="G432" i="2"/>
  <c r="G425" i="2"/>
  <c r="G422" i="2"/>
  <c r="G418" i="2"/>
  <c r="G415" i="2"/>
  <c r="G411" i="2"/>
  <c r="G407" i="2"/>
  <c r="G404" i="2"/>
  <c r="G397" i="2"/>
  <c r="G393" i="2"/>
  <c r="G389" i="2"/>
  <c r="G385" i="2"/>
  <c r="G381" i="2"/>
  <c r="G379" i="2"/>
  <c r="G374" i="2"/>
  <c r="G370" i="2"/>
  <c r="G364" i="2"/>
  <c r="G357" i="2"/>
  <c r="G353" i="2"/>
  <c r="G349" i="2"/>
  <c r="G345" i="2"/>
  <c r="G341" i="2"/>
  <c r="G337" i="2"/>
  <c r="G332" i="2"/>
  <c r="G328" i="2"/>
  <c r="G325" i="2"/>
  <c r="G322" i="2"/>
  <c r="G318" i="2"/>
  <c r="G313" i="2"/>
  <c r="G309" i="2"/>
  <c r="G305" i="2"/>
  <c r="G301" i="2"/>
  <c r="G297" i="2"/>
  <c r="G293" i="2"/>
  <c r="G284" i="2"/>
  <c r="G280" i="2"/>
  <c r="G276" i="2"/>
  <c r="G272" i="2"/>
  <c r="G268" i="2"/>
  <c r="G264" i="2"/>
  <c r="G260" i="2"/>
  <c r="G256" i="2"/>
  <c r="G252" i="2"/>
  <c r="G248" i="2"/>
  <c r="G244" i="2"/>
  <c r="G240" i="2"/>
  <c r="G236" i="2"/>
  <c r="G232" i="2"/>
  <c r="G228" i="2"/>
  <c r="G224" i="2"/>
  <c r="G220" i="2"/>
  <c r="G216" i="2"/>
  <c r="G212" i="2"/>
  <c r="G208" i="2"/>
  <c r="G204" i="2"/>
  <c r="G200" i="2"/>
  <c r="G196" i="2"/>
  <c r="G192" i="2"/>
  <c r="G188" i="2"/>
  <c r="G184" i="2"/>
  <c r="G180" i="2"/>
  <c r="G176" i="2"/>
  <c r="G172" i="2"/>
  <c r="G168" i="2"/>
  <c r="G164" i="2"/>
  <c r="G160" i="2"/>
  <c r="G154" i="2"/>
  <c r="G150" i="2"/>
  <c r="G146" i="2"/>
  <c r="G142" i="2"/>
  <c r="G138" i="2"/>
  <c r="G134" i="2"/>
  <c r="G129" i="2"/>
  <c r="G125" i="2"/>
  <c r="G121" i="2"/>
  <c r="G118" i="2"/>
  <c r="G17" i="2"/>
  <c r="G13" i="2"/>
  <c r="G9" i="2"/>
  <c r="G5" i="2"/>
  <c r="G1140" i="2"/>
  <c r="G1137" i="2"/>
  <c r="G1134" i="2"/>
  <c r="G1130" i="2"/>
  <c r="G1126" i="2"/>
  <c r="G1122" i="2"/>
  <c r="G1118" i="2"/>
  <c r="G1114" i="2"/>
  <c r="G1110" i="2"/>
  <c r="G1106" i="2"/>
  <c r="G1102" i="2"/>
  <c r="G1098" i="2"/>
  <c r="G1094" i="2"/>
  <c r="G1091" i="2"/>
  <c r="G1087" i="2"/>
  <c r="G1083" i="2"/>
  <c r="G1080" i="2"/>
  <c r="G1076" i="2"/>
  <c r="G1073" i="2"/>
  <c r="G1069" i="2"/>
  <c r="G1065" i="2"/>
  <c r="G1059" i="2"/>
  <c r="G1058" i="2"/>
  <c r="G1054" i="2"/>
  <c r="G1050" i="2"/>
  <c r="G1046" i="2"/>
  <c r="G1042" i="2"/>
  <c r="G1038" i="2"/>
  <c r="G1034" i="2"/>
  <c r="G1030" i="2"/>
  <c r="G1026" i="2"/>
  <c r="G1022" i="2"/>
  <c r="G1018" i="2"/>
  <c r="G1014" i="2"/>
  <c r="G1010" i="2"/>
  <c r="G1006" i="2"/>
  <c r="G1002" i="2"/>
  <c r="G998" i="2"/>
  <c r="G991" i="2"/>
  <c r="G987" i="2"/>
  <c r="G981" i="2"/>
  <c r="G977" i="2"/>
  <c r="G973" i="2"/>
  <c r="G969" i="2"/>
  <c r="G965" i="2"/>
  <c r="G961" i="2"/>
  <c r="G957" i="2"/>
  <c r="G950" i="2"/>
  <c r="G946" i="2"/>
  <c r="G942" i="2"/>
  <c r="G938" i="2"/>
  <c r="G934" i="2"/>
  <c r="G930" i="2"/>
  <c r="G926" i="2"/>
  <c r="G922" i="2"/>
  <c r="G918" i="2"/>
  <c r="G913" i="2"/>
  <c r="G909" i="2"/>
  <c r="G905" i="2"/>
  <c r="G901" i="2"/>
  <c r="G897" i="2"/>
  <c r="G893" i="2"/>
  <c r="G889" i="2"/>
  <c r="G885" i="2"/>
  <c r="G881" i="2"/>
  <c r="G877" i="2"/>
  <c r="G873" i="2"/>
  <c r="G869" i="2"/>
  <c r="G865" i="2"/>
  <c r="G861" i="2"/>
  <c r="G857" i="2"/>
  <c r="G853" i="2"/>
  <c r="G849" i="2"/>
  <c r="G845" i="2"/>
  <c r="G841" i="2"/>
  <c r="G837" i="2"/>
  <c r="G833" i="2"/>
  <c r="G828" i="2"/>
  <c r="G820" i="2"/>
  <c r="G811" i="2"/>
  <c r="G807" i="2"/>
  <c r="G803" i="2"/>
  <c r="G799" i="2"/>
  <c r="G795" i="2"/>
  <c r="G791" i="2"/>
  <c r="G787" i="2"/>
  <c r="G784" i="2"/>
  <c r="G780" i="2"/>
  <c r="G777" i="2"/>
  <c r="G774" i="2"/>
  <c r="G770" i="2"/>
  <c r="G763" i="2"/>
  <c r="G759" i="2"/>
  <c r="G755" i="2"/>
  <c r="G751" i="2"/>
  <c r="G747" i="2"/>
  <c r="G743" i="2"/>
  <c r="G739" i="2"/>
  <c r="G735" i="2"/>
  <c r="G731" i="2"/>
  <c r="G727" i="2"/>
  <c r="G723" i="2"/>
  <c r="G720" i="2"/>
  <c r="G715" i="2"/>
  <c r="G711" i="2"/>
  <c r="G710" i="2"/>
  <c r="G706" i="2"/>
  <c r="G702" i="2"/>
  <c r="G698" i="2"/>
  <c r="G694" i="2"/>
  <c r="G690" i="2"/>
  <c r="G684" i="2"/>
  <c r="G680" i="2"/>
  <c r="G676" i="2"/>
  <c r="G672" i="2"/>
  <c r="G669" i="2"/>
  <c r="G665" i="2"/>
  <c r="G661" i="2"/>
  <c r="G654" i="2"/>
  <c r="G650" i="2"/>
  <c r="G646" i="2"/>
  <c r="G642" i="2"/>
  <c r="G638" i="2"/>
  <c r="G635" i="2"/>
  <c r="G631" i="2"/>
  <c r="G627" i="2"/>
  <c r="G623" i="2"/>
  <c r="G619" i="2"/>
  <c r="G615" i="2"/>
  <c r="G609" i="2"/>
  <c r="G605" i="2"/>
  <c r="G598" i="2"/>
  <c r="G594" i="2"/>
  <c r="G590" i="2"/>
  <c r="G586" i="2"/>
  <c r="G582" i="2"/>
  <c r="G579" i="2"/>
  <c r="G574" i="2"/>
  <c r="G570" i="2"/>
  <c r="G567" i="2"/>
  <c r="G560" i="2"/>
  <c r="G556" i="2"/>
  <c r="G552" i="2"/>
  <c r="G548" i="2"/>
  <c r="G544" i="2"/>
  <c r="G541" i="2"/>
  <c r="G537" i="2"/>
  <c r="G533" i="2"/>
  <c r="G529" i="2"/>
  <c r="G525" i="2"/>
  <c r="G521" i="2"/>
  <c r="G517" i="2"/>
  <c r="G511" i="2"/>
  <c r="G507" i="2"/>
  <c r="G503" i="2"/>
  <c r="G501" i="2"/>
  <c r="G499" i="2"/>
  <c r="G495" i="2"/>
  <c r="G491" i="2"/>
  <c r="G487" i="2"/>
  <c r="G484" i="2"/>
  <c r="G480" i="2"/>
  <c r="G477" i="2"/>
  <c r="G473" i="2"/>
  <c r="G469" i="2"/>
  <c r="G465" i="2"/>
  <c r="G460" i="2"/>
  <c r="G456" i="2"/>
  <c r="G452" i="2"/>
  <c r="G449" i="2"/>
  <c r="G443" i="2"/>
  <c r="G439" i="2"/>
  <c r="G435" i="2"/>
  <c r="G431" i="2"/>
  <c r="G424" i="2"/>
  <c r="G421" i="2"/>
  <c r="G417" i="2"/>
  <c r="G414" i="2"/>
  <c r="G410" i="2"/>
  <c r="G406" i="2"/>
  <c r="G402" i="2"/>
  <c r="G400" i="2"/>
  <c r="G396" i="2"/>
  <c r="G392" i="2"/>
  <c r="G388" i="2"/>
  <c r="G384" i="2"/>
  <c r="G380" i="2"/>
  <c r="G378" i="2"/>
  <c r="G373" i="2"/>
  <c r="G369" i="2"/>
  <c r="G360" i="2"/>
  <c r="G356" i="2"/>
  <c r="G352" i="2"/>
  <c r="G348" i="2"/>
  <c r="G344" i="2"/>
  <c r="G340" i="2"/>
  <c r="G338" i="2"/>
  <c r="G336" i="2"/>
  <c r="G331" i="2"/>
  <c r="G327" i="2"/>
  <c r="G324" i="2"/>
  <c r="G321" i="2"/>
  <c r="G316" i="2"/>
  <c r="G312" i="2"/>
  <c r="G308" i="2"/>
  <c r="G304" i="2"/>
  <c r="G300" i="2"/>
  <c r="G296" i="2"/>
  <c r="G292" i="2"/>
  <c r="G283" i="2"/>
  <c r="G279" i="2"/>
  <c r="G275" i="2"/>
  <c r="G271" i="2"/>
  <c r="G267" i="2"/>
  <c r="G263" i="2"/>
  <c r="G259" i="2"/>
  <c r="G255" i="2"/>
  <c r="G251" i="2"/>
  <c r="G247" i="2"/>
  <c r="G243" i="2"/>
  <c r="G239" i="2"/>
  <c r="G235" i="2"/>
  <c r="G231" i="2"/>
  <c r="G227" i="2"/>
  <c r="G223" i="2"/>
  <c r="G219" i="2"/>
  <c r="G215" i="2"/>
  <c r="G211" i="2"/>
  <c r="G207" i="2"/>
  <c r="G203" i="2"/>
  <c r="G199" i="2"/>
  <c r="G195" i="2"/>
  <c r="G191" i="2"/>
  <c r="G187" i="2"/>
  <c r="G183" i="2"/>
  <c r="G179" i="2"/>
  <c r="G175" i="2"/>
  <c r="G171" i="2"/>
  <c r="G167" i="2"/>
  <c r="G163" i="2"/>
  <c r="G159" i="2"/>
  <c r="G156" i="2"/>
  <c r="G153" i="2"/>
  <c r="G149" i="2"/>
  <c r="G145" i="2"/>
  <c r="G141" i="2"/>
  <c r="G137" i="2"/>
  <c r="G132" i="2"/>
  <c r="G128" i="2"/>
  <c r="G124" i="2"/>
  <c r="G120" i="2"/>
  <c r="G117" i="2"/>
  <c r="G16" i="2"/>
  <c r="G12" i="2"/>
  <c r="G8" i="2"/>
  <c r="G2" i="2"/>
  <c r="D17" i="1" l="1"/>
  <c r="D184" i="1"/>
  <c r="D180" i="1"/>
  <c r="D192" i="1"/>
  <c r="D152" i="1"/>
  <c r="D136" i="1"/>
  <c r="D120" i="1"/>
  <c r="D104" i="1"/>
  <c r="D88" i="1"/>
  <c r="D72" i="1"/>
  <c r="D56" i="1"/>
  <c r="D40" i="1"/>
  <c r="D24" i="1"/>
  <c r="D207" i="1"/>
  <c r="D191" i="1"/>
  <c r="D175" i="1"/>
  <c r="D159" i="1"/>
  <c r="D143" i="1"/>
  <c r="D127" i="1"/>
  <c r="D111" i="1"/>
  <c r="D95" i="1"/>
  <c r="D79" i="1"/>
  <c r="D63" i="1"/>
  <c r="D47" i="1"/>
  <c r="D31" i="1"/>
  <c r="D214" i="1"/>
  <c r="D198" i="1"/>
  <c r="D182" i="1"/>
  <c r="D166" i="1"/>
  <c r="D150" i="1"/>
  <c r="D134" i="1"/>
  <c r="D118" i="1"/>
  <c r="D102" i="1"/>
  <c r="D86" i="1"/>
  <c r="D70" i="1"/>
  <c r="D54" i="1"/>
  <c r="D38" i="1"/>
  <c r="D22" i="1"/>
  <c r="D205" i="1"/>
  <c r="D189" i="1"/>
  <c r="D173" i="1"/>
  <c r="D157" i="1"/>
  <c r="D141" i="1"/>
  <c r="D125" i="1"/>
  <c r="D109" i="1"/>
  <c r="D93" i="1"/>
  <c r="D77" i="1"/>
  <c r="D61" i="1"/>
  <c r="D45" i="1"/>
  <c r="D29" i="1"/>
  <c r="D204" i="1"/>
  <c r="D168" i="1"/>
  <c r="D164" i="1"/>
  <c r="D176" i="1"/>
  <c r="D148" i="1"/>
  <c r="D132" i="1"/>
  <c r="D116" i="1"/>
  <c r="D100" i="1"/>
  <c r="D84" i="1"/>
  <c r="D68" i="1"/>
  <c r="D52" i="1"/>
  <c r="D36" i="1"/>
  <c r="D20" i="1"/>
  <c r="D203" i="1"/>
  <c r="D187" i="1"/>
  <c r="D171" i="1"/>
  <c r="D155" i="1"/>
  <c r="D139" i="1"/>
  <c r="D123" i="1"/>
  <c r="D107" i="1"/>
  <c r="D91" i="1"/>
  <c r="D75" i="1"/>
  <c r="D59" i="1"/>
  <c r="D43" i="1"/>
  <c r="D27" i="1"/>
  <c r="D210" i="1"/>
  <c r="D194" i="1"/>
  <c r="D178" i="1"/>
  <c r="D162" i="1"/>
  <c r="D146" i="1"/>
  <c r="D130" i="1"/>
  <c r="D114" i="1"/>
  <c r="D98" i="1"/>
  <c r="D82" i="1"/>
  <c r="D66" i="1"/>
  <c r="D50" i="1"/>
  <c r="D34" i="1"/>
  <c r="D18" i="1"/>
  <c r="D201" i="1"/>
  <c r="D185" i="1"/>
  <c r="D169" i="1"/>
  <c r="D153" i="1"/>
  <c r="D137" i="1"/>
  <c r="D121" i="1"/>
  <c r="D105" i="1"/>
  <c r="D89" i="1"/>
  <c r="D73" i="1"/>
  <c r="D57" i="1"/>
  <c r="D41" i="1"/>
  <c r="D25" i="1"/>
  <c r="D172" i="1"/>
  <c r="D212" i="1"/>
  <c r="D188" i="1"/>
  <c r="D160" i="1"/>
  <c r="D144" i="1"/>
  <c r="D128" i="1"/>
  <c r="D112" i="1"/>
  <c r="D96" i="1"/>
  <c r="D80" i="1"/>
  <c r="D64" i="1"/>
  <c r="D48" i="1"/>
  <c r="D32" i="1"/>
  <c r="D215" i="1"/>
  <c r="D199" i="1"/>
  <c r="D183" i="1"/>
  <c r="D167" i="1"/>
  <c r="D151" i="1"/>
  <c r="D135" i="1"/>
  <c r="D119" i="1"/>
  <c r="D103" i="1"/>
  <c r="D87" i="1"/>
  <c r="D71" i="1"/>
  <c r="D55" i="1"/>
  <c r="D39" i="1"/>
  <c r="D23" i="1"/>
  <c r="D206" i="1"/>
  <c r="D190" i="1"/>
  <c r="D174" i="1"/>
  <c r="D158" i="1"/>
  <c r="D142" i="1"/>
  <c r="D126" i="1"/>
  <c r="D110" i="1"/>
  <c r="D94" i="1"/>
  <c r="D78" i="1"/>
  <c r="D62" i="1"/>
  <c r="D46" i="1"/>
  <c r="D30" i="1"/>
  <c r="D213" i="1"/>
  <c r="D197" i="1"/>
  <c r="D181" i="1"/>
  <c r="D165" i="1"/>
  <c r="D149" i="1"/>
  <c r="D133" i="1"/>
  <c r="D117" i="1"/>
  <c r="D101" i="1"/>
  <c r="D85" i="1"/>
  <c r="D69" i="1"/>
  <c r="D53" i="1"/>
  <c r="D37" i="1"/>
  <c r="D21" i="1"/>
  <c r="D200" i="1"/>
  <c r="D196" i="1"/>
  <c r="D208" i="1"/>
  <c r="D156" i="1"/>
  <c r="D140" i="1"/>
  <c r="D124" i="1"/>
  <c r="D108" i="1"/>
  <c r="D92" i="1"/>
  <c r="D76" i="1"/>
  <c r="D60" i="1"/>
  <c r="D44" i="1"/>
  <c r="D28" i="1"/>
  <c r="D211" i="1"/>
  <c r="D195" i="1"/>
  <c r="D179" i="1"/>
  <c r="D163" i="1"/>
  <c r="D147" i="1"/>
  <c r="D131" i="1"/>
  <c r="D115" i="1"/>
  <c r="D99" i="1"/>
  <c r="D83" i="1"/>
  <c r="D67" i="1"/>
  <c r="D51" i="1"/>
  <c r="D35" i="1"/>
  <c r="D19" i="1"/>
  <c r="D202" i="1"/>
  <c r="D186" i="1"/>
  <c r="D170" i="1"/>
  <c r="D154" i="1"/>
  <c r="D138" i="1"/>
  <c r="D122" i="1"/>
  <c r="D106" i="1"/>
  <c r="D90" i="1"/>
  <c r="D74" i="1"/>
  <c r="D58" i="1"/>
  <c r="D42" i="1"/>
  <c r="D26" i="1"/>
  <c r="D209" i="1"/>
  <c r="D193" i="1"/>
  <c r="D177" i="1"/>
  <c r="D161" i="1"/>
  <c r="D145" i="1"/>
  <c r="D129" i="1"/>
  <c r="D113" i="1"/>
  <c r="D97" i="1"/>
  <c r="D81" i="1"/>
  <c r="D65" i="1"/>
  <c r="D49" i="1"/>
  <c r="D33" i="1"/>
  <c r="D16" i="1"/>
  <c r="K11" i="2"/>
  <c r="AR144" i="5" l="1"/>
  <c r="AR34" i="5"/>
  <c r="AR42" i="5"/>
  <c r="AR201" i="5"/>
  <c r="AR48" i="5"/>
  <c r="AR94" i="5"/>
  <c r="AR125" i="5"/>
  <c r="AR147" i="5"/>
  <c r="AR131" i="5"/>
  <c r="AR107" i="5"/>
  <c r="AR72" i="5"/>
  <c r="AR112" i="5"/>
  <c r="AR146" i="5"/>
  <c r="AR79" i="5"/>
  <c r="AR96" i="5"/>
  <c r="AR186" i="5"/>
  <c r="AR7" i="5"/>
  <c r="AR62" i="5"/>
  <c r="AR104" i="5"/>
  <c r="AR160" i="5"/>
  <c r="AR9" i="5"/>
  <c r="AR135" i="5"/>
  <c r="AR84" i="5"/>
  <c r="AR108" i="5"/>
  <c r="AR199" i="5"/>
  <c r="AR78" i="5"/>
  <c r="AR92" i="5"/>
  <c r="AR22" i="5"/>
  <c r="AR138" i="5"/>
  <c r="AR77" i="5"/>
  <c r="AR82" i="5"/>
  <c r="AR75" i="5"/>
  <c r="AR198" i="5"/>
  <c r="AR33" i="5"/>
  <c r="AR55" i="5"/>
  <c r="AR117" i="5"/>
  <c r="AR68" i="5"/>
  <c r="AR13" i="5"/>
  <c r="AR102" i="5"/>
  <c r="AR194" i="5"/>
  <c r="AR105" i="5"/>
  <c r="AR3" i="5"/>
  <c r="AR148" i="5"/>
  <c r="AR43" i="5"/>
  <c r="AR129" i="5"/>
  <c r="AR121" i="5"/>
  <c r="AR124" i="5"/>
  <c r="AR90" i="5"/>
  <c r="AR4" i="5"/>
  <c r="AR185" i="5"/>
  <c r="AR16" i="5"/>
  <c r="AR98" i="5"/>
  <c r="AR126" i="5"/>
  <c r="AR174" i="5"/>
  <c r="AR158" i="5"/>
  <c r="AR113" i="5"/>
  <c r="AR70" i="5"/>
  <c r="AR109" i="5"/>
  <c r="AR155" i="5"/>
  <c r="AR6" i="5"/>
  <c r="AR14" i="5"/>
  <c r="AR5" i="5"/>
  <c r="AR128" i="5"/>
  <c r="AR91" i="5"/>
  <c r="AR64" i="5"/>
  <c r="AR26" i="5"/>
  <c r="AR51" i="5"/>
  <c r="AR136" i="5"/>
  <c r="AR111" i="5"/>
  <c r="AR87" i="5"/>
  <c r="AR119" i="5"/>
  <c r="AR170" i="5"/>
  <c r="AR12" i="5"/>
  <c r="AR95" i="5"/>
  <c r="AR123" i="5"/>
  <c r="AR115" i="5"/>
  <c r="AR127" i="5"/>
  <c r="AR176" i="5"/>
  <c r="AR80" i="5"/>
  <c r="AR130" i="5"/>
  <c r="AR38" i="5"/>
  <c r="AR20" i="5"/>
  <c r="AR195" i="5"/>
  <c r="AR154" i="5"/>
  <c r="AR193" i="5"/>
  <c r="AR88" i="5"/>
  <c r="AR122" i="5"/>
  <c r="AR45" i="5"/>
  <c r="AR168" i="5"/>
  <c r="AR49" i="5"/>
  <c r="AR37" i="5"/>
  <c r="AR190" i="5"/>
  <c r="AR182" i="5"/>
  <c r="AR67" i="5"/>
  <c r="AR27" i="5"/>
  <c r="AR47" i="5"/>
  <c r="AR58" i="5"/>
  <c r="AR11" i="5"/>
  <c r="AR39" i="5"/>
  <c r="AR153" i="5"/>
  <c r="AR133" i="5"/>
  <c r="AR197" i="5"/>
  <c r="AR46" i="5"/>
  <c r="AR187" i="5"/>
  <c r="AR74" i="5"/>
  <c r="AR57" i="5"/>
  <c r="AR8" i="5"/>
  <c r="AR56" i="5"/>
  <c r="AR189" i="5"/>
  <c r="AR151" i="5"/>
  <c r="AR178" i="5"/>
  <c r="AR21" i="5"/>
  <c r="AR99" i="5"/>
  <c r="AR180" i="5"/>
  <c r="AR120" i="5"/>
  <c r="AR17" i="5"/>
  <c r="AR141" i="5"/>
  <c r="AR184" i="5"/>
  <c r="AR53" i="5"/>
  <c r="AR76" i="5"/>
  <c r="AR93" i="5"/>
  <c r="AR143" i="5"/>
  <c r="AR10" i="5"/>
  <c r="AR188" i="5"/>
  <c r="AR85" i="5"/>
  <c r="AR18" i="5"/>
  <c r="AR164" i="5"/>
  <c r="AR86" i="5"/>
  <c r="AR157" i="5"/>
  <c r="AR101" i="5"/>
  <c r="AR137" i="5"/>
  <c r="AR44" i="5"/>
  <c r="AR100" i="5"/>
  <c r="AR106" i="5"/>
  <c r="AR156" i="5"/>
  <c r="AR196" i="5"/>
  <c r="AR139" i="5"/>
  <c r="AR142" i="5"/>
  <c r="AR29" i="5"/>
  <c r="AR69" i="5"/>
  <c r="AR19" i="5"/>
  <c r="AR181" i="5"/>
  <c r="AR23" i="5"/>
  <c r="AR50" i="5"/>
  <c r="AR192" i="5"/>
  <c r="AR65" i="5"/>
  <c r="AR161" i="5"/>
  <c r="AR89" i="5"/>
  <c r="AR191" i="5"/>
  <c r="AR116" i="5"/>
  <c r="AR175" i="5"/>
  <c r="AR169" i="5"/>
  <c r="AR132" i="5"/>
  <c r="AR200" i="5"/>
  <c r="AR36" i="5"/>
  <c r="AR54" i="5"/>
  <c r="AR2" i="5"/>
  <c r="AR97" i="5"/>
  <c r="AR179" i="5"/>
  <c r="AR167" i="5"/>
  <c r="AR83" i="5"/>
  <c r="AR15" i="5"/>
  <c r="AR118" i="5"/>
  <c r="AR61" i="5"/>
  <c r="AR32" i="5"/>
  <c r="AR149" i="5"/>
  <c r="AR165" i="5"/>
  <c r="AR31" i="5"/>
  <c r="AR66" i="5"/>
  <c r="AR25" i="5"/>
  <c r="AR183" i="5"/>
  <c r="AR40" i="5"/>
  <c r="AR63" i="5"/>
  <c r="AR60" i="5"/>
  <c r="AR172" i="5"/>
  <c r="AR162" i="5"/>
  <c r="AR145" i="5"/>
  <c r="AR150" i="5"/>
  <c r="AR71" i="5"/>
  <c r="AR73" i="5"/>
  <c r="AR177" i="5"/>
  <c r="AR110" i="5"/>
  <c r="AR81" i="5"/>
  <c r="AR103" i="5"/>
  <c r="AR171" i="5"/>
  <c r="AR173" i="5"/>
  <c r="AR152" i="5"/>
  <c r="AR159" i="5"/>
  <c r="AR41" i="5"/>
  <c r="AR59" i="5"/>
  <c r="AR28" i="5"/>
  <c r="AR166" i="5"/>
  <c r="AR35" i="5"/>
  <c r="AR134" i="5"/>
  <c r="AR140" i="5"/>
  <c r="AR163" i="5"/>
  <c r="AR52" i="5"/>
  <c r="AR30" i="5"/>
  <c r="AR114" i="5"/>
  <c r="AR24" i="5"/>
  <c r="X15" i="1"/>
  <c r="O15" i="1"/>
  <c r="M15" i="1"/>
  <c r="K15" i="1"/>
  <c r="V15" i="1"/>
  <c r="AA15" i="1"/>
  <c r="P15" i="1"/>
  <c r="T15" i="1"/>
  <c r="L15" i="1"/>
  <c r="I15" i="1"/>
  <c r="W15" i="1"/>
  <c r="J15" i="1"/>
  <c r="AB15" i="1"/>
  <c r="Q15" i="1"/>
  <c r="R15" i="1"/>
  <c r="U15" i="1"/>
  <c r="N15" i="1"/>
  <c r="S15" i="1"/>
  <c r="Z15" i="1"/>
  <c r="Y15" i="1"/>
  <c r="AC15" i="1"/>
  <c r="AJ15" i="1" l="1"/>
  <c r="L7" i="8" l="1" a="1"/>
  <c r="L155" i="8" a="1"/>
  <c r="L194" i="8" a="1"/>
  <c r="L127" i="8" a="1"/>
  <c r="L158" i="8" a="1"/>
  <c r="L9" i="8" a="1"/>
  <c r="L39" i="8" a="1"/>
  <c r="L100" i="8" a="1"/>
  <c r="L47" i="8" a="1"/>
  <c r="L101" i="8" a="1"/>
  <c r="L99" i="8" a="1"/>
  <c r="L135" i="8" a="1"/>
  <c r="L111" i="8" a="1"/>
  <c r="L165" i="8" a="1"/>
  <c r="L121" i="8" a="1"/>
  <c r="L192" i="8" a="1"/>
  <c r="L43" i="8" a="1"/>
  <c r="L79" i="8" a="1"/>
  <c r="L97" i="8" a="1"/>
  <c r="L174" i="8" a="1"/>
  <c r="L29" i="8" a="1"/>
  <c r="L148" i="8" a="1"/>
  <c r="L185" i="8" a="1"/>
  <c r="L30" i="8" a="1"/>
  <c r="L17" i="8" a="1"/>
  <c r="L104" i="8" a="1"/>
  <c r="L139" i="8" a="1"/>
  <c r="L128" i="8" a="1"/>
  <c r="L153" i="8" a="1"/>
  <c r="L112" i="8" a="1"/>
  <c r="L178" i="8" a="1"/>
  <c r="L41" i="8" a="1"/>
  <c r="L110" i="8" a="1"/>
  <c r="L175" i="8" a="1"/>
  <c r="L21" i="8" a="1"/>
  <c r="L205" i="8" a="1"/>
  <c r="L63" i="8" a="1"/>
  <c r="L74" i="8" a="1"/>
  <c r="L88" i="8" a="1"/>
  <c r="L22" i="8" a="1"/>
  <c r="L76" i="8" a="1"/>
  <c r="L51" i="8" a="1"/>
  <c r="L180" i="8" a="1"/>
  <c r="L89" i="8" a="1"/>
  <c r="L189" i="8" a="1"/>
  <c r="L56" i="8" a="1"/>
  <c r="L167" i="8" a="1"/>
  <c r="L8" i="8" a="1"/>
  <c r="L152" i="8" a="1"/>
  <c r="L188" i="8" a="1"/>
  <c r="L129" i="8" a="1"/>
  <c r="L49" i="8" a="1"/>
  <c r="L187" i="8" a="1"/>
  <c r="L119" i="8" a="1"/>
  <c r="L93" i="8" a="1"/>
  <c r="L48" i="8" a="1"/>
  <c r="L13" i="8" a="1"/>
  <c r="L201" i="8" a="1"/>
  <c r="L140" i="8" a="1"/>
  <c r="L197" i="8" a="1"/>
  <c r="L182" i="8" a="1"/>
  <c r="L45" i="8" a="1"/>
  <c r="L173" i="8" a="1"/>
  <c r="L94" i="8" a="1"/>
  <c r="L68" i="8" a="1"/>
  <c r="L138" i="8" a="1"/>
  <c r="L59" i="8" a="1"/>
  <c r="L171" i="8" a="1"/>
  <c r="L67" i="8" a="1"/>
  <c r="L31" i="8" a="1"/>
  <c r="L141" i="8" a="1"/>
  <c r="L184" i="8" a="1"/>
  <c r="L64" i="8" a="1"/>
  <c r="L136" i="8" a="1"/>
  <c r="L147" i="8" a="1"/>
  <c r="L126" i="8" a="1"/>
  <c r="L159" i="8" a="1"/>
  <c r="L117" i="8" a="1"/>
  <c r="L168" i="8" a="1"/>
  <c r="L98" i="8" a="1"/>
  <c r="L196" i="8" a="1"/>
  <c r="L57" i="8" a="1"/>
  <c r="L169" i="8" a="1"/>
  <c r="L156" i="8" a="1"/>
  <c r="L75" i="8" a="1"/>
  <c r="L77" i="8" a="1"/>
  <c r="L114" i="8" a="1"/>
  <c r="L95" i="8" a="1"/>
  <c r="L204" i="8" a="1"/>
  <c r="L120" i="8" a="1"/>
  <c r="L34" i="8" a="1"/>
  <c r="L108" i="8" a="1"/>
  <c r="L60" i="8" a="1"/>
  <c r="L143" i="8" a="1"/>
  <c r="L166" i="8" a="1"/>
  <c r="L172" i="8" a="1"/>
  <c r="L32" i="8" a="1"/>
  <c r="L44" i="8" a="1"/>
  <c r="L11" i="8" a="1"/>
  <c r="L37" i="8" a="1"/>
  <c r="L150" i="8" a="1"/>
  <c r="L200" i="8" a="1"/>
  <c r="L53" i="8" a="1"/>
  <c r="L12" i="8" a="1"/>
  <c r="L151" i="8" a="1"/>
  <c r="L106" i="8" a="1"/>
  <c r="L58" i="8" a="1"/>
  <c r="L105" i="8" a="1"/>
  <c r="L193" i="8" a="1"/>
  <c r="L181" i="8" a="1"/>
  <c r="L116" i="8" a="1"/>
  <c r="L146" i="8" a="1"/>
  <c r="L24" i="8" a="1"/>
  <c r="L130" i="8" a="1"/>
  <c r="L73" i="8" a="1"/>
  <c r="L142" i="8" a="1"/>
  <c r="L55" i="8" a="1"/>
  <c r="L103" i="8" a="1"/>
  <c r="L20" i="8" a="1"/>
  <c r="L80" i="8" a="1"/>
  <c r="L122" i="8" a="1"/>
  <c r="L42" i="8" a="1"/>
  <c r="L91" i="8" a="1"/>
  <c r="L27" i="8" a="1"/>
  <c r="L87" i="8" a="1"/>
  <c r="L19" i="8" a="1"/>
  <c r="L54" i="8" a="1"/>
  <c r="L66" i="8" a="1"/>
  <c r="L160" i="8" a="1"/>
  <c r="L163" i="8" a="1"/>
  <c r="L198" i="8" a="1"/>
  <c r="L162" i="8" a="1"/>
  <c r="L36" i="8" a="1"/>
  <c r="L124" i="8" a="1"/>
  <c r="L144" i="8" a="1"/>
  <c r="L137" i="8" a="1"/>
  <c r="L70" i="8" a="1"/>
  <c r="L157" i="8" a="1"/>
  <c r="L132" i="8" a="1"/>
  <c r="L176" i="8" a="1"/>
  <c r="L38" i="8" a="1"/>
  <c r="L183" i="8" a="1"/>
  <c r="L199" i="8" a="1"/>
  <c r="L85" i="8" a="1"/>
  <c r="L84" i="8" a="1"/>
  <c r="L28" i="8" a="1"/>
  <c r="L134" i="8" a="1"/>
  <c r="L23" i="8" a="1"/>
  <c r="L40" i="8" a="1"/>
  <c r="L206" i="8" a="1"/>
  <c r="L115" i="8" a="1"/>
  <c r="L72" i="8" a="1"/>
  <c r="L125" i="8" a="1"/>
  <c r="L83" i="8" a="1"/>
  <c r="L109" i="8" a="1"/>
  <c r="L179" i="8" a="1"/>
  <c r="L133" i="8" a="1"/>
  <c r="L170" i="8" a="1"/>
  <c r="L195" i="8" a="1"/>
  <c r="L145" i="8" a="1"/>
  <c r="L69" i="8" a="1"/>
  <c r="L16" i="8" a="1"/>
  <c r="L10" i="8" a="1"/>
  <c r="L15" i="8" a="1"/>
  <c r="L186" i="8" a="1"/>
  <c r="L65" i="8" a="1"/>
  <c r="L78" i="8" a="1"/>
  <c r="L86" i="8" a="1"/>
  <c r="L131" i="8" a="1"/>
  <c r="L96" i="8" a="1"/>
  <c r="L191" i="8" a="1"/>
  <c r="L46" i="8" a="1"/>
  <c r="L71" i="8" a="1"/>
  <c r="L92" i="8" a="1"/>
  <c r="L203" i="8" a="1"/>
  <c r="L26" i="8" a="1"/>
  <c r="L25" i="8" a="1"/>
  <c r="L149" i="8" a="1"/>
  <c r="L50" i="8" a="1"/>
  <c r="L118" i="8" a="1"/>
  <c r="L164" i="8" a="1"/>
  <c r="L52" i="8" a="1"/>
  <c r="L190" i="8" a="1"/>
  <c r="L113" i="8" a="1"/>
  <c r="L90" i="8" a="1"/>
  <c r="L14" i="8" a="1"/>
  <c r="L123" i="8" a="1"/>
  <c r="L62" i="8" a="1"/>
  <c r="L18" i="8" a="1"/>
  <c r="L161" i="8" a="1"/>
  <c r="L33" i="8" a="1"/>
  <c r="L35" i="8" a="1"/>
  <c r="L154" i="8" a="1"/>
  <c r="L81" i="8" a="1"/>
  <c r="L177" i="8" a="1"/>
  <c r="L202" i="8" a="1"/>
  <c r="L102" i="8" a="1"/>
  <c r="L107" i="8" a="1"/>
  <c r="L82" i="8" a="1"/>
  <c r="L61" i="8" a="1"/>
  <c r="A127" i="1" a="1"/>
  <c r="A190" i="1" a="1"/>
  <c r="A36" i="1" a="1"/>
  <c r="A135" i="1" a="1"/>
  <c r="A211" i="1" a="1"/>
  <c r="A43" i="1" a="1"/>
  <c r="A134" i="1" a="1"/>
  <c r="A61" i="1" a="1"/>
  <c r="A84" i="1" a="1"/>
  <c r="A197" i="1" a="1"/>
  <c r="A32" i="1" a="1"/>
  <c r="A139" i="1" a="1"/>
  <c r="AT15" i="1"/>
  <c r="K7" i="9" s="1"/>
  <c r="A98" i="8" s="1"/>
  <c r="AJ205" i="1" s="1"/>
  <c r="A106" i="9" s="1"/>
  <c r="AK141" i="1" s="1"/>
  <c r="AS42" i="1" s="1"/>
  <c r="AG186" i="1" s="1"/>
  <c r="AQ187" i="1" s="1"/>
  <c r="A144" i="9" s="1"/>
  <c r="AS56" i="1" s="1"/>
  <c r="AE189" i="1" s="1"/>
  <c r="B55" i="9" s="1"/>
  <c r="AM175" i="1" s="1"/>
  <c r="AS169" i="1" s="1"/>
  <c r="AP37" i="1" s="1"/>
  <c r="AE99" i="1" s="1"/>
  <c r="B96" i="9" s="1"/>
  <c r="A72" i="8" s="1"/>
  <c r="AS103" i="1" s="1"/>
  <c r="AN209" i="1" s="1"/>
  <c r="AK110" i="1" s="1"/>
  <c r="AG165" i="1" s="1"/>
  <c r="B128" i="8" s="1"/>
  <c r="AR126" i="1" s="1"/>
  <c r="AG95" i="1" s="1"/>
  <c r="AK159" i="1" s="1"/>
  <c r="AO112" i="1" s="1"/>
  <c r="B78" i="8" s="1"/>
  <c r="AG53" i="1" s="1"/>
  <c r="AO73" i="1" s="1"/>
  <c r="AN207" i="1" s="1"/>
  <c r="AJ31" i="1" s="1"/>
  <c r="AJ136" i="1" s="1"/>
  <c r="A203" i="1" a="1"/>
  <c r="A206" i="1" a="1"/>
  <c r="A171" i="1" a="1"/>
  <c r="A184" i="1" a="1"/>
  <c r="A94" i="1" a="1"/>
  <c r="A133" i="1" a="1"/>
  <c r="A202" i="1" a="1"/>
  <c r="AH15" i="1"/>
  <c r="A85" i="1" a="1"/>
  <c r="A74" i="1" a="1"/>
  <c r="A122" i="1" a="1"/>
  <c r="A159" i="1" a="1"/>
  <c r="A65" i="1" a="1"/>
  <c r="A57" i="1" a="1"/>
  <c r="A213" i="1" a="1"/>
  <c r="A132" i="1" a="1"/>
  <c r="A48" i="1" a="1"/>
  <c r="A168" i="1" a="1"/>
  <c r="A66" i="1" a="1"/>
  <c r="A178" i="1" a="1"/>
  <c r="A198" i="1" a="1"/>
  <c r="A77" i="1" a="1"/>
  <c r="A31" i="1" a="1"/>
  <c r="A102" i="1" a="1"/>
  <c r="A72" i="1" a="1"/>
  <c r="AN15" i="1"/>
  <c r="E7" i="9" s="1"/>
  <c r="AP84" i="1" s="1"/>
  <c r="B127" i="9" s="1"/>
  <c r="AS130" i="1" s="1"/>
  <c r="A123" i="9" s="1"/>
  <c r="AQ178" i="1" s="1"/>
  <c r="A116" i="9" s="1"/>
  <c r="AF19" i="1" s="1"/>
  <c r="AH47" i="1" s="1"/>
  <c r="AM80" i="1" s="1"/>
  <c r="AJ143" i="1" s="1"/>
  <c r="AI167" i="1" s="1"/>
  <c r="A67" i="9" s="1"/>
  <c r="AJ128" i="1" s="1"/>
  <c r="A169" i="9" s="1"/>
  <c r="AO77" i="1" s="1"/>
  <c r="A83" i="1" a="1"/>
  <c r="A101" i="1" a="1"/>
  <c r="A19" i="1" a="1"/>
  <c r="A34" i="1" a="1"/>
  <c r="A75" i="1" a="1"/>
  <c r="A112" i="1" a="1"/>
  <c r="A144" i="1" a="1"/>
  <c r="A70" i="1" a="1"/>
  <c r="A92" i="1" a="1"/>
  <c r="A125" i="1" a="1"/>
  <c r="A96" i="1" a="1"/>
  <c r="A114" i="1" a="1"/>
  <c r="A108" i="1" a="1"/>
  <c r="A137" i="1" a="1"/>
  <c r="A189" i="1" a="1"/>
  <c r="A136" i="1" a="1"/>
  <c r="A60" i="1" a="1"/>
  <c r="A181" i="1" a="1"/>
  <c r="A98" i="1" a="1"/>
  <c r="A39" i="1" a="1"/>
  <c r="A79" i="1" a="1"/>
  <c r="AL15" i="1"/>
  <c r="C7" i="9" s="1"/>
  <c r="AF20" i="1" s="1"/>
  <c r="AS115" i="1" s="1"/>
  <c r="AJ65" i="1" s="1"/>
  <c r="AN213" i="1" s="1"/>
  <c r="AK59" i="1" s="1"/>
  <c r="AD116" i="1" s="1"/>
  <c r="AP35" i="1" s="1"/>
  <c r="A73" i="1" a="1"/>
  <c r="A111" i="1" a="1"/>
  <c r="A87" i="1" a="1"/>
  <c r="A54" i="1" a="1"/>
  <c r="A214" i="1" a="1"/>
  <c r="A106" i="1" a="1"/>
  <c r="A78" i="1" a="1"/>
  <c r="A105" i="1" a="1"/>
  <c r="A16" i="1" a="1"/>
  <c r="A44" i="1" a="1"/>
  <c r="A173" i="1" a="1"/>
  <c r="A30" i="1" a="1"/>
  <c r="A183" i="1" a="1"/>
  <c r="A113" i="1" a="1"/>
  <c r="A64" i="1" a="1"/>
  <c r="A40" i="1" a="1"/>
  <c r="AE15" i="1"/>
  <c r="AI15" i="1"/>
  <c r="A45" i="1" a="1"/>
  <c r="A29" i="1" a="1"/>
  <c r="A208" i="1" a="1"/>
  <c r="A156" i="1" a="1"/>
  <c r="A90" i="1" a="1"/>
  <c r="A146" i="1" a="1"/>
  <c r="A50" i="1" a="1"/>
  <c r="A119" i="1" a="1"/>
  <c r="A81" i="1" a="1"/>
  <c r="A59" i="1" a="1"/>
  <c r="A124" i="1" a="1"/>
  <c r="A175" i="1" a="1"/>
  <c r="A191" i="1" a="1"/>
  <c r="A130" i="1" a="1"/>
  <c r="A82" i="1" a="1"/>
  <c r="A51" i="1" a="1"/>
  <c r="AM15" i="1"/>
  <c r="D7" i="9" s="1"/>
  <c r="A172" i="8" s="1"/>
  <c r="AN91" i="1" s="1"/>
  <c r="A206" i="9" s="1"/>
  <c r="AQ64" i="1" s="1"/>
  <c r="AN155" i="1" s="1"/>
  <c r="AL32" i="1" s="1"/>
  <c r="AM27" i="1" s="1"/>
  <c r="AG52" i="1" s="1"/>
  <c r="AJ195" i="1" s="1"/>
  <c r="AJ105" i="1" s="1"/>
  <c r="AJ172" i="1" s="1"/>
  <c r="AP102" i="1" s="1"/>
  <c r="AD190" i="1" s="1"/>
  <c r="A18" i="1" a="1"/>
  <c r="A53" i="1" a="1"/>
  <c r="A212" i="1" a="1"/>
  <c r="AS15" i="1"/>
  <c r="J7" i="9" s="1"/>
  <c r="B194" i="8" s="1"/>
  <c r="AE145" i="1" s="1"/>
  <c r="AT40" i="1" s="1"/>
  <c r="AT39" i="1" s="1"/>
  <c r="AJ215" i="1" s="1"/>
  <c r="AL148" i="1" s="1"/>
  <c r="AE68" i="1" s="1"/>
  <c r="AH51" i="1" s="1"/>
  <c r="AL210" i="1" s="1"/>
  <c r="A47" i="1" a="1"/>
  <c r="A49" i="1" a="1"/>
  <c r="A180" i="1" a="1"/>
  <c r="A164" i="1" a="1"/>
  <c r="A55" i="1" a="1"/>
  <c r="A67" i="1" a="1"/>
  <c r="A210" i="1" a="1"/>
  <c r="A169" i="1" a="1"/>
  <c r="A205" i="1" a="1"/>
  <c r="A115" i="1" a="1"/>
  <c r="A155" i="1" a="1"/>
  <c r="A167" i="1" a="1"/>
  <c r="A154" i="1" a="1"/>
  <c r="A193" i="1" a="1"/>
  <c r="A187" i="1" a="1"/>
  <c r="A21" i="1" a="1"/>
  <c r="AR15" i="1"/>
  <c r="I7" i="9" s="1"/>
  <c r="A102" i="8" s="1"/>
  <c r="A65" i="9" s="1"/>
  <c r="B63" i="8" s="1"/>
  <c r="AF21" i="1" s="1"/>
  <c r="AO71" i="1" s="1"/>
  <c r="A161" i="1" a="1"/>
  <c r="A88" i="1" a="1"/>
  <c r="A118" i="1" a="1"/>
  <c r="A97" i="1" a="1"/>
  <c r="AO15" i="1"/>
  <c r="F7" i="9" s="1"/>
  <c r="AD147" i="1" s="1"/>
  <c r="AF94" i="1" s="1"/>
  <c r="AR90" i="1" s="1"/>
  <c r="AK48" i="1" s="1"/>
  <c r="A79" i="8" s="1"/>
  <c r="AK132" i="1" s="1"/>
  <c r="AD161" i="1" s="1"/>
  <c r="B147" i="8" s="1"/>
  <c r="AG199" i="1" s="1"/>
  <c r="A180" i="9" s="1"/>
  <c r="AH117" i="1" s="1"/>
  <c r="AG201" i="1" s="1"/>
  <c r="AH142" i="1" s="1"/>
  <c r="AO30" i="1" s="1"/>
  <c r="AN106" i="1" s="1"/>
  <c r="A35" i="8" s="1"/>
  <c r="AS97" i="1" s="1"/>
  <c r="AR168" i="1" s="1"/>
  <c r="AQ131" i="1" s="1"/>
  <c r="AP134" i="1" s="1"/>
  <c r="B137" i="9" s="1"/>
  <c r="AJ78" i="1" s="1"/>
  <c r="AL92" i="1" s="1"/>
  <c r="AI109" i="1" s="1"/>
  <c r="AE135" i="1" s="1"/>
  <c r="A24" i="8" s="1"/>
  <c r="A22" i="9" s="1"/>
  <c r="AD162" i="1" s="1"/>
  <c r="AL197" i="1" s="1"/>
  <c r="AH50" i="1" s="1"/>
  <c r="AG104" i="1" s="1"/>
  <c r="AM75" i="1" s="1"/>
  <c r="AM46" i="1" s="1"/>
  <c r="AD188" i="1" s="1"/>
  <c r="B175" i="9" s="1"/>
  <c r="AI38" i="1" s="1"/>
  <c r="AG25" i="1" s="1"/>
  <c r="AO200" i="1" s="1"/>
  <c r="AQ166" i="1" s="1"/>
  <c r="AI160" i="1" s="1"/>
  <c r="B138" i="9" s="1"/>
  <c r="AT151" i="1" s="1"/>
  <c r="AR26" i="1" s="1"/>
  <c r="AS89" i="1" s="1"/>
  <c r="A22" i="1" a="1"/>
  <c r="A93" i="1" a="1"/>
  <c r="A166" i="1" a="1"/>
  <c r="A89" i="1" a="1"/>
  <c r="A52" i="1" a="1"/>
  <c r="A95" i="1" a="1"/>
  <c r="A25" i="1" a="1"/>
  <c r="A157" i="1" a="1"/>
  <c r="A109" i="1" a="1"/>
  <c r="A162" i="1" a="1"/>
  <c r="A147" i="1" a="1"/>
  <c r="A142" i="1" a="1"/>
  <c r="A128" i="1" a="1"/>
  <c r="A196" i="1" a="1"/>
  <c r="A199" i="1" a="1"/>
  <c r="A150" i="1" a="1"/>
  <c r="A186" i="1" a="1"/>
  <c r="A192" i="1" a="1"/>
  <c r="A33" i="1" a="1"/>
  <c r="A69" i="1" a="1"/>
  <c r="A185" i="1" a="1"/>
  <c r="A26" i="1" a="1"/>
  <c r="A174" i="1" a="1"/>
  <c r="A86" i="1" a="1"/>
  <c r="A151" i="1" a="1"/>
  <c r="A209" i="1" a="1"/>
  <c r="A20" i="1" a="1"/>
  <c r="A91" i="1" a="1"/>
  <c r="A207" i="1" a="1"/>
  <c r="A204" i="1" a="1"/>
  <c r="A200" i="1" a="1"/>
  <c r="A107" i="1" a="1"/>
  <c r="A188" i="1" a="1"/>
  <c r="A100" i="1" a="1"/>
  <c r="A143" i="1" a="1"/>
  <c r="AF15" i="1"/>
  <c r="A117" i="1" a="1"/>
  <c r="A38" i="1" a="1"/>
  <c r="A215" i="1" a="1"/>
  <c r="AP15" i="1"/>
  <c r="G7" i="9" s="1"/>
  <c r="AR176" i="1" s="1"/>
  <c r="AT66" i="1" s="1"/>
  <c r="AL149" i="1" s="1"/>
  <c r="AM202" i="1" s="1"/>
  <c r="AK23" i="1" s="1"/>
  <c r="A191" i="9" s="1"/>
  <c r="A98" i="9" s="1"/>
  <c r="AT113" i="1" s="1"/>
  <c r="B182" i="9" s="1"/>
  <c r="AJ54" i="1" s="1"/>
  <c r="B182" i="8" s="1"/>
  <c r="AI114" i="1" s="1"/>
  <c r="AI180" i="1" s="1"/>
  <c r="A77" i="8" s="1"/>
  <c r="AI49" i="1" s="1"/>
  <c r="AS43" i="1" s="1"/>
  <c r="AM174" i="1" s="1"/>
  <c r="AL158" i="1" s="1"/>
  <c r="AF206" i="1" s="1"/>
  <c r="AT76" i="1" s="1"/>
  <c r="AG164" i="1" s="1"/>
  <c r="AH198" i="1" s="1"/>
  <c r="AH120" i="1" s="1"/>
  <c r="AS45" i="1" s="1"/>
  <c r="A32" i="9" s="1"/>
  <c r="B92" i="8" s="1"/>
  <c r="A203" i="8" s="1"/>
  <c r="AI214" i="1" s="1"/>
  <c r="AF127" i="1" s="1"/>
  <c r="AE16" i="1" s="1"/>
  <c r="AL18" i="1" s="1"/>
  <c r="AG196" i="1" s="1"/>
  <c r="AG74" i="1" s="1"/>
  <c r="AR144" i="1" s="1"/>
  <c r="AS194" i="1" s="1"/>
  <c r="AK157" i="1" s="1"/>
  <c r="AN93" i="1" s="1"/>
  <c r="B59" i="9" s="1"/>
  <c r="AN58" i="1" s="1"/>
  <c r="AQ60" i="1" s="1"/>
  <c r="AH82" i="1" s="1"/>
  <c r="AD96" i="1" s="1"/>
  <c r="AD36" i="1" s="1"/>
  <c r="AQ185" i="1" s="1"/>
  <c r="AO85" i="1" s="1"/>
  <c r="AG15" i="1"/>
  <c r="A116" i="1" a="1"/>
  <c r="A148" i="1" a="1"/>
  <c r="A99" i="1" a="1"/>
  <c r="A120" i="1" a="1"/>
  <c r="A129" i="1" a="1"/>
  <c r="A42" i="1" a="1"/>
  <c r="A195" i="1" a="1"/>
  <c r="A56" i="1" a="1"/>
  <c r="A176" i="1" a="1"/>
  <c r="A17" i="1" a="1"/>
  <c r="A131" i="1" a="1"/>
  <c r="A37" i="1" a="1"/>
  <c r="A165" i="1" a="1"/>
  <c r="A145" i="1" a="1"/>
  <c r="A121" i="1" a="1"/>
  <c r="A149" i="1" a="1"/>
  <c r="A201" i="1" a="1"/>
  <c r="A68" i="1" a="1"/>
  <c r="A126" i="1" a="1"/>
  <c r="AQ15" i="1"/>
  <c r="H7" i="9" s="1"/>
  <c r="AK170" i="1" s="1"/>
  <c r="A177" i="1" a="1"/>
  <c r="A71" i="1" a="1"/>
  <c r="A58" i="1" a="1"/>
  <c r="A28" i="1" a="1"/>
  <c r="A140" i="1" a="1"/>
  <c r="A24" i="1" a="1"/>
  <c r="A182" i="1" a="1"/>
  <c r="A160" i="1" a="1"/>
  <c r="A163" i="1" a="1"/>
  <c r="A27" i="1" a="1"/>
  <c r="A158" i="1" a="1"/>
  <c r="A138" i="1" a="1"/>
  <c r="A46" i="1" a="1"/>
  <c r="A123" i="1" a="1"/>
  <c r="A172" i="1" a="1"/>
  <c r="A23" i="1" a="1"/>
  <c r="A62" i="1" a="1"/>
  <c r="AK15" i="1"/>
  <c r="B7" i="9" s="1"/>
  <c r="A153" i="1" a="1"/>
  <c r="A63" i="1" a="1"/>
  <c r="A170" i="1" a="1"/>
  <c r="A76" i="1" a="1"/>
  <c r="A179" i="1" a="1"/>
  <c r="A41" i="1" a="1"/>
  <c r="A110" i="1" a="1"/>
  <c r="A35" i="1" a="1"/>
  <c r="A103" i="1" a="1"/>
  <c r="AD15" i="1"/>
  <c r="A80" i="1" a="1"/>
  <c r="A194" i="1" a="1"/>
  <c r="A152" i="1" a="1"/>
  <c r="A104" i="1" a="1"/>
  <c r="A141" i="1" a="1"/>
  <c r="AH163" i="1" s="1"/>
  <c r="AF179" i="1" s="1"/>
  <c r="AO211" i="1" s="1"/>
  <c r="AD124" i="1" s="1"/>
  <c r="B144" i="8" s="1"/>
  <c r="AL183" i="1" s="1"/>
  <c r="AT123" i="1" s="1"/>
  <c r="AR119" i="1" s="1"/>
  <c r="AP17" i="1" s="1"/>
  <c r="AR204" i="1" s="1"/>
  <c r="L5" i="8" l="1" a="1"/>
  <c r="Q144" i="9"/>
  <c r="R144" i="9"/>
  <c r="S144" i="9"/>
  <c r="P144" i="9"/>
  <c r="O144" i="9"/>
  <c r="O32" i="9"/>
  <c r="P32" i="9"/>
  <c r="S32" i="9"/>
  <c r="Q32" i="9"/>
  <c r="R32" i="9"/>
  <c r="Q22" i="9"/>
  <c r="P22" i="9"/>
  <c r="R22" i="9"/>
  <c r="S22" i="9"/>
  <c r="O22" i="9"/>
  <c r="S169" i="9"/>
  <c r="O169" i="9"/>
  <c r="Q169" i="9"/>
  <c r="R169" i="9"/>
  <c r="P169" i="9"/>
  <c r="P116" i="9"/>
  <c r="Q116" i="9"/>
  <c r="R116" i="9"/>
  <c r="O116" i="9"/>
  <c r="S116" i="9"/>
  <c r="Q206" i="9"/>
  <c r="S206" i="9"/>
  <c r="O206" i="9"/>
  <c r="P206" i="9"/>
  <c r="R206" i="9"/>
  <c r="Q67" i="9"/>
  <c r="R67" i="9"/>
  <c r="S67" i="9"/>
  <c r="O67" i="9"/>
  <c r="P67" i="9"/>
  <c r="O180" i="9"/>
  <c r="R180" i="9"/>
  <c r="S180" i="9"/>
  <c r="P180" i="9"/>
  <c r="Q180" i="9"/>
  <c r="O123" i="9"/>
  <c r="P123" i="9"/>
  <c r="Q123" i="9"/>
  <c r="R123" i="9"/>
  <c r="S123" i="9"/>
  <c r="P98" i="9"/>
  <c r="Q98" i="9"/>
  <c r="R98" i="9"/>
  <c r="S98" i="9"/>
  <c r="O98" i="9"/>
  <c r="P106" i="9"/>
  <c r="Q106" i="9"/>
  <c r="O106" i="9"/>
  <c r="R106" i="9"/>
  <c r="S106" i="9"/>
  <c r="Q191" i="9"/>
  <c r="R191" i="9"/>
  <c r="O191" i="9"/>
  <c r="P191" i="9"/>
  <c r="S191" i="9"/>
  <c r="R65" i="9"/>
  <c r="S65" i="9"/>
  <c r="O65" i="9"/>
  <c r="P65" i="9"/>
  <c r="Q65" i="9"/>
  <c r="A15" i="9"/>
  <c r="AI17" i="1"/>
  <c r="G72" i="8"/>
  <c r="G77" i="8"/>
  <c r="G79" i="8"/>
  <c r="G203" i="8"/>
  <c r="G98" i="8"/>
  <c r="G172" i="8"/>
  <c r="G24" i="8"/>
  <c r="G102" i="8"/>
  <c r="G35" i="8"/>
  <c r="AT17" i="1"/>
  <c r="AR17" i="1"/>
  <c r="B15" i="9"/>
  <c r="A160" i="9"/>
  <c r="AH132" i="1"/>
  <c r="AJ17" i="1"/>
  <c r="AL162" i="1"/>
  <c r="B8" i="8"/>
  <c r="AK17" i="1"/>
  <c r="B177" i="9"/>
  <c r="AS204" i="1"/>
  <c r="AS151" i="1"/>
  <c r="AQ161" i="1"/>
  <c r="AH17" i="1"/>
  <c r="AD104" i="1"/>
  <c r="AJ204" i="1"/>
  <c r="AS90" i="1"/>
  <c r="AH139" i="1"/>
  <c r="AO17" i="1"/>
  <c r="AM162" i="1"/>
  <c r="AN30" i="1"/>
  <c r="AJ75" i="1"/>
  <c r="AH153" i="1"/>
  <c r="AO153" i="1"/>
  <c r="AJ153" i="1"/>
  <c r="AF153" i="1"/>
  <c r="B149" i="9"/>
  <c r="AM38" i="1"/>
  <c r="AQ204" i="1"/>
  <c r="AS162" i="1"/>
  <c r="AQ139" i="1"/>
  <c r="AM135" i="1"/>
  <c r="AH135" i="1"/>
  <c r="AE17" i="1"/>
  <c r="B81" i="8"/>
  <c r="B95" i="8"/>
  <c r="AQ116" i="1"/>
  <c r="AK104" i="1"/>
  <c r="AR167" i="1"/>
  <c r="AM104" i="1"/>
  <c r="AG153" i="1"/>
  <c r="AT104" i="1"/>
  <c r="AJ151" i="1"/>
  <c r="AQ153" i="1"/>
  <c r="AG179" i="1"/>
  <c r="A36" i="9"/>
  <c r="AK161" i="1"/>
  <c r="AI65" i="1"/>
  <c r="AT153" i="1"/>
  <c r="AK151" i="1"/>
  <c r="AI153" i="1"/>
  <c r="AO38" i="1"/>
  <c r="A159" i="9"/>
  <c r="AO104" i="1"/>
  <c r="AP151" i="1"/>
  <c r="AK153" i="1"/>
  <c r="AO179" i="1"/>
  <c r="AT38" i="1"/>
  <c r="AJ94" i="1"/>
  <c r="AE139" i="1"/>
  <c r="AH167" i="1"/>
  <c r="A102" i="9"/>
  <c r="B102" i="9"/>
  <c r="AN104" i="1"/>
  <c r="AR153" i="1"/>
  <c r="AE94" i="1"/>
  <c r="AL104" i="1"/>
  <c r="AT167" i="1"/>
  <c r="AN153" i="1"/>
  <c r="AM199" i="1"/>
  <c r="AE183" i="1"/>
  <c r="AJ35" i="1"/>
  <c r="AD183" i="1"/>
  <c r="AO21" i="1"/>
  <c r="AT69" i="1"/>
  <c r="N67" i="9" s="1"/>
  <c r="B101" i="9"/>
  <c r="AP155" i="1"/>
  <c r="AE167" i="1"/>
  <c r="AO167" i="1"/>
  <c r="AK167" i="1"/>
  <c r="B12" i="8"/>
  <c r="B158" i="8"/>
  <c r="AL167" i="1"/>
  <c r="B156" i="8"/>
  <c r="AN21" i="1"/>
  <c r="AD21" i="1"/>
  <c r="AS167" i="1"/>
  <c r="AF167" i="1"/>
  <c r="AP167" i="1"/>
  <c r="AD165" i="1"/>
  <c r="AJ21" i="1"/>
  <c r="AJ155" i="1"/>
  <c r="AH116" i="1"/>
  <c r="AI208" i="1"/>
  <c r="AN183" i="1"/>
  <c r="A126" i="8"/>
  <c r="G126" i="8" s="1"/>
  <c r="AM151" i="1"/>
  <c r="A66" i="8"/>
  <c r="G66" i="8" s="1"/>
  <c r="AJ141" i="1"/>
  <c r="AJ179" i="1"/>
  <c r="AJ38" i="1"/>
  <c r="AG162" i="1"/>
  <c r="AG161" i="1"/>
  <c r="AJ161" i="1"/>
  <c r="AM204" i="1"/>
  <c r="AN139" i="1"/>
  <c r="AK30" i="1"/>
  <c r="AQ165" i="1"/>
  <c r="A19" i="9"/>
  <c r="AR21" i="1"/>
  <c r="AS155" i="1"/>
  <c r="B123" i="8"/>
  <c r="AI155" i="1"/>
  <c r="AM165" i="1"/>
  <c r="AM137" i="1"/>
  <c r="AK57" i="1"/>
  <c r="AF137" i="1"/>
  <c r="AJ69" i="1"/>
  <c r="AH16" i="1"/>
  <c r="AH183" i="1"/>
  <c r="AT183" i="1"/>
  <c r="AR135" i="1"/>
  <c r="AF151" i="1"/>
  <c r="A142" i="8"/>
  <c r="G142" i="8" s="1"/>
  <c r="AH179" i="1"/>
  <c r="AI179" i="1"/>
  <c r="B36" i="9"/>
  <c r="AG38" i="1"/>
  <c r="AI162" i="1"/>
  <c r="AR161" i="1"/>
  <c r="AO161" i="1"/>
  <c r="AE160" i="1"/>
  <c r="AL204" i="1"/>
  <c r="AD129" i="1"/>
  <c r="AD139" i="1"/>
  <c r="AJ30" i="1"/>
  <c r="AP206" i="1"/>
  <c r="AP165" i="1"/>
  <c r="AM141" i="1"/>
  <c r="AF105" i="1"/>
  <c r="AE165" i="1"/>
  <c r="A156" i="8"/>
  <c r="G156" i="8" s="1"/>
  <c r="AF165" i="1"/>
  <c r="A153" i="9"/>
  <c r="B14" i="9"/>
  <c r="AN57" i="1"/>
  <c r="AN165" i="1"/>
  <c r="AI165" i="1"/>
  <c r="B163" i="9"/>
  <c r="A199" i="8"/>
  <c r="G199" i="8" s="1"/>
  <c r="AT105" i="1"/>
  <c r="AI39" i="1"/>
  <c r="AD166" i="1"/>
  <c r="AI16" i="1"/>
  <c r="AJ183" i="1"/>
  <c r="AR183" i="1"/>
  <c r="AL137" i="1"/>
  <c r="AE206" i="1"/>
  <c r="AL135" i="1"/>
  <c r="AR114" i="1"/>
  <c r="AD151" i="1"/>
  <c r="AG75" i="1"/>
  <c r="B139" i="9"/>
  <c r="AT179" i="1"/>
  <c r="AS105" i="1"/>
  <c r="AT90" i="1"/>
  <c r="AR38" i="1"/>
  <c r="AE162" i="1"/>
  <c r="AK162" i="1"/>
  <c r="AP161" i="1"/>
  <c r="AF69" i="1"/>
  <c r="B30" i="9"/>
  <c r="AQ129" i="1"/>
  <c r="B28" i="9"/>
  <c r="AJ97" i="1"/>
  <c r="AS206" i="1"/>
  <c r="AF39" i="1"/>
  <c r="AR158" i="1"/>
  <c r="AM77" i="1"/>
  <c r="AK39" i="1"/>
  <c r="AG39" i="1"/>
  <c r="A112" i="9"/>
  <c r="AT202" i="1"/>
  <c r="AS146" i="1"/>
  <c r="M144" i="9" s="1"/>
  <c r="AL114" i="1"/>
  <c r="AD146" i="1"/>
  <c r="AH39" i="1"/>
  <c r="AR39" i="1"/>
  <c r="B30" i="8"/>
  <c r="AQ39" i="1"/>
  <c r="AI36" i="1"/>
  <c r="AP74" i="1"/>
  <c r="AS158" i="1"/>
  <c r="AK74" i="1"/>
  <c r="AN101" i="1"/>
  <c r="AL164" i="1"/>
  <c r="AH57" i="1"/>
  <c r="AM206" i="1"/>
  <c r="AJ103" i="1"/>
  <c r="AN16" i="1"/>
  <c r="B7" i="8"/>
  <c r="AP137" i="1"/>
  <c r="AE137" i="1"/>
  <c r="AT206" i="1"/>
  <c r="AH206" i="1"/>
  <c r="A101" i="9"/>
  <c r="AM114" i="1"/>
  <c r="AT101" i="1"/>
  <c r="AG198" i="1"/>
  <c r="AK73" i="1"/>
  <c r="AR16" i="1"/>
  <c r="AJ137" i="1"/>
  <c r="AN114" i="1"/>
  <c r="AF101" i="1"/>
  <c r="B64" i="8"/>
  <c r="AI202" i="1"/>
  <c r="A158" i="8"/>
  <c r="AJ167" i="1"/>
  <c r="AG167" i="1"/>
  <c r="AM167" i="1"/>
  <c r="AQ167" i="1"/>
  <c r="A37" i="9"/>
  <c r="AS39" i="1"/>
  <c r="AE39" i="1"/>
  <c r="AO39" i="1"/>
  <c r="AL17" i="1"/>
  <c r="AF17" i="1"/>
  <c r="AM17" i="1"/>
  <c r="AS17" i="1"/>
  <c r="AN17" i="1"/>
  <c r="A163" i="9"/>
  <c r="AT165" i="1"/>
  <c r="AK165" i="1"/>
  <c r="AR165" i="1"/>
  <c r="AL165" i="1"/>
  <c r="AF104" i="1"/>
  <c r="AQ104" i="1"/>
  <c r="AE104" i="1"/>
  <c r="AH104" i="1"/>
  <c r="AS104" i="1"/>
  <c r="AP104" i="1"/>
  <c r="AH21" i="1"/>
  <c r="A12" i="8"/>
  <c r="G12" i="8" s="1"/>
  <c r="AT21" i="1"/>
  <c r="AP21" i="1"/>
  <c r="AD155" i="1"/>
  <c r="AH155" i="1"/>
  <c r="AQ155" i="1"/>
  <c r="B146" i="8"/>
  <c r="AF155" i="1"/>
  <c r="AM36" i="1"/>
  <c r="A144" i="8"/>
  <c r="H144" i="8" s="1"/>
  <c r="AE153" i="1"/>
  <c r="A151" i="9"/>
  <c r="AD153" i="1"/>
  <c r="AS153" i="1"/>
  <c r="A65" i="8"/>
  <c r="C65" i="8" s="1"/>
  <c r="AI158" i="1"/>
  <c r="AG158" i="1"/>
  <c r="AK116" i="1"/>
  <c r="AS116" i="1"/>
  <c r="A107" i="8"/>
  <c r="G107" i="8" s="1"/>
  <c r="AE191" i="1"/>
  <c r="AL77" i="1"/>
  <c r="A82" i="9"/>
  <c r="B92" i="9"/>
  <c r="AO199" i="1"/>
  <c r="A123" i="8"/>
  <c r="AH91" i="1"/>
  <c r="AM44" i="1"/>
  <c r="B125" i="8"/>
  <c r="AQ21" i="1"/>
  <c r="AL155" i="1"/>
  <c r="AR155" i="1"/>
  <c r="AE155" i="1"/>
  <c r="B153" i="9"/>
  <c r="AK155" i="1"/>
  <c r="A27" i="8"/>
  <c r="G27" i="8" s="1"/>
  <c r="AO36" i="1"/>
  <c r="A72" i="9"/>
  <c r="AJ158" i="1"/>
  <c r="AO116" i="1"/>
  <c r="AL116" i="1"/>
  <c r="B107" i="8"/>
  <c r="AH191" i="1"/>
  <c r="AD77" i="1"/>
  <c r="B82" i="9"/>
  <c r="AK199" i="1"/>
  <c r="AF132" i="1"/>
  <c r="AE108" i="1"/>
  <c r="AT53" i="1"/>
  <c r="AL49" i="1"/>
  <c r="B107" i="9"/>
  <c r="AT166" i="1"/>
  <c r="A165" i="9"/>
  <c r="AD167" i="1"/>
  <c r="B165" i="9"/>
  <c r="AN167" i="1"/>
  <c r="AM39" i="1"/>
  <c r="AJ39" i="1"/>
  <c r="A30" i="8"/>
  <c r="I30" i="8" s="1"/>
  <c r="AD39" i="1"/>
  <c r="A8" i="8"/>
  <c r="G8" i="8" s="1"/>
  <c r="AD17" i="1"/>
  <c r="AG17" i="1"/>
  <c r="AQ17" i="1"/>
  <c r="AJ165" i="1"/>
  <c r="AS165" i="1"/>
  <c r="AH165" i="1"/>
  <c r="AO165" i="1"/>
  <c r="AR104" i="1"/>
  <c r="AI104" i="1"/>
  <c r="AJ104" i="1"/>
  <c r="A95" i="8"/>
  <c r="G95" i="8" s="1"/>
  <c r="AK21" i="1"/>
  <c r="AS21" i="1"/>
  <c r="AM21" i="1"/>
  <c r="AG21" i="1"/>
  <c r="AT155" i="1"/>
  <c r="AG155" i="1"/>
  <c r="A146" i="8"/>
  <c r="F146" i="8" s="1"/>
  <c r="AM155" i="1"/>
  <c r="AO155" i="1"/>
  <c r="AK36" i="1"/>
  <c r="AM153" i="1"/>
  <c r="AP153" i="1"/>
  <c r="AL153" i="1"/>
  <c r="B151" i="9"/>
  <c r="AO74" i="1"/>
  <c r="AE158" i="1"/>
  <c r="AQ158" i="1"/>
  <c r="A114" i="9"/>
  <c r="AT116" i="1"/>
  <c r="AM164" i="1"/>
  <c r="AL191" i="1"/>
  <c r="AS94" i="1"/>
  <c r="AK94" i="1"/>
  <c r="AO19" i="1"/>
  <c r="AI199" i="1"/>
  <c r="AE132" i="1"/>
  <c r="AK190" i="1"/>
  <c r="AH24" i="1"/>
  <c r="AQ109" i="1"/>
  <c r="AM166" i="1"/>
  <c r="A55" i="9"/>
  <c r="AF103" i="1"/>
  <c r="AP135" i="1"/>
  <c r="AH141" i="1"/>
  <c r="AN105" i="1"/>
  <c r="AF90" i="1"/>
  <c r="AQ159" i="1"/>
  <c r="AK97" i="1"/>
  <c r="AF16" i="1"/>
  <c r="A14" i="9"/>
  <c r="R14" i="9" s="1"/>
  <c r="AQ183" i="1"/>
  <c r="AP183" i="1"/>
  <c r="AO57" i="1"/>
  <c r="AL16" i="1"/>
  <c r="AK183" i="1"/>
  <c r="AS183" i="1"/>
  <c r="AR57" i="1"/>
  <c r="B48" i="8"/>
  <c r="AO103" i="1"/>
  <c r="AI135" i="1"/>
  <c r="AI75" i="1"/>
  <c r="AT141" i="1"/>
  <c r="A151" i="8"/>
  <c r="G151" i="8" s="1"/>
  <c r="A88" i="8"/>
  <c r="AM16" i="1"/>
  <c r="AQ75" i="1"/>
  <c r="AO208" i="1"/>
  <c r="I206" i="9" s="1"/>
  <c r="B158" i="9"/>
  <c r="A173" i="8"/>
  <c r="C173" i="8" s="1"/>
  <c r="AE57" i="1"/>
  <c r="AG16" i="1"/>
  <c r="A174" i="8"/>
  <c r="G174" i="8" s="1"/>
  <c r="AO183" i="1"/>
  <c r="AM57" i="1"/>
  <c r="A48" i="8"/>
  <c r="G48" i="8" s="1"/>
  <c r="AP103" i="1"/>
  <c r="AO135" i="1"/>
  <c r="B126" i="8"/>
  <c r="AL75" i="1"/>
  <c r="AM208" i="1"/>
  <c r="G206" i="9" s="1"/>
  <c r="AE90" i="1"/>
  <c r="A60" i="8"/>
  <c r="G60" i="8" s="1"/>
  <c r="AN160" i="1"/>
  <c r="AD182" i="1"/>
  <c r="AL57" i="1"/>
  <c r="AI103" i="1"/>
  <c r="AD103" i="1"/>
  <c r="AP16" i="1"/>
  <c r="AJ16" i="1"/>
  <c r="AD16" i="1"/>
  <c r="A181" i="9"/>
  <c r="B181" i="9"/>
  <c r="AP57" i="1"/>
  <c r="AM103" i="1"/>
  <c r="AJ135" i="1"/>
  <c r="AE75" i="1"/>
  <c r="AL208" i="1"/>
  <c r="F206" i="9" s="1"/>
  <c r="AG105" i="1"/>
  <c r="A81" i="8"/>
  <c r="G81" i="8" s="1"/>
  <c r="AO69" i="1"/>
  <c r="I67" i="9" s="1"/>
  <c r="AP160" i="1"/>
  <c r="AG182" i="1"/>
  <c r="AN36" i="1"/>
  <c r="AK164" i="1"/>
  <c r="AJ191" i="1"/>
  <c r="AJ159" i="1"/>
  <c r="AJ91" i="1"/>
  <c r="AI35" i="1"/>
  <c r="AL74" i="1"/>
  <c r="AM198" i="1"/>
  <c r="AP157" i="1"/>
  <c r="AP210" i="1"/>
  <c r="B71" i="9"/>
  <c r="B193" i="8"/>
  <c r="AT145" i="1"/>
  <c r="AF164" i="1"/>
  <c r="AF108" i="1"/>
  <c r="AQ36" i="1"/>
  <c r="AS36" i="1"/>
  <c r="AE116" i="1"/>
  <c r="AE164" i="1"/>
  <c r="A85" i="8"/>
  <c r="G85" i="8" s="1"/>
  <c r="AS108" i="1"/>
  <c r="M106" i="9" s="1"/>
  <c r="AR109" i="1"/>
  <c r="AE36" i="1"/>
  <c r="AG36" i="1"/>
  <c r="AI116" i="1"/>
  <c r="AN164" i="1"/>
  <c r="AP198" i="1"/>
  <c r="AE185" i="1"/>
  <c r="AE199" i="1"/>
  <c r="AQ157" i="1"/>
  <c r="B27" i="8"/>
  <c r="AS164" i="1"/>
  <c r="AS91" i="1"/>
  <c r="AD157" i="1"/>
  <c r="AK95" i="1"/>
  <c r="AN39" i="1"/>
  <c r="AP39" i="1"/>
  <c r="AT57" i="1"/>
  <c r="AF57" i="1"/>
  <c r="AG103" i="1"/>
  <c r="AT103" i="1"/>
  <c r="AI21" i="1"/>
  <c r="B19" i="9"/>
  <c r="AH36" i="1"/>
  <c r="B34" i="9"/>
  <c r="AN75" i="1"/>
  <c r="AS141" i="1"/>
  <c r="B206" i="9"/>
  <c r="AQ74" i="1"/>
  <c r="A103" i="9"/>
  <c r="AM158" i="1"/>
  <c r="AK90" i="1"/>
  <c r="AD90" i="1"/>
  <c r="AM116" i="1"/>
  <c r="B162" i="9"/>
  <c r="AD164" i="1"/>
  <c r="AO198" i="1"/>
  <c r="AT77" i="1"/>
  <c r="AE84" i="1"/>
  <c r="A150" i="8"/>
  <c r="G150" i="8" s="1"/>
  <c r="AD160" i="1"/>
  <c r="AD94" i="1"/>
  <c r="AO94" i="1"/>
  <c r="AI19" i="1"/>
  <c r="AH199" i="1"/>
  <c r="AQ91" i="1"/>
  <c r="AG157" i="1"/>
  <c r="AG115" i="1"/>
  <c r="AQ93" i="1"/>
  <c r="AF182" i="1"/>
  <c r="AM134" i="1"/>
  <c r="AK16" i="1"/>
  <c r="AS16" i="1"/>
  <c r="B37" i="9"/>
  <c r="AL39" i="1"/>
  <c r="AI57" i="1"/>
  <c r="AJ57" i="1"/>
  <c r="AR103" i="1"/>
  <c r="AL21" i="1"/>
  <c r="AE21" i="1"/>
  <c r="AL36" i="1"/>
  <c r="A34" i="9"/>
  <c r="AE141" i="1"/>
  <c r="AQ208" i="1"/>
  <c r="K206" i="9" s="1"/>
  <c r="AJ74" i="1"/>
  <c r="AD105" i="1"/>
  <c r="AT158" i="1"/>
  <c r="AJ116" i="1"/>
  <c r="AN116" i="1"/>
  <c r="AI164" i="1"/>
  <c r="AJ164" i="1"/>
  <c r="AQ191" i="1"/>
  <c r="AI77" i="1"/>
  <c r="AN69" i="1"/>
  <c r="H67" i="9" s="1"/>
  <c r="AD159" i="1"/>
  <c r="AT94" i="1"/>
  <c r="AD199" i="1"/>
  <c r="A194" i="8"/>
  <c r="G194" i="8" s="1"/>
  <c r="B72" i="8"/>
  <c r="AE44" i="1"/>
  <c r="AL177" i="1"/>
  <c r="AJ81" i="1"/>
  <c r="B127" i="8"/>
  <c r="AJ36" i="1"/>
  <c r="AR36" i="1"/>
  <c r="AP36" i="1"/>
  <c r="AD141" i="1"/>
  <c r="AT208" i="1"/>
  <c r="N206" i="9" s="1"/>
  <c r="AD74" i="1"/>
  <c r="AI105" i="1"/>
  <c r="AO158" i="1"/>
  <c r="AR116" i="1"/>
  <c r="AP116" i="1"/>
  <c r="B114" i="9"/>
  <c r="AP164" i="1"/>
  <c r="AQ164" i="1"/>
  <c r="AD198" i="1"/>
  <c r="AS191" i="1"/>
  <c r="AQ69" i="1"/>
  <c r="K67" i="9" s="1"/>
  <c r="A157" i="9"/>
  <c r="AJ160" i="1"/>
  <c r="B85" i="8"/>
  <c r="AP199" i="1"/>
  <c r="AT199" i="1"/>
  <c r="AP91" i="1"/>
  <c r="AL108" i="1"/>
  <c r="F106" i="9" s="1"/>
  <c r="A47" i="9"/>
  <c r="AI127" i="1"/>
  <c r="B95" i="9"/>
  <c r="B168" i="8"/>
  <c r="AQ142" i="1"/>
  <c r="AF36" i="1"/>
  <c r="AT36" i="1"/>
  <c r="AH74" i="1"/>
  <c r="AK158" i="1"/>
  <c r="AF116" i="1"/>
  <c r="AG116" i="1"/>
  <c r="AO164" i="1"/>
  <c r="A162" i="9"/>
  <c r="A196" i="9"/>
  <c r="AI191" i="1"/>
  <c r="AE69" i="1"/>
  <c r="AH159" i="1"/>
  <c r="A183" i="9"/>
  <c r="AS132" i="1"/>
  <c r="B89" i="9"/>
  <c r="AD108" i="1"/>
  <c r="AS44" i="1"/>
  <c r="AI74" i="1"/>
  <c r="B149" i="8"/>
  <c r="A155" i="8"/>
  <c r="F155" i="8" s="1"/>
  <c r="B155" i="8"/>
  <c r="AT164" i="1"/>
  <c r="B189" i="8"/>
  <c r="AP191" i="1"/>
  <c r="AJ77" i="1"/>
  <c r="AL185" i="1"/>
  <c r="AT19" i="1"/>
  <c r="AP132" i="1"/>
  <c r="AL91" i="1"/>
  <c r="AK108" i="1"/>
  <c r="E106" i="9" s="1"/>
  <c r="B51" i="8"/>
  <c r="AJ115" i="1"/>
  <c r="AM51" i="1"/>
  <c r="AF24" i="1"/>
  <c r="AJ140" i="1"/>
  <c r="AR74" i="1"/>
  <c r="AF74" i="1"/>
  <c r="AF158" i="1"/>
  <c r="AH164" i="1"/>
  <c r="AR164" i="1"/>
  <c r="AS198" i="1"/>
  <c r="A182" i="8"/>
  <c r="G182" i="8" s="1"/>
  <c r="AK77" i="1"/>
  <c r="AN84" i="1"/>
  <c r="B176" i="8"/>
  <c r="A82" i="8"/>
  <c r="G82" i="8" s="1"/>
  <c r="AM91" i="1"/>
  <c r="AI108" i="1"/>
  <c r="AO93" i="1"/>
  <c r="AM203" i="1"/>
  <c r="AJ19" i="1"/>
  <c r="AG203" i="1"/>
  <c r="AS24" i="1"/>
  <c r="M22" i="9" s="1"/>
  <c r="AN34" i="1"/>
  <c r="H32" i="9" s="1"/>
  <c r="AS74" i="1"/>
  <c r="B72" i="9"/>
  <c r="A149" i="8"/>
  <c r="G149" i="8" s="1"/>
  <c r="B156" i="9"/>
  <c r="AG191" i="1"/>
  <c r="AD191" i="1"/>
  <c r="AQ77" i="1"/>
  <c r="AK84" i="1"/>
  <c r="AG19" i="1"/>
  <c r="AM132" i="1"/>
  <c r="AI203" i="1"/>
  <c r="AD113" i="1"/>
  <c r="AM53" i="1"/>
  <c r="AK177" i="1"/>
  <c r="AM163" i="1"/>
  <c r="A201" i="9"/>
  <c r="AR60" i="1"/>
  <c r="AL53" i="1"/>
  <c r="AD206" i="1"/>
  <c r="AQ206" i="1"/>
  <c r="AG114" i="1"/>
  <c r="AP101" i="1"/>
  <c r="A30" i="9"/>
  <c r="AJ202" i="1"/>
  <c r="AD137" i="1"/>
  <c r="A128" i="8"/>
  <c r="G128" i="8" s="1"/>
  <c r="AL206" i="1"/>
  <c r="AI206" i="1"/>
  <c r="A105" i="8"/>
  <c r="AG101" i="1"/>
  <c r="AM191" i="1"/>
  <c r="AF191" i="1"/>
  <c r="A68" i="8"/>
  <c r="G68" i="8" s="1"/>
  <c r="A64" i="8"/>
  <c r="G64" i="8" s="1"/>
  <c r="AS84" i="1"/>
  <c r="AO84" i="1"/>
  <c r="AG146" i="1"/>
  <c r="AN32" i="1"/>
  <c r="AS19" i="1"/>
  <c r="A17" i="9"/>
  <c r="AR132" i="1"/>
  <c r="B58" i="9"/>
  <c r="AO144" i="1"/>
  <c r="AS134" i="1"/>
  <c r="A154" i="8"/>
  <c r="G154" i="8" s="1"/>
  <c r="AI137" i="1"/>
  <c r="AR137" i="1"/>
  <c r="AO101" i="1"/>
  <c r="AR73" i="1"/>
  <c r="AQ137" i="1"/>
  <c r="AK137" i="1"/>
  <c r="A204" i="9"/>
  <c r="AN206" i="1"/>
  <c r="AE114" i="1"/>
  <c r="AF114" i="1"/>
  <c r="AE74" i="1"/>
  <c r="AN74" i="1"/>
  <c r="B65" i="8"/>
  <c r="A92" i="8"/>
  <c r="G92" i="8" s="1"/>
  <c r="AP158" i="1"/>
  <c r="A156" i="9"/>
  <c r="AN158" i="1"/>
  <c r="A189" i="9"/>
  <c r="B189" i="9"/>
  <c r="AR77" i="1"/>
  <c r="AJ73" i="1"/>
  <c r="A75" i="8"/>
  <c r="G75" i="8" s="1"/>
  <c r="AM84" i="1"/>
  <c r="B137" i="8"/>
  <c r="B23" i="8"/>
  <c r="AQ19" i="1"/>
  <c r="AR19" i="1"/>
  <c r="AT132" i="1"/>
  <c r="AT60" i="1"/>
  <c r="AQ53" i="1"/>
  <c r="AM190" i="1"/>
  <c r="AP82" i="1"/>
  <c r="B161" i="9"/>
  <c r="A135" i="9"/>
  <c r="AH137" i="1"/>
  <c r="AJ206" i="1"/>
  <c r="AJ114" i="1"/>
  <c r="B105" i="8"/>
  <c r="AM74" i="1"/>
  <c r="AT74" i="1"/>
  <c r="AR101" i="1"/>
  <c r="AH158" i="1"/>
  <c r="AD158" i="1"/>
  <c r="E149" i="8" s="1" a="1"/>
  <c r="AK191" i="1"/>
  <c r="AP73" i="1"/>
  <c r="AR84" i="1"/>
  <c r="AD19" i="1"/>
  <c r="AG51" i="1"/>
  <c r="AT137" i="1"/>
  <c r="AN137" i="1"/>
  <c r="B204" i="9"/>
  <c r="A197" i="8"/>
  <c r="G197" i="8" s="1"/>
  <c r="AQ145" i="1"/>
  <c r="AD51" i="1"/>
  <c r="B42" i="8"/>
  <c r="A42" i="8"/>
  <c r="G42" i="8" s="1"/>
  <c r="AF51" i="1"/>
  <c r="AE203" i="1"/>
  <c r="AH203" i="1"/>
  <c r="AP203" i="1"/>
  <c r="AS203" i="1"/>
  <c r="AQ203" i="1"/>
  <c r="AK203" i="1"/>
  <c r="A51" i="8"/>
  <c r="A58" i="9"/>
  <c r="AP60" i="1"/>
  <c r="AM60" i="1"/>
  <c r="AO60" i="1"/>
  <c r="AF60" i="1"/>
  <c r="AJ60" i="1"/>
  <c r="AN157" i="1"/>
  <c r="AE157" i="1"/>
  <c r="AM157" i="1"/>
  <c r="AO157" i="1"/>
  <c r="A148" i="8"/>
  <c r="G148" i="8" s="1"/>
  <c r="AF157" i="1"/>
  <c r="B155" i="9"/>
  <c r="A118" i="8"/>
  <c r="G118" i="8" s="1"/>
  <c r="AK127" i="1"/>
  <c r="AK49" i="1"/>
  <c r="AG49" i="1"/>
  <c r="A40" i="8"/>
  <c r="G40" i="8" s="1"/>
  <c r="B40" i="8"/>
  <c r="AO191" i="1"/>
  <c r="AR191" i="1"/>
  <c r="AT191" i="1"/>
  <c r="AN191" i="1"/>
  <c r="AN149" i="1"/>
  <c r="A140" i="8"/>
  <c r="F140" i="8" s="1"/>
  <c r="AF136" i="1"/>
  <c r="AL136" i="1"/>
  <c r="AH136" i="1"/>
  <c r="AF53" i="1"/>
  <c r="AP53" i="1"/>
  <c r="B44" i="8"/>
  <c r="A51" i="9"/>
  <c r="A44" i="8"/>
  <c r="B51" i="9"/>
  <c r="AP95" i="1"/>
  <c r="AJ95" i="1"/>
  <c r="AO95" i="1"/>
  <c r="AN81" i="1"/>
  <c r="AG81" i="1"/>
  <c r="AO81" i="1"/>
  <c r="AR81" i="1"/>
  <c r="AO189" i="1"/>
  <c r="AP189" i="1"/>
  <c r="AT187" i="1"/>
  <c r="AH187" i="1"/>
  <c r="AM108" i="1"/>
  <c r="G106" i="9" s="1"/>
  <c r="AG108" i="1"/>
  <c r="B99" i="8"/>
  <c r="A99" i="8"/>
  <c r="I99" i="8" s="1"/>
  <c r="AT108" i="1"/>
  <c r="N106" i="9" s="1"/>
  <c r="AN108" i="1"/>
  <c r="H106" i="9" s="1"/>
  <c r="AR108" i="1"/>
  <c r="L106" i="9" s="1"/>
  <c r="AQ108" i="1"/>
  <c r="K106" i="9" s="1"/>
  <c r="B106" i="9"/>
  <c r="AN190" i="1"/>
  <c r="B181" i="8"/>
  <c r="AE190" i="1"/>
  <c r="AL190" i="1"/>
  <c r="AG91" i="1"/>
  <c r="AR91" i="1"/>
  <c r="AT91" i="1"/>
  <c r="AO91" i="1"/>
  <c r="AI91" i="1"/>
  <c r="AK91" i="1"/>
  <c r="AF91" i="1"/>
  <c r="B82" i="8"/>
  <c r="A89" i="9"/>
  <c r="AE91" i="1"/>
  <c r="AD91" i="1"/>
  <c r="E82" i="8" s="1" a="1"/>
  <c r="B68" i="8"/>
  <c r="AN77" i="1"/>
  <c r="AS77" i="1"/>
  <c r="A75" i="9"/>
  <c r="B75" i="9"/>
  <c r="AH77" i="1"/>
  <c r="AP77" i="1"/>
  <c r="AE77" i="1"/>
  <c r="AG77" i="1"/>
  <c r="AF77" i="1"/>
  <c r="AE19" i="1"/>
  <c r="AM19" i="1"/>
  <c r="A10" i="8"/>
  <c r="G10" i="8" s="1"/>
  <c r="AK19" i="1"/>
  <c r="AH19" i="1"/>
  <c r="AN19" i="1"/>
  <c r="AP19" i="1"/>
  <c r="B17" i="9"/>
  <c r="AL19" i="1"/>
  <c r="B10" i="8"/>
  <c r="B116" i="8"/>
  <c r="AS125" i="1"/>
  <c r="M123" i="9" s="1"/>
  <c r="AF84" i="1"/>
  <c r="AL84" i="1"/>
  <c r="AQ84" i="1"/>
  <c r="AT84" i="1"/>
  <c r="B75" i="8"/>
  <c r="AI84" i="1"/>
  <c r="AD84" i="1"/>
  <c r="AH84" i="1"/>
  <c r="AG84" i="1"/>
  <c r="AJ84" i="1"/>
  <c r="AD115" i="1"/>
  <c r="AI115" i="1"/>
  <c r="AO115" i="1"/>
  <c r="B113" i="9"/>
  <c r="AD140" i="1"/>
  <c r="AQ140" i="1"/>
  <c r="AT140" i="1"/>
  <c r="B164" i="9"/>
  <c r="AF166" i="1"/>
  <c r="AI166" i="1"/>
  <c r="AG166" i="1"/>
  <c r="AE166" i="1"/>
  <c r="AI177" i="1"/>
  <c r="AM177" i="1"/>
  <c r="AF177" i="1"/>
  <c r="AD177" i="1"/>
  <c r="AS177" i="1"/>
  <c r="AL24" i="1"/>
  <c r="F22" i="9" s="1"/>
  <c r="AG24" i="1"/>
  <c r="AN24" i="1"/>
  <c r="H22" i="9" s="1"/>
  <c r="B15" i="8"/>
  <c r="AO24" i="1"/>
  <c r="I22" i="9" s="1"/>
  <c r="AM109" i="1"/>
  <c r="AJ109" i="1"/>
  <c r="A107" i="9"/>
  <c r="A100" i="8"/>
  <c r="G100" i="8" s="1"/>
  <c r="AD109" i="1"/>
  <c r="AI134" i="1"/>
  <c r="AH134" i="1"/>
  <c r="AE134" i="1"/>
  <c r="AL134" i="1"/>
  <c r="AF134" i="1"/>
  <c r="AO44" i="1"/>
  <c r="AK44" i="1"/>
  <c r="AJ44" i="1"/>
  <c r="AG44" i="1"/>
  <c r="A42" i="9"/>
  <c r="AL142" i="1"/>
  <c r="B133" i="8"/>
  <c r="A133" i="8"/>
  <c r="C133" i="8" s="1"/>
  <c r="A140" i="9"/>
  <c r="AF199" i="1"/>
  <c r="AL199" i="1"/>
  <c r="A190" i="8"/>
  <c r="AN199" i="1"/>
  <c r="AJ199" i="1"/>
  <c r="AS199" i="1"/>
  <c r="AR199" i="1"/>
  <c r="A197" i="9"/>
  <c r="B190" i="8"/>
  <c r="B197" i="9"/>
  <c r="AQ199" i="1"/>
  <c r="AQ132" i="1"/>
  <c r="AN132" i="1"/>
  <c r="AG132" i="1"/>
  <c r="AD132" i="1"/>
  <c r="AJ132" i="1"/>
  <c r="A130" i="9"/>
  <c r="AO132" i="1"/>
  <c r="B130" i="9"/>
  <c r="AI132" i="1"/>
  <c r="AL132" i="1"/>
  <c r="AR94" i="1"/>
  <c r="A92" i="9"/>
  <c r="AL94" i="1"/>
  <c r="AM94" i="1"/>
  <c r="AN94" i="1"/>
  <c r="AH94" i="1"/>
  <c r="AP94" i="1"/>
  <c r="AG94" i="1"/>
  <c r="AI94" i="1"/>
  <c r="AQ94" i="1"/>
  <c r="AJ163" i="1"/>
  <c r="AF163" i="1"/>
  <c r="AQ163" i="1"/>
  <c r="AP163" i="1"/>
  <c r="AG163" i="1"/>
  <c r="A96" i="9"/>
  <c r="AH98" i="1"/>
  <c r="AO25" i="1"/>
  <c r="AG185" i="1"/>
  <c r="AT185" i="1"/>
  <c r="AK101" i="1"/>
  <c r="AM101" i="1"/>
  <c r="AJ101" i="1"/>
  <c r="B196" i="9"/>
  <c r="AF198" i="1"/>
  <c r="AQ198" i="1"/>
  <c r="B112" i="9"/>
  <c r="AD114" i="1"/>
  <c r="AS114" i="1"/>
  <c r="AP114" i="1"/>
  <c r="AK114" i="1"/>
  <c r="A200" i="9"/>
  <c r="AE202" i="1"/>
  <c r="AN73" i="1"/>
  <c r="AQ73" i="1"/>
  <c r="AL73" i="1"/>
  <c r="B157" i="9"/>
  <c r="AP159" i="1"/>
  <c r="AE159" i="1"/>
  <c r="B94" i="8"/>
  <c r="AN103" i="1"/>
  <c r="A94" i="8"/>
  <c r="AK103" i="1"/>
  <c r="AO146" i="1"/>
  <c r="I144" i="9" s="1"/>
  <c r="AP146" i="1"/>
  <c r="J144" i="9" s="1"/>
  <c r="AF146" i="1"/>
  <c r="B132" i="8"/>
  <c r="AR141" i="1"/>
  <c r="AF141" i="1"/>
  <c r="B96" i="8"/>
  <c r="AQ105" i="1"/>
  <c r="A23" i="8"/>
  <c r="G23" i="8" s="1"/>
  <c r="AK32" i="1"/>
  <c r="AF208" i="1"/>
  <c r="AG208" i="1"/>
  <c r="AH208" i="1"/>
  <c r="AI69" i="1"/>
  <c r="AK69" i="1"/>
  <c r="E67" i="9" s="1"/>
  <c r="AH69" i="1"/>
  <c r="AG151" i="1"/>
  <c r="A149" i="9"/>
  <c r="AO151" i="1"/>
  <c r="AK160" i="1"/>
  <c r="A158" i="9"/>
  <c r="AT160" i="1"/>
  <c r="B29" i="8"/>
  <c r="AE38" i="1"/>
  <c r="AH38" i="1"/>
  <c r="AD75" i="1"/>
  <c r="AT75" i="1"/>
  <c r="AR75" i="1"/>
  <c r="B160" i="9"/>
  <c r="A153" i="8"/>
  <c r="G153" i="8" s="1"/>
  <c r="AO162" i="1"/>
  <c r="AF135" i="1"/>
  <c r="AT135" i="1"/>
  <c r="AK135" i="1"/>
  <c r="AG135" i="1"/>
  <c r="A133" i="9"/>
  <c r="AO139" i="1"/>
  <c r="AR139" i="1"/>
  <c r="AE97" i="1"/>
  <c r="A95" i="9"/>
  <c r="AM97" i="1"/>
  <c r="AR30" i="1"/>
  <c r="A28" i="9"/>
  <c r="AK182" i="1"/>
  <c r="E180" i="9" s="1"/>
  <c r="AI182" i="1"/>
  <c r="B152" i="8"/>
  <c r="AS161" i="1"/>
  <c r="AH161" i="1"/>
  <c r="AL90" i="1"/>
  <c r="AM90" i="1"/>
  <c r="B195" i="8"/>
  <c r="AP204" i="1"/>
  <c r="A195" i="8"/>
  <c r="G195" i="8" s="1"/>
  <c r="AR179" i="1"/>
  <c r="AP179" i="1"/>
  <c r="B170" i="8"/>
  <c r="AF159" i="1"/>
  <c r="AO159" i="1"/>
  <c r="AK202" i="1"/>
  <c r="AG202" i="1"/>
  <c r="AI146" i="1"/>
  <c r="A176" i="8"/>
  <c r="AF185" i="1"/>
  <c r="AG32" i="1"/>
  <c r="AP32" i="1"/>
  <c r="AE65" i="1"/>
  <c r="AP139" i="1"/>
  <c r="AL30" i="1"/>
  <c r="AM30" i="1"/>
  <c r="AQ97" i="1"/>
  <c r="AO182" i="1"/>
  <c r="I180" i="9" s="1"/>
  <c r="AM182" i="1"/>
  <c r="G180" i="9" s="1"/>
  <c r="AT180" i="1"/>
  <c r="AL107" i="1"/>
  <c r="AR117" i="1"/>
  <c r="B105" i="9"/>
  <c r="AJ117" i="1"/>
  <c r="AM85" i="1"/>
  <c r="AH48" i="1"/>
  <c r="A193" i="9"/>
  <c r="AO98" i="1"/>
  <c r="B172" i="8"/>
  <c r="AF180" i="1"/>
  <c r="AE46" i="1"/>
  <c r="AG18" i="1"/>
  <c r="AQ213" i="1"/>
  <c r="AN215" i="1"/>
  <c r="B131" i="8"/>
  <c r="AF100" i="1"/>
  <c r="B28" i="8"/>
  <c r="AL100" i="1"/>
  <c r="F98" i="9" s="1"/>
  <c r="AR37" i="1"/>
  <c r="AG211" i="1"/>
  <c r="AK212" i="1"/>
  <c r="AN61" i="1"/>
  <c r="AT120" i="1"/>
  <c r="B159" i="8"/>
  <c r="AO118" i="1"/>
  <c r="I116" i="9" s="1"/>
  <c r="AM207" i="1"/>
  <c r="AE23" i="1"/>
  <c r="AL26" i="1"/>
  <c r="A185" i="8"/>
  <c r="G185" i="8" s="1"/>
  <c r="AP180" i="1"/>
  <c r="AI107" i="1"/>
  <c r="AP117" i="1"/>
  <c r="B179" i="9"/>
  <c r="AH46" i="1"/>
  <c r="AR46" i="1"/>
  <c r="AQ207" i="1"/>
  <c r="AD25" i="1"/>
  <c r="AI61" i="1"/>
  <c r="AD23" i="1"/>
  <c r="AQ18" i="1"/>
  <c r="AP120" i="1"/>
  <c r="AK26" i="1"/>
  <c r="AS85" i="1"/>
  <c r="B166" i="9"/>
  <c r="AT112" i="1"/>
  <c r="AD78" i="1"/>
  <c r="AP98" i="1"/>
  <c r="AS98" i="1"/>
  <c r="AD180" i="1"/>
  <c r="AN107" i="1"/>
  <c r="AH107" i="1"/>
  <c r="AT117" i="1"/>
  <c r="AJ181" i="1"/>
  <c r="AO181" i="1"/>
  <c r="A44" i="9"/>
  <c r="AK207" i="1"/>
  <c r="AP25" i="1"/>
  <c r="A52" i="8"/>
  <c r="H52" i="8" s="1"/>
  <c r="AP23" i="1"/>
  <c r="AN18" i="1"/>
  <c r="A118" i="9"/>
  <c r="A17" i="8"/>
  <c r="AQ85" i="1"/>
  <c r="AD168" i="1"/>
  <c r="AP213" i="1"/>
  <c r="A94" i="9"/>
  <c r="AQ128" i="1"/>
  <c r="B192" i="9"/>
  <c r="AF98" i="1"/>
  <c r="AT98" i="1"/>
  <c r="AL180" i="1"/>
  <c r="AR107" i="1"/>
  <c r="AE117" i="1"/>
  <c r="AK181" i="1"/>
  <c r="A179" i="9"/>
  <c r="AJ46" i="1"/>
  <c r="AN168" i="1"/>
  <c r="AN184" i="1"/>
  <c r="B103" i="8"/>
  <c r="AD130" i="1"/>
  <c r="AN203" i="1"/>
  <c r="AF203" i="1"/>
  <c r="AR203" i="1"/>
  <c r="AT203" i="1"/>
  <c r="B201" i="9"/>
  <c r="AJ108" i="1"/>
  <c r="AH108" i="1"/>
  <c r="AP108" i="1"/>
  <c r="J106" i="9" s="1"/>
  <c r="B148" i="8"/>
  <c r="AJ157" i="1"/>
  <c r="A155" i="9"/>
  <c r="AS157" i="1"/>
  <c r="AL157" i="1"/>
  <c r="AN60" i="1"/>
  <c r="AD60" i="1"/>
  <c r="AI60" i="1"/>
  <c r="AE60" i="1"/>
  <c r="AH60" i="1"/>
  <c r="AD53" i="1"/>
  <c r="AK53" i="1"/>
  <c r="AR53" i="1"/>
  <c r="AE53" i="1"/>
  <c r="AN115" i="1"/>
  <c r="AL115" i="1"/>
  <c r="B106" i="8"/>
  <c r="AG190" i="1"/>
  <c r="AH190" i="1"/>
  <c r="AR190" i="1"/>
  <c r="AK51" i="1"/>
  <c r="AO51" i="1"/>
  <c r="A49" i="9"/>
  <c r="AO49" i="1"/>
  <c r="AM49" i="1"/>
  <c r="AM81" i="1"/>
  <c r="AQ81" i="1"/>
  <c r="AL81" i="1"/>
  <c r="AD24" i="1"/>
  <c r="A15" i="8"/>
  <c r="AK24" i="1"/>
  <c r="E22" i="9" s="1"/>
  <c r="B22" i="9"/>
  <c r="AS95" i="1"/>
  <c r="AT95" i="1"/>
  <c r="AR127" i="1"/>
  <c r="AT127" i="1"/>
  <c r="AN44" i="1"/>
  <c r="AP44" i="1"/>
  <c r="AI44" i="1"/>
  <c r="AH44" i="1"/>
  <c r="AN136" i="1"/>
  <c r="A127" i="8"/>
  <c r="AP109" i="1"/>
  <c r="AL109" i="1"/>
  <c r="AG109" i="1"/>
  <c r="AF109" i="1"/>
  <c r="AD187" i="1"/>
  <c r="AG189" i="1"/>
  <c r="B140" i="8"/>
  <c r="AG177" i="1"/>
  <c r="AO177" i="1"/>
  <c r="AP177" i="1"/>
  <c r="AQ177" i="1"/>
  <c r="AQ125" i="1"/>
  <c r="K123" i="9" s="1"/>
  <c r="AP125" i="1"/>
  <c r="J123" i="9" s="1"/>
  <c r="AD100" i="1"/>
  <c r="AK166" i="1"/>
  <c r="AS166" i="1"/>
  <c r="AR166" i="1"/>
  <c r="AJ166" i="1"/>
  <c r="AS37" i="1"/>
  <c r="AD134" i="1"/>
  <c r="AR134" i="1"/>
  <c r="A132" i="9"/>
  <c r="AO142" i="1"/>
  <c r="AE142" i="1"/>
  <c r="AS142" i="1"/>
  <c r="AO140" i="1"/>
  <c r="AH140" i="1"/>
  <c r="A131" i="8"/>
  <c r="AL203" i="1"/>
  <c r="AO203" i="1"/>
  <c r="AD203" i="1"/>
  <c r="AJ203" i="1"/>
  <c r="AO108" i="1"/>
  <c r="I106" i="9" s="1"/>
  <c r="AI157" i="1"/>
  <c r="AR157" i="1"/>
  <c r="AT157" i="1"/>
  <c r="AH157" i="1"/>
  <c r="AG60" i="1"/>
  <c r="AK60" i="1"/>
  <c r="AS60" i="1"/>
  <c r="AL60" i="1"/>
  <c r="AO53" i="1"/>
  <c r="AI53" i="1"/>
  <c r="AJ53" i="1"/>
  <c r="AF115" i="1"/>
  <c r="AT115" i="1"/>
  <c r="AE115" i="1"/>
  <c r="AJ190" i="1"/>
  <c r="A188" i="9"/>
  <c r="AN51" i="1"/>
  <c r="AP51" i="1"/>
  <c r="AN49" i="1"/>
  <c r="AS49" i="1"/>
  <c r="AF81" i="1"/>
  <c r="A79" i="9"/>
  <c r="AE24" i="1"/>
  <c r="AJ24" i="1"/>
  <c r="AQ24" i="1"/>
  <c r="K22" i="9" s="1"/>
  <c r="AM95" i="1"/>
  <c r="AS127" i="1"/>
  <c r="AL44" i="1"/>
  <c r="AT44" i="1"/>
  <c r="AQ44" i="1"/>
  <c r="AR136" i="1"/>
  <c r="B100" i="8"/>
  <c r="AN109" i="1"/>
  <c r="AE109" i="1"/>
  <c r="AO187" i="1"/>
  <c r="A180" i="8"/>
  <c r="G180" i="8" s="1"/>
  <c r="B147" i="9"/>
  <c r="AH177" i="1"/>
  <c r="A168" i="8"/>
  <c r="AE177" i="1"/>
  <c r="AM125" i="1"/>
  <c r="G123" i="9" s="1"/>
  <c r="AJ100" i="1"/>
  <c r="AP166" i="1"/>
  <c r="A164" i="9"/>
  <c r="AQ37" i="1"/>
  <c r="AJ134" i="1"/>
  <c r="AK134" i="1"/>
  <c r="AP142" i="1"/>
  <c r="AK142" i="1"/>
  <c r="A138" i="9"/>
  <c r="AF140" i="1"/>
  <c r="AJ40" i="1"/>
  <c r="AP40" i="1"/>
  <c r="AN85" i="1"/>
  <c r="AG85" i="1"/>
  <c r="AD85" i="1"/>
  <c r="AL96" i="1"/>
  <c r="AH96" i="1"/>
  <c r="AJ61" i="1"/>
  <c r="AD61" i="1"/>
  <c r="AT61" i="1"/>
  <c r="AO61" i="1"/>
  <c r="B16" i="9"/>
  <c r="AE18" i="1"/>
  <c r="AI18" i="1"/>
  <c r="A9" i="8"/>
  <c r="G9" i="8" s="1"/>
  <c r="AI212" i="1"/>
  <c r="AQ212" i="1"/>
  <c r="AD120" i="1"/>
  <c r="AK120" i="1"/>
  <c r="AN120" i="1"/>
  <c r="AE120" i="1"/>
  <c r="A165" i="8"/>
  <c r="G165" i="8" s="1"/>
  <c r="AR174" i="1"/>
  <c r="AQ184" i="1"/>
  <c r="AT184" i="1"/>
  <c r="AN23" i="1"/>
  <c r="AQ23" i="1"/>
  <c r="B21" i="9"/>
  <c r="AD207" i="1"/>
  <c r="AL207" i="1"/>
  <c r="AF207" i="1"/>
  <c r="AS207" i="1"/>
  <c r="AH209" i="1"/>
  <c r="A207" i="9"/>
  <c r="AF42" i="1"/>
  <c r="AQ42" i="1"/>
  <c r="AR64" i="1"/>
  <c r="A62" i="9"/>
  <c r="AO128" i="1"/>
  <c r="AR128" i="1"/>
  <c r="AF118" i="1"/>
  <c r="A109" i="8"/>
  <c r="G109" i="8" s="1"/>
  <c r="AG118" i="1"/>
  <c r="AS213" i="1"/>
  <c r="AJ213" i="1"/>
  <c r="AJ26" i="1"/>
  <c r="AF26" i="1"/>
  <c r="AO26" i="1"/>
  <c r="AD26" i="1"/>
  <c r="AD79" i="1"/>
  <c r="AH79" i="1"/>
  <c r="AK25" i="1"/>
  <c r="AS25" i="1"/>
  <c r="AH25" i="1"/>
  <c r="AS33" i="1"/>
  <c r="AJ33" i="1"/>
  <c r="AF33" i="1"/>
  <c r="AT211" i="1"/>
  <c r="AR211" i="1"/>
  <c r="AJ98" i="1"/>
  <c r="A89" i="8"/>
  <c r="G89" i="8" s="1"/>
  <c r="AG98" i="1"/>
  <c r="AM98" i="1"/>
  <c r="AO180" i="1"/>
  <c r="AH180" i="1"/>
  <c r="AK180" i="1"/>
  <c r="AG107" i="1"/>
  <c r="AE107" i="1"/>
  <c r="AD107" i="1"/>
  <c r="AD117" i="1"/>
  <c r="AQ117" i="1"/>
  <c r="AO117" i="1"/>
  <c r="AP181" i="1"/>
  <c r="AN181" i="1"/>
  <c r="AQ181" i="1"/>
  <c r="AN46" i="1"/>
  <c r="AD46" i="1"/>
  <c r="A198" i="8"/>
  <c r="G198" i="8" s="1"/>
  <c r="AH207" i="1"/>
  <c r="AL25" i="1"/>
  <c r="AI25" i="1"/>
  <c r="A59" i="9"/>
  <c r="AR23" i="1"/>
  <c r="AL23" i="1"/>
  <c r="AT23" i="1"/>
  <c r="AD18" i="1"/>
  <c r="AF18" i="1"/>
  <c r="AR120" i="1"/>
  <c r="AS120" i="1"/>
  <c r="AS26" i="1"/>
  <c r="AI26" i="1"/>
  <c r="B83" i="9"/>
  <c r="AF85" i="1"/>
  <c r="AI168" i="1"/>
  <c r="AI213" i="1"/>
  <c r="AP64" i="1"/>
  <c r="AT96" i="1"/>
  <c r="AI118" i="1"/>
  <c r="AR212" i="1"/>
  <c r="B33" i="8"/>
  <c r="B39" i="8"/>
  <c r="AD174" i="1"/>
  <c r="AI184" i="1"/>
  <c r="AE126" i="1"/>
  <c r="AF209" i="1"/>
  <c r="AN79" i="1"/>
  <c r="AL130" i="1"/>
  <c r="AT148" i="1"/>
  <c r="AE210" i="1"/>
  <c r="AG210" i="1"/>
  <c r="AD210" i="1"/>
  <c r="B136" i="8"/>
  <c r="AS145" i="1"/>
  <c r="AR145" i="1"/>
  <c r="AD185" i="1"/>
  <c r="AO185" i="1"/>
  <c r="AK185" i="1"/>
  <c r="AS185" i="1"/>
  <c r="AH185" i="1"/>
  <c r="AJ185" i="1"/>
  <c r="AN185" i="1"/>
  <c r="AM185" i="1"/>
  <c r="B183" i="9"/>
  <c r="A91" i="9"/>
  <c r="AG93" i="1"/>
  <c r="AD93" i="1"/>
  <c r="AK144" i="1"/>
  <c r="B135" i="8"/>
  <c r="B142" i="9"/>
  <c r="AE144" i="1"/>
  <c r="AI101" i="1"/>
  <c r="AS101" i="1"/>
  <c r="AD101" i="1"/>
  <c r="AQ101" i="1"/>
  <c r="AL101" i="1"/>
  <c r="AL198" i="1"/>
  <c r="AT198" i="1"/>
  <c r="AN198" i="1"/>
  <c r="AE198" i="1"/>
  <c r="AJ198" i="1"/>
  <c r="AK198" i="1"/>
  <c r="B34" i="8"/>
  <c r="AG43" i="1"/>
  <c r="AO113" i="1"/>
  <c r="AN113" i="1"/>
  <c r="AK113" i="1"/>
  <c r="B111" i="9"/>
  <c r="B200" i="9"/>
  <c r="AR202" i="1"/>
  <c r="AQ202" i="1"/>
  <c r="AN202" i="1"/>
  <c r="AD202" i="1"/>
  <c r="AL202" i="1"/>
  <c r="AO202" i="1"/>
  <c r="A193" i="8"/>
  <c r="G193" i="8" s="1"/>
  <c r="AS202" i="1"/>
  <c r="A71" i="9"/>
  <c r="AT73" i="1"/>
  <c r="AD73" i="1"/>
  <c r="AF73" i="1"/>
  <c r="AH73" i="1"/>
  <c r="AI73" i="1"/>
  <c r="AL159" i="1"/>
  <c r="AN159" i="1"/>
  <c r="AM159" i="1"/>
  <c r="B150" i="8"/>
  <c r="AR159" i="1"/>
  <c r="AE146" i="1"/>
  <c r="AR146" i="1"/>
  <c r="L144" i="9" s="1"/>
  <c r="B144" i="9"/>
  <c r="AT146" i="1"/>
  <c r="N144" i="9" s="1"/>
  <c r="AM146" i="1"/>
  <c r="G144" i="9" s="1"/>
  <c r="AQ146" i="1"/>
  <c r="K144" i="9" s="1"/>
  <c r="AK146" i="1"/>
  <c r="E144" i="9" s="1"/>
  <c r="AH146" i="1"/>
  <c r="AL146" i="1"/>
  <c r="F144" i="9" s="1"/>
  <c r="AL141" i="1"/>
  <c r="A132" i="8"/>
  <c r="G132" i="8" s="1"/>
  <c r="AP141" i="1"/>
  <c r="AO141" i="1"/>
  <c r="AI141" i="1"/>
  <c r="AP105" i="1"/>
  <c r="AL105" i="1"/>
  <c r="AR105" i="1"/>
  <c r="AM105" i="1"/>
  <c r="A96" i="8"/>
  <c r="G96" i="8" s="1"/>
  <c r="AE105" i="1"/>
  <c r="AQ32" i="1"/>
  <c r="AD32" i="1"/>
  <c r="AT32" i="1"/>
  <c r="AS32" i="1"/>
  <c r="AH32" i="1"/>
  <c r="AM32" i="1"/>
  <c r="AF32" i="1"/>
  <c r="AO32" i="1"/>
  <c r="AI32" i="1"/>
  <c r="B199" i="8"/>
  <c r="AD208" i="1"/>
  <c r="AK208" i="1"/>
  <c r="E206" i="9" s="1"/>
  <c r="AJ208" i="1"/>
  <c r="AS208" i="1"/>
  <c r="M206" i="9" s="1"/>
  <c r="AM69" i="1"/>
  <c r="G67" i="9" s="1"/>
  <c r="B60" i="8"/>
  <c r="AD69" i="1"/>
  <c r="AS69" i="1"/>
  <c r="M67" i="9" s="1"/>
  <c r="B67" i="9"/>
  <c r="AM47" i="1"/>
  <c r="AP47" i="1"/>
  <c r="B45" i="9"/>
  <c r="AR178" i="1"/>
  <c r="AJ178" i="1"/>
  <c r="AT129" i="1"/>
  <c r="AI129" i="1"/>
  <c r="B120" i="8"/>
  <c r="AP71" i="1"/>
  <c r="AI71" i="1"/>
  <c r="AR71" i="1"/>
  <c r="AQ35" i="1"/>
  <c r="AM35" i="1"/>
  <c r="AH35" i="1"/>
  <c r="B56" i="8"/>
  <c r="AS65" i="1"/>
  <c r="AO65" i="1"/>
  <c r="AI151" i="1"/>
  <c r="AQ151" i="1"/>
  <c r="B142" i="8"/>
  <c r="AN151" i="1"/>
  <c r="AR160" i="1"/>
  <c r="AQ160" i="1"/>
  <c r="AG160" i="1"/>
  <c r="AL160" i="1"/>
  <c r="AF160" i="1"/>
  <c r="AM160" i="1"/>
  <c r="AS160" i="1"/>
  <c r="AD38" i="1"/>
  <c r="AS38" i="1"/>
  <c r="AP38" i="1"/>
  <c r="AF38" i="1"/>
  <c r="A29" i="8"/>
  <c r="G29" i="8" s="1"/>
  <c r="AF75" i="1"/>
  <c r="B73" i="9"/>
  <c r="AS75" i="1"/>
  <c r="B66" i="8"/>
  <c r="AH75" i="1"/>
  <c r="AP162" i="1"/>
  <c r="AF162" i="1"/>
  <c r="B153" i="8"/>
  <c r="AT162" i="1"/>
  <c r="AR162" i="1"/>
  <c r="AT139" i="1"/>
  <c r="AK139" i="1"/>
  <c r="AJ139" i="1"/>
  <c r="A130" i="8"/>
  <c r="G130" i="8" s="1"/>
  <c r="AM139" i="1"/>
  <c r="AF139" i="1"/>
  <c r="AI139" i="1"/>
  <c r="AL139" i="1"/>
  <c r="B130" i="8"/>
  <c r="AN97" i="1"/>
  <c r="AI97" i="1"/>
  <c r="AP97" i="1"/>
  <c r="AH97" i="1"/>
  <c r="AG97" i="1"/>
  <c r="AD97" i="1"/>
  <c r="AF97" i="1"/>
  <c r="B88" i="8"/>
  <c r="AO97" i="1"/>
  <c r="AH30" i="1"/>
  <c r="AP30" i="1"/>
  <c r="AE30" i="1"/>
  <c r="A21" i="8"/>
  <c r="G21" i="8" s="1"/>
  <c r="AI30" i="1"/>
  <c r="AF30" i="1"/>
  <c r="AG30" i="1"/>
  <c r="B21" i="8"/>
  <c r="AT30" i="1"/>
  <c r="AD30" i="1"/>
  <c r="AP182" i="1"/>
  <c r="J180" i="9" s="1"/>
  <c r="B173" i="8"/>
  <c r="AN182" i="1"/>
  <c r="H180" i="9" s="1"/>
  <c r="AJ182" i="1"/>
  <c r="AR182" i="1"/>
  <c r="L180" i="9" s="1"/>
  <c r="AQ182" i="1"/>
  <c r="K180" i="9" s="1"/>
  <c r="AT182" i="1"/>
  <c r="N180" i="9" s="1"/>
  <c r="AE182" i="1"/>
  <c r="AL182" i="1"/>
  <c r="F180" i="9" s="1"/>
  <c r="AI161" i="1"/>
  <c r="A152" i="8"/>
  <c r="G152" i="8" s="1"/>
  <c r="B159" i="9"/>
  <c r="AN161" i="1"/>
  <c r="AT161" i="1"/>
  <c r="A88" i="9"/>
  <c r="AG90" i="1"/>
  <c r="AO90" i="1"/>
  <c r="AI90" i="1"/>
  <c r="AQ90" i="1"/>
  <c r="AH90" i="1"/>
  <c r="AE204" i="1"/>
  <c r="AG204" i="1"/>
  <c r="AI204" i="1"/>
  <c r="AK204" i="1"/>
  <c r="AT204" i="1"/>
  <c r="AD204" i="1"/>
  <c r="AO204" i="1"/>
  <c r="AF204" i="1"/>
  <c r="AH204" i="1"/>
  <c r="AM179" i="1"/>
  <c r="AD179" i="1"/>
  <c r="AK179" i="1"/>
  <c r="AN179" i="1"/>
  <c r="AL179" i="1"/>
  <c r="AE179" i="1"/>
  <c r="AO16" i="1"/>
  <c r="A7" i="8"/>
  <c r="G7" i="8" s="1"/>
  <c r="AT16" i="1"/>
  <c r="AQ16" i="1"/>
  <c r="B174" i="8"/>
  <c r="AG183" i="1"/>
  <c r="AM183" i="1"/>
  <c r="AF183" i="1"/>
  <c r="AI183" i="1"/>
  <c r="AO137" i="1"/>
  <c r="B135" i="9"/>
  <c r="AG137" i="1"/>
  <c r="AS137" i="1"/>
  <c r="AD98" i="1"/>
  <c r="AR98" i="1"/>
  <c r="AK98" i="1"/>
  <c r="AI98" i="1"/>
  <c r="AS57" i="1"/>
  <c r="AQ57" i="1"/>
  <c r="AG57" i="1"/>
  <c r="AD57" i="1"/>
  <c r="B197" i="8"/>
  <c r="AG206" i="1"/>
  <c r="AO206" i="1"/>
  <c r="AR206" i="1"/>
  <c r="AK206" i="1"/>
  <c r="AH103" i="1"/>
  <c r="AL103" i="1"/>
  <c r="AE103" i="1"/>
  <c r="AQ103" i="1"/>
  <c r="AJ180" i="1"/>
  <c r="AE180" i="1"/>
  <c r="AD135" i="1"/>
  <c r="AN135" i="1"/>
  <c r="AS135" i="1"/>
  <c r="B133" i="9"/>
  <c r="AQ135" i="1"/>
  <c r="AP107" i="1"/>
  <c r="B98" i="8"/>
  <c r="AN117" i="1"/>
  <c r="B115" i="9"/>
  <c r="AM117" i="1"/>
  <c r="AT181" i="1"/>
  <c r="AL181" i="1"/>
  <c r="AK46" i="1"/>
  <c r="B44" i="9"/>
  <c r="AF46" i="1"/>
  <c r="AO114" i="1"/>
  <c r="AQ114" i="1"/>
  <c r="AT114" i="1"/>
  <c r="AH114" i="1"/>
  <c r="AL151" i="1"/>
  <c r="AR151" i="1"/>
  <c r="AE151" i="1"/>
  <c r="AH151" i="1"/>
  <c r="A73" i="9"/>
  <c r="AK75" i="1"/>
  <c r="AP75" i="1"/>
  <c r="AO75" i="1"/>
  <c r="AI207" i="1"/>
  <c r="AO207" i="1"/>
  <c r="AN141" i="1"/>
  <c r="AQ141" i="1"/>
  <c r="A139" i="9"/>
  <c r="AG141" i="1"/>
  <c r="AN208" i="1"/>
  <c r="H206" i="9" s="1"/>
  <c r="AP208" i="1"/>
  <c r="J206" i="9" s="1"/>
  <c r="AR208" i="1"/>
  <c r="L206" i="9" s="1"/>
  <c r="AE208" i="1"/>
  <c r="A170" i="8"/>
  <c r="G170" i="8" s="1"/>
  <c r="A177" i="9"/>
  <c r="AQ179" i="1"/>
  <c r="AS179" i="1"/>
  <c r="AE25" i="1"/>
  <c r="A23" i="9"/>
  <c r="AH105" i="1"/>
  <c r="AO105" i="1"/>
  <c r="B103" i="9"/>
  <c r="AK105" i="1"/>
  <c r="AH101" i="1"/>
  <c r="B99" i="9"/>
  <c r="AE101" i="1"/>
  <c r="A99" i="9"/>
  <c r="AS61" i="1"/>
  <c r="B52" i="8"/>
  <c r="A14" i="8"/>
  <c r="G14" i="8" s="1"/>
  <c r="B14" i="8"/>
  <c r="AN90" i="1"/>
  <c r="AJ90" i="1"/>
  <c r="B88" i="9"/>
  <c r="AP90" i="1"/>
  <c r="A16" i="9"/>
  <c r="AH18" i="1"/>
  <c r="AJ120" i="1"/>
  <c r="AF120" i="1"/>
  <c r="AL38" i="1"/>
  <c r="AN38" i="1"/>
  <c r="AK38" i="1"/>
  <c r="AQ38" i="1"/>
  <c r="A24" i="9"/>
  <c r="B17" i="8"/>
  <c r="AQ162" i="1"/>
  <c r="AH162" i="1"/>
  <c r="AN162" i="1"/>
  <c r="AJ162" i="1"/>
  <c r="A83" i="9"/>
  <c r="AT85" i="1"/>
  <c r="A189" i="8"/>
  <c r="AR198" i="1"/>
  <c r="AI198" i="1"/>
  <c r="AF161" i="1"/>
  <c r="AL161" i="1"/>
  <c r="AM161" i="1"/>
  <c r="AE161" i="1"/>
  <c r="AM73" i="1"/>
  <c r="AS73" i="1"/>
  <c r="AE73" i="1"/>
  <c r="AG73" i="1"/>
  <c r="AJ168" i="1"/>
  <c r="B211" i="9"/>
  <c r="AE213" i="1"/>
  <c r="AR69" i="1"/>
  <c r="L67" i="9" s="1"/>
  <c r="AP69" i="1"/>
  <c r="J67" i="9" s="1"/>
  <c r="AG69" i="1"/>
  <c r="AL69" i="1"/>
  <c r="F67" i="9" s="1"/>
  <c r="AI159" i="1"/>
  <c r="AS159" i="1"/>
  <c r="AG159" i="1"/>
  <c r="AT159" i="1"/>
  <c r="AO160" i="1"/>
  <c r="B151" i="8"/>
  <c r="AH160" i="1"/>
  <c r="AP202" i="1"/>
  <c r="AF202" i="1"/>
  <c r="AH202" i="1"/>
  <c r="AO33" i="1"/>
  <c r="AG64" i="1"/>
  <c r="AJ146" i="1"/>
  <c r="AN146" i="1"/>
  <c r="H144" i="9" s="1"/>
  <c r="A137" i="8"/>
  <c r="G137" i="8" s="1"/>
  <c r="AP185" i="1"/>
  <c r="AI185" i="1"/>
  <c r="AR185" i="1"/>
  <c r="AE32" i="1"/>
  <c r="AJ32" i="1"/>
  <c r="AR32" i="1"/>
  <c r="A202" i="9"/>
  <c r="AN204" i="1"/>
  <c r="B202" i="9"/>
  <c r="AM48" i="1"/>
  <c r="AP174" i="1"/>
  <c r="B104" i="8"/>
  <c r="AK197" i="1"/>
  <c r="B201" i="8"/>
  <c r="AM145" i="1"/>
  <c r="A117" i="8"/>
  <c r="I117" i="8" s="1"/>
  <c r="A137" i="9"/>
  <c r="AG139" i="1"/>
  <c r="AS139" i="1"/>
  <c r="AO47" i="1"/>
  <c r="B91" i="9"/>
  <c r="A69" i="9"/>
  <c r="AL144" i="1"/>
  <c r="AJ106" i="1"/>
  <c r="AD148" i="1"/>
  <c r="AQ30" i="1"/>
  <c r="AS30" i="1"/>
  <c r="AR97" i="1"/>
  <c r="AL97" i="1"/>
  <c r="AT97" i="1"/>
  <c r="AS182" i="1"/>
  <c r="M180" i="9" s="1"/>
  <c r="B180" i="9"/>
  <c r="AH182" i="1"/>
  <c r="A111" i="9"/>
  <c r="AM113" i="1"/>
  <c r="A63" i="9"/>
  <c r="AP65" i="1"/>
  <c r="A208" i="9"/>
  <c r="AI210" i="1"/>
  <c r="B208" i="9"/>
  <c r="AL145" i="1"/>
  <c r="AF145" i="1"/>
  <c r="AN145" i="1"/>
  <c r="AO129" i="1"/>
  <c r="AH129" i="1"/>
  <c r="AG129" i="1"/>
  <c r="AL47" i="1"/>
  <c r="A38" i="8"/>
  <c r="AE47" i="1"/>
  <c r="AM93" i="1"/>
  <c r="AL93" i="1"/>
  <c r="AN35" i="1"/>
  <c r="AS35" i="1"/>
  <c r="AQ71" i="1"/>
  <c r="AE71" i="1"/>
  <c r="AK71" i="1"/>
  <c r="AM144" i="1"/>
  <c r="AF144" i="1"/>
  <c r="AK178" i="1"/>
  <c r="A80" i="9"/>
  <c r="AL111" i="1"/>
  <c r="AS113" i="1"/>
  <c r="AJ113" i="1"/>
  <c r="AT65" i="1"/>
  <c r="AF65" i="1"/>
  <c r="AH210" i="1"/>
  <c r="AQ210" i="1"/>
  <c r="AO145" i="1"/>
  <c r="AE129" i="1"/>
  <c r="A120" i="8"/>
  <c r="G120" i="8" s="1"/>
  <c r="AG47" i="1"/>
  <c r="AS47" i="1"/>
  <c r="AH93" i="1"/>
  <c r="AK35" i="1"/>
  <c r="AE35" i="1"/>
  <c r="AL71" i="1"/>
  <c r="AH71" i="1"/>
  <c r="AQ144" i="1"/>
  <c r="AJ144" i="1"/>
  <c r="A169" i="8"/>
  <c r="AK82" i="1"/>
  <c r="AO215" i="1"/>
  <c r="B109" i="9"/>
  <c r="AR51" i="1"/>
  <c r="AE51" i="1"/>
  <c r="AS51" i="1"/>
  <c r="AI51" i="1"/>
  <c r="AO127" i="1"/>
  <c r="AN127" i="1"/>
  <c r="AE127" i="1"/>
  <c r="AH34" i="1"/>
  <c r="AL34" i="1"/>
  <c r="F32" i="9" s="1"/>
  <c r="AF34" i="1"/>
  <c r="B47" i="9"/>
  <c r="AT49" i="1"/>
  <c r="AE49" i="1"/>
  <c r="AH49" i="1"/>
  <c r="A134" i="9"/>
  <c r="AD136" i="1"/>
  <c r="AM136" i="1"/>
  <c r="B93" i="9"/>
  <c r="AF95" i="1"/>
  <c r="A93" i="9"/>
  <c r="AI81" i="1"/>
  <c r="AH81" i="1"/>
  <c r="AP81" i="1"/>
  <c r="AT81" i="1"/>
  <c r="A181" i="8"/>
  <c r="G181" i="8" s="1"/>
  <c r="AT190" i="1"/>
  <c r="AI190" i="1"/>
  <c r="AP190" i="1"/>
  <c r="AE195" i="1"/>
  <c r="AN195" i="1"/>
  <c r="A186" i="8"/>
  <c r="G186" i="8" s="1"/>
  <c r="A106" i="8"/>
  <c r="F106" i="8" s="1"/>
  <c r="AP115" i="1"/>
  <c r="AK115" i="1"/>
  <c r="AK140" i="1"/>
  <c r="AM140" i="1"/>
  <c r="AR140" i="1"/>
  <c r="AL140" i="1"/>
  <c r="AI140" i="1"/>
  <c r="AS140" i="1"/>
  <c r="AG140" i="1"/>
  <c r="AE140" i="1"/>
  <c r="AN140" i="1"/>
  <c r="AP140" i="1"/>
  <c r="AL166" i="1"/>
  <c r="AH166" i="1"/>
  <c r="B157" i="8"/>
  <c r="A157" i="8"/>
  <c r="G157" i="8" s="1"/>
  <c r="AN166" i="1"/>
  <c r="AO166" i="1"/>
  <c r="AT177" i="1"/>
  <c r="AN177" i="1"/>
  <c r="AR177" i="1"/>
  <c r="AJ177" i="1"/>
  <c r="A175" i="9"/>
  <c r="AM24" i="1"/>
  <c r="G22" i="9" s="1"/>
  <c r="AR24" i="1"/>
  <c r="L22" i="9" s="1"/>
  <c r="AT24" i="1"/>
  <c r="N22" i="9" s="1"/>
  <c r="AI24" i="1"/>
  <c r="AP24" i="1"/>
  <c r="J22" i="9" s="1"/>
  <c r="AH109" i="1"/>
  <c r="AT109" i="1"/>
  <c r="AK109" i="1"/>
  <c r="AO109" i="1"/>
  <c r="AS109" i="1"/>
  <c r="AN134" i="1"/>
  <c r="AG134" i="1"/>
  <c r="B132" i="9"/>
  <c r="AO134" i="1"/>
  <c r="AT134" i="1"/>
  <c r="A125" i="8"/>
  <c r="G125" i="8" s="1"/>
  <c r="AQ134" i="1"/>
  <c r="AD44" i="1"/>
  <c r="AR44" i="1"/>
  <c r="B35" i="8"/>
  <c r="B42" i="9"/>
  <c r="AF44" i="1"/>
  <c r="AF142" i="1"/>
  <c r="AM142" i="1"/>
  <c r="B140" i="9"/>
  <c r="AG142" i="1"/>
  <c r="AD142" i="1"/>
  <c r="AR142" i="1"/>
  <c r="AJ142" i="1"/>
  <c r="AN142" i="1"/>
  <c r="AT142" i="1"/>
  <c r="AI142" i="1"/>
  <c r="AI163" i="1"/>
  <c r="AE163" i="1"/>
  <c r="AS163" i="1"/>
  <c r="AD163" i="1"/>
  <c r="AK163" i="1"/>
  <c r="B154" i="8"/>
  <c r="AR163" i="1"/>
  <c r="AT163" i="1"/>
  <c r="AO163" i="1"/>
  <c r="AL163" i="1"/>
  <c r="A161" i="9"/>
  <c r="AN163" i="1"/>
  <c r="AP41" i="1"/>
  <c r="B39" i="9"/>
  <c r="AH148" i="1"/>
  <c r="AQ148" i="1"/>
  <c r="AN148" i="1"/>
  <c r="AS148" i="1"/>
  <c r="AG148" i="1"/>
  <c r="A139" i="8"/>
  <c r="G139" i="8" s="1"/>
  <c r="AP148" i="1"/>
  <c r="AJ148" i="1"/>
  <c r="A146" i="9"/>
  <c r="B139" i="8"/>
  <c r="AE148" i="1"/>
  <c r="AI148" i="1"/>
  <c r="B146" i="9"/>
  <c r="AM148" i="1"/>
  <c r="AF148" i="1"/>
  <c r="AK148" i="1"/>
  <c r="AF40" i="1"/>
  <c r="AL40" i="1"/>
  <c r="AO40" i="1"/>
  <c r="AR40" i="1"/>
  <c r="B38" i="9"/>
  <c r="AH40" i="1"/>
  <c r="AG40" i="1"/>
  <c r="A31" i="8"/>
  <c r="AQ40" i="1"/>
  <c r="B31" i="8"/>
  <c r="AN40" i="1"/>
  <c r="AK40" i="1"/>
  <c r="AM40" i="1"/>
  <c r="AE40" i="1"/>
  <c r="A38" i="9"/>
  <c r="AD40" i="1"/>
  <c r="AS96" i="1"/>
  <c r="AF96" i="1"/>
  <c r="AK96" i="1"/>
  <c r="AR96" i="1"/>
  <c r="AI96" i="1"/>
  <c r="AP96" i="1"/>
  <c r="A87" i="8"/>
  <c r="B94" i="9"/>
  <c r="AJ96" i="1"/>
  <c r="AO96" i="1"/>
  <c r="AH194" i="1"/>
  <c r="AQ194" i="1"/>
  <c r="AM194" i="1"/>
  <c r="AT194" i="1"/>
  <c r="AN194" i="1"/>
  <c r="AE194" i="1"/>
  <c r="AO194" i="1"/>
  <c r="AF194" i="1"/>
  <c r="AG194" i="1"/>
  <c r="B185" i="8"/>
  <c r="AK194" i="1"/>
  <c r="AD194" i="1"/>
  <c r="AL194" i="1"/>
  <c r="AR194" i="1"/>
  <c r="A192" i="9"/>
  <c r="AI194" i="1"/>
  <c r="AE212" i="1"/>
  <c r="AT212" i="1"/>
  <c r="AD212" i="1"/>
  <c r="AM212" i="1"/>
  <c r="AO212" i="1"/>
  <c r="AH212" i="1"/>
  <c r="AP212" i="1"/>
  <c r="B210" i="9"/>
  <c r="AJ212" i="1"/>
  <c r="AG212" i="1"/>
  <c r="AT192" i="1"/>
  <c r="AN192" i="1"/>
  <c r="AI192" i="1"/>
  <c r="AH192" i="1"/>
  <c r="B165" i="8"/>
  <c r="AK174" i="1"/>
  <c r="AE174" i="1"/>
  <c r="AT174" i="1"/>
  <c r="AF174" i="1"/>
  <c r="A172" i="9"/>
  <c r="AH174" i="1"/>
  <c r="AJ174" i="1"/>
  <c r="AN174" i="1"/>
  <c r="AG174" i="1"/>
  <c r="AH184" i="1"/>
  <c r="AG184" i="1"/>
  <c r="AO184" i="1"/>
  <c r="AP184" i="1"/>
  <c r="A182" i="9"/>
  <c r="AM184" i="1"/>
  <c r="AL184" i="1"/>
  <c r="AD184" i="1"/>
  <c r="AF184" i="1"/>
  <c r="A175" i="8"/>
  <c r="G175" i="8" s="1"/>
  <c r="AS184" i="1"/>
  <c r="AE184" i="1"/>
  <c r="AS176" i="1"/>
  <c r="A167" i="8"/>
  <c r="AO176" i="1"/>
  <c r="AG176" i="1"/>
  <c r="AF176" i="1"/>
  <c r="AN176" i="1"/>
  <c r="AQ176" i="1"/>
  <c r="A174" i="9"/>
  <c r="B167" i="8"/>
  <c r="AJ112" i="1"/>
  <c r="AM112" i="1"/>
  <c r="A103" i="8"/>
  <c r="G103" i="8" s="1"/>
  <c r="AK112" i="1"/>
  <c r="AN112" i="1"/>
  <c r="AP112" i="1"/>
  <c r="AR112" i="1"/>
  <c r="AL112" i="1"/>
  <c r="AF112" i="1"/>
  <c r="AD112" i="1"/>
  <c r="AS112" i="1"/>
  <c r="A110" i="9"/>
  <c r="B110" i="9"/>
  <c r="AH112" i="1"/>
  <c r="AI112" i="1"/>
  <c r="AS126" i="1"/>
  <c r="AP126" i="1"/>
  <c r="AQ126" i="1"/>
  <c r="AL126" i="1"/>
  <c r="B124" i="9"/>
  <c r="AD126" i="1"/>
  <c r="AJ126" i="1"/>
  <c r="AF126" i="1"/>
  <c r="AM126" i="1"/>
  <c r="AI126" i="1"/>
  <c r="B117" i="8"/>
  <c r="AO126" i="1"/>
  <c r="AH126" i="1"/>
  <c r="AN126" i="1"/>
  <c r="A124" i="9"/>
  <c r="AM209" i="1"/>
  <c r="AL209" i="1"/>
  <c r="A200" i="8"/>
  <c r="AO209" i="1"/>
  <c r="AR209" i="1"/>
  <c r="AK209" i="1"/>
  <c r="AE209" i="1"/>
  <c r="B207" i="9"/>
  <c r="AD209" i="1"/>
  <c r="AS209" i="1"/>
  <c r="AT209" i="1"/>
  <c r="AQ209" i="1"/>
  <c r="B200" i="8"/>
  <c r="AJ209" i="1"/>
  <c r="AI209" i="1"/>
  <c r="AQ175" i="1"/>
  <c r="AD175" i="1"/>
  <c r="AH175" i="1"/>
  <c r="AG175" i="1"/>
  <c r="AS175" i="1"/>
  <c r="A173" i="9"/>
  <c r="AS133" i="1"/>
  <c r="AM133" i="1"/>
  <c r="AN133" i="1"/>
  <c r="A131" i="9"/>
  <c r="AJ133" i="1"/>
  <c r="A33" i="8"/>
  <c r="G33" i="8" s="1"/>
  <c r="AP42" i="1"/>
  <c r="AD42" i="1"/>
  <c r="AH42" i="1"/>
  <c r="AI42" i="1"/>
  <c r="AL42" i="1"/>
  <c r="AE42" i="1"/>
  <c r="A40" i="9"/>
  <c r="AG42" i="1"/>
  <c r="AM42" i="1"/>
  <c r="AJ42" i="1"/>
  <c r="AM172" i="1"/>
  <c r="A163" i="8"/>
  <c r="G163" i="8" s="1"/>
  <c r="AD172" i="1"/>
  <c r="A55" i="8"/>
  <c r="G55" i="8" s="1"/>
  <c r="AF64" i="1"/>
  <c r="AD64" i="1"/>
  <c r="AS64" i="1"/>
  <c r="AO64" i="1"/>
  <c r="B62" i="9"/>
  <c r="AM64" i="1"/>
  <c r="AT64" i="1"/>
  <c r="AI64" i="1"/>
  <c r="AH64" i="1"/>
  <c r="AN64" i="1"/>
  <c r="AM128" i="1"/>
  <c r="A119" i="8"/>
  <c r="G119" i="8" s="1"/>
  <c r="AH128" i="1"/>
  <c r="B126" i="9"/>
  <c r="A126" i="9"/>
  <c r="AG128" i="1"/>
  <c r="AI128" i="1"/>
  <c r="AD128" i="1"/>
  <c r="AE128" i="1"/>
  <c r="AN128" i="1"/>
  <c r="AS128" i="1"/>
  <c r="AL128" i="1"/>
  <c r="B119" i="8"/>
  <c r="AK128" i="1"/>
  <c r="AP128" i="1"/>
  <c r="A71" i="8"/>
  <c r="AO80" i="1"/>
  <c r="AN80" i="1"/>
  <c r="AJ118" i="1"/>
  <c r="AD118" i="1"/>
  <c r="B109" i="8"/>
  <c r="AL118" i="1"/>
  <c r="F116" i="9" s="1"/>
  <c r="AH118" i="1"/>
  <c r="B116" i="9"/>
  <c r="AE118" i="1"/>
  <c r="AM118" i="1"/>
  <c r="G116" i="9" s="1"/>
  <c r="AK118" i="1"/>
  <c r="E116" i="9" s="1"/>
  <c r="AR118" i="1"/>
  <c r="L116" i="9" s="1"/>
  <c r="AI130" i="1"/>
  <c r="AJ130" i="1"/>
  <c r="AO130" i="1"/>
  <c r="AR130" i="1"/>
  <c r="AG130" i="1"/>
  <c r="B128" i="9"/>
  <c r="AF130" i="1"/>
  <c r="AP130" i="1"/>
  <c r="AN130" i="1"/>
  <c r="B121" i="8"/>
  <c r="AE130" i="1"/>
  <c r="A121" i="8"/>
  <c r="AQ130" i="1"/>
  <c r="AK130" i="1"/>
  <c r="AM130" i="1"/>
  <c r="AT130" i="1"/>
  <c r="B65" i="9"/>
  <c r="AQ67" i="1"/>
  <c r="K65" i="9" s="1"/>
  <c r="AJ67" i="1"/>
  <c r="AG67" i="1"/>
  <c r="AM67" i="1"/>
  <c r="G65" i="9" s="1"/>
  <c r="AD67" i="1"/>
  <c r="AL67" i="1"/>
  <c r="F65" i="9" s="1"/>
  <c r="A204" i="8"/>
  <c r="F204" i="8" s="1"/>
  <c r="AH213" i="1"/>
  <c r="AG213" i="1"/>
  <c r="AF213" i="1"/>
  <c r="AK213" i="1"/>
  <c r="AN20" i="1"/>
  <c r="AS20" i="1"/>
  <c r="AD20" i="1"/>
  <c r="AG20" i="1"/>
  <c r="AH20" i="1"/>
  <c r="AL20" i="1"/>
  <c r="AI79" i="1"/>
  <c r="AT79" i="1"/>
  <c r="B70" i="8"/>
  <c r="AJ79" i="1"/>
  <c r="B77" i="9"/>
  <c r="AM79" i="1"/>
  <c r="AO79" i="1"/>
  <c r="AF79" i="1"/>
  <c r="AQ79" i="1"/>
  <c r="AL79" i="1"/>
  <c r="AG79" i="1"/>
  <c r="AK79" i="1"/>
  <c r="A70" i="8"/>
  <c r="G70" i="8" s="1"/>
  <c r="AS79" i="1"/>
  <c r="AE79" i="1"/>
  <c r="AR79" i="1"/>
  <c r="B188" i="8"/>
  <c r="AS197" i="1"/>
  <c r="AD197" i="1"/>
  <c r="A188" i="8"/>
  <c r="G188" i="8" s="1"/>
  <c r="AE197" i="1"/>
  <c r="AT197" i="1"/>
  <c r="AQ197" i="1"/>
  <c r="AJ197" i="1"/>
  <c r="AP197" i="1"/>
  <c r="AO197" i="1"/>
  <c r="AG197" i="1"/>
  <c r="AH197" i="1"/>
  <c r="AI197" i="1"/>
  <c r="AM197" i="1"/>
  <c r="AF197" i="1"/>
  <c r="A195" i="9"/>
  <c r="B195" i="9"/>
  <c r="AK33" i="1"/>
  <c r="B31" i="9"/>
  <c r="AH33" i="1"/>
  <c r="AR33" i="1"/>
  <c r="A31" i="9"/>
  <c r="AD33" i="1"/>
  <c r="AL33" i="1"/>
  <c r="AQ33" i="1"/>
  <c r="AM33" i="1"/>
  <c r="AE33" i="1"/>
  <c r="AG33" i="1"/>
  <c r="AT78" i="1"/>
  <c r="AR78" i="1"/>
  <c r="AL78" i="1"/>
  <c r="AG168" i="1"/>
  <c r="AO168" i="1"/>
  <c r="AQ168" i="1"/>
  <c r="AM168" i="1"/>
  <c r="AT168" i="1"/>
  <c r="AL168" i="1"/>
  <c r="AH106" i="1"/>
  <c r="AL106" i="1"/>
  <c r="AS106" i="1"/>
  <c r="AO106" i="1"/>
  <c r="AR106" i="1"/>
  <c r="AT106" i="1"/>
  <c r="AE106" i="1"/>
  <c r="AI106" i="1"/>
  <c r="A97" i="8"/>
  <c r="AG106" i="1"/>
  <c r="AD106" i="1"/>
  <c r="B97" i="8"/>
  <c r="AF106" i="1"/>
  <c r="A104" i="9"/>
  <c r="B104" i="9"/>
  <c r="AF156" i="1"/>
  <c r="AJ156" i="1"/>
  <c r="AT156" i="1"/>
  <c r="AL156" i="1"/>
  <c r="AR156" i="1"/>
  <c r="A154" i="9"/>
  <c r="AQ156" i="1"/>
  <c r="AO156" i="1"/>
  <c r="AI156" i="1"/>
  <c r="AM156" i="1"/>
  <c r="AE48" i="1"/>
  <c r="B46" i="9"/>
  <c r="AN48" i="1"/>
  <c r="AJ48" i="1"/>
  <c r="AQ48" i="1"/>
  <c r="AG48" i="1"/>
  <c r="AO48" i="1"/>
  <c r="AI48" i="1"/>
  <c r="AD48" i="1"/>
  <c r="AR48" i="1"/>
  <c r="AF48" i="1"/>
  <c r="AD123" i="1"/>
  <c r="AG123" i="1"/>
  <c r="AR123" i="1"/>
  <c r="AN123" i="1"/>
  <c r="A121" i="9"/>
  <c r="AL123" i="1"/>
  <c r="AP123" i="1"/>
  <c r="A114" i="8"/>
  <c r="D114" i="8" s="1"/>
  <c r="AS123" i="1"/>
  <c r="AH211" i="1"/>
  <c r="AQ211" i="1"/>
  <c r="AI211" i="1"/>
  <c r="B202" i="8"/>
  <c r="AK211" i="1"/>
  <c r="AD211" i="1"/>
  <c r="A209" i="9"/>
  <c r="AJ211" i="1"/>
  <c r="AF211" i="1"/>
  <c r="AN211" i="1"/>
  <c r="AP211" i="1"/>
  <c r="AS211" i="1"/>
  <c r="AM211" i="1"/>
  <c r="A202" i="8"/>
  <c r="G202" i="8" s="1"/>
  <c r="AE211" i="1"/>
  <c r="AL98" i="1"/>
  <c r="AE98" i="1"/>
  <c r="B89" i="8"/>
  <c r="AQ98" i="1"/>
  <c r="AN98" i="1"/>
  <c r="B171" i="8"/>
  <c r="A178" i="9"/>
  <c r="AS180" i="1"/>
  <c r="A171" i="8"/>
  <c r="F171" i="8" s="1"/>
  <c r="AR180" i="1"/>
  <c r="AQ107" i="1"/>
  <c r="AK107" i="1"/>
  <c r="AT107" i="1"/>
  <c r="AF107" i="1"/>
  <c r="AJ107" i="1"/>
  <c r="AI117" i="1"/>
  <c r="AL117" i="1"/>
  <c r="AK117" i="1"/>
  <c r="B108" i="8"/>
  <c r="A108" i="8"/>
  <c r="I108" i="8" s="1"/>
  <c r="AM181" i="1"/>
  <c r="AD181" i="1"/>
  <c r="AS181" i="1"/>
  <c r="AI181" i="1"/>
  <c r="AE181" i="1"/>
  <c r="AO46" i="1"/>
  <c r="A37" i="8"/>
  <c r="G37" i="8" s="1"/>
  <c r="AS46" i="1"/>
  <c r="AG46" i="1"/>
  <c r="B37" i="8"/>
  <c r="AQ46" i="1"/>
  <c r="AG207" i="1"/>
  <c r="AE207" i="1"/>
  <c r="AJ207" i="1"/>
  <c r="AR207" i="1"/>
  <c r="B205" i="9"/>
  <c r="AJ25" i="1"/>
  <c r="AF25" i="1"/>
  <c r="AM25" i="1"/>
  <c r="A16" i="8"/>
  <c r="I16" i="8" s="1"/>
  <c r="B16" i="8"/>
  <c r="B23" i="9"/>
  <c r="AE61" i="1"/>
  <c r="AQ61" i="1"/>
  <c r="AH61" i="1"/>
  <c r="AR61" i="1"/>
  <c r="AM61" i="1"/>
  <c r="AS23" i="1"/>
  <c r="A21" i="9"/>
  <c r="AI23" i="1"/>
  <c r="AJ23" i="1"/>
  <c r="AG23" i="1"/>
  <c r="AK18" i="1"/>
  <c r="AM18" i="1"/>
  <c r="AJ18" i="1"/>
  <c r="AT18" i="1"/>
  <c r="AO18" i="1"/>
  <c r="B118" i="9"/>
  <c r="B111" i="8"/>
  <c r="AO120" i="1"/>
  <c r="AQ120" i="1"/>
  <c r="AM120" i="1"/>
  <c r="AL52" i="1"/>
  <c r="AT26" i="1"/>
  <c r="AE26" i="1"/>
  <c r="AP26" i="1"/>
  <c r="AH26" i="1"/>
  <c r="AQ26" i="1"/>
  <c r="AK72" i="1"/>
  <c r="AE85" i="1"/>
  <c r="AR85" i="1"/>
  <c r="A76" i="8"/>
  <c r="F76" i="8" s="1"/>
  <c r="AH85" i="1"/>
  <c r="AJ85" i="1"/>
  <c r="AP168" i="1"/>
  <c r="A159" i="8"/>
  <c r="D159" i="8" s="1"/>
  <c r="A166" i="9"/>
  <c r="AF168" i="1"/>
  <c r="B204" i="8"/>
  <c r="AM213" i="1"/>
  <c r="AT213" i="1"/>
  <c r="AL213" i="1"/>
  <c r="AN33" i="1"/>
  <c r="B24" i="8"/>
  <c r="AP33" i="1"/>
  <c r="B55" i="8"/>
  <c r="AL64" i="1"/>
  <c r="AN96" i="1"/>
  <c r="AQ96" i="1"/>
  <c r="AM96" i="1"/>
  <c r="AT118" i="1"/>
  <c r="N116" i="9" s="1"/>
  <c r="AP118" i="1"/>
  <c r="J116" i="9" s="1"/>
  <c r="AN118" i="1"/>
  <c r="H116" i="9" s="1"/>
  <c r="AF212" i="1"/>
  <c r="AL212" i="1"/>
  <c r="A210" i="9"/>
  <c r="B40" i="9"/>
  <c r="AT42" i="1"/>
  <c r="AN42" i="1"/>
  <c r="AT48" i="1"/>
  <c r="AS48" i="1"/>
  <c r="A39" i="8"/>
  <c r="D39" i="8" s="1"/>
  <c r="AO174" i="1"/>
  <c r="AL174" i="1"/>
  <c r="AS174" i="1"/>
  <c r="AR184" i="1"/>
  <c r="B175" i="8"/>
  <c r="AN197" i="1"/>
  <c r="AF128" i="1"/>
  <c r="AS40" i="1"/>
  <c r="AG126" i="1"/>
  <c r="AK126" i="1"/>
  <c r="AP209" i="1"/>
  <c r="AG112" i="1"/>
  <c r="A77" i="9"/>
  <c r="B209" i="9"/>
  <c r="AH130" i="1"/>
  <c r="AM106" i="1"/>
  <c r="AP106" i="1"/>
  <c r="AJ194" i="1"/>
  <c r="AO148" i="1"/>
  <c r="AP176" i="1"/>
  <c r="AE123" i="1"/>
  <c r="AI20" i="1"/>
  <c r="AP192" i="1"/>
  <c r="AH22" i="1"/>
  <c r="AO22" i="1"/>
  <c r="AQ180" i="1"/>
  <c r="AM180" i="1"/>
  <c r="B178" i="9"/>
  <c r="AN180" i="1"/>
  <c r="AG180" i="1"/>
  <c r="A105" i="9"/>
  <c r="AS107" i="1"/>
  <c r="AO107" i="1"/>
  <c r="AM107" i="1"/>
  <c r="A115" i="9"/>
  <c r="AG117" i="1"/>
  <c r="AF117" i="1"/>
  <c r="AS117" i="1"/>
  <c r="AF181" i="1"/>
  <c r="AG181" i="1"/>
  <c r="AR181" i="1"/>
  <c r="AH181" i="1"/>
  <c r="AP46" i="1"/>
  <c r="AI46" i="1"/>
  <c r="AT46" i="1"/>
  <c r="AL46" i="1"/>
  <c r="AP207" i="1"/>
  <c r="B198" i="8"/>
  <c r="AT207" i="1"/>
  <c r="A205" i="9"/>
  <c r="AT25" i="1"/>
  <c r="AN25" i="1"/>
  <c r="AR25" i="1"/>
  <c r="AQ25" i="1"/>
  <c r="AP61" i="1"/>
  <c r="AK61" i="1"/>
  <c r="AG61" i="1"/>
  <c r="AL61" i="1"/>
  <c r="AF61" i="1"/>
  <c r="AO23" i="1"/>
  <c r="AF23" i="1"/>
  <c r="AH23" i="1"/>
  <c r="AM23" i="1"/>
  <c r="AS18" i="1"/>
  <c r="B9" i="8"/>
  <c r="AR18" i="1"/>
  <c r="AP18" i="1"/>
  <c r="AG120" i="1"/>
  <c r="AI120" i="1"/>
  <c r="A111" i="8"/>
  <c r="H111" i="8" s="1"/>
  <c r="AL120" i="1"/>
  <c r="AG26" i="1"/>
  <c r="AM26" i="1"/>
  <c r="B24" i="9"/>
  <c r="AN26" i="1"/>
  <c r="AI85" i="1"/>
  <c r="B76" i="8"/>
  <c r="AK85" i="1"/>
  <c r="AP85" i="1"/>
  <c r="AL85" i="1"/>
  <c r="AE168" i="1"/>
  <c r="AK168" i="1"/>
  <c r="AS168" i="1"/>
  <c r="AH168" i="1"/>
  <c r="A211" i="9"/>
  <c r="AD213" i="1"/>
  <c r="AR213" i="1"/>
  <c r="AO213" i="1"/>
  <c r="AT33" i="1"/>
  <c r="AI33" i="1"/>
  <c r="AK64" i="1"/>
  <c r="AE64" i="1"/>
  <c r="AJ64" i="1"/>
  <c r="AG96" i="1"/>
  <c r="B87" i="8"/>
  <c r="AE96" i="1"/>
  <c r="AQ118" i="1"/>
  <c r="K116" i="9" s="1"/>
  <c r="AS118" i="1"/>
  <c r="M116" i="9" s="1"/>
  <c r="AN212" i="1"/>
  <c r="B203" i="8"/>
  <c r="AS212" i="1"/>
  <c r="AO42" i="1"/>
  <c r="AK42" i="1"/>
  <c r="AR42" i="1"/>
  <c r="A46" i="9"/>
  <c r="AL48" i="1"/>
  <c r="AP48" i="1"/>
  <c r="AQ174" i="1"/>
  <c r="AI174" i="1"/>
  <c r="B172" i="9"/>
  <c r="AK184" i="1"/>
  <c r="AJ184" i="1"/>
  <c r="AR197" i="1"/>
  <c r="AT128" i="1"/>
  <c r="AI40" i="1"/>
  <c r="AT126" i="1"/>
  <c r="AG209" i="1"/>
  <c r="AQ112" i="1"/>
  <c r="AE112" i="1"/>
  <c r="AP79" i="1"/>
  <c r="AL211" i="1"/>
  <c r="A128" i="9"/>
  <c r="AQ106" i="1"/>
  <c r="AK106" i="1"/>
  <c r="AP194" i="1"/>
  <c r="AR148" i="1"/>
  <c r="AE176" i="1"/>
  <c r="AS156" i="1"/>
  <c r="AK123" i="1"/>
  <c r="B173" i="9"/>
  <c r="A58" i="8"/>
  <c r="I58" i="8" s="1"/>
  <c r="B170" i="9"/>
  <c r="AD43" i="1"/>
  <c r="AO43" i="1"/>
  <c r="AT175" i="1"/>
  <c r="AD82" i="1"/>
  <c r="AO172" i="1"/>
  <c r="AQ172" i="1"/>
  <c r="AO133" i="1"/>
  <c r="B124" i="8"/>
  <c r="AQ192" i="1"/>
  <c r="AS215" i="1"/>
  <c r="A76" i="9"/>
  <c r="AI80" i="1"/>
  <c r="AT111" i="1"/>
  <c r="AI176" i="1"/>
  <c r="AH176" i="1"/>
  <c r="AL176" i="1"/>
  <c r="AM176" i="1"/>
  <c r="B166" i="8"/>
  <c r="AF175" i="1"/>
  <c r="B11" i="8"/>
  <c r="AE20" i="1"/>
  <c r="AK20" i="1"/>
  <c r="B58" i="8"/>
  <c r="AO67" i="1"/>
  <c r="I65" i="9" s="1"/>
  <c r="AF67" i="1"/>
  <c r="A170" i="9"/>
  <c r="AH172" i="1"/>
  <c r="AQ133" i="1"/>
  <c r="AH133" i="1"/>
  <c r="AO192" i="1"/>
  <c r="AK78" i="1"/>
  <c r="B71" i="8"/>
  <c r="A90" i="8"/>
  <c r="G90" i="8" s="1"/>
  <c r="AS111" i="1"/>
  <c r="AD27" i="1"/>
  <c r="AR80" i="1"/>
  <c r="AE27" i="1"/>
  <c r="B83" i="8"/>
  <c r="B47" i="8"/>
  <c r="A212" i="9"/>
  <c r="AK58" i="1"/>
  <c r="AK89" i="1"/>
  <c r="AH92" i="1"/>
  <c r="AO27" i="1"/>
  <c r="AF31" i="1"/>
  <c r="AL171" i="1"/>
  <c r="F169" i="9" s="1"/>
  <c r="B25" i="9"/>
  <c r="AF27" i="1"/>
  <c r="AL51" i="1"/>
  <c r="B49" i="9"/>
  <c r="AT51" i="1"/>
  <c r="AQ51" i="1"/>
  <c r="AJ51" i="1"/>
  <c r="B118" i="8"/>
  <c r="AM127" i="1"/>
  <c r="A125" i="9"/>
  <c r="AH127" i="1"/>
  <c r="AJ127" i="1"/>
  <c r="AP127" i="1"/>
  <c r="AG127" i="1"/>
  <c r="AD127" i="1"/>
  <c r="B125" i="9"/>
  <c r="AQ127" i="1"/>
  <c r="AL127" i="1"/>
  <c r="A25" i="8"/>
  <c r="G25" i="8" s="1"/>
  <c r="AG34" i="1"/>
  <c r="B25" i="8"/>
  <c r="AJ34" i="1"/>
  <c r="AT34" i="1"/>
  <c r="N32" i="9" s="1"/>
  <c r="AE34" i="1"/>
  <c r="AD34" i="1"/>
  <c r="AR34" i="1"/>
  <c r="L32" i="9" s="1"/>
  <c r="AM34" i="1"/>
  <c r="G32" i="9" s="1"/>
  <c r="AS34" i="1"/>
  <c r="M32" i="9" s="1"/>
  <c r="AP34" i="1"/>
  <c r="J32" i="9" s="1"/>
  <c r="AK34" i="1"/>
  <c r="E32" i="9" s="1"/>
  <c r="AO34" i="1"/>
  <c r="I32" i="9" s="1"/>
  <c r="AQ34" i="1"/>
  <c r="K32" i="9" s="1"/>
  <c r="B32" i="9"/>
  <c r="AI34" i="1"/>
  <c r="AJ49" i="1"/>
  <c r="AR49" i="1"/>
  <c r="AP49" i="1"/>
  <c r="AD49" i="1"/>
  <c r="AF49" i="1"/>
  <c r="AQ49" i="1"/>
  <c r="A91" i="8"/>
  <c r="G91" i="8" s="1"/>
  <c r="AG100" i="1"/>
  <c r="AP100" i="1"/>
  <c r="J98" i="9" s="1"/>
  <c r="AO100" i="1"/>
  <c r="I98" i="9" s="1"/>
  <c r="AE100" i="1"/>
  <c r="AS100" i="1"/>
  <c r="M98" i="9" s="1"/>
  <c r="AK100" i="1"/>
  <c r="E98" i="9" s="1"/>
  <c r="AR100" i="1"/>
  <c r="L98" i="9" s="1"/>
  <c r="AH100" i="1"/>
  <c r="B98" i="9"/>
  <c r="AM100" i="1"/>
  <c r="G98" i="9" s="1"/>
  <c r="AQ100" i="1"/>
  <c r="K98" i="9" s="1"/>
  <c r="B91" i="8"/>
  <c r="AN100" i="1"/>
  <c r="H98" i="9" s="1"/>
  <c r="AT100" i="1"/>
  <c r="N98" i="9" s="1"/>
  <c r="AI100" i="1"/>
  <c r="AI149" i="1"/>
  <c r="AJ149" i="1"/>
  <c r="AQ149" i="1"/>
  <c r="AS149" i="1"/>
  <c r="AT149" i="1"/>
  <c r="AM149" i="1"/>
  <c r="AR149" i="1"/>
  <c r="AK149" i="1"/>
  <c r="AF149" i="1"/>
  <c r="AE149" i="1"/>
  <c r="AG149" i="1"/>
  <c r="AH149" i="1"/>
  <c r="AO149" i="1"/>
  <c r="AP149" i="1"/>
  <c r="A147" i="9"/>
  <c r="AD149" i="1"/>
  <c r="AP136" i="1"/>
  <c r="AO136" i="1"/>
  <c r="AG136" i="1"/>
  <c r="AK136" i="1"/>
  <c r="AQ136" i="1"/>
  <c r="AI136" i="1"/>
  <c r="AS136" i="1"/>
  <c r="AE136" i="1"/>
  <c r="B134" i="9"/>
  <c r="AT136" i="1"/>
  <c r="AH53" i="1"/>
  <c r="AN53" i="1"/>
  <c r="AS53" i="1"/>
  <c r="AE95" i="1"/>
  <c r="B86" i="8"/>
  <c r="AD95" i="1"/>
  <c r="AN95" i="1"/>
  <c r="AH95" i="1"/>
  <c r="AQ95" i="1"/>
  <c r="AI95" i="1"/>
  <c r="AR95" i="1"/>
  <c r="AL95" i="1"/>
  <c r="A86" i="8"/>
  <c r="G86" i="8" s="1"/>
  <c r="AD81" i="1"/>
  <c r="AE81" i="1"/>
  <c r="AK81" i="1"/>
  <c r="B79" i="9"/>
  <c r="AS81" i="1"/>
  <c r="AI37" i="1"/>
  <c r="AM37" i="1"/>
  <c r="B35" i="9"/>
  <c r="AT37" i="1"/>
  <c r="A28" i="8"/>
  <c r="H28" i="8" s="1"/>
  <c r="AJ37" i="1"/>
  <c r="AK37" i="1"/>
  <c r="AE37" i="1"/>
  <c r="AO37" i="1"/>
  <c r="A35" i="9"/>
  <c r="AN37" i="1"/>
  <c r="AD37" i="1"/>
  <c r="AL37" i="1"/>
  <c r="AG37" i="1"/>
  <c r="AF37" i="1"/>
  <c r="AH37" i="1"/>
  <c r="AH189" i="1"/>
  <c r="AQ189" i="1"/>
  <c r="AR189" i="1"/>
  <c r="A187" i="9"/>
  <c r="AT189" i="1"/>
  <c r="AS189" i="1"/>
  <c r="AF189" i="1"/>
  <c r="AJ189" i="1"/>
  <c r="B180" i="8"/>
  <c r="AK189" i="1"/>
  <c r="B187" i="9"/>
  <c r="AL189" i="1"/>
  <c r="AN189" i="1"/>
  <c r="AI189" i="1"/>
  <c r="AD189" i="1"/>
  <c r="AM189" i="1"/>
  <c r="AF187" i="1"/>
  <c r="AM187" i="1"/>
  <c r="B178" i="8"/>
  <c r="A185" i="9"/>
  <c r="AJ187" i="1"/>
  <c r="AN187" i="1"/>
  <c r="B185" i="9"/>
  <c r="AI187" i="1"/>
  <c r="A178" i="8"/>
  <c r="G178" i="8" s="1"/>
  <c r="AL187" i="1"/>
  <c r="AE187" i="1"/>
  <c r="AP187" i="1"/>
  <c r="AK187" i="1"/>
  <c r="AG187" i="1"/>
  <c r="AS187" i="1"/>
  <c r="AR187" i="1"/>
  <c r="B188" i="9"/>
  <c r="AQ190" i="1"/>
  <c r="AS190" i="1"/>
  <c r="AO190" i="1"/>
  <c r="AF190" i="1"/>
  <c r="AS195" i="1"/>
  <c r="AL195" i="1"/>
  <c r="AG195" i="1"/>
  <c r="AI195" i="1"/>
  <c r="B186" i="8"/>
  <c r="AO195" i="1"/>
  <c r="AM195" i="1"/>
  <c r="AR195" i="1"/>
  <c r="AF195" i="1"/>
  <c r="B193" i="9"/>
  <c r="AP195" i="1"/>
  <c r="AQ195" i="1"/>
  <c r="AH195" i="1"/>
  <c r="AT195" i="1"/>
  <c r="AK195" i="1"/>
  <c r="AD195" i="1"/>
  <c r="AH125" i="1"/>
  <c r="B123" i="9"/>
  <c r="A116" i="8"/>
  <c r="G116" i="8" s="1"/>
  <c r="AJ125" i="1"/>
  <c r="AI125" i="1"/>
  <c r="AN125" i="1"/>
  <c r="H123" i="9" s="1"/>
  <c r="AR125" i="1"/>
  <c r="L123" i="9" s="1"/>
  <c r="AG125" i="1"/>
  <c r="AT125" i="1"/>
  <c r="N123" i="9" s="1"/>
  <c r="AF125" i="1"/>
  <c r="AD125" i="1"/>
  <c r="AE125" i="1"/>
  <c r="AO125" i="1"/>
  <c r="I123" i="9" s="1"/>
  <c r="AK125" i="1"/>
  <c r="E123" i="9" s="1"/>
  <c r="AL125" i="1"/>
  <c r="F123" i="9" s="1"/>
  <c r="AQ115" i="1"/>
  <c r="AM115" i="1"/>
  <c r="AH115" i="1"/>
  <c r="A113" i="9"/>
  <c r="AR115" i="1"/>
  <c r="AN193" i="1"/>
  <c r="H191" i="9" s="1"/>
  <c r="AP56" i="1"/>
  <c r="B29" i="9"/>
  <c r="AO170" i="1"/>
  <c r="AK201" i="1"/>
  <c r="AP50" i="1"/>
  <c r="B191" i="9"/>
  <c r="AJ89" i="1"/>
  <c r="B134" i="8"/>
  <c r="AG110" i="1"/>
  <c r="AJ176" i="1"/>
  <c r="AT176" i="1"/>
  <c r="AK176" i="1"/>
  <c r="AD176" i="1"/>
  <c r="B174" i="9"/>
  <c r="B154" i="9"/>
  <c r="AK156" i="1"/>
  <c r="AE156" i="1"/>
  <c r="A147" i="8"/>
  <c r="H147" i="8" s="1"/>
  <c r="AN156" i="1"/>
  <c r="AF123" i="1"/>
  <c r="AM123" i="1"/>
  <c r="AQ123" i="1"/>
  <c r="B121" i="9"/>
  <c r="AH123" i="1"/>
  <c r="AO175" i="1"/>
  <c r="AK175" i="1"/>
  <c r="AN175" i="1"/>
  <c r="AL175" i="1"/>
  <c r="AE175" i="1"/>
  <c r="AI175" i="1"/>
  <c r="A11" i="8"/>
  <c r="I11" i="8" s="1"/>
  <c r="AJ20" i="1"/>
  <c r="B18" i="9"/>
  <c r="A18" i="9"/>
  <c r="AR20" i="1"/>
  <c r="AK67" i="1"/>
  <c r="E65" i="9" s="1"/>
  <c r="AE67" i="1"/>
  <c r="AP67" i="1"/>
  <c r="J65" i="9" s="1"/>
  <c r="AH67" i="1"/>
  <c r="AT67" i="1"/>
  <c r="N65" i="9" s="1"/>
  <c r="AT172" i="1"/>
  <c r="B163" i="8"/>
  <c r="AL172" i="1"/>
  <c r="AI172" i="1"/>
  <c r="AD133" i="1"/>
  <c r="AG133" i="1"/>
  <c r="A124" i="8"/>
  <c r="C124" i="8" s="1"/>
  <c r="B183" i="8"/>
  <c r="A190" i="9"/>
  <c r="AO78" i="1"/>
  <c r="B69" i="8"/>
  <c r="AT80" i="1"/>
  <c r="AK80" i="1"/>
  <c r="AL27" i="1"/>
  <c r="B18" i="8"/>
  <c r="A25" i="9"/>
  <c r="AP156" i="1"/>
  <c r="AH156" i="1"/>
  <c r="AD156" i="1"/>
  <c r="AG156" i="1"/>
  <c r="B114" i="8"/>
  <c r="AI123" i="1"/>
  <c r="AO123" i="1"/>
  <c r="AJ123" i="1"/>
  <c r="AR175" i="1"/>
  <c r="AP175" i="1"/>
  <c r="AJ175" i="1"/>
  <c r="A166" i="8"/>
  <c r="C166" i="8" s="1"/>
  <c r="AO20" i="1"/>
  <c r="AT20" i="1"/>
  <c r="AM20" i="1"/>
  <c r="AP20" i="1"/>
  <c r="AQ20" i="1"/>
  <c r="AR67" i="1"/>
  <c r="L65" i="9" s="1"/>
  <c r="AN67" i="1"/>
  <c r="H65" i="9" s="1"/>
  <c r="AS67" i="1"/>
  <c r="M65" i="9" s="1"/>
  <c r="AI67" i="1"/>
  <c r="AP172" i="1"/>
  <c r="AN172" i="1"/>
  <c r="AE172" i="1"/>
  <c r="AF172" i="1"/>
  <c r="B131" i="9"/>
  <c r="AL133" i="1"/>
  <c r="AK133" i="1"/>
  <c r="AJ192" i="1"/>
  <c r="B190" i="9"/>
  <c r="A183" i="8"/>
  <c r="G183" i="8" s="1"/>
  <c r="AM78" i="1"/>
  <c r="A69" i="8"/>
  <c r="G69" i="8" s="1"/>
  <c r="AL80" i="1"/>
  <c r="AD80" i="1"/>
  <c r="AT99" i="1"/>
  <c r="AT27" i="1"/>
  <c r="AJ27" i="1"/>
  <c r="AN56" i="1"/>
  <c r="B48" i="9"/>
  <c r="B205" i="8"/>
  <c r="AT31" i="1"/>
  <c r="AM58" i="1"/>
  <c r="AJ193" i="1"/>
  <c r="AG89" i="1"/>
  <c r="AR143" i="1"/>
  <c r="A83" i="8"/>
  <c r="AN170" i="1"/>
  <c r="AT170" i="1"/>
  <c r="AN110" i="1"/>
  <c r="AQ52" i="1"/>
  <c r="AF52" i="1"/>
  <c r="AP119" i="1"/>
  <c r="AJ72" i="1"/>
  <c r="AS196" i="1"/>
  <c r="AE22" i="1"/>
  <c r="AN76" i="1"/>
  <c r="B115" i="8"/>
  <c r="AR87" i="1"/>
  <c r="AG59" i="1"/>
  <c r="AJ201" i="1"/>
  <c r="AF201" i="1"/>
  <c r="AD214" i="1"/>
  <c r="AD193" i="1"/>
  <c r="AF89" i="1"/>
  <c r="AH143" i="1"/>
  <c r="AR92" i="1"/>
  <c r="AG170" i="1"/>
  <c r="AD170" i="1"/>
  <c r="AQ110" i="1"/>
  <c r="A50" i="9"/>
  <c r="AJ119" i="1"/>
  <c r="A187" i="8"/>
  <c r="H187" i="8" s="1"/>
  <c r="AI22" i="1"/>
  <c r="AS76" i="1"/>
  <c r="AR205" i="1"/>
  <c r="B129" i="9"/>
  <c r="AS200" i="1"/>
  <c r="AS172" i="1"/>
  <c r="AG172" i="1"/>
  <c r="AK172" i="1"/>
  <c r="AR172" i="1"/>
  <c r="AP133" i="1"/>
  <c r="AR133" i="1"/>
  <c r="AE133" i="1"/>
  <c r="AF133" i="1"/>
  <c r="AT133" i="1"/>
  <c r="AI133" i="1"/>
  <c r="AM192" i="1"/>
  <c r="AK192" i="1"/>
  <c r="AF192" i="1"/>
  <c r="AR192" i="1"/>
  <c r="AE192" i="1"/>
  <c r="AP78" i="1"/>
  <c r="AH78" i="1"/>
  <c r="AQ78" i="1"/>
  <c r="AG78" i="1"/>
  <c r="AI78" i="1"/>
  <c r="AE80" i="1"/>
  <c r="AP80" i="1"/>
  <c r="B78" i="9"/>
  <c r="AH80" i="1"/>
  <c r="AQ80" i="1"/>
  <c r="AS80" i="1"/>
  <c r="AH27" i="1"/>
  <c r="AK27" i="1"/>
  <c r="A18" i="8"/>
  <c r="AI27" i="1"/>
  <c r="AN27" i="1"/>
  <c r="AP27" i="1"/>
  <c r="AL56" i="1"/>
  <c r="AT56" i="1"/>
  <c r="AL201" i="1"/>
  <c r="A41" i="8"/>
  <c r="G41" i="8" s="1"/>
  <c r="AG50" i="1"/>
  <c r="AL31" i="1"/>
  <c r="AQ58" i="1"/>
  <c r="AF56" i="1"/>
  <c r="AR201" i="1"/>
  <c r="AS50" i="1"/>
  <c r="AL214" i="1"/>
  <c r="AS214" i="1"/>
  <c r="AM31" i="1"/>
  <c r="A56" i="9"/>
  <c r="AP58" i="1"/>
  <c r="AO193" i="1"/>
  <c r="I191" i="9" s="1"/>
  <c r="AO89" i="1"/>
  <c r="AD143" i="1"/>
  <c r="AM143" i="1"/>
  <c r="AQ92" i="1"/>
  <c r="AH170" i="1"/>
  <c r="AR110" i="1"/>
  <c r="AF110" i="1"/>
  <c r="AJ52" i="1"/>
  <c r="AJ196" i="1"/>
  <c r="B67" i="8"/>
  <c r="B196" i="8"/>
  <c r="AK41" i="1"/>
  <c r="AD200" i="1"/>
  <c r="AG192" i="1"/>
  <c r="AD192" i="1"/>
  <c r="AL192" i="1"/>
  <c r="AS192" i="1"/>
  <c r="AF78" i="1"/>
  <c r="AS78" i="1"/>
  <c r="B76" i="9"/>
  <c r="AN78" i="1"/>
  <c r="AE78" i="1"/>
  <c r="A78" i="9"/>
  <c r="AG80" i="1"/>
  <c r="AF80" i="1"/>
  <c r="AJ80" i="1"/>
  <c r="AR27" i="1"/>
  <c r="AG27" i="1"/>
  <c r="AS27" i="1"/>
  <c r="AQ27" i="1"/>
  <c r="B60" i="9"/>
  <c r="AG62" i="1"/>
  <c r="AM62" i="1"/>
  <c r="AR62" i="1"/>
  <c r="AS62" i="1"/>
  <c r="AK62" i="1"/>
  <c r="AO62" i="1"/>
  <c r="AD62" i="1"/>
  <c r="AP62" i="1"/>
  <c r="AQ62" i="1"/>
  <c r="AE62" i="1"/>
  <c r="A60" i="9"/>
  <c r="B53" i="8"/>
  <c r="AJ62" i="1"/>
  <c r="AL62" i="1"/>
  <c r="A53" i="8"/>
  <c r="I53" i="8" s="1"/>
  <c r="AI62" i="1"/>
  <c r="AT62" i="1"/>
  <c r="AH62" i="1"/>
  <c r="AN62" i="1"/>
  <c r="AF62" i="1"/>
  <c r="AL66" i="1"/>
  <c r="AD66" i="1"/>
  <c r="A64" i="9"/>
  <c r="AG66" i="1"/>
  <c r="AQ66" i="1"/>
  <c r="B57" i="8"/>
  <c r="AH66" i="1"/>
  <c r="AR66" i="1"/>
  <c r="AJ66" i="1"/>
  <c r="AF66" i="1"/>
  <c r="AS66" i="1"/>
  <c r="AN66" i="1"/>
  <c r="AO66" i="1"/>
  <c r="AP66" i="1"/>
  <c r="AI66" i="1"/>
  <c r="AK66" i="1"/>
  <c r="AE66" i="1"/>
  <c r="A57" i="8"/>
  <c r="G57" i="8" s="1"/>
  <c r="AM66" i="1"/>
  <c r="B64" i="9"/>
  <c r="AM121" i="1"/>
  <c r="A112" i="8"/>
  <c r="G112" i="8" s="1"/>
  <c r="A119" i="9"/>
  <c r="AK121" i="1"/>
  <c r="AP121" i="1"/>
  <c r="AD121" i="1"/>
  <c r="AG121" i="1"/>
  <c r="AO121" i="1"/>
  <c r="AS121" i="1"/>
  <c r="AN121" i="1"/>
  <c r="AE121" i="1"/>
  <c r="AL121" i="1"/>
  <c r="AI121" i="1"/>
  <c r="AR121" i="1"/>
  <c r="AJ121" i="1"/>
  <c r="B119" i="9"/>
  <c r="B112" i="8"/>
  <c r="AF121" i="1"/>
  <c r="AT121" i="1"/>
  <c r="AQ121" i="1"/>
  <c r="AE119" i="1"/>
  <c r="AO119" i="1"/>
  <c r="AF119" i="1"/>
  <c r="A117" i="9"/>
  <c r="AK119" i="1"/>
  <c r="AN119" i="1"/>
  <c r="AD119" i="1"/>
  <c r="AG119" i="1"/>
  <c r="AI119" i="1"/>
  <c r="AL119" i="1"/>
  <c r="B110" i="8"/>
  <c r="AH56" i="1"/>
  <c r="AE201" i="1"/>
  <c r="AQ201" i="1"/>
  <c r="AK50" i="1"/>
  <c r="AK214" i="1"/>
  <c r="B49" i="8"/>
  <c r="AR58" i="1"/>
  <c r="AS193" i="1"/>
  <c r="M191" i="9" s="1"/>
  <c r="AR89" i="1"/>
  <c r="AH89" i="1"/>
  <c r="B87" i="9"/>
  <c r="AI89" i="1"/>
  <c r="B80" i="8"/>
  <c r="A134" i="8"/>
  <c r="G134" i="8" s="1"/>
  <c r="AO143" i="1"/>
  <c r="AK143" i="1"/>
  <c r="AL143" i="1"/>
  <c r="AF143" i="1"/>
  <c r="AF92" i="1"/>
  <c r="AM92" i="1"/>
  <c r="AD92" i="1"/>
  <c r="AS92" i="1"/>
  <c r="AP92" i="1"/>
  <c r="AM170" i="1"/>
  <c r="AQ170" i="1"/>
  <c r="B161" i="8"/>
  <c r="AR170" i="1"/>
  <c r="AE170" i="1"/>
  <c r="AS110" i="1"/>
  <c r="AP110" i="1"/>
  <c r="AT110" i="1"/>
  <c r="A108" i="9"/>
  <c r="B108" i="9"/>
  <c r="A101" i="8"/>
  <c r="A43" i="8"/>
  <c r="H43" i="8" s="1"/>
  <c r="AT52" i="1"/>
  <c r="AD52" i="1"/>
  <c r="AM52" i="1"/>
  <c r="AO52" i="1"/>
  <c r="AH119" i="1"/>
  <c r="B117" i="9"/>
  <c r="A63" i="8"/>
  <c r="G63" i="8" s="1"/>
  <c r="AH72" i="1"/>
  <c r="B70" i="9"/>
  <c r="AQ196" i="1"/>
  <c r="AF196" i="1"/>
  <c r="AQ22" i="1"/>
  <c r="A74" i="9"/>
  <c r="AQ76" i="1"/>
  <c r="AR76" i="1"/>
  <c r="AT131" i="1"/>
  <c r="B169" i="9"/>
  <c r="AP171" i="1"/>
  <c r="J169" i="9" s="1"/>
  <c r="AM87" i="1"/>
  <c r="A198" i="9"/>
  <c r="AO59" i="1"/>
  <c r="AP186" i="1"/>
  <c r="AH121" i="1"/>
  <c r="AQ147" i="1"/>
  <c r="AM86" i="1"/>
  <c r="AJ68" i="1"/>
  <c r="AP68" i="1"/>
  <c r="AS68" i="1"/>
  <c r="AN68" i="1"/>
  <c r="AI68" i="1"/>
  <c r="AO68" i="1"/>
  <c r="A59" i="8"/>
  <c r="G59" i="8" s="1"/>
  <c r="AM68" i="1"/>
  <c r="AG68" i="1"/>
  <c r="A66" i="9"/>
  <c r="AD68" i="1"/>
  <c r="AT68" i="1"/>
  <c r="AH68" i="1"/>
  <c r="AQ68" i="1"/>
  <c r="AK68" i="1"/>
  <c r="AR68" i="1"/>
  <c r="AF68" i="1"/>
  <c r="B59" i="8"/>
  <c r="B66" i="9"/>
  <c r="AL68" i="1"/>
  <c r="AT41" i="1"/>
  <c r="A39" i="9"/>
  <c r="AI41" i="1"/>
  <c r="AQ41" i="1"/>
  <c r="A32" i="8"/>
  <c r="G32" i="8" s="1"/>
  <c r="AG41" i="1"/>
  <c r="AM41" i="1"/>
  <c r="AD41" i="1"/>
  <c r="AF41" i="1"/>
  <c r="AN41" i="1"/>
  <c r="AR41" i="1"/>
  <c r="AJ41" i="1"/>
  <c r="AS41" i="1"/>
  <c r="AL41" i="1"/>
  <c r="AH41" i="1"/>
  <c r="AO41" i="1"/>
  <c r="AN196" i="1"/>
  <c r="AH196" i="1"/>
  <c r="AI196" i="1"/>
  <c r="AK196" i="1"/>
  <c r="AL196" i="1"/>
  <c r="B194" i="9"/>
  <c r="AT196" i="1"/>
  <c r="AE196" i="1"/>
  <c r="AP196" i="1"/>
  <c r="AR196" i="1"/>
  <c r="AQ45" i="1"/>
  <c r="A36" i="8"/>
  <c r="D36" i="8" s="1"/>
  <c r="AG45" i="1"/>
  <c r="AM45" i="1"/>
  <c r="B36" i="8"/>
  <c r="AI45" i="1"/>
  <c r="A43" i="9"/>
  <c r="AE45" i="1"/>
  <c r="AN45" i="1"/>
  <c r="AR45" i="1"/>
  <c r="AJ45" i="1"/>
  <c r="AL45" i="1"/>
  <c r="B43" i="9"/>
  <c r="AD45" i="1"/>
  <c r="AO45" i="1"/>
  <c r="AT45" i="1"/>
  <c r="AH45" i="1"/>
  <c r="AK45" i="1"/>
  <c r="AF45" i="1"/>
  <c r="AP45" i="1"/>
  <c r="B19" i="8"/>
  <c r="AO28" i="1"/>
  <c r="AJ28" i="1"/>
  <c r="A19" i="8"/>
  <c r="AT28" i="1"/>
  <c r="AG28" i="1"/>
  <c r="AM28" i="1"/>
  <c r="AN28" i="1"/>
  <c r="AF28" i="1"/>
  <c r="AH28" i="1"/>
  <c r="AQ28" i="1"/>
  <c r="AS28" i="1"/>
  <c r="AD28" i="1"/>
  <c r="AI28" i="1"/>
  <c r="AL28" i="1"/>
  <c r="AE28" i="1"/>
  <c r="A26" i="9"/>
  <c r="AK28" i="1"/>
  <c r="AR28" i="1"/>
  <c r="B26" i="9"/>
  <c r="AK54" i="1"/>
  <c r="AL54" i="1"/>
  <c r="AT54" i="1"/>
  <c r="AQ54" i="1"/>
  <c r="A52" i="9"/>
  <c r="AH54" i="1"/>
  <c r="AE54" i="1"/>
  <c r="B45" i="8"/>
  <c r="AO54" i="1"/>
  <c r="AG54" i="1"/>
  <c r="AD54" i="1"/>
  <c r="AR54" i="1"/>
  <c r="B52" i="9"/>
  <c r="AN54" i="1"/>
  <c r="AM54" i="1"/>
  <c r="AI54" i="1"/>
  <c r="AS54" i="1"/>
  <c r="AF54" i="1"/>
  <c r="A45" i="8"/>
  <c r="F45" i="8" s="1"/>
  <c r="AP54" i="1"/>
  <c r="AN154" i="1"/>
  <c r="AJ154" i="1"/>
  <c r="B145" i="8"/>
  <c r="AG154" i="1"/>
  <c r="AK154" i="1"/>
  <c r="AI154" i="1"/>
  <c r="AQ154" i="1"/>
  <c r="AE154" i="1"/>
  <c r="AT154" i="1"/>
  <c r="AS154" i="1"/>
  <c r="AH154" i="1"/>
  <c r="AO154" i="1"/>
  <c r="AL154" i="1"/>
  <c r="AD154" i="1"/>
  <c r="AF154" i="1"/>
  <c r="B152" i="9"/>
  <c r="AR154" i="1"/>
  <c r="AP154" i="1"/>
  <c r="AM154" i="1"/>
  <c r="A145" i="8"/>
  <c r="D145" i="8" s="1"/>
  <c r="AO83" i="1"/>
  <c r="AI83" i="1"/>
  <c r="AS83" i="1"/>
  <c r="AE83" i="1"/>
  <c r="AQ83" i="1"/>
  <c r="AN83" i="1"/>
  <c r="AT83" i="1"/>
  <c r="AG83" i="1"/>
  <c r="AF83" i="1"/>
  <c r="B74" i="8"/>
  <c r="A74" i="8"/>
  <c r="A81" i="9"/>
  <c r="B81" i="9"/>
  <c r="AH83" i="1"/>
  <c r="AL83" i="1"/>
  <c r="AM83" i="1"/>
  <c r="AK83" i="1"/>
  <c r="AP83" i="1"/>
  <c r="AR83" i="1"/>
  <c r="AJ83" i="1"/>
  <c r="AM205" i="1"/>
  <c r="AK205" i="1"/>
  <c r="AI205" i="1"/>
  <c r="AS205" i="1"/>
  <c r="A203" i="9"/>
  <c r="AD205" i="1"/>
  <c r="A196" i="8"/>
  <c r="H196" i="8" s="1"/>
  <c r="AO205" i="1"/>
  <c r="AG205" i="1"/>
  <c r="B203" i="9"/>
  <c r="AQ205" i="1"/>
  <c r="AP205" i="1"/>
  <c r="AF205" i="1"/>
  <c r="AH205" i="1"/>
  <c r="AE205" i="1"/>
  <c r="AT205" i="1"/>
  <c r="B113" i="8"/>
  <c r="A120" i="9"/>
  <c r="AO122" i="1"/>
  <c r="AJ122" i="1"/>
  <c r="AL122" i="1"/>
  <c r="AM122" i="1"/>
  <c r="B120" i="9"/>
  <c r="AQ122" i="1"/>
  <c r="AT122" i="1"/>
  <c r="AP122" i="1"/>
  <c r="AE122" i="1"/>
  <c r="AS122" i="1"/>
  <c r="AG122" i="1"/>
  <c r="AF122" i="1"/>
  <c r="AI122" i="1"/>
  <c r="AK122" i="1"/>
  <c r="AH122" i="1"/>
  <c r="AR122" i="1"/>
  <c r="AN122" i="1"/>
  <c r="A113" i="8"/>
  <c r="D113" i="8" s="1"/>
  <c r="AD122" i="1"/>
  <c r="E113" i="8" s="1" a="1"/>
  <c r="AJ29" i="1"/>
  <c r="AI29" i="1"/>
  <c r="B20" i="8"/>
  <c r="AM29" i="1"/>
  <c r="A20" i="8"/>
  <c r="F20" i="8" s="1"/>
  <c r="AD29" i="1"/>
  <c r="AK29" i="1"/>
  <c r="AL29" i="1"/>
  <c r="AR29" i="1"/>
  <c r="AF29" i="1"/>
  <c r="AG29" i="1"/>
  <c r="B27" i="9"/>
  <c r="AP29" i="1"/>
  <c r="AQ29" i="1"/>
  <c r="AT29" i="1"/>
  <c r="A27" i="9"/>
  <c r="AE29" i="1"/>
  <c r="AH29" i="1"/>
  <c r="AO29" i="1"/>
  <c r="AS29" i="1"/>
  <c r="AN29" i="1"/>
  <c r="B136" i="9"/>
  <c r="AE138" i="1"/>
  <c r="AL138" i="1"/>
  <c r="AF138" i="1"/>
  <c r="B129" i="8"/>
  <c r="AH138" i="1"/>
  <c r="AJ138" i="1"/>
  <c r="AO138" i="1"/>
  <c r="A136" i="9"/>
  <c r="AP138" i="1"/>
  <c r="AK138" i="1"/>
  <c r="AD138" i="1"/>
  <c r="AR138" i="1"/>
  <c r="AT138" i="1"/>
  <c r="AQ138" i="1"/>
  <c r="AS138" i="1"/>
  <c r="AM138" i="1"/>
  <c r="A129" i="8"/>
  <c r="AI138" i="1"/>
  <c r="AG138" i="1"/>
  <c r="AN138" i="1"/>
  <c r="AF152" i="1"/>
  <c r="AK152" i="1"/>
  <c r="AO152" i="1"/>
  <c r="AR152" i="1"/>
  <c r="AH152" i="1"/>
  <c r="A150" i="9"/>
  <c r="AP152" i="1"/>
  <c r="AJ152" i="1"/>
  <c r="AL152" i="1"/>
  <c r="AT152" i="1"/>
  <c r="AG152" i="1"/>
  <c r="AE152" i="1"/>
  <c r="AS152" i="1"/>
  <c r="B143" i="8"/>
  <c r="AM152" i="1"/>
  <c r="AI152" i="1"/>
  <c r="B150" i="9"/>
  <c r="A143" i="8"/>
  <c r="AN152" i="1"/>
  <c r="AD22" i="1"/>
  <c r="AL22" i="1"/>
  <c r="AN22" i="1"/>
  <c r="AF22" i="1"/>
  <c r="A20" i="9"/>
  <c r="AG22" i="1"/>
  <c r="AP22" i="1"/>
  <c r="AR22" i="1"/>
  <c r="AS22" i="1"/>
  <c r="B20" i="9"/>
  <c r="B68" i="9"/>
  <c r="AE70" i="1"/>
  <c r="AP70" i="1"/>
  <c r="AT70" i="1"/>
  <c r="A61" i="8"/>
  <c r="A68" i="9"/>
  <c r="AF70" i="1"/>
  <c r="AQ70" i="1"/>
  <c r="AO70" i="1"/>
  <c r="AH70" i="1"/>
  <c r="AG70" i="1"/>
  <c r="AN70" i="1"/>
  <c r="AI70" i="1"/>
  <c r="AL70" i="1"/>
  <c r="AJ70" i="1"/>
  <c r="AS70" i="1"/>
  <c r="AK70" i="1"/>
  <c r="AR70" i="1"/>
  <c r="AM70" i="1"/>
  <c r="AD70" i="1"/>
  <c r="E61" i="8" s="1" a="1"/>
  <c r="B61" i="8"/>
  <c r="A115" i="8"/>
  <c r="B122" i="9"/>
  <c r="AM124" i="1"/>
  <c r="AO124" i="1"/>
  <c r="AE124" i="1"/>
  <c r="AH124" i="1"/>
  <c r="AG124" i="1"/>
  <c r="AQ124" i="1"/>
  <c r="AL124" i="1"/>
  <c r="AF124" i="1"/>
  <c r="A122" i="9"/>
  <c r="AT124" i="1"/>
  <c r="AK124" i="1"/>
  <c r="AP124" i="1"/>
  <c r="AS124" i="1"/>
  <c r="AN124" i="1"/>
  <c r="B54" i="9"/>
  <c r="AI56" i="1"/>
  <c r="B199" i="9"/>
  <c r="AE50" i="1"/>
  <c r="AF50" i="1"/>
  <c r="AO50" i="1"/>
  <c r="AE214" i="1"/>
  <c r="B212" i="9"/>
  <c r="AH31" i="1"/>
  <c r="AG58" i="1"/>
  <c r="B184" i="8"/>
  <c r="AP193" i="1"/>
  <c r="J191" i="9" s="1"/>
  <c r="A54" i="9"/>
  <c r="AK56" i="1"/>
  <c r="AO56" i="1"/>
  <c r="AM56" i="1"/>
  <c r="AJ56" i="1"/>
  <c r="AO201" i="1"/>
  <c r="AM201" i="1"/>
  <c r="AN201" i="1"/>
  <c r="B192" i="8"/>
  <c r="AH201" i="1"/>
  <c r="AD50" i="1"/>
  <c r="AR50" i="1"/>
  <c r="AL50" i="1"/>
  <c r="AJ50" i="1"/>
  <c r="AQ50" i="1"/>
  <c r="AR214" i="1"/>
  <c r="AT214" i="1"/>
  <c r="AH214" i="1"/>
  <c r="AG214" i="1"/>
  <c r="AO214" i="1"/>
  <c r="AP214" i="1"/>
  <c r="A29" i="9"/>
  <c r="A22" i="8"/>
  <c r="AN31" i="1"/>
  <c r="AS31" i="1"/>
  <c r="AE31" i="1"/>
  <c r="AO58" i="1"/>
  <c r="AJ58" i="1"/>
  <c r="AT58" i="1"/>
  <c r="AL58" i="1"/>
  <c r="AS58" i="1"/>
  <c r="AE58" i="1"/>
  <c r="AT193" i="1"/>
  <c r="N191" i="9" s="1"/>
  <c r="AF193" i="1"/>
  <c r="A184" i="8"/>
  <c r="AH193" i="1"/>
  <c r="AQ193" i="1"/>
  <c r="K191" i="9" s="1"/>
  <c r="AQ89" i="1"/>
  <c r="AE89" i="1"/>
  <c r="AL89" i="1"/>
  <c r="AD89" i="1"/>
  <c r="AN89" i="1"/>
  <c r="AQ143" i="1"/>
  <c r="AN143" i="1"/>
  <c r="AI143" i="1"/>
  <c r="AG143" i="1"/>
  <c r="B141" i="9"/>
  <c r="A141" i="9"/>
  <c r="AO92" i="1"/>
  <c r="AT92" i="1"/>
  <c r="B90" i="9"/>
  <c r="AN92" i="1"/>
  <c r="A90" i="9"/>
  <c r="AJ170" i="1"/>
  <c r="AF170" i="1"/>
  <c r="AS170" i="1"/>
  <c r="B168" i="9"/>
  <c r="AL170" i="1"/>
  <c r="AJ110" i="1"/>
  <c r="AM110" i="1"/>
  <c r="AH110" i="1"/>
  <c r="B101" i="8"/>
  <c r="AL110" i="1"/>
  <c r="AE52" i="1"/>
  <c r="AH52" i="1"/>
  <c r="B43" i="8"/>
  <c r="B50" i="9"/>
  <c r="AS52" i="1"/>
  <c r="AQ119" i="1"/>
  <c r="AS119" i="1"/>
  <c r="AO72" i="1"/>
  <c r="AL72" i="1"/>
  <c r="A194" i="9"/>
  <c r="AM196" i="1"/>
  <c r="A13" i="8"/>
  <c r="AJ22" i="1"/>
  <c r="AT22" i="1"/>
  <c r="AL76" i="1"/>
  <c r="AN205" i="1"/>
  <c r="B32" i="8"/>
  <c r="AK131" i="1"/>
  <c r="AI124" i="1"/>
  <c r="AR124" i="1"/>
  <c r="AS87" i="1"/>
  <c r="AQ152" i="1"/>
  <c r="A152" i="9"/>
  <c r="AM63" i="1"/>
  <c r="A61" i="9"/>
  <c r="AR63" i="1"/>
  <c r="AD63" i="1"/>
  <c r="AP63" i="1"/>
  <c r="AI63" i="1"/>
  <c r="AH63" i="1"/>
  <c r="AE63" i="1"/>
  <c r="AS63" i="1"/>
  <c r="AG63" i="1"/>
  <c r="A54" i="8"/>
  <c r="AQ63" i="1"/>
  <c r="B61" i="9"/>
  <c r="AL63" i="1"/>
  <c r="AO63" i="1"/>
  <c r="AN63" i="1"/>
  <c r="AT63" i="1"/>
  <c r="AJ63" i="1"/>
  <c r="B54" i="8"/>
  <c r="AK63" i="1"/>
  <c r="AF63" i="1"/>
  <c r="AE76" i="1"/>
  <c r="AJ76" i="1"/>
  <c r="AF76" i="1"/>
  <c r="AM76" i="1"/>
  <c r="AO76" i="1"/>
  <c r="AI76" i="1"/>
  <c r="AD76" i="1"/>
  <c r="AK76" i="1"/>
  <c r="AP76" i="1"/>
  <c r="AH76" i="1"/>
  <c r="AH86" i="1"/>
  <c r="AG86" i="1"/>
  <c r="AQ86" i="1"/>
  <c r="AS86" i="1"/>
  <c r="AF86" i="1"/>
  <c r="AE86" i="1"/>
  <c r="AT86" i="1"/>
  <c r="AN86" i="1"/>
  <c r="B84" i="9"/>
  <c r="AL86" i="1"/>
  <c r="AD86" i="1"/>
  <c r="AR86" i="1"/>
  <c r="B77" i="8"/>
  <c r="A84" i="9"/>
  <c r="AO86" i="1"/>
  <c r="AJ86" i="1"/>
  <c r="AK86" i="1"/>
  <c r="AP86" i="1"/>
  <c r="AI86" i="1"/>
  <c r="AG87" i="1"/>
  <c r="AF87" i="1"/>
  <c r="AQ87" i="1"/>
  <c r="AE87" i="1"/>
  <c r="AN87" i="1"/>
  <c r="A85" i="9"/>
  <c r="AL87" i="1"/>
  <c r="AP87" i="1"/>
  <c r="AD87" i="1"/>
  <c r="AT87" i="1"/>
  <c r="AI87" i="1"/>
  <c r="A78" i="8"/>
  <c r="AK87" i="1"/>
  <c r="B85" i="9"/>
  <c r="AO87" i="1"/>
  <c r="AJ87" i="1"/>
  <c r="AQ169" i="1"/>
  <c r="AE169" i="1"/>
  <c r="AR169" i="1"/>
  <c r="A160" i="8"/>
  <c r="A167" i="9"/>
  <c r="AP169" i="1"/>
  <c r="AJ169" i="1"/>
  <c r="B167" i="9"/>
  <c r="AG169" i="1"/>
  <c r="AN169" i="1"/>
  <c r="AH169" i="1"/>
  <c r="AI169" i="1"/>
  <c r="AL169" i="1"/>
  <c r="AK169" i="1"/>
  <c r="AD169" i="1"/>
  <c r="B160" i="8"/>
  <c r="AT169" i="1"/>
  <c r="AF169" i="1"/>
  <c r="AM169" i="1"/>
  <c r="AO169" i="1"/>
  <c r="AE186" i="1"/>
  <c r="A177" i="8"/>
  <c r="G177" i="8" s="1"/>
  <c r="AT186" i="1"/>
  <c r="AF186" i="1"/>
  <c r="B177" i="8"/>
  <c r="B184" i="9"/>
  <c r="AH186" i="1"/>
  <c r="AR186" i="1"/>
  <c r="AI186" i="1"/>
  <c r="A184" i="9"/>
  <c r="AK186" i="1"/>
  <c r="AD186" i="1"/>
  <c r="AQ186" i="1"/>
  <c r="AM186" i="1"/>
  <c r="AO186" i="1"/>
  <c r="AS186" i="1"/>
  <c r="AL186" i="1"/>
  <c r="AN186" i="1"/>
  <c r="AJ186" i="1"/>
  <c r="AR102" i="1"/>
  <c r="B93" i="8"/>
  <c r="AK102" i="1"/>
  <c r="AH102" i="1"/>
  <c r="AF102" i="1"/>
  <c r="AQ102" i="1"/>
  <c r="AE102" i="1"/>
  <c r="A93" i="8"/>
  <c r="G93" i="8" s="1"/>
  <c r="AO102" i="1"/>
  <c r="AJ102" i="1"/>
  <c r="AM102" i="1"/>
  <c r="AL102" i="1"/>
  <c r="AS102" i="1"/>
  <c r="AN102" i="1"/>
  <c r="AI102" i="1"/>
  <c r="AG102" i="1"/>
  <c r="A100" i="9"/>
  <c r="AD102" i="1"/>
  <c r="AT102" i="1"/>
  <c r="B100" i="9"/>
  <c r="B53" i="9"/>
  <c r="AH55" i="1"/>
  <c r="AI55" i="1"/>
  <c r="A46" i="8"/>
  <c r="G46" i="8" s="1"/>
  <c r="AT55" i="1"/>
  <c r="AJ55" i="1"/>
  <c r="AN55" i="1"/>
  <c r="AR55" i="1"/>
  <c r="AF55" i="1"/>
  <c r="AD55" i="1"/>
  <c r="AG55" i="1"/>
  <c r="AM55" i="1"/>
  <c r="AQ55" i="1"/>
  <c r="AK55" i="1"/>
  <c r="AE55" i="1"/>
  <c r="AL55" i="1"/>
  <c r="AS55" i="1"/>
  <c r="AO55" i="1"/>
  <c r="AP55" i="1"/>
  <c r="B46" i="8"/>
  <c r="A53" i="9"/>
  <c r="AS171" i="1"/>
  <c r="M169" i="9" s="1"/>
  <c r="AH171" i="1"/>
  <c r="AF171" i="1"/>
  <c r="AI171" i="1"/>
  <c r="AE171" i="1"/>
  <c r="AG171" i="1"/>
  <c r="AJ171" i="1"/>
  <c r="AM171" i="1"/>
  <c r="G169" i="9" s="1"/>
  <c r="AR171" i="1"/>
  <c r="L169" i="9" s="1"/>
  <c r="B162" i="8"/>
  <c r="AT171" i="1"/>
  <c r="N169" i="9" s="1"/>
  <c r="A162" i="8"/>
  <c r="H162" i="8" s="1"/>
  <c r="AN171" i="1"/>
  <c r="H169" i="9" s="1"/>
  <c r="AO171" i="1"/>
  <c r="I169" i="9" s="1"/>
  <c r="AK171" i="1"/>
  <c r="E169" i="9" s="1"/>
  <c r="AD171" i="1"/>
  <c r="AG173" i="1"/>
  <c r="AP173" i="1"/>
  <c r="B164" i="8"/>
  <c r="AO173" i="1"/>
  <c r="AE173" i="1"/>
  <c r="AT173" i="1"/>
  <c r="AM173" i="1"/>
  <c r="AS173" i="1"/>
  <c r="AL173" i="1"/>
  <c r="AD173" i="1"/>
  <c r="AN173" i="1"/>
  <c r="AJ173" i="1"/>
  <c r="B171" i="9"/>
  <c r="AI173" i="1"/>
  <c r="A164" i="8"/>
  <c r="G164" i="8" s="1"/>
  <c r="AF173" i="1"/>
  <c r="A171" i="9"/>
  <c r="AH173" i="1"/>
  <c r="AR173" i="1"/>
  <c r="AQ173" i="1"/>
  <c r="AK173" i="1"/>
  <c r="AD72" i="1"/>
  <c r="AR72" i="1"/>
  <c r="AQ72" i="1"/>
  <c r="AP72" i="1"/>
  <c r="A70" i="9"/>
  <c r="AE72" i="1"/>
  <c r="AF72" i="1"/>
  <c r="AN72" i="1"/>
  <c r="AM72" i="1"/>
  <c r="AG72" i="1"/>
  <c r="AE59" i="1"/>
  <c r="AS59" i="1"/>
  <c r="AN59" i="1"/>
  <c r="AD59" i="1"/>
  <c r="AT59" i="1"/>
  <c r="AF59" i="1"/>
  <c r="A50" i="8"/>
  <c r="D50" i="8" s="1"/>
  <c r="AP59" i="1"/>
  <c r="AQ59" i="1"/>
  <c r="AI59" i="1"/>
  <c r="AM59" i="1"/>
  <c r="A57" i="9"/>
  <c r="B50" i="8"/>
  <c r="AR59" i="1"/>
  <c r="B57" i="9"/>
  <c r="AJ59" i="1"/>
  <c r="AL59" i="1"/>
  <c r="AQ200" i="1"/>
  <c r="AP200" i="1"/>
  <c r="AF200" i="1"/>
  <c r="AG200" i="1"/>
  <c r="AT200" i="1"/>
  <c r="AL200" i="1"/>
  <c r="AK200" i="1"/>
  <c r="AR200" i="1"/>
  <c r="AN200" i="1"/>
  <c r="AJ200" i="1"/>
  <c r="AE200" i="1"/>
  <c r="B191" i="8"/>
  <c r="AM200" i="1"/>
  <c r="AI200" i="1"/>
  <c r="AH200" i="1"/>
  <c r="AH188" i="1"/>
  <c r="A186" i="9"/>
  <c r="AM188" i="1"/>
  <c r="AI188" i="1"/>
  <c r="AQ188" i="1"/>
  <c r="A179" i="8"/>
  <c r="I179" i="8" s="1"/>
  <c r="B186" i="9"/>
  <c r="B179" i="8"/>
  <c r="AT188" i="1"/>
  <c r="AN188" i="1"/>
  <c r="AK188" i="1"/>
  <c r="AG188" i="1"/>
  <c r="AE188" i="1"/>
  <c r="AL188" i="1"/>
  <c r="AP188" i="1"/>
  <c r="AR188" i="1"/>
  <c r="AJ188" i="1"/>
  <c r="AS188" i="1"/>
  <c r="AO188" i="1"/>
  <c r="AF188" i="1"/>
  <c r="AS150" i="1"/>
  <c r="A141" i="8"/>
  <c r="D141" i="8" s="1"/>
  <c r="AD150" i="1"/>
  <c r="AM150" i="1"/>
  <c r="AR150" i="1"/>
  <c r="AJ150" i="1"/>
  <c r="AL150" i="1"/>
  <c r="AK150" i="1"/>
  <c r="B148" i="9"/>
  <c r="AN150" i="1"/>
  <c r="AP150" i="1"/>
  <c r="AF150" i="1"/>
  <c r="AQ150" i="1"/>
  <c r="AG150" i="1"/>
  <c r="AO150" i="1"/>
  <c r="AT150" i="1"/>
  <c r="AE150" i="1"/>
  <c r="AI150" i="1"/>
  <c r="A148" i="9"/>
  <c r="B141" i="8"/>
  <c r="AH150" i="1"/>
  <c r="AD131" i="1"/>
  <c r="AR131" i="1"/>
  <c r="A129" i="9"/>
  <c r="AF131" i="1"/>
  <c r="AE131" i="1"/>
  <c r="B122" i="8"/>
  <c r="AS131" i="1"/>
  <c r="AN131" i="1"/>
  <c r="AM131" i="1"/>
  <c r="AG131" i="1"/>
  <c r="AI131" i="1"/>
  <c r="AL131" i="1"/>
  <c r="A122" i="8"/>
  <c r="G122" i="8" s="1"/>
  <c r="AH131" i="1"/>
  <c r="AP131" i="1"/>
  <c r="AK88" i="1"/>
  <c r="AJ88" i="1"/>
  <c r="AD88" i="1"/>
  <c r="AM88" i="1"/>
  <c r="AF88" i="1"/>
  <c r="AL88" i="1"/>
  <c r="AN88" i="1"/>
  <c r="AS88" i="1"/>
  <c r="A86" i="9"/>
  <c r="AE88" i="1"/>
  <c r="AI88" i="1"/>
  <c r="AT88" i="1"/>
  <c r="AQ88" i="1"/>
  <c r="B86" i="9"/>
  <c r="AO88" i="1"/>
  <c r="AG88" i="1"/>
  <c r="AP88" i="1"/>
  <c r="AR88" i="1"/>
  <c r="B79" i="8"/>
  <c r="AH88" i="1"/>
  <c r="B138" i="8"/>
  <c r="AF147" i="1"/>
  <c r="AP147" i="1"/>
  <c r="AI147" i="1"/>
  <c r="AN147" i="1"/>
  <c r="AJ147" i="1"/>
  <c r="AO147" i="1"/>
  <c r="AH147" i="1"/>
  <c r="AE147" i="1"/>
  <c r="A145" i="9"/>
  <c r="AM147" i="1"/>
  <c r="AL147" i="1"/>
  <c r="AG147" i="1"/>
  <c r="AT147" i="1"/>
  <c r="A138" i="8"/>
  <c r="AK147" i="1"/>
  <c r="AS147" i="1"/>
  <c r="AR147" i="1"/>
  <c r="B145" i="9"/>
  <c r="AD56" i="1"/>
  <c r="AE56" i="1"/>
  <c r="AP201" i="1"/>
  <c r="AT201" i="1"/>
  <c r="AI201" i="1"/>
  <c r="AI50" i="1"/>
  <c r="B41" i="8"/>
  <c r="AN214" i="1"/>
  <c r="A205" i="8"/>
  <c r="B22" i="8"/>
  <c r="AI31" i="1"/>
  <c r="AD31" i="1"/>
  <c r="AP31" i="1"/>
  <c r="AD58" i="1"/>
  <c r="A49" i="8"/>
  <c r="AR193" i="1"/>
  <c r="L191" i="9" s="1"/>
  <c r="AM193" i="1"/>
  <c r="G191" i="9" s="1"/>
  <c r="AQ56" i="1"/>
  <c r="AG56" i="1"/>
  <c r="AR56" i="1"/>
  <c r="A47" i="8"/>
  <c r="G47" i="8" s="1"/>
  <c r="A192" i="8"/>
  <c r="AS201" i="1"/>
  <c r="A199" i="9"/>
  <c r="AD201" i="1"/>
  <c r="AT50" i="1"/>
  <c r="AN50" i="1"/>
  <c r="AM50" i="1"/>
  <c r="A48" i="9"/>
  <c r="AJ214" i="1"/>
  <c r="AQ214" i="1"/>
  <c r="AF214" i="1"/>
  <c r="AM214" i="1"/>
  <c r="AG31" i="1"/>
  <c r="AR31" i="1"/>
  <c r="AK31" i="1"/>
  <c r="AQ31" i="1"/>
  <c r="AO31" i="1"/>
  <c r="B56" i="9"/>
  <c r="AI58" i="1"/>
  <c r="AH58" i="1"/>
  <c r="AF58" i="1"/>
  <c r="AI193" i="1"/>
  <c r="AG193" i="1"/>
  <c r="AL193" i="1"/>
  <c r="F191" i="9" s="1"/>
  <c r="AE193" i="1"/>
  <c r="AK193" i="1"/>
  <c r="E191" i="9" s="1"/>
  <c r="A80" i="8"/>
  <c r="G80" i="8" s="1"/>
  <c r="A87" i="9"/>
  <c r="AM89" i="1"/>
  <c r="AT89" i="1"/>
  <c r="AP89" i="1"/>
  <c r="AP143" i="1"/>
  <c r="AT143" i="1"/>
  <c r="AE143" i="1"/>
  <c r="AS143" i="1"/>
  <c r="AE92" i="1"/>
  <c r="AI92" i="1"/>
  <c r="AG92" i="1"/>
  <c r="AK92" i="1"/>
  <c r="AJ92" i="1"/>
  <c r="AP170" i="1"/>
  <c r="AI170" i="1"/>
  <c r="A161" i="8"/>
  <c r="G161" i="8" s="1"/>
  <c r="A168" i="9"/>
  <c r="AD110" i="1"/>
  <c r="AI110" i="1"/>
  <c r="AO110" i="1"/>
  <c r="AE110" i="1"/>
  <c r="AI52" i="1"/>
  <c r="AR52" i="1"/>
  <c r="AK52" i="1"/>
  <c r="AP52" i="1"/>
  <c r="AN52" i="1"/>
  <c r="AM119" i="1"/>
  <c r="A110" i="8"/>
  <c r="D110" i="8" s="1"/>
  <c r="AT119" i="1"/>
  <c r="AS72" i="1"/>
  <c r="AI72" i="1"/>
  <c r="AT72" i="1"/>
  <c r="B187" i="8"/>
  <c r="AO196" i="1"/>
  <c r="AD196" i="1"/>
  <c r="B13" i="8"/>
  <c r="AK22" i="1"/>
  <c r="AM22" i="1"/>
  <c r="AG76" i="1"/>
  <c r="A67" i="8"/>
  <c r="B74" i="9"/>
  <c r="AL205" i="1"/>
  <c r="AE41" i="1"/>
  <c r="AO131" i="1"/>
  <c r="AJ131" i="1"/>
  <c r="AQ171" i="1"/>
  <c r="K169" i="9" s="1"/>
  <c r="AJ124" i="1"/>
  <c r="AH87" i="1"/>
  <c r="A191" i="8"/>
  <c r="G191" i="8" s="1"/>
  <c r="B198" i="9"/>
  <c r="AH59" i="1"/>
  <c r="AD83" i="1"/>
  <c r="AD152" i="1"/>
  <c r="AP28" i="1"/>
  <c r="B97" i="9"/>
  <c r="AO210" i="1"/>
  <c r="AN210" i="1"/>
  <c r="AT210" i="1"/>
  <c r="A201" i="8"/>
  <c r="AR210" i="1"/>
  <c r="AM210" i="1"/>
  <c r="AJ210" i="1"/>
  <c r="AS210" i="1"/>
  <c r="AF210" i="1"/>
  <c r="AK210" i="1"/>
  <c r="AP215" i="1"/>
  <c r="AR215" i="1"/>
  <c r="AE215" i="1"/>
  <c r="AF215" i="1"/>
  <c r="AI215" i="1"/>
  <c r="A213" i="9"/>
  <c r="B206" i="8"/>
  <c r="B213" i="9"/>
  <c r="AD215" i="1"/>
  <c r="AQ215" i="1"/>
  <c r="AG215" i="1"/>
  <c r="AK215" i="1"/>
  <c r="AT215" i="1"/>
  <c r="AM215" i="1"/>
  <c r="AL215" i="1"/>
  <c r="A206" i="8"/>
  <c r="AK145" i="1"/>
  <c r="B143" i="9"/>
  <c r="AD145" i="1"/>
  <c r="AG145" i="1"/>
  <c r="AJ145" i="1"/>
  <c r="AP145" i="1"/>
  <c r="AH145" i="1"/>
  <c r="A143" i="9"/>
  <c r="AI145" i="1"/>
  <c r="A136" i="8"/>
  <c r="H136" i="8" s="1"/>
  <c r="AM82" i="1"/>
  <c r="AO82" i="1"/>
  <c r="AL82" i="1"/>
  <c r="AN82" i="1"/>
  <c r="AE82" i="1"/>
  <c r="B80" i="9"/>
  <c r="A73" i="8"/>
  <c r="AT82" i="1"/>
  <c r="AG82" i="1"/>
  <c r="AF82" i="1"/>
  <c r="AQ82" i="1"/>
  <c r="B73" i="8"/>
  <c r="AJ82" i="1"/>
  <c r="AI82" i="1"/>
  <c r="AS82" i="1"/>
  <c r="AR82" i="1"/>
  <c r="AF93" i="1"/>
  <c r="AS93" i="1"/>
  <c r="AK93" i="1"/>
  <c r="B84" i="8"/>
  <c r="AI93" i="1"/>
  <c r="AR93" i="1"/>
  <c r="AT93" i="1"/>
  <c r="AE93" i="1"/>
  <c r="AP93" i="1"/>
  <c r="AJ93" i="1"/>
  <c r="A84" i="8"/>
  <c r="AT144" i="1"/>
  <c r="AS144" i="1"/>
  <c r="A135" i="8"/>
  <c r="G135" i="8" s="1"/>
  <c r="AI144" i="1"/>
  <c r="A142" i="9"/>
  <c r="AN144" i="1"/>
  <c r="AG144" i="1"/>
  <c r="AH144" i="1"/>
  <c r="AD144" i="1"/>
  <c r="AP144" i="1"/>
  <c r="A34" i="8"/>
  <c r="AT43" i="1"/>
  <c r="AL43" i="1"/>
  <c r="AN43" i="1"/>
  <c r="AP43" i="1"/>
  <c r="AK43" i="1"/>
  <c r="B41" i="9"/>
  <c r="AJ43" i="1"/>
  <c r="AR43" i="1"/>
  <c r="AF43" i="1"/>
  <c r="A41" i="9"/>
  <c r="AM43" i="1"/>
  <c r="AE43" i="1"/>
  <c r="AQ43" i="1"/>
  <c r="AH43" i="1"/>
  <c r="AI43" i="1"/>
  <c r="AH113" i="1"/>
  <c r="A104" i="8"/>
  <c r="AG113" i="1"/>
  <c r="AR113" i="1"/>
  <c r="AP113" i="1"/>
  <c r="AF113" i="1"/>
  <c r="AQ113" i="1"/>
  <c r="AI113" i="1"/>
  <c r="AE113" i="1"/>
  <c r="AL113" i="1"/>
  <c r="A97" i="9"/>
  <c r="AQ99" i="1"/>
  <c r="AG99" i="1"/>
  <c r="AF99" i="1"/>
  <c r="AD99" i="1"/>
  <c r="AN99" i="1"/>
  <c r="AL99" i="1"/>
  <c r="AK99" i="1"/>
  <c r="AS99" i="1"/>
  <c r="AI99" i="1"/>
  <c r="AO99" i="1"/>
  <c r="AH99" i="1"/>
  <c r="AM99" i="1"/>
  <c r="AJ99" i="1"/>
  <c r="B90" i="8"/>
  <c r="AP99" i="1"/>
  <c r="AN47" i="1"/>
  <c r="AD47" i="1"/>
  <c r="AI47" i="1"/>
  <c r="AT47" i="1"/>
  <c r="A45" i="9"/>
  <c r="AQ47" i="1"/>
  <c r="AK47" i="1"/>
  <c r="B38" i="8"/>
  <c r="AF47" i="1"/>
  <c r="AR47" i="1"/>
  <c r="AJ47" i="1"/>
  <c r="AP178" i="1"/>
  <c r="A176" i="9"/>
  <c r="AM178" i="1"/>
  <c r="AL178" i="1"/>
  <c r="B169" i="8"/>
  <c r="AN178" i="1"/>
  <c r="AF178" i="1"/>
  <c r="AD178" i="1"/>
  <c r="AH178" i="1"/>
  <c r="AT178" i="1"/>
  <c r="AS178" i="1"/>
  <c r="AI178" i="1"/>
  <c r="B176" i="9"/>
  <c r="AO178" i="1"/>
  <c r="AG178" i="1"/>
  <c r="AE178" i="1"/>
  <c r="AP129" i="1"/>
  <c r="AK129" i="1"/>
  <c r="AF129" i="1"/>
  <c r="AN129" i="1"/>
  <c r="AS129" i="1"/>
  <c r="AL129" i="1"/>
  <c r="AJ129" i="1"/>
  <c r="AR129" i="1"/>
  <c r="AM129" i="1"/>
  <c r="A127" i="9"/>
  <c r="AG71" i="1"/>
  <c r="A62" i="8"/>
  <c r="G62" i="8" s="1"/>
  <c r="B69" i="9"/>
  <c r="AM71" i="1"/>
  <c r="AT71" i="1"/>
  <c r="B62" i="8"/>
  <c r="AS71" i="1"/>
  <c r="AN71" i="1"/>
  <c r="AJ71" i="1"/>
  <c r="AD71" i="1"/>
  <c r="AF71" i="1"/>
  <c r="A109" i="9"/>
  <c r="AK111" i="1"/>
  <c r="AD111" i="1"/>
  <c r="AR111" i="1"/>
  <c r="AE111" i="1"/>
  <c r="AM111" i="1"/>
  <c r="AQ111" i="1"/>
  <c r="AN111" i="1"/>
  <c r="AP111" i="1"/>
  <c r="AG111" i="1"/>
  <c r="AF111" i="1"/>
  <c r="B102" i="8"/>
  <c r="AJ111" i="1"/>
  <c r="AH111" i="1"/>
  <c r="AO111" i="1"/>
  <c r="AI111" i="1"/>
  <c r="AG35" i="1"/>
  <c r="A33" i="9"/>
  <c r="AF35" i="1"/>
  <c r="AT35" i="1"/>
  <c r="AO35" i="1"/>
  <c r="B26" i="8"/>
  <c r="B33" i="9"/>
  <c r="AD35" i="1"/>
  <c r="A26" i="8"/>
  <c r="H26" i="8" s="1"/>
  <c r="AL35" i="1"/>
  <c r="AR35" i="1"/>
  <c r="AG65" i="1"/>
  <c r="AK65" i="1"/>
  <c r="AR65" i="1"/>
  <c r="AN65" i="1"/>
  <c r="AD65" i="1"/>
  <c r="AL65" i="1"/>
  <c r="AM65" i="1"/>
  <c r="A56" i="8"/>
  <c r="G56" i="8" s="1"/>
  <c r="B63" i="9"/>
  <c r="AQ65" i="1"/>
  <c r="AH65" i="1"/>
  <c r="AH215" i="1"/>
  <c r="AR99" i="1"/>
  <c r="C102" i="8"/>
  <c r="F102" i="8"/>
  <c r="D102" i="8"/>
  <c r="H102" i="8"/>
  <c r="I102" i="8"/>
  <c r="D144" i="9"/>
  <c r="C144" i="9"/>
  <c r="C98" i="9"/>
  <c r="D98" i="9"/>
  <c r="D180" i="9"/>
  <c r="C180" i="9"/>
  <c r="D65" i="9"/>
  <c r="C65" i="9"/>
  <c r="D123" i="9"/>
  <c r="C123" i="9"/>
  <c r="F24" i="8"/>
  <c r="H24" i="8"/>
  <c r="I24" i="8"/>
  <c r="D24" i="8"/>
  <c r="C24" i="8"/>
  <c r="D169" i="9"/>
  <c r="C169" i="9"/>
  <c r="C116" i="9"/>
  <c r="D116" i="9"/>
  <c r="H79" i="8"/>
  <c r="D79" i="8"/>
  <c r="C79" i="8"/>
  <c r="I79" i="8"/>
  <c r="F79" i="8"/>
  <c r="H72" i="8"/>
  <c r="C72" i="8"/>
  <c r="I72" i="8"/>
  <c r="D72" i="8"/>
  <c r="F72" i="8"/>
  <c r="C67" i="9"/>
  <c r="D67" i="9"/>
  <c r="C35" i="8"/>
  <c r="D35" i="8"/>
  <c r="H35" i="8"/>
  <c r="I35" i="8"/>
  <c r="F35" i="8"/>
  <c r="C22" i="9"/>
  <c r="D22" i="9"/>
  <c r="C191" i="9"/>
  <c r="D191" i="9"/>
  <c r="F98" i="8"/>
  <c r="H98" i="8"/>
  <c r="C98" i="8"/>
  <c r="D98" i="8"/>
  <c r="I98" i="8"/>
  <c r="D172" i="8"/>
  <c r="F172" i="8"/>
  <c r="H172" i="8"/>
  <c r="C172" i="8"/>
  <c r="I172" i="8"/>
  <c r="C206" i="9"/>
  <c r="D206" i="9"/>
  <c r="I203" i="8"/>
  <c r="H203" i="8"/>
  <c r="D203" i="8"/>
  <c r="C203" i="8"/>
  <c r="F203" i="8"/>
  <c r="C106" i="9"/>
  <c r="D106" i="9"/>
  <c r="F77" i="8"/>
  <c r="C77" i="8"/>
  <c r="H77" i="8"/>
  <c r="I77" i="8"/>
  <c r="D77" i="8"/>
  <c r="C32" i="9"/>
  <c r="D32" i="9"/>
  <c r="E75" i="8" l="1" a="1"/>
  <c r="E48" i="8" a="1"/>
  <c r="E31" i="8" a="1"/>
  <c r="E175" i="8" a="1"/>
  <c r="E95" i="8" a="1"/>
  <c r="E174" i="8" a="1"/>
  <c r="E12" i="8" a="1"/>
  <c r="E156" i="8" a="1"/>
  <c r="E172" i="8" a="1"/>
  <c r="E9" i="8" a="1"/>
  <c r="E171" i="8" a="1"/>
  <c r="E34" i="8" a="1"/>
  <c r="E72" i="8" a="1"/>
  <c r="E167" i="8" a="1"/>
  <c r="E147" i="8" a="1"/>
  <c r="E53" i="8" a="1"/>
  <c r="E138" i="8" a="1"/>
  <c r="E135" i="8" a="1"/>
  <c r="E169" i="8" a="1"/>
  <c r="E26" i="8" a="1"/>
  <c r="E107" i="8" a="1"/>
  <c r="E155" i="8" a="1"/>
  <c r="E189" i="8" a="1"/>
  <c r="E125" i="8" a="1"/>
  <c r="E193" i="8" a="1"/>
  <c r="E132" i="8" a="1"/>
  <c r="E151" i="8" a="1"/>
  <c r="E126" i="8" a="1"/>
  <c r="E84" i="8" a="1"/>
  <c r="E157" i="8" a="1"/>
  <c r="E146" i="8" a="1"/>
  <c r="E30" i="8" a="1"/>
  <c r="E7" i="8" a="1"/>
  <c r="E27" i="8" a="1"/>
  <c r="E81" i="8" a="1"/>
  <c r="E190" i="8" a="1"/>
  <c r="E65" i="8" a="1"/>
  <c r="E181" i="8" a="1"/>
  <c r="E168" i="8" a="1"/>
  <c r="E150" i="8" a="1"/>
  <c r="E94" i="8" a="1"/>
  <c r="E66" i="8" a="1"/>
  <c r="E88" i="8" a="1"/>
  <c r="E159" i="8" a="1"/>
  <c r="E44" i="8" a="1"/>
  <c r="E178" i="8" a="1"/>
  <c r="E92" i="8" a="1"/>
  <c r="E29" i="8" a="1"/>
  <c r="E154" i="8" a="1"/>
  <c r="E23" i="8" a="1"/>
  <c r="E56" i="8" a="1"/>
  <c r="E21" i="8" a="1"/>
  <c r="E204" i="8" a="1"/>
  <c r="E35" i="8" a="1"/>
  <c r="E133" i="8" a="1"/>
  <c r="E87" i="8" a="1"/>
  <c r="E165" i="8" a="1"/>
  <c r="E103" i="8" a="1"/>
  <c r="E117" i="8" a="1"/>
  <c r="E200" i="8" a="1"/>
  <c r="E119" i="8" a="1"/>
  <c r="E86" i="8" a="1"/>
  <c r="E114" i="8" a="1"/>
  <c r="E71" i="8" a="1"/>
  <c r="E134" i="8" a="1"/>
  <c r="E18" i="8" a="1"/>
  <c r="E112" i="8" a="1"/>
  <c r="E19" i="8" a="1"/>
  <c r="E45" i="8" a="1"/>
  <c r="E145" i="8" a="1"/>
  <c r="E74" i="8" a="1"/>
  <c r="E143" i="8" a="1"/>
  <c r="E205" i="8" a="1"/>
  <c r="E22" i="8" a="1"/>
  <c r="E101" i="8" a="1"/>
  <c r="E54" i="8" a="1"/>
  <c r="E77" i="8" a="1"/>
  <c r="E160" i="8" a="1"/>
  <c r="E177" i="8" a="1"/>
  <c r="E93" i="8" a="1"/>
  <c r="E164" i="8" a="1"/>
  <c r="E63" i="8" a="1"/>
  <c r="E179" i="8" a="1"/>
  <c r="E123" i="8" a="1"/>
  <c r="E68" i="8" a="1"/>
  <c r="K66" i="9"/>
  <c r="S66" i="9"/>
  <c r="L66" i="9"/>
  <c r="E66" i="9"/>
  <c r="M66" i="9"/>
  <c r="N66" i="9"/>
  <c r="O66" i="9"/>
  <c r="G66" i="9"/>
  <c r="R66" i="9"/>
  <c r="J66" i="9"/>
  <c r="P66" i="9"/>
  <c r="Q66" i="9"/>
  <c r="F66" i="9"/>
  <c r="H66" i="9"/>
  <c r="I66" i="9"/>
  <c r="C210" i="9"/>
  <c r="F210" i="9"/>
  <c r="N210" i="9"/>
  <c r="G210" i="9"/>
  <c r="O210" i="9"/>
  <c r="K210" i="9"/>
  <c r="S210" i="9"/>
  <c r="J210" i="9"/>
  <c r="L210" i="9"/>
  <c r="Q210" i="9"/>
  <c r="M210" i="9"/>
  <c r="P210" i="9"/>
  <c r="I210" i="9"/>
  <c r="E210" i="9"/>
  <c r="R210" i="9"/>
  <c r="H210" i="9"/>
  <c r="E79" i="9"/>
  <c r="M79" i="9"/>
  <c r="F79" i="9"/>
  <c r="N79" i="9"/>
  <c r="I79" i="9"/>
  <c r="Q79" i="9"/>
  <c r="J79" i="9"/>
  <c r="K79" i="9"/>
  <c r="L79" i="9"/>
  <c r="R79" i="9"/>
  <c r="O79" i="9"/>
  <c r="P79" i="9"/>
  <c r="S79" i="9"/>
  <c r="G79" i="9"/>
  <c r="H79" i="9"/>
  <c r="J51" i="9"/>
  <c r="R51" i="9"/>
  <c r="K51" i="9"/>
  <c r="S51" i="9"/>
  <c r="F51" i="9"/>
  <c r="N51" i="9"/>
  <c r="P51" i="9"/>
  <c r="E51" i="9"/>
  <c r="Q51" i="9"/>
  <c r="G51" i="9"/>
  <c r="M51" i="9"/>
  <c r="O51" i="9"/>
  <c r="H51" i="9"/>
  <c r="I51" i="9"/>
  <c r="L51" i="9"/>
  <c r="K109" i="9"/>
  <c r="S109" i="9"/>
  <c r="L109" i="9"/>
  <c r="H109" i="9"/>
  <c r="P109" i="9"/>
  <c r="F109" i="9"/>
  <c r="R109" i="9"/>
  <c r="G109" i="9"/>
  <c r="I109" i="9"/>
  <c r="N109" i="9"/>
  <c r="O109" i="9"/>
  <c r="M109" i="9"/>
  <c r="Q109" i="9"/>
  <c r="E109" i="9"/>
  <c r="J109" i="9"/>
  <c r="G97" i="9"/>
  <c r="O97" i="9"/>
  <c r="H97" i="9"/>
  <c r="P97" i="9"/>
  <c r="L97" i="9"/>
  <c r="F97" i="9"/>
  <c r="S97" i="9"/>
  <c r="I97" i="9"/>
  <c r="J97" i="9"/>
  <c r="N97" i="9"/>
  <c r="Q97" i="9"/>
  <c r="K97" i="9"/>
  <c r="E97" i="9"/>
  <c r="M97" i="9"/>
  <c r="R97" i="9"/>
  <c r="H41" i="9"/>
  <c r="P41" i="9"/>
  <c r="I41" i="9"/>
  <c r="Q41" i="9"/>
  <c r="L41" i="9"/>
  <c r="M41" i="9"/>
  <c r="N41" i="9"/>
  <c r="O41" i="9"/>
  <c r="E41" i="9"/>
  <c r="J41" i="9"/>
  <c r="K41" i="9"/>
  <c r="G41" i="9"/>
  <c r="R41" i="9"/>
  <c r="F41" i="9"/>
  <c r="S41" i="9"/>
  <c r="C142" i="9"/>
  <c r="G142" i="9"/>
  <c r="O142" i="9"/>
  <c r="H142" i="9"/>
  <c r="P142" i="9"/>
  <c r="I142" i="9"/>
  <c r="Q142" i="9"/>
  <c r="J142" i="9"/>
  <c r="R142" i="9"/>
  <c r="L142" i="9"/>
  <c r="M142" i="9"/>
  <c r="N142" i="9"/>
  <c r="S142" i="9"/>
  <c r="E142" i="9"/>
  <c r="F142" i="9"/>
  <c r="K142" i="9"/>
  <c r="L186" i="9"/>
  <c r="E186" i="9"/>
  <c r="M186" i="9"/>
  <c r="H186" i="9"/>
  <c r="P186" i="9"/>
  <c r="F186" i="9"/>
  <c r="R186" i="9"/>
  <c r="G186" i="9"/>
  <c r="S186" i="9"/>
  <c r="I186" i="9"/>
  <c r="N186" i="9"/>
  <c r="O186" i="9"/>
  <c r="J186" i="9"/>
  <c r="K186" i="9"/>
  <c r="Q186" i="9"/>
  <c r="E171" i="9"/>
  <c r="M171" i="9"/>
  <c r="F171" i="9"/>
  <c r="N171" i="9"/>
  <c r="I171" i="9"/>
  <c r="Q171" i="9"/>
  <c r="L171" i="9"/>
  <c r="O171" i="9"/>
  <c r="P171" i="9"/>
  <c r="H171" i="9"/>
  <c r="J171" i="9"/>
  <c r="G171" i="9"/>
  <c r="K171" i="9"/>
  <c r="R171" i="9"/>
  <c r="S171" i="9"/>
  <c r="L194" i="9"/>
  <c r="E194" i="9"/>
  <c r="M194" i="9"/>
  <c r="H194" i="9"/>
  <c r="P194" i="9"/>
  <c r="N194" i="9"/>
  <c r="Q194" i="9"/>
  <c r="O194" i="9"/>
  <c r="I194" i="9"/>
  <c r="G194" i="9"/>
  <c r="J194" i="9"/>
  <c r="K194" i="9"/>
  <c r="R194" i="9"/>
  <c r="S194" i="9"/>
  <c r="F194" i="9"/>
  <c r="E54" i="9"/>
  <c r="M54" i="9"/>
  <c r="F54" i="9"/>
  <c r="N54" i="9"/>
  <c r="I54" i="9"/>
  <c r="Q54" i="9"/>
  <c r="J54" i="9"/>
  <c r="K54" i="9"/>
  <c r="L54" i="9"/>
  <c r="H54" i="9"/>
  <c r="O54" i="9"/>
  <c r="S54" i="9"/>
  <c r="P54" i="9"/>
  <c r="G54" i="9"/>
  <c r="R54" i="9"/>
  <c r="K119" i="9"/>
  <c r="S119" i="9"/>
  <c r="L119" i="9"/>
  <c r="E119" i="9"/>
  <c r="M119" i="9"/>
  <c r="H119" i="9"/>
  <c r="P119" i="9"/>
  <c r="I119" i="9"/>
  <c r="Q119" i="9"/>
  <c r="G119" i="9"/>
  <c r="J119" i="9"/>
  <c r="N119" i="9"/>
  <c r="O119" i="9"/>
  <c r="R119" i="9"/>
  <c r="F119" i="9"/>
  <c r="G60" i="9"/>
  <c r="M60" i="9"/>
  <c r="E60" i="9"/>
  <c r="N60" i="9"/>
  <c r="F60" i="9"/>
  <c r="O60" i="9"/>
  <c r="L60" i="9"/>
  <c r="P60" i="9"/>
  <c r="H60" i="9"/>
  <c r="S60" i="9"/>
  <c r="K60" i="9"/>
  <c r="I60" i="9"/>
  <c r="J60" i="9"/>
  <c r="Q60" i="9"/>
  <c r="R60" i="9"/>
  <c r="H25" i="9"/>
  <c r="P25" i="9"/>
  <c r="I25" i="9"/>
  <c r="Q25" i="9"/>
  <c r="L25" i="9"/>
  <c r="J25" i="9"/>
  <c r="K25" i="9"/>
  <c r="M25" i="9"/>
  <c r="O25" i="9"/>
  <c r="R25" i="9"/>
  <c r="E25" i="9"/>
  <c r="F25" i="9"/>
  <c r="G25" i="9"/>
  <c r="N25" i="9"/>
  <c r="S25" i="9"/>
  <c r="J35" i="9"/>
  <c r="R35" i="9"/>
  <c r="K35" i="9"/>
  <c r="S35" i="9"/>
  <c r="F35" i="9"/>
  <c r="N35" i="9"/>
  <c r="M35" i="9"/>
  <c r="O35" i="9"/>
  <c r="P35" i="9"/>
  <c r="H35" i="9"/>
  <c r="I35" i="9"/>
  <c r="Q35" i="9"/>
  <c r="E35" i="9"/>
  <c r="G35" i="9"/>
  <c r="L35" i="9"/>
  <c r="D126" i="9"/>
  <c r="J126" i="9"/>
  <c r="R126" i="9"/>
  <c r="K126" i="9"/>
  <c r="S126" i="9"/>
  <c r="L126" i="9"/>
  <c r="G126" i="9"/>
  <c r="O126" i="9"/>
  <c r="H126" i="9"/>
  <c r="P126" i="9"/>
  <c r="I126" i="9"/>
  <c r="M126" i="9"/>
  <c r="N126" i="9"/>
  <c r="Q126" i="9"/>
  <c r="E126" i="9"/>
  <c r="F126" i="9"/>
  <c r="H124" i="9"/>
  <c r="P124" i="9"/>
  <c r="I124" i="9"/>
  <c r="Q124" i="9"/>
  <c r="J124" i="9"/>
  <c r="R124" i="9"/>
  <c r="E124" i="9"/>
  <c r="M124" i="9"/>
  <c r="F124" i="9"/>
  <c r="N124" i="9"/>
  <c r="S124" i="9"/>
  <c r="K124" i="9"/>
  <c r="O124" i="9"/>
  <c r="G124" i="9"/>
  <c r="L124" i="9"/>
  <c r="K161" i="9"/>
  <c r="S161" i="9"/>
  <c r="L161" i="9"/>
  <c r="G161" i="9"/>
  <c r="O161" i="9"/>
  <c r="I161" i="9"/>
  <c r="J161" i="9"/>
  <c r="M161" i="9"/>
  <c r="E161" i="9"/>
  <c r="Q161" i="9"/>
  <c r="F161" i="9"/>
  <c r="R161" i="9"/>
  <c r="H161" i="9"/>
  <c r="N161" i="9"/>
  <c r="P161" i="9"/>
  <c r="F164" i="9"/>
  <c r="N164" i="9"/>
  <c r="G164" i="9"/>
  <c r="O164" i="9"/>
  <c r="J164" i="9"/>
  <c r="R164" i="9"/>
  <c r="P164" i="9"/>
  <c r="S164" i="9"/>
  <c r="Q164" i="9"/>
  <c r="E164" i="9"/>
  <c r="K164" i="9"/>
  <c r="L164" i="9"/>
  <c r="M164" i="9"/>
  <c r="H164" i="9"/>
  <c r="I164" i="9"/>
  <c r="H49" i="9"/>
  <c r="P49" i="9"/>
  <c r="I49" i="9"/>
  <c r="Q49" i="9"/>
  <c r="L49" i="9"/>
  <c r="G49" i="9"/>
  <c r="J49" i="9"/>
  <c r="K49" i="9"/>
  <c r="E49" i="9"/>
  <c r="N49" i="9"/>
  <c r="F49" i="9"/>
  <c r="M49" i="9"/>
  <c r="S49" i="9"/>
  <c r="R49" i="9"/>
  <c r="O49" i="9"/>
  <c r="K44" i="9"/>
  <c r="S44" i="9"/>
  <c r="L44" i="9"/>
  <c r="G44" i="9"/>
  <c r="O44" i="9"/>
  <c r="F44" i="9"/>
  <c r="R44" i="9"/>
  <c r="H44" i="9"/>
  <c r="I44" i="9"/>
  <c r="P44" i="9"/>
  <c r="Q44" i="9"/>
  <c r="E44" i="9"/>
  <c r="M44" i="9"/>
  <c r="N44" i="9"/>
  <c r="J44" i="9"/>
  <c r="K193" i="9"/>
  <c r="S193" i="9"/>
  <c r="L193" i="9"/>
  <c r="G193" i="9"/>
  <c r="O193" i="9"/>
  <c r="P193" i="9"/>
  <c r="F193" i="9"/>
  <c r="E193" i="9"/>
  <c r="Q193" i="9"/>
  <c r="R193" i="9"/>
  <c r="J193" i="9"/>
  <c r="H193" i="9"/>
  <c r="I193" i="9"/>
  <c r="M193" i="9"/>
  <c r="N193" i="9"/>
  <c r="E95" i="9"/>
  <c r="M95" i="9"/>
  <c r="F95" i="9"/>
  <c r="N95" i="9"/>
  <c r="J95" i="9"/>
  <c r="R95" i="9"/>
  <c r="K95" i="9"/>
  <c r="L95" i="9"/>
  <c r="O95" i="9"/>
  <c r="G95" i="9"/>
  <c r="S95" i="9"/>
  <c r="H95" i="9"/>
  <c r="Q95" i="9"/>
  <c r="P95" i="9"/>
  <c r="I95" i="9"/>
  <c r="G197" i="9"/>
  <c r="O197" i="9"/>
  <c r="H197" i="9"/>
  <c r="P197" i="9"/>
  <c r="K197" i="9"/>
  <c r="S197" i="9"/>
  <c r="F197" i="9"/>
  <c r="I197" i="9"/>
  <c r="N197" i="9"/>
  <c r="E197" i="9"/>
  <c r="M197" i="9"/>
  <c r="Q197" i="9"/>
  <c r="J197" i="9"/>
  <c r="L197" i="9"/>
  <c r="R197" i="9"/>
  <c r="H140" i="9"/>
  <c r="P140" i="9"/>
  <c r="I140" i="9"/>
  <c r="Q140" i="9"/>
  <c r="K140" i="9"/>
  <c r="L140" i="9"/>
  <c r="M140" i="9"/>
  <c r="N140" i="9"/>
  <c r="F140" i="9"/>
  <c r="R140" i="9"/>
  <c r="J140" i="9"/>
  <c r="O140" i="9"/>
  <c r="E140" i="9"/>
  <c r="G140" i="9"/>
  <c r="S140" i="9"/>
  <c r="I107" i="9"/>
  <c r="Q107" i="9"/>
  <c r="J107" i="9"/>
  <c r="R107" i="9"/>
  <c r="F107" i="9"/>
  <c r="N107" i="9"/>
  <c r="K107" i="9"/>
  <c r="L107" i="9"/>
  <c r="M107" i="9"/>
  <c r="E107" i="9"/>
  <c r="S107" i="9"/>
  <c r="G107" i="9"/>
  <c r="H107" i="9"/>
  <c r="O107" i="9"/>
  <c r="P107" i="9"/>
  <c r="F196" i="9"/>
  <c r="N196" i="9"/>
  <c r="G196" i="9"/>
  <c r="O196" i="9"/>
  <c r="J196" i="9"/>
  <c r="R196" i="9"/>
  <c r="I196" i="9"/>
  <c r="K196" i="9"/>
  <c r="Q196" i="9"/>
  <c r="H196" i="9"/>
  <c r="L196" i="9"/>
  <c r="E196" i="9"/>
  <c r="S196" i="9"/>
  <c r="M196" i="9"/>
  <c r="P196" i="9"/>
  <c r="C187" i="9"/>
  <c r="E187" i="9"/>
  <c r="M187" i="9"/>
  <c r="F187" i="9"/>
  <c r="N187" i="9"/>
  <c r="I187" i="9"/>
  <c r="Q187" i="9"/>
  <c r="P187" i="9"/>
  <c r="G187" i="9"/>
  <c r="R187" i="9"/>
  <c r="S187" i="9"/>
  <c r="K187" i="9"/>
  <c r="L187" i="9"/>
  <c r="J187" i="9"/>
  <c r="H187" i="9"/>
  <c r="O187" i="9"/>
  <c r="L202" i="9"/>
  <c r="E202" i="9"/>
  <c r="M202" i="9"/>
  <c r="H202" i="9"/>
  <c r="P202" i="9"/>
  <c r="I202" i="9"/>
  <c r="J202" i="9"/>
  <c r="Q202" i="9"/>
  <c r="N202" i="9"/>
  <c r="O202" i="9"/>
  <c r="S202" i="9"/>
  <c r="R202" i="9"/>
  <c r="K202" i="9"/>
  <c r="F202" i="9"/>
  <c r="G202" i="9"/>
  <c r="F156" i="9"/>
  <c r="N156" i="9"/>
  <c r="G156" i="9"/>
  <c r="O156" i="9"/>
  <c r="J156" i="9"/>
  <c r="R156" i="9"/>
  <c r="H156" i="9"/>
  <c r="I156" i="9"/>
  <c r="K156" i="9"/>
  <c r="P156" i="9"/>
  <c r="Q156" i="9"/>
  <c r="M156" i="9"/>
  <c r="S156" i="9"/>
  <c r="L156" i="9"/>
  <c r="E156" i="9"/>
  <c r="J160" i="9"/>
  <c r="R160" i="9"/>
  <c r="K160" i="9"/>
  <c r="S160" i="9"/>
  <c r="F160" i="9"/>
  <c r="N160" i="9"/>
  <c r="L160" i="9"/>
  <c r="M160" i="9"/>
  <c r="O160" i="9"/>
  <c r="G160" i="9"/>
  <c r="H160" i="9"/>
  <c r="E160" i="9"/>
  <c r="I160" i="9"/>
  <c r="P160" i="9"/>
  <c r="Q160" i="9"/>
  <c r="L86" i="9"/>
  <c r="E86" i="9"/>
  <c r="M86" i="9"/>
  <c r="H86" i="9"/>
  <c r="P86" i="9"/>
  <c r="G86" i="9"/>
  <c r="S86" i="9"/>
  <c r="I86" i="9"/>
  <c r="J86" i="9"/>
  <c r="O86" i="9"/>
  <c r="K86" i="9"/>
  <c r="N86" i="9"/>
  <c r="Q86" i="9"/>
  <c r="F86" i="9"/>
  <c r="R86" i="9"/>
  <c r="L53" i="9"/>
  <c r="E53" i="9"/>
  <c r="M53" i="9"/>
  <c r="H53" i="9"/>
  <c r="P53" i="9"/>
  <c r="K53" i="9"/>
  <c r="N53" i="9"/>
  <c r="O53" i="9"/>
  <c r="F53" i="9"/>
  <c r="G53" i="9"/>
  <c r="Q53" i="9"/>
  <c r="I53" i="9"/>
  <c r="J53" i="9"/>
  <c r="R53" i="9"/>
  <c r="S53" i="9"/>
  <c r="J100" i="9"/>
  <c r="R100" i="9"/>
  <c r="K100" i="9"/>
  <c r="S100" i="9"/>
  <c r="G100" i="9"/>
  <c r="O100" i="9"/>
  <c r="M100" i="9"/>
  <c r="N100" i="9"/>
  <c r="P100" i="9"/>
  <c r="H100" i="9"/>
  <c r="I100" i="9"/>
  <c r="L100" i="9"/>
  <c r="Q100" i="9"/>
  <c r="E100" i="9"/>
  <c r="F100" i="9"/>
  <c r="F61" i="9"/>
  <c r="N61" i="9"/>
  <c r="G61" i="9"/>
  <c r="O61" i="9"/>
  <c r="H61" i="9"/>
  <c r="P61" i="9"/>
  <c r="K61" i="9"/>
  <c r="L61" i="9"/>
  <c r="R61" i="9"/>
  <c r="E61" i="9"/>
  <c r="I61" i="9"/>
  <c r="J61" i="9"/>
  <c r="S61" i="9"/>
  <c r="Q61" i="9"/>
  <c r="M61" i="9"/>
  <c r="F141" i="9"/>
  <c r="N141" i="9"/>
  <c r="G141" i="9"/>
  <c r="O141" i="9"/>
  <c r="H141" i="9"/>
  <c r="P141" i="9"/>
  <c r="I141" i="9"/>
  <c r="Q141" i="9"/>
  <c r="K141" i="9"/>
  <c r="S141" i="9"/>
  <c r="E141" i="9"/>
  <c r="J141" i="9"/>
  <c r="L141" i="9"/>
  <c r="M141" i="9"/>
  <c r="R141" i="9"/>
  <c r="G150" i="9"/>
  <c r="O150" i="9"/>
  <c r="H150" i="9"/>
  <c r="P150" i="9"/>
  <c r="I150" i="9"/>
  <c r="Q150" i="9"/>
  <c r="J150" i="9"/>
  <c r="R150" i="9"/>
  <c r="L150" i="9"/>
  <c r="E150" i="9"/>
  <c r="M150" i="9"/>
  <c r="N150" i="9"/>
  <c r="S150" i="9"/>
  <c r="K150" i="9"/>
  <c r="F150" i="9"/>
  <c r="J27" i="9"/>
  <c r="R27" i="9"/>
  <c r="K27" i="9"/>
  <c r="S27" i="9"/>
  <c r="F27" i="9"/>
  <c r="N27" i="9"/>
  <c r="E27" i="9"/>
  <c r="Q27" i="9"/>
  <c r="G27" i="9"/>
  <c r="H27" i="9"/>
  <c r="I27" i="9"/>
  <c r="O27" i="9"/>
  <c r="L27" i="9"/>
  <c r="M27" i="9"/>
  <c r="P27" i="9"/>
  <c r="E203" i="9"/>
  <c r="M203" i="9"/>
  <c r="F203" i="9"/>
  <c r="N203" i="9"/>
  <c r="I203" i="9"/>
  <c r="Q203" i="9"/>
  <c r="G203" i="9"/>
  <c r="S203" i="9"/>
  <c r="H203" i="9"/>
  <c r="O203" i="9"/>
  <c r="R203" i="9"/>
  <c r="J203" i="9"/>
  <c r="P203" i="9"/>
  <c r="K203" i="9"/>
  <c r="L203" i="9"/>
  <c r="I50" i="9"/>
  <c r="Q50" i="9"/>
  <c r="J50" i="9"/>
  <c r="R50" i="9"/>
  <c r="E50" i="9"/>
  <c r="M50" i="9"/>
  <c r="F50" i="9"/>
  <c r="S50" i="9"/>
  <c r="G50" i="9"/>
  <c r="H50" i="9"/>
  <c r="K50" i="9"/>
  <c r="L50" i="9"/>
  <c r="P50" i="9"/>
  <c r="N50" i="9"/>
  <c r="O50" i="9"/>
  <c r="E76" i="9"/>
  <c r="M76" i="9"/>
  <c r="G76" i="9"/>
  <c r="O76" i="9"/>
  <c r="H76" i="9"/>
  <c r="R76" i="9"/>
  <c r="I76" i="9"/>
  <c r="S76" i="9"/>
  <c r="L76" i="9"/>
  <c r="P76" i="9"/>
  <c r="Q76" i="9"/>
  <c r="J76" i="9"/>
  <c r="F76" i="9"/>
  <c r="K76" i="9"/>
  <c r="N76" i="9"/>
  <c r="G105" i="9"/>
  <c r="O105" i="9"/>
  <c r="H105" i="9"/>
  <c r="P105" i="9"/>
  <c r="L105" i="9"/>
  <c r="N105" i="9"/>
  <c r="Q105" i="9"/>
  <c r="E105" i="9"/>
  <c r="R105" i="9"/>
  <c r="J105" i="9"/>
  <c r="K105" i="9"/>
  <c r="F105" i="9"/>
  <c r="I105" i="9"/>
  <c r="M105" i="9"/>
  <c r="S105" i="9"/>
  <c r="C166" i="9"/>
  <c r="H166" i="9"/>
  <c r="P166" i="9"/>
  <c r="I166" i="9"/>
  <c r="Q166" i="9"/>
  <c r="L166" i="9"/>
  <c r="K166" i="9"/>
  <c r="M166" i="9"/>
  <c r="N166" i="9"/>
  <c r="F166" i="9"/>
  <c r="S166" i="9"/>
  <c r="G166" i="9"/>
  <c r="R166" i="9"/>
  <c r="E166" i="9"/>
  <c r="O166" i="9"/>
  <c r="J166" i="9"/>
  <c r="E121" i="9"/>
  <c r="M121" i="9"/>
  <c r="F121" i="9"/>
  <c r="N121" i="9"/>
  <c r="G121" i="9"/>
  <c r="O121" i="9"/>
  <c r="J121" i="9"/>
  <c r="R121" i="9"/>
  <c r="K121" i="9"/>
  <c r="S121" i="9"/>
  <c r="H121" i="9"/>
  <c r="L121" i="9"/>
  <c r="I121" i="9"/>
  <c r="P121" i="9"/>
  <c r="Q121" i="9"/>
  <c r="F31" i="9"/>
  <c r="N31" i="9"/>
  <c r="G31" i="9"/>
  <c r="O31" i="9"/>
  <c r="J31" i="9"/>
  <c r="R31" i="9"/>
  <c r="I31" i="9"/>
  <c r="K31" i="9"/>
  <c r="L31" i="9"/>
  <c r="E31" i="9"/>
  <c r="H31" i="9"/>
  <c r="Q31" i="9"/>
  <c r="M31" i="9"/>
  <c r="P31" i="9"/>
  <c r="S31" i="9"/>
  <c r="F80" i="9"/>
  <c r="N80" i="9"/>
  <c r="G80" i="9"/>
  <c r="O80" i="9"/>
  <c r="J80" i="9"/>
  <c r="R80" i="9"/>
  <c r="H80" i="9"/>
  <c r="I80" i="9"/>
  <c r="K80" i="9"/>
  <c r="P80" i="9"/>
  <c r="M80" i="9"/>
  <c r="Q80" i="9"/>
  <c r="S80" i="9"/>
  <c r="E80" i="9"/>
  <c r="L80" i="9"/>
  <c r="H63" i="9"/>
  <c r="P63" i="9"/>
  <c r="I63" i="9"/>
  <c r="Q63" i="9"/>
  <c r="J63" i="9"/>
  <c r="R63" i="9"/>
  <c r="F63" i="9"/>
  <c r="G63" i="9"/>
  <c r="M63" i="9"/>
  <c r="O63" i="9"/>
  <c r="S63" i="9"/>
  <c r="K63" i="9"/>
  <c r="E63" i="9"/>
  <c r="L63" i="9"/>
  <c r="N63" i="9"/>
  <c r="G139" i="9"/>
  <c r="O139" i="9"/>
  <c r="H139" i="9"/>
  <c r="P139" i="9"/>
  <c r="I139" i="9"/>
  <c r="Q139" i="9"/>
  <c r="M139" i="9"/>
  <c r="N139" i="9"/>
  <c r="R139" i="9"/>
  <c r="E139" i="9"/>
  <c r="S139" i="9"/>
  <c r="J139" i="9"/>
  <c r="F139" i="9"/>
  <c r="K139" i="9"/>
  <c r="L139" i="9"/>
  <c r="J73" i="9"/>
  <c r="R73" i="9"/>
  <c r="L73" i="9"/>
  <c r="I73" i="9"/>
  <c r="K73" i="9"/>
  <c r="E73" i="9"/>
  <c r="O73" i="9"/>
  <c r="H73" i="9"/>
  <c r="M73" i="9"/>
  <c r="N73" i="9"/>
  <c r="S73" i="9"/>
  <c r="P73" i="9"/>
  <c r="Q73" i="9"/>
  <c r="F73" i="9"/>
  <c r="G73" i="9"/>
  <c r="J92" i="9"/>
  <c r="R92" i="9"/>
  <c r="G92" i="9"/>
  <c r="P92" i="9"/>
  <c r="H92" i="9"/>
  <c r="Q92" i="9"/>
  <c r="I92" i="9"/>
  <c r="S92" i="9"/>
  <c r="M92" i="9"/>
  <c r="K92" i="9"/>
  <c r="L92" i="9"/>
  <c r="N92" i="9"/>
  <c r="E92" i="9"/>
  <c r="F92" i="9"/>
  <c r="O92" i="9"/>
  <c r="L162" i="9"/>
  <c r="E162" i="9"/>
  <c r="M162" i="9"/>
  <c r="H162" i="9"/>
  <c r="P162" i="9"/>
  <c r="G162" i="9"/>
  <c r="S162" i="9"/>
  <c r="I162" i="9"/>
  <c r="J162" i="9"/>
  <c r="O162" i="9"/>
  <c r="Q162" i="9"/>
  <c r="F162" i="9"/>
  <c r="K162" i="9"/>
  <c r="N162" i="9"/>
  <c r="R162" i="9"/>
  <c r="F55" i="9"/>
  <c r="N55" i="9"/>
  <c r="G55" i="9"/>
  <c r="O55" i="9"/>
  <c r="J55" i="9"/>
  <c r="R55" i="9"/>
  <c r="H55" i="9"/>
  <c r="I55" i="9"/>
  <c r="K55" i="9"/>
  <c r="P55" i="9"/>
  <c r="Q55" i="9"/>
  <c r="L55" i="9"/>
  <c r="M55" i="9"/>
  <c r="S55" i="9"/>
  <c r="E55" i="9"/>
  <c r="C82" i="9"/>
  <c r="H82" i="9"/>
  <c r="P82" i="9"/>
  <c r="I82" i="9"/>
  <c r="Q82" i="9"/>
  <c r="L82" i="9"/>
  <c r="O82" i="9"/>
  <c r="E82" i="9"/>
  <c r="R82" i="9"/>
  <c r="F82" i="9"/>
  <c r="S82" i="9"/>
  <c r="K82" i="9"/>
  <c r="J82" i="9"/>
  <c r="M82" i="9"/>
  <c r="G82" i="9"/>
  <c r="N82" i="9"/>
  <c r="K185" i="9"/>
  <c r="S185" i="9"/>
  <c r="L185" i="9"/>
  <c r="G185" i="9"/>
  <c r="O185" i="9"/>
  <c r="H185" i="9"/>
  <c r="J185" i="9"/>
  <c r="I185" i="9"/>
  <c r="P185" i="9"/>
  <c r="E185" i="9"/>
  <c r="Q185" i="9"/>
  <c r="F185" i="9"/>
  <c r="R185" i="9"/>
  <c r="M185" i="9"/>
  <c r="N185" i="9"/>
  <c r="G40" i="9"/>
  <c r="O40" i="9"/>
  <c r="H40" i="9"/>
  <c r="P40" i="9"/>
  <c r="K40" i="9"/>
  <c r="S40" i="9"/>
  <c r="N40" i="9"/>
  <c r="Q40" i="9"/>
  <c r="E40" i="9"/>
  <c r="R40" i="9"/>
  <c r="M40" i="9"/>
  <c r="F40" i="9"/>
  <c r="I40" i="9"/>
  <c r="J40" i="9"/>
  <c r="L40" i="9"/>
  <c r="K93" i="9"/>
  <c r="J93" i="9"/>
  <c r="S93" i="9"/>
  <c r="L93" i="9"/>
  <c r="M93" i="9"/>
  <c r="G93" i="9"/>
  <c r="P93" i="9"/>
  <c r="N93" i="9"/>
  <c r="O93" i="9"/>
  <c r="Q93" i="9"/>
  <c r="F93" i="9"/>
  <c r="H93" i="9"/>
  <c r="I93" i="9"/>
  <c r="R93" i="9"/>
  <c r="E93" i="9"/>
  <c r="F149" i="9"/>
  <c r="N149" i="9"/>
  <c r="G149" i="9"/>
  <c r="O149" i="9"/>
  <c r="H149" i="9"/>
  <c r="P149" i="9"/>
  <c r="I149" i="9"/>
  <c r="Q149" i="9"/>
  <c r="K149" i="9"/>
  <c r="S149" i="9"/>
  <c r="M149" i="9"/>
  <c r="R149" i="9"/>
  <c r="E149" i="9"/>
  <c r="J149" i="9"/>
  <c r="L149" i="9"/>
  <c r="H114" i="9"/>
  <c r="P114" i="9"/>
  <c r="K114" i="9"/>
  <c r="L114" i="9"/>
  <c r="M114" i="9"/>
  <c r="G114" i="9"/>
  <c r="Q114" i="9"/>
  <c r="I114" i="9"/>
  <c r="R114" i="9"/>
  <c r="O114" i="9"/>
  <c r="S114" i="9"/>
  <c r="F114" i="9"/>
  <c r="E114" i="9"/>
  <c r="J114" i="9"/>
  <c r="N114" i="9"/>
  <c r="H143" i="9"/>
  <c r="P143" i="9"/>
  <c r="I143" i="9"/>
  <c r="Q143" i="9"/>
  <c r="J143" i="9"/>
  <c r="R143" i="9"/>
  <c r="K143" i="9"/>
  <c r="S143" i="9"/>
  <c r="E143" i="9"/>
  <c r="M143" i="9"/>
  <c r="L143" i="9"/>
  <c r="N143" i="9"/>
  <c r="F143" i="9"/>
  <c r="G143" i="9"/>
  <c r="O143" i="9"/>
  <c r="J168" i="9"/>
  <c r="R168" i="9"/>
  <c r="K168" i="9"/>
  <c r="S168" i="9"/>
  <c r="F168" i="9"/>
  <c r="N168" i="9"/>
  <c r="G168" i="9"/>
  <c r="H168" i="9"/>
  <c r="I168" i="9"/>
  <c r="O168" i="9"/>
  <c r="P168" i="9"/>
  <c r="E168" i="9"/>
  <c r="L168" i="9"/>
  <c r="M168" i="9"/>
  <c r="Q168" i="9"/>
  <c r="E87" i="9"/>
  <c r="M87" i="9"/>
  <c r="F87" i="9"/>
  <c r="N87" i="9"/>
  <c r="I87" i="9"/>
  <c r="Q87" i="9"/>
  <c r="R87" i="9"/>
  <c r="G87" i="9"/>
  <c r="S87" i="9"/>
  <c r="H87" i="9"/>
  <c r="L87" i="9"/>
  <c r="K87" i="9"/>
  <c r="O87" i="9"/>
  <c r="J87" i="9"/>
  <c r="P87" i="9"/>
  <c r="F122" i="9"/>
  <c r="N122" i="9"/>
  <c r="G122" i="9"/>
  <c r="O122" i="9"/>
  <c r="H122" i="9"/>
  <c r="P122" i="9"/>
  <c r="K122" i="9"/>
  <c r="S122" i="9"/>
  <c r="L122" i="9"/>
  <c r="E122" i="9"/>
  <c r="I122" i="9"/>
  <c r="J122" i="9"/>
  <c r="M122" i="9"/>
  <c r="R122" i="9"/>
  <c r="Q122" i="9"/>
  <c r="F39" i="9"/>
  <c r="N39" i="9"/>
  <c r="G39" i="9"/>
  <c r="O39" i="9"/>
  <c r="J39" i="9"/>
  <c r="R39" i="9"/>
  <c r="Q39" i="9"/>
  <c r="E39" i="9"/>
  <c r="S39" i="9"/>
  <c r="H39" i="9"/>
  <c r="K39" i="9"/>
  <c r="L39" i="9"/>
  <c r="I39" i="9"/>
  <c r="M39" i="9"/>
  <c r="P39" i="9"/>
  <c r="G113" i="9"/>
  <c r="O113" i="9"/>
  <c r="H113" i="9"/>
  <c r="Q113" i="9"/>
  <c r="I113" i="9"/>
  <c r="R113" i="9"/>
  <c r="J113" i="9"/>
  <c r="S113" i="9"/>
  <c r="M113" i="9"/>
  <c r="E113" i="9"/>
  <c r="N113" i="9"/>
  <c r="F113" i="9"/>
  <c r="K113" i="9"/>
  <c r="L113" i="9"/>
  <c r="P113" i="9"/>
  <c r="L170" i="9"/>
  <c r="E170" i="9"/>
  <c r="M170" i="9"/>
  <c r="H170" i="9"/>
  <c r="P170" i="9"/>
  <c r="O170" i="9"/>
  <c r="Q170" i="9"/>
  <c r="F170" i="9"/>
  <c r="R170" i="9"/>
  <c r="J170" i="9"/>
  <c r="K170" i="9"/>
  <c r="I170" i="9"/>
  <c r="G170" i="9"/>
  <c r="N170" i="9"/>
  <c r="S170" i="9"/>
  <c r="L110" i="9"/>
  <c r="E110" i="9"/>
  <c r="M110" i="9"/>
  <c r="O110" i="9"/>
  <c r="F110" i="9"/>
  <c r="P110" i="9"/>
  <c r="G110" i="9"/>
  <c r="Q110" i="9"/>
  <c r="J110" i="9"/>
  <c r="K110" i="9"/>
  <c r="H110" i="9"/>
  <c r="I110" i="9"/>
  <c r="R110" i="9"/>
  <c r="N110" i="9"/>
  <c r="S110" i="9"/>
  <c r="K177" i="9"/>
  <c r="S177" i="9"/>
  <c r="L177" i="9"/>
  <c r="G177" i="9"/>
  <c r="O177" i="9"/>
  <c r="M177" i="9"/>
  <c r="N177" i="9"/>
  <c r="P177" i="9"/>
  <c r="H177" i="9"/>
  <c r="I177" i="9"/>
  <c r="F177" i="9"/>
  <c r="J177" i="9"/>
  <c r="R177" i="9"/>
  <c r="Q177" i="9"/>
  <c r="E177" i="9"/>
  <c r="F138" i="9"/>
  <c r="N138" i="9"/>
  <c r="G138" i="9"/>
  <c r="O138" i="9"/>
  <c r="H138" i="9"/>
  <c r="P138" i="9"/>
  <c r="Q138" i="9"/>
  <c r="R138" i="9"/>
  <c r="E138" i="9"/>
  <c r="S138" i="9"/>
  <c r="I138" i="9"/>
  <c r="K138" i="9"/>
  <c r="J138" i="9"/>
  <c r="L138" i="9"/>
  <c r="M138" i="9"/>
  <c r="J118" i="9"/>
  <c r="R118" i="9"/>
  <c r="K118" i="9"/>
  <c r="S118" i="9"/>
  <c r="L118" i="9"/>
  <c r="G118" i="9"/>
  <c r="O118" i="9"/>
  <c r="H118" i="9"/>
  <c r="P118" i="9"/>
  <c r="E118" i="9"/>
  <c r="F118" i="9"/>
  <c r="I118" i="9"/>
  <c r="N118" i="9"/>
  <c r="M118" i="9"/>
  <c r="Q118" i="9"/>
  <c r="I34" i="9"/>
  <c r="Q34" i="9"/>
  <c r="J34" i="9"/>
  <c r="R34" i="9"/>
  <c r="E34" i="9"/>
  <c r="M34" i="9"/>
  <c r="O34" i="9"/>
  <c r="P34" i="9"/>
  <c r="F34" i="9"/>
  <c r="S34" i="9"/>
  <c r="G34" i="9"/>
  <c r="L34" i="9"/>
  <c r="H34" i="9"/>
  <c r="K34" i="9"/>
  <c r="N34" i="9"/>
  <c r="E103" i="9"/>
  <c r="M103" i="9"/>
  <c r="F103" i="9"/>
  <c r="N103" i="9"/>
  <c r="J103" i="9"/>
  <c r="R103" i="9"/>
  <c r="G103" i="9"/>
  <c r="S103" i="9"/>
  <c r="H103" i="9"/>
  <c r="I103" i="9"/>
  <c r="O103" i="9"/>
  <c r="P103" i="9"/>
  <c r="K103" i="9"/>
  <c r="L103" i="9"/>
  <c r="Q103" i="9"/>
  <c r="I72" i="9"/>
  <c r="Q72" i="9"/>
  <c r="J72" i="9"/>
  <c r="R72" i="9"/>
  <c r="K72" i="9"/>
  <c r="S72" i="9"/>
  <c r="M72" i="9"/>
  <c r="N72" i="9"/>
  <c r="F72" i="9"/>
  <c r="E72" i="9"/>
  <c r="G72" i="9"/>
  <c r="H72" i="9"/>
  <c r="P72" i="9"/>
  <c r="O72" i="9"/>
  <c r="L72" i="9"/>
  <c r="K153" i="9"/>
  <c r="S153" i="9"/>
  <c r="L153" i="9"/>
  <c r="G153" i="9"/>
  <c r="O153" i="9"/>
  <c r="N153" i="9"/>
  <c r="P153" i="9"/>
  <c r="E153" i="9"/>
  <c r="Q153" i="9"/>
  <c r="I153" i="9"/>
  <c r="J153" i="9"/>
  <c r="F153" i="9"/>
  <c r="H153" i="9"/>
  <c r="M153" i="9"/>
  <c r="R153" i="9"/>
  <c r="E129" i="9"/>
  <c r="M129" i="9"/>
  <c r="F129" i="9"/>
  <c r="N129" i="9"/>
  <c r="G129" i="9"/>
  <c r="O129" i="9"/>
  <c r="J129" i="9"/>
  <c r="R129" i="9"/>
  <c r="K129" i="9"/>
  <c r="S129" i="9"/>
  <c r="H129" i="9"/>
  <c r="I129" i="9"/>
  <c r="L129" i="9"/>
  <c r="P129" i="9"/>
  <c r="Q129" i="9"/>
  <c r="H57" i="9"/>
  <c r="P57" i="9"/>
  <c r="I57" i="9"/>
  <c r="Q57" i="9"/>
  <c r="L57" i="9"/>
  <c r="O57" i="9"/>
  <c r="E57" i="9"/>
  <c r="R57" i="9"/>
  <c r="F57" i="9"/>
  <c r="S57" i="9"/>
  <c r="G57" i="9"/>
  <c r="J57" i="9"/>
  <c r="N57" i="9"/>
  <c r="M57" i="9"/>
  <c r="K57" i="9"/>
  <c r="H205" i="9"/>
  <c r="P205" i="9"/>
  <c r="K205" i="9"/>
  <c r="S205" i="9"/>
  <c r="M205" i="9"/>
  <c r="N205" i="9"/>
  <c r="I205" i="9"/>
  <c r="G205" i="9"/>
  <c r="L205" i="9"/>
  <c r="O205" i="9"/>
  <c r="J205" i="9"/>
  <c r="Q205" i="9"/>
  <c r="R205" i="9"/>
  <c r="E205" i="9"/>
  <c r="F205" i="9"/>
  <c r="I199" i="9"/>
  <c r="Q199" i="9"/>
  <c r="J199" i="9"/>
  <c r="R199" i="9"/>
  <c r="E199" i="9"/>
  <c r="M199" i="9"/>
  <c r="O199" i="9"/>
  <c r="P199" i="9"/>
  <c r="K199" i="9"/>
  <c r="S199" i="9"/>
  <c r="F199" i="9"/>
  <c r="G199" i="9"/>
  <c r="H199" i="9"/>
  <c r="L199" i="9"/>
  <c r="N199" i="9"/>
  <c r="E148" i="9"/>
  <c r="M148" i="9"/>
  <c r="F148" i="9"/>
  <c r="N148" i="9"/>
  <c r="G148" i="9"/>
  <c r="O148" i="9"/>
  <c r="H148" i="9"/>
  <c r="P148" i="9"/>
  <c r="J148" i="9"/>
  <c r="R148" i="9"/>
  <c r="I148" i="9"/>
  <c r="K148" i="9"/>
  <c r="L148" i="9"/>
  <c r="S148" i="9"/>
  <c r="Q148" i="9"/>
  <c r="J184" i="9"/>
  <c r="R184" i="9"/>
  <c r="K184" i="9"/>
  <c r="S184" i="9"/>
  <c r="F184" i="9"/>
  <c r="N184" i="9"/>
  <c r="I184" i="9"/>
  <c r="L184" i="9"/>
  <c r="M184" i="9"/>
  <c r="E184" i="9"/>
  <c r="Q184" i="9"/>
  <c r="G184" i="9"/>
  <c r="P184" i="9"/>
  <c r="H184" i="9"/>
  <c r="O184" i="9"/>
  <c r="K85" i="9"/>
  <c r="S85" i="9"/>
  <c r="L85" i="9"/>
  <c r="G85" i="9"/>
  <c r="O85" i="9"/>
  <c r="I85" i="9"/>
  <c r="J85" i="9"/>
  <c r="M85" i="9"/>
  <c r="E85" i="9"/>
  <c r="Q85" i="9"/>
  <c r="F85" i="9"/>
  <c r="P85" i="9"/>
  <c r="R85" i="9"/>
  <c r="N85" i="9"/>
  <c r="H85" i="9"/>
  <c r="J152" i="9"/>
  <c r="R152" i="9"/>
  <c r="K152" i="9"/>
  <c r="S152" i="9"/>
  <c r="F152" i="9"/>
  <c r="N152" i="9"/>
  <c r="P152" i="9"/>
  <c r="E152" i="9"/>
  <c r="Q152" i="9"/>
  <c r="G152" i="9"/>
  <c r="L152" i="9"/>
  <c r="M152" i="9"/>
  <c r="H152" i="9"/>
  <c r="I152" i="9"/>
  <c r="O152" i="9"/>
  <c r="D29" i="9"/>
  <c r="L29" i="9"/>
  <c r="E29" i="9"/>
  <c r="M29" i="9"/>
  <c r="H29" i="9"/>
  <c r="P29" i="9"/>
  <c r="N29" i="9"/>
  <c r="O29" i="9"/>
  <c r="Q29" i="9"/>
  <c r="R29" i="9"/>
  <c r="S29" i="9"/>
  <c r="G29" i="9"/>
  <c r="I29" i="9"/>
  <c r="J29" i="9"/>
  <c r="K29" i="9"/>
  <c r="F29" i="9"/>
  <c r="L136" i="9"/>
  <c r="E136" i="9"/>
  <c r="M136" i="9"/>
  <c r="F136" i="9"/>
  <c r="N136" i="9"/>
  <c r="H136" i="9"/>
  <c r="S136" i="9"/>
  <c r="I136" i="9"/>
  <c r="J136" i="9"/>
  <c r="K136" i="9"/>
  <c r="P136" i="9"/>
  <c r="Q136" i="9"/>
  <c r="R136" i="9"/>
  <c r="G136" i="9"/>
  <c r="O136" i="9"/>
  <c r="J43" i="9"/>
  <c r="R43" i="9"/>
  <c r="K43" i="9"/>
  <c r="S43" i="9"/>
  <c r="F43" i="9"/>
  <c r="N43" i="9"/>
  <c r="H43" i="9"/>
  <c r="I43" i="9"/>
  <c r="L43" i="9"/>
  <c r="M43" i="9"/>
  <c r="O43" i="9"/>
  <c r="P43" i="9"/>
  <c r="E43" i="9"/>
  <c r="G43" i="9"/>
  <c r="Q43" i="9"/>
  <c r="I117" i="9"/>
  <c r="Q117" i="9"/>
  <c r="J117" i="9"/>
  <c r="R117" i="9"/>
  <c r="K117" i="9"/>
  <c r="S117" i="9"/>
  <c r="F117" i="9"/>
  <c r="N117" i="9"/>
  <c r="G117" i="9"/>
  <c r="O117" i="9"/>
  <c r="P117" i="9"/>
  <c r="H117" i="9"/>
  <c r="L117" i="9"/>
  <c r="M117" i="9"/>
  <c r="E117" i="9"/>
  <c r="C78" i="9"/>
  <c r="L78" i="9"/>
  <c r="E78" i="9"/>
  <c r="M78" i="9"/>
  <c r="H78" i="9"/>
  <c r="P78" i="9"/>
  <c r="K78" i="9"/>
  <c r="N78" i="9"/>
  <c r="O78" i="9"/>
  <c r="G78" i="9"/>
  <c r="S78" i="9"/>
  <c r="F78" i="9"/>
  <c r="I78" i="9"/>
  <c r="R78" i="9"/>
  <c r="J78" i="9"/>
  <c r="Q78" i="9"/>
  <c r="G211" i="9"/>
  <c r="O211" i="9"/>
  <c r="H211" i="9"/>
  <c r="P211" i="9"/>
  <c r="L211" i="9"/>
  <c r="I211" i="9"/>
  <c r="K211" i="9"/>
  <c r="J211" i="9"/>
  <c r="M211" i="9"/>
  <c r="F211" i="9"/>
  <c r="N211" i="9"/>
  <c r="Q211" i="9"/>
  <c r="E211" i="9"/>
  <c r="R211" i="9"/>
  <c r="S211" i="9"/>
  <c r="K77" i="9"/>
  <c r="S77" i="9"/>
  <c r="L77" i="9"/>
  <c r="G77" i="9"/>
  <c r="O77" i="9"/>
  <c r="N77" i="9"/>
  <c r="P77" i="9"/>
  <c r="E77" i="9"/>
  <c r="Q77" i="9"/>
  <c r="I77" i="9"/>
  <c r="R77" i="9"/>
  <c r="H77" i="9"/>
  <c r="J77" i="9"/>
  <c r="F77" i="9"/>
  <c r="M77" i="9"/>
  <c r="G173" i="9"/>
  <c r="O173" i="9"/>
  <c r="H173" i="9"/>
  <c r="P173" i="9"/>
  <c r="K173" i="9"/>
  <c r="S173" i="9"/>
  <c r="I173" i="9"/>
  <c r="J173" i="9"/>
  <c r="L173" i="9"/>
  <c r="Q173" i="9"/>
  <c r="E173" i="9"/>
  <c r="R173" i="9"/>
  <c r="M173" i="9"/>
  <c r="N173" i="9"/>
  <c r="F173" i="9"/>
  <c r="I175" i="9"/>
  <c r="Q175" i="9"/>
  <c r="J175" i="9"/>
  <c r="R175" i="9"/>
  <c r="E175" i="9"/>
  <c r="M175" i="9"/>
  <c r="P175" i="9"/>
  <c r="F175" i="9"/>
  <c r="S175" i="9"/>
  <c r="G175" i="9"/>
  <c r="L175" i="9"/>
  <c r="N175" i="9"/>
  <c r="H175" i="9"/>
  <c r="K175" i="9"/>
  <c r="O175" i="9"/>
  <c r="J134" i="9"/>
  <c r="R134" i="9"/>
  <c r="K134" i="9"/>
  <c r="S134" i="9"/>
  <c r="L134" i="9"/>
  <c r="M134" i="9"/>
  <c r="N134" i="9"/>
  <c r="O134" i="9"/>
  <c r="E134" i="9"/>
  <c r="P134" i="9"/>
  <c r="G134" i="9"/>
  <c r="I134" i="9"/>
  <c r="Q134" i="9"/>
  <c r="F134" i="9"/>
  <c r="H134" i="9"/>
  <c r="E111" i="9"/>
  <c r="M111" i="9"/>
  <c r="F111" i="9"/>
  <c r="J111" i="9"/>
  <c r="S111" i="9"/>
  <c r="K111" i="9"/>
  <c r="L111" i="9"/>
  <c r="G111" i="9"/>
  <c r="P111" i="9"/>
  <c r="H111" i="9"/>
  <c r="Q111" i="9"/>
  <c r="N111" i="9"/>
  <c r="O111" i="9"/>
  <c r="R111" i="9"/>
  <c r="I111" i="9"/>
  <c r="G62" i="9"/>
  <c r="O62" i="9"/>
  <c r="H62" i="9"/>
  <c r="P62" i="9"/>
  <c r="I62" i="9"/>
  <c r="Q62" i="9"/>
  <c r="J62" i="9"/>
  <c r="K62" i="9"/>
  <c r="N62" i="9"/>
  <c r="L62" i="9"/>
  <c r="M62" i="9"/>
  <c r="R62" i="9"/>
  <c r="S62" i="9"/>
  <c r="E62" i="9"/>
  <c r="F62" i="9"/>
  <c r="H158" i="9"/>
  <c r="P158" i="9"/>
  <c r="I158" i="9"/>
  <c r="Q158" i="9"/>
  <c r="L158" i="9"/>
  <c r="O158" i="9"/>
  <c r="E158" i="9"/>
  <c r="R158" i="9"/>
  <c r="F158" i="9"/>
  <c r="S158" i="9"/>
  <c r="K158" i="9"/>
  <c r="M158" i="9"/>
  <c r="N158" i="9"/>
  <c r="G158" i="9"/>
  <c r="J158" i="9"/>
  <c r="J200" i="9"/>
  <c r="R200" i="9"/>
  <c r="K200" i="9"/>
  <c r="S200" i="9"/>
  <c r="F200" i="9"/>
  <c r="N200" i="9"/>
  <c r="M200" i="9"/>
  <c r="O200" i="9"/>
  <c r="H200" i="9"/>
  <c r="E200" i="9"/>
  <c r="L200" i="9"/>
  <c r="G200" i="9"/>
  <c r="I200" i="9"/>
  <c r="P200" i="9"/>
  <c r="Q200" i="9"/>
  <c r="F96" i="9"/>
  <c r="N96" i="9"/>
  <c r="G96" i="9"/>
  <c r="O96" i="9"/>
  <c r="K96" i="9"/>
  <c r="S96" i="9"/>
  <c r="I96" i="9"/>
  <c r="J96" i="9"/>
  <c r="L96" i="9"/>
  <c r="Q96" i="9"/>
  <c r="E96" i="9"/>
  <c r="R96" i="9"/>
  <c r="H96" i="9"/>
  <c r="M96" i="9"/>
  <c r="P96" i="9"/>
  <c r="G89" i="9"/>
  <c r="O89" i="9"/>
  <c r="H89" i="9"/>
  <c r="P89" i="9"/>
  <c r="K89" i="9"/>
  <c r="S89" i="9"/>
  <c r="M89" i="9"/>
  <c r="N89" i="9"/>
  <c r="Q89" i="9"/>
  <c r="I89" i="9"/>
  <c r="R89" i="9"/>
  <c r="F89" i="9"/>
  <c r="J89" i="9"/>
  <c r="E89" i="9"/>
  <c r="L89" i="9"/>
  <c r="H17" i="9"/>
  <c r="P17" i="9"/>
  <c r="I17" i="9"/>
  <c r="Q17" i="9"/>
  <c r="L17" i="9"/>
  <c r="N17" i="9"/>
  <c r="O17" i="9"/>
  <c r="E17" i="9"/>
  <c r="R17" i="9"/>
  <c r="M17" i="9"/>
  <c r="G17" i="9"/>
  <c r="J17" i="9"/>
  <c r="F17" i="9"/>
  <c r="K17" i="9"/>
  <c r="S17" i="9"/>
  <c r="K201" i="9"/>
  <c r="S201" i="9"/>
  <c r="L201" i="9"/>
  <c r="G201" i="9"/>
  <c r="O201" i="9"/>
  <c r="J201" i="9"/>
  <c r="M201" i="9"/>
  <c r="F201" i="9"/>
  <c r="R201" i="9"/>
  <c r="H201" i="9"/>
  <c r="P201" i="9"/>
  <c r="E201" i="9"/>
  <c r="I201" i="9"/>
  <c r="Q201" i="9"/>
  <c r="N201" i="9"/>
  <c r="G165" i="9"/>
  <c r="O165" i="9"/>
  <c r="H165" i="9"/>
  <c r="P165" i="9"/>
  <c r="K165" i="9"/>
  <c r="S165" i="9"/>
  <c r="M165" i="9"/>
  <c r="N165" i="9"/>
  <c r="Q165" i="9"/>
  <c r="I165" i="9"/>
  <c r="J165" i="9"/>
  <c r="R165" i="9"/>
  <c r="L165" i="9"/>
  <c r="E165" i="9"/>
  <c r="F165" i="9"/>
  <c r="E163" i="9"/>
  <c r="M163" i="9"/>
  <c r="F163" i="9"/>
  <c r="N163" i="9"/>
  <c r="I163" i="9"/>
  <c r="Q163" i="9"/>
  <c r="R163" i="9"/>
  <c r="G163" i="9"/>
  <c r="S163" i="9"/>
  <c r="H163" i="9"/>
  <c r="L163" i="9"/>
  <c r="O163" i="9"/>
  <c r="K163" i="9"/>
  <c r="P163" i="9"/>
  <c r="J163" i="9"/>
  <c r="J84" i="9"/>
  <c r="R84" i="9"/>
  <c r="K84" i="9"/>
  <c r="S84" i="9"/>
  <c r="F84" i="9"/>
  <c r="N84" i="9"/>
  <c r="L84" i="9"/>
  <c r="M84" i="9"/>
  <c r="O84" i="9"/>
  <c r="G84" i="9"/>
  <c r="P84" i="9"/>
  <c r="Q84" i="9"/>
  <c r="E84" i="9"/>
  <c r="H84" i="9"/>
  <c r="I84" i="9"/>
  <c r="L128" i="9"/>
  <c r="E128" i="9"/>
  <c r="M128" i="9"/>
  <c r="F128" i="9"/>
  <c r="N128" i="9"/>
  <c r="I128" i="9"/>
  <c r="Q128" i="9"/>
  <c r="J128" i="9"/>
  <c r="R128" i="9"/>
  <c r="G128" i="9"/>
  <c r="H128" i="9"/>
  <c r="O128" i="9"/>
  <c r="P128" i="9"/>
  <c r="S128" i="9"/>
  <c r="K128" i="9"/>
  <c r="I99" i="9"/>
  <c r="Q99" i="9"/>
  <c r="J99" i="9"/>
  <c r="R99" i="9"/>
  <c r="F99" i="9"/>
  <c r="N99" i="9"/>
  <c r="O99" i="9"/>
  <c r="P99" i="9"/>
  <c r="E99" i="9"/>
  <c r="S99" i="9"/>
  <c r="K99" i="9"/>
  <c r="L99" i="9"/>
  <c r="G99" i="9"/>
  <c r="M99" i="9"/>
  <c r="H99" i="9"/>
  <c r="K127" i="9"/>
  <c r="S127" i="9"/>
  <c r="L127" i="9"/>
  <c r="E127" i="9"/>
  <c r="M127" i="9"/>
  <c r="H127" i="9"/>
  <c r="P127" i="9"/>
  <c r="I127" i="9"/>
  <c r="Q127" i="9"/>
  <c r="O127" i="9"/>
  <c r="R127" i="9"/>
  <c r="G127" i="9"/>
  <c r="J127" i="9"/>
  <c r="N127" i="9"/>
  <c r="F127" i="9"/>
  <c r="L45" i="9"/>
  <c r="E45" i="9"/>
  <c r="M45" i="9"/>
  <c r="H45" i="9"/>
  <c r="P45" i="9"/>
  <c r="Q45" i="9"/>
  <c r="F45" i="9"/>
  <c r="R45" i="9"/>
  <c r="G45" i="9"/>
  <c r="S45" i="9"/>
  <c r="K45" i="9"/>
  <c r="I45" i="9"/>
  <c r="O45" i="9"/>
  <c r="N45" i="9"/>
  <c r="J45" i="9"/>
  <c r="I213" i="9"/>
  <c r="Q213" i="9"/>
  <c r="J213" i="9"/>
  <c r="R213" i="9"/>
  <c r="F213" i="9"/>
  <c r="N213" i="9"/>
  <c r="P213" i="9"/>
  <c r="S213" i="9"/>
  <c r="K213" i="9"/>
  <c r="E213" i="9"/>
  <c r="G213" i="9"/>
  <c r="O213" i="9"/>
  <c r="H213" i="9"/>
  <c r="L213" i="9"/>
  <c r="M213" i="9"/>
  <c r="J145" i="9"/>
  <c r="R145" i="9"/>
  <c r="K145" i="9"/>
  <c r="S145" i="9"/>
  <c r="L145" i="9"/>
  <c r="E145" i="9"/>
  <c r="M145" i="9"/>
  <c r="G145" i="9"/>
  <c r="O145" i="9"/>
  <c r="I145" i="9"/>
  <c r="N145" i="9"/>
  <c r="P145" i="9"/>
  <c r="F145" i="9"/>
  <c r="H145" i="9"/>
  <c r="Q145" i="9"/>
  <c r="I167" i="9"/>
  <c r="Q167" i="9"/>
  <c r="J167" i="9"/>
  <c r="R167" i="9"/>
  <c r="E167" i="9"/>
  <c r="M167" i="9"/>
  <c r="H167" i="9"/>
  <c r="K167" i="9"/>
  <c r="L167" i="9"/>
  <c r="P167" i="9"/>
  <c r="F167" i="9"/>
  <c r="S167" i="9"/>
  <c r="G167" i="9"/>
  <c r="N167" i="9"/>
  <c r="O167" i="9"/>
  <c r="H90" i="9"/>
  <c r="P90" i="9"/>
  <c r="J90" i="9"/>
  <c r="S90" i="9"/>
  <c r="K90" i="9"/>
  <c r="L90" i="9"/>
  <c r="F90" i="9"/>
  <c r="O90" i="9"/>
  <c r="E90" i="9"/>
  <c r="G90" i="9"/>
  <c r="N90" i="9"/>
  <c r="Q90" i="9"/>
  <c r="I90" i="9"/>
  <c r="M90" i="9"/>
  <c r="R90" i="9"/>
  <c r="E68" i="9"/>
  <c r="M68" i="9"/>
  <c r="F68" i="9"/>
  <c r="N68" i="9"/>
  <c r="G68" i="9"/>
  <c r="O68" i="9"/>
  <c r="I68" i="9"/>
  <c r="J68" i="9"/>
  <c r="P68" i="9"/>
  <c r="H68" i="9"/>
  <c r="Q68" i="9"/>
  <c r="K68" i="9"/>
  <c r="L68" i="9"/>
  <c r="R68" i="9"/>
  <c r="S68" i="9"/>
  <c r="L120" i="9"/>
  <c r="E120" i="9"/>
  <c r="M120" i="9"/>
  <c r="F120" i="9"/>
  <c r="N120" i="9"/>
  <c r="I120" i="9"/>
  <c r="Q120" i="9"/>
  <c r="J120" i="9"/>
  <c r="R120" i="9"/>
  <c r="O120" i="9"/>
  <c r="P120" i="9"/>
  <c r="S120" i="9"/>
  <c r="G120" i="9"/>
  <c r="H120" i="9"/>
  <c r="K120" i="9"/>
  <c r="C74" i="9"/>
  <c r="K74" i="9"/>
  <c r="S74" i="9"/>
  <c r="E74" i="9"/>
  <c r="M74" i="9"/>
  <c r="F74" i="9"/>
  <c r="P74" i="9"/>
  <c r="G74" i="9"/>
  <c r="Q74" i="9"/>
  <c r="J74" i="9"/>
  <c r="L74" i="9"/>
  <c r="N74" i="9"/>
  <c r="O74" i="9"/>
  <c r="H74" i="9"/>
  <c r="I74" i="9"/>
  <c r="R74" i="9"/>
  <c r="C108" i="9"/>
  <c r="J108" i="9"/>
  <c r="R108" i="9"/>
  <c r="K108" i="9"/>
  <c r="S108" i="9"/>
  <c r="G108" i="9"/>
  <c r="O108" i="9"/>
  <c r="H108" i="9"/>
  <c r="I108" i="9"/>
  <c r="L108" i="9"/>
  <c r="P108" i="9"/>
  <c r="E108" i="9"/>
  <c r="Q108" i="9"/>
  <c r="F108" i="9"/>
  <c r="N108" i="9"/>
  <c r="M108" i="9"/>
  <c r="I64" i="9"/>
  <c r="Q64" i="9"/>
  <c r="J64" i="9"/>
  <c r="R64" i="9"/>
  <c r="K64" i="9"/>
  <c r="S64" i="9"/>
  <c r="E64" i="9"/>
  <c r="P64" i="9"/>
  <c r="F64" i="9"/>
  <c r="L64" i="9"/>
  <c r="G64" i="9"/>
  <c r="N64" i="9"/>
  <c r="M64" i="9"/>
  <c r="O64" i="9"/>
  <c r="H64" i="9"/>
  <c r="D56" i="9"/>
  <c r="G56" i="9"/>
  <c r="O56" i="9"/>
  <c r="H56" i="9"/>
  <c r="P56" i="9"/>
  <c r="K56" i="9"/>
  <c r="S56" i="9"/>
  <c r="E56" i="9"/>
  <c r="R56" i="9"/>
  <c r="F56" i="9"/>
  <c r="I56" i="9"/>
  <c r="L56" i="9"/>
  <c r="N56" i="9"/>
  <c r="J56" i="9"/>
  <c r="M56" i="9"/>
  <c r="Q56" i="9"/>
  <c r="I125" i="9"/>
  <c r="Q125" i="9"/>
  <c r="J125" i="9"/>
  <c r="R125" i="9"/>
  <c r="K125" i="9"/>
  <c r="S125" i="9"/>
  <c r="F125" i="9"/>
  <c r="N125" i="9"/>
  <c r="G125" i="9"/>
  <c r="O125" i="9"/>
  <c r="E125" i="9"/>
  <c r="H125" i="9"/>
  <c r="L125" i="9"/>
  <c r="P125" i="9"/>
  <c r="M125" i="9"/>
  <c r="H212" i="9"/>
  <c r="P212" i="9"/>
  <c r="I212" i="9"/>
  <c r="Q212" i="9"/>
  <c r="E212" i="9"/>
  <c r="M212" i="9"/>
  <c r="F212" i="9"/>
  <c r="S212" i="9"/>
  <c r="G212" i="9"/>
  <c r="K212" i="9"/>
  <c r="R212" i="9"/>
  <c r="L212" i="9"/>
  <c r="J212" i="9"/>
  <c r="N212" i="9"/>
  <c r="O212" i="9"/>
  <c r="F104" i="9"/>
  <c r="N104" i="9"/>
  <c r="G104" i="9"/>
  <c r="O104" i="9"/>
  <c r="K104" i="9"/>
  <c r="S104" i="9"/>
  <c r="Q104" i="9"/>
  <c r="E104" i="9"/>
  <c r="R104" i="9"/>
  <c r="H104" i="9"/>
  <c r="L104" i="9"/>
  <c r="M104" i="9"/>
  <c r="I104" i="9"/>
  <c r="P104" i="9"/>
  <c r="J104" i="9"/>
  <c r="J192" i="9"/>
  <c r="R192" i="9"/>
  <c r="K192" i="9"/>
  <c r="S192" i="9"/>
  <c r="F192" i="9"/>
  <c r="N192" i="9"/>
  <c r="E192" i="9"/>
  <c r="Q192" i="9"/>
  <c r="G192" i="9"/>
  <c r="H192" i="9"/>
  <c r="M192" i="9"/>
  <c r="L192" i="9"/>
  <c r="O192" i="9"/>
  <c r="I192" i="9"/>
  <c r="P192" i="9"/>
  <c r="K146" i="9"/>
  <c r="S146" i="9"/>
  <c r="L146" i="9"/>
  <c r="E146" i="9"/>
  <c r="M146" i="9"/>
  <c r="F146" i="9"/>
  <c r="N146" i="9"/>
  <c r="H146" i="9"/>
  <c r="P146" i="9"/>
  <c r="Q146" i="9"/>
  <c r="R146" i="9"/>
  <c r="I146" i="9"/>
  <c r="J146" i="9"/>
  <c r="O146" i="9"/>
  <c r="G146" i="9"/>
  <c r="E137" i="9"/>
  <c r="M137" i="9"/>
  <c r="F137" i="9"/>
  <c r="N137" i="9"/>
  <c r="G137" i="9"/>
  <c r="O137" i="9"/>
  <c r="R137" i="9"/>
  <c r="H137" i="9"/>
  <c r="S137" i="9"/>
  <c r="I137" i="9"/>
  <c r="J137" i="9"/>
  <c r="L137" i="9"/>
  <c r="K137" i="9"/>
  <c r="Q137" i="9"/>
  <c r="P137" i="9"/>
  <c r="H71" i="9"/>
  <c r="P71" i="9"/>
  <c r="I71" i="9"/>
  <c r="Q71" i="9"/>
  <c r="J71" i="9"/>
  <c r="R71" i="9"/>
  <c r="N71" i="9"/>
  <c r="O71" i="9"/>
  <c r="G71" i="9"/>
  <c r="E71" i="9"/>
  <c r="L71" i="9"/>
  <c r="F71" i="9"/>
  <c r="K71" i="9"/>
  <c r="M71" i="9"/>
  <c r="S71" i="9"/>
  <c r="F188" i="9"/>
  <c r="N188" i="9"/>
  <c r="G188" i="9"/>
  <c r="O188" i="9"/>
  <c r="J188" i="9"/>
  <c r="R188" i="9"/>
  <c r="M188" i="9"/>
  <c r="P188" i="9"/>
  <c r="Q188" i="9"/>
  <c r="I188" i="9"/>
  <c r="K188" i="9"/>
  <c r="L188" i="9"/>
  <c r="H188" i="9"/>
  <c r="S188" i="9"/>
  <c r="E188" i="9"/>
  <c r="E155" i="9"/>
  <c r="M155" i="9"/>
  <c r="F155" i="9"/>
  <c r="N155" i="9"/>
  <c r="I155" i="9"/>
  <c r="Q155" i="9"/>
  <c r="J155" i="9"/>
  <c r="K155" i="9"/>
  <c r="L155" i="9"/>
  <c r="R155" i="9"/>
  <c r="G155" i="9"/>
  <c r="S155" i="9"/>
  <c r="H155" i="9"/>
  <c r="O155" i="9"/>
  <c r="P155" i="9"/>
  <c r="E179" i="9"/>
  <c r="M179" i="9"/>
  <c r="F179" i="9"/>
  <c r="N179" i="9"/>
  <c r="I179" i="9"/>
  <c r="Q179" i="9"/>
  <c r="H179" i="9"/>
  <c r="K179" i="9"/>
  <c r="J179" i="9"/>
  <c r="P179" i="9"/>
  <c r="R179" i="9"/>
  <c r="L179" i="9"/>
  <c r="G179" i="9"/>
  <c r="O179" i="9"/>
  <c r="S179" i="9"/>
  <c r="I133" i="9"/>
  <c r="Q133" i="9"/>
  <c r="J133" i="9"/>
  <c r="R133" i="9"/>
  <c r="K133" i="9"/>
  <c r="S133" i="9"/>
  <c r="N133" i="9"/>
  <c r="O133" i="9"/>
  <c r="E133" i="9"/>
  <c r="P133" i="9"/>
  <c r="F133" i="9"/>
  <c r="H133" i="9"/>
  <c r="M133" i="9"/>
  <c r="G133" i="9"/>
  <c r="L133" i="9"/>
  <c r="I42" i="9"/>
  <c r="Q42" i="9"/>
  <c r="J42" i="9"/>
  <c r="R42" i="9"/>
  <c r="E42" i="9"/>
  <c r="M42" i="9"/>
  <c r="K42" i="9"/>
  <c r="L42" i="9"/>
  <c r="N42" i="9"/>
  <c r="F42" i="9"/>
  <c r="G42" i="9"/>
  <c r="P42" i="9"/>
  <c r="H42" i="9"/>
  <c r="O42" i="9"/>
  <c r="S42" i="9"/>
  <c r="K135" i="9"/>
  <c r="S135" i="9"/>
  <c r="L135" i="9"/>
  <c r="E135" i="9"/>
  <c r="M135" i="9"/>
  <c r="I135" i="9"/>
  <c r="J135" i="9"/>
  <c r="N135" i="9"/>
  <c r="O135" i="9"/>
  <c r="F135" i="9"/>
  <c r="Q135" i="9"/>
  <c r="G135" i="9"/>
  <c r="R135" i="9"/>
  <c r="P135" i="9"/>
  <c r="H135" i="9"/>
  <c r="G189" i="9"/>
  <c r="O189" i="9"/>
  <c r="H189" i="9"/>
  <c r="P189" i="9"/>
  <c r="K189" i="9"/>
  <c r="S189" i="9"/>
  <c r="L189" i="9"/>
  <c r="N189" i="9"/>
  <c r="M189" i="9"/>
  <c r="F189" i="9"/>
  <c r="I189" i="9"/>
  <c r="J189" i="9"/>
  <c r="E189" i="9"/>
  <c r="Q189" i="9"/>
  <c r="R189" i="9"/>
  <c r="E30" i="9"/>
  <c r="M30" i="9"/>
  <c r="F30" i="9"/>
  <c r="N30" i="9"/>
  <c r="I30" i="9"/>
  <c r="Q30" i="9"/>
  <c r="K30" i="9"/>
  <c r="L30" i="9"/>
  <c r="O30" i="9"/>
  <c r="J30" i="9"/>
  <c r="P30" i="9"/>
  <c r="G30" i="9"/>
  <c r="H30" i="9"/>
  <c r="R30" i="9"/>
  <c r="S30" i="9"/>
  <c r="I183" i="9"/>
  <c r="Q183" i="9"/>
  <c r="J183" i="9"/>
  <c r="R183" i="9"/>
  <c r="E183" i="9"/>
  <c r="M183" i="9"/>
  <c r="L183" i="9"/>
  <c r="O183" i="9"/>
  <c r="N183" i="9"/>
  <c r="G183" i="9"/>
  <c r="H183" i="9"/>
  <c r="S183" i="9"/>
  <c r="F183" i="9"/>
  <c r="K183" i="9"/>
  <c r="P183" i="9"/>
  <c r="G157" i="9"/>
  <c r="O157" i="9"/>
  <c r="H157" i="9"/>
  <c r="P157" i="9"/>
  <c r="K157" i="9"/>
  <c r="S157" i="9"/>
  <c r="E157" i="9"/>
  <c r="R157" i="9"/>
  <c r="F157" i="9"/>
  <c r="I157" i="9"/>
  <c r="M157" i="9"/>
  <c r="N157" i="9"/>
  <c r="Q157" i="9"/>
  <c r="J157" i="9"/>
  <c r="L157" i="9"/>
  <c r="I151" i="9"/>
  <c r="Q151" i="9"/>
  <c r="J151" i="9"/>
  <c r="R151" i="9"/>
  <c r="E151" i="9"/>
  <c r="M151" i="9"/>
  <c r="F151" i="9"/>
  <c r="S151" i="9"/>
  <c r="G151" i="9"/>
  <c r="H151" i="9"/>
  <c r="N151" i="9"/>
  <c r="O151" i="9"/>
  <c r="P151" i="9"/>
  <c r="K151" i="9"/>
  <c r="L151" i="9"/>
  <c r="L37" i="9"/>
  <c r="E37" i="9"/>
  <c r="M37" i="9"/>
  <c r="H37" i="9"/>
  <c r="P37" i="9"/>
  <c r="I37" i="9"/>
  <c r="J37" i="9"/>
  <c r="K37" i="9"/>
  <c r="R37" i="9"/>
  <c r="S37" i="9"/>
  <c r="G37" i="9"/>
  <c r="Q37" i="9"/>
  <c r="F37" i="9"/>
  <c r="N37" i="9"/>
  <c r="O37" i="9"/>
  <c r="K101" i="9"/>
  <c r="S101" i="9"/>
  <c r="L101" i="9"/>
  <c r="H101" i="9"/>
  <c r="P101" i="9"/>
  <c r="J101" i="9"/>
  <c r="M101" i="9"/>
  <c r="N101" i="9"/>
  <c r="F101" i="9"/>
  <c r="R101" i="9"/>
  <c r="G101" i="9"/>
  <c r="E101" i="9"/>
  <c r="I101" i="9"/>
  <c r="Q101" i="9"/>
  <c r="O101" i="9"/>
  <c r="F112" i="9"/>
  <c r="N112" i="9"/>
  <c r="M112" i="9"/>
  <c r="E112" i="9"/>
  <c r="O112" i="9"/>
  <c r="G112" i="9"/>
  <c r="P112" i="9"/>
  <c r="J112" i="9"/>
  <c r="S112" i="9"/>
  <c r="K112" i="9"/>
  <c r="H112" i="9"/>
  <c r="L112" i="9"/>
  <c r="R112" i="9"/>
  <c r="I112" i="9"/>
  <c r="Q112" i="9"/>
  <c r="L102" i="9"/>
  <c r="E102" i="9"/>
  <c r="M102" i="9"/>
  <c r="I102" i="9"/>
  <c r="Q102" i="9"/>
  <c r="H102" i="9"/>
  <c r="J102" i="9"/>
  <c r="K102" i="9"/>
  <c r="P102" i="9"/>
  <c r="F102" i="9"/>
  <c r="R102" i="9"/>
  <c r="O102" i="9"/>
  <c r="S102" i="9"/>
  <c r="G102" i="9"/>
  <c r="N102" i="9"/>
  <c r="K36" i="9"/>
  <c r="S36" i="9"/>
  <c r="L36" i="9"/>
  <c r="G36" i="9"/>
  <c r="O36" i="9"/>
  <c r="J36" i="9"/>
  <c r="M36" i="9"/>
  <c r="N36" i="9"/>
  <c r="P36" i="9"/>
  <c r="Q36" i="9"/>
  <c r="E36" i="9"/>
  <c r="F36" i="9"/>
  <c r="H36" i="9"/>
  <c r="R36" i="9"/>
  <c r="I36" i="9"/>
  <c r="F15" i="9"/>
  <c r="N15" i="9"/>
  <c r="G15" i="9"/>
  <c r="O15" i="9"/>
  <c r="J15" i="9"/>
  <c r="R15" i="9"/>
  <c r="E15" i="9"/>
  <c r="S15" i="9"/>
  <c r="H15" i="9"/>
  <c r="I15" i="9"/>
  <c r="Q15" i="9"/>
  <c r="L15" i="9"/>
  <c r="M15" i="9"/>
  <c r="K15" i="9"/>
  <c r="P15" i="9"/>
  <c r="G81" i="9"/>
  <c r="O81" i="9"/>
  <c r="H81" i="9"/>
  <c r="P81" i="9"/>
  <c r="K81" i="9"/>
  <c r="S81" i="9"/>
  <c r="E81" i="9"/>
  <c r="R81" i="9"/>
  <c r="F81" i="9"/>
  <c r="I81" i="9"/>
  <c r="M81" i="9"/>
  <c r="J81" i="9"/>
  <c r="L81" i="9"/>
  <c r="N81" i="9"/>
  <c r="Q81" i="9"/>
  <c r="E209" i="9"/>
  <c r="M209" i="9"/>
  <c r="F209" i="9"/>
  <c r="N209" i="9"/>
  <c r="J209" i="9"/>
  <c r="R209" i="9"/>
  <c r="L209" i="9"/>
  <c r="Q209" i="9"/>
  <c r="O209" i="9"/>
  <c r="S209" i="9"/>
  <c r="P209" i="9"/>
  <c r="G209" i="9"/>
  <c r="H209" i="9"/>
  <c r="I209" i="9"/>
  <c r="K209" i="9"/>
  <c r="F23" i="9"/>
  <c r="N23" i="9"/>
  <c r="G23" i="9"/>
  <c r="O23" i="9"/>
  <c r="J23" i="9"/>
  <c r="R23" i="9"/>
  <c r="M23" i="9"/>
  <c r="P23" i="9"/>
  <c r="Q23" i="9"/>
  <c r="E23" i="9"/>
  <c r="H23" i="9"/>
  <c r="L23" i="9"/>
  <c r="I23" i="9"/>
  <c r="S23" i="9"/>
  <c r="K23" i="9"/>
  <c r="J176" i="9"/>
  <c r="R176" i="9"/>
  <c r="K176" i="9"/>
  <c r="S176" i="9"/>
  <c r="F176" i="9"/>
  <c r="N176" i="9"/>
  <c r="O176" i="9"/>
  <c r="P176" i="9"/>
  <c r="E176" i="9"/>
  <c r="Q176" i="9"/>
  <c r="I176" i="9"/>
  <c r="L176" i="9"/>
  <c r="G176" i="9"/>
  <c r="H176" i="9"/>
  <c r="M176" i="9"/>
  <c r="K52" i="9"/>
  <c r="S52" i="9"/>
  <c r="L52" i="9"/>
  <c r="G52" i="9"/>
  <c r="O52" i="9"/>
  <c r="N52" i="9"/>
  <c r="P52" i="9"/>
  <c r="E52" i="9"/>
  <c r="Q52" i="9"/>
  <c r="I52" i="9"/>
  <c r="J52" i="9"/>
  <c r="F52" i="9"/>
  <c r="H52" i="9"/>
  <c r="M52" i="9"/>
  <c r="R52" i="9"/>
  <c r="I26" i="9"/>
  <c r="Q26" i="9"/>
  <c r="J26" i="9"/>
  <c r="R26" i="9"/>
  <c r="E26" i="9"/>
  <c r="M26" i="9"/>
  <c r="G26" i="9"/>
  <c r="H26" i="9"/>
  <c r="K26" i="9"/>
  <c r="S26" i="9"/>
  <c r="L26" i="9"/>
  <c r="P26" i="9"/>
  <c r="F26" i="9"/>
  <c r="N26" i="9"/>
  <c r="O26" i="9"/>
  <c r="H198" i="9"/>
  <c r="P198" i="9"/>
  <c r="I198" i="9"/>
  <c r="Q198" i="9"/>
  <c r="L198" i="9"/>
  <c r="E198" i="9"/>
  <c r="R198" i="9"/>
  <c r="F198" i="9"/>
  <c r="S198" i="9"/>
  <c r="M198" i="9"/>
  <c r="K198" i="9"/>
  <c r="N198" i="9"/>
  <c r="J198" i="9"/>
  <c r="O198" i="9"/>
  <c r="G198" i="9"/>
  <c r="I115" i="9"/>
  <c r="Q115" i="9"/>
  <c r="E115" i="9"/>
  <c r="N115" i="9"/>
  <c r="F115" i="9"/>
  <c r="O115" i="9"/>
  <c r="G115" i="9"/>
  <c r="P115" i="9"/>
  <c r="K115" i="9"/>
  <c r="L115" i="9"/>
  <c r="H115" i="9"/>
  <c r="J115" i="9"/>
  <c r="R115" i="9"/>
  <c r="S115" i="9"/>
  <c r="M115" i="9"/>
  <c r="L21" i="9"/>
  <c r="E21" i="9"/>
  <c r="M21" i="9"/>
  <c r="H21" i="9"/>
  <c r="P21" i="9"/>
  <c r="F21" i="9"/>
  <c r="R21" i="9"/>
  <c r="G21" i="9"/>
  <c r="S21" i="9"/>
  <c r="I21" i="9"/>
  <c r="N21" i="9"/>
  <c r="O21" i="9"/>
  <c r="Q21" i="9"/>
  <c r="J21" i="9"/>
  <c r="K21" i="9"/>
  <c r="L154" i="9"/>
  <c r="E154" i="9"/>
  <c r="M154" i="9"/>
  <c r="H154" i="9"/>
  <c r="P154" i="9"/>
  <c r="K154" i="9"/>
  <c r="N154" i="9"/>
  <c r="O154" i="9"/>
  <c r="G154" i="9"/>
  <c r="S154" i="9"/>
  <c r="I154" i="9"/>
  <c r="J154" i="9"/>
  <c r="Q154" i="9"/>
  <c r="R154" i="9"/>
  <c r="F154" i="9"/>
  <c r="G24" i="9"/>
  <c r="O24" i="9"/>
  <c r="H24" i="9"/>
  <c r="P24" i="9"/>
  <c r="K24" i="9"/>
  <c r="S24" i="9"/>
  <c r="L24" i="9"/>
  <c r="M24" i="9"/>
  <c r="N24" i="9"/>
  <c r="I24" i="9"/>
  <c r="J24" i="9"/>
  <c r="R24" i="9"/>
  <c r="E24" i="9"/>
  <c r="F24" i="9"/>
  <c r="Q24" i="9"/>
  <c r="G16" i="9"/>
  <c r="O16" i="9"/>
  <c r="H16" i="9"/>
  <c r="P16" i="9"/>
  <c r="K16" i="9"/>
  <c r="S16" i="9"/>
  <c r="Q16" i="9"/>
  <c r="E16" i="9"/>
  <c r="R16" i="9"/>
  <c r="F16" i="9"/>
  <c r="N16" i="9"/>
  <c r="J16" i="9"/>
  <c r="I16" i="9"/>
  <c r="L16" i="9"/>
  <c r="M16" i="9"/>
  <c r="F88" i="9"/>
  <c r="N88" i="9"/>
  <c r="G88" i="9"/>
  <c r="O88" i="9"/>
  <c r="J88" i="9"/>
  <c r="R88" i="9"/>
  <c r="P88" i="9"/>
  <c r="Q88" i="9"/>
  <c r="E88" i="9"/>
  <c r="S88" i="9"/>
  <c r="K88" i="9"/>
  <c r="H88" i="9"/>
  <c r="I88" i="9"/>
  <c r="L88" i="9"/>
  <c r="M88" i="9"/>
  <c r="I91" i="9"/>
  <c r="Q91" i="9"/>
  <c r="M91" i="9"/>
  <c r="E91" i="9"/>
  <c r="N91" i="9"/>
  <c r="F91" i="9"/>
  <c r="O91" i="9"/>
  <c r="J91" i="9"/>
  <c r="S91" i="9"/>
  <c r="G91" i="9"/>
  <c r="H91" i="9"/>
  <c r="K91" i="9"/>
  <c r="R91" i="9"/>
  <c r="L91" i="9"/>
  <c r="P91" i="9"/>
  <c r="L94" i="9"/>
  <c r="E94" i="9"/>
  <c r="M94" i="9"/>
  <c r="F94" i="9"/>
  <c r="I94" i="9"/>
  <c r="Q94" i="9"/>
  <c r="N94" i="9"/>
  <c r="O94" i="9"/>
  <c r="P94" i="9"/>
  <c r="H94" i="9"/>
  <c r="J94" i="9"/>
  <c r="G94" i="9"/>
  <c r="K94" i="9"/>
  <c r="S94" i="9"/>
  <c r="R94" i="9"/>
  <c r="K28" i="9"/>
  <c r="S28" i="9"/>
  <c r="L28" i="9"/>
  <c r="G28" i="9"/>
  <c r="O28" i="9"/>
  <c r="P28" i="9"/>
  <c r="E28" i="9"/>
  <c r="Q28" i="9"/>
  <c r="F28" i="9"/>
  <c r="R28" i="9"/>
  <c r="J28" i="9"/>
  <c r="M28" i="9"/>
  <c r="I28" i="9"/>
  <c r="H28" i="9"/>
  <c r="N28" i="9"/>
  <c r="L75" i="9"/>
  <c r="F75" i="9"/>
  <c r="N75" i="9"/>
  <c r="K75" i="9"/>
  <c r="M75" i="9"/>
  <c r="G75" i="9"/>
  <c r="Q75" i="9"/>
  <c r="O75" i="9"/>
  <c r="P75" i="9"/>
  <c r="R75" i="9"/>
  <c r="H75" i="9"/>
  <c r="S75" i="9"/>
  <c r="E75" i="9"/>
  <c r="I75" i="9"/>
  <c r="J75" i="9"/>
  <c r="J58" i="9"/>
  <c r="R58" i="9"/>
  <c r="E58" i="9"/>
  <c r="M58" i="9"/>
  <c r="L58" i="9"/>
  <c r="N58" i="9"/>
  <c r="O58" i="9"/>
  <c r="I58" i="9"/>
  <c r="K58" i="9"/>
  <c r="S58" i="9"/>
  <c r="F58" i="9"/>
  <c r="G58" i="9"/>
  <c r="Q58" i="9"/>
  <c r="P58" i="9"/>
  <c r="H58" i="9"/>
  <c r="F47" i="9"/>
  <c r="N47" i="9"/>
  <c r="G47" i="9"/>
  <c r="O47" i="9"/>
  <c r="J47" i="9"/>
  <c r="R47" i="9"/>
  <c r="L47" i="9"/>
  <c r="M47" i="9"/>
  <c r="P47" i="9"/>
  <c r="K47" i="9"/>
  <c r="Q47" i="9"/>
  <c r="E47" i="9"/>
  <c r="H47" i="9"/>
  <c r="I47" i="9"/>
  <c r="S47" i="9"/>
  <c r="J19" i="9"/>
  <c r="R19" i="9"/>
  <c r="K19" i="9"/>
  <c r="S19" i="9"/>
  <c r="F19" i="9"/>
  <c r="N19" i="9"/>
  <c r="I19" i="9"/>
  <c r="L19" i="9"/>
  <c r="M19" i="9"/>
  <c r="E19" i="9"/>
  <c r="O19" i="9"/>
  <c r="P19" i="9"/>
  <c r="H19" i="9"/>
  <c r="Q19" i="9"/>
  <c r="G19" i="9"/>
  <c r="I159" i="9"/>
  <c r="Q159" i="9"/>
  <c r="J159" i="9"/>
  <c r="R159" i="9"/>
  <c r="E159" i="9"/>
  <c r="M159" i="9"/>
  <c r="N159" i="9"/>
  <c r="O159" i="9"/>
  <c r="P159" i="9"/>
  <c r="H159" i="9"/>
  <c r="K159" i="9"/>
  <c r="F159" i="9"/>
  <c r="G159" i="9"/>
  <c r="S159" i="9"/>
  <c r="L159" i="9"/>
  <c r="G48" i="9"/>
  <c r="O48" i="9"/>
  <c r="H48" i="9"/>
  <c r="P48" i="9"/>
  <c r="K48" i="9"/>
  <c r="S48" i="9"/>
  <c r="J48" i="9"/>
  <c r="L48" i="9"/>
  <c r="M48" i="9"/>
  <c r="R48" i="9"/>
  <c r="F48" i="9"/>
  <c r="Q48" i="9"/>
  <c r="E48" i="9"/>
  <c r="I48" i="9"/>
  <c r="N48" i="9"/>
  <c r="I18" i="9"/>
  <c r="Q18" i="9"/>
  <c r="J18" i="9"/>
  <c r="R18" i="9"/>
  <c r="E18" i="9"/>
  <c r="M18" i="9"/>
  <c r="L18" i="9"/>
  <c r="N18" i="9"/>
  <c r="O18" i="9"/>
  <c r="K18" i="9"/>
  <c r="S18" i="9"/>
  <c r="F18" i="9"/>
  <c r="G18" i="9"/>
  <c r="H18" i="9"/>
  <c r="P18" i="9"/>
  <c r="H182" i="9"/>
  <c r="P182" i="9"/>
  <c r="I182" i="9"/>
  <c r="Q182" i="9"/>
  <c r="L182" i="9"/>
  <c r="N182" i="9"/>
  <c r="E182" i="9"/>
  <c r="O182" i="9"/>
  <c r="R182" i="9"/>
  <c r="J182" i="9"/>
  <c r="K182" i="9"/>
  <c r="F182" i="9"/>
  <c r="M182" i="9"/>
  <c r="G182" i="9"/>
  <c r="S182" i="9"/>
  <c r="E38" i="9"/>
  <c r="M38" i="9"/>
  <c r="F38" i="9"/>
  <c r="N38" i="9"/>
  <c r="I38" i="9"/>
  <c r="Q38" i="9"/>
  <c r="G38" i="9"/>
  <c r="S38" i="9"/>
  <c r="H38" i="9"/>
  <c r="J38" i="9"/>
  <c r="O38" i="9"/>
  <c r="K38" i="9"/>
  <c r="L38" i="9"/>
  <c r="P38" i="9"/>
  <c r="R38" i="9"/>
  <c r="H33" i="9"/>
  <c r="P33" i="9"/>
  <c r="I33" i="9"/>
  <c r="Q33" i="9"/>
  <c r="L33" i="9"/>
  <c r="E33" i="9"/>
  <c r="R33" i="9"/>
  <c r="F33" i="9"/>
  <c r="S33" i="9"/>
  <c r="G33" i="9"/>
  <c r="O33" i="9"/>
  <c r="J33" i="9"/>
  <c r="M33" i="9"/>
  <c r="N33" i="9"/>
  <c r="K33" i="9"/>
  <c r="G70" i="9"/>
  <c r="O70" i="9"/>
  <c r="H70" i="9"/>
  <c r="P70" i="9"/>
  <c r="I70" i="9"/>
  <c r="Q70" i="9"/>
  <c r="R70" i="9"/>
  <c r="E70" i="9"/>
  <c r="S70" i="9"/>
  <c r="K70" i="9"/>
  <c r="M70" i="9"/>
  <c r="N70" i="9"/>
  <c r="F70" i="9"/>
  <c r="J70" i="9"/>
  <c r="L70" i="9"/>
  <c r="C20" i="9"/>
  <c r="K20" i="9"/>
  <c r="S20" i="9"/>
  <c r="L20" i="9"/>
  <c r="G20" i="9"/>
  <c r="O20" i="9"/>
  <c r="H20" i="9"/>
  <c r="I20" i="9"/>
  <c r="J20" i="9"/>
  <c r="F20" i="9"/>
  <c r="M20" i="9"/>
  <c r="Q20" i="9"/>
  <c r="N20" i="9"/>
  <c r="P20" i="9"/>
  <c r="R20" i="9"/>
  <c r="E20" i="9"/>
  <c r="H190" i="9"/>
  <c r="P190" i="9"/>
  <c r="I190" i="9"/>
  <c r="Q190" i="9"/>
  <c r="L190" i="9"/>
  <c r="J190" i="9"/>
  <c r="K190" i="9"/>
  <c r="M190" i="9"/>
  <c r="E190" i="9"/>
  <c r="R190" i="9"/>
  <c r="F190" i="9"/>
  <c r="O190" i="9"/>
  <c r="S190" i="9"/>
  <c r="N190" i="9"/>
  <c r="G190" i="9"/>
  <c r="L147" i="9"/>
  <c r="E147" i="9"/>
  <c r="M147" i="9"/>
  <c r="F147" i="9"/>
  <c r="N147" i="9"/>
  <c r="G147" i="9"/>
  <c r="O147" i="9"/>
  <c r="I147" i="9"/>
  <c r="Q147" i="9"/>
  <c r="H147" i="9"/>
  <c r="P147" i="9"/>
  <c r="R147" i="9"/>
  <c r="J147" i="9"/>
  <c r="K147" i="9"/>
  <c r="S147" i="9"/>
  <c r="E46" i="9"/>
  <c r="M46" i="9"/>
  <c r="F46" i="9"/>
  <c r="N46" i="9"/>
  <c r="I46" i="9"/>
  <c r="Q46" i="9"/>
  <c r="O46" i="9"/>
  <c r="P46" i="9"/>
  <c r="R46" i="9"/>
  <c r="H46" i="9"/>
  <c r="J46" i="9"/>
  <c r="S46" i="9"/>
  <c r="L46" i="9"/>
  <c r="G46" i="9"/>
  <c r="K46" i="9"/>
  <c r="L178" i="9"/>
  <c r="E178" i="9"/>
  <c r="M178" i="9"/>
  <c r="H178" i="9"/>
  <c r="P178" i="9"/>
  <c r="J178" i="9"/>
  <c r="K178" i="9"/>
  <c r="N178" i="9"/>
  <c r="F178" i="9"/>
  <c r="R178" i="9"/>
  <c r="G178" i="9"/>
  <c r="S178" i="9"/>
  <c r="I178" i="9"/>
  <c r="O178" i="9"/>
  <c r="Q178" i="9"/>
  <c r="E195" i="9"/>
  <c r="M195" i="9"/>
  <c r="F195" i="9"/>
  <c r="N195" i="9"/>
  <c r="I195" i="9"/>
  <c r="Q195" i="9"/>
  <c r="K195" i="9"/>
  <c r="L195" i="9"/>
  <c r="G195" i="9"/>
  <c r="S195" i="9"/>
  <c r="P195" i="9"/>
  <c r="O195" i="9"/>
  <c r="R195" i="9"/>
  <c r="H195" i="9"/>
  <c r="J195" i="9"/>
  <c r="G131" i="9"/>
  <c r="O131" i="9"/>
  <c r="H131" i="9"/>
  <c r="P131" i="9"/>
  <c r="I131" i="9"/>
  <c r="Q131" i="9"/>
  <c r="L131" i="9"/>
  <c r="E131" i="9"/>
  <c r="M131" i="9"/>
  <c r="S131" i="9"/>
  <c r="F131" i="9"/>
  <c r="K131" i="9"/>
  <c r="J131" i="9"/>
  <c r="N131" i="9"/>
  <c r="R131" i="9"/>
  <c r="H174" i="9"/>
  <c r="P174" i="9"/>
  <c r="I174" i="9"/>
  <c r="Q174" i="9"/>
  <c r="L174" i="9"/>
  <c r="F174" i="9"/>
  <c r="S174" i="9"/>
  <c r="J174" i="9"/>
  <c r="G174" i="9"/>
  <c r="N174" i="9"/>
  <c r="O174" i="9"/>
  <c r="R174" i="9"/>
  <c r="M174" i="9"/>
  <c r="E174" i="9"/>
  <c r="K174" i="9"/>
  <c r="F172" i="9"/>
  <c r="N172" i="9"/>
  <c r="G172" i="9"/>
  <c r="O172" i="9"/>
  <c r="J172" i="9"/>
  <c r="R172" i="9"/>
  <c r="K172" i="9"/>
  <c r="L172" i="9"/>
  <c r="M172" i="9"/>
  <c r="E172" i="9"/>
  <c r="S172" i="9"/>
  <c r="H172" i="9"/>
  <c r="P172" i="9"/>
  <c r="Q172" i="9"/>
  <c r="I172" i="9"/>
  <c r="K208" i="9"/>
  <c r="F208" i="9"/>
  <c r="N208" i="9"/>
  <c r="J208" i="9"/>
  <c r="L208" i="9"/>
  <c r="G208" i="9"/>
  <c r="Q208" i="9"/>
  <c r="O208" i="9"/>
  <c r="E208" i="9"/>
  <c r="P208" i="9"/>
  <c r="R208" i="9"/>
  <c r="S208" i="9"/>
  <c r="M208" i="9"/>
  <c r="H208" i="9"/>
  <c r="I208" i="9"/>
  <c r="F69" i="9"/>
  <c r="N69" i="9"/>
  <c r="G69" i="9"/>
  <c r="O69" i="9"/>
  <c r="H69" i="9"/>
  <c r="P69" i="9"/>
  <c r="E69" i="9"/>
  <c r="S69" i="9"/>
  <c r="I69" i="9"/>
  <c r="L69" i="9"/>
  <c r="J69" i="9"/>
  <c r="K69" i="9"/>
  <c r="M69" i="9"/>
  <c r="R69" i="9"/>
  <c r="Q69" i="9"/>
  <c r="I83" i="9"/>
  <c r="Q83" i="9"/>
  <c r="J83" i="9"/>
  <c r="R83" i="9"/>
  <c r="E83" i="9"/>
  <c r="M83" i="9"/>
  <c r="N83" i="9"/>
  <c r="O83" i="9"/>
  <c r="P83" i="9"/>
  <c r="H83" i="9"/>
  <c r="F83" i="9"/>
  <c r="G83" i="9"/>
  <c r="K83" i="9"/>
  <c r="S83" i="9"/>
  <c r="L83" i="9"/>
  <c r="K59" i="9"/>
  <c r="S59" i="9"/>
  <c r="F59" i="9"/>
  <c r="N59" i="9"/>
  <c r="H59" i="9"/>
  <c r="R59" i="9"/>
  <c r="I59" i="9"/>
  <c r="J59" i="9"/>
  <c r="M59" i="9"/>
  <c r="O59" i="9"/>
  <c r="L59" i="9"/>
  <c r="P59" i="9"/>
  <c r="Q59" i="9"/>
  <c r="E59" i="9"/>
  <c r="G59" i="9"/>
  <c r="J207" i="9"/>
  <c r="R207" i="9"/>
  <c r="E207" i="9"/>
  <c r="M207" i="9"/>
  <c r="O207" i="9"/>
  <c r="F207" i="9"/>
  <c r="P207" i="9"/>
  <c r="K207" i="9"/>
  <c r="L207" i="9"/>
  <c r="I207" i="9"/>
  <c r="N207" i="9"/>
  <c r="Q207" i="9"/>
  <c r="S207" i="9"/>
  <c r="G207" i="9"/>
  <c r="H207" i="9"/>
  <c r="H132" i="9"/>
  <c r="P132" i="9"/>
  <c r="I132" i="9"/>
  <c r="Q132" i="9"/>
  <c r="J132" i="9"/>
  <c r="R132" i="9"/>
  <c r="O132" i="9"/>
  <c r="E132" i="9"/>
  <c r="S132" i="9"/>
  <c r="F132" i="9"/>
  <c r="G132" i="9"/>
  <c r="L132" i="9"/>
  <c r="K132" i="9"/>
  <c r="M132" i="9"/>
  <c r="N132" i="9"/>
  <c r="F130" i="9"/>
  <c r="N130" i="9"/>
  <c r="G130" i="9"/>
  <c r="O130" i="9"/>
  <c r="H130" i="9"/>
  <c r="P130" i="9"/>
  <c r="K130" i="9"/>
  <c r="S130" i="9"/>
  <c r="L130" i="9"/>
  <c r="M130" i="9"/>
  <c r="Q130" i="9"/>
  <c r="R130" i="9"/>
  <c r="E130" i="9"/>
  <c r="I130" i="9"/>
  <c r="J130" i="9"/>
  <c r="F204" i="9"/>
  <c r="N204" i="9"/>
  <c r="G204" i="9"/>
  <c r="O204" i="9"/>
  <c r="J204" i="9"/>
  <c r="R204" i="9"/>
  <c r="Q204" i="9"/>
  <c r="E204" i="9"/>
  <c r="S204" i="9"/>
  <c r="L204" i="9"/>
  <c r="H204" i="9"/>
  <c r="I204" i="9"/>
  <c r="K204" i="9"/>
  <c r="M204" i="9"/>
  <c r="P204" i="9"/>
  <c r="G181" i="9"/>
  <c r="O181" i="9"/>
  <c r="H181" i="9"/>
  <c r="P181" i="9"/>
  <c r="K181" i="9"/>
  <c r="S181" i="9"/>
  <c r="Q181" i="9"/>
  <c r="E181" i="9"/>
  <c r="R181" i="9"/>
  <c r="F181" i="9"/>
  <c r="L181" i="9"/>
  <c r="M181" i="9"/>
  <c r="N181" i="9"/>
  <c r="J181" i="9"/>
  <c r="I181" i="9"/>
  <c r="P14" i="9"/>
  <c r="Q14" i="9"/>
  <c r="N14" i="9"/>
  <c r="O14" i="9"/>
  <c r="L14" i="9"/>
  <c r="M14" i="9"/>
  <c r="J14" i="9"/>
  <c r="K14" i="9"/>
  <c r="H14" i="9"/>
  <c r="I14" i="9"/>
  <c r="F14" i="9"/>
  <c r="G14" i="9"/>
  <c r="S14" i="9"/>
  <c r="E14" i="9"/>
  <c r="D15" i="9"/>
  <c r="C15" i="9"/>
  <c r="K79" i="8"/>
  <c r="K24" i="8"/>
  <c r="K77" i="8"/>
  <c r="C159" i="9"/>
  <c r="D159" i="9"/>
  <c r="C160" i="9"/>
  <c r="D160" i="9"/>
  <c r="K98" i="8"/>
  <c r="K203" i="8"/>
  <c r="K172" i="8"/>
  <c r="K35" i="8"/>
  <c r="K72" i="8"/>
  <c r="K138" i="8"/>
  <c r="K74" i="8"/>
  <c r="K102" i="8"/>
  <c r="K54" i="8"/>
  <c r="K115" i="8"/>
  <c r="K121" i="8"/>
  <c r="K190" i="8"/>
  <c r="K206" i="8"/>
  <c r="K87" i="8"/>
  <c r="K123" i="8"/>
  <c r="C102" i="9"/>
  <c r="D102" i="9"/>
  <c r="C36" i="9"/>
  <c r="D36" i="9"/>
  <c r="C148" i="8"/>
  <c r="C163" i="9"/>
  <c r="C81" i="8"/>
  <c r="D59" i="9"/>
  <c r="D163" i="9"/>
  <c r="D165" i="9"/>
  <c r="I142" i="8"/>
  <c r="C126" i="8"/>
  <c r="C142" i="8"/>
  <c r="D126" i="8"/>
  <c r="H142" i="8"/>
  <c r="K126" i="8"/>
  <c r="F126" i="8"/>
  <c r="K142" i="8"/>
  <c r="H126" i="8"/>
  <c r="D75" i="9"/>
  <c r="F66" i="8"/>
  <c r="K66" i="8"/>
  <c r="C19" i="9"/>
  <c r="D19" i="9"/>
  <c r="C66" i="8"/>
  <c r="D66" i="8"/>
  <c r="D142" i="8"/>
  <c r="F142" i="8"/>
  <c r="H66" i="8"/>
  <c r="I66" i="8"/>
  <c r="I126" i="8"/>
  <c r="D48" i="8"/>
  <c r="C12" i="8"/>
  <c r="K109" i="8"/>
  <c r="F151" i="8"/>
  <c r="I82" i="8"/>
  <c r="K48" i="8"/>
  <c r="I12" i="8"/>
  <c r="D181" i="9"/>
  <c r="I120" i="8"/>
  <c r="D82" i="8"/>
  <c r="F7" i="8"/>
  <c r="D162" i="9"/>
  <c r="D37" i="9"/>
  <c r="I156" i="8"/>
  <c r="F199" i="8"/>
  <c r="H60" i="8"/>
  <c r="C156" i="8"/>
  <c r="I107" i="8"/>
  <c r="C27" i="8"/>
  <c r="C151" i="9"/>
  <c r="D95" i="8"/>
  <c r="F60" i="8"/>
  <c r="I27" i="8"/>
  <c r="D196" i="9"/>
  <c r="I199" i="8"/>
  <c r="D60" i="8"/>
  <c r="C101" i="9"/>
  <c r="C14" i="9"/>
  <c r="D14" i="9"/>
  <c r="H107" i="8"/>
  <c r="K199" i="8"/>
  <c r="K60" i="8"/>
  <c r="D27" i="8"/>
  <c r="K156" i="8"/>
  <c r="C95" i="8"/>
  <c r="K107" i="8"/>
  <c r="H199" i="8"/>
  <c r="C60" i="8"/>
  <c r="K27" i="8"/>
  <c r="C199" i="8"/>
  <c r="I60" i="8"/>
  <c r="D101" i="9"/>
  <c r="C37" i="9"/>
  <c r="H27" i="8"/>
  <c r="C112" i="9"/>
  <c r="D112" i="9"/>
  <c r="D151" i="9"/>
  <c r="D156" i="8"/>
  <c r="F156" i="8"/>
  <c r="I95" i="8"/>
  <c r="F95" i="8"/>
  <c r="F107" i="8"/>
  <c r="K10" i="8"/>
  <c r="F27" i="8"/>
  <c r="F99" i="8"/>
  <c r="C150" i="8"/>
  <c r="H156" i="8"/>
  <c r="K95" i="8"/>
  <c r="H95" i="8"/>
  <c r="D107" i="8"/>
  <c r="C107" i="8"/>
  <c r="I85" i="8"/>
  <c r="D199" i="8"/>
  <c r="C153" i="9"/>
  <c r="D153" i="9"/>
  <c r="D137" i="8"/>
  <c r="D182" i="8"/>
  <c r="C207" i="9"/>
  <c r="F165" i="8"/>
  <c r="I8" i="8"/>
  <c r="F12" i="8"/>
  <c r="F182" i="8"/>
  <c r="K8" i="8"/>
  <c r="D151" i="8"/>
  <c r="G190" i="8"/>
  <c r="H190" i="8"/>
  <c r="D190" i="8"/>
  <c r="I190" i="8"/>
  <c r="G15" i="8"/>
  <c r="F15" i="8"/>
  <c r="G44" i="8"/>
  <c r="H44" i="8"/>
  <c r="C44" i="8"/>
  <c r="D44" i="8"/>
  <c r="K44" i="8"/>
  <c r="F44" i="8"/>
  <c r="G155" i="8"/>
  <c r="H155" i="8"/>
  <c r="C155" i="8"/>
  <c r="D155" i="8"/>
  <c r="I155" i="8"/>
  <c r="C162" i="9"/>
  <c r="C47" i="9"/>
  <c r="D47" i="9"/>
  <c r="G146" i="8"/>
  <c r="K146" i="8"/>
  <c r="I146" i="8"/>
  <c r="C146" i="8"/>
  <c r="D146" i="8"/>
  <c r="G30" i="8"/>
  <c r="K30" i="8"/>
  <c r="F30" i="8"/>
  <c r="D30" i="8"/>
  <c r="C30" i="8"/>
  <c r="H30" i="8"/>
  <c r="G65" i="8"/>
  <c r="H65" i="8"/>
  <c r="K65" i="8"/>
  <c r="F65" i="8"/>
  <c r="D65" i="8"/>
  <c r="G158" i="8"/>
  <c r="C158" i="8"/>
  <c r="I158" i="8"/>
  <c r="D158" i="8"/>
  <c r="H158" i="8"/>
  <c r="H140" i="8"/>
  <c r="D82" i="9"/>
  <c r="K158" i="8"/>
  <c r="G168" i="8"/>
  <c r="H168" i="8"/>
  <c r="G127" i="8"/>
  <c r="H127" i="8"/>
  <c r="G52" i="8"/>
  <c r="K52" i="8"/>
  <c r="C75" i="9"/>
  <c r="G99" i="8"/>
  <c r="H99" i="8"/>
  <c r="C99" i="8"/>
  <c r="G140" i="8"/>
  <c r="I140" i="8"/>
  <c r="C140" i="8"/>
  <c r="D140" i="8"/>
  <c r="K140" i="8"/>
  <c r="C58" i="9"/>
  <c r="D58" i="9"/>
  <c r="G173" i="8"/>
  <c r="H173" i="8"/>
  <c r="I173" i="8"/>
  <c r="F173" i="8"/>
  <c r="D173" i="8"/>
  <c r="C55" i="9"/>
  <c r="C190" i="8"/>
  <c r="C28" i="9"/>
  <c r="D99" i="8"/>
  <c r="I127" i="8"/>
  <c r="I44" i="8"/>
  <c r="F158" i="8"/>
  <c r="D28" i="9"/>
  <c r="D52" i="8"/>
  <c r="D55" i="9"/>
  <c r="F190" i="8"/>
  <c r="K173" i="8"/>
  <c r="K99" i="8"/>
  <c r="K155" i="8"/>
  <c r="I65" i="8"/>
  <c r="H146" i="8"/>
  <c r="I148" i="8"/>
  <c r="F81" i="8"/>
  <c r="C48" i="8"/>
  <c r="I100" i="8"/>
  <c r="H182" i="8"/>
  <c r="C201" i="9"/>
  <c r="H82" i="8"/>
  <c r="H125" i="8"/>
  <c r="K23" i="8"/>
  <c r="C181" i="9"/>
  <c r="C182" i="8"/>
  <c r="I81" i="8"/>
  <c r="D132" i="8"/>
  <c r="C8" i="8"/>
  <c r="D12" i="8"/>
  <c r="C208" i="9"/>
  <c r="I151" i="8"/>
  <c r="D130" i="9"/>
  <c r="H23" i="8"/>
  <c r="F132" i="8"/>
  <c r="F195" i="8"/>
  <c r="D23" i="8"/>
  <c r="D62" i="9"/>
  <c r="C200" i="9"/>
  <c r="C96" i="8"/>
  <c r="C42" i="8"/>
  <c r="G176" i="8"/>
  <c r="F176" i="8"/>
  <c r="G51" i="8"/>
  <c r="K51" i="8"/>
  <c r="D114" i="9"/>
  <c r="C72" i="9"/>
  <c r="G144" i="8"/>
  <c r="F144" i="8"/>
  <c r="I144" i="8"/>
  <c r="D51" i="9"/>
  <c r="D144" i="8"/>
  <c r="G105" i="8"/>
  <c r="F105" i="8"/>
  <c r="D103" i="9"/>
  <c r="F123" i="8"/>
  <c r="D194" i="8"/>
  <c r="C144" i="8"/>
  <c r="D72" i="9"/>
  <c r="G88" i="8"/>
  <c r="G123" i="8"/>
  <c r="C123" i="8"/>
  <c r="I123" i="8"/>
  <c r="D123" i="8"/>
  <c r="C154" i="8"/>
  <c r="C114" i="9"/>
  <c r="H123" i="8"/>
  <c r="C156" i="9"/>
  <c r="K144" i="8"/>
  <c r="D148" i="8"/>
  <c r="C172" i="9"/>
  <c r="I23" i="8"/>
  <c r="D83" i="9"/>
  <c r="F96" i="8"/>
  <c r="C96" i="9"/>
  <c r="D96" i="9"/>
  <c r="C174" i="9"/>
  <c r="C82" i="8"/>
  <c r="K81" i="8"/>
  <c r="D81" i="8"/>
  <c r="H132" i="8"/>
  <c r="D198" i="8"/>
  <c r="H48" i="8"/>
  <c r="D8" i="8"/>
  <c r="H12" i="8"/>
  <c r="K12" i="8"/>
  <c r="C204" i="9"/>
  <c r="D204" i="9"/>
  <c r="C100" i="8"/>
  <c r="D109" i="8"/>
  <c r="K151" i="8"/>
  <c r="D120" i="8"/>
  <c r="K148" i="8"/>
  <c r="C130" i="9"/>
  <c r="C23" i="8"/>
  <c r="F23" i="8"/>
  <c r="C59" i="9"/>
  <c r="D96" i="8"/>
  <c r="C158" i="9"/>
  <c r="I182" i="8"/>
  <c r="K182" i="8"/>
  <c r="D174" i="9"/>
  <c r="D207" i="9"/>
  <c r="K165" i="8"/>
  <c r="D201" i="9"/>
  <c r="F82" i="8"/>
  <c r="K82" i="8"/>
  <c r="H81" i="8"/>
  <c r="K198" i="8"/>
  <c r="F48" i="8"/>
  <c r="I48" i="8"/>
  <c r="F8" i="8"/>
  <c r="H8" i="8"/>
  <c r="C165" i="9"/>
  <c r="H100" i="8"/>
  <c r="C195" i="8"/>
  <c r="C151" i="8"/>
  <c r="H151" i="8"/>
  <c r="C125" i="8"/>
  <c r="K139" i="8"/>
  <c r="C120" i="8"/>
  <c r="K120" i="8"/>
  <c r="D111" i="9"/>
  <c r="C83" i="9"/>
  <c r="K96" i="8"/>
  <c r="H170" i="8"/>
  <c r="I103" i="8"/>
  <c r="K132" i="8"/>
  <c r="D100" i="8"/>
  <c r="D208" i="9"/>
  <c r="I14" i="8"/>
  <c r="D89" i="9"/>
  <c r="I109" i="8"/>
  <c r="F109" i="8"/>
  <c r="C69" i="9"/>
  <c r="D69" i="9"/>
  <c r="C17" i="9"/>
  <c r="C7" i="8"/>
  <c r="F139" i="8"/>
  <c r="H120" i="8"/>
  <c r="F120" i="8"/>
  <c r="H96" i="8"/>
  <c r="I96" i="8"/>
  <c r="D165" i="8"/>
  <c r="I132" i="8"/>
  <c r="C132" i="8"/>
  <c r="F198" i="8"/>
  <c r="F100" i="8"/>
  <c r="K100" i="8"/>
  <c r="D132" i="9"/>
  <c r="C132" i="9"/>
  <c r="H109" i="8"/>
  <c r="C109" i="8"/>
  <c r="D7" i="8"/>
  <c r="I7" i="8"/>
  <c r="H7" i="8"/>
  <c r="K7" i="8"/>
  <c r="C88" i="8"/>
  <c r="I68" i="8"/>
  <c r="H14" i="8"/>
  <c r="K174" i="8"/>
  <c r="H88" i="8"/>
  <c r="K88" i="8"/>
  <c r="C68" i="8"/>
  <c r="H153" i="8"/>
  <c r="H197" i="8"/>
  <c r="D174" i="8"/>
  <c r="D34" i="9"/>
  <c r="C103" i="9"/>
  <c r="F88" i="8"/>
  <c r="K194" i="8"/>
  <c r="I174" i="8"/>
  <c r="C194" i="8"/>
  <c r="H194" i="8"/>
  <c r="F174" i="8"/>
  <c r="D186" i="8"/>
  <c r="D88" i="8"/>
  <c r="F194" i="8"/>
  <c r="H174" i="8"/>
  <c r="C34" i="9"/>
  <c r="I186" i="8"/>
  <c r="I88" i="8"/>
  <c r="I194" i="8"/>
  <c r="C174" i="8"/>
  <c r="K186" i="8"/>
  <c r="F130" i="8"/>
  <c r="C188" i="9"/>
  <c r="D133" i="9"/>
  <c r="K40" i="8"/>
  <c r="D30" i="9"/>
  <c r="C183" i="9"/>
  <c r="C135" i="9"/>
  <c r="C40" i="8"/>
  <c r="C157" i="9"/>
  <c r="D189" i="9"/>
  <c r="D10" i="8"/>
  <c r="D135" i="9"/>
  <c r="F40" i="8"/>
  <c r="C10" i="8"/>
  <c r="D183" i="9"/>
  <c r="D40" i="8"/>
  <c r="C30" i="9"/>
  <c r="D42" i="9"/>
  <c r="I10" i="8"/>
  <c r="C133" i="9"/>
  <c r="I40" i="8"/>
  <c r="C42" i="9"/>
  <c r="D157" i="9"/>
  <c r="F10" i="8"/>
  <c r="H40" i="8"/>
  <c r="C189" i="9"/>
  <c r="H10" i="8"/>
  <c r="D85" i="8"/>
  <c r="C85" i="8"/>
  <c r="K150" i="8"/>
  <c r="D150" i="8"/>
  <c r="F85" i="8"/>
  <c r="F150" i="8"/>
  <c r="C92" i="8"/>
  <c r="H150" i="8"/>
  <c r="H85" i="8"/>
  <c r="I150" i="8"/>
  <c r="C196" i="9"/>
  <c r="K85" i="8"/>
  <c r="C51" i="8"/>
  <c r="K105" i="8"/>
  <c r="H51" i="8"/>
  <c r="C105" i="8"/>
  <c r="K42" i="8"/>
  <c r="F154" i="8"/>
  <c r="H154" i="8"/>
  <c r="D51" i="8"/>
  <c r="I105" i="8"/>
  <c r="D154" i="8"/>
  <c r="H193" i="8"/>
  <c r="H105" i="8"/>
  <c r="H42" i="8"/>
  <c r="K154" i="8"/>
  <c r="F51" i="8"/>
  <c r="D42" i="8"/>
  <c r="D149" i="9"/>
  <c r="D105" i="8"/>
  <c r="F42" i="8"/>
  <c r="I154" i="8"/>
  <c r="C51" i="9"/>
  <c r="I51" i="8"/>
  <c r="D156" i="9"/>
  <c r="I42" i="8"/>
  <c r="C149" i="9"/>
  <c r="F75" i="8"/>
  <c r="D107" i="9"/>
  <c r="I149" i="8"/>
  <c r="C140" i="9"/>
  <c r="C149" i="8"/>
  <c r="D118" i="8"/>
  <c r="F149" i="8"/>
  <c r="H92" i="8"/>
  <c r="C95" i="9"/>
  <c r="F118" i="8"/>
  <c r="K75" i="8"/>
  <c r="K149" i="8"/>
  <c r="I92" i="8"/>
  <c r="K118" i="8"/>
  <c r="C197" i="9"/>
  <c r="F92" i="8"/>
  <c r="I75" i="8"/>
  <c r="C75" i="8"/>
  <c r="C107" i="9"/>
  <c r="H149" i="8"/>
  <c r="H118" i="8"/>
  <c r="D140" i="9"/>
  <c r="D75" i="8"/>
  <c r="D197" i="9"/>
  <c r="H75" i="8"/>
  <c r="D149" i="8"/>
  <c r="K92" i="8"/>
  <c r="C118" i="8"/>
  <c r="D92" i="8"/>
  <c r="D95" i="9"/>
  <c r="I118" i="8"/>
  <c r="D92" i="9"/>
  <c r="C92" i="9"/>
  <c r="G131" i="8"/>
  <c r="C131" i="8"/>
  <c r="G17" i="8"/>
  <c r="F17" i="8"/>
  <c r="H17" i="8"/>
  <c r="G94" i="8"/>
  <c r="K94" i="8"/>
  <c r="C94" i="8"/>
  <c r="D94" i="8"/>
  <c r="H94" i="8"/>
  <c r="I94" i="8"/>
  <c r="F94" i="8"/>
  <c r="G133" i="8"/>
  <c r="K133" i="8"/>
  <c r="H133" i="8"/>
  <c r="D133" i="8"/>
  <c r="I133" i="8"/>
  <c r="F133" i="8"/>
  <c r="D64" i="8"/>
  <c r="D125" i="8"/>
  <c r="F70" i="8"/>
  <c r="H68" i="8"/>
  <c r="I153" i="8"/>
  <c r="K170" i="8"/>
  <c r="D197" i="8"/>
  <c r="C134" i="9"/>
  <c r="I176" i="8"/>
  <c r="H64" i="8"/>
  <c r="D14" i="8"/>
  <c r="H128" i="8"/>
  <c r="D17" i="9"/>
  <c r="F186" i="8"/>
  <c r="F185" i="8"/>
  <c r="I64" i="8"/>
  <c r="F125" i="8"/>
  <c r="H148" i="8"/>
  <c r="K68" i="8"/>
  <c r="D153" i="8"/>
  <c r="I170" i="8"/>
  <c r="H165" i="8"/>
  <c r="C198" i="8"/>
  <c r="I197" i="8"/>
  <c r="D134" i="9"/>
  <c r="F64" i="8"/>
  <c r="K14" i="8"/>
  <c r="C128" i="8"/>
  <c r="D195" i="8"/>
  <c r="H186" i="8"/>
  <c r="I125" i="8"/>
  <c r="F148" i="8"/>
  <c r="C62" i="9"/>
  <c r="F68" i="8"/>
  <c r="F153" i="8"/>
  <c r="C170" i="8"/>
  <c r="D175" i="9"/>
  <c r="C165" i="8"/>
  <c r="F197" i="8"/>
  <c r="H176" i="8"/>
  <c r="C64" i="8"/>
  <c r="F14" i="8"/>
  <c r="I128" i="8"/>
  <c r="H195" i="8"/>
  <c r="C111" i="9"/>
  <c r="D68" i="8"/>
  <c r="K153" i="8"/>
  <c r="D170" i="8"/>
  <c r="I198" i="8"/>
  <c r="C197" i="8"/>
  <c r="K176" i="8"/>
  <c r="F128" i="8"/>
  <c r="I195" i="8"/>
  <c r="C186" i="8"/>
  <c r="D128" i="8"/>
  <c r="C176" i="8"/>
  <c r="K125" i="8"/>
  <c r="D200" i="9"/>
  <c r="D158" i="9"/>
  <c r="C153" i="8"/>
  <c r="F170" i="8"/>
  <c r="C175" i="9"/>
  <c r="K103" i="8"/>
  <c r="I165" i="8"/>
  <c r="H198" i="8"/>
  <c r="K197" i="8"/>
  <c r="D176" i="8"/>
  <c r="K64" i="8"/>
  <c r="C14" i="8"/>
  <c r="C89" i="9"/>
  <c r="K128" i="8"/>
  <c r="K195" i="8"/>
  <c r="I37" i="8"/>
  <c r="C55" i="8"/>
  <c r="D115" i="8"/>
  <c r="D49" i="9"/>
  <c r="C71" i="9"/>
  <c r="D193" i="9"/>
  <c r="C193" i="9"/>
  <c r="D179" i="9"/>
  <c r="C127" i="8"/>
  <c r="F168" i="8"/>
  <c r="H131" i="8"/>
  <c r="D15" i="8"/>
  <c r="D168" i="8"/>
  <c r="I131" i="8"/>
  <c r="K15" i="8"/>
  <c r="D119" i="9"/>
  <c r="D44" i="9"/>
  <c r="C164" i="9"/>
  <c r="C25" i="9"/>
  <c r="H130" i="8"/>
  <c r="K57" i="8"/>
  <c r="C94" i="9"/>
  <c r="K17" i="8"/>
  <c r="C17" i="8"/>
  <c r="C52" i="8"/>
  <c r="F52" i="8"/>
  <c r="C180" i="8"/>
  <c r="C146" i="9"/>
  <c r="I89" i="8"/>
  <c r="K127" i="8"/>
  <c r="D127" i="8"/>
  <c r="I168" i="8"/>
  <c r="D131" i="8"/>
  <c r="I15" i="8"/>
  <c r="K180" i="8"/>
  <c r="H89" i="8"/>
  <c r="I130" i="8"/>
  <c r="F112" i="8"/>
  <c r="D94" i="9"/>
  <c r="D17" i="8"/>
  <c r="I17" i="8"/>
  <c r="I52" i="8"/>
  <c r="F127" i="8"/>
  <c r="C44" i="9"/>
  <c r="C168" i="8"/>
  <c r="K168" i="8"/>
  <c r="F131" i="8"/>
  <c r="K131" i="8"/>
  <c r="C15" i="8"/>
  <c r="H15" i="8"/>
  <c r="F157" i="8"/>
  <c r="D9" i="8"/>
  <c r="F116" i="8"/>
  <c r="K70" i="8"/>
  <c r="D110" i="9"/>
  <c r="C193" i="8"/>
  <c r="C138" i="9"/>
  <c r="D138" i="9"/>
  <c r="H116" i="8"/>
  <c r="D70" i="8"/>
  <c r="C38" i="9"/>
  <c r="D193" i="8"/>
  <c r="C23" i="9"/>
  <c r="K21" i="8"/>
  <c r="K185" i="8"/>
  <c r="D185" i="8"/>
  <c r="H9" i="8"/>
  <c r="D157" i="8"/>
  <c r="I70" i="8"/>
  <c r="C110" i="9"/>
  <c r="C202" i="9"/>
  <c r="I193" i="8"/>
  <c r="C21" i="8"/>
  <c r="I185" i="8"/>
  <c r="C185" i="8"/>
  <c r="C87" i="8"/>
  <c r="D118" i="9"/>
  <c r="F9" i="8"/>
  <c r="C79" i="9"/>
  <c r="C66" i="9"/>
  <c r="D21" i="8"/>
  <c r="H185" i="8"/>
  <c r="D87" i="8"/>
  <c r="I111" i="8"/>
  <c r="K9" i="8"/>
  <c r="D171" i="9"/>
  <c r="D54" i="8"/>
  <c r="K130" i="8"/>
  <c r="D130" i="8"/>
  <c r="D188" i="9"/>
  <c r="D155" i="9"/>
  <c r="C126" i="9"/>
  <c r="C89" i="8"/>
  <c r="K89" i="8"/>
  <c r="D164" i="9"/>
  <c r="C130" i="8"/>
  <c r="H180" i="8"/>
  <c r="I180" i="8"/>
  <c r="C104" i="9"/>
  <c r="C155" i="9"/>
  <c r="C49" i="9"/>
  <c r="D146" i="9"/>
  <c r="D89" i="8"/>
  <c r="F89" i="8"/>
  <c r="D145" i="9"/>
  <c r="I122" i="8"/>
  <c r="F180" i="8"/>
  <c r="D180" i="8"/>
  <c r="F36" i="8"/>
  <c r="H115" i="8"/>
  <c r="I26" i="8"/>
  <c r="D71" i="9"/>
  <c r="C179" i="9"/>
  <c r="H129" i="8"/>
  <c r="C29" i="8"/>
  <c r="H93" i="8"/>
  <c r="D79" i="9"/>
  <c r="I116" i="8"/>
  <c r="C177" i="9"/>
  <c r="D177" i="9"/>
  <c r="K116" i="8"/>
  <c r="C129" i="8"/>
  <c r="D209" i="9"/>
  <c r="D111" i="8"/>
  <c r="F111" i="8"/>
  <c r="H16" i="8"/>
  <c r="C157" i="8"/>
  <c r="I157" i="8"/>
  <c r="C116" i="8"/>
  <c r="H70" i="8"/>
  <c r="D202" i="9"/>
  <c r="F193" i="8"/>
  <c r="D23" i="9"/>
  <c r="I21" i="8"/>
  <c r="H87" i="8"/>
  <c r="F87" i="8"/>
  <c r="K111" i="8"/>
  <c r="C16" i="8"/>
  <c r="D93" i="9"/>
  <c r="C9" i="8"/>
  <c r="I29" i="8"/>
  <c r="I114" i="8"/>
  <c r="H157" i="8"/>
  <c r="K157" i="8"/>
  <c r="D116" i="8"/>
  <c r="D66" i="9"/>
  <c r="C70" i="8"/>
  <c r="D38" i="9"/>
  <c r="K193" i="8"/>
  <c r="F21" i="8"/>
  <c r="H21" i="8"/>
  <c r="D99" i="9"/>
  <c r="C99" i="9"/>
  <c r="D16" i="8"/>
  <c r="K205" i="8"/>
  <c r="I113" i="8"/>
  <c r="C93" i="9"/>
  <c r="C159" i="8"/>
  <c r="C118" i="9"/>
  <c r="I9" i="8"/>
  <c r="K29" i="8"/>
  <c r="C168" i="9"/>
  <c r="H47" i="8"/>
  <c r="D205" i="8"/>
  <c r="F113" i="8"/>
  <c r="H76" i="8"/>
  <c r="K93" i="8"/>
  <c r="D87" i="9"/>
  <c r="C48" i="9"/>
  <c r="K47" i="8"/>
  <c r="K129" i="8"/>
  <c r="K147" i="8"/>
  <c r="H145" i="8"/>
  <c r="H206" i="8"/>
  <c r="F108" i="8"/>
  <c r="D182" i="9"/>
  <c r="C113" i="8"/>
  <c r="F145" i="8"/>
  <c r="H29" i="8"/>
  <c r="C68" i="9"/>
  <c r="C36" i="8"/>
  <c r="I138" i="8"/>
  <c r="D194" i="9"/>
  <c r="D192" i="9"/>
  <c r="H122" i="8"/>
  <c r="H179" i="8"/>
  <c r="C127" i="9"/>
  <c r="F39" i="8"/>
  <c r="C152" i="8"/>
  <c r="D176" i="9"/>
  <c r="H49" i="8"/>
  <c r="C91" i="9"/>
  <c r="D181" i="8"/>
  <c r="D63" i="9"/>
  <c r="C139" i="9"/>
  <c r="C59" i="8"/>
  <c r="C26" i="9"/>
  <c r="K175" i="8"/>
  <c r="I33" i="8"/>
  <c r="D27" i="9"/>
  <c r="C175" i="8"/>
  <c r="D76" i="9"/>
  <c r="H163" i="8"/>
  <c r="I59" i="8"/>
  <c r="H178" i="8"/>
  <c r="D91" i="9"/>
  <c r="C63" i="9"/>
  <c r="K137" i="8"/>
  <c r="I152" i="8"/>
  <c r="G104" i="8"/>
  <c r="I104" i="8"/>
  <c r="D104" i="8"/>
  <c r="G84" i="8"/>
  <c r="C84" i="8"/>
  <c r="F84" i="8"/>
  <c r="G73" i="8"/>
  <c r="F73" i="8"/>
  <c r="D73" i="8"/>
  <c r="G192" i="8"/>
  <c r="I192" i="8"/>
  <c r="K192" i="8"/>
  <c r="G162" i="8"/>
  <c r="F162" i="8"/>
  <c r="K162" i="8"/>
  <c r="G160" i="8"/>
  <c r="F160" i="8"/>
  <c r="D160" i="8"/>
  <c r="K160" i="8"/>
  <c r="H160" i="8"/>
  <c r="G78" i="8"/>
  <c r="K78" i="8"/>
  <c r="H78" i="8"/>
  <c r="D78" i="8"/>
  <c r="D141" i="9"/>
  <c r="C141" i="9"/>
  <c r="G61" i="8"/>
  <c r="H61" i="8"/>
  <c r="K61" i="8"/>
  <c r="C61" i="8"/>
  <c r="F61" i="8"/>
  <c r="G143" i="8"/>
  <c r="H143" i="8"/>
  <c r="C143" i="8"/>
  <c r="D143" i="8"/>
  <c r="C150" i="9"/>
  <c r="D150" i="9"/>
  <c r="H192" i="8"/>
  <c r="G43" i="8"/>
  <c r="F43" i="8"/>
  <c r="K43" i="8"/>
  <c r="G200" i="8"/>
  <c r="K200" i="8"/>
  <c r="D200" i="8"/>
  <c r="F200" i="8"/>
  <c r="C200" i="8"/>
  <c r="G167" i="8"/>
  <c r="C167" i="8"/>
  <c r="H167" i="8"/>
  <c r="K167" i="8"/>
  <c r="F167" i="8"/>
  <c r="I167" i="8"/>
  <c r="G31" i="8"/>
  <c r="H31" i="8"/>
  <c r="K31" i="8"/>
  <c r="F31" i="8"/>
  <c r="D31" i="8"/>
  <c r="G169" i="8"/>
  <c r="D169" i="8"/>
  <c r="K169" i="8"/>
  <c r="F169" i="8"/>
  <c r="H169" i="8"/>
  <c r="C169" i="8"/>
  <c r="C80" i="9"/>
  <c r="G38" i="8"/>
  <c r="C38" i="8"/>
  <c r="F38" i="8"/>
  <c r="I38" i="8"/>
  <c r="H38" i="8"/>
  <c r="G117" i="8"/>
  <c r="K117" i="8"/>
  <c r="C117" i="8"/>
  <c r="H117" i="8"/>
  <c r="F117" i="8"/>
  <c r="G189" i="8"/>
  <c r="C189" i="8"/>
  <c r="K189" i="8"/>
  <c r="H189" i="8"/>
  <c r="F189" i="8"/>
  <c r="D189" i="8"/>
  <c r="D24" i="9"/>
  <c r="C24" i="9"/>
  <c r="D16" i="9"/>
  <c r="D73" i="9"/>
  <c r="C73" i="9"/>
  <c r="C88" i="9"/>
  <c r="D88" i="9"/>
  <c r="G18" i="8"/>
  <c r="G83" i="8"/>
  <c r="C83" i="8"/>
  <c r="I83" i="8"/>
  <c r="H83" i="8"/>
  <c r="F83" i="8"/>
  <c r="K83" i="8"/>
  <c r="C31" i="9"/>
  <c r="G204" i="8"/>
  <c r="H204" i="8"/>
  <c r="D204" i="8"/>
  <c r="C178" i="8"/>
  <c r="D112" i="8"/>
  <c r="K33" i="8"/>
  <c r="C137" i="8"/>
  <c r="D139" i="9"/>
  <c r="D117" i="8"/>
  <c r="I124" i="8"/>
  <c r="I169" i="8"/>
  <c r="D83" i="8"/>
  <c r="C121" i="8"/>
  <c r="C21" i="9"/>
  <c r="D203" i="9"/>
  <c r="G11" i="8"/>
  <c r="H11" i="8"/>
  <c r="F11" i="8"/>
  <c r="D11" i="8"/>
  <c r="K11" i="8"/>
  <c r="G58" i="8"/>
  <c r="H58" i="8"/>
  <c r="C58" i="8"/>
  <c r="D105" i="9"/>
  <c r="G171" i="8"/>
  <c r="D171" i="8"/>
  <c r="K171" i="8"/>
  <c r="C171" i="8"/>
  <c r="G97" i="8"/>
  <c r="F97" i="8"/>
  <c r="C97" i="8"/>
  <c r="D97" i="8"/>
  <c r="I97" i="8"/>
  <c r="H97" i="8"/>
  <c r="C76" i="9"/>
  <c r="F163" i="8"/>
  <c r="D121" i="9"/>
  <c r="K59" i="8"/>
  <c r="F178" i="8"/>
  <c r="H57" i="8"/>
  <c r="D175" i="8"/>
  <c r="I112" i="8"/>
  <c r="H33" i="8"/>
  <c r="I137" i="8"/>
  <c r="I163" i="8"/>
  <c r="D163" i="8"/>
  <c r="I178" i="8"/>
  <c r="D26" i="9"/>
  <c r="C181" i="8"/>
  <c r="I181" i="8"/>
  <c r="C57" i="8"/>
  <c r="D57" i="8"/>
  <c r="H175" i="8"/>
  <c r="F175" i="8"/>
  <c r="K112" i="8"/>
  <c r="D33" i="8"/>
  <c r="F137" i="8"/>
  <c r="F152" i="8"/>
  <c r="D152" i="8"/>
  <c r="D115" i="9"/>
  <c r="I31" i="8"/>
  <c r="K97" i="8"/>
  <c r="K38" i="8"/>
  <c r="I189" i="8"/>
  <c r="I171" i="8"/>
  <c r="I200" i="8"/>
  <c r="D80" i="9"/>
  <c r="D50" i="9"/>
  <c r="G124" i="8"/>
  <c r="H124" i="8"/>
  <c r="F124" i="8"/>
  <c r="K124" i="8"/>
  <c r="D124" i="8"/>
  <c r="G28" i="8"/>
  <c r="K28" i="8"/>
  <c r="I28" i="8"/>
  <c r="D28" i="8"/>
  <c r="F28" i="8"/>
  <c r="D154" i="9"/>
  <c r="C154" i="9"/>
  <c r="G121" i="8"/>
  <c r="H121" i="8"/>
  <c r="D121" i="8"/>
  <c r="F121" i="8"/>
  <c r="I121" i="8"/>
  <c r="G71" i="8"/>
  <c r="C71" i="8"/>
  <c r="I71" i="8"/>
  <c r="H71" i="8"/>
  <c r="K71" i="8"/>
  <c r="C163" i="8"/>
  <c r="C121" i="9"/>
  <c r="H59" i="8"/>
  <c r="K181" i="8"/>
  <c r="I175" i="8"/>
  <c r="K163" i="8"/>
  <c r="F59" i="8"/>
  <c r="D59" i="8"/>
  <c r="D178" i="8"/>
  <c r="K178" i="8"/>
  <c r="F181" i="8"/>
  <c r="H181" i="8"/>
  <c r="F57" i="8"/>
  <c r="I57" i="8"/>
  <c r="H112" i="8"/>
  <c r="C112" i="8"/>
  <c r="F33" i="8"/>
  <c r="C33" i="8"/>
  <c r="H137" i="8"/>
  <c r="H152" i="8"/>
  <c r="K152" i="8"/>
  <c r="C115" i="9"/>
  <c r="C105" i="9"/>
  <c r="C31" i="8"/>
  <c r="C11" i="8"/>
  <c r="C28" i="8"/>
  <c r="D167" i="8"/>
  <c r="C16" i="9"/>
  <c r="D38" i="8"/>
  <c r="F71" i="8"/>
  <c r="D97" i="9"/>
  <c r="K136" i="8"/>
  <c r="D136" i="8"/>
  <c r="C213" i="9"/>
  <c r="D201" i="8"/>
  <c r="C201" i="8"/>
  <c r="D186" i="9"/>
  <c r="G54" i="8"/>
  <c r="C54" i="8"/>
  <c r="G115" i="8"/>
  <c r="C115" i="8"/>
  <c r="G36" i="8"/>
  <c r="K36" i="8"/>
  <c r="F53" i="8"/>
  <c r="D35" i="9"/>
  <c r="C212" i="9"/>
  <c r="G39" i="8"/>
  <c r="K39" i="8"/>
  <c r="C39" i="8"/>
  <c r="H39" i="8"/>
  <c r="I39" i="8"/>
  <c r="D104" i="9"/>
  <c r="C124" i="9"/>
  <c r="D124" i="9"/>
  <c r="C192" i="9"/>
  <c r="D161" i="9"/>
  <c r="C161" i="9"/>
  <c r="D137" i="9"/>
  <c r="C137" i="9"/>
  <c r="D84" i="8"/>
  <c r="D91" i="8"/>
  <c r="F58" i="8"/>
  <c r="I204" i="8"/>
  <c r="D166" i="9"/>
  <c r="D71" i="8"/>
  <c r="D31" i="9"/>
  <c r="D21" i="9"/>
  <c r="H171" i="8"/>
  <c r="H200" i="8"/>
  <c r="F29" i="8"/>
  <c r="D29" i="8"/>
  <c r="D183" i="8"/>
  <c r="K58" i="8"/>
  <c r="D58" i="8"/>
  <c r="K204" i="8"/>
  <c r="C204" i="8"/>
  <c r="F93" i="8"/>
  <c r="D93" i="8"/>
  <c r="C87" i="9"/>
  <c r="D48" i="9"/>
  <c r="I47" i="8"/>
  <c r="C47" i="8"/>
  <c r="I205" i="8"/>
  <c r="G34" i="8"/>
  <c r="H34" i="8"/>
  <c r="C143" i="9"/>
  <c r="G206" i="8"/>
  <c r="F206" i="8"/>
  <c r="G205" i="8"/>
  <c r="H205" i="8"/>
  <c r="F205" i="8"/>
  <c r="G13" i="8"/>
  <c r="D13" i="8"/>
  <c r="G184" i="8"/>
  <c r="I184" i="8"/>
  <c r="G22" i="8"/>
  <c r="I22" i="8"/>
  <c r="C22" i="8"/>
  <c r="D122" i="9"/>
  <c r="C122" i="9"/>
  <c r="G129" i="8"/>
  <c r="I129" i="8"/>
  <c r="F129" i="8"/>
  <c r="G113" i="8"/>
  <c r="K113" i="8"/>
  <c r="D81" i="9"/>
  <c r="G145" i="8"/>
  <c r="K145" i="8"/>
  <c r="G19" i="8"/>
  <c r="F19" i="8"/>
  <c r="K19" i="8"/>
  <c r="C39" i="9"/>
  <c r="G101" i="8"/>
  <c r="C101" i="8"/>
  <c r="K101" i="8"/>
  <c r="F101" i="8"/>
  <c r="H101" i="8"/>
  <c r="D101" i="8"/>
  <c r="I101" i="8"/>
  <c r="D18" i="9"/>
  <c r="C18" i="9"/>
  <c r="G147" i="8"/>
  <c r="F147" i="8"/>
  <c r="C147" i="8"/>
  <c r="D113" i="9"/>
  <c r="C113" i="9"/>
  <c r="C185" i="9"/>
  <c r="D185" i="9"/>
  <c r="D187" i="9"/>
  <c r="C170" i="9"/>
  <c r="D170" i="9"/>
  <c r="C128" i="9"/>
  <c r="D128" i="9"/>
  <c r="G111" i="8"/>
  <c r="C111" i="8"/>
  <c r="C205" i="9"/>
  <c r="D205" i="9"/>
  <c r="D210" i="9"/>
  <c r="G159" i="8"/>
  <c r="F159" i="8"/>
  <c r="I159" i="8"/>
  <c r="H159" i="8"/>
  <c r="K159" i="8"/>
  <c r="G76" i="8"/>
  <c r="I76" i="8"/>
  <c r="K76" i="8"/>
  <c r="C76" i="8"/>
  <c r="D76" i="8"/>
  <c r="G16" i="8"/>
  <c r="K16" i="8"/>
  <c r="F16" i="8"/>
  <c r="G108" i="8"/>
  <c r="K108" i="8"/>
  <c r="C108" i="8"/>
  <c r="D108" i="8"/>
  <c r="H108" i="8"/>
  <c r="C209" i="9"/>
  <c r="G114" i="8"/>
  <c r="C114" i="8"/>
  <c r="F114" i="8"/>
  <c r="K114" i="8"/>
  <c r="H114" i="8"/>
  <c r="C40" i="9"/>
  <c r="D40" i="9"/>
  <c r="C182" i="9"/>
  <c r="G87" i="8"/>
  <c r="I87" i="8"/>
  <c r="G106" i="8"/>
  <c r="D106" i="8"/>
  <c r="H106" i="8"/>
  <c r="I106" i="8"/>
  <c r="C106" i="8"/>
  <c r="K106" i="8"/>
  <c r="C93" i="8"/>
  <c r="I93" i="8"/>
  <c r="D168" i="9"/>
  <c r="D47" i="8"/>
  <c r="F47" i="8"/>
  <c r="D129" i="8"/>
  <c r="C205" i="8"/>
  <c r="I147" i="8"/>
  <c r="D147" i="8"/>
  <c r="H113" i="8"/>
  <c r="I145" i="8"/>
  <c r="C145" i="8"/>
  <c r="I206" i="8"/>
  <c r="H188" i="8"/>
  <c r="D74" i="8"/>
  <c r="D119" i="8"/>
  <c r="H55" i="8"/>
  <c r="F202" i="8"/>
  <c r="F90" i="8"/>
  <c r="D195" i="9"/>
  <c r="C211" i="9"/>
  <c r="F50" i="8"/>
  <c r="C202" i="8"/>
  <c r="H56" i="8"/>
  <c r="H62" i="8"/>
  <c r="K191" i="8"/>
  <c r="K135" i="8"/>
  <c r="I63" i="8"/>
  <c r="I164" i="8"/>
  <c r="H86" i="8"/>
  <c r="C195" i="9"/>
  <c r="D199" i="9"/>
  <c r="C147" i="9"/>
  <c r="D103" i="8"/>
  <c r="C119" i="8"/>
  <c r="D188" i="8"/>
  <c r="I188" i="8"/>
  <c r="C46" i="9"/>
  <c r="D46" i="9"/>
  <c r="C187" i="8"/>
  <c r="H37" i="8"/>
  <c r="D178" i="9"/>
  <c r="C178" i="9"/>
  <c r="I202" i="8"/>
  <c r="D90" i="8"/>
  <c r="H90" i="8"/>
  <c r="D139" i="8"/>
  <c r="K69" i="8"/>
  <c r="I139" i="8"/>
  <c r="C139" i="8"/>
  <c r="C77" i="9"/>
  <c r="D77" i="9"/>
  <c r="D172" i="9"/>
  <c r="K161" i="8"/>
  <c r="D80" i="8"/>
  <c r="C177" i="8"/>
  <c r="D32" i="8"/>
  <c r="C25" i="8"/>
  <c r="H103" i="8"/>
  <c r="K119" i="8"/>
  <c r="I119" i="8"/>
  <c r="C188" i="8"/>
  <c r="K188" i="8"/>
  <c r="K37" i="8"/>
  <c r="C37" i="8"/>
  <c r="I55" i="8"/>
  <c r="D55" i="8"/>
  <c r="K202" i="8"/>
  <c r="I90" i="8"/>
  <c r="K90" i="8"/>
  <c r="D131" i="9"/>
  <c r="C131" i="9"/>
  <c r="C173" i="9"/>
  <c r="C69" i="8"/>
  <c r="D173" i="9"/>
  <c r="H139" i="8"/>
  <c r="K80" i="8"/>
  <c r="H177" i="8"/>
  <c r="K32" i="8"/>
  <c r="D211" i="9"/>
  <c r="C103" i="8"/>
  <c r="F103" i="8"/>
  <c r="H119" i="8"/>
  <c r="F119" i="8"/>
  <c r="F188" i="8"/>
  <c r="D37" i="8"/>
  <c r="F37" i="8"/>
  <c r="F55" i="8"/>
  <c r="K55" i="8"/>
  <c r="D202" i="8"/>
  <c r="H202" i="8"/>
  <c r="C90" i="8"/>
  <c r="I73" i="8"/>
  <c r="H73" i="8"/>
  <c r="F78" i="8"/>
  <c r="D162" i="8"/>
  <c r="I162" i="8"/>
  <c r="C192" i="8"/>
  <c r="D192" i="8"/>
  <c r="D53" i="9"/>
  <c r="C160" i="8"/>
  <c r="H104" i="8"/>
  <c r="C104" i="8"/>
  <c r="D52" i="9"/>
  <c r="C27" i="9"/>
  <c r="I61" i="8"/>
  <c r="K84" i="8"/>
  <c r="K143" i="8"/>
  <c r="I143" i="8"/>
  <c r="I43" i="8"/>
  <c r="C43" i="8"/>
  <c r="C86" i="9"/>
  <c r="I18" i="8"/>
  <c r="I91" i="8"/>
  <c r="F91" i="8"/>
  <c r="C73" i="8"/>
  <c r="K73" i="8"/>
  <c r="C78" i="8"/>
  <c r="I78" i="8"/>
  <c r="C162" i="8"/>
  <c r="F192" i="8"/>
  <c r="C53" i="9"/>
  <c r="I160" i="8"/>
  <c r="F104" i="8"/>
  <c r="K104" i="8"/>
  <c r="C50" i="9"/>
  <c r="C52" i="9"/>
  <c r="D61" i="8"/>
  <c r="H84" i="8"/>
  <c r="I84" i="8"/>
  <c r="F143" i="8"/>
  <c r="D198" i="9"/>
  <c r="C198" i="9"/>
  <c r="D43" i="8"/>
  <c r="D86" i="9"/>
  <c r="D18" i="8"/>
  <c r="K183" i="8"/>
  <c r="K91" i="8"/>
  <c r="C100" i="9"/>
  <c r="C91" i="8"/>
  <c r="H91" i="8"/>
  <c r="E206" i="8" a="1"/>
  <c r="G67" i="8"/>
  <c r="I67" i="8"/>
  <c r="D67" i="8"/>
  <c r="G110" i="8"/>
  <c r="I110" i="8"/>
  <c r="G138" i="8"/>
  <c r="F138" i="8"/>
  <c r="G50" i="8"/>
  <c r="K50" i="8"/>
  <c r="C184" i="9"/>
  <c r="C29" i="9"/>
  <c r="D20" i="9"/>
  <c r="G196" i="8"/>
  <c r="D196" i="8"/>
  <c r="C196" i="8"/>
  <c r="I196" i="8"/>
  <c r="K196" i="8"/>
  <c r="F196" i="8"/>
  <c r="G74" i="8"/>
  <c r="H74" i="8"/>
  <c r="G45" i="8"/>
  <c r="C45" i="8"/>
  <c r="K45" i="8"/>
  <c r="I45" i="8"/>
  <c r="C117" i="9"/>
  <c r="D117" i="9"/>
  <c r="G187" i="8"/>
  <c r="F187" i="8"/>
  <c r="K187" i="8"/>
  <c r="D190" i="9"/>
  <c r="D147" i="9"/>
  <c r="I69" i="8"/>
  <c r="I86" i="8"/>
  <c r="H161" i="8"/>
  <c r="H80" i="8"/>
  <c r="C199" i="9"/>
  <c r="F32" i="8"/>
  <c r="H25" i="8"/>
  <c r="K25" i="8"/>
  <c r="C138" i="8"/>
  <c r="F74" i="8"/>
  <c r="D187" i="8"/>
  <c r="G26" i="8"/>
  <c r="C26" i="8"/>
  <c r="D26" i="8"/>
  <c r="D109" i="9"/>
  <c r="C176" i="9"/>
  <c r="D45" i="9"/>
  <c r="C45" i="9"/>
  <c r="G179" i="8"/>
  <c r="K179" i="8"/>
  <c r="C167" i="9"/>
  <c r="C90" i="9"/>
  <c r="D90" i="9"/>
  <c r="G20" i="8"/>
  <c r="K20" i="8"/>
  <c r="D20" i="8"/>
  <c r="I20" i="8"/>
  <c r="C125" i="9"/>
  <c r="D25" i="9"/>
  <c r="H54" i="8"/>
  <c r="D41" i="9"/>
  <c r="D136" i="9"/>
  <c r="C86" i="8"/>
  <c r="D86" i="8"/>
  <c r="C145" i="9"/>
  <c r="K122" i="8"/>
  <c r="C122" i="8"/>
  <c r="D161" i="8"/>
  <c r="F80" i="8"/>
  <c r="D177" i="8"/>
  <c r="K177" i="8"/>
  <c r="F115" i="8"/>
  <c r="H32" i="8"/>
  <c r="D25" i="8"/>
  <c r="D60" i="9"/>
  <c r="K26" i="8"/>
  <c r="C152" i="9"/>
  <c r="D179" i="8"/>
  <c r="C179" i="8"/>
  <c r="C43" i="9"/>
  <c r="D64" i="9"/>
  <c r="H138" i="8"/>
  <c r="I74" i="8"/>
  <c r="H50" i="8"/>
  <c r="I187" i="8"/>
  <c r="D167" i="9"/>
  <c r="D45" i="8"/>
  <c r="C109" i="9"/>
  <c r="D78" i="9"/>
  <c r="D125" i="9"/>
  <c r="H20" i="8"/>
  <c r="F69" i="8"/>
  <c r="F86" i="8"/>
  <c r="C161" i="8"/>
  <c r="I80" i="8"/>
  <c r="I177" i="8"/>
  <c r="C74" i="8"/>
  <c r="C50" i="8"/>
  <c r="D127" i="9"/>
  <c r="C97" i="9"/>
  <c r="G136" i="8"/>
  <c r="F136" i="8"/>
  <c r="G201" i="8"/>
  <c r="F201" i="8"/>
  <c r="H201" i="8"/>
  <c r="I201" i="8"/>
  <c r="G49" i="8"/>
  <c r="F49" i="8"/>
  <c r="D49" i="8"/>
  <c r="I49" i="8"/>
  <c r="K49" i="8"/>
  <c r="G141" i="8"/>
  <c r="I141" i="8"/>
  <c r="K141" i="8"/>
  <c r="H141" i="8"/>
  <c r="C141" i="8"/>
  <c r="F141" i="8"/>
  <c r="D54" i="9"/>
  <c r="D108" i="9"/>
  <c r="G53" i="8"/>
  <c r="D53" i="8"/>
  <c r="H53" i="8"/>
  <c r="C56" i="9"/>
  <c r="G166" i="8"/>
  <c r="D166" i="8"/>
  <c r="H166" i="8"/>
  <c r="I166" i="8"/>
  <c r="K166" i="8"/>
  <c r="C35" i="9"/>
  <c r="D212" i="9"/>
  <c r="C171" i="9"/>
  <c r="D69" i="8"/>
  <c r="H69" i="8"/>
  <c r="D213" i="9"/>
  <c r="F54" i="8"/>
  <c r="I54" i="8"/>
  <c r="C41" i="9"/>
  <c r="C136" i="9"/>
  <c r="C120" i="9"/>
  <c r="D120" i="9"/>
  <c r="K86" i="8"/>
  <c r="C186" i="9"/>
  <c r="C119" i="9"/>
  <c r="F122" i="8"/>
  <c r="D122" i="8"/>
  <c r="F161" i="8"/>
  <c r="I161" i="8"/>
  <c r="C80" i="8"/>
  <c r="D142" i="9"/>
  <c r="D68" i="9"/>
  <c r="I36" i="8"/>
  <c r="H36" i="8"/>
  <c r="F177" i="8"/>
  <c r="I115" i="8"/>
  <c r="C32" i="8"/>
  <c r="I32" i="8"/>
  <c r="D74" i="9"/>
  <c r="F25" i="8"/>
  <c r="I25" i="8"/>
  <c r="C60" i="9"/>
  <c r="C53" i="8"/>
  <c r="K53" i="8"/>
  <c r="F26" i="8"/>
  <c r="D152" i="9"/>
  <c r="F179" i="8"/>
  <c r="D43" i="9"/>
  <c r="C64" i="9"/>
  <c r="C136" i="8"/>
  <c r="I136" i="8"/>
  <c r="D138" i="8"/>
  <c r="I50" i="8"/>
  <c r="C194" i="9"/>
  <c r="C54" i="9"/>
  <c r="H45" i="8"/>
  <c r="C190" i="9"/>
  <c r="F166" i="8"/>
  <c r="D148" i="9"/>
  <c r="K201" i="8"/>
  <c r="C49" i="8"/>
  <c r="C20" i="8"/>
  <c r="D100" i="9"/>
  <c r="C203" i="9"/>
  <c r="H46" i="8"/>
  <c r="C18" i="8"/>
  <c r="F18" i="8"/>
  <c r="C183" i="8"/>
  <c r="F183" i="8"/>
  <c r="F34" i="8"/>
  <c r="C135" i="8"/>
  <c r="F134" i="8"/>
  <c r="D46" i="8"/>
  <c r="K41" i="8"/>
  <c r="K18" i="8"/>
  <c r="H18" i="8"/>
  <c r="H164" i="8"/>
  <c r="I183" i="8"/>
  <c r="H183" i="8"/>
  <c r="C61" i="9"/>
  <c r="D61" i="9"/>
  <c r="D70" i="9"/>
  <c r="H67" i="8"/>
  <c r="H110" i="8"/>
  <c r="C110" i="8"/>
  <c r="C33" i="9"/>
  <c r="D33" i="9"/>
  <c r="C70" i="9"/>
  <c r="C148" i="9"/>
  <c r="K67" i="8"/>
  <c r="F110" i="8"/>
  <c r="D184" i="9"/>
  <c r="D85" i="9"/>
  <c r="C85" i="9"/>
  <c r="C67" i="8"/>
  <c r="F67" i="8"/>
  <c r="K110" i="8"/>
  <c r="D206" i="8"/>
  <c r="C206" i="8"/>
  <c r="I56" i="8"/>
  <c r="C56" i="8"/>
  <c r="I191" i="8"/>
  <c r="H13" i="8"/>
  <c r="K13" i="8"/>
  <c r="H184" i="8"/>
  <c r="K184" i="8"/>
  <c r="H22" i="8"/>
  <c r="I62" i="8"/>
  <c r="D19" i="8"/>
  <c r="C81" i="9"/>
  <c r="C34" i="8"/>
  <c r="F135" i="8"/>
  <c r="D135" i="8"/>
  <c r="F63" i="8"/>
  <c r="I134" i="8"/>
  <c r="C134" i="8"/>
  <c r="K46" i="8"/>
  <c r="F46" i="8"/>
  <c r="C84" i="9"/>
  <c r="I41" i="8"/>
  <c r="D41" i="8"/>
  <c r="K164" i="8"/>
  <c r="F164" i="8"/>
  <c r="D57" i="9"/>
  <c r="K56" i="8"/>
  <c r="C191" i="8"/>
  <c r="D191" i="8"/>
  <c r="F13" i="8"/>
  <c r="I13" i="8"/>
  <c r="D184" i="8"/>
  <c r="F184" i="8"/>
  <c r="D22" i="8"/>
  <c r="D62" i="8"/>
  <c r="K62" i="8"/>
  <c r="I19" i="8"/>
  <c r="H19" i="8"/>
  <c r="K34" i="8"/>
  <c r="D34" i="8"/>
  <c r="I135" i="8"/>
  <c r="D129" i="9"/>
  <c r="C129" i="9"/>
  <c r="D39" i="9"/>
  <c r="D63" i="8"/>
  <c r="C63" i="8"/>
  <c r="K134" i="8"/>
  <c r="I46" i="8"/>
  <c r="H41" i="8"/>
  <c r="D164" i="8"/>
  <c r="C57" i="9"/>
  <c r="D143" i="9"/>
  <c r="D56" i="8"/>
  <c r="F56" i="8"/>
  <c r="H191" i="8"/>
  <c r="F191" i="8"/>
  <c r="C13" i="8"/>
  <c r="C184" i="8"/>
  <c r="K22" i="8"/>
  <c r="F22" i="8"/>
  <c r="C62" i="8"/>
  <c r="F62" i="8"/>
  <c r="C19" i="8"/>
  <c r="I34" i="8"/>
  <c r="H135" i="8"/>
  <c r="K63" i="8"/>
  <c r="H63" i="8"/>
  <c r="D134" i="8"/>
  <c r="H134" i="8"/>
  <c r="C46" i="8"/>
  <c r="D84" i="9"/>
  <c r="C41" i="8"/>
  <c r="F41" i="8"/>
  <c r="C164" i="8"/>
  <c r="E91" i="8" a="1"/>
  <c r="E140" i="8" a="1"/>
  <c r="E196" i="8" a="1"/>
  <c r="E89" i="8" a="1"/>
  <c r="E41" i="8" a="1"/>
  <c r="E106" i="8" a="1"/>
  <c r="E141" i="8" a="1"/>
  <c r="E50" i="8" a="1"/>
  <c r="E57" i="8" a="1"/>
  <c r="E162" i="8" a="1"/>
  <c r="E52" i="8" a="1"/>
  <c r="E180" i="8" a="1"/>
  <c r="E194" i="8" a="1"/>
  <c r="E90" i="8" a="1"/>
  <c r="E104" i="8" a="1"/>
  <c r="E97" i="8" a="1"/>
  <c r="E199" i="8" a="1"/>
  <c r="E10" i="8" a="1"/>
  <c r="E42" i="8" a="1"/>
  <c r="E24" i="8" a="1"/>
  <c r="E198" i="8" a="1"/>
  <c r="E136" i="8" a="1"/>
  <c r="E37" i="8" a="1"/>
  <c r="E28" i="8" a="1"/>
  <c r="E121" i="8" a="1"/>
  <c r="E158" i="8" a="1"/>
  <c r="E20" i="8" a="1"/>
  <c r="E59" i="8" a="1"/>
  <c r="E76" i="8" a="1"/>
  <c r="E96" i="8" a="1"/>
  <c r="E67" i="8" a="1"/>
  <c r="E73" i="8" a="1"/>
  <c r="E15" i="8" a="1"/>
  <c r="E40" i="8" a="1"/>
  <c r="E47" i="8" a="1"/>
  <c r="E173" i="8" a="1"/>
  <c r="E203" i="8" a="1"/>
  <c r="E184" i="8" a="1"/>
  <c r="E127" i="8" a="1"/>
  <c r="E201" i="8" a="1"/>
  <c r="E36" i="8" a="1"/>
  <c r="E46" i="8" a="1"/>
  <c r="E85" i="8" a="1"/>
  <c r="E166" i="8" a="1"/>
  <c r="E32" i="8" a="1"/>
  <c r="E161" i="8" a="1"/>
  <c r="E105" i="8" a="1"/>
  <c r="E8" i="8" a="1"/>
  <c r="E182" i="8" a="1"/>
  <c r="E109" i="8" a="1"/>
  <c r="E188" i="8" a="1"/>
  <c r="E33" i="8" a="1"/>
  <c r="E62" i="8" a="1"/>
  <c r="E78" i="8" a="1"/>
  <c r="E152" i="8" a="1"/>
  <c r="E111" i="8" a="1"/>
  <c r="E115" i="8" a="1"/>
  <c r="E195" i="8" a="1"/>
  <c r="E11" i="8" a="1"/>
  <c r="E176" i="8" a="1"/>
  <c r="E116" i="8" a="1"/>
  <c r="E17" i="8" a="1"/>
  <c r="E192" i="8" a="1"/>
  <c r="E118" i="8" a="1"/>
  <c r="E128" i="8" a="1"/>
  <c r="E131" i="8" a="1"/>
  <c r="E13" i="8" a="1"/>
  <c r="E139" i="8" a="1"/>
  <c r="E98" i="8" a="1"/>
  <c r="E60" i="8" a="1"/>
  <c r="E185" i="8" a="1"/>
  <c r="E80" i="8" a="1"/>
  <c r="E55" i="8" a="1"/>
  <c r="E99" i="8" a="1"/>
  <c r="E129" i="8" a="1"/>
  <c r="E142" i="8" a="1"/>
  <c r="E39" i="8" a="1"/>
  <c r="E69" i="8" a="1"/>
  <c r="E197" i="8" a="1"/>
  <c r="E25" i="8" a="1"/>
  <c r="E144" i="8" a="1"/>
  <c r="E186" i="8" a="1"/>
  <c r="E16" i="8" a="1"/>
  <c r="E83" i="8" a="1"/>
  <c r="E110" i="8" a="1"/>
  <c r="E187" i="8" a="1"/>
  <c r="E38" i="8" a="1"/>
  <c r="E191" i="8" a="1"/>
  <c r="E70" i="8" a="1"/>
  <c r="E14" i="8" a="1"/>
  <c r="E153" i="8" a="1"/>
  <c r="E64" i="8" a="1"/>
  <c r="E183" i="8" a="1"/>
  <c r="E108" i="8" a="1"/>
  <c r="E202" i="8" a="1"/>
  <c r="E130" i="8" a="1"/>
  <c r="E102" i="8" a="1"/>
  <c r="E79" i="8" a="1"/>
  <c r="E43" i="8" a="1"/>
  <c r="E163" i="8" a="1"/>
  <c r="E51" i="8" a="1"/>
  <c r="E49" i="8" a="1"/>
  <c r="E100" i="8" a="1"/>
  <c r="E58" i="8" a="1"/>
  <c r="E122" i="8" a="1"/>
  <c r="E120" i="8" a="1"/>
  <c r="E170" i="8" a="1"/>
  <c r="E137" i="8" a="1"/>
  <c r="E124" i="8" a="1"/>
  <c r="E148" i="8" a="1"/>
  <c r="I5" i="8" l="1" a="1"/>
  <c r="H5" i="8" a="1"/>
  <c r="K5" i="8" a="1"/>
  <c r="F5" i="8" a="1"/>
  <c r="G5" i="8" a="1"/>
  <c r="D12" i="3" a="1"/>
  <c r="I11" i="9" a="1"/>
  <c r="B1" i="12"/>
  <c r="Q11" i="9" a="1"/>
  <c r="M11" i="9" a="1"/>
  <c r="S11" i="9" a="1"/>
  <c r="J11" i="9" a="1"/>
  <c r="R11" i="9" a="1"/>
  <c r="O11" i="9" a="1"/>
  <c r="P11" i="9" a="1"/>
  <c r="F11" i="9" a="1"/>
  <c r="G11" i="9" a="1"/>
  <c r="L11" i="9" a="1"/>
  <c r="H11" i="9" a="1"/>
  <c r="K11" i="9" a="1"/>
  <c r="N11" i="9" a="1"/>
  <c r="E11" i="9" a="1"/>
  <c r="F12" i="3"/>
  <c r="A1" i="12"/>
  <c r="F10" i="1"/>
  <c r="E5" i="8" a="1"/>
  <c r="A2" i="12"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<sst xmlns="http://schemas.openxmlformats.org/spreadsheetml/2006/main" count="44679" uniqueCount="14966">
  <si>
    <t>Safe Staffing (Rota Fill Rates and CHPPD) Collection</t>
  </si>
  <si>
    <t>Organisation:</t>
  </si>
  <si>
    <t>Please provide the URL to the page on your trust website where your staffing information is available</t>
  </si>
  <si>
    <t>(Please can you ensure that the URL you attach to the spreadsheet is correct and links to the correct web page and include 'http://' in your URL)</t>
  </si>
  <si>
    <t xml:space="preserve">Only complete sites your organisation is accountable for </t>
  </si>
  <si>
    <t>Day</t>
  </si>
  <si>
    <t>Night</t>
  </si>
  <si>
    <t>Allied Health Professionals</t>
  </si>
  <si>
    <t>Care Hours Per Patient Day (CHPPD)</t>
  </si>
  <si>
    <t>Hospital Site Details</t>
  </si>
  <si>
    <t>Ward name</t>
  </si>
  <si>
    <t>Registered Nurses/Midwives</t>
  </si>
  <si>
    <t>Non-registered Nurses/Midwives (Care Staff)</t>
  </si>
  <si>
    <t>Registered Nursing Associates</t>
  </si>
  <si>
    <t>Non-registered Nursing Associates</t>
  </si>
  <si>
    <t>Registered allied health professionals</t>
  </si>
  <si>
    <t>Non-registered allied health professionals</t>
  </si>
  <si>
    <t>Cumulative count over the month of patients at 23:59 each day</t>
  </si>
  <si>
    <t>Non-registered Nurses/Midwives</t>
  </si>
  <si>
    <t>Overall</t>
  </si>
  <si>
    <t>Average fill rate - Registered Nurses/Midwives  (%)</t>
  </si>
  <si>
    <t>Average fill rate - Non-registered Nurses/Midwives (care staff) (%)</t>
  </si>
  <si>
    <t>Average fill rate - Registered Nursing Associates  (%)</t>
  </si>
  <si>
    <t>Average fill rate - Non-Registered Nursing Associates (%)</t>
  </si>
  <si>
    <t>Average fill rate - registered allied health professionals (AHP)  (%)</t>
  </si>
  <si>
    <t>Average fill rate - non-registered allied health professionals (AHP)  (%)</t>
  </si>
  <si>
    <t>Site code *The Site code is automatically populated when a Site name is selected</t>
  </si>
  <si>
    <t>Hospital Site name</t>
  </si>
  <si>
    <t>Specialty 1</t>
  </si>
  <si>
    <t>Specialty 2</t>
  </si>
  <si>
    <t>Total monthly planned staff hours</t>
  </si>
  <si>
    <t>Total monthly actual staff hours</t>
  </si>
  <si>
    <t>Total</t>
  </si>
  <si>
    <t>Site Code Present?</t>
  </si>
  <si>
    <t>Specialties</t>
  </si>
  <si>
    <t>Specialties in List?</t>
  </si>
  <si>
    <t>At least 1 Specialty?</t>
  </si>
  <si>
    <t>Blank Row?</t>
  </si>
  <si>
    <t>Site-Ward Concat</t>
  </si>
  <si>
    <t>Duplicate Site-Ward</t>
  </si>
  <si>
    <t>Actual Hours &lt; 1448</t>
  </si>
  <si>
    <t>Please check that the data on this upload template is accurate before being submitted to SDCS.  You are reminded that these figures will be published, and it is the responsibility of your organisation that these submitted figures are accurate and in line with national guidance.  We will undertake basic validation checks on these figures post submission, and may come back to you with any queries we may have.</t>
  </si>
  <si>
    <t>Provider Orgs</t>
  </si>
  <si>
    <t>RCF</t>
  </si>
  <si>
    <t>RBS</t>
  </si>
  <si>
    <t>RTK</t>
  </si>
  <si>
    <t>RVN</t>
  </si>
  <si>
    <t>RF4</t>
  </si>
  <si>
    <t>RRP</t>
  </si>
  <si>
    <t>RFF</t>
  </si>
  <si>
    <t>R1H</t>
  </si>
  <si>
    <t>RWX</t>
  </si>
  <si>
    <t>RXT</t>
  </si>
  <si>
    <t>RYW</t>
  </si>
  <si>
    <t>RQ3</t>
  </si>
  <si>
    <t>TAJ</t>
  </si>
  <si>
    <t>RXL</t>
  </si>
  <si>
    <t>RMC</t>
  </si>
  <si>
    <t>TAD</t>
  </si>
  <si>
    <t>RAE</t>
  </si>
  <si>
    <t>RY2</t>
  </si>
  <si>
    <t>RXQ</t>
  </si>
  <si>
    <t>RWY</t>
  </si>
  <si>
    <t>RGT</t>
  </si>
  <si>
    <t>RT1</t>
  </si>
  <si>
    <t>RYV</t>
  </si>
  <si>
    <t>TAF</t>
  </si>
  <si>
    <t>RV3</t>
  </si>
  <si>
    <t>RYX</t>
  </si>
  <si>
    <t>RQM</t>
  </si>
  <si>
    <t>RXA</t>
  </si>
  <si>
    <t>RFS</t>
  </si>
  <si>
    <t>RJ8</t>
  </si>
  <si>
    <t>RJR</t>
  </si>
  <si>
    <t>RXP</t>
  </si>
  <si>
    <t>RYG</t>
  </si>
  <si>
    <t>RJ6</t>
  </si>
  <si>
    <t>RX4</t>
  </si>
  <si>
    <t>RN7</t>
  </si>
  <si>
    <t>RY8</t>
  </si>
  <si>
    <t>RXM</t>
  </si>
  <si>
    <t>RWV</t>
  </si>
  <si>
    <t>RP5</t>
  </si>
  <si>
    <t>RBD</t>
  </si>
  <si>
    <t>RDY</t>
  </si>
  <si>
    <t>RYK</t>
  </si>
  <si>
    <t>RWH</t>
  </si>
  <si>
    <t>RJN</t>
  </si>
  <si>
    <t>RVV</t>
  </si>
  <si>
    <t>RXR</t>
  </si>
  <si>
    <t>RWK</t>
  </si>
  <si>
    <t>RDE</t>
  </si>
  <si>
    <t>RXC</t>
  </si>
  <si>
    <t>RVR</t>
  </si>
  <si>
    <t>R1L</t>
  </si>
  <si>
    <t>RDU</t>
  </si>
  <si>
    <t>RR7</t>
  </si>
  <si>
    <t>RLT</t>
  </si>
  <si>
    <t>RTQ</t>
  </si>
  <si>
    <t>RTE</t>
  </si>
  <si>
    <t>RP4</t>
  </si>
  <si>
    <t>RN3</t>
  </si>
  <si>
    <t>RXV</t>
  </si>
  <si>
    <t>RJ1</t>
  </si>
  <si>
    <t>RN5</t>
  </si>
  <si>
    <t>RCD</t>
  </si>
  <si>
    <t>RY4</t>
  </si>
  <si>
    <t>RWR</t>
  </si>
  <si>
    <t>RQX</t>
  </si>
  <si>
    <t>RY9</t>
  </si>
  <si>
    <t>RWA</t>
  </si>
  <si>
    <t>RV9</t>
  </si>
  <si>
    <t>RYJ</t>
  </si>
  <si>
    <t>R1F</t>
  </si>
  <si>
    <t>RGP</t>
  </si>
  <si>
    <t>RXY</t>
  </si>
  <si>
    <t>RYY</t>
  </si>
  <si>
    <t>RNQ</t>
  </si>
  <si>
    <t>RJZ</t>
  </si>
  <si>
    <t>RAX</t>
  </si>
  <si>
    <t>RW5</t>
  </si>
  <si>
    <t>RXN</t>
  </si>
  <si>
    <t>RGD</t>
  </si>
  <si>
    <t>RY6</t>
  </si>
  <si>
    <t>RR8</t>
  </si>
  <si>
    <t>RT5</t>
  </si>
  <si>
    <t>RJ2</t>
  </si>
  <si>
    <t>RY5</t>
  </si>
  <si>
    <t>RP7</t>
  </si>
  <si>
    <t>RBQ</t>
  </si>
  <si>
    <t>REM</t>
  </si>
  <si>
    <t>REP</t>
  </si>
  <si>
    <t>R1K</t>
  </si>
  <si>
    <t>RC9</t>
  </si>
  <si>
    <t>RWF</t>
  </si>
  <si>
    <t>R0A</t>
  </si>
  <si>
    <t>RPA</t>
  </si>
  <si>
    <t>RW4</t>
  </si>
  <si>
    <t>RBT</t>
  </si>
  <si>
    <t>RXF</t>
  </si>
  <si>
    <t>RRE</t>
  </si>
  <si>
    <t>RD8</t>
  </si>
  <si>
    <t>RP6</t>
  </si>
  <si>
    <t>RM1</t>
  </si>
  <si>
    <t>RMY</t>
  </si>
  <si>
    <t>RY3</t>
  </si>
  <si>
    <t>RVJ</t>
  </si>
  <si>
    <t>RNN</t>
  </si>
  <si>
    <t>RAT</t>
  </si>
  <si>
    <t>RAP</t>
  </si>
  <si>
    <t>RLY</t>
  </si>
  <si>
    <t>RVW</t>
  </si>
  <si>
    <t>RGN</t>
  </si>
  <si>
    <t>RNS</t>
  </si>
  <si>
    <t>RP1</t>
  </si>
  <si>
    <t>RJL</t>
  </si>
  <si>
    <t>RTF</t>
  </si>
  <si>
    <t>RX1</t>
  </si>
  <si>
    <t>RHA</t>
  </si>
  <si>
    <t>RNU</t>
  </si>
  <si>
    <t>RTH</t>
  </si>
  <si>
    <t>RPG</t>
  </si>
  <si>
    <t>RT2</t>
  </si>
  <si>
    <t>RK9</t>
  </si>
  <si>
    <t>RHU</t>
  </si>
  <si>
    <t>RPC</t>
  </si>
  <si>
    <t>RXE</t>
  </si>
  <si>
    <t>RHW</t>
  </si>
  <si>
    <t>REF</t>
  </si>
  <si>
    <t>RH8</t>
  </si>
  <si>
    <t>RAL</t>
  </si>
  <si>
    <t>RAN</t>
  </si>
  <si>
    <t>RGM</t>
  </si>
  <si>
    <t>RA2</t>
  </si>
  <si>
    <t>RD1</t>
  </si>
  <si>
    <t>RM3</t>
  </si>
  <si>
    <t>RNZ</t>
  </si>
  <si>
    <t>RXK</t>
  </si>
  <si>
    <t>RCU</t>
  </si>
  <si>
    <t>TAH</t>
  </si>
  <si>
    <t>RHQ</t>
  </si>
  <si>
    <t>RK5</t>
  </si>
  <si>
    <t>RXW</t>
  </si>
  <si>
    <t>R1D</t>
  </si>
  <si>
    <t>R1C</t>
  </si>
  <si>
    <t>RH5</t>
  </si>
  <si>
    <t>RV5</t>
  </si>
  <si>
    <t>RTR</t>
  </si>
  <si>
    <t>R0B</t>
  </si>
  <si>
    <t>RJC</t>
  </si>
  <si>
    <t>RQY</t>
  </si>
  <si>
    <t>RXG</t>
  </si>
  <si>
    <t>RAJ</t>
  </si>
  <si>
    <t>RW1</t>
  </si>
  <si>
    <t>RVY</t>
  </si>
  <si>
    <t>RJ7</t>
  </si>
  <si>
    <t>RBN</t>
  </si>
  <si>
    <t>RWJ</t>
  </si>
  <si>
    <t>RXX</t>
  </si>
  <si>
    <t>RTP</t>
  </si>
  <si>
    <t>RDR</t>
  </si>
  <si>
    <t>RX2</t>
  </si>
  <si>
    <t>RMP</t>
  </si>
  <si>
    <t>RX3</t>
  </si>
  <si>
    <t>RBV</t>
  </si>
  <si>
    <t>REN</t>
  </si>
  <si>
    <t>RNA</t>
  </si>
  <si>
    <t>RAS</t>
  </si>
  <si>
    <t>RTD</t>
  </si>
  <si>
    <t>RQW</t>
  </si>
  <si>
    <t>RCX</t>
  </si>
  <si>
    <t>RL1</t>
  </si>
  <si>
    <t>RFR</t>
  </si>
  <si>
    <t>RPY</t>
  </si>
  <si>
    <t>RRJ</t>
  </si>
  <si>
    <t>RL4</t>
  </si>
  <si>
    <t>RET</t>
  </si>
  <si>
    <t>RKE</t>
  </si>
  <si>
    <t>RA9</t>
  </si>
  <si>
    <t>RWD</t>
  </si>
  <si>
    <t>RRV</t>
  </si>
  <si>
    <t>RJE</t>
  </si>
  <si>
    <t>RHM</t>
  </si>
  <si>
    <t>RRK</t>
  </si>
  <si>
    <t>RA7</t>
  </si>
  <si>
    <t>RKB</t>
  </si>
  <si>
    <t>RTG</t>
  </si>
  <si>
    <t>RWE</t>
  </si>
  <si>
    <t>RTX</t>
  </si>
  <si>
    <t>RBK</t>
  </si>
  <si>
    <t>RWW</t>
  </si>
  <si>
    <t>RWG</t>
  </si>
  <si>
    <t>RKL</t>
  </si>
  <si>
    <t>RGR</t>
  </si>
  <si>
    <t>RYR</t>
  </si>
  <si>
    <t>AXG</t>
  </si>
  <si>
    <t>RBL</t>
  </si>
  <si>
    <t>RWP</t>
  </si>
  <si>
    <t>R1A</t>
  </si>
  <si>
    <t>RRF</t>
  </si>
  <si>
    <t>RLQ</t>
  </si>
  <si>
    <t>RA4</t>
  </si>
  <si>
    <t>RCB</t>
  </si>
  <si>
    <t>Sites</t>
  </si>
  <si>
    <t>AXG02</t>
  </si>
  <si>
    <t>SAVERNAKE COMMUNITY HOSPITAL</t>
  </si>
  <si>
    <t>AXG03</t>
  </si>
  <si>
    <t>WARMINSTER COMMUNITY HOSPITAL</t>
  </si>
  <si>
    <t>AXG01</t>
  </si>
  <si>
    <t>WILTSHIRE HEALTH &amp; CARE (CHIPPENHAM COMMUNITY HOSPITAL)</t>
  </si>
  <si>
    <t>CHIPPENHAM COMMUNITY HOSPITAL</t>
  </si>
  <si>
    <t>COSSHAM HOSPITAL</t>
  </si>
  <si>
    <t>MELKSHAM COMMUNITY HOSPITAL</t>
  </si>
  <si>
    <t>PAULTON MEMORIAL HOSPITAL</t>
  </si>
  <si>
    <t>ST MARTINS HOSPITAL</t>
  </si>
  <si>
    <t>THORNBURY HOSPITAL</t>
  </si>
  <si>
    <t>TROWBRIDGE COMMUNITY HOSPITAL</t>
  </si>
  <si>
    <t>COLCHESTER GENERAL HOSPITAL</t>
  </si>
  <si>
    <t>R0A04</t>
  </si>
  <si>
    <t>MANCHESTER ROYAL EYE HOSPITAL</t>
  </si>
  <si>
    <t>R0A02</t>
  </si>
  <si>
    <t>MANCHESTER ROYAL INFIRMARY</t>
  </si>
  <si>
    <t>R0A03</t>
  </si>
  <si>
    <t>ROYAL MANCHESTER CHILDREN'S HOSPITAL</t>
  </si>
  <si>
    <t>R0A05</t>
  </si>
  <si>
    <t>ST MARY'S HOSPITAL</t>
  </si>
  <si>
    <t>R0A09</t>
  </si>
  <si>
    <t>TRAFFORD GENERAL HOSPITAL</t>
  </si>
  <si>
    <t>R0A06</t>
  </si>
  <si>
    <t>UNIVERSITY DENTAL HOSPITAL</t>
  </si>
  <si>
    <t>R0A07</t>
  </si>
  <si>
    <t>WYTHENSHAWE HOSPITAL</t>
  </si>
  <si>
    <t>R0B1J</t>
  </si>
  <si>
    <t>MONKTON HALL HOSPITAL</t>
  </si>
  <si>
    <t>R0B0Q</t>
  </si>
  <si>
    <t>SOUTH TYNESIDE DISTRICT HOSPITAL</t>
  </si>
  <si>
    <t>R0B0U</t>
  </si>
  <si>
    <t>ST BENEDICT'S HOSPICE</t>
  </si>
  <si>
    <t>R0B0X</t>
  </si>
  <si>
    <t>SUNDERLAND EYE INFIRMARY</t>
  </si>
  <si>
    <t>R0B01</t>
  </si>
  <si>
    <t>SUNDERLAND ROYAL HOSPITAL</t>
  </si>
  <si>
    <t>R1ADY</t>
  </si>
  <si>
    <t>ACONBURY UNIT</t>
  </si>
  <si>
    <t>R1AAL</t>
  </si>
  <si>
    <t>ALEXANDRA HOSPITAL</t>
  </si>
  <si>
    <t>R1A1X</t>
  </si>
  <si>
    <t>ARROWSIDE UNIT (ALEXANDRA HOSPITAL)</t>
  </si>
  <si>
    <t>R1AHC</t>
  </si>
  <si>
    <t>BATCHLEY FIRST NURSERY PLUS</t>
  </si>
  <si>
    <t>R1A05</t>
  </si>
  <si>
    <t>BEACONSIDE AUTISM BASE</t>
  </si>
  <si>
    <t>R1A03</t>
  </si>
  <si>
    <t>BIRMINGHAM CHILDREN'S HOSPITAL</t>
  </si>
  <si>
    <t>R1ACD</t>
  </si>
  <si>
    <t>CHURCHVIEW HOUSE</t>
  </si>
  <si>
    <t>R1ARE</t>
  </si>
  <si>
    <t>COMM HOSP WARDS (EVESHAM)</t>
  </si>
  <si>
    <t>R1ARG</t>
  </si>
  <si>
    <t>COMM HOSP WARDS (MALVERN)</t>
  </si>
  <si>
    <t>R1ARJ</t>
  </si>
  <si>
    <t>COMM HOSP WARDS (PERSHORE)</t>
  </si>
  <si>
    <t>R1ARL</t>
  </si>
  <si>
    <t>COMM HOSP WARDS (TENBURY)</t>
  </si>
  <si>
    <t>R1ARN</t>
  </si>
  <si>
    <t>COMM HOSP WARDS (WF GP UNIT)</t>
  </si>
  <si>
    <t>R1A94</t>
  </si>
  <si>
    <t>COMMUNITY FIRST</t>
  </si>
  <si>
    <t>R1ARK</t>
  </si>
  <si>
    <t>COMMUNITY HOSP WARDS (POWCH)</t>
  </si>
  <si>
    <t>R1AJX</t>
  </si>
  <si>
    <t>COMMUNITY INREACH EVESHAM</t>
  </si>
  <si>
    <t>R1AJV</t>
  </si>
  <si>
    <t>COMMUNITY INREACH REDDITCH 6</t>
  </si>
  <si>
    <t>R1AJY</t>
  </si>
  <si>
    <t>COMMUNITY INREACH REDDITCH 8</t>
  </si>
  <si>
    <t>R1AQQ</t>
  </si>
  <si>
    <t>COMMUNITY PAEDESTRICIANS-1</t>
  </si>
  <si>
    <t>R1ADV</t>
  </si>
  <si>
    <t>COMMUNITY UNIT</t>
  </si>
  <si>
    <t>R1A76</t>
  </si>
  <si>
    <t>COMMUNITY VENUE</t>
  </si>
  <si>
    <t>R1APF</t>
  </si>
  <si>
    <t>COVERCROFT</t>
  </si>
  <si>
    <t>R1AAV</t>
  </si>
  <si>
    <t>CROMWELL HOUSE</t>
  </si>
  <si>
    <t>R1A82</t>
  </si>
  <si>
    <t>CROWNGATE PHYSIOTHERAPY</t>
  </si>
  <si>
    <t>R1AFT</t>
  </si>
  <si>
    <t>DROITWICH SPA PRIVATE HOSPITAL</t>
  </si>
  <si>
    <t>R1ADW</t>
  </si>
  <si>
    <t>ELGAR UNIT</t>
  </si>
  <si>
    <t>R1ACE</t>
  </si>
  <si>
    <t>ESTATES BUILDING</t>
  </si>
  <si>
    <t>R1A1P</t>
  </si>
  <si>
    <t>EVESHAM COMMUNITY HOSPITAL</t>
  </si>
  <si>
    <t>R1AKK</t>
  </si>
  <si>
    <t>GOLD HILL CARE HOME</t>
  </si>
  <si>
    <t>R1AKG</t>
  </si>
  <si>
    <t>HASTINGS CARE HOME</t>
  </si>
  <si>
    <t>R1APM</t>
  </si>
  <si>
    <t>HILL CREST 1</t>
  </si>
  <si>
    <t>R1APQ</t>
  </si>
  <si>
    <t>HILL CREST 2</t>
  </si>
  <si>
    <t>R1A49</t>
  </si>
  <si>
    <t>HILL CREST MENTAL HEALTH UNIT</t>
  </si>
  <si>
    <t>R1A89</t>
  </si>
  <si>
    <t>HOME FARM TRUST</t>
  </si>
  <si>
    <t>R1APL</t>
  </si>
  <si>
    <t>HOME TREATMENT 1</t>
  </si>
  <si>
    <t>R1APN</t>
  </si>
  <si>
    <t>HOME TREATMENT 2</t>
  </si>
  <si>
    <t>R1ADE</t>
  </si>
  <si>
    <t>HOMEWARD BOUND UNIT</t>
  </si>
  <si>
    <t>R1A22</t>
  </si>
  <si>
    <t>KEITH WINTER CLOSE MENTAL HEALTH UNIT</t>
  </si>
  <si>
    <t>R1AHL</t>
  </si>
  <si>
    <t>KEMPSEY PARISH HALL</t>
  </si>
  <si>
    <t>R1AHV</t>
  </si>
  <si>
    <t>LICKEY LANGUAGE UNIT</t>
  </si>
  <si>
    <t>R1AAE</t>
  </si>
  <si>
    <t>LINK HORTICULTURIAL NURSERIES - SHELTERED EMPLOYMENT</t>
  </si>
  <si>
    <t>R1A58</t>
  </si>
  <si>
    <t>LUDLOW ROAD</t>
  </si>
  <si>
    <t>R1ADC</t>
  </si>
  <si>
    <t>MALVERN COMMUNITY HOSPITAL</t>
  </si>
  <si>
    <t>R1AHF</t>
  </si>
  <si>
    <t>MATCHBOROUGH FIRST NURSERY PLUS</t>
  </si>
  <si>
    <t>R1ACF</t>
  </si>
  <si>
    <t>NEW BROOK</t>
  </si>
  <si>
    <t>R1APK</t>
  </si>
  <si>
    <t>NEW BROOK UNIT 1</t>
  </si>
  <si>
    <t>R1APP</t>
  </si>
  <si>
    <t>NEW BROOK UNIT 2</t>
  </si>
  <si>
    <t>R1A1N</t>
  </si>
  <si>
    <t>NEW CROSS HOSPITAL</t>
  </si>
  <si>
    <t>R1ACC</t>
  </si>
  <si>
    <t>NEW HAVEN (MENTAL HEALTH UNIT)</t>
  </si>
  <si>
    <t>R1A07</t>
  </si>
  <si>
    <t xml:space="preserve">NEWTOWN HOSPITAL </t>
  </si>
  <si>
    <t>R1A37</t>
  </si>
  <si>
    <t>ORCHARD PLACE</t>
  </si>
  <si>
    <t>R1ACY</t>
  </si>
  <si>
    <t>OSBORNE COURT</t>
  </si>
  <si>
    <t>R1AGK</t>
  </si>
  <si>
    <t>OT STORES</t>
  </si>
  <si>
    <t>R1ART</t>
  </si>
  <si>
    <t>PALLIATIVE CARE (SW)</t>
  </si>
  <si>
    <t>R1ARR</t>
  </si>
  <si>
    <t>PALLIATIVE CARE (WF)</t>
  </si>
  <si>
    <t>R1AEM</t>
  </si>
  <si>
    <t>PARKSIDE MIDDLE AUTISM BASE</t>
  </si>
  <si>
    <t>R1ACW</t>
  </si>
  <si>
    <t>PERSHORE HOSPITAL</t>
  </si>
  <si>
    <t>R1AA6</t>
  </si>
  <si>
    <t>PHYSIO UNIT ROSEHILL</t>
  </si>
  <si>
    <t>R1A1A</t>
  </si>
  <si>
    <t>PHYSIO UNIT THORNTON</t>
  </si>
  <si>
    <t>R1ADM</t>
  </si>
  <si>
    <t>POSTNATAL UNIT</t>
  </si>
  <si>
    <t>R1ACG</t>
  </si>
  <si>
    <t>PRINCESS OF WALES HOSPITAL</t>
  </si>
  <si>
    <t>R1A60</t>
  </si>
  <si>
    <t>PUPIL REFERRAL UNIT</t>
  </si>
  <si>
    <t>R1A02</t>
  </si>
  <si>
    <t>QUEEN ELIZABETH HOSPITAL</t>
  </si>
  <si>
    <t>R1A14</t>
  </si>
  <si>
    <t>RIVENDELL</t>
  </si>
  <si>
    <t>R1ADN</t>
  </si>
  <si>
    <t>RIVERBANK NEONATAL UNIT</t>
  </si>
  <si>
    <t>R1A56</t>
  </si>
  <si>
    <t>RUSSELLS HALL HOSPITAL</t>
  </si>
  <si>
    <t>R1ACH</t>
  </si>
  <si>
    <t>SILVERBIRCH</t>
  </si>
  <si>
    <t>R1APG</t>
  </si>
  <si>
    <t>STUDDERT KENNEDY OA</t>
  </si>
  <si>
    <t>R1AAN</t>
  </si>
  <si>
    <t>TENBURY COMMUNITY HOSPITAL</t>
  </si>
  <si>
    <t>R1A67</t>
  </si>
  <si>
    <t>TESCO KIDDERMINSTER</t>
  </si>
  <si>
    <t>R1A43</t>
  </si>
  <si>
    <t>TESCO REDDITCH</t>
  </si>
  <si>
    <t>R1A1G</t>
  </si>
  <si>
    <t>TESCO ST PETERS</t>
  </si>
  <si>
    <t>R1AA1</t>
  </si>
  <si>
    <t>TESCO WARNDON</t>
  </si>
  <si>
    <t>R1A1F</t>
  </si>
  <si>
    <t>THE FIRS REST HOME</t>
  </si>
  <si>
    <t>R1A66</t>
  </si>
  <si>
    <t>THE GRANGE</t>
  </si>
  <si>
    <t>R1AKX</t>
  </si>
  <si>
    <t>THE HIVE</t>
  </si>
  <si>
    <t>R1AKL</t>
  </si>
  <si>
    <t>THE OLD VICARAGE</t>
  </si>
  <si>
    <t>R1AHX</t>
  </si>
  <si>
    <t>THE PINES</t>
  </si>
  <si>
    <t>R1ACN</t>
  </si>
  <si>
    <t>THE ROBERTSON CENTRE (D BLOCK)</t>
  </si>
  <si>
    <t>R1A44</t>
  </si>
  <si>
    <t>THE WOODLANDS</t>
  </si>
  <si>
    <t>R1AHM</t>
  </si>
  <si>
    <t>TIMBERDINE HOME RESIDENTIAL CARE</t>
  </si>
  <si>
    <t>R1AAD</t>
  </si>
  <si>
    <t>TOUCHSTONE UNIT</t>
  </si>
  <si>
    <t>R1A31</t>
  </si>
  <si>
    <t>WALKWOOD MIDDLE AUTISM BASE</t>
  </si>
  <si>
    <t>R1A55</t>
  </si>
  <si>
    <t>WALSGRAVE HOSPITAL</t>
  </si>
  <si>
    <t>R1A06</t>
  </si>
  <si>
    <t>WASELY HIGH AUTISM BASE</t>
  </si>
  <si>
    <t>R1AQG</t>
  </si>
  <si>
    <t>WATERSIDE</t>
  </si>
  <si>
    <t>R1AKR</t>
  </si>
  <si>
    <t>WATERSIDE CARE HOME</t>
  </si>
  <si>
    <t>R1A1V</t>
  </si>
  <si>
    <t>WATERSIDE MENTAL HEALTH DAY HOSPITAL</t>
  </si>
  <si>
    <t>R1AHY</t>
  </si>
  <si>
    <t>WHCT HEALTHCARE FEATHERSTONE</t>
  </si>
  <si>
    <t>R1AKN</t>
  </si>
  <si>
    <t>WISHMOOR REST HOME</t>
  </si>
  <si>
    <t>WOODSIDE</t>
  </si>
  <si>
    <t>R1AQF</t>
  </si>
  <si>
    <t>WORCESTER CITY MH 1</t>
  </si>
  <si>
    <t>R1AQH</t>
  </si>
  <si>
    <t>WORCESTER CITY MH 2</t>
  </si>
  <si>
    <t>R1AQK</t>
  </si>
  <si>
    <t>WORCESTER CITY MH 3</t>
  </si>
  <si>
    <t>R1A1Q</t>
  </si>
  <si>
    <t>WORCESTER INTERMEDIATE CARE UNIT (WICU)</t>
  </si>
  <si>
    <t>R1ADP</t>
  </si>
  <si>
    <t>WORCESTERSHIRE ROYAL HOSPITAL</t>
  </si>
  <si>
    <t>R1AEC</t>
  </si>
  <si>
    <t>WULSTAN UNIT</t>
  </si>
  <si>
    <t>R1AED</t>
  </si>
  <si>
    <t>WULSTAN UNIT REHABILITATION</t>
  </si>
  <si>
    <t>R1AQJ</t>
  </si>
  <si>
    <t>WYCHAVON OA</t>
  </si>
  <si>
    <t>R1C19</t>
  </si>
  <si>
    <t>ADULT MENTAL HEALTH</t>
  </si>
  <si>
    <t>R1C14</t>
  </si>
  <si>
    <t>AMULREE DAY HOSPITAL</t>
  </si>
  <si>
    <t>R1C07</t>
  </si>
  <si>
    <t>ASHURST HOSPITAL</t>
  </si>
  <si>
    <t>R1C54</t>
  </si>
  <si>
    <t>BEHAVIOUR RESOURCE (BRS)</t>
  </si>
  <si>
    <t>R1C48</t>
  </si>
  <si>
    <t>BRAMBLES WARD</t>
  </si>
  <si>
    <t>R1C62</t>
  </si>
  <si>
    <t>C&amp;SH ANDOVER</t>
  </si>
  <si>
    <t>R1C45</t>
  </si>
  <si>
    <t>C&amp;SH BASINGSTOKE</t>
  </si>
  <si>
    <t>R1C17</t>
  </si>
  <si>
    <t>C&amp;SH PORTSMOUTH</t>
  </si>
  <si>
    <t>R1C51</t>
  </si>
  <si>
    <t>C&amp;SH SOUTHAMPTON</t>
  </si>
  <si>
    <t>R1C58</t>
  </si>
  <si>
    <t>C&amp;SH WINCHESTER</t>
  </si>
  <si>
    <t>R1C90</t>
  </si>
  <si>
    <t>CAMPION PLACE</t>
  </si>
  <si>
    <t>R1CG1</t>
  </si>
  <si>
    <t>CHASE COMMUNITY HOSPITAL</t>
  </si>
  <si>
    <t>R1C22</t>
  </si>
  <si>
    <t>COMMUNITY PAEDIATRICS - EAST</t>
  </si>
  <si>
    <t>R1C55</t>
  </si>
  <si>
    <t>COMMUNITY PAEDIATRICS - WEST</t>
  </si>
  <si>
    <t>R1CA6</t>
  </si>
  <si>
    <t>COMMUNITY PAEDS N.FOREST</t>
  </si>
  <si>
    <t>R1CH3</t>
  </si>
  <si>
    <t>CROWN HEIGHTS</t>
  </si>
  <si>
    <t>R1CR3</t>
  </si>
  <si>
    <t>EASTLEIGH DAS</t>
  </si>
  <si>
    <t>R1CM8</t>
  </si>
  <si>
    <t>ELMLEIGH HOSPITAL</t>
  </si>
  <si>
    <t>R1C49</t>
  </si>
  <si>
    <t>FANSHAWE WARD</t>
  </si>
  <si>
    <t>R1CF4</t>
  </si>
  <si>
    <t>FAREHAM COMMUNITY HOSPITAL</t>
  </si>
  <si>
    <t>R1C89</t>
  </si>
  <si>
    <t>FAREHAM REACH UNIT</t>
  </si>
  <si>
    <t>R1CT7</t>
  </si>
  <si>
    <t>FENWICK HOSPITAL</t>
  </si>
  <si>
    <t>R1CG3</t>
  </si>
  <si>
    <t>FLEET COMMUNITY HOSPITAL</t>
  </si>
  <si>
    <t>R1C09</t>
  </si>
  <si>
    <t>FRITH COTTAGE DAS</t>
  </si>
  <si>
    <t>R1C70</t>
  </si>
  <si>
    <t>GOSPORT WAR MEMORIAL HOSPITAL</t>
  </si>
  <si>
    <t>R1CJ2</t>
  </si>
  <si>
    <t>HAVANT WAR MEMORIAL HOSPITAL</t>
  </si>
  <si>
    <t>R1CE8</t>
  </si>
  <si>
    <t>HOOK SHADIE AT THE BASE</t>
  </si>
  <si>
    <t>R1CA9</t>
  </si>
  <si>
    <t>HUNTERCOMBE MANOR HOSPITAL</t>
  </si>
  <si>
    <t>R1CG7</t>
  </si>
  <si>
    <t>HYTHE HOSPITAL</t>
  </si>
  <si>
    <t>R1C95</t>
  </si>
  <si>
    <t>INSCAPE</t>
  </si>
  <si>
    <t>R1C59</t>
  </si>
  <si>
    <t>INTEGRATED DRUG TREATMENT</t>
  </si>
  <si>
    <t>R1CF5</t>
  </si>
  <si>
    <t>JUBILEE HOUSE</t>
  </si>
  <si>
    <t>R1C12</t>
  </si>
  <si>
    <t>LOWER MOUNTBATTON GALLERY</t>
  </si>
  <si>
    <t>R1CG4</t>
  </si>
  <si>
    <t>LYMINGTON NEW FOREST HOSPITAL</t>
  </si>
  <si>
    <t>R1CG5</t>
  </si>
  <si>
    <t>MILFORD WAR MEMORIAL HOSPITAL</t>
  </si>
  <si>
    <t>R1CH0</t>
  </si>
  <si>
    <t>MINOR INJURIES UNIT</t>
  </si>
  <si>
    <t>R1C02</t>
  </si>
  <si>
    <t>MOORGREEN HOSPITAL</t>
  </si>
  <si>
    <t>R1C65</t>
  </si>
  <si>
    <t>NEW FOREST DAS</t>
  </si>
  <si>
    <t>R1CG6</t>
  </si>
  <si>
    <t>NO LIMITS</t>
  </si>
  <si>
    <t>R1CL2</t>
  </si>
  <si>
    <t>NO LIMITS - SHIRLEY</t>
  </si>
  <si>
    <t>R1CL3</t>
  </si>
  <si>
    <t>NO LIMITS - SHOLING</t>
  </si>
  <si>
    <t>R1CL5</t>
  </si>
  <si>
    <t>OAKRIDGE HALL FOR ALL</t>
  </si>
  <si>
    <t>R1C26</t>
  </si>
  <si>
    <t>OLDER PERS MENTAL HEALTH</t>
  </si>
  <si>
    <t>R1CD8</t>
  </si>
  <si>
    <t>PETERSFIELD HOSPITAL</t>
  </si>
  <si>
    <t>R1C44</t>
  </si>
  <si>
    <t>PICKLES COPPICE</t>
  </si>
  <si>
    <t>R1C36</t>
  </si>
  <si>
    <t>PRINCESS ANNE HOSPITAL</t>
  </si>
  <si>
    <t>R1CJ7</t>
  </si>
  <si>
    <t>QUEEN ALEXANDRA HOSPITAL</t>
  </si>
  <si>
    <t>R1C46</t>
  </si>
  <si>
    <t>ROMSEY HOSPITAL</t>
  </si>
  <si>
    <t>R1CV7</t>
  </si>
  <si>
    <t>SAINSBURYS</t>
  </si>
  <si>
    <t>R1C52</t>
  </si>
  <si>
    <t>SNOWDON NEURO REHAB UNIT</t>
  </si>
  <si>
    <t>R1C40</t>
  </si>
  <si>
    <t>SOUTHAMPTON GENERAL HOSPITAL</t>
  </si>
  <si>
    <t>R1CC3</t>
  </si>
  <si>
    <t>SPINNAKER WARD</t>
  </si>
  <si>
    <t>R1CF2</t>
  </si>
  <si>
    <t>ST JAMES' HOSPITAL</t>
  </si>
  <si>
    <t>R1CD4</t>
  </si>
  <si>
    <t>ST MARY'S HEALTH CAMPUS</t>
  </si>
  <si>
    <t>R1C60</t>
  </si>
  <si>
    <t>STONEHAM MUSCULOSKELETAL</t>
  </si>
  <si>
    <t>R1C79</t>
  </si>
  <si>
    <t>THE ORIGINAL PLACE</t>
  </si>
  <si>
    <t>R1CP5</t>
  </si>
  <si>
    <t>THE POTTERIES</t>
  </si>
  <si>
    <t>R1C34</t>
  </si>
  <si>
    <t>THE ROYAL SOUTH HANTS HOSPITAL</t>
  </si>
  <si>
    <t>R1CD3</t>
  </si>
  <si>
    <t>VICTORY UNIT</t>
  </si>
  <si>
    <t>R1C03</t>
  </si>
  <si>
    <t>WESTERN COMMUNITY HOSPITAL</t>
  </si>
  <si>
    <t>R1DD3</t>
  </si>
  <si>
    <t>APCS SHREWSBURY</t>
  </si>
  <si>
    <t>R1DAM</t>
  </si>
  <si>
    <t>BEECHES HOSPITAL</t>
  </si>
  <si>
    <t>R1D53</t>
  </si>
  <si>
    <t>BELLE VUE (GP)</t>
  </si>
  <si>
    <t>R1DG4</t>
  </si>
  <si>
    <t>BISHOPS CASTLE COMMUNITY HOSPITAL</t>
  </si>
  <si>
    <t>R1DJ3</t>
  </si>
  <si>
    <t>BISHOPS CASTLE HOSP OPD1</t>
  </si>
  <si>
    <t>R1D25</t>
  </si>
  <si>
    <t>BISHOPS CASTLE HOSPITAL</t>
  </si>
  <si>
    <t>R1DG2</t>
  </si>
  <si>
    <t>BRIDGNORTH COMMUNITY HOSPITAL</t>
  </si>
  <si>
    <t>R1DJ1</t>
  </si>
  <si>
    <t>BRIDGNORTH HOSP OPD1</t>
  </si>
  <si>
    <t>R1D22</t>
  </si>
  <si>
    <t>BRIDGNORTH HOSPITAL</t>
  </si>
  <si>
    <t>R1D55</t>
  </si>
  <si>
    <t>BUTCHER ROW (GP)</t>
  </si>
  <si>
    <t>R1D88</t>
  </si>
  <si>
    <t>CASTLE CARE CASTLEHAVEN</t>
  </si>
  <si>
    <t>R1D56</t>
  </si>
  <si>
    <t>CLAREMONT BANK SITE (GP)</t>
  </si>
  <si>
    <t>R1D67</t>
  </si>
  <si>
    <t>CLEE HILL (GP)</t>
  </si>
  <si>
    <t>R1D69</t>
  </si>
  <si>
    <t>CRAVEN ARMS (GP)</t>
  </si>
  <si>
    <t>R1D97</t>
  </si>
  <si>
    <t>CSMS 1</t>
  </si>
  <si>
    <t>R1DAK</t>
  </si>
  <si>
    <t>CSMS 2</t>
  </si>
  <si>
    <t>R1DF9</t>
  </si>
  <si>
    <t>DALE ACRE - SHROPSHIRE COMMUNITY HEALTH</t>
  </si>
  <si>
    <t>R1D78</t>
  </si>
  <si>
    <t>DIMENSIONS (NSO) RESIDENTIAL HOME</t>
  </si>
  <si>
    <t>R1DHY</t>
  </si>
  <si>
    <t>FAMILY CONNECT</t>
  </si>
  <si>
    <t>R1D89</t>
  </si>
  <si>
    <t>GLENVIEW</t>
  </si>
  <si>
    <t>R1DEG</t>
  </si>
  <si>
    <t>HADLEY LEARNING COMMUNITY</t>
  </si>
  <si>
    <t>R1D70</t>
  </si>
  <si>
    <t>HIGHLEY (GP)</t>
  </si>
  <si>
    <t>R1DA8</t>
  </si>
  <si>
    <t>HINSTOCK MANOR</t>
  </si>
  <si>
    <t>R1D75</t>
  </si>
  <si>
    <t>HODNET (GP)</t>
  </si>
  <si>
    <t>R1D64</t>
  </si>
  <si>
    <t>IRONBRIDGE (GP)</t>
  </si>
  <si>
    <t>R1D91</t>
  </si>
  <si>
    <t>KEEPER'S CRESCENT</t>
  </si>
  <si>
    <t>R1D82</t>
  </si>
  <si>
    <t>LABURNHAMS</t>
  </si>
  <si>
    <t>R1DD8</t>
  </si>
  <si>
    <t>LIFESOURCE COLLABORATIVE PROCUREMENT HUB</t>
  </si>
  <si>
    <t>R1DG3</t>
  </si>
  <si>
    <t>LUDLOW COMMUNITY HOSPITAL</t>
  </si>
  <si>
    <t>R1DJ2</t>
  </si>
  <si>
    <t>LUDLOW HOSP OPD1</t>
  </si>
  <si>
    <t>R1D21</t>
  </si>
  <si>
    <t>LUDLOW HOSPITAL</t>
  </si>
  <si>
    <t>R1D07</t>
  </si>
  <si>
    <t>MARKET DRAYTON COTTAGE HOSPITAL</t>
  </si>
  <si>
    <t>R1D63</t>
  </si>
  <si>
    <t>NEWPORT (GP)</t>
  </si>
  <si>
    <t>R1DAF</t>
  </si>
  <si>
    <t>NEWPORT HOSPITAL</t>
  </si>
  <si>
    <t>R1DEK</t>
  </si>
  <si>
    <t>OCCUPATIONAL HEALTH DEPARTMENT - FENTON</t>
  </si>
  <si>
    <t>R1DG7</t>
  </si>
  <si>
    <t>OCCUPATIONAL HEALTH FENTON</t>
  </si>
  <si>
    <t>R1DD9</t>
  </si>
  <si>
    <t>OCCUPATIONAL HEALTH GAINS PARK</t>
  </si>
  <si>
    <t>R1D92</t>
  </si>
  <si>
    <t>OLDFIELD RESIDENTIAL HOME</t>
  </si>
  <si>
    <t>R1DDC</t>
  </si>
  <si>
    <t>OSWESTRY SOCIAL &amp; HEALTH CARE</t>
  </si>
  <si>
    <t>R1DA6</t>
  </si>
  <si>
    <t>PLAS NEWYDD</t>
  </si>
  <si>
    <t>R1D03</t>
  </si>
  <si>
    <t>PRINCESS ROYAL HOSPITAL</t>
  </si>
  <si>
    <t>R1DAC</t>
  </si>
  <si>
    <t>ROBERT JONES &amp; AGNES HUNT ORTHOPAEDIC HOSPITAL</t>
  </si>
  <si>
    <t>R1D16</t>
  </si>
  <si>
    <t>ROYAL SHREWSBURY HOSPITAL</t>
  </si>
  <si>
    <t>R1DFC</t>
  </si>
  <si>
    <t>SEVERN FIELDS HEALTH VILLAGE</t>
  </si>
  <si>
    <t>R1D01</t>
  </si>
  <si>
    <t>SHELTON HOSPITAL</t>
  </si>
  <si>
    <t>R1D90</t>
  </si>
  <si>
    <t>SHERBOURNE</t>
  </si>
  <si>
    <t>R1DJ5</t>
  </si>
  <si>
    <t>SINGLE POINT OF ACCESS</t>
  </si>
  <si>
    <t>R1DEJ</t>
  </si>
  <si>
    <t>TELFORD AND WREKIN PCT COMMISSIONERS</t>
  </si>
  <si>
    <t>R1DFL</t>
  </si>
  <si>
    <t>TERRENCE HIGGINS TRUST WELLINGTON</t>
  </si>
  <si>
    <t>R1D80</t>
  </si>
  <si>
    <t>THE HEATHERS</t>
  </si>
  <si>
    <t>R1DC1</t>
  </si>
  <si>
    <t>THE LAUREL'S</t>
  </si>
  <si>
    <t>R1DDD</t>
  </si>
  <si>
    <t>THE MEWS</t>
  </si>
  <si>
    <t>R1D02</t>
  </si>
  <si>
    <t>THE MOUNT</t>
  </si>
  <si>
    <t>R1D93</t>
  </si>
  <si>
    <t>THE OLD BARN</t>
  </si>
  <si>
    <t>R1D84</t>
  </si>
  <si>
    <t>VISION HOMES (1A)</t>
  </si>
  <si>
    <t>R1D11</t>
  </si>
  <si>
    <t>WEST BANK</t>
  </si>
  <si>
    <t>R1DG5</t>
  </si>
  <si>
    <t>WHITCHURCH COMMUNITY HOSPITAL</t>
  </si>
  <si>
    <t>R1DJ4</t>
  </si>
  <si>
    <t>WHITCHURCH HOSP OPD1</t>
  </si>
  <si>
    <t>R1D34</t>
  </si>
  <si>
    <t xml:space="preserve">WHITCHURCH HOSPITAL </t>
  </si>
  <si>
    <t>R1DD4</t>
  </si>
  <si>
    <t>WREXHAM MAELOR HOSPITAL</t>
  </si>
  <si>
    <t>CANNOCK CHASE HOSPITAL</t>
  </si>
  <si>
    <t>ST MICHAEL'S HOSPITAL</t>
  </si>
  <si>
    <t>ASHBURTON AND BUCKFASTLEIGH HOSPITAL</t>
  </si>
  <si>
    <t>BOVEY TRACEY HOSPITAL</t>
  </si>
  <si>
    <t>BRIXHAM HOSPITAL</t>
  </si>
  <si>
    <t>DARTMOUTH HOSPITAL</t>
  </si>
  <si>
    <t>DAWLISH HOSPITAL</t>
  </si>
  <si>
    <t>NEWTON ABBOT HOSPITAL</t>
  </si>
  <si>
    <t>PAIGNTON HOSPITAL</t>
  </si>
  <si>
    <t>TEIGNMOUTH HOSPITAL</t>
  </si>
  <si>
    <t>TOTNES HOSPITAL</t>
  </si>
  <si>
    <t>UNIT 3</t>
  </si>
  <si>
    <t>R1H42</t>
  </si>
  <si>
    <t>AINSLEY UNIT</t>
  </si>
  <si>
    <t>R1H90</t>
  </si>
  <si>
    <t>BLT BIRTH CENTRE</t>
  </si>
  <si>
    <t>R1H86</t>
  </si>
  <si>
    <t>BLT PRIVATE HOSPITALS</t>
  </si>
  <si>
    <t>R1H11</t>
  </si>
  <si>
    <t>GATEWAY SURGICAL CENTRE</t>
  </si>
  <si>
    <t>R1H13</t>
  </si>
  <si>
    <t>MILE END HOSPITAL</t>
  </si>
  <si>
    <t>R1HNH</t>
  </si>
  <si>
    <t>NEWHAM GENERAL HOSPITAL</t>
  </si>
  <si>
    <t>R1HM0</t>
  </si>
  <si>
    <t>ST BARTHOLOMEW'S HOSPITAL</t>
  </si>
  <si>
    <t>R1H83</t>
  </si>
  <si>
    <t>THE LONDON CHEST HOSPITAL</t>
  </si>
  <si>
    <t>R1H12</t>
  </si>
  <si>
    <t>THE ROYAL LONDON HOSPITAL</t>
  </si>
  <si>
    <t>R1HMC</t>
  </si>
  <si>
    <t>WHIPPS CROSS AT SILVERTHORN MEDICAL</t>
  </si>
  <si>
    <t>R1HKH</t>
  </si>
  <si>
    <t>WHIPPS CROSS UNIVERSITY HOSPITAL</t>
  </si>
  <si>
    <t>R1K21</t>
  </si>
  <si>
    <t xml:space="preserve"> EDGWARE COMMUNITY HOSPITAL</t>
  </si>
  <si>
    <t>R1K02</t>
  </si>
  <si>
    <t>CENTRAL MIDDLESEX HOSPITAL</t>
  </si>
  <si>
    <t>R1K04</t>
  </si>
  <si>
    <t>EALING HOSPITAL</t>
  </si>
  <si>
    <t>R1K01</t>
  </si>
  <si>
    <t>NORTHWICK PARK HOSPITAL</t>
  </si>
  <si>
    <t>R1K46</t>
  </si>
  <si>
    <t>NORTHWICK PARK HOSPITAL  STARRS HARROW</t>
  </si>
  <si>
    <t>R1K59</t>
  </si>
  <si>
    <t>NORTHWICK PARK HOSPITAL ELCO COMMUNITY</t>
  </si>
  <si>
    <t>R1K03</t>
  </si>
  <si>
    <t xml:space="preserve">ST MARKS HOSPITAL </t>
  </si>
  <si>
    <t>R1K12</t>
  </si>
  <si>
    <t>URGENT CARE CENTRE CENTAL MIDDLESEX HOSPITAL</t>
  </si>
  <si>
    <t>R1K14</t>
  </si>
  <si>
    <t>URGENT CARE CENTRE EALING HOSPITAL</t>
  </si>
  <si>
    <t>R1L92</t>
  </si>
  <si>
    <t>ARCHER UNIT</t>
  </si>
  <si>
    <t>R1LD1</t>
  </si>
  <si>
    <t>BRAINTREE - THE GABLES</t>
  </si>
  <si>
    <t>R1LK9</t>
  </si>
  <si>
    <t>BROCKFIELD HOUSE</t>
  </si>
  <si>
    <t>R1LAH</t>
  </si>
  <si>
    <t>CHELMSFORD - THE LINDEN CENTRE</t>
  </si>
  <si>
    <t>R1LE2</t>
  </si>
  <si>
    <t>CLACTON - MENTAL HEALTH SERVICES - CLACTON HOSPITAL</t>
  </si>
  <si>
    <t>R1LJ3</t>
  </si>
  <si>
    <t>CLIFTON LODGE</t>
  </si>
  <si>
    <t>R1LD6</t>
  </si>
  <si>
    <t>COLCHESTER - KING'S WOOD CENTRE</t>
  </si>
  <si>
    <t>R1LAT</t>
  </si>
  <si>
    <t>COLCHESTER - THE BRAMBLES</t>
  </si>
  <si>
    <t>R1LE1</t>
  </si>
  <si>
    <t>COLCHESTER - THE LAKES</t>
  </si>
  <si>
    <t>R1L90</t>
  </si>
  <si>
    <t>CUMBERLEDGE CENTRE</t>
  </si>
  <si>
    <t>R1LPA</t>
  </si>
  <si>
    <t>HARLOW - DERWENT CENTRE</t>
  </si>
  <si>
    <t>R1LHF</t>
  </si>
  <si>
    <t>HARLOW - SYDENHAM HOUSE</t>
  </si>
  <si>
    <t>R1L40</t>
  </si>
  <si>
    <t>MENTAL HEALTH UNIT (BASILDON)</t>
  </si>
  <si>
    <t>R1L65</t>
  </si>
  <si>
    <t>MOUNTNESSING COURT</t>
  </si>
  <si>
    <t>R1L22</t>
  </si>
  <si>
    <t>NEW ST AUBYN CENTRE</t>
  </si>
  <si>
    <t>R1L31</t>
  </si>
  <si>
    <t>ROBIN PINTO UNIT</t>
  </si>
  <si>
    <t>R1L10</t>
  </si>
  <si>
    <t>ROCHFORD COMMUNITY HOSPITAL</t>
  </si>
  <si>
    <t>R1LTH</t>
  </si>
  <si>
    <t>SAFFRON WALDEN COMMUNITY HOSPITAL</t>
  </si>
  <si>
    <t>R1LT1</t>
  </si>
  <si>
    <t>ST MARGARET'S HOSPITAL</t>
  </si>
  <si>
    <t>R1L14</t>
  </si>
  <si>
    <t>THE CRYSTAL CENTRE</t>
  </si>
  <si>
    <t>R1L50</t>
  </si>
  <si>
    <t>THURROCK COMMUNITY HOSPITAL</t>
  </si>
  <si>
    <t>R1LL8</t>
  </si>
  <si>
    <t>WOODLEA CLINIC (LEARNING DISABILITY SERVICE)</t>
  </si>
  <si>
    <t>RA215</t>
  </si>
  <si>
    <t>FARNHAM HOSPITAL</t>
  </si>
  <si>
    <t>RA245</t>
  </si>
  <si>
    <t>FRIMLEY PARK HOSPITAL</t>
  </si>
  <si>
    <t>RA219</t>
  </si>
  <si>
    <t>HASLEMERE HOSPITAL</t>
  </si>
  <si>
    <t>RA201</t>
  </si>
  <si>
    <t>ROYAL SURREY COUNTY HOSPITAL</t>
  </si>
  <si>
    <t>WESTON GENERAL HOSPITAL</t>
  </si>
  <si>
    <t>RA430</t>
  </si>
  <si>
    <t>YEOVIL DISTRICT HOSPITAL</t>
  </si>
  <si>
    <t>RA708</t>
  </si>
  <si>
    <t>BRISTOL EYE HOSPITAL</t>
  </si>
  <si>
    <t>RA710</t>
  </si>
  <si>
    <t>BRISTOL HAEMATOLOGY AND ONCOLOGY CENTRE</t>
  </si>
  <si>
    <t>RA723</t>
  </si>
  <si>
    <t>BRISTOL ROYAL HOSPITAL FOR CHILDREN</t>
  </si>
  <si>
    <t>RA701</t>
  </si>
  <si>
    <t>BRISTOL ROYAL INFIRMARY</t>
  </si>
  <si>
    <t>RA705</t>
  </si>
  <si>
    <t>KEYNSHAM HOSPITAL</t>
  </si>
  <si>
    <t>RA773</t>
  </si>
  <si>
    <t>SOUTH BRISTOL COMMUNITY HOSPITAL</t>
  </si>
  <si>
    <t>RA707</t>
  </si>
  <si>
    <t>RA709</t>
  </si>
  <si>
    <t>UNIVERSITY OF BRISTOL DENTAL HOSPITAL</t>
  </si>
  <si>
    <t>RA952</t>
  </si>
  <si>
    <t>RA953</t>
  </si>
  <si>
    <t>RA954</t>
  </si>
  <si>
    <t xml:space="preserve">BRIXHAM HOSPITAL </t>
  </si>
  <si>
    <t>RA955</t>
  </si>
  <si>
    <t>RA956</t>
  </si>
  <si>
    <t>RA957</t>
  </si>
  <si>
    <t>RA958</t>
  </si>
  <si>
    <t>RA959</t>
  </si>
  <si>
    <t>RA901</t>
  </si>
  <si>
    <t>TORBAY HOSPITAL</t>
  </si>
  <si>
    <t>RA979</t>
  </si>
  <si>
    <t>RAE01</t>
  </si>
  <si>
    <t>BRADFORD ROYAL INFIRMARY</t>
  </si>
  <si>
    <t>RAE05</t>
  </si>
  <si>
    <t>ST LUKES HOSPITAL</t>
  </si>
  <si>
    <t>RAJ12</t>
  </si>
  <si>
    <t>BASILDON HOSPITAL</t>
  </si>
  <si>
    <t>RAJ25</t>
  </si>
  <si>
    <t>BRENTWOOD COMMUNITY HOSPITAL</t>
  </si>
  <si>
    <t>RAJ01</t>
  </si>
  <si>
    <t>SOUTHEND HOSPITAL</t>
  </si>
  <si>
    <t>RAL26</t>
  </si>
  <si>
    <t>BARNET HOSPITAL</t>
  </si>
  <si>
    <t xml:space="preserve">RALC7 </t>
  </si>
  <si>
    <t>CHASE FARM HOSPITAL</t>
  </si>
  <si>
    <t>RALRA</t>
  </si>
  <si>
    <t>EDGWARE COMMUNITY HOSPITAL</t>
  </si>
  <si>
    <t>RAL22</t>
  </si>
  <si>
    <t>FINCHLEY MEMORIAL HOSPITAL</t>
  </si>
  <si>
    <t>RALHA</t>
  </si>
  <si>
    <t>HARPENDEN MEMORIAL HOSPITAL</t>
  </si>
  <si>
    <t>RALMV</t>
  </si>
  <si>
    <t>MOUNT VERNON HOSPITAL</t>
  </si>
  <si>
    <t>RAL02</t>
  </si>
  <si>
    <t>QUEEN MARY'S HOUSE</t>
  </si>
  <si>
    <t>RAL01</t>
  </si>
  <si>
    <t>ROYAL FREE HOSPITAL</t>
  </si>
  <si>
    <t>RALAL</t>
  </si>
  <si>
    <t>ST. ALBANS CITY HOSPITAL</t>
  </si>
  <si>
    <t>RALWA</t>
  </si>
  <si>
    <t>WATFORD GENERAL HOSPITAL</t>
  </si>
  <si>
    <t>RAN02</t>
  </si>
  <si>
    <t>ROYAL NATIONAL ORTHOPAEDIC HOSPITAL (BOLSOVER STREET)</t>
  </si>
  <si>
    <t>RAN01</t>
  </si>
  <si>
    <t>THE ROYAL NATIONAL ORTHOPAEDIC HOSPITAL (STANMORE)</t>
  </si>
  <si>
    <t>RAPNM</t>
  </si>
  <si>
    <t>NORTH MIDDLESEX HOSPITAL</t>
  </si>
  <si>
    <t>RAS01</t>
  </si>
  <si>
    <t>HILLINGDON HOSPITAL</t>
  </si>
  <si>
    <t>RAS02</t>
  </si>
  <si>
    <t>MOUNT VERNON HOSPITAL SITE</t>
  </si>
  <si>
    <t>RATAP</t>
  </si>
  <si>
    <t>BARKING HOSPITAL</t>
  </si>
  <si>
    <t>RATJC</t>
  </si>
  <si>
    <t>RATDK</t>
  </si>
  <si>
    <t>BILLERICAY COMMUNITY HOSPITAL</t>
  </si>
  <si>
    <t>RATRM</t>
  </si>
  <si>
    <t>RATRY</t>
  </si>
  <si>
    <t>BROOKSIDE</t>
  </si>
  <si>
    <t>RATCS</t>
  </si>
  <si>
    <t>CHADWELL HEATH (CHS)</t>
  </si>
  <si>
    <t>RATWC</t>
  </si>
  <si>
    <t>CHILD &amp; FAMILY FOREST</t>
  </si>
  <si>
    <t>RATE3</t>
  </si>
  <si>
    <t>COMMUNITY PAEDIATRICS - CDC</t>
  </si>
  <si>
    <t>RATRD</t>
  </si>
  <si>
    <t>DRUG &amp; ALCOHOL ILFORD</t>
  </si>
  <si>
    <t>RATFF</t>
  </si>
  <si>
    <t>FACE TO FACE</t>
  </si>
  <si>
    <t>RATFG</t>
  </si>
  <si>
    <t>FIVE ELMS (CHS)</t>
  </si>
  <si>
    <t>RATKG</t>
  </si>
  <si>
    <t>FOXGLOVE WARD</t>
  </si>
  <si>
    <t>RATGF</t>
  </si>
  <si>
    <t>GALLEON AND HERONWOOD</t>
  </si>
  <si>
    <t>RATGM</t>
  </si>
  <si>
    <t>GOODMAYES HOSPITAL</t>
  </si>
  <si>
    <t>RATGT</t>
  </si>
  <si>
    <t>GREENTHORNE</t>
  </si>
  <si>
    <t>RATWF</t>
  </si>
  <si>
    <t>RATRJ</t>
  </si>
  <si>
    <t>GROVELANDS DAY HOSPITAL</t>
  </si>
  <si>
    <t>RATHC</t>
  </si>
  <si>
    <t>HAWKWELL COURT</t>
  </si>
  <si>
    <t>RATC5</t>
  </si>
  <si>
    <t>HERONWOOD AND GALLEON</t>
  </si>
  <si>
    <t>RATHA</t>
  </si>
  <si>
    <t>INITIAL ASSESSMENT (HAV)</t>
  </si>
  <si>
    <t>RATJE</t>
  </si>
  <si>
    <t>JULIA ENGWELL (CHS)</t>
  </si>
  <si>
    <t>RATDG</t>
  </si>
  <si>
    <t>KING GEORGES HOSPITAL</t>
  </si>
  <si>
    <t>RATLX</t>
  </si>
  <si>
    <t>LOXFORD HALL</t>
  </si>
  <si>
    <t>RATRQ</t>
  </si>
  <si>
    <t>RATMG</t>
  </si>
  <si>
    <t>MARKS GATE (CHS)</t>
  </si>
  <si>
    <t>RATHG</t>
  </si>
  <si>
    <t>MASCALLS OLDER PEOPLE HAV</t>
  </si>
  <si>
    <t>RATAF</t>
  </si>
  <si>
    <t>MAYFIELD CENTRE</t>
  </si>
  <si>
    <t>RATHP</t>
  </si>
  <si>
    <t>NEW DIRECTIONS</t>
  </si>
  <si>
    <t>RATT3</t>
  </si>
  <si>
    <t>OAHTT (BARKING HOSPITAL)</t>
  </si>
  <si>
    <t>RATPH</t>
  </si>
  <si>
    <t>ORSETT HOSPITAL</t>
  </si>
  <si>
    <t>RATQH</t>
  </si>
  <si>
    <t>QUEENS HOSPITAL</t>
  </si>
  <si>
    <t>RATRN</t>
  </si>
  <si>
    <t>REDBRIDGE HTT</t>
  </si>
  <si>
    <t>RATH3</t>
  </si>
  <si>
    <t>ROMFORD CRT</t>
  </si>
  <si>
    <t>RATC3</t>
  </si>
  <si>
    <t>ST GEORGES DAY HOSPITAL</t>
  </si>
  <si>
    <t>RATTL</t>
  </si>
  <si>
    <t>STONELEA</t>
  </si>
  <si>
    <t>RATTV</t>
  </si>
  <si>
    <t>THAMES VIEW (CHS)</t>
  </si>
  <si>
    <t>RATHN</t>
  </si>
  <si>
    <t>THORNEBURY UNIT</t>
  </si>
  <si>
    <t>RATTH</t>
  </si>
  <si>
    <t>THORPE COOMBE</t>
  </si>
  <si>
    <t>RATH7</t>
  </si>
  <si>
    <t>RATH5</t>
  </si>
  <si>
    <t>UPMINSTER CRT1</t>
  </si>
  <si>
    <t>RATVF</t>
  </si>
  <si>
    <t>VICARAGE FIELDS (CHS)</t>
  </si>
  <si>
    <t>RATWD</t>
  </si>
  <si>
    <t>WOODBURY UNIT</t>
  </si>
  <si>
    <t>RAX01</t>
  </si>
  <si>
    <t>KINGSTON HOSPITAL</t>
  </si>
  <si>
    <t>FROME VICTORIA HOSPITAL</t>
  </si>
  <si>
    <t>MUSGROVE PARK HOSPITAL</t>
  </si>
  <si>
    <t>SHEPTON MALLET COMMUNITY HOSPITAL</t>
  </si>
  <si>
    <t>CHIPPENHAM HOSPITAL</t>
  </si>
  <si>
    <t>DEVIZES HOSPITAL</t>
  </si>
  <si>
    <t>FROME COMMUNITY HOSPITAL</t>
  </si>
  <si>
    <t>WARMINSTER HOSPITAL</t>
  </si>
  <si>
    <t>RBD20</t>
  </si>
  <si>
    <t>BLANDFORD COMMUNITY HOSPITAL</t>
  </si>
  <si>
    <t>RBD42</t>
  </si>
  <si>
    <t>BRIDPORT COMMUNITY HOSPITAL</t>
  </si>
  <si>
    <t>RBD01</t>
  </si>
  <si>
    <t>DORSET COUNTY HOSPITAL</t>
  </si>
  <si>
    <t>RBD08</t>
  </si>
  <si>
    <t>PORTLAND HOSPITAL</t>
  </si>
  <si>
    <t>RBD05</t>
  </si>
  <si>
    <t>WEYMOUTH COMMUNITY HOSPITAL</t>
  </si>
  <si>
    <t>RBD30</t>
  </si>
  <si>
    <t>YEATMAN HOSPITAL</t>
  </si>
  <si>
    <t>RBK03</t>
  </si>
  <si>
    <t>GOSCOTE HOSPITAL</t>
  </si>
  <si>
    <t>RBK02</t>
  </si>
  <si>
    <t>MANOR HOSPITAL</t>
  </si>
  <si>
    <t>RBL14</t>
  </si>
  <si>
    <t>ARROWE PARK HOSPITAL</t>
  </si>
  <si>
    <t>RBL20</t>
  </si>
  <si>
    <t>CLATTERBRIDGE HOSPITAL</t>
  </si>
  <si>
    <t>RBL25</t>
  </si>
  <si>
    <t>OUTPATIENTS DEPARTMENT (ST JOHN'S HOSPICE)</t>
  </si>
  <si>
    <t>RBL01</t>
  </si>
  <si>
    <t>ST. CATHERINES HOSPITAL</t>
  </si>
  <si>
    <t>RBL02</t>
  </si>
  <si>
    <t>VICTORIA CENTRAL HOSPITAL</t>
  </si>
  <si>
    <t>RBN03</t>
  </si>
  <si>
    <t>NEWTON COMMUNITY HOSPITAL</t>
  </si>
  <si>
    <t>RBN02</t>
  </si>
  <si>
    <t>ST HELENS HOSPITAL</t>
  </si>
  <si>
    <t>RBN34</t>
  </si>
  <si>
    <t>WHISTON HEALTH CENTRE</t>
  </si>
  <si>
    <t>RBN01</t>
  </si>
  <si>
    <t>WHISTON HOSPITAL</t>
  </si>
  <si>
    <t>RBQHQ</t>
  </si>
  <si>
    <t>LIVERPOOL HEART AND CHEST HOSPITAL NHS TRUST HQ</t>
  </si>
  <si>
    <t>RBS25</t>
  </si>
  <si>
    <t>ALDER HEY CHILDREN'S NHS</t>
  </si>
  <si>
    <t>RBT20</t>
  </si>
  <si>
    <t>LEIGHTON HOSPITAL</t>
  </si>
  <si>
    <t>RBT22</t>
  </si>
  <si>
    <t>TARPORLEY WAR MEMORIAL HOSPITAL</t>
  </si>
  <si>
    <t>RBT21</t>
  </si>
  <si>
    <t>VICTORIA INFIRMARY (NORTHWICH)</t>
  </si>
  <si>
    <t>RBV01</t>
  </si>
  <si>
    <t>THE CHRISTIE</t>
  </si>
  <si>
    <t>AXMINSTER HOSPITAL</t>
  </si>
  <si>
    <t>BIDEFORD HOSPITAL</t>
  </si>
  <si>
    <t>CREDITON HOSPITAL</t>
  </si>
  <si>
    <t>EXMOUTH HOSPITAL</t>
  </si>
  <si>
    <t>HOLSWORTHY HOSPITAL</t>
  </si>
  <si>
    <t>HONITON HOSPITAL</t>
  </si>
  <si>
    <t>NORTH DEVON DISTRICT HOSPITAL</t>
  </si>
  <si>
    <t>OTTERY ST MARY HOSPITAL</t>
  </si>
  <si>
    <t>SEATON HOSPITAL</t>
  </si>
  <si>
    <t>SOUTH MOLTON HOSPITAL</t>
  </si>
  <si>
    <t>TIVERTON AND DISTRICT HOSPITAL</t>
  </si>
  <si>
    <t>TORRINGTON HOSPITAL</t>
  </si>
  <si>
    <t>BEDFORD HOSPITAL SOUTH WING</t>
  </si>
  <si>
    <t>RC971</t>
  </si>
  <si>
    <t>LUTON AND DUNSTABLE HOSPITAL</t>
  </si>
  <si>
    <t>RCBAW</t>
  </si>
  <si>
    <t>ARCHWAYS INTERMEDIATE CARE UNIT</t>
  </si>
  <si>
    <t>RCB16</t>
  </si>
  <si>
    <t>BOOTHAM PARK HOSPITAL</t>
  </si>
  <si>
    <t>RCBNH</t>
  </si>
  <si>
    <t>BRIDLINGTON AND DISTRICT HOSPITAL</t>
  </si>
  <si>
    <t>RCBN1</t>
  </si>
  <si>
    <t>CROSS LANE HOSPITAL</t>
  </si>
  <si>
    <t>RCBL8</t>
  </si>
  <si>
    <t>MALTON COMMUNITY HOSPITAL</t>
  </si>
  <si>
    <t>RCBCA</t>
  </si>
  <si>
    <t>SCARBOROUGH GENERAL HOSPITAL</t>
  </si>
  <si>
    <t>RCB07</t>
  </si>
  <si>
    <t>SELBY AND DISTRICT WAR MEMORIAL HOSPITAL</t>
  </si>
  <si>
    <t>RCBTV</t>
  </si>
  <si>
    <t>ST HELENS REHABILITATION HOSPITAL</t>
  </si>
  <si>
    <t>RCBN2</t>
  </si>
  <si>
    <t>RCB05</t>
  </si>
  <si>
    <t>ST MONICAS HOSPITAL</t>
  </si>
  <si>
    <t>RCBG1</t>
  </si>
  <si>
    <t>WHITBY COMMUNITY HOSPITAL</t>
  </si>
  <si>
    <t>RCBP9</t>
  </si>
  <si>
    <t>WHITE CROSS REHABILITATION HOSPITAL</t>
  </si>
  <si>
    <t>RCB55</t>
  </si>
  <si>
    <t>YORK HOSPITAL</t>
  </si>
  <si>
    <t>RCD01</t>
  </si>
  <si>
    <t>HARROGATE DISTRICT HOSPITAL</t>
  </si>
  <si>
    <t>RCD22</t>
  </si>
  <si>
    <t>LANCASTER PARK ROAD (SITE 2)</t>
  </si>
  <si>
    <t>RCD23</t>
  </si>
  <si>
    <t>LANCASTER PARK ROAD (SITE 3)</t>
  </si>
  <si>
    <t>RCD08</t>
  </si>
  <si>
    <t>LASCELLES YOUNGER DISABLED UNIT</t>
  </si>
  <si>
    <t>RCD02</t>
  </si>
  <si>
    <t>RIPON AND DISTRICT COMMUNITY HOSPITAL</t>
  </si>
  <si>
    <t>RCF22</t>
  </si>
  <si>
    <t>AIREDALE GENERAL HOSPITAL</t>
  </si>
  <si>
    <t>RCF23</t>
  </si>
  <si>
    <t>BINGLEY HOSPITAL</t>
  </si>
  <si>
    <t>RCF30</t>
  </si>
  <si>
    <t>CASTLEBERG HOSPITAL</t>
  </si>
  <si>
    <t>RCF26</t>
  </si>
  <si>
    <t>CORONATION HOSPITAL</t>
  </si>
  <si>
    <t>RCF32</t>
  </si>
  <si>
    <t>GROVE CONVALESCENT HOSPITAL</t>
  </si>
  <si>
    <t>RCF31</t>
  </si>
  <si>
    <t>SKIPTON GENERAL HOSPITAL</t>
  </si>
  <si>
    <t>RCU04</t>
  </si>
  <si>
    <t>CENTRAL HEALTH CLINIC</t>
  </si>
  <si>
    <t>RCU03</t>
  </si>
  <si>
    <t>NORTHERN GENERAL HOSPITAL</t>
  </si>
  <si>
    <t>RCU55</t>
  </si>
  <si>
    <t>OAKWOOD YOUNG PEOPLES CENTRE</t>
  </si>
  <si>
    <t>RCUEF</t>
  </si>
  <si>
    <t>SHEFFIELD CHILDREN'S HOSPITAL</t>
  </si>
  <si>
    <t>RCX66</t>
  </si>
  <si>
    <t>NORTH CAMBRIDGESHIRE HOSPITAL</t>
  </si>
  <si>
    <t>RCX70</t>
  </si>
  <si>
    <t>THE QUEEN ELIZABETH HOSPITAL</t>
  </si>
  <si>
    <t>RD102</t>
  </si>
  <si>
    <t>RD107</t>
  </si>
  <si>
    <t>RD121</t>
  </si>
  <si>
    <t>RD103</t>
  </si>
  <si>
    <t>MALMESBURY HOSPITAL</t>
  </si>
  <si>
    <t>RD104</t>
  </si>
  <si>
    <t>MELKSHAM HOSPITAL</t>
  </si>
  <si>
    <t>RD129</t>
  </si>
  <si>
    <t>PAULTON HOSPITAL</t>
  </si>
  <si>
    <t>RD119</t>
  </si>
  <si>
    <t>ROUNDWAY HOSPITAL</t>
  </si>
  <si>
    <t>RD115</t>
  </si>
  <si>
    <t>ROYAL NATIONAL HOSPITAL FOR RHEUMATIC DISEASES</t>
  </si>
  <si>
    <t>RD130</t>
  </si>
  <si>
    <t>ROYAL UNITED HOSPITAL</t>
  </si>
  <si>
    <t>RD167</t>
  </si>
  <si>
    <t>RD132</t>
  </si>
  <si>
    <t>ST MARTINS HOSPITAL (BATH)</t>
  </si>
  <si>
    <t>RD108</t>
  </si>
  <si>
    <t>TROWBRIDGE HOSPITAL</t>
  </si>
  <si>
    <t>RD105</t>
  </si>
  <si>
    <t>RD106</t>
  </si>
  <si>
    <t>WESTBURY HOSPITAL</t>
  </si>
  <si>
    <t>HEATHERWOOD HOSPITAL</t>
  </si>
  <si>
    <t>KING EDWARD VII HOSPITAL</t>
  </si>
  <si>
    <t>LANGLEY HEALTH CENTRE</t>
  </si>
  <si>
    <t>UPTON HOSPITAL</t>
  </si>
  <si>
    <t>WEXHAM PARK HOSPITAL</t>
  </si>
  <si>
    <t>RD816</t>
  </si>
  <si>
    <t>MILTON KEYNES HOSPITAL</t>
  </si>
  <si>
    <t>BASILDON UNIVERSITY HOSPITAL</t>
  </si>
  <si>
    <t>RDE83</t>
  </si>
  <si>
    <t>ALDEBURGH HOSPITAL</t>
  </si>
  <si>
    <t>RDE78</t>
  </si>
  <si>
    <t>BLUEBIRD LODGE</t>
  </si>
  <si>
    <t>RDEP1</t>
  </si>
  <si>
    <t>CAPIO OAKS HOSPITAL</t>
  </si>
  <si>
    <t>RDEP4</t>
  </si>
  <si>
    <t>CAPIO SPRINGFIELD HOSPITAL</t>
  </si>
  <si>
    <t>RDEE2</t>
  </si>
  <si>
    <t>CLACTON AND DISTRICT HOSPITAL</t>
  </si>
  <si>
    <t>RDEE4</t>
  </si>
  <si>
    <t>RDEEV</t>
  </si>
  <si>
    <t>COLCHESTER PRIMARY CARE TREATMENT CENTRE</t>
  </si>
  <si>
    <t>RDEEB</t>
  </si>
  <si>
    <t>ESSEX COUNTY HOSPITAL</t>
  </si>
  <si>
    <t>RDE05</t>
  </si>
  <si>
    <t>FELIXSTOWE HOSPITAL</t>
  </si>
  <si>
    <t>RDEEK</t>
  </si>
  <si>
    <t>HALSTEAD HOSPITAL</t>
  </si>
  <si>
    <t>RDE03</t>
  </si>
  <si>
    <t>IPSWICH HOSPITAL NHS TRUST</t>
  </si>
  <si>
    <t>RDEEE</t>
  </si>
  <si>
    <t>THE FRYATT HOSPITAL AND MAYFLOWER MEDICAL CENTRE</t>
  </si>
  <si>
    <t>RDR1R</t>
  </si>
  <si>
    <t>ARUNDEL AND DISTRICT HOSPITAL</t>
  </si>
  <si>
    <t>RDR2V</t>
  </si>
  <si>
    <t>BOGNOR REGIS WAR MEMORIAL HOSPITAL</t>
  </si>
  <si>
    <t>RDRDY</t>
  </si>
  <si>
    <t>BRADBURY UNIT</t>
  </si>
  <si>
    <t>RDR05</t>
  </si>
  <si>
    <t>BRIGHTON GENERAL HOSPITAL</t>
  </si>
  <si>
    <t>RDRCN</t>
  </si>
  <si>
    <t>CHAILEY NEW HERITAGE</t>
  </si>
  <si>
    <t>RDRCC</t>
  </si>
  <si>
    <t>CLERMONT CHILD PROTECTION UNIT</t>
  </si>
  <si>
    <t>RDRCT</t>
  </si>
  <si>
    <t>COUNTY BUILDINGS</t>
  </si>
  <si>
    <t>RDR3E</t>
  </si>
  <si>
    <t>CRAWLEY HOSPITAL</t>
  </si>
  <si>
    <t>RDRCR</t>
  </si>
  <si>
    <t>CROWBOROUGH WAR MEMORIAL HOSPITAL</t>
  </si>
  <si>
    <t>RDRDV</t>
  </si>
  <si>
    <t>DOWNS VIEW</t>
  </si>
  <si>
    <t>RDR1V</t>
  </si>
  <si>
    <t>EASTBOURNE DISTRICT GENERAL HOSPITAL</t>
  </si>
  <si>
    <t>RDRRM</t>
  </si>
  <si>
    <t>FINCHES</t>
  </si>
  <si>
    <t>RDR4R</t>
  </si>
  <si>
    <t>GATWICK HEALTH CONTROL</t>
  </si>
  <si>
    <t>RDRHZ</t>
  </si>
  <si>
    <t>HAZEL COTTAGE</t>
  </si>
  <si>
    <t>RDRHR</t>
  </si>
  <si>
    <t>HORIZON UNIT</t>
  </si>
  <si>
    <t>RDR3L</t>
  </si>
  <si>
    <t>HORSHAM HOSPITAL</t>
  </si>
  <si>
    <t>RDRHM</t>
  </si>
  <si>
    <t>HORSHAM MIU</t>
  </si>
  <si>
    <t>RDRC8</t>
  </si>
  <si>
    <t>ICATS CRAWLEY</t>
  </si>
  <si>
    <t>RDRCV</t>
  </si>
  <si>
    <t>ICS CRAVEN VALE</t>
  </si>
  <si>
    <t>RDRQP</t>
  </si>
  <si>
    <t>ICS QUEENS PARK VILLAS</t>
  </si>
  <si>
    <t>RDRLN</t>
  </si>
  <si>
    <t>LENS EMPLOYMENT REHABILITATION</t>
  </si>
  <si>
    <t>RDRLC</t>
  </si>
  <si>
    <t>LEWES INTERMEDIATE CARE</t>
  </si>
  <si>
    <t>RDR1N</t>
  </si>
  <si>
    <t>LITTLEHAMPTON HOSPITAL</t>
  </si>
  <si>
    <t>RDR2F</t>
  </si>
  <si>
    <t>MIDHURST COMMUNITY HOSPITAL</t>
  </si>
  <si>
    <t>RDRMH</t>
  </si>
  <si>
    <t>MILL VIEW HOSPITAL</t>
  </si>
  <si>
    <t>RDRBM</t>
  </si>
  <si>
    <t>RDRNH</t>
  </si>
  <si>
    <t>NEVILL HOSPITAL</t>
  </si>
  <si>
    <t>RDRXR</t>
  </si>
  <si>
    <t>NEWHAVEN DOWNS</t>
  </si>
  <si>
    <t>RDRNW</t>
  </si>
  <si>
    <t>NEWHAVEN REHAB CENTRE</t>
  </si>
  <si>
    <t>RDR4E</t>
  </si>
  <si>
    <t>RDRQD</t>
  </si>
  <si>
    <t>QUADRANT</t>
  </si>
  <si>
    <t>RDR4L</t>
  </si>
  <si>
    <t>QUEEN VICTORIA HOSPITAL</t>
  </si>
  <si>
    <t>RDRWR</t>
  </si>
  <si>
    <t>RHEUMATOLOGY</t>
  </si>
  <si>
    <t>RDRRV</t>
  </si>
  <si>
    <t>RHEUMATOLOGY VALE</t>
  </si>
  <si>
    <t>RDRRA</t>
  </si>
  <si>
    <t>ROYAL ALEXANDRA</t>
  </si>
  <si>
    <t>RDR1H</t>
  </si>
  <si>
    <t>SALVINGTON LODGE</t>
  </si>
  <si>
    <t>RDR1X</t>
  </si>
  <si>
    <t>SOUTHLANDS HOSPITAL</t>
  </si>
  <si>
    <t>RDRSP</t>
  </si>
  <si>
    <t>SOUTHPOINT</t>
  </si>
  <si>
    <t>RDR2M</t>
  </si>
  <si>
    <t>ST RICHARDS HOSPITAL</t>
  </si>
  <si>
    <t>RDR4P</t>
  </si>
  <si>
    <t>THE ASHINGTON VILLAGE SPORTS PAVILION</t>
  </si>
  <si>
    <t>RDR2K</t>
  </si>
  <si>
    <t>THE CHERRIES</t>
  </si>
  <si>
    <t>RDR4C</t>
  </si>
  <si>
    <t>THE KLEINWORT CENTRE</t>
  </si>
  <si>
    <t>RDRMT</t>
  </si>
  <si>
    <t>THE MARTLETS</t>
  </si>
  <si>
    <t>RDR25</t>
  </si>
  <si>
    <t>THE OLD MARKET</t>
  </si>
  <si>
    <t>RDRPE</t>
  </si>
  <si>
    <t>THE PEARSON UNIT</t>
  </si>
  <si>
    <t>RDRRW</t>
  </si>
  <si>
    <t>THE ROWANS</t>
  </si>
  <si>
    <t>RDRHA</t>
  </si>
  <si>
    <t>UCKFIELDS HOSPITAL</t>
  </si>
  <si>
    <t>RDR1D</t>
  </si>
  <si>
    <t>WORTHING HOSPITAL</t>
  </si>
  <si>
    <t>RDR1L</t>
  </si>
  <si>
    <t>ZACHARY MERTON HOSPITAL</t>
  </si>
  <si>
    <t>RDU61</t>
  </si>
  <si>
    <t xml:space="preserve"> GREAT HOLLANDS</t>
  </si>
  <si>
    <t>RDU04</t>
  </si>
  <si>
    <t>ALDERSHOT NHS OUTPATIENTS</t>
  </si>
  <si>
    <t>RDU17</t>
  </si>
  <si>
    <t>BERKSHIRE INDEPENDENT HOSPITAL</t>
  </si>
  <si>
    <t>RDU63</t>
  </si>
  <si>
    <t>CHALFONT'S &amp; GERRARDS CROSS HOSPITAL</t>
  </si>
  <si>
    <t>RDU18</t>
  </si>
  <si>
    <t>DUNEDIN HOSPITAL</t>
  </si>
  <si>
    <t>RDU02</t>
  </si>
  <si>
    <t>FARNHAM HOSPITAL OUTPATIENTS DEPARTMENT</t>
  </si>
  <si>
    <t xml:space="preserve">RDU56 </t>
  </si>
  <si>
    <t>FITZWILLIAM HOUSE OUTPATIENT CENTRE</t>
  </si>
  <si>
    <t>RDU03</t>
  </si>
  <si>
    <t>FLEET HOSPITAL OUTPATIENTS DEPARTMENT</t>
  </si>
  <si>
    <t>RDU14</t>
  </si>
  <si>
    <t>FRIMLEY CHILDREN'S CENTRE</t>
  </si>
  <si>
    <t>RDU01</t>
  </si>
  <si>
    <t>RDU15</t>
  </si>
  <si>
    <t>GUILDFORD NUFFIELD</t>
  </si>
  <si>
    <t>RDU52</t>
  </si>
  <si>
    <t>RDU60</t>
  </si>
  <si>
    <t>RDU50</t>
  </si>
  <si>
    <t>RDU20</t>
  </si>
  <si>
    <t>WOKING NUFFIELD HOSPITAL</t>
  </si>
  <si>
    <t>RDY17</t>
  </si>
  <si>
    <t>ADDINGTON UNIT</t>
  </si>
  <si>
    <t>RDYHC</t>
  </si>
  <si>
    <t>ADULT MH - FORSTON UNIT AE</t>
  </si>
  <si>
    <t>RDY22</t>
  </si>
  <si>
    <t>ALDERNEY HOSPITAL</t>
  </si>
  <si>
    <t>RDYEP</t>
  </si>
  <si>
    <t>BELLE VUE</t>
  </si>
  <si>
    <t>RDYER</t>
  </si>
  <si>
    <t>RDYHM</t>
  </si>
  <si>
    <t>BLANDFORD DERMATOLOGY</t>
  </si>
  <si>
    <t>RDYJA</t>
  </si>
  <si>
    <t>BLANDFORD ENT</t>
  </si>
  <si>
    <t>RDYFL</t>
  </si>
  <si>
    <t>BLANDFORD HEALTH</t>
  </si>
  <si>
    <t>RDYJH</t>
  </si>
  <si>
    <t>BLANDFORD MIU</t>
  </si>
  <si>
    <t>RDYJC</t>
  </si>
  <si>
    <t>BLANDFORD TARRANT WARD</t>
  </si>
  <si>
    <t>RDYKP</t>
  </si>
  <si>
    <t>BLANDFORD THEATRE</t>
  </si>
  <si>
    <t>RDY01</t>
  </si>
  <si>
    <t>BOSCOMBE COMMUNITY HOSPITAL</t>
  </si>
  <si>
    <t>RDYFV</t>
  </si>
  <si>
    <t>BOURNEMOUTH HOSPITAL</t>
  </si>
  <si>
    <t>RDYEJ</t>
  </si>
  <si>
    <t>RDYHN</t>
  </si>
  <si>
    <t>BRIDPORT DERMATOLOGY</t>
  </si>
  <si>
    <t>RDYKQ</t>
  </si>
  <si>
    <t>BRIDPORT HOSPITAL THEATRE</t>
  </si>
  <si>
    <t>RDYKR</t>
  </si>
  <si>
    <t>BRIDPORT HOSPITAL WARDS</t>
  </si>
  <si>
    <t>RDYKV</t>
  </si>
  <si>
    <t>BRIDPORT HUGHES UNIT</t>
  </si>
  <si>
    <t>RDYJG</t>
  </si>
  <si>
    <t>BRIDPORT MIU</t>
  </si>
  <si>
    <t>RDYJM</t>
  </si>
  <si>
    <t>BRIDPORT RHEUMATOLOGY</t>
  </si>
  <si>
    <t>RDYEN</t>
  </si>
  <si>
    <t>CADAS</t>
  </si>
  <si>
    <t>RDYMG</t>
  </si>
  <si>
    <t>CAFMHS COMMUNITY HUB, WIMBORNE</t>
  </si>
  <si>
    <t>RDYND</t>
  </si>
  <si>
    <t>CHAT</t>
  </si>
  <si>
    <t>RDYEV</t>
  </si>
  <si>
    <t>CONIFERS</t>
  </si>
  <si>
    <t>RDYHL</t>
  </si>
  <si>
    <t>CONTRACEPTION &amp; SHS</t>
  </si>
  <si>
    <t>RDY99</t>
  </si>
  <si>
    <t>DELPHWOOD</t>
  </si>
  <si>
    <t>RDYHE</t>
  </si>
  <si>
    <t>DORCHESTER MINTERNE WARD</t>
  </si>
  <si>
    <t>RDYGC</t>
  </si>
  <si>
    <t>RDY38</t>
  </si>
  <si>
    <t>FAIRMILE HOUSE (ACUTE MENTAL ILLNESS)</t>
  </si>
  <si>
    <t>RDY46</t>
  </si>
  <si>
    <t>FINIGAN UNIT</t>
  </si>
  <si>
    <t>RDYFY</t>
  </si>
  <si>
    <t>FLAGHEAD UNIT</t>
  </si>
  <si>
    <t>RDYGQ</t>
  </si>
  <si>
    <t>FOREST HOLME (PALLIATIVE CARE)</t>
  </si>
  <si>
    <t>RDYEW</t>
  </si>
  <si>
    <t>FORSTON CLINIC</t>
  </si>
  <si>
    <t>RDY12</t>
  </si>
  <si>
    <t>HERBERT HOSPITAL</t>
  </si>
  <si>
    <t>RDY25</t>
  </si>
  <si>
    <t>HILLCREST</t>
  </si>
  <si>
    <t>RDYAY</t>
  </si>
  <si>
    <t>INPATIENT EMERGENCY - ST ANNS</t>
  </si>
  <si>
    <t>RDYLW</t>
  </si>
  <si>
    <t>IN-REACH DORCHESTER</t>
  </si>
  <si>
    <t>RDYLX</t>
  </si>
  <si>
    <t>IN-REACH GUYS MARSH</t>
  </si>
  <si>
    <t>RDYMA</t>
  </si>
  <si>
    <t>IN-REACH PORTLAND</t>
  </si>
  <si>
    <t>RDYLY</t>
  </si>
  <si>
    <t>IN-REACH VERNE</t>
  </si>
  <si>
    <t>RDY32</t>
  </si>
  <si>
    <t>KIMMERIDGE COURT</t>
  </si>
  <si>
    <t>RDY02</t>
  </si>
  <si>
    <t>KINGS PARK HOSPITAL</t>
  </si>
  <si>
    <t>RDYGD</t>
  </si>
  <si>
    <t>LADDERS YAC</t>
  </si>
  <si>
    <t>RDYHR</t>
  </si>
  <si>
    <t>LANGDON WARD B'PORT</t>
  </si>
  <si>
    <t>RDYCC</t>
  </si>
  <si>
    <t>LD WEST DORSET</t>
  </si>
  <si>
    <t>RDYFT</t>
  </si>
  <si>
    <t>MAIDEN CASTLE HOUSE</t>
  </si>
  <si>
    <t>RDYDF</t>
  </si>
  <si>
    <t>MUNICIPAL BUILDING</t>
  </si>
  <si>
    <t>RDYFX</t>
  </si>
  <si>
    <t>NIGHTINGALE HOUSE</t>
  </si>
  <si>
    <t>RDYCV</t>
  </si>
  <si>
    <t>OAKCROFT</t>
  </si>
  <si>
    <t>RDYCA</t>
  </si>
  <si>
    <t>PACT</t>
  </si>
  <si>
    <t>RDYMR</t>
  </si>
  <si>
    <t>PEBBLE LODGE</t>
  </si>
  <si>
    <t>RDYDX</t>
  </si>
  <si>
    <t>PORTFIELD HALL</t>
  </si>
  <si>
    <t>RDYHK</t>
  </si>
  <si>
    <t>PORTLAND CASTLETOWN WARD</t>
  </si>
  <si>
    <t>RDYEH</t>
  </si>
  <si>
    <t>RDYJF</t>
  </si>
  <si>
    <t>PORTLAND MIU</t>
  </si>
  <si>
    <t>RDYKD</t>
  </si>
  <si>
    <t>PSYCHOLOGICAL THERAPIES HAMBLE</t>
  </si>
  <si>
    <t>RDYHT</t>
  </si>
  <si>
    <t>S'BURY ELDERLY CARE CONS</t>
  </si>
  <si>
    <t>RDY48</t>
  </si>
  <si>
    <t>SEDMAN UNIT</t>
  </si>
  <si>
    <t>RDYJJ</t>
  </si>
  <si>
    <t>SHAFTESBURY MIU</t>
  </si>
  <si>
    <t>RDYJD</t>
  </si>
  <si>
    <t>SHAFTESBURY SHASTON WARD</t>
  </si>
  <si>
    <t>RDYHV</t>
  </si>
  <si>
    <t>SHERBORNE COM HOSPITAL</t>
  </si>
  <si>
    <t>RDYHP</t>
  </si>
  <si>
    <t>SHERBORNE DERMATOLOGY</t>
  </si>
  <si>
    <t>RDYJK</t>
  </si>
  <si>
    <t>SHERBORNE MIU</t>
  </si>
  <si>
    <t>RDYJE</t>
  </si>
  <si>
    <t>SHERBORNE WILLOWS UNIT</t>
  </si>
  <si>
    <t>RDY10</t>
  </si>
  <si>
    <t>ST ANN'S HOSPITAL</t>
  </si>
  <si>
    <t>RDY30</t>
  </si>
  <si>
    <t>ST GABRIELS</t>
  </si>
  <si>
    <t>RDYFG</t>
  </si>
  <si>
    <t>ST LEONARDS COMMUNITY HOSPITAL</t>
  </si>
  <si>
    <t>RDYJT</t>
  </si>
  <si>
    <t>ST LEONARD'S FAYREWOOD</t>
  </si>
  <si>
    <t>RDYGG</t>
  </si>
  <si>
    <t>SUSSED</t>
  </si>
  <si>
    <t>RDYFF</t>
  </si>
  <si>
    <t>SWANAGE COMMUNTIY HOSPITAL</t>
  </si>
  <si>
    <t>RDYLE</t>
  </si>
  <si>
    <t>SWANAGE HOSPITAL MIU</t>
  </si>
  <si>
    <t>RDYLF</t>
  </si>
  <si>
    <t>SWANAGE HOSPITAL THEATRE</t>
  </si>
  <si>
    <t>RDYJV</t>
  </si>
  <si>
    <t>SWANAGE STANLEY PURSER</t>
  </si>
  <si>
    <t>RDY27</t>
  </si>
  <si>
    <t>THE CEDARS (POOLE)</t>
  </si>
  <si>
    <t>RDYMY</t>
  </si>
  <si>
    <t>THE EXCHANGE STURMINSTER NEWTON</t>
  </si>
  <si>
    <t>RDYPC</t>
  </si>
  <si>
    <t>THE GLENDENNING UNIT</t>
  </si>
  <si>
    <t>RDYGE</t>
  </si>
  <si>
    <t>THE JUNCTION</t>
  </si>
  <si>
    <t>RDY23</t>
  </si>
  <si>
    <t>THE OAKS</t>
  </si>
  <si>
    <t>RDYLS</t>
  </si>
  <si>
    <t>TREADS</t>
  </si>
  <si>
    <t>RDYGX</t>
  </si>
  <si>
    <t>UNIT 4 PARK PLACE</t>
  </si>
  <si>
    <t>RDYFE</t>
  </si>
  <si>
    <t>VICTORIA HOSPITAL W'BORNE</t>
  </si>
  <si>
    <t>RDYFD</t>
  </si>
  <si>
    <t>WAREHAM COMMUNITY HOSPITAL</t>
  </si>
  <si>
    <t>RDYNJ</t>
  </si>
  <si>
    <t>WESSEX HEALTH</t>
  </si>
  <si>
    <t>RDY73</t>
  </si>
  <si>
    <t>WEST DORSET ISCR</t>
  </si>
  <si>
    <t>RDYEG</t>
  </si>
  <si>
    <t>WESTHAVEN HOSPITAL</t>
  </si>
  <si>
    <t>RDYJL</t>
  </si>
  <si>
    <t>WESTHAVEN RADIPOLE WARD</t>
  </si>
  <si>
    <t>RDYEY</t>
  </si>
  <si>
    <t>WESTMINSTER MEMORIAL HOSPITAL</t>
  </si>
  <si>
    <t>RDYHW</t>
  </si>
  <si>
    <t>WEYMOUTH CHALBURY ELDERLY</t>
  </si>
  <si>
    <t>RDYEF</t>
  </si>
  <si>
    <t>RDYKW</t>
  </si>
  <si>
    <t>WEYMOUTH LINDEN UNIT</t>
  </si>
  <si>
    <t>RDYFQ</t>
  </si>
  <si>
    <t>WEYMOUTH MIU</t>
  </si>
  <si>
    <t>RDYLH</t>
  </si>
  <si>
    <t>WIMBORNE HANHAM WARD</t>
  </si>
  <si>
    <t>RDYLG</t>
  </si>
  <si>
    <t>WIMBORNE HOSPITAL THEATRE</t>
  </si>
  <si>
    <t>RDYFC</t>
  </si>
  <si>
    <t>CHRISTCHURCH HOSPITAL</t>
  </si>
  <si>
    <t>MACMILLAN UNIT</t>
  </si>
  <si>
    <t>PALMER COMMUNITY HOSPITAL</t>
  </si>
  <si>
    <t>REF12</t>
  </si>
  <si>
    <t>ROYAL CORNWALL HOSPITAL (TRELISKE)</t>
  </si>
  <si>
    <t>REF02</t>
  </si>
  <si>
    <t>REF90</t>
  </si>
  <si>
    <t>STRATTON HOSPITAL</t>
  </si>
  <si>
    <t>REF01</t>
  </si>
  <si>
    <t>WEST CORNWALL HOSPITAL (PENZANCE)</t>
  </si>
  <si>
    <t>REM34</t>
  </si>
  <si>
    <t>ST. CATHERINE'S HOSPITAL</t>
  </si>
  <si>
    <t>REM21</t>
  </si>
  <si>
    <t>UNIVERSITY HOSPITAL AINTREE</t>
  </si>
  <si>
    <t>REM35</t>
  </si>
  <si>
    <t>REM20</t>
  </si>
  <si>
    <t>WALTON HOSPITAL</t>
  </si>
  <si>
    <t>REMAH</t>
  </si>
  <si>
    <t>BROADGREEN HOSPITAL</t>
  </si>
  <si>
    <t>REMRQ</t>
  </si>
  <si>
    <t>ROYAL LIVERPOOL HOSPITAL</t>
  </si>
  <si>
    <t>REN21</t>
  </si>
  <si>
    <t>REN22</t>
  </si>
  <si>
    <t>HAEMATO-ONCOLOGY</t>
  </si>
  <si>
    <t>REN20</t>
  </si>
  <si>
    <t>REP21</t>
  </si>
  <si>
    <t>AINTREE CENTRE FOR WOMENS HEALTH</t>
  </si>
  <si>
    <t>REP01</t>
  </si>
  <si>
    <t>LIVERPOOL WOMENS HOSPITAL</t>
  </si>
  <si>
    <t>RET20</t>
  </si>
  <si>
    <t>THE WALTON CENTRE FOR NEUROLOGY AND NEUROSURGERY NHS TRUST</t>
  </si>
  <si>
    <t>RF4DG</t>
  </si>
  <si>
    <t>KING GEORGE HOSPITAL</t>
  </si>
  <si>
    <t>RF4QH</t>
  </si>
  <si>
    <t>QUEEN'S HOSPITAL</t>
  </si>
  <si>
    <t>RFFAA</t>
  </si>
  <si>
    <t>BARNSLEY HOSPITAL NHS FOUNDATION TRUST HQ</t>
  </si>
  <si>
    <t>RFRAA</t>
  </si>
  <si>
    <t>BARNSLEY HOSPITALS</t>
  </si>
  <si>
    <t>RFRDR</t>
  </si>
  <si>
    <t>DONCASTER &amp; BASSETLAW HOSPITALS</t>
  </si>
  <si>
    <t>RFRPA</t>
  </si>
  <si>
    <t>ROTHERHAM DISTRICT GENERAL HOSPITAL</t>
  </si>
  <si>
    <t>RFSAC</t>
  </si>
  <si>
    <t>BUXTON HOSPITAL</t>
  </si>
  <si>
    <t>RFSDA</t>
  </si>
  <si>
    <t>CHESTERFIELD ROYAL HOSPITAL</t>
  </si>
  <si>
    <t>RFSDL</t>
  </si>
  <si>
    <t>FOLJAMBE ROAD</t>
  </si>
  <si>
    <t>RFSAD</t>
  </si>
  <si>
    <t>SCARSDALE HOSPITAL</t>
  </si>
  <si>
    <t>RFSAB</t>
  </si>
  <si>
    <t>WHITWORTH HOSPITAL</t>
  </si>
  <si>
    <t>RGDT1</t>
  </si>
  <si>
    <t>ACOMB GARTH</t>
  </si>
  <si>
    <t>RGDAH</t>
  </si>
  <si>
    <t>ALPHA HOSPITAL BURY</t>
  </si>
  <si>
    <t>RGDA0</t>
  </si>
  <si>
    <t>ARMLEY GRANGE</t>
  </si>
  <si>
    <t>RGD10</t>
  </si>
  <si>
    <t>ASKET CROFT</t>
  </si>
  <si>
    <t>RGDAP</t>
  </si>
  <si>
    <t>ASKET HOUSE</t>
  </si>
  <si>
    <t>RGDBL</t>
  </si>
  <si>
    <t>BECKLIN CENTRE</t>
  </si>
  <si>
    <t>RGDT3</t>
  </si>
  <si>
    <t>RGDVX</t>
  </si>
  <si>
    <t>CATTERICK GARRISON</t>
  </si>
  <si>
    <t>RGD21</t>
  </si>
  <si>
    <t>CHAPEL ALLERTON HOSPITAL</t>
  </si>
  <si>
    <t>RGD48</t>
  </si>
  <si>
    <t>CHILD AND FAMILY PSYCHIATRIC UNIT</t>
  </si>
  <si>
    <t>RGDT5</t>
  </si>
  <si>
    <t>CLIFTON HOUSE</t>
  </si>
  <si>
    <t>RGD24</t>
  </si>
  <si>
    <t>CROOKED ACRES</t>
  </si>
  <si>
    <t>RGDGF</t>
  </si>
  <si>
    <t>FARSLEY</t>
  </si>
  <si>
    <t>RGDT8</t>
  </si>
  <si>
    <t>FIELD VIEW</t>
  </si>
  <si>
    <t>RGDE3</t>
  </si>
  <si>
    <t>JOSEPH'S WELL</t>
  </si>
  <si>
    <t>RGD52</t>
  </si>
  <si>
    <t>LABURNUM COTTAGE</t>
  </si>
  <si>
    <t>RGD03</t>
  </si>
  <si>
    <t>LEEDS GENERAL INFIRMARY</t>
  </si>
  <si>
    <t>RGDT9</t>
  </si>
  <si>
    <t>LIME TREES</t>
  </si>
  <si>
    <t>RGD0A</t>
  </si>
  <si>
    <t>LYNFIELD MOUNT HOSPITAL</t>
  </si>
  <si>
    <t>RGDDD</t>
  </si>
  <si>
    <t>MAWCROFT GRANGE</t>
  </si>
  <si>
    <t>RGDVC</t>
  </si>
  <si>
    <t>MEADOWFIELDS CUE</t>
  </si>
  <si>
    <t>RGDV1</t>
  </si>
  <si>
    <t>MH IN-REACH (ASKHAM)</t>
  </si>
  <si>
    <t>RGDVE</t>
  </si>
  <si>
    <t>MILL LODGE COMMUNITY UNIT</t>
  </si>
  <si>
    <t>RGD76</t>
  </si>
  <si>
    <t>MILLSIDE CUE</t>
  </si>
  <si>
    <t>RGDAB</t>
  </si>
  <si>
    <t>NEWSAM CENTRE</t>
  </si>
  <si>
    <t>RGDED</t>
  </si>
  <si>
    <t>NEWTON LODGE SECURE UNIT</t>
  </si>
  <si>
    <t>RGDSR</t>
  </si>
  <si>
    <t>NSCAP</t>
  </si>
  <si>
    <t>RGDT2</t>
  </si>
  <si>
    <t>OAK RISE</t>
  </si>
  <si>
    <t>RGDSC</t>
  </si>
  <si>
    <t>PARKSIDE GREEN</t>
  </si>
  <si>
    <t>RGDPL</t>
  </si>
  <si>
    <t>PARKSIDE LODGE</t>
  </si>
  <si>
    <t>RGDVG</t>
  </si>
  <si>
    <t>PEPPERMILL COURT</t>
  </si>
  <si>
    <t>RGDD0</t>
  </si>
  <si>
    <t>PERSONALITY DISORDERS UNIT</t>
  </si>
  <si>
    <t>RGD08</t>
  </si>
  <si>
    <t>PONTEFRACT GENERAL INFIRMARY</t>
  </si>
  <si>
    <t>RGDVH</t>
  </si>
  <si>
    <t>RED ROOFS</t>
  </si>
  <si>
    <t>RGDM0</t>
  </si>
  <si>
    <t>RIPON COMMUNITY HOSPITAL</t>
  </si>
  <si>
    <t>RGDVV</t>
  </si>
  <si>
    <t>RUTSON HOSPITAL</t>
  </si>
  <si>
    <t>RGDV4</t>
  </si>
  <si>
    <t>RYEDALE COUNSELLING</t>
  </si>
  <si>
    <t>RGDE7</t>
  </si>
  <si>
    <t>SEACROFT HOSPTIAL WARD J</t>
  </si>
  <si>
    <t>RGDHB</t>
  </si>
  <si>
    <t>SEACROFT ONE STOP SHOP</t>
  </si>
  <si>
    <t>RGDVP</t>
  </si>
  <si>
    <t>SELBY WAR MEMORIAL HOSPITAL</t>
  </si>
  <si>
    <t>RGD96</t>
  </si>
  <si>
    <t>ST GEORGE'S CRYPT</t>
  </si>
  <si>
    <t>RGD12</t>
  </si>
  <si>
    <t>ST JAMES'S UNIVERSITY HOSPITAL</t>
  </si>
  <si>
    <t>RGD17</t>
  </si>
  <si>
    <t>RGDVJ</t>
  </si>
  <si>
    <t>ST. ANDREW'S COUNSELLING &amp; PSYCHOTHERAPY UNIT</t>
  </si>
  <si>
    <t>RGDE5</t>
  </si>
  <si>
    <t>TEMPLARS CROFT</t>
  </si>
  <si>
    <t>RGD64</t>
  </si>
  <si>
    <t>THE BEECHES</t>
  </si>
  <si>
    <t>RGD05</t>
  </si>
  <si>
    <t>RGD44</t>
  </si>
  <si>
    <t>THE OVAL</t>
  </si>
  <si>
    <t>RGD75</t>
  </si>
  <si>
    <t>TOWNGATE HOUSE</t>
  </si>
  <si>
    <t>RGD07</t>
  </si>
  <si>
    <t>WHARFEDALE GENERAL HOSPITAL</t>
  </si>
  <si>
    <t>RGDVW</t>
  </si>
  <si>
    <t>WHITBY HOSPITAL</t>
  </si>
  <si>
    <t>RGDVA</t>
  </si>
  <si>
    <t>WHITE HORSE VIEW</t>
  </si>
  <si>
    <t>RGDVM</t>
  </si>
  <si>
    <t>WORSLEY COURT</t>
  </si>
  <si>
    <t>RGDVQ</t>
  </si>
  <si>
    <t>YORK DISTRICT HOSPITAL</t>
  </si>
  <si>
    <t>RGD72</t>
  </si>
  <si>
    <t>YORK TOWERS</t>
  </si>
  <si>
    <t>RGM21</t>
  </si>
  <si>
    <t>ROYAL PAPWORTH HOSPITAL</t>
  </si>
  <si>
    <t>RGN90</t>
  </si>
  <si>
    <t>HINCHINGBROOKE HOSPITAL</t>
  </si>
  <si>
    <t>RGN80</t>
  </si>
  <si>
    <t>PETERBOROUGH CITY HOSPITAL</t>
  </si>
  <si>
    <t>RGN49</t>
  </si>
  <si>
    <t>STAMFORD AND RUTLAND HOSPITAL</t>
  </si>
  <si>
    <t>RGN95</t>
  </si>
  <si>
    <t>THE HUNTINGDON NHS TREATMENT CENTRE</t>
  </si>
  <si>
    <t>RGP73</t>
  </si>
  <si>
    <t>BECCLES AND DISTRICT HOSPITAL</t>
  </si>
  <si>
    <t>RGP75</t>
  </si>
  <si>
    <t>JAMES PAGET UNIVERSITY HOSPITAL</t>
  </si>
  <si>
    <t>RGP72</t>
  </si>
  <si>
    <t>LOWESTOFT HOSPITAL</t>
  </si>
  <si>
    <t>RGP77</t>
  </si>
  <si>
    <t>NORTHGATE HOSPITAL</t>
  </si>
  <si>
    <t>RGP82</t>
  </si>
  <si>
    <t>PATRICK STEAD HOSPITAL</t>
  </si>
  <si>
    <t>RGP83</t>
  </si>
  <si>
    <t>SOUTHWOLD HOSPITAL</t>
  </si>
  <si>
    <t>RGR62</t>
  </si>
  <si>
    <t>GROVE LANE SURGERY</t>
  </si>
  <si>
    <t>RGR50</t>
  </si>
  <si>
    <t>WEST SUFFOLK HOSPITAL</t>
  </si>
  <si>
    <t>RGT01</t>
  </si>
  <si>
    <t>ADDENBROOKE'S HOSPITAL</t>
  </si>
  <si>
    <t>RGT48</t>
  </si>
  <si>
    <t>NEWMARKET HOSPITAL</t>
  </si>
  <si>
    <t>RGT32</t>
  </si>
  <si>
    <t>ROSIE HOSPITAL</t>
  </si>
  <si>
    <t>RGT49</t>
  </si>
  <si>
    <t>ROYSTON HOSPITAL</t>
  </si>
  <si>
    <t>RGT50</t>
  </si>
  <si>
    <t>RH5E6</t>
  </si>
  <si>
    <t>BARNFIELD UNIT (MINEHEAD DAY HOSPITAL)</t>
  </si>
  <si>
    <t>RH590</t>
  </si>
  <si>
    <t>BLACK SWAN</t>
  </si>
  <si>
    <t>RH5K6</t>
  </si>
  <si>
    <t>BRIDGWATER COMMUNITY HOSPITAL</t>
  </si>
  <si>
    <t>RH5E1</t>
  </si>
  <si>
    <t>BROADWAY REHABILITATION SERVICE (ASH WARD)</t>
  </si>
  <si>
    <t>RH5D1</t>
  </si>
  <si>
    <t>BROADWAY REHABILITATION SERVICE (WILLOW WARD)</t>
  </si>
  <si>
    <t>RH5F4</t>
  </si>
  <si>
    <t>BURNHAM ON SEA WAR MEMORIAL HOSPITAL</t>
  </si>
  <si>
    <t>RH595</t>
  </si>
  <si>
    <t>CEDAR LODGE</t>
  </si>
  <si>
    <t>RH5F2</t>
  </si>
  <si>
    <t>CHARD HOSPITAL</t>
  </si>
  <si>
    <t>RH596</t>
  </si>
  <si>
    <t>CHEDDON LODGE</t>
  </si>
  <si>
    <t>RH5F9</t>
  </si>
  <si>
    <t>CREWKERNE HOSPITAL</t>
  </si>
  <si>
    <t>RH5G3</t>
  </si>
  <si>
    <t>DENE BARTON COMMUNITY UNIT</t>
  </si>
  <si>
    <t>RH5G5</t>
  </si>
  <si>
    <t>RH5H3</t>
  </si>
  <si>
    <t>GLASTONBURY PCDS</t>
  </si>
  <si>
    <t>RH576</t>
  </si>
  <si>
    <t>HOLFORD</t>
  </si>
  <si>
    <t>RH508</t>
  </si>
  <si>
    <t>MAGNOLIA</t>
  </si>
  <si>
    <t>RH5F5</t>
  </si>
  <si>
    <t>MINEHEAD COMMUNITY HOSPITAL</t>
  </si>
  <si>
    <t>RH5D3</t>
  </si>
  <si>
    <t>OLDER PERSONS (CRANLEIGH)</t>
  </si>
  <si>
    <t>RH563</t>
  </si>
  <si>
    <t>PYRLAND</t>
  </si>
  <si>
    <t>RH589</t>
  </si>
  <si>
    <t>RIDLEY DAY HOSPITAL</t>
  </si>
  <si>
    <t>RH572</t>
  </si>
  <si>
    <t>ROWAN</t>
  </si>
  <si>
    <t>RH536</t>
  </si>
  <si>
    <t>RYDON</t>
  </si>
  <si>
    <t>RH5F7</t>
  </si>
  <si>
    <t>RH5G1</t>
  </si>
  <si>
    <t>SOUTH PETHERTON HOSPITAL</t>
  </si>
  <si>
    <t>RH5H5</t>
  </si>
  <si>
    <t>ST ANDREWS</t>
  </si>
  <si>
    <t>RH5D2</t>
  </si>
  <si>
    <t>TAUNTON ADULT</t>
  </si>
  <si>
    <t>RH581</t>
  </si>
  <si>
    <t>THE BRIDGE</t>
  </si>
  <si>
    <t>RH5H2</t>
  </si>
  <si>
    <t>THE LODGE (EVERGREEN)</t>
  </si>
  <si>
    <t>RH526</t>
  </si>
  <si>
    <t>THE TOWER BISHOPS LYDEARD</t>
  </si>
  <si>
    <t>RH551</t>
  </si>
  <si>
    <t>THE TOWER WIVELISCOMBE</t>
  </si>
  <si>
    <t>RH5F1</t>
  </si>
  <si>
    <t>WELLINGTON &amp; DISTRICT COTTAGE HOSPITAL</t>
  </si>
  <si>
    <t>RH5D8</t>
  </si>
  <si>
    <t>WESSEX HOUSE</t>
  </si>
  <si>
    <t>RH5F8</t>
  </si>
  <si>
    <t>WEST MENDIP COMMUNITY HOSPITAL</t>
  </si>
  <si>
    <t>RH5F6</t>
  </si>
  <si>
    <t>WILLITON HOSPITAL</t>
  </si>
  <si>
    <t>RH5C4</t>
  </si>
  <si>
    <t>WILLOWBANK DAY HOSPITAL</t>
  </si>
  <si>
    <t>RH5G2</t>
  </si>
  <si>
    <t>WINCANTON COMMUNITY HOSPITAL</t>
  </si>
  <si>
    <t>RH5K7</t>
  </si>
  <si>
    <t>WOODLANDS</t>
  </si>
  <si>
    <t>RH857</t>
  </si>
  <si>
    <t>RH884</t>
  </si>
  <si>
    <t>EXETER NUFFIELD HOSPITAL</t>
  </si>
  <si>
    <t>RH858</t>
  </si>
  <si>
    <t>RH802</t>
  </si>
  <si>
    <t>HEAVITREE HOSPITAL</t>
  </si>
  <si>
    <t>RH880</t>
  </si>
  <si>
    <t>RH801</t>
  </si>
  <si>
    <t>ROYAL DEVON AND EXETER HOSPITAL (WONFORD)</t>
  </si>
  <si>
    <t>RH809</t>
  </si>
  <si>
    <t>SCOTT HOSPITAL</t>
  </si>
  <si>
    <t>RH853</t>
  </si>
  <si>
    <t>RH878</t>
  </si>
  <si>
    <t>TORBAY DISTRICT GENERAL HOSPITAL</t>
  </si>
  <si>
    <t>RH859</t>
  </si>
  <si>
    <t>VICTORIA HOSPITAL (SIDMOUTH)</t>
  </si>
  <si>
    <t>RHAE4</t>
  </si>
  <si>
    <t>APAS</t>
  </si>
  <si>
    <t>RHAAR</t>
  </si>
  <si>
    <t>ARNOLD LODGE REGIONAL SECURE UNIT</t>
  </si>
  <si>
    <t>RHAFJ</t>
  </si>
  <si>
    <t>ASHFIELD COMMUNITY HOSPITAL</t>
  </si>
  <si>
    <t>RHAFP</t>
  </si>
  <si>
    <t>ASHFIELD HEALTH VILLAGE</t>
  </si>
  <si>
    <t>RHACX</t>
  </si>
  <si>
    <t>ASHFIELD/MANSFIELD CLDT</t>
  </si>
  <si>
    <t>RHAD2</t>
  </si>
  <si>
    <t>BARNBY GATE</t>
  </si>
  <si>
    <t xml:space="preserve">RHAA0 </t>
  </si>
  <si>
    <t>BASSETLAW HOSPICE</t>
  </si>
  <si>
    <t>RHAAA</t>
  </si>
  <si>
    <t>BASSETLAW HOSPITAL</t>
  </si>
  <si>
    <t>RHAW6</t>
  </si>
  <si>
    <t>BASSETLAW MHSOP (RHAW6) - RX</t>
  </si>
  <si>
    <t>RHAYL</t>
  </si>
  <si>
    <t>BASSETLAW MHSOP-RX</t>
  </si>
  <si>
    <t>RHAC7</t>
  </si>
  <si>
    <t>BRIDEWELL CUSTODY SUITE</t>
  </si>
  <si>
    <t>RHAPK</t>
  </si>
  <si>
    <t>BROOMHILL HOUSE</t>
  </si>
  <si>
    <t>RHALT</t>
  </si>
  <si>
    <t>BULWELL RIVERSIDE</t>
  </si>
  <si>
    <t>RHAJ1</t>
  </si>
  <si>
    <t>BURDEN CRESCENT</t>
  </si>
  <si>
    <t>RHAFL</t>
  </si>
  <si>
    <t>CEDARS REHABILITATION UNIT</t>
  </si>
  <si>
    <t>RHAMD</t>
  </si>
  <si>
    <t>CENTRAL NOTTINGHAMSHIRE MIND</t>
  </si>
  <si>
    <t>RHAAT</t>
  </si>
  <si>
    <t>CHILD &amp; FAMILY THERAPY UNIT (NEWARK &amp; SHERWOOD)</t>
  </si>
  <si>
    <t>RHAYD</t>
  </si>
  <si>
    <t>CITY PROBATION SMT - RX</t>
  </si>
  <si>
    <t>RHAPL</t>
  </si>
  <si>
    <t>COAL AUTHORITY BUILDING</t>
  </si>
  <si>
    <t>RHAAQ</t>
  </si>
  <si>
    <t>COMMUNITY IN-REACH</t>
  </si>
  <si>
    <t>RHA20</t>
  </si>
  <si>
    <t>COUNTY HEALTH PARTNERSHIPS</t>
  </si>
  <si>
    <t>RHAYM</t>
  </si>
  <si>
    <t>COUNTY SOUTH PROBABION SMT - RX</t>
  </si>
  <si>
    <t>RHAER</t>
  </si>
  <si>
    <t>DERWENT UNIT</t>
  </si>
  <si>
    <t>RHAG1</t>
  </si>
  <si>
    <t>FOUR SEASONS - ARNOLD</t>
  </si>
  <si>
    <t>RHACL</t>
  </si>
  <si>
    <t>GEDLING COMM LRNG DISAB SERV</t>
  </si>
  <si>
    <t>RHATX</t>
  </si>
  <si>
    <t>GREENWOOD AND SNEINTON FMC</t>
  </si>
  <si>
    <t>RHA7Q</t>
  </si>
  <si>
    <t>HARWORTH &amp; BIRCOTES</t>
  </si>
  <si>
    <t>RHAG0</t>
  </si>
  <si>
    <t>HEALTH POINT</t>
  </si>
  <si>
    <t>RHAFQ</t>
  </si>
  <si>
    <t>HEATHCOAT BUILDINGS</t>
  </si>
  <si>
    <t>RHABZ</t>
  </si>
  <si>
    <t>HEATHERDENE</t>
  </si>
  <si>
    <t>RHANM</t>
  </si>
  <si>
    <t>HIGHBURY HOSPITAL</t>
  </si>
  <si>
    <t>HOPEWOOD</t>
  </si>
  <si>
    <t>RHAG4</t>
  </si>
  <si>
    <t>JOHN EASTWOOD HOSPICE</t>
  </si>
  <si>
    <t>RHAGX</t>
  </si>
  <si>
    <t>KINGS MILL HOSPITAL</t>
  </si>
  <si>
    <t>RHANN</t>
  </si>
  <si>
    <t>LINGS BAR HOSPITAL</t>
  </si>
  <si>
    <t>RHABL</t>
  </si>
  <si>
    <t>MANSFIELD COMMUNITY HOSPITAL</t>
  </si>
  <si>
    <t>RHANJ</t>
  </si>
  <si>
    <t>MEADOWBANK DAY HOSPITAL</t>
  </si>
  <si>
    <t>RHAEJ</t>
  </si>
  <si>
    <t>MEDENBANKS</t>
  </si>
  <si>
    <t>RHABW</t>
  </si>
  <si>
    <t>MILLBROOK MENTAL HEALTH UNIT</t>
  </si>
  <si>
    <t>RHAGL</t>
  </si>
  <si>
    <t>MIND</t>
  </si>
  <si>
    <t>RHADD</t>
  </si>
  <si>
    <t>MINERS WELFARE ANNEXE</t>
  </si>
  <si>
    <t>RHAHP</t>
  </si>
  <si>
    <t>NEWARK HOSPITAL</t>
  </si>
  <si>
    <t>RHAA1</t>
  </si>
  <si>
    <t>NOOK &amp; CRANNY</t>
  </si>
  <si>
    <t>RHAD4</t>
  </si>
  <si>
    <t>NORTH GATE</t>
  </si>
  <si>
    <t>RHAYG</t>
  </si>
  <si>
    <t>NORTH NOTTS D.A.-ASH - RX</t>
  </si>
  <si>
    <t>RHAYH</t>
  </si>
  <si>
    <t>NORTH NOTTS D.A.-MANS - RX</t>
  </si>
  <si>
    <t>RHAYJ</t>
  </si>
  <si>
    <t>NORTH NOTTS D.A.-N/S - RX</t>
  </si>
  <si>
    <t>RHAYA</t>
  </si>
  <si>
    <t>NORTH NOTTS FACE-IT-RX</t>
  </si>
  <si>
    <t>RHAYK</t>
  </si>
  <si>
    <t>NORTH NOTTS FORENSIC - RX</t>
  </si>
  <si>
    <t>RHAW9</t>
  </si>
  <si>
    <t>NORTH NOTTS LD W9 - RX</t>
  </si>
  <si>
    <t>RHAYP</t>
  </si>
  <si>
    <t>NORTH NOTTS LD YP - RX</t>
  </si>
  <si>
    <t>RHAYW</t>
  </si>
  <si>
    <t>NORTH NOTTS LD YW - RX</t>
  </si>
  <si>
    <t>RHAYX</t>
  </si>
  <si>
    <t>NORTH NOTTS LD YX - RX</t>
  </si>
  <si>
    <t>RHAW0</t>
  </si>
  <si>
    <t>NORTH NOTTS MHSOP W0-RX</t>
  </si>
  <si>
    <t>RHAW1</t>
  </si>
  <si>
    <t>NORTH NOTTS MHSOP W1-RX</t>
  </si>
  <si>
    <t>RHAW2</t>
  </si>
  <si>
    <t>NORTH NOTTS MHSOP W2-RX</t>
  </si>
  <si>
    <t>RHAXN</t>
  </si>
  <si>
    <t>NORTH NOTTS MHSOP XN-RX</t>
  </si>
  <si>
    <t>RHAXP</t>
  </si>
  <si>
    <t>NORTH NOTTS MHSOP XP-RX</t>
  </si>
  <si>
    <t>RHAXQ</t>
  </si>
  <si>
    <t>NORTH NOTTS MHSOP XQ-RX</t>
  </si>
  <si>
    <t>RHAW8</t>
  </si>
  <si>
    <t>NORTH NOTTS MILLBROOK W8-RX</t>
  </si>
  <si>
    <t>RHAXL</t>
  </si>
  <si>
    <t>NORTH NOTTS MILLBROOK XL-RX</t>
  </si>
  <si>
    <t>RHAXR</t>
  </si>
  <si>
    <t>NORTH NOTTS MILLBROOK XR-RX</t>
  </si>
  <si>
    <t>RHAXT</t>
  </si>
  <si>
    <t>NORTH NOTTS MILLBROOK XT-RX</t>
  </si>
  <si>
    <t>RHAXV</t>
  </si>
  <si>
    <t>NORTH NOTTS MILLBROOK XW-RX</t>
  </si>
  <si>
    <t>RHAXW</t>
  </si>
  <si>
    <t>RHAXX</t>
  </si>
  <si>
    <t>NORTH NOTTS MILLBROOK XX-RX</t>
  </si>
  <si>
    <t>RHAXY</t>
  </si>
  <si>
    <t>NORTH NOTTS MILLBROOK XY-RX</t>
  </si>
  <si>
    <t>RHAYT</t>
  </si>
  <si>
    <t>NORTH NOTTS MILLBROOK YT - RX</t>
  </si>
  <si>
    <t>RHAW3</t>
  </si>
  <si>
    <t>NORTH NOTTS NEWARK W3-RX</t>
  </si>
  <si>
    <t>RHAW4</t>
  </si>
  <si>
    <t>NORTH NOTTS NEWARK W4-RX</t>
  </si>
  <si>
    <t>RHAXH</t>
  </si>
  <si>
    <t>NORTH NOTTS NEWARK-RX</t>
  </si>
  <si>
    <t>RHALB</t>
  </si>
  <si>
    <t>NOTTINGHAM CITY HOSPITAL</t>
  </si>
  <si>
    <t>RHADH</t>
  </si>
  <si>
    <t>OPEN DOOR</t>
  </si>
  <si>
    <t>RHAVE</t>
  </si>
  <si>
    <t>OXFORD CORNER</t>
  </si>
  <si>
    <t>RHAYQ</t>
  </si>
  <si>
    <t>OXFORD CORNER - RX</t>
  </si>
  <si>
    <t>RHAE8</t>
  </si>
  <si>
    <t>PLATFORM ONE</t>
  </si>
  <si>
    <t>RHAG8</t>
  </si>
  <si>
    <t>POW!</t>
  </si>
  <si>
    <t>RHA04</t>
  </si>
  <si>
    <t>RAMPTON HOSPITAL</t>
  </si>
  <si>
    <t>RHAW7</t>
  </si>
  <si>
    <t>RECOVERY IN NOTTINGHAM-RX</t>
  </si>
  <si>
    <t>RHADM</t>
  </si>
  <si>
    <t>RED ART CAFE</t>
  </si>
  <si>
    <t>RHAJ9</t>
  </si>
  <si>
    <t>REES ROW</t>
  </si>
  <si>
    <t>RHA7Y</t>
  </si>
  <si>
    <t>RETFORD CENTRAL</t>
  </si>
  <si>
    <t>RHAAC</t>
  </si>
  <si>
    <t>RETFORD HOSPITAL</t>
  </si>
  <si>
    <t>RHA9L</t>
  </si>
  <si>
    <t>SHERWOOD WEST (RAINWORTH)</t>
  </si>
  <si>
    <t>RHALC</t>
  </si>
  <si>
    <t>ST. FRANCIS UNIT</t>
  </si>
  <si>
    <t>RHAGA</t>
  </si>
  <si>
    <t>ST. MICHAELS VIEW RH</t>
  </si>
  <si>
    <t>RHAGT</t>
  </si>
  <si>
    <t>STAUNTON LODGE</t>
  </si>
  <si>
    <t>RHAD0</t>
  </si>
  <si>
    <t>THE FOREST</t>
  </si>
  <si>
    <t>RHACR</t>
  </si>
  <si>
    <t>THE JOINT</t>
  </si>
  <si>
    <t>RHARJ</t>
  </si>
  <si>
    <t>THE LEYLANDS</t>
  </si>
  <si>
    <t>RHARX</t>
  </si>
  <si>
    <t>THE LODGES (WATHWOOD HOSPITAL)</t>
  </si>
  <si>
    <t>RHAE2</t>
  </si>
  <si>
    <t>THE MALTINGS</t>
  </si>
  <si>
    <t>RHAGW</t>
  </si>
  <si>
    <t>THE NEWLANDS</t>
  </si>
  <si>
    <t>RHAFR</t>
  </si>
  <si>
    <t>THE OLD HALL</t>
  </si>
  <si>
    <t>RHAJD</t>
  </si>
  <si>
    <t>THE PASTURES</t>
  </si>
  <si>
    <t>RHAGH</t>
  </si>
  <si>
    <t>THE STABLES</t>
  </si>
  <si>
    <t>RHANA</t>
  </si>
  <si>
    <t>THE WELLS ROAD CENTRE</t>
  </si>
  <si>
    <t>RHAN6</t>
  </si>
  <si>
    <t>THORNEYWOOD MOUNT</t>
  </si>
  <si>
    <t>RHANP</t>
  </si>
  <si>
    <t>THORNEYWOOD MOUNT SITE 2</t>
  </si>
  <si>
    <t>RHAPB</t>
  </si>
  <si>
    <t>THORNEYWOOD UNIT</t>
  </si>
  <si>
    <t>RHAPQ</t>
  </si>
  <si>
    <t>UNIT 2</t>
  </si>
  <si>
    <t>RHARA</t>
  </si>
  <si>
    <t>UNIVERSITY HOSPITAL</t>
  </si>
  <si>
    <t>RHARY</t>
  </si>
  <si>
    <t>WATHWOOD HOSPITAL</t>
  </si>
  <si>
    <t>RHADE</t>
  </si>
  <si>
    <t>WAX CAFE</t>
  </si>
  <si>
    <t>RHM04</t>
  </si>
  <si>
    <t>COUNTESS MOUNTBATTEN HOUSE</t>
  </si>
  <si>
    <t>RHM03</t>
  </si>
  <si>
    <t>NEW FOREST BIRTH CENTRE HEALTH AUTHORITY</t>
  </si>
  <si>
    <t>RHM12</t>
  </si>
  <si>
    <t>RHM02</t>
  </si>
  <si>
    <t>ROYAL SOUTH HANTS HOSPITAL</t>
  </si>
  <si>
    <t>RHM01</t>
  </si>
  <si>
    <t>RHQBN</t>
  </si>
  <si>
    <t>BARNSLEY DISTRICT GENERAL HOSPITAL</t>
  </si>
  <si>
    <t>RHQNN</t>
  </si>
  <si>
    <t>RHQNP</t>
  </si>
  <si>
    <t>BEECH HILL INTERMEDIATE CARE UNIT</t>
  </si>
  <si>
    <t>RHQCC</t>
  </si>
  <si>
    <t>CHARLES CLIFFORD DENTAL HOSPITAL</t>
  </si>
  <si>
    <t>RHQCH</t>
  </si>
  <si>
    <t>CHESTERFIELD AND NORTH DERBYSHIRE ROYAL HOSPITAL</t>
  </si>
  <si>
    <t>RHQDR</t>
  </si>
  <si>
    <t>DONCASTER ROYAL INFIRMARY</t>
  </si>
  <si>
    <t>RHQNG</t>
  </si>
  <si>
    <t>RHQRT</t>
  </si>
  <si>
    <t>RHQHH</t>
  </si>
  <si>
    <t>ROYAL HALLAMSHIRE HOSPITAL</t>
  </si>
  <si>
    <t>RHQWP</t>
  </si>
  <si>
    <t>WESTON PARK HOSPITAL</t>
  </si>
  <si>
    <t>RHU10</t>
  </si>
  <si>
    <t>RHU04</t>
  </si>
  <si>
    <t>PETERSFIELD COMMUNITY HOSPITAL</t>
  </si>
  <si>
    <t>RHU03</t>
  </si>
  <si>
    <t>RHU26</t>
  </si>
  <si>
    <t>SALISBURY DISTRICT HOSPITAL</t>
  </si>
  <si>
    <t>RHU02</t>
  </si>
  <si>
    <t>RHU28</t>
  </si>
  <si>
    <t>RHW15</t>
  </si>
  <si>
    <t>ADDINGTON SCHOOL</t>
  </si>
  <si>
    <t>RHW17</t>
  </si>
  <si>
    <t>BROOKFIELDS SCHOOL</t>
  </si>
  <si>
    <t>RHW25</t>
  </si>
  <si>
    <t>BUPA DUNEDIN HOSPITAL</t>
  </si>
  <si>
    <t>RHW24</t>
  </si>
  <si>
    <t>CAPIO READING HOSPITAL</t>
  </si>
  <si>
    <t>RHW26</t>
  </si>
  <si>
    <t>DELLWOOD HOSPITAL</t>
  </si>
  <si>
    <t>RHW27</t>
  </si>
  <si>
    <t>DUCHESS OF KENT HOUSE</t>
  </si>
  <si>
    <t>RHW19</t>
  </si>
  <si>
    <t>HANOVER HOUSE</t>
  </si>
  <si>
    <t>RHW30</t>
  </si>
  <si>
    <t>RHW28</t>
  </si>
  <si>
    <t>HORTON HOSPITAL</t>
  </si>
  <si>
    <t>RHW12</t>
  </si>
  <si>
    <t>JOHN RADCLIFFE HOSPITAL</t>
  </si>
  <si>
    <t>RHW03</t>
  </si>
  <si>
    <t>RHW21</t>
  </si>
  <si>
    <t>MARY HARE GRAMMER SCHOOL</t>
  </si>
  <si>
    <t>RHW29</t>
  </si>
  <si>
    <t>PROSPECT PARK HOSPITAL</t>
  </si>
  <si>
    <t>RHW01</t>
  </si>
  <si>
    <t>ROYAL BERKSHIRE HOSPITAL</t>
  </si>
  <si>
    <t>RHW09</t>
  </si>
  <si>
    <t>SKIMPED HILL SURGERY</t>
  </si>
  <si>
    <t>RHW23</t>
  </si>
  <si>
    <t>ST MARKS HOSPITAL</t>
  </si>
  <si>
    <t>RHW16</t>
  </si>
  <si>
    <t>THE AVENUE SCHOOL</t>
  </si>
  <si>
    <t>RHW18</t>
  </si>
  <si>
    <t>THE CASTLE SCHOOL</t>
  </si>
  <si>
    <t>RHW13</t>
  </si>
  <si>
    <t>THE WHITLEY HEALTH AND SERVICES CENTRE</t>
  </si>
  <si>
    <t>RHW04</t>
  </si>
  <si>
    <t>TOWNLANDS HOSPITAL</t>
  </si>
  <si>
    <t>RHW06</t>
  </si>
  <si>
    <t>WALLINGFORD COMMUNITY HOSPITAL</t>
  </si>
  <si>
    <t>RHW07</t>
  </si>
  <si>
    <t>WANTAGE COMMUNITY HOSPITAL</t>
  </si>
  <si>
    <t>RHW05</t>
  </si>
  <si>
    <t>WEST BERKSHIRE COMMUNITY HOSPITAL</t>
  </si>
  <si>
    <t>RHW11</t>
  </si>
  <si>
    <t>RHW14</t>
  </si>
  <si>
    <t>WHITLEY PARK INFANT SCHOOL</t>
  </si>
  <si>
    <t>RHW22</t>
  </si>
  <si>
    <t>WINDSOR DIALYSIS CENTRE</t>
  </si>
  <si>
    <t>RHW10</t>
  </si>
  <si>
    <t>WOKINGHAM HOSPITAL</t>
  </si>
  <si>
    <t>RJ100</t>
  </si>
  <si>
    <t>GUY'S AND ST THOMAS' NHS TRUST</t>
  </si>
  <si>
    <t>RJ121</t>
  </si>
  <si>
    <t>GUY'S HOSPITAL</t>
  </si>
  <si>
    <t>RJ128</t>
  </si>
  <si>
    <t>KING'S COLLEGE HOSPITAL (DENMARK HILL)</t>
  </si>
  <si>
    <t>RJ122</t>
  </si>
  <si>
    <t>ST THOMAS' HOSPITAL</t>
  </si>
  <si>
    <t>RJ231</t>
  </si>
  <si>
    <t>RJ230</t>
  </si>
  <si>
    <t>QUEEN MARYS HOSPITAL</t>
  </si>
  <si>
    <t>RJ224</t>
  </si>
  <si>
    <t>UNIVERSITY HOSPITAL LEWISHAM</t>
  </si>
  <si>
    <t>RJ611</t>
  </si>
  <si>
    <t>CROYDON UNIVERSITY HOSPITAL</t>
  </si>
  <si>
    <t>RJ613</t>
  </si>
  <si>
    <t>PURLEY WAR MEMORIAL HOSPITAL</t>
  </si>
  <si>
    <t>RJ723</t>
  </si>
  <si>
    <t>DAWES HOUSE</t>
  </si>
  <si>
    <t>RJ731</t>
  </si>
  <si>
    <t>QUEEN MARYS HOSPITAL (ROEHAMPTON)</t>
  </si>
  <si>
    <t>RJ760</t>
  </si>
  <si>
    <t>ST GEORGE'S AT ST JOHN'S THERAPY CENTRE</t>
  </si>
  <si>
    <t>RJ701</t>
  </si>
  <si>
    <t>ST GEORGE'S HOSPITAL (TOOTING)</t>
  </si>
  <si>
    <t>RJ874</t>
  </si>
  <si>
    <t>ADDACTION</t>
  </si>
  <si>
    <t>RJ8CK</t>
  </si>
  <si>
    <t>ANDY MAR</t>
  </si>
  <si>
    <t>RJ86A</t>
  </si>
  <si>
    <t>AOS ASSOCIATE SPECIALIST ONE</t>
  </si>
  <si>
    <t>RJ86B</t>
  </si>
  <si>
    <t>AOS ASSOCIATE SPECIALIST TWO</t>
  </si>
  <si>
    <t>RJ86E</t>
  </si>
  <si>
    <t>AOS NMP ONE</t>
  </si>
  <si>
    <t>RJ86G</t>
  </si>
  <si>
    <t>AOS NMP THREE</t>
  </si>
  <si>
    <t>RJ86F</t>
  </si>
  <si>
    <t>AOS NMP TWO</t>
  </si>
  <si>
    <t>RJ8CL</t>
  </si>
  <si>
    <t>BETHANY</t>
  </si>
  <si>
    <t>RJ866</t>
  </si>
  <si>
    <t>BODMIN HOSPITAL</t>
  </si>
  <si>
    <t>RJ815</t>
  </si>
  <si>
    <t>BOLITHO HOSPITAL</t>
  </si>
  <si>
    <t>RJ8DP</t>
  </si>
  <si>
    <t>BOUNDERVEAN</t>
  </si>
  <si>
    <t>RJ8DK</t>
  </si>
  <si>
    <t>RJ817</t>
  </si>
  <si>
    <t>CAMBORNE REDRUTH COMMUNITY HOSPITAL</t>
  </si>
  <si>
    <t>RJ8EE</t>
  </si>
  <si>
    <t>COBBLESTONES</t>
  </si>
  <si>
    <t>RJ803</t>
  </si>
  <si>
    <t>EDWARD HAIN HOSPITAL</t>
  </si>
  <si>
    <t>RJ8CN</t>
  </si>
  <si>
    <t>FAIR VIEW</t>
  </si>
  <si>
    <t>RJ842</t>
  </si>
  <si>
    <t>FALMOUTH HOSPITAL</t>
  </si>
  <si>
    <t>RJ8A5</t>
  </si>
  <si>
    <t>FOWEY HOSPITAL</t>
  </si>
  <si>
    <t>RJ84J</t>
  </si>
  <si>
    <t>GARNER INPATIENTS</t>
  </si>
  <si>
    <t>RJ8CP</t>
  </si>
  <si>
    <t>GWYN DOWR</t>
  </si>
  <si>
    <t>RJ8H2</t>
  </si>
  <si>
    <t>HEATHLANDS</t>
  </si>
  <si>
    <t>RJ805</t>
  </si>
  <si>
    <t>HELSTON HOSPITAL</t>
  </si>
  <si>
    <t>RJ85A</t>
  </si>
  <si>
    <t>INPATIENTS BODMIN</t>
  </si>
  <si>
    <t>RJ85B</t>
  </si>
  <si>
    <t>INPATIENTS LONGREACH</t>
  </si>
  <si>
    <t>RJ870</t>
  </si>
  <si>
    <t>LAUNCESTON HOSPITAL</t>
  </si>
  <si>
    <t>RJ8CQ</t>
  </si>
  <si>
    <t>LAYLAND</t>
  </si>
  <si>
    <t>RJ83K</t>
  </si>
  <si>
    <t>LD NMP ONE</t>
  </si>
  <si>
    <t>RJ83L</t>
  </si>
  <si>
    <t>LD NMP TWO</t>
  </si>
  <si>
    <t>RJ8A3</t>
  </si>
  <si>
    <t>LISKEARD COMMUNITY HOSPITAL</t>
  </si>
  <si>
    <t>RJ8EF</t>
  </si>
  <si>
    <t>LYNDHURST</t>
  </si>
  <si>
    <t>RJ8AW</t>
  </si>
  <si>
    <t>MANOR VILLAS</t>
  </si>
  <si>
    <t>RJ8CD</t>
  </si>
  <si>
    <t>MEADOW HEAD</t>
  </si>
  <si>
    <t>RJ8CR</t>
  </si>
  <si>
    <t>MORRAB COTTAGE</t>
  </si>
  <si>
    <t>RJ807</t>
  </si>
  <si>
    <t>NEWQUAY HOSPITAL</t>
  </si>
  <si>
    <t>RJ8DM</t>
  </si>
  <si>
    <t>PARCSIDE</t>
  </si>
  <si>
    <t>RJ8CE</t>
  </si>
  <si>
    <t>PRAZE MEADOW</t>
  </si>
  <si>
    <t>RJ8CX</t>
  </si>
  <si>
    <t>ROSTON</t>
  </si>
  <si>
    <t>RJ8DT</t>
  </si>
  <si>
    <t>ROSWYTH</t>
  </si>
  <si>
    <t>RJ845</t>
  </si>
  <si>
    <t>RJ80G</t>
  </si>
  <si>
    <t xml:space="preserve">SOWENNA UNIT </t>
  </si>
  <si>
    <t>RJ8CY</t>
  </si>
  <si>
    <t>SOMERSET VILLA</t>
  </si>
  <si>
    <t>RJ801</t>
  </si>
  <si>
    <t>ST AUSTELL COMMUNITY HOSPITAL</t>
  </si>
  <si>
    <t>RJ8A4</t>
  </si>
  <si>
    <t>ST BARNABAS HOSPITAL</t>
  </si>
  <si>
    <t>RJ809</t>
  </si>
  <si>
    <t>RJ8J3</t>
  </si>
  <si>
    <t>STEPPING STONES</t>
  </si>
  <si>
    <t>RJ867</t>
  </si>
  <si>
    <t>RJ8DA</t>
  </si>
  <si>
    <t>TAMARISK</t>
  </si>
  <si>
    <t>RJ8AG</t>
  </si>
  <si>
    <t>THE WILLOWS</t>
  </si>
  <si>
    <t>RJ8DC</t>
  </si>
  <si>
    <t>TREGARLAND</t>
  </si>
  <si>
    <t>RJ8DD</t>
  </si>
  <si>
    <t>TREMOOR</t>
  </si>
  <si>
    <t>RJ827</t>
  </si>
  <si>
    <t>TRENGWEATH</t>
  </si>
  <si>
    <t>RJ838</t>
  </si>
  <si>
    <t>TRESILLIAN BUILDING</t>
  </si>
  <si>
    <t>RJ8DE</t>
  </si>
  <si>
    <t>TREVENTON RISE</t>
  </si>
  <si>
    <t>RJ8DF</t>
  </si>
  <si>
    <t>VICTORIA COTTAGE</t>
  </si>
  <si>
    <t>RJ8AA</t>
  </si>
  <si>
    <t>WALSINGHAM PLACE</t>
  </si>
  <si>
    <t>RJ840</t>
  </si>
  <si>
    <t>RJC04</t>
  </si>
  <si>
    <t>ELLEN BADGER HOSPITAL</t>
  </si>
  <si>
    <t>RJC46</t>
  </si>
  <si>
    <t>ROYAL LEAMINGTON SPA REHABILITATION HOSPITAL</t>
  </si>
  <si>
    <t>RJC03</t>
  </si>
  <si>
    <t>STRATFORD HOSPITAL</t>
  </si>
  <si>
    <t>RJC02</t>
  </si>
  <si>
    <t>WARWICK HOSPITAL</t>
  </si>
  <si>
    <t>STAFFORD HOSPITAL</t>
  </si>
  <si>
    <t>RJE08</t>
  </si>
  <si>
    <t>BRADWELL HOSPITAL - RJE08</t>
  </si>
  <si>
    <t>RJE51</t>
  </si>
  <si>
    <t>CHEADLE HOSPITAL - RJE51</t>
  </si>
  <si>
    <t>RJE09</t>
  </si>
  <si>
    <t>COUNTY HOSPITAL</t>
  </si>
  <si>
    <t>RJE01</t>
  </si>
  <si>
    <t>ROYAL STOKE UNIVERSITY HOSPITAL</t>
  </si>
  <si>
    <t>UNIVERSITY HOSPITAL OF NORTH STAFFORDSHIRE</t>
  </si>
  <si>
    <t>RJL30</t>
  </si>
  <si>
    <t>DIANA, PRINCESS OF WALES HOSPITAL</t>
  </si>
  <si>
    <t>RJL31</t>
  </si>
  <si>
    <t>GOOLE AND DISTRICT HOSPITAL (ACUTE)</t>
  </si>
  <si>
    <t>RJLT1</t>
  </si>
  <si>
    <t>GOOLE TREATMENT CENTRE</t>
  </si>
  <si>
    <t>RJL32</t>
  </si>
  <si>
    <t>SCUNTHORPE GENERAL HOSPITAL</t>
  </si>
  <si>
    <t>RJN63</t>
  </si>
  <si>
    <t>CONGLETON WAR MEMORIAL HOSPITAL</t>
  </si>
  <si>
    <t>RJN68</t>
  </si>
  <si>
    <t>KNUTSFORD AND DISTRICT COMMUNITY HOSPITAL</t>
  </si>
  <si>
    <t>RJN71</t>
  </si>
  <si>
    <t>MACCLESFIELD DISTRICT GENERAL HOSPITAL</t>
  </si>
  <si>
    <t>RJN67</t>
  </si>
  <si>
    <t>PARKSIDE HOSPITAL</t>
  </si>
  <si>
    <t>RJN72</t>
  </si>
  <si>
    <t>SOSS MOSS</t>
  </si>
  <si>
    <t>RJN03</t>
  </si>
  <si>
    <t>SPIRE REGENCY HOSPITAL</t>
  </si>
  <si>
    <t>RJR05</t>
  </si>
  <si>
    <t>COUNTESS OF CHESTER HOSPITAL</t>
  </si>
  <si>
    <t>RJR60</t>
  </si>
  <si>
    <t>ELLESMERE PORT HOSPITAL</t>
  </si>
  <si>
    <t>CALDERSTONES HOSPITAL</t>
  </si>
  <si>
    <t>WESTGATE</t>
  </si>
  <si>
    <t>RJZ10</t>
  </si>
  <si>
    <t>KINGS @ QUEEN MARY'S HOSPITAL SIDCUP</t>
  </si>
  <si>
    <t>RJZ33</t>
  </si>
  <si>
    <t>KINGS COLLEGE DENTAL HOSPITAL</t>
  </si>
  <si>
    <t>RJZ01</t>
  </si>
  <si>
    <t>RJZ03</t>
  </si>
  <si>
    <t>KING'S COLLEGE HOSPITAL (DULWICH)</t>
  </si>
  <si>
    <t>RJZ12</t>
  </si>
  <si>
    <t>MAPOTHER HOUSE</t>
  </si>
  <si>
    <t>RJZ70</t>
  </si>
  <si>
    <t>ORPINGTON HOSPITAL</t>
  </si>
  <si>
    <t>RJZ30</t>
  </si>
  <si>
    <t>PRINCESS ROYAL UNIVERSITY HOSPITAL</t>
  </si>
  <si>
    <t>RK5BC</t>
  </si>
  <si>
    <t>KING'S MILL HOSPITAL</t>
  </si>
  <si>
    <t>RK5BL</t>
  </si>
  <si>
    <t>RK5HP</t>
  </si>
  <si>
    <t>RK950</t>
  </si>
  <si>
    <t>DERRIFORD HOSPITAL</t>
  </si>
  <si>
    <t>RK901</t>
  </si>
  <si>
    <t>MOUNT GOULD HOSPITAL</t>
  </si>
  <si>
    <t>RK953</t>
  </si>
  <si>
    <t>ROYAL EYE INFIRMARY</t>
  </si>
  <si>
    <t>RK925</t>
  </si>
  <si>
    <t>RK904</t>
  </si>
  <si>
    <t>TOTNES COMMUNITY HOSPITAL</t>
  </si>
  <si>
    <t>RKB02</t>
  </si>
  <si>
    <t>COVENTRY AND WARWICKSHIRE HOSPITAL</t>
  </si>
  <si>
    <t>RKB03</t>
  </si>
  <si>
    <t>HOSPITAL OF ST CROSS</t>
  </si>
  <si>
    <t>RKB01</t>
  </si>
  <si>
    <t>UNIVERSITY HOSPITAL (COVENTRY)</t>
  </si>
  <si>
    <t>RKEQ4</t>
  </si>
  <si>
    <t>THE WHITTINGTON HOSPITAL</t>
  </si>
  <si>
    <t>RKEHC</t>
  </si>
  <si>
    <t>THE WHITTINGTON HOSPITAL AT HORNSEY CENTRAL</t>
  </si>
  <si>
    <t>RKL1V</t>
  </si>
  <si>
    <t>ADTS EALING</t>
  </si>
  <si>
    <t>RKL1A</t>
  </si>
  <si>
    <t>ALZHEIMERS DRUG T/MENT</t>
  </si>
  <si>
    <t>RKL3G</t>
  </si>
  <si>
    <t>AOT LAKESIDE MHU</t>
  </si>
  <si>
    <t>RKL82</t>
  </si>
  <si>
    <t>BARB MEWS</t>
  </si>
  <si>
    <t>RKL51</t>
  </si>
  <si>
    <t>BROADMOOR HOSPITAL</t>
  </si>
  <si>
    <t>RKL21</t>
  </si>
  <si>
    <t>BUTLER HOUSE</t>
  </si>
  <si>
    <t>RKL2L</t>
  </si>
  <si>
    <t>CASSEL</t>
  </si>
  <si>
    <t>RKL48</t>
  </si>
  <si>
    <t>CASSEL HOSPITAL</t>
  </si>
  <si>
    <t>RKL18</t>
  </si>
  <si>
    <t xml:space="preserve">CLAYPONDS REHABILITATION HOSPITAL </t>
  </si>
  <si>
    <t>RKL2J</t>
  </si>
  <si>
    <t>CRT H &amp; F (NORTH)</t>
  </si>
  <si>
    <t>RKL2K</t>
  </si>
  <si>
    <t>CRT H &amp; F (SOUTH)</t>
  </si>
  <si>
    <t>RKL25</t>
  </si>
  <si>
    <t>DOVE WARD</t>
  </si>
  <si>
    <t>RKL2M</t>
  </si>
  <si>
    <t>DR C ROBERTS</t>
  </si>
  <si>
    <t>RKL2N</t>
  </si>
  <si>
    <t>DR M SOHANI</t>
  </si>
  <si>
    <t>RKL91</t>
  </si>
  <si>
    <t>EALING WOMENS MENTAL HEALTH FORUM</t>
  </si>
  <si>
    <t>RKL3H</t>
  </si>
  <si>
    <t>EIS</t>
  </si>
  <si>
    <t>RKL2Q</t>
  </si>
  <si>
    <t>EPS</t>
  </si>
  <si>
    <t>RKL35</t>
  </si>
  <si>
    <t>GUNNERSBURY DAY HOSPITAL</t>
  </si>
  <si>
    <t>RKL1C</t>
  </si>
  <si>
    <t>GUNNESBURY</t>
  </si>
  <si>
    <t>RKL79</t>
  </si>
  <si>
    <t>HAMMERSMITH &amp; FULHAM MENTAL HEALTH UNIT</t>
  </si>
  <si>
    <t>RKL98</t>
  </si>
  <si>
    <t>HAMMERSMITH AND FULHAM MH UNIT</t>
  </si>
  <si>
    <t>RKL3F</t>
  </si>
  <si>
    <t>HTT LAKESIDE MENTAL HEALTH</t>
  </si>
  <si>
    <t>RKL2R</t>
  </si>
  <si>
    <t>IMPACT</t>
  </si>
  <si>
    <t>RKL01</t>
  </si>
  <si>
    <t>JOHN CONOLLY WING</t>
  </si>
  <si>
    <t>RKL14</t>
  </si>
  <si>
    <t>LAKESIDE UNIT</t>
  </si>
  <si>
    <t>RKL1H</t>
  </si>
  <si>
    <t>LIMES</t>
  </si>
  <si>
    <t>RKL1Q</t>
  </si>
  <si>
    <t>LOCAL SECURE UNIT (TONY HILLIS WING)</t>
  </si>
  <si>
    <t>RKL22</t>
  </si>
  <si>
    <t>LOCAL SECURE UNIT(UXBRIDGE ROAD)</t>
  </si>
  <si>
    <t>RKL1K</t>
  </si>
  <si>
    <t>MANOR GATE</t>
  </si>
  <si>
    <t>RKL72</t>
  </si>
  <si>
    <t>MEDWAY LODGE</t>
  </si>
  <si>
    <t>RKL2C</t>
  </si>
  <si>
    <t>OLDER PEOPLES DAY HOSPITAL</t>
  </si>
  <si>
    <t>RKL34</t>
  </si>
  <si>
    <t>PENNY SANGHAM DAY HOSPITAL</t>
  </si>
  <si>
    <t>RKL06</t>
  </si>
  <si>
    <t>RICHFORD GATE</t>
  </si>
  <si>
    <t>RKL1M</t>
  </si>
  <si>
    <t>RISE AOT EALING</t>
  </si>
  <si>
    <t>RKL1G</t>
  </si>
  <si>
    <t>SOUTHALL-NORWOOD MHRC</t>
  </si>
  <si>
    <t>RKL67</t>
  </si>
  <si>
    <t>ST BERNARD'S WING</t>
  </si>
  <si>
    <t>RKL84</t>
  </si>
  <si>
    <t>ST VINCENTS</t>
  </si>
  <si>
    <t>RKL19</t>
  </si>
  <si>
    <t>THAMES LODGE</t>
  </si>
  <si>
    <t>RKL62</t>
  </si>
  <si>
    <t>THE LIMES</t>
  </si>
  <si>
    <t>RKL20</t>
  </si>
  <si>
    <t>THE ORCHARD</t>
  </si>
  <si>
    <t>THREE BRIDGES REGIONAL SECURE UNIT</t>
  </si>
  <si>
    <t>RL131</t>
  </si>
  <si>
    <t>ROBERT JONES AND AGNES HUNT ORTHOPAEDIC HOSPITAL</t>
  </si>
  <si>
    <t>RL4TC</t>
  </si>
  <si>
    <t>RL403</t>
  </si>
  <si>
    <t>RL4TA</t>
  </si>
  <si>
    <t>RL402</t>
  </si>
  <si>
    <t>THE PHOENIX HEALTH CENTRE</t>
  </si>
  <si>
    <t>RL4CD</t>
  </si>
  <si>
    <t>WEST PARK HOSPITAL</t>
  </si>
  <si>
    <t>UNIVERSITY HOSPITAL OF NORTH DURHAM</t>
  </si>
  <si>
    <t>RLQ01</t>
  </si>
  <si>
    <t>HEREFORD COUNTY HOSPITAL</t>
  </si>
  <si>
    <t>RLT14</t>
  </si>
  <si>
    <t>COVENTRY AND WARWICKS HOSPITAL FACILITIES</t>
  </si>
  <si>
    <t>RLT01</t>
  </si>
  <si>
    <t>GEORGE ELIOT HOSPITAL - ACUTE SERVICES</t>
  </si>
  <si>
    <t>RLT50</t>
  </si>
  <si>
    <t>HINCKLEY AND DISTRICT HOSPITAL</t>
  </si>
  <si>
    <t>BIRMINGHAM WOMEN'S HOSPITAL</t>
  </si>
  <si>
    <t>RLY15</t>
  </si>
  <si>
    <t>BRADWELL HOSPITAL- MENTAL HEALTH</t>
  </si>
  <si>
    <t>RLY14</t>
  </si>
  <si>
    <t>CHEADLE HOSPITAL- NORTH STAFFS COMBINED HEALTHCARE</t>
  </si>
  <si>
    <t>RLY86</t>
  </si>
  <si>
    <t>DARWIN CENTRE</t>
  </si>
  <si>
    <t>RLY36</t>
  </si>
  <si>
    <t>DRAGON SQUARE COMMUNITY UNIT</t>
  </si>
  <si>
    <t>RLY3W</t>
  </si>
  <si>
    <t>ESTATES DEPARTMENT</t>
  </si>
  <si>
    <t>RLY39</t>
  </si>
  <si>
    <t>FLORENCE HOUSE</t>
  </si>
  <si>
    <t>RLY88</t>
  </si>
  <si>
    <t>HARPLANDS HOSPITAL</t>
  </si>
  <si>
    <t>RLY2W</t>
  </si>
  <si>
    <t>HEALTH RECORDS DEPARTMENT</t>
  </si>
  <si>
    <t>RLY4W</t>
  </si>
  <si>
    <t>I.T. DEPARTMENT</t>
  </si>
  <si>
    <t>RLYC1</t>
  </si>
  <si>
    <t>KNIVEDON HALL</t>
  </si>
  <si>
    <t>RLY05</t>
  </si>
  <si>
    <t>LONGTON HOSPITAL- MENTAL HEALTH</t>
  </si>
  <si>
    <t>RLYC3</t>
  </si>
  <si>
    <t>MEDICAL INSTITUTE</t>
  </si>
  <si>
    <t>RLY1W</t>
  </si>
  <si>
    <t>NEUROPSYCHIATRY</t>
  </si>
  <si>
    <t>RLYD9</t>
  </si>
  <si>
    <t>PARENT &amp; BABY UNIT</t>
  </si>
  <si>
    <t>RLY87</t>
  </si>
  <si>
    <t>SUMMERS VIEW</t>
  </si>
  <si>
    <t>RLYA6</t>
  </si>
  <si>
    <t>THE HOLBORN</t>
  </si>
  <si>
    <t>RLYC5</t>
  </si>
  <si>
    <t>RM131</t>
  </si>
  <si>
    <t>CROMER HOSPITAL</t>
  </si>
  <si>
    <t>RM102</t>
  </si>
  <si>
    <t>NORFOLK AND NORWICH UNIVERSITY HOSPITAL</t>
  </si>
  <si>
    <t>RM301</t>
  </si>
  <si>
    <t>SALFORD ROYAL</t>
  </si>
  <si>
    <t>RMC01</t>
  </si>
  <si>
    <t>ROYAL BOLTON HOSPITAL</t>
  </si>
  <si>
    <t>RMP01</t>
  </si>
  <si>
    <t>TAMESIDE GENERAL HOSPITAL</t>
  </si>
  <si>
    <t>RMYNP</t>
  </si>
  <si>
    <t>AIREY CLOSE</t>
  </si>
  <si>
    <t>RMYC5</t>
  </si>
  <si>
    <t>AIREY CLOSE - TIER 4 ADOLESCENT IN PATIENT UNIT</t>
  </si>
  <si>
    <t>RMY71</t>
  </si>
  <si>
    <t>RMY09</t>
  </si>
  <si>
    <t>BICKLEY DAY HOSPITAL</t>
  </si>
  <si>
    <t>RMY13</t>
  </si>
  <si>
    <t>CARLTON COURT</t>
  </si>
  <si>
    <t>RMYPX</t>
  </si>
  <si>
    <t>CHILTON HOUSES</t>
  </si>
  <si>
    <t>RMY52</t>
  </si>
  <si>
    <t>COLEGATE</t>
  </si>
  <si>
    <t>RMY77</t>
  </si>
  <si>
    <t>RMY84</t>
  </si>
  <si>
    <t>ELIZABETH FRY BUILDING</t>
  </si>
  <si>
    <t>RMYMR</t>
  </si>
  <si>
    <t>HARTISMERE HOSPITAL</t>
  </si>
  <si>
    <t>RMY01</t>
  </si>
  <si>
    <t>HELLESDON HOSPITAL</t>
  </si>
  <si>
    <t>RMY27</t>
  </si>
  <si>
    <t>HIGHLANDS</t>
  </si>
  <si>
    <t>RMYPC</t>
  </si>
  <si>
    <t>HOLYWELLS</t>
  </si>
  <si>
    <t>RMYMW</t>
  </si>
  <si>
    <t>IP3 8LY</t>
  </si>
  <si>
    <t>RMY83</t>
  </si>
  <si>
    <t>JAMES PAGET HOSPITAL</t>
  </si>
  <si>
    <t>RMY02</t>
  </si>
  <si>
    <t>JULIAN HOSPITAL</t>
  </si>
  <si>
    <t>RMYME</t>
  </si>
  <si>
    <t>KEEBLES YARD</t>
  </si>
  <si>
    <t>RMY56</t>
  </si>
  <si>
    <t>KINGS JUBILEE</t>
  </si>
  <si>
    <t>RMY14</t>
  </si>
  <si>
    <t>MEADOWLANDS</t>
  </si>
  <si>
    <t>RMY85</t>
  </si>
  <si>
    <t>MERIDEAN EAST</t>
  </si>
  <si>
    <t>RMYMA</t>
  </si>
  <si>
    <t>RMY89</t>
  </si>
  <si>
    <t>NOR CAS LOWESTOFT AND WAVENEY</t>
  </si>
  <si>
    <t>RMY60</t>
  </si>
  <si>
    <t>RMY61</t>
  </si>
  <si>
    <t>NORTH WALSHAM COTTAGE HOSPITAL</t>
  </si>
  <si>
    <t>RMY03</t>
  </si>
  <si>
    <t>RMY04</t>
  </si>
  <si>
    <t>NORTHSIDE HOUSE</t>
  </si>
  <si>
    <t>RMY70</t>
  </si>
  <si>
    <t>RMYWA</t>
  </si>
  <si>
    <t>RMY72</t>
  </si>
  <si>
    <t>RMY51</t>
  </si>
  <si>
    <t>SPRINGWELL</t>
  </si>
  <si>
    <t>RMYMV</t>
  </si>
  <si>
    <t>ST CLEMENTS HOSPITAL</t>
  </si>
  <si>
    <t>RMYNX</t>
  </si>
  <si>
    <t>RMY21</t>
  </si>
  <si>
    <t>ST STEPHENS</t>
  </si>
  <si>
    <t>RMYMF</t>
  </si>
  <si>
    <t>ST. LEONARDS HOSPITAL</t>
  </si>
  <si>
    <t>RMY55</t>
  </si>
  <si>
    <t>STEPPING OUT</t>
  </si>
  <si>
    <t>RMY34</t>
  </si>
  <si>
    <t>TWO NINE EIGHT</t>
  </si>
  <si>
    <t>RMY33</t>
  </si>
  <si>
    <t>TWO NINE SIX</t>
  </si>
  <si>
    <t>RMYMP</t>
  </si>
  <si>
    <t>VIOLET HILL DAY HOSPITAL</t>
  </si>
  <si>
    <t>RMYNR</t>
  </si>
  <si>
    <t>WEDGEWOOD HOUSE, WEST SUFFOLK HOSPITAL</t>
  </si>
  <si>
    <t>RMYNG</t>
  </si>
  <si>
    <t>WOODLANDS, IPSWICH HOSPITAL</t>
  </si>
  <si>
    <t>RN333</t>
  </si>
  <si>
    <t>RN336</t>
  </si>
  <si>
    <t>FAIRFORD HOSPITAL</t>
  </si>
  <si>
    <t>RN3C3</t>
  </si>
  <si>
    <t>RN3C1</t>
  </si>
  <si>
    <t xml:space="preserve">PRINCESS ANNE WING </t>
  </si>
  <si>
    <t>RN313</t>
  </si>
  <si>
    <t>SAVERNAKE HOSPITAL</t>
  </si>
  <si>
    <t>RN3C4</t>
  </si>
  <si>
    <t>RN3TC</t>
  </si>
  <si>
    <t>THE BRUNEL NHS TREATMENT CENTRE</t>
  </si>
  <si>
    <t>RN325</t>
  </si>
  <si>
    <t>THE GREAT WESTERN HOSPITAL</t>
  </si>
  <si>
    <t>RN334</t>
  </si>
  <si>
    <t>RN3C5</t>
  </si>
  <si>
    <t xml:space="preserve">WARMINSTER COMMUNITY HOSPITAL </t>
  </si>
  <si>
    <t>RN542</t>
  </si>
  <si>
    <t>ANDOVER WAR MEMORIAL HOSPITAL</t>
  </si>
  <si>
    <t>RN506</t>
  </si>
  <si>
    <t>BASINGSTOKE AND NORTH HAMPSHIRE HOSPITAL</t>
  </si>
  <si>
    <t>RN501</t>
  </si>
  <si>
    <t>NORTH HAMPSHIRE HOSPITAL (PARKLANDS) PAEDIATRIC OUTPATIENTS</t>
  </si>
  <si>
    <t>RN541</t>
  </si>
  <si>
    <t>ROYAL HAMPSHIRE COUNTY HOSPITAL</t>
  </si>
  <si>
    <t>RN707</t>
  </si>
  <si>
    <t>DARENT VALLEY HOSPITAL</t>
  </si>
  <si>
    <t>RN701</t>
  </si>
  <si>
    <t>GRAVESHAM COMMUNITY HOSPITAL</t>
  </si>
  <si>
    <t>RN708</t>
  </si>
  <si>
    <t>WOODLAND NHS TREATMENT CENTRE</t>
  </si>
  <si>
    <t>RNA04</t>
  </si>
  <si>
    <t>CORBETT HOSPITAL</t>
  </si>
  <si>
    <t>RNA02</t>
  </si>
  <si>
    <t>GUEST HOSPITAL</t>
  </si>
  <si>
    <t>RNA01</t>
  </si>
  <si>
    <t>RNNAH</t>
  </si>
  <si>
    <t>ABBEY VIEW</t>
  </si>
  <si>
    <t>RNNAM</t>
  </si>
  <si>
    <t>ALSTON MINOR INJURY UNIT</t>
  </si>
  <si>
    <t>RNNRL</t>
  </si>
  <si>
    <t>RNNPY</t>
  </si>
  <si>
    <t>BIRNHAM WOOD</t>
  </si>
  <si>
    <t>RNN55</t>
  </si>
  <si>
    <t>BRAM LONGSTAFFE NURSERY HEALTH VISITORS</t>
  </si>
  <si>
    <t>RNNBF</t>
  </si>
  <si>
    <t>BRAMPTON HOSPITAL</t>
  </si>
  <si>
    <t>RNNCP</t>
  </si>
  <si>
    <t>RNNPR</t>
  </si>
  <si>
    <t>CALDEW ENTERPRISES</t>
  </si>
  <si>
    <t>RNNBJ</t>
  </si>
  <si>
    <t>CARLETON CLINIC</t>
  </si>
  <si>
    <t>RNNCK</t>
  </si>
  <si>
    <t>COCKERMOUTH COTTAGE HOSPITAL</t>
  </si>
  <si>
    <t>RNNCB</t>
  </si>
  <si>
    <t>COCKERMOUTH HOSPITAL</t>
  </si>
  <si>
    <t>RNNPD</t>
  </si>
  <si>
    <t>COMMUNITY PAEDIATRIC DEPARTMENT</t>
  </si>
  <si>
    <t>RNNHT</t>
  </si>
  <si>
    <t>COMMUNITY PAEDIATRICS</t>
  </si>
  <si>
    <t>RNNDG</t>
  </si>
  <si>
    <t>CONDITION MANAGEMENT PROGRAMME</t>
  </si>
  <si>
    <t>RNN61</t>
  </si>
  <si>
    <t>CONISTON INSTITUTE</t>
  </si>
  <si>
    <t>RNNCL</t>
  </si>
  <si>
    <t>COPELAND UNIT</t>
  </si>
  <si>
    <t>RNN62</t>
  </si>
  <si>
    <t>CUMBERLAND INFIRMARY</t>
  </si>
  <si>
    <t>RNNA4</t>
  </si>
  <si>
    <t>CUMBRIA DIABETES</t>
  </si>
  <si>
    <t>RNNDH</t>
  </si>
  <si>
    <t>FIRST FLOOR (WEST)</t>
  </si>
  <si>
    <t>RNNUT</t>
  </si>
  <si>
    <t>FLATT WALKS</t>
  </si>
  <si>
    <t>RNN68</t>
  </si>
  <si>
    <t>FRIZINGTON NURSERY</t>
  </si>
  <si>
    <t>RNNFH</t>
  </si>
  <si>
    <t>FURNESS GENERAL HOSPITAL (MENTAL HEALTH)</t>
  </si>
  <si>
    <t>RNN70</t>
  </si>
  <si>
    <t>GREENGATE SURESTART</t>
  </si>
  <si>
    <t>RNN71</t>
  </si>
  <si>
    <t>HINDPOOL NURSERY</t>
  </si>
  <si>
    <t>RNN72</t>
  </si>
  <si>
    <t>HOOPS COMMUNITY GYM</t>
  </si>
  <si>
    <t>RNNBD</t>
  </si>
  <si>
    <t>KESWICK HOSPITAL</t>
  </si>
  <si>
    <t>RNNCN</t>
  </si>
  <si>
    <t>KESWICK MINOR INJURY UNIT</t>
  </si>
  <si>
    <t>RNNKM</t>
  </si>
  <si>
    <t>RNNKR</t>
  </si>
  <si>
    <t>KIRKBY STEPHEN</t>
  </si>
  <si>
    <t>RNNLG</t>
  </si>
  <si>
    <t>LANGDALE UNIT</t>
  </si>
  <si>
    <t>RNN24</t>
  </si>
  <si>
    <t>LOCUM, OLDER AGE MH</t>
  </si>
  <si>
    <t>RNNCJ</t>
  </si>
  <si>
    <t>MARY HEWETSON COTTAGE HOSPITAL</t>
  </si>
  <si>
    <t>RNNMA</t>
  </si>
  <si>
    <t>MARYPORT COTTAGE HOSPITAL</t>
  </si>
  <si>
    <t>RNNCA</t>
  </si>
  <si>
    <t>MARYPORT HOSPITAL</t>
  </si>
  <si>
    <t>RNNMM</t>
  </si>
  <si>
    <t>MARYPORT MINOR INJURY UNIT</t>
  </si>
  <si>
    <t>RNNMT</t>
  </si>
  <si>
    <t>RNN76</t>
  </si>
  <si>
    <t>MEADOWBANK</t>
  </si>
  <si>
    <t>RNNCC</t>
  </si>
  <si>
    <t>MILLOM HOSPITAL</t>
  </si>
  <si>
    <t>RNNML</t>
  </si>
  <si>
    <t>ORTON LEA</t>
  </si>
  <si>
    <t>RNNBG</t>
  </si>
  <si>
    <t>RNN82</t>
  </si>
  <si>
    <t>ORTON LEA (ORTON RD)</t>
  </si>
  <si>
    <t>RNNBE</t>
  </si>
  <si>
    <t>PENRITH HOSPITAL</t>
  </si>
  <si>
    <t>RNNKV</t>
  </si>
  <si>
    <t>RNNPJ</t>
  </si>
  <si>
    <t>PENRITH MINOR INJURY UNIT</t>
  </si>
  <si>
    <t>RNN85</t>
  </si>
  <si>
    <t>PUBLIC HEALTH DEVELOPMENT UNIT</t>
  </si>
  <si>
    <t>RNN02</t>
  </si>
  <si>
    <t>ROSEHILL BUILDING</t>
  </si>
  <si>
    <t>RNNRJ</t>
  </si>
  <si>
    <t>RUTH LANCASTER JAMES HOSPITAL</t>
  </si>
  <si>
    <t>RNNCG</t>
  </si>
  <si>
    <t>SEACROFT</t>
  </si>
  <si>
    <t>RNNEL</t>
  </si>
  <si>
    <t>RNNUS</t>
  </si>
  <si>
    <t>SEASCALE</t>
  </si>
  <si>
    <t>RNN91</t>
  </si>
  <si>
    <t>TENTERFIELD</t>
  </si>
  <si>
    <t>RNNLK</t>
  </si>
  <si>
    <t>THE LAKELANDS UNIT</t>
  </si>
  <si>
    <t>RNNTT</t>
  </si>
  <si>
    <t>THIRLMERE SUITE</t>
  </si>
  <si>
    <t>RNNBX</t>
  </si>
  <si>
    <t>WEST CUMBERLAND HOSPITAL</t>
  </si>
  <si>
    <t>RNNWG</t>
  </si>
  <si>
    <t>WESTMORLAND GENERAL HOSPITAL</t>
  </si>
  <si>
    <t>RNNBH</t>
  </si>
  <si>
    <t>WIGTON HOSPITAL</t>
  </si>
  <si>
    <t>RNNWT</t>
  </si>
  <si>
    <t>RNN42</t>
  </si>
  <si>
    <t>WORKINGTON COMMUNITY HOSPITAL</t>
  </si>
  <si>
    <t>RNQ51</t>
  </si>
  <si>
    <t>KETTERING GENERAL HOSPITAL</t>
  </si>
  <si>
    <t>RNQ97</t>
  </si>
  <si>
    <t>NUFFIELD DIAGNOSTIC CENTRE</t>
  </si>
  <si>
    <t>RNS04</t>
  </si>
  <si>
    <t>DANETRE HOSPITAL (OUT-PATIENTS)</t>
  </si>
  <si>
    <t>RNS94</t>
  </si>
  <si>
    <t>DAVENTRY HEALTH CENTRE (ACUTE)</t>
  </si>
  <si>
    <t>RNS01</t>
  </si>
  <si>
    <t>NORTHAMPTON GENERAL HOSPITAL (ACUTE)</t>
  </si>
  <si>
    <t>RNS02</t>
  </si>
  <si>
    <t>ST EDMUND'S HOSPITAL</t>
  </si>
  <si>
    <t>RNUDQ</t>
  </si>
  <si>
    <t>ABINGDON COMMUNITY HOSPITAL</t>
  </si>
  <si>
    <t>RNUCE</t>
  </si>
  <si>
    <t>BICESTER COMMUNITY HOSPITAL</t>
  </si>
  <si>
    <t>RNUCK</t>
  </si>
  <si>
    <t>DIDCOT COMMUNITY HOSPITAL</t>
  </si>
  <si>
    <t>RNU30</t>
  </si>
  <si>
    <t>LITTLEMORE MENTAL HEALTH CENTRE</t>
  </si>
  <si>
    <t>RNU92</t>
  </si>
  <si>
    <t>MARLBOROUGH HOUSE</t>
  </si>
  <si>
    <t>RNUAM</t>
  </si>
  <si>
    <t>RNUAL</t>
  </si>
  <si>
    <t>SWINDON COMMUNITY &amp; INPATIENT CHILD &amp; ADOLESCENT MENTAL HEALTH</t>
  </si>
  <si>
    <t>RNU75</t>
  </si>
  <si>
    <t>THE FULBROOK CENTRE</t>
  </si>
  <si>
    <t>RNUDJ</t>
  </si>
  <si>
    <t>RNU33</t>
  </si>
  <si>
    <t>WARNEFORD HOSPITAL</t>
  </si>
  <si>
    <t>RNUGP</t>
  </si>
  <si>
    <t>WHITELEAF CENTRE</t>
  </si>
  <si>
    <t>RNUDM</t>
  </si>
  <si>
    <t>WITNEY COMMUNITY HOSPITAL</t>
  </si>
  <si>
    <t>RNZ59</t>
  </si>
  <si>
    <t>RNZ67</t>
  </si>
  <si>
    <t>RNZ04</t>
  </si>
  <si>
    <t>FORDINGBRIDGE HOSPITAL</t>
  </si>
  <si>
    <t>RNZ13</t>
  </si>
  <si>
    <t>HILLCOTE</t>
  </si>
  <si>
    <t>RNZ02</t>
  </si>
  <si>
    <t>RNZ00</t>
  </si>
  <si>
    <t>SALISBURY HEALTH CARE NHS TRUST</t>
  </si>
  <si>
    <t>RNZ63</t>
  </si>
  <si>
    <t>THE RIDGEWAY HOSPITAL</t>
  </si>
  <si>
    <t>RP1Q9</t>
  </si>
  <si>
    <t>1 WILLOW CLOSE</t>
  </si>
  <si>
    <t>RP1R1</t>
  </si>
  <si>
    <t>2 WILLOW CLOSE</t>
  </si>
  <si>
    <t>RP1L1</t>
  </si>
  <si>
    <t>ADDINGTON WARD</t>
  </si>
  <si>
    <t>RP1T2</t>
  </si>
  <si>
    <t>BARTON HALL</t>
  </si>
  <si>
    <t>RP126</t>
  </si>
  <si>
    <t>BEECHWOOD WARD</t>
  </si>
  <si>
    <t>RP1V4</t>
  </si>
  <si>
    <t>BERRYWOOD HOSPITAL</t>
  </si>
  <si>
    <t>RP1M2</t>
  </si>
  <si>
    <t>BRACKLEY COTTAGE HOSPITAL</t>
  </si>
  <si>
    <t>RP1L3</t>
  </si>
  <si>
    <t>CHURCHILL HOSPITAL</t>
  </si>
  <si>
    <t>RP1F6</t>
  </si>
  <si>
    <t>COMMUNITY CHILDRENS UNIT</t>
  </si>
  <si>
    <t>RP1N8</t>
  </si>
  <si>
    <t>CORBY COMMUNITY HOSPITAL</t>
  </si>
  <si>
    <t>RP1J6</t>
  </si>
  <si>
    <t>DANETRE HOSPITAL</t>
  </si>
  <si>
    <t>RP131</t>
  </si>
  <si>
    <t>DRUG AND ALCOHOL (DUNSTABLE)</t>
  </si>
  <si>
    <t>RP1V2</t>
  </si>
  <si>
    <t>DRUG AND ALCOHOL DEPENDENCY UNIT</t>
  </si>
  <si>
    <t>RP1L8</t>
  </si>
  <si>
    <t>EXETER PLACE SITE</t>
  </si>
  <si>
    <t>RP1T4</t>
  </si>
  <si>
    <t>GU DEPARTMENT (KETTERING)</t>
  </si>
  <si>
    <t>RP1T5</t>
  </si>
  <si>
    <t>GU DEPARTMENT (NORTHAMPTON)</t>
  </si>
  <si>
    <t>RP1D1</t>
  </si>
  <si>
    <t>HEADLANDS</t>
  </si>
  <si>
    <t>RP1D6</t>
  </si>
  <si>
    <t>HEATHERS</t>
  </si>
  <si>
    <t>RP1F2</t>
  </si>
  <si>
    <t>ISEBROOK HOSPITAL</t>
  </si>
  <si>
    <t>RP1L2</t>
  </si>
  <si>
    <t>RP1Q8</t>
  </si>
  <si>
    <t>KENT ROAD</t>
  </si>
  <si>
    <t>RP1F1</t>
  </si>
  <si>
    <t>RP1M1</t>
  </si>
  <si>
    <t>KINGSTHORPE GRANGE</t>
  </si>
  <si>
    <t>RP1A2</t>
  </si>
  <si>
    <t>MANFIELD HEALTH CAMPUS</t>
  </si>
  <si>
    <t>RP1E9</t>
  </si>
  <si>
    <t>MAYFAIR DAY HOSPITAL</t>
  </si>
  <si>
    <t>RP1L4</t>
  </si>
  <si>
    <t>MEADHURST</t>
  </si>
  <si>
    <t>RP1P2</t>
  </si>
  <si>
    <t>MEDICAL LOANS</t>
  </si>
  <si>
    <t>RP1D3</t>
  </si>
  <si>
    <t>MENCAP (CORBY)</t>
  </si>
  <si>
    <t>RP1D2</t>
  </si>
  <si>
    <t>MENCAP (ROTHWELL)</t>
  </si>
  <si>
    <t>RP1D4</t>
  </si>
  <si>
    <t>MENCAP (WELLINGBOROUGH)</t>
  </si>
  <si>
    <t>RP1N3</t>
  </si>
  <si>
    <t>MENTAL AFTER CARE ASSOCIATION WELLINGBOROUGH</t>
  </si>
  <si>
    <t>RP1V3</t>
  </si>
  <si>
    <t>MENTAL HEALTH ACCOMODATION &amp; COMMISSIONING</t>
  </si>
  <si>
    <t>RP1M4</t>
  </si>
  <si>
    <t>NORTHAMPTON GENERAL HOSPITAL</t>
  </si>
  <si>
    <t>RP130</t>
  </si>
  <si>
    <t>OLDER ADULTS (SOUTH)</t>
  </si>
  <si>
    <t>RP1F7</t>
  </si>
  <si>
    <t>OUNDLE COMMUNITY CARE UNIT</t>
  </si>
  <si>
    <t>RP1F9</t>
  </si>
  <si>
    <t>REDCLIFFE DAY HOSPITAL</t>
  </si>
  <si>
    <t>RP1F4</t>
  </si>
  <si>
    <t>RUSHDEN HOSPITAL</t>
  </si>
  <si>
    <t>RP1NR</t>
  </si>
  <si>
    <t>SHORT BREAKS UNIT</t>
  </si>
  <si>
    <t>RP1H3</t>
  </si>
  <si>
    <t>SKIDDAW WALK UNIT</t>
  </si>
  <si>
    <t>RP1A1</t>
  </si>
  <si>
    <t>RP1N6</t>
  </si>
  <si>
    <t>SUNNYSIDE</t>
  </si>
  <si>
    <t>RP1E1</t>
  </si>
  <si>
    <t>SWANS HILL</t>
  </si>
  <si>
    <t>RP1N9</t>
  </si>
  <si>
    <t>THE ACORNS</t>
  </si>
  <si>
    <t>RP1D9</t>
  </si>
  <si>
    <t>RP1E6</t>
  </si>
  <si>
    <t>THE HEADLANDS</t>
  </si>
  <si>
    <t>RP1D8</t>
  </si>
  <si>
    <t>THE MARTENS</t>
  </si>
  <si>
    <t>RP1V6</t>
  </si>
  <si>
    <t>THE SETT</t>
  </si>
  <si>
    <t>RP1D7</t>
  </si>
  <si>
    <t>THE SQUIRRELS</t>
  </si>
  <si>
    <t>RP101</t>
  </si>
  <si>
    <t>TOWCESTER MILL</t>
  </si>
  <si>
    <t>RP401</t>
  </si>
  <si>
    <t>GREAT ORMOND STREET HOSPITAL CENTRAL LONDON SITE</t>
  </si>
  <si>
    <t>RP5BA</t>
  </si>
  <si>
    <t>RP5DR</t>
  </si>
  <si>
    <t>RP5MM</t>
  </si>
  <si>
    <t>MONTAGU HOSPITAL</t>
  </si>
  <si>
    <t>RP5RE</t>
  </si>
  <si>
    <t>RP5RH</t>
  </si>
  <si>
    <t>ROTHERHAM DISTRICT HOSPITAL</t>
  </si>
  <si>
    <t>RP5LT</t>
  </si>
  <si>
    <t>THE VERMUYDEN CENTRE</t>
  </si>
  <si>
    <t>RP5TR</t>
  </si>
  <si>
    <t>TICKHILL ROAD HOSPITAL</t>
  </si>
  <si>
    <t>RP616</t>
  </si>
  <si>
    <t>MOORFIELDS AT BEDFORD HOSPITAL - RP616</t>
  </si>
  <si>
    <t>RP610</t>
  </si>
  <si>
    <t>MOORFIELDS AT EALING HOSPITAL - RP610</t>
  </si>
  <si>
    <t>RP608</t>
  </si>
  <si>
    <t>MOORFIELDS AT MAYDAY UNIVERSITY HOSPITAL - RP608</t>
  </si>
  <si>
    <t>RP607</t>
  </si>
  <si>
    <t>MOORFIELDS AT MILE END HOSPITAL - RP607</t>
  </si>
  <si>
    <t>RP606</t>
  </si>
  <si>
    <t>MOORFIELDS AT NORTHWICK PARK HOSPITAL - RP606</t>
  </si>
  <si>
    <t>RP605</t>
  </si>
  <si>
    <t>MOORFIELDS AT POTTERS BAR HOSPITAL - RP605</t>
  </si>
  <si>
    <t>RP603</t>
  </si>
  <si>
    <t>MOORFIELDS AT ST ANN'S HOSPITAL - RP603</t>
  </si>
  <si>
    <t>RP604</t>
  </si>
  <si>
    <t>MOORFIELDS AT ST GEORGE'S HOSPITAL - RP604</t>
  </si>
  <si>
    <t>RP602</t>
  </si>
  <si>
    <t>MOORFIELDS AT WATFORD GENERAL HOSPITAL - RP602</t>
  </si>
  <si>
    <t>RP601</t>
  </si>
  <si>
    <t>MOORFIELDS EYE HOSPITAL (CITY ROAD) - RP601</t>
  </si>
  <si>
    <t>RP615</t>
  </si>
  <si>
    <t>UPPER WIMPOLE STREET - RP615</t>
  </si>
  <si>
    <t>RP7MA</t>
  </si>
  <si>
    <t>274 SC1AA C&amp;FS ASH VILLA IN PATIENT  L21252</t>
  </si>
  <si>
    <t>RP7CG</t>
  </si>
  <si>
    <t>274 SSDEAC2 BRANT / LANGWORTH</t>
  </si>
  <si>
    <t>RP705</t>
  </si>
  <si>
    <t>274 SSLDL2 LLC ASSESSMENT &amp; TREATMENT &amp; REHAB</t>
  </si>
  <si>
    <t>RP7DC</t>
  </si>
  <si>
    <t>274 SSRH1 MAPLE LODGE REHAB L21525</t>
  </si>
  <si>
    <t>RP706</t>
  </si>
  <si>
    <t>274 SSRH2 ASHLEY HOUSE REHAB L21540</t>
  </si>
  <si>
    <t>RP7EV</t>
  </si>
  <si>
    <t>ACUTE MENTAL HEALTH UNIT &amp; DAY HOSPITAL</t>
  </si>
  <si>
    <t>RP762</t>
  </si>
  <si>
    <t>RP7YP</t>
  </si>
  <si>
    <t>RP723</t>
  </si>
  <si>
    <t>CARHOLME COURT</t>
  </si>
  <si>
    <t>RP7P2</t>
  </si>
  <si>
    <t>CONS 13 PHC</t>
  </si>
  <si>
    <t>RP7JG</t>
  </si>
  <si>
    <t>CONS 8 DOP</t>
  </si>
  <si>
    <t>RP7HA</t>
  </si>
  <si>
    <t>CONS 9 DOP</t>
  </si>
  <si>
    <t>RP712</t>
  </si>
  <si>
    <t>CORKTREE CRESCENT</t>
  </si>
  <si>
    <t>RP7LA</t>
  </si>
  <si>
    <t>DEPARTMENT OF PSYCHIATRY</t>
  </si>
  <si>
    <t>RP777</t>
  </si>
  <si>
    <t>DIANA PRINCESS OF WALES HOSPITAL</t>
  </si>
  <si>
    <t>RP719</t>
  </si>
  <si>
    <t>EMSI UNIT - PILGRIM HOSPITAL SITE</t>
  </si>
  <si>
    <t>RP7G3</t>
  </si>
  <si>
    <t>GRIMSBY CAFS (A)</t>
  </si>
  <si>
    <t>RP7G4</t>
  </si>
  <si>
    <t>GRIMSBY CAFS (B)</t>
  </si>
  <si>
    <t>RP7WT</t>
  </si>
  <si>
    <t>JOHNSON COMMUNITY HOSPITAL</t>
  </si>
  <si>
    <t>RP7LM</t>
  </si>
  <si>
    <t>LOUTH OLDER ADULT</t>
  </si>
  <si>
    <t>RP7FK</t>
  </si>
  <si>
    <t>LOW SECURE MENTAL HEALTH UNIT</t>
  </si>
  <si>
    <t>RP7VT</t>
  </si>
  <si>
    <t>MANTHORPE C2</t>
  </si>
  <si>
    <t>RP7K1</t>
  </si>
  <si>
    <t>MANTHORPE C3</t>
  </si>
  <si>
    <t>RP7FQ</t>
  </si>
  <si>
    <t>MENTAL HEALTH LONG TERM REHABILITATION &amp; DAY HOSPITAL</t>
  </si>
  <si>
    <t>RP7MB</t>
  </si>
  <si>
    <t>MENTAL HEALTH UNIT - BEACONFIELD</t>
  </si>
  <si>
    <t>RP7LP</t>
  </si>
  <si>
    <t>MENTAL HEALTH UNIT - GRANTHAM</t>
  </si>
  <si>
    <t>RP7WC</t>
  </si>
  <si>
    <t>MENTAL HEALTH UNIT - SLEAFORD</t>
  </si>
  <si>
    <t>RP7WK</t>
  </si>
  <si>
    <t>MENTAL HEALTH UNIT - STAMFORD</t>
  </si>
  <si>
    <t>RP7WH</t>
  </si>
  <si>
    <t>MENTAL HEALTH UNIT - SYCAMORE</t>
  </si>
  <si>
    <t>RP701</t>
  </si>
  <si>
    <t>MENTAL HEALTH UNIT FOR OLDER PEOPLE - ROCHFORD UNIT</t>
  </si>
  <si>
    <t>RP7NC</t>
  </si>
  <si>
    <t>NE LINCS ADHD</t>
  </si>
  <si>
    <t>RP7NR</t>
  </si>
  <si>
    <t>NORTH SEA CAMP</t>
  </si>
  <si>
    <t>RP713</t>
  </si>
  <si>
    <t>NORTON LEA</t>
  </si>
  <si>
    <t>RP764</t>
  </si>
  <si>
    <t>PHC PORTACABIN</t>
  </si>
  <si>
    <t>RP721</t>
  </si>
  <si>
    <t>PHOENIX UNIT</t>
  </si>
  <si>
    <t>RP7EK</t>
  </si>
  <si>
    <t>PSYCHOLOGY UNIT</t>
  </si>
  <si>
    <t>RP7NN</t>
  </si>
  <si>
    <t>SECURE COMMUNITY ESTABLISHMENT</t>
  </si>
  <si>
    <t>RP7VJ</t>
  </si>
  <si>
    <t>SPALDING COMM C1</t>
  </si>
  <si>
    <t>RP7YQ</t>
  </si>
  <si>
    <t>SPIRE WALK</t>
  </si>
  <si>
    <t>RP782</t>
  </si>
  <si>
    <t>THE KEEP</t>
  </si>
  <si>
    <t>RP7YT</t>
  </si>
  <si>
    <t>THE WILLOWS- UNIT 5</t>
  </si>
  <si>
    <t>RP7YW</t>
  </si>
  <si>
    <t>THE WILLOWS- UNITS 1 AND 2</t>
  </si>
  <si>
    <t>RPA28</t>
  </si>
  <si>
    <t>DARENT VALLEY HOSPITAL - RPA28</t>
  </si>
  <si>
    <t>RPA68</t>
  </si>
  <si>
    <t>GRAVESHAM COMMUNITY HOSPITAL - RPA68</t>
  </si>
  <si>
    <t>RPA27</t>
  </si>
  <si>
    <t>MAIDSTONE HOSPITAL - RPA27</t>
  </si>
  <si>
    <t>RPA02</t>
  </si>
  <si>
    <t>MEDWAY MARITIME HOSPITAL - RPA02</t>
  </si>
  <si>
    <t>RPA17</t>
  </si>
  <si>
    <t>SHEPPEY COMMUNITY HOSPITAL - RPA17</t>
  </si>
  <si>
    <t>RPA29</t>
  </si>
  <si>
    <t>SITTINGBOURNE HOSPITAL - RPA29</t>
  </si>
  <si>
    <t>RPA44</t>
  </si>
  <si>
    <t>SPIRE ALEXANDRA HOSPITAL - RPA44</t>
  </si>
  <si>
    <t>RPC40</t>
  </si>
  <si>
    <t>ASHFORD HOSPITAL - RPC40</t>
  </si>
  <si>
    <t>RPC20</t>
  </si>
  <si>
    <t>BUCKLAND HOSPITAL - RPC20</t>
  </si>
  <si>
    <t>RPC12</t>
  </si>
  <si>
    <t>DARENT VALLEY HOSPITAL - RPC12</t>
  </si>
  <si>
    <t>RPC30</t>
  </si>
  <si>
    <t>HORSHAM HOSPITAL - RPC30</t>
  </si>
  <si>
    <t>RPC18</t>
  </si>
  <si>
    <t>KENT AND CANTERBURY HOSPITAL - RPC18</t>
  </si>
  <si>
    <t>RPC13</t>
  </si>
  <si>
    <t>KENT AND SUSSEX HOSPITAL - RPC13</t>
  </si>
  <si>
    <t>RPC15</t>
  </si>
  <si>
    <t>MAIDSTONE DISTRICT GENERAL HOSPITAL - RPC15</t>
  </si>
  <si>
    <t>RPC11</t>
  </si>
  <si>
    <t>MEDWAY MARITIME HOSPITAL - RPC11</t>
  </si>
  <si>
    <t>RPC04</t>
  </si>
  <si>
    <t>QUEEN VICTORIA HOSPITAL (EAST GRINSTEAD) - RPC04</t>
  </si>
  <si>
    <t>RPC16</t>
  </si>
  <si>
    <t>SEVENOAKS HOSPITAL - RPC16</t>
  </si>
  <si>
    <t>RPC31</t>
  </si>
  <si>
    <t>UCKFIELD HOSPITAL - RPC31</t>
  </si>
  <si>
    <t>RPC17</t>
  </si>
  <si>
    <t>WILLIAM HARVEY HOSPITAL - RPC17</t>
  </si>
  <si>
    <t>RPGGP</t>
  </si>
  <si>
    <t>1 WENSLEY CLOSE</t>
  </si>
  <si>
    <t>RPGCP</t>
  </si>
  <si>
    <t>ALDT</t>
  </si>
  <si>
    <t>RPGER</t>
  </si>
  <si>
    <t>ATLAS HOUSE</t>
  </si>
  <si>
    <t xml:space="preserve">RPGAP </t>
  </si>
  <si>
    <t>BAREFOOT LODGE</t>
  </si>
  <si>
    <t>RPGHR</t>
  </si>
  <si>
    <t>BELMARSH</t>
  </si>
  <si>
    <t xml:space="preserve">RPGAB </t>
  </si>
  <si>
    <t>BRACTON</t>
  </si>
  <si>
    <t>RPGCR</t>
  </si>
  <si>
    <t>BRIDGEWAYS DAY HOSPITAL</t>
  </si>
  <si>
    <t>RPGAF</t>
  </si>
  <si>
    <t>CARLTON PARADE</t>
  </si>
  <si>
    <t>RPGHD</t>
  </si>
  <si>
    <t>CHILDREN'S COMMUNITY NURSING</t>
  </si>
  <si>
    <t>RPGFA</t>
  </si>
  <si>
    <t>CPU DIRECTORATE</t>
  </si>
  <si>
    <t>RPGHP</t>
  </si>
  <si>
    <t>ELTHAM COMMUNITY HOSPITAL</t>
  </si>
  <si>
    <t>RPGGH</t>
  </si>
  <si>
    <t>FAIRFIELD HC</t>
  </si>
  <si>
    <t>RPGGG</t>
  </si>
  <si>
    <t>GALLIONS REACH</t>
  </si>
  <si>
    <t>RPGAN</t>
  </si>
  <si>
    <t>GOLDIE LEIGH</t>
  </si>
  <si>
    <t xml:space="preserve">RPGAD </t>
  </si>
  <si>
    <t>GREEN PARK'S HOUSE</t>
  </si>
  <si>
    <t>RPGGY</t>
  </si>
  <si>
    <t>GREENWICH PENNISULAR HC</t>
  </si>
  <si>
    <t>RPGEP</t>
  </si>
  <si>
    <t>GREENWOOD</t>
  </si>
  <si>
    <t>RPGEQ</t>
  </si>
  <si>
    <t>HAZELWOOD</t>
  </si>
  <si>
    <t>RPGDX</t>
  </si>
  <si>
    <t>HILLTOPS NURSERY</t>
  </si>
  <si>
    <t>RPGHV</t>
  </si>
  <si>
    <t>ISIS</t>
  </si>
  <si>
    <t>RPGED</t>
  </si>
  <si>
    <t>IVY WILLIS</t>
  </si>
  <si>
    <t>RPGGN</t>
  </si>
  <si>
    <t>JAMES WOLFE</t>
  </si>
  <si>
    <t>RPGDQ</t>
  </si>
  <si>
    <t>JOYDENS &amp; BIRCHWOOD</t>
  </si>
  <si>
    <t>RPGGR</t>
  </si>
  <si>
    <t>LAKESIDE HC</t>
  </si>
  <si>
    <t>RPGGL</t>
  </si>
  <si>
    <t>MANORBROOK HC</t>
  </si>
  <si>
    <t>RPGAG</t>
  </si>
  <si>
    <t>MEMORIAL HOSPITAL</t>
  </si>
  <si>
    <t>RPGAK</t>
  </si>
  <si>
    <t>NORTH HOUSE</t>
  </si>
  <si>
    <t>RPGAL</t>
  </si>
  <si>
    <t>OAKWOOD HOUSE</t>
  </si>
  <si>
    <t>RPGAE</t>
  </si>
  <si>
    <t>OXLEAS HOUSE</t>
  </si>
  <si>
    <t>RPGHF</t>
  </si>
  <si>
    <t>RPGEL</t>
  </si>
  <si>
    <t>SECTOR IT SOLUTIONS</t>
  </si>
  <si>
    <t>RPGAQ</t>
  </si>
  <si>
    <t>RPGGE</t>
  </si>
  <si>
    <t>ST MARKS HC</t>
  </si>
  <si>
    <t>RPGFD</t>
  </si>
  <si>
    <t>STEP UP, STEP DOWN</t>
  </si>
  <si>
    <t>RPGDH</t>
  </si>
  <si>
    <t>RPGHT</t>
  </si>
  <si>
    <t>THAMESIDE</t>
  </si>
  <si>
    <t>RPGCQ</t>
  </si>
  <si>
    <t>THE COTTAGE</t>
  </si>
  <si>
    <t>RPGCK</t>
  </si>
  <si>
    <t>THE HEIGHTS</t>
  </si>
  <si>
    <t>RPGDJ</t>
  </si>
  <si>
    <t>UPTON DAY HOSPITAL</t>
  </si>
  <si>
    <t>RPGGJ</t>
  </si>
  <si>
    <t>VANBURGH HC</t>
  </si>
  <si>
    <t>RPGGK</t>
  </si>
  <si>
    <t>WALLACE HC</t>
  </si>
  <si>
    <t>WEST PARK</t>
  </si>
  <si>
    <t>RPGAH</t>
  </si>
  <si>
    <t>RPY10</t>
  </si>
  <si>
    <t>SMCS AT CEDAR LODGE</t>
  </si>
  <si>
    <t>RPY01</t>
  </si>
  <si>
    <t>THE ROYAL MARSDEN HOSPITAL (LONDON) - RPY01</t>
  </si>
  <si>
    <t>RPY02</t>
  </si>
  <si>
    <t>THE ROYAL MARSDEN HOSPITAL (SURREY) - RPY02</t>
  </si>
  <si>
    <t>RQ301</t>
  </si>
  <si>
    <t>RQ311</t>
  </si>
  <si>
    <t>BIRMINGHAM CHILDREN'S HOSPITAL - ACCIDENT &amp; EMERGENCY</t>
  </si>
  <si>
    <t>RQ314</t>
  </si>
  <si>
    <t>BIRMINGHAM CHILDREN'S HOSPITAL - CARDIAC</t>
  </si>
  <si>
    <t>RQ307</t>
  </si>
  <si>
    <t>BIRMINGHAM CHILDREN'S HOSPITAL - COMMUNITY TRUST</t>
  </si>
  <si>
    <t>RQ342</t>
  </si>
  <si>
    <t>BIRMINGHAM CHILDREN'S HOSPITAL - DIABETICS</t>
  </si>
  <si>
    <t>RQ324</t>
  </si>
  <si>
    <t>BIRMINGHAM CHILDREN'S HOSPITAL - METABOLIC DISEASES INHERITED</t>
  </si>
  <si>
    <t>RQ318</t>
  </si>
  <si>
    <t>BIRMINGHAM CHILDREN'S HOSPITAL - NON-GH ENDOCRINE</t>
  </si>
  <si>
    <t>RQ339</t>
  </si>
  <si>
    <t>BIRMINGHAM CHILDRENS HOSPITAL - NTBC PAEDIATRIC</t>
  </si>
  <si>
    <t>BIRMINGHAM CHILDREN'S HOSPITAL - RQ301</t>
  </si>
  <si>
    <t>RQ370</t>
  </si>
  <si>
    <t>RQ346</t>
  </si>
  <si>
    <t>CHILD PSYCHOLOGY DEPARTMENT</t>
  </si>
  <si>
    <t>RQ305</t>
  </si>
  <si>
    <t>GOOD HOPE HOSPITAL</t>
  </si>
  <si>
    <t>RQ330</t>
  </si>
  <si>
    <t>PARK VIEW CLINIC</t>
  </si>
  <si>
    <t>RQM01</t>
  </si>
  <si>
    <t>CHELSEA AND WESTMINSTER HOSPITAL - RQM01</t>
  </si>
  <si>
    <t>RQM24</t>
  </si>
  <si>
    <t>TEDDINGTON MEMORIAL HOSPITAL</t>
  </si>
  <si>
    <t>RQM93</t>
  </si>
  <si>
    <t>THE HILLINGDON HOSPITAL</t>
  </si>
  <si>
    <t>RQM91</t>
  </si>
  <si>
    <t>WEST MIDDLESEX UNIVERSITY HOSPITAL</t>
  </si>
  <si>
    <t>RQWG5</t>
  </si>
  <si>
    <t>GALEN HOUSE - RQWG5</t>
  </si>
  <si>
    <t>RQWG2</t>
  </si>
  <si>
    <t>HERTS AND ESSEX COMMUNITY HOSPITAL - RQWG2</t>
  </si>
  <si>
    <t>RQWG6</t>
  </si>
  <si>
    <t>HODDESDON TOWER CLINIC - RQWG6</t>
  </si>
  <si>
    <t>RQWG8</t>
  </si>
  <si>
    <t>KEATS HOUSE CLINIC - RQWG8</t>
  </si>
  <si>
    <t>RQWG0</t>
  </si>
  <si>
    <t>PRINCESS ALEXANDRA HOSPITAL - RQWG0</t>
  </si>
  <si>
    <t>RQWG4</t>
  </si>
  <si>
    <t>PRINCESS ALEXANDRA PRIVATE HOSPITAL</t>
  </si>
  <si>
    <t>RQWG9</t>
  </si>
  <si>
    <t>RECTORY LANE CLINIC - RQWG9</t>
  </si>
  <si>
    <t>RQWG3</t>
  </si>
  <si>
    <t>SAFFRON WALDEN COMMUNITY HOSPITAL - RQWG3</t>
  </si>
  <si>
    <t>RQWG1</t>
  </si>
  <si>
    <t>ST. MARGARET'S HOSPITAL - RQWG1</t>
  </si>
  <si>
    <t>RQXM1</t>
  </si>
  <si>
    <t>HOMERTON UNIVERSITY HOSPITAL - RQXM1</t>
  </si>
  <si>
    <t>RQX01</t>
  </si>
  <si>
    <t>ROYAL LONDON HOSPITAL - RQX01</t>
  </si>
  <si>
    <t>RQYDE</t>
  </si>
  <si>
    <t>ATC QUEEN MARY'S</t>
  </si>
  <si>
    <t>RQY05</t>
  </si>
  <si>
    <t>BARNES HOSPITAL</t>
  </si>
  <si>
    <t>RQY52</t>
  </si>
  <si>
    <t>BRIGHTWELL CRESCENT</t>
  </si>
  <si>
    <t>RQYCD</t>
  </si>
  <si>
    <t>CHILD AND ADOLESCENT</t>
  </si>
  <si>
    <t>RQY48</t>
  </si>
  <si>
    <t>COMMUNITY STORE</t>
  </si>
  <si>
    <t>RQYCK</t>
  </si>
  <si>
    <t>EATING DISORDERS</t>
  </si>
  <si>
    <t>RQY31</t>
  </si>
  <si>
    <t>GUILDHALL</t>
  </si>
  <si>
    <t>RQY06</t>
  </si>
  <si>
    <t>HENDERSON HOSPITAL</t>
  </si>
  <si>
    <t>RQY66</t>
  </si>
  <si>
    <t>JUSTIN PLAZA 3</t>
  </si>
  <si>
    <t>RQYDF</t>
  </si>
  <si>
    <t>KINGSTON C.A.D.T</t>
  </si>
  <si>
    <t>RQY57</t>
  </si>
  <si>
    <t>RQYLA</t>
  </si>
  <si>
    <t>MER &amp; SUT MHT FOR PLD</t>
  </si>
  <si>
    <t>RQYA3</t>
  </si>
  <si>
    <t>MERTON AND SUTTON AORT</t>
  </si>
  <si>
    <t>RQYDH</t>
  </si>
  <si>
    <t>MERTON C.D.T</t>
  </si>
  <si>
    <t>RQY42</t>
  </si>
  <si>
    <t>NELSON HOSPITAL</t>
  </si>
  <si>
    <t>RQYPC</t>
  </si>
  <si>
    <t>RQYEF</t>
  </si>
  <si>
    <t>OPS PUTNEY AND ROEHAMPTON</t>
  </si>
  <si>
    <t>RQYEG</t>
  </si>
  <si>
    <t>OPS SUTTON</t>
  </si>
  <si>
    <t>RQYPA</t>
  </si>
  <si>
    <t>P.A.D.S</t>
  </si>
  <si>
    <t>RQY62</t>
  </si>
  <si>
    <t>PUTNEY HILL</t>
  </si>
  <si>
    <t>RQY07</t>
  </si>
  <si>
    <t>QUEEN MARY'S HOSPITAL</t>
  </si>
  <si>
    <t>RQYF1</t>
  </si>
  <si>
    <t>R.F.S</t>
  </si>
  <si>
    <t>RQYDG</t>
  </si>
  <si>
    <t>RICHMOND C.A.D.T</t>
  </si>
  <si>
    <t>RQY67</t>
  </si>
  <si>
    <t>RICHMOND PSYCHOTHERAPIES</t>
  </si>
  <si>
    <t>RQY10</t>
  </si>
  <si>
    <t>RICHMOND ROYAL</t>
  </si>
  <si>
    <t>RQY01</t>
  </si>
  <si>
    <t>SPRINGFIELD UNIVERSITY HOSPITAL</t>
  </si>
  <si>
    <t>RQY33</t>
  </si>
  <si>
    <t>ST. HELIER HOSPITAL</t>
  </si>
  <si>
    <t>RQYDD</t>
  </si>
  <si>
    <t>SUTTON C.D.T</t>
  </si>
  <si>
    <t>RQY03</t>
  </si>
  <si>
    <t>SUTTON HOSPITAL</t>
  </si>
  <si>
    <t>RQYPD</t>
  </si>
  <si>
    <t>SUTTON MHT FOR PLD</t>
  </si>
  <si>
    <t>RQY36</t>
  </si>
  <si>
    <t>THE WILSON</t>
  </si>
  <si>
    <t>RQY08</t>
  </si>
  <si>
    <t>TOLWORTH HOSPITAL</t>
  </si>
  <si>
    <t>RQY75</t>
  </si>
  <si>
    <t>WALLINGTON LCC</t>
  </si>
  <si>
    <t>RQYA1</t>
  </si>
  <si>
    <t>WANDSWORTH AORT</t>
  </si>
  <si>
    <t>RQYDA</t>
  </si>
  <si>
    <t>WANDSWORTH C.A.T</t>
  </si>
  <si>
    <t>RQYDC</t>
  </si>
  <si>
    <t>WANDSWORTH C.D.T</t>
  </si>
  <si>
    <t>RQYL1</t>
  </si>
  <si>
    <t>WANDSWORTH MHT FOR PLD</t>
  </si>
  <si>
    <t>RR7EM</t>
  </si>
  <si>
    <t>BENSHAM HOSPITAL - RR7EM</t>
  </si>
  <si>
    <t>RR7CH</t>
  </si>
  <si>
    <t>CITY HOSPITALS SUNDERLAND - RR7CH</t>
  </si>
  <si>
    <t>RR7ER</t>
  </si>
  <si>
    <t>DUNSTON HILL HOSPITAL - RR7ER</t>
  </si>
  <si>
    <t>RR7EN</t>
  </si>
  <si>
    <t>QUEEN ELIZABETH HOSPITAL - RR7EN</t>
  </si>
  <si>
    <t>RR7DH</t>
  </si>
  <si>
    <t>SOUTH TYNESIDE DISTRICT HOSPITAL - RR7DH</t>
  </si>
  <si>
    <t>RR819</t>
  </si>
  <si>
    <t>CHAPEL ALLERTON HOSPITAL - RR819</t>
  </si>
  <si>
    <t>RR830</t>
  </si>
  <si>
    <t>CLARENDON WING, LEEDS GENERAL INFIRMARY - RR830</t>
  </si>
  <si>
    <t>RR866</t>
  </si>
  <si>
    <t>GARFORTH MEDICAL CENTRE - RR866</t>
  </si>
  <si>
    <t>RR802</t>
  </si>
  <si>
    <t>LEEDS DENTAL HOSPITAL - RR802</t>
  </si>
  <si>
    <t>RR801</t>
  </si>
  <si>
    <t>LEEDS GENERAL INFIRMARY - RR801</t>
  </si>
  <si>
    <t>RR865</t>
  </si>
  <si>
    <t>NEW HALL SURGERY - RR865</t>
  </si>
  <si>
    <t>RR867</t>
  </si>
  <si>
    <t>SAVILE TOWN MEDICAL CENTRE - RR867</t>
  </si>
  <si>
    <t>RR814</t>
  </si>
  <si>
    <t>SEACROFT HOSPITAL - RR814</t>
  </si>
  <si>
    <t>RR813</t>
  </si>
  <si>
    <t>ST JAMES'S UNIVERSITY HOSPITAL - RR813</t>
  </si>
  <si>
    <t>RR807</t>
  </si>
  <si>
    <t>WHARFEDALE HOSPITAL - RR807</t>
  </si>
  <si>
    <t>RRE3M</t>
  </si>
  <si>
    <t>RREDR</t>
  </si>
  <si>
    <t>RRE14</t>
  </si>
  <si>
    <t>RREF1</t>
  </si>
  <si>
    <t>RREP0</t>
  </si>
  <si>
    <t>CHILD DEVELOPMENT 2</t>
  </si>
  <si>
    <t>RRER4</t>
  </si>
  <si>
    <t>CHILDRENS</t>
  </si>
  <si>
    <t>RREM9</t>
  </si>
  <si>
    <t>CHILDRENS 2</t>
  </si>
  <si>
    <t>RREP1</t>
  </si>
  <si>
    <t>CHILDRENS 4</t>
  </si>
  <si>
    <t>RREP2</t>
  </si>
  <si>
    <t>CHILDRENS 5</t>
  </si>
  <si>
    <t>RREP3</t>
  </si>
  <si>
    <t>CHILDRENS 6</t>
  </si>
  <si>
    <t>RRE8C</t>
  </si>
  <si>
    <t>CHILDRENS 7</t>
  </si>
  <si>
    <t>RREF2</t>
  </si>
  <si>
    <t>GLENVIEW, LUDLOW</t>
  </si>
  <si>
    <t>RREFJ</t>
  </si>
  <si>
    <t>HIGH TREES RESIDENTIAL HOME</t>
  </si>
  <si>
    <t>RREP6</t>
  </si>
  <si>
    <t>INCLUSION</t>
  </si>
  <si>
    <t>RRET4</t>
  </si>
  <si>
    <t>RRE7T</t>
  </si>
  <si>
    <t>INCLUSION / OASIS 1</t>
  </si>
  <si>
    <t>RRE7V</t>
  </si>
  <si>
    <t>INCLUSION / OASIS 2</t>
  </si>
  <si>
    <t>RRET7</t>
  </si>
  <si>
    <t>INCLUSION 1</t>
  </si>
  <si>
    <t>RRET8</t>
  </si>
  <si>
    <t>INCLUSION 2</t>
  </si>
  <si>
    <t>RRE5W</t>
  </si>
  <si>
    <t>INCLUSION CAMBRIDGE</t>
  </si>
  <si>
    <t>RREF3</t>
  </si>
  <si>
    <t>KEEPERS CRESCENT, DONNINGTON</t>
  </si>
  <si>
    <t>RREV4</t>
  </si>
  <si>
    <t>KINVER UNIT</t>
  </si>
  <si>
    <t>RREEV</t>
  </si>
  <si>
    <t>RREH1</t>
  </si>
  <si>
    <t>MEDICAL RECORDS</t>
  </si>
  <si>
    <t>RREP5</t>
  </si>
  <si>
    <t>MENTAL HEALTH</t>
  </si>
  <si>
    <t>RREEH</t>
  </si>
  <si>
    <t>MYTTON OAK COMMUNITY UNIT</t>
  </si>
  <si>
    <t>RRE0T</t>
  </si>
  <si>
    <t>NORTH SHREWSBURY CHMT - HARTLEYS MONKMOOR</t>
  </si>
  <si>
    <t>RREV3</t>
  </si>
  <si>
    <t>OLDER PEOPLE 10</t>
  </si>
  <si>
    <t>RREF5</t>
  </si>
  <si>
    <t>PARK HOUSE T4 BIRMINGHAM</t>
  </si>
  <si>
    <t>RREFD</t>
  </si>
  <si>
    <t>PLAS NEWYDD, BELLE VIEW</t>
  </si>
  <si>
    <t>RRET3</t>
  </si>
  <si>
    <t>QUEST</t>
  </si>
  <si>
    <t>RREFG</t>
  </si>
  <si>
    <t>RSH COPTHORNE</t>
  </si>
  <si>
    <t>RREPG</t>
  </si>
  <si>
    <t>SAMUEL JOHNSON HOSPITAL</t>
  </si>
  <si>
    <t>RREGN</t>
  </si>
  <si>
    <t>SFOP CMHN</t>
  </si>
  <si>
    <t>RRE4C</t>
  </si>
  <si>
    <t>SHROPSHIRE EI</t>
  </si>
  <si>
    <t>RRE5X</t>
  </si>
  <si>
    <t>SHROPSHIRE REHAB AND RECOVERY</t>
  </si>
  <si>
    <t>RRE0E</t>
  </si>
  <si>
    <t>ST AUSTIN FRIARS, SHREWSBURY</t>
  </si>
  <si>
    <t>RREG5</t>
  </si>
  <si>
    <t>ST AUSTINS</t>
  </si>
  <si>
    <t>RREV7</t>
  </si>
  <si>
    <t>ST GEORGES 4</t>
  </si>
  <si>
    <t>RRE11</t>
  </si>
  <si>
    <t>ST GEORGE'S HOSPITAL</t>
  </si>
  <si>
    <t>RREV5</t>
  </si>
  <si>
    <t>ST GEORGES HOSPITAL 2</t>
  </si>
  <si>
    <t>RREV6</t>
  </si>
  <si>
    <t>ST GEORGES HOSPITAL 3</t>
  </si>
  <si>
    <t>RRE4J</t>
  </si>
  <si>
    <t>STAFFORD CRHT</t>
  </si>
  <si>
    <t>RRE01</t>
  </si>
  <si>
    <t>STAFFORD GENERAL HOSPITAL</t>
  </si>
  <si>
    <t>RREC3</t>
  </si>
  <si>
    <t>STATION ST</t>
  </si>
  <si>
    <t>RRE45</t>
  </si>
  <si>
    <t>STRETTON EDGE RESPITE UNIT</t>
  </si>
  <si>
    <t>RRED7</t>
  </si>
  <si>
    <t>SUSTAIN</t>
  </si>
  <si>
    <t>RREGE</t>
  </si>
  <si>
    <t>TELFORD AOT</t>
  </si>
  <si>
    <t>RRE0Y</t>
  </si>
  <si>
    <t>TELFORD AOT (WREKIN RD)</t>
  </si>
  <si>
    <t>RRE0R</t>
  </si>
  <si>
    <t>THE ELMS SHREWSBURY</t>
  </si>
  <si>
    <t>RREGC</t>
  </si>
  <si>
    <t>THE HAWTHORNS</t>
  </si>
  <si>
    <t>RRERS</t>
  </si>
  <si>
    <t>THE REDWOODS CENTRE</t>
  </si>
  <si>
    <t>RREGK</t>
  </si>
  <si>
    <t>TORC</t>
  </si>
  <si>
    <t>RREA4</t>
  </si>
  <si>
    <t>RRE56</t>
  </si>
  <si>
    <t>UNIT 4, BRITANNIA</t>
  </si>
  <si>
    <t>RREA3</t>
  </si>
  <si>
    <t>UNITS 5 AND 6 ASHFIELDS</t>
  </si>
  <si>
    <t>RREFL</t>
  </si>
  <si>
    <t>VISION HOMES 1B</t>
  </si>
  <si>
    <t>RREFK</t>
  </si>
  <si>
    <t>VISION HOMES 1C</t>
  </si>
  <si>
    <t>RREE4</t>
  </si>
  <si>
    <t>WHITCHURCH HOSPITAL</t>
  </si>
  <si>
    <t>RRE95</t>
  </si>
  <si>
    <t>WHITTINGTON BARRACKS</t>
  </si>
  <si>
    <t>RREA7</t>
  </si>
  <si>
    <t>YOCKLETON GRANGE</t>
  </si>
  <si>
    <t>RRF01</t>
  </si>
  <si>
    <t>LEIGH INFIRMARY - RRF01</t>
  </si>
  <si>
    <t>RRF02</t>
  </si>
  <si>
    <t>ROYAL ALBERT EDWARD INFIRMARY - RRF02</t>
  </si>
  <si>
    <t>RRF54</t>
  </si>
  <si>
    <t>THOMAS LINACRE OUTPATIENT CENTRE - RRF54</t>
  </si>
  <si>
    <t>RRF04</t>
  </si>
  <si>
    <t>WHELLEY HOSPITAL - RRF04</t>
  </si>
  <si>
    <t>RRF53</t>
  </si>
  <si>
    <t>WRIGHTINGTON HOSPITAL - RRF53</t>
  </si>
  <si>
    <t>RRJ05</t>
  </si>
  <si>
    <t>ROYAL ORTHOPAEDIC HOSPITAL - RRJ05</t>
  </si>
  <si>
    <t>RRK04</t>
  </si>
  <si>
    <t>ASHFURLONG MEDICAL CENTRE</t>
  </si>
  <si>
    <t>RRK98</t>
  </si>
  <si>
    <t>RRK07</t>
  </si>
  <si>
    <t>GREEN RIDGE SURGERY</t>
  </si>
  <si>
    <t>RRK97</t>
  </si>
  <si>
    <t>HEARTLANDS HOSPITAL</t>
  </si>
  <si>
    <t>RRK02</t>
  </si>
  <si>
    <t>QUEEN ELIZABETH HOSPITAL - RRK02</t>
  </si>
  <si>
    <t>RRK15</t>
  </si>
  <si>
    <t>QUEEN ELIZABETH HOSPITAL BIRMINGHAM - RRK15</t>
  </si>
  <si>
    <t>RRK03</t>
  </si>
  <si>
    <t>SELLY OAK HOSPITAL (ACUTE) - RRK03</t>
  </si>
  <si>
    <t>RRK99</t>
  </si>
  <si>
    <t>SOLIHULL HOSPITAL</t>
  </si>
  <si>
    <t>RRP14</t>
  </si>
  <si>
    <t>CANNING CRESCENT</t>
  </si>
  <si>
    <t>RRP17</t>
  </si>
  <si>
    <t>COLINDALE HOSPITAL</t>
  </si>
  <si>
    <t>RRP64</t>
  </si>
  <si>
    <t>EDMONTON COMMUNITY REHABILITATION UNIT</t>
  </si>
  <si>
    <t>RRP02</t>
  </si>
  <si>
    <t>ENFIELD MENTAL HEALTH</t>
  </si>
  <si>
    <t>RRP27</t>
  </si>
  <si>
    <t>RRP68</t>
  </si>
  <si>
    <t>FTAC</t>
  </si>
  <si>
    <t>RRP03</t>
  </si>
  <si>
    <t>HARINGEY MENTAL HEALTH</t>
  </si>
  <si>
    <t>RRP42</t>
  </si>
  <si>
    <t>ROYAL NATIONAL ORTHOPAEDIC HOSPITAL</t>
  </si>
  <si>
    <t>RRP47</t>
  </si>
  <si>
    <t>RRVRH</t>
  </si>
  <si>
    <t>HOSPITAL FOR TROPICAL DISEASES - RRVRH</t>
  </si>
  <si>
    <t>RRVNC</t>
  </si>
  <si>
    <t>NAT HOSP FOR NEURLGY &amp; NEUROSC. CHALFONT</t>
  </si>
  <si>
    <t>RRVNQ</t>
  </si>
  <si>
    <t>NATIONAL HOSPITAL FOR NEUROLOGY AND NEUROSURGERY, QUEEN SQUARE - RRVNQ</t>
  </si>
  <si>
    <t>RRVRN</t>
  </si>
  <si>
    <t>ROYAL NATIONAL THROAT, NOSE &amp; EAR HOSPITAL - RRVRN</t>
  </si>
  <si>
    <t>RRVE1</t>
  </si>
  <si>
    <t>THE EASTMAN DENTAL HOSPITAL - RRVE1</t>
  </si>
  <si>
    <t>RRV30</t>
  </si>
  <si>
    <t>THE HEART HOSPITAL - RRV30</t>
  </si>
  <si>
    <t>RRV60</t>
  </si>
  <si>
    <t>THE ROYAL LONDON HOSPITAL FOR INTEGRATED MEDICINE - RRV60</t>
  </si>
  <si>
    <t>RRVCC</t>
  </si>
  <si>
    <t>UCH MACMILLAN CANCER CENTRE</t>
  </si>
  <si>
    <t>RRV99</t>
  </si>
  <si>
    <t>UCLH OUTREACH: ASHFORD AND ST PETER'S HOSPITAL - RRV99</t>
  </si>
  <si>
    <t>RRV97</t>
  </si>
  <si>
    <t>UCLH OUTREACH: ROYAL BERKSHIRE HOSPITAL - RRV97</t>
  </si>
  <si>
    <t>RRV98</t>
  </si>
  <si>
    <t>UCLH OUTREACH: THE MARGARET CENTRE - RRV98</t>
  </si>
  <si>
    <t>RRV13</t>
  </si>
  <si>
    <t>UCLH ROSENHEIM BUILDING</t>
  </si>
  <si>
    <t>RRV03</t>
  </si>
  <si>
    <t>UNIVERSITY COLLEGE HOSPITAL - RRV03</t>
  </si>
  <si>
    <t>RRV11</t>
  </si>
  <si>
    <t>UNIVERSITY COLLEGE HOSPITAL ELIZABETH GARRETT ANDERSON WING - RRV11</t>
  </si>
  <si>
    <t>RT190</t>
  </si>
  <si>
    <t>ADDENBROOKES HOSPITAL</t>
  </si>
  <si>
    <t>RT1AF</t>
  </si>
  <si>
    <t>ADOLESCENT UNIT</t>
  </si>
  <si>
    <t>RT101</t>
  </si>
  <si>
    <t>CAMBRIDGE COMWISE CDS</t>
  </si>
  <si>
    <t>RT1AD</t>
  </si>
  <si>
    <t>CAMBRIDGE LD</t>
  </si>
  <si>
    <t>RT103</t>
  </si>
  <si>
    <t>CAMBRIDGE MARACIS CDS</t>
  </si>
  <si>
    <t>RT1AJ</t>
  </si>
  <si>
    <t>CAMBRIDGE OPMH</t>
  </si>
  <si>
    <t>RT1DQ</t>
  </si>
  <si>
    <t>CAMEO</t>
  </si>
  <si>
    <t>RT121</t>
  </si>
  <si>
    <t>COMMUNITY ALCOHOL AND DRUGS</t>
  </si>
  <si>
    <t>RT136</t>
  </si>
  <si>
    <t>DARWIN NURSERY, PROSPECT FARM</t>
  </si>
  <si>
    <t>RT1GD</t>
  </si>
  <si>
    <t>DODDINGTON HOSPITAL</t>
  </si>
  <si>
    <t>RT1EE</t>
  </si>
  <si>
    <t>E CAMBS AND FENLAND LD</t>
  </si>
  <si>
    <t>RT1JN</t>
  </si>
  <si>
    <t>FENLAND AOT</t>
  </si>
  <si>
    <t>RT113</t>
  </si>
  <si>
    <t>FULBOURN HOSPITAL</t>
  </si>
  <si>
    <t>RT1KA</t>
  </si>
  <si>
    <t>HAWTHORN DAY THERAPY</t>
  </si>
  <si>
    <t>RT104</t>
  </si>
  <si>
    <t>HUNTINGDON CDS</t>
  </si>
  <si>
    <t>RT1CC</t>
  </si>
  <si>
    <t>HUNTINGDON OPMH</t>
  </si>
  <si>
    <t>RT115</t>
  </si>
  <si>
    <t>IDA DARWIN HOSPITAL</t>
  </si>
  <si>
    <t>RT11C</t>
  </si>
  <si>
    <t>INTERMEDIATE CARE UNIT</t>
  </si>
  <si>
    <t>RT11A</t>
  </si>
  <si>
    <t>LORD BYRON WARD</t>
  </si>
  <si>
    <t>MENTAL HEALTH UNIT</t>
  </si>
  <si>
    <t>RT1FC</t>
  </si>
  <si>
    <t>NEW COTTAGES DAY HOSPITAL</t>
  </si>
  <si>
    <t>RT182</t>
  </si>
  <si>
    <t>RT102</t>
  </si>
  <si>
    <t>PETERBOROUGH CDS</t>
  </si>
  <si>
    <t>RT1DE</t>
  </si>
  <si>
    <t>PETERBOROUGH LD</t>
  </si>
  <si>
    <t>RT1FD</t>
  </si>
  <si>
    <t>THE CEDARS</t>
  </si>
  <si>
    <t>RT1AE</t>
  </si>
  <si>
    <t>THE CROFT CHILDRENS UNIT</t>
  </si>
  <si>
    <t>THE LAURELS</t>
  </si>
  <si>
    <t>RT120</t>
  </si>
  <si>
    <t>WHITTLESEY COMMUNITY HOME</t>
  </si>
  <si>
    <t>RT2G2</t>
  </si>
  <si>
    <t>ALKRINGTON LIFT</t>
  </si>
  <si>
    <t>RT211</t>
  </si>
  <si>
    <t>ASTLEY ST VILLA</t>
  </si>
  <si>
    <t>RT2C3</t>
  </si>
  <si>
    <t>BEALY COMMUNITY HOSPITAL</t>
  </si>
  <si>
    <t>RT2C1</t>
  </si>
  <si>
    <t>BUTLER GREEN</t>
  </si>
  <si>
    <t>RT2F7</t>
  </si>
  <si>
    <t>CHEW VALE</t>
  </si>
  <si>
    <t>RT264</t>
  </si>
  <si>
    <t>CHILD &amp; ADOLESCENT UNIT - BIRCHILL HOSPITAL</t>
  </si>
  <si>
    <t>RT265</t>
  </si>
  <si>
    <t>CHILD &amp; ADOLESCENT UNIT - FAIRFIELD GENERAL HOSPITAL</t>
  </si>
  <si>
    <t>RT270</t>
  </si>
  <si>
    <t>CHILD PSYCHOLOGY, REFLECTIONS</t>
  </si>
  <si>
    <t>RT2G5</t>
  </si>
  <si>
    <t>CROFT SHIFA</t>
  </si>
  <si>
    <t>RT271</t>
  </si>
  <si>
    <t>DEPARTMENT OF PSYCHOLOGICAL MEDICINE</t>
  </si>
  <si>
    <t>RT2D4</t>
  </si>
  <si>
    <t>ELMS SQUARE</t>
  </si>
  <si>
    <t>RT2M7</t>
  </si>
  <si>
    <t>ETHEROW BUILDING</t>
  </si>
  <si>
    <t>RT2F9</t>
  </si>
  <si>
    <t>FAILSWORTH PCRC</t>
  </si>
  <si>
    <t>RT2M3</t>
  </si>
  <si>
    <t>GRANGE VIEW</t>
  </si>
  <si>
    <t>RT213</t>
  </si>
  <si>
    <t>HANSON CORNER</t>
  </si>
  <si>
    <t>RT243</t>
  </si>
  <si>
    <t>INPATIENT UNIT (ADULT) - STANSFIELD PLACE</t>
  </si>
  <si>
    <t>RT248</t>
  </si>
  <si>
    <t>IRWELL UNIT - FAIRFIELD GENERAL HOSPITAL</t>
  </si>
  <si>
    <t>RT2K3</t>
  </si>
  <si>
    <t>LE BURNS UNIT</t>
  </si>
  <si>
    <t>RT274</t>
  </si>
  <si>
    <t>RT267</t>
  </si>
  <si>
    <t>MENTAL HEALTH UNIT - STEPPING HILL HOSPITAL</t>
  </si>
  <si>
    <t>RT284</t>
  </si>
  <si>
    <t>OLDER PEOPLE'S DAY HOSPITAL</t>
  </si>
  <si>
    <t>RT251</t>
  </si>
  <si>
    <t>PENNINE 3 - BIRCH HILL HOSPITAL</t>
  </si>
  <si>
    <t>RT2HQ</t>
  </si>
  <si>
    <t>PENNINE CARE NHS TRUST</t>
  </si>
  <si>
    <t>RT2K4</t>
  </si>
  <si>
    <t>PROSPECT PLACE</t>
  </si>
  <si>
    <t>RT253</t>
  </si>
  <si>
    <t>PSYCHOLOGICAL THERAPY - STOCKPORT</t>
  </si>
  <si>
    <t>RT294</t>
  </si>
  <si>
    <t>PSYCHOLOGY</t>
  </si>
  <si>
    <t>RT242</t>
  </si>
  <si>
    <t>SECURE RESIDENTIAL - RHODES PLACE</t>
  </si>
  <si>
    <t>RT2E7</t>
  </si>
  <si>
    <t>SOUTHLINK</t>
  </si>
  <si>
    <t>RT292</t>
  </si>
  <si>
    <t>TEENAGE PSYCHOLOGY</t>
  </si>
  <si>
    <t>RT208</t>
  </si>
  <si>
    <t>THE MEADOWS (OLD AGE PSYCHIATRY UNIT)</t>
  </si>
  <si>
    <t>RT2J2</t>
  </si>
  <si>
    <t>TRIPLE H</t>
  </si>
  <si>
    <t>RT287</t>
  </si>
  <si>
    <t>UNIT 8, THE LANDINGS</t>
  </si>
  <si>
    <t>RT206</t>
  </si>
  <si>
    <t>WOODS HOSPITAL</t>
  </si>
  <si>
    <t>RT2E2</t>
  </si>
  <si>
    <t>YPAS</t>
  </si>
  <si>
    <t>RT5FM</t>
  </si>
  <si>
    <t>3 RUBICON CLOSE</t>
  </si>
  <si>
    <t>RT5FD</t>
  </si>
  <si>
    <t>ADOLESCENT PSYCHIATRIC UNIT</t>
  </si>
  <si>
    <t>RT5YC</t>
  </si>
  <si>
    <t>ASHBY DIST HOSP WARD</t>
  </si>
  <si>
    <t>RT5PF</t>
  </si>
  <si>
    <t>ASHBY HOSPITAL</t>
  </si>
  <si>
    <t>RT521</t>
  </si>
  <si>
    <t>BELVOIR INTENSIVE CARE UNIT</t>
  </si>
  <si>
    <t>RT505</t>
  </si>
  <si>
    <t>BENNION CENTRE/LANGLEY</t>
  </si>
  <si>
    <t>RT522</t>
  </si>
  <si>
    <t>BRACKEN BUILDING</t>
  </si>
  <si>
    <t>RT5LB</t>
  </si>
  <si>
    <t>BRACKENDALE</t>
  </si>
  <si>
    <t>RT5AP</t>
  </si>
  <si>
    <t>BRANDON MENTAL HEALTH UNIT</t>
  </si>
  <si>
    <t>RT5LF</t>
  </si>
  <si>
    <t>CASTLERIGG</t>
  </si>
  <si>
    <t>RT5C9</t>
  </si>
  <si>
    <t>CHARNWOOD 1</t>
  </si>
  <si>
    <t>RT5D1</t>
  </si>
  <si>
    <t>CHARNWOOD 1 (EPMA)</t>
  </si>
  <si>
    <t>RT5D2</t>
  </si>
  <si>
    <t>CHARNWOOD 2</t>
  </si>
  <si>
    <t>RT5D3</t>
  </si>
  <si>
    <t>CHARNWOOD 2 (EPMA)</t>
  </si>
  <si>
    <t>RT5D4</t>
  </si>
  <si>
    <t>CHARNWOOD 3</t>
  </si>
  <si>
    <t>RT5D5</t>
  </si>
  <si>
    <t>CHARNWOOD 3 (EPMA)</t>
  </si>
  <si>
    <t>RT5D6</t>
  </si>
  <si>
    <t>CHARNWOOD 4</t>
  </si>
  <si>
    <t>RT5D7</t>
  </si>
  <si>
    <t>CHARNWOOD 4 (EPMA)</t>
  </si>
  <si>
    <t>RT5NJ</t>
  </si>
  <si>
    <t>CHARNWOOD MILL</t>
  </si>
  <si>
    <t>RT5D8</t>
  </si>
  <si>
    <t>CITY CENTRAL 1</t>
  </si>
  <si>
    <t>RT5D9</t>
  </si>
  <si>
    <t>CITY CENTRAL 1 (EPMA)</t>
  </si>
  <si>
    <t>RT5E1</t>
  </si>
  <si>
    <t>CITY CENTRAL 2</t>
  </si>
  <si>
    <t>RT5E2</t>
  </si>
  <si>
    <t>CITY CENTRAL 2 (EPMA)</t>
  </si>
  <si>
    <t>RT5E3</t>
  </si>
  <si>
    <t>CITY CENTRAL 3</t>
  </si>
  <si>
    <t>RT5E4</t>
  </si>
  <si>
    <t>CITY CENTRAL 3 (EPMA)</t>
  </si>
  <si>
    <t>RT5WW</t>
  </si>
  <si>
    <t>CITY CENTRAL 4</t>
  </si>
  <si>
    <t>RT5WX</t>
  </si>
  <si>
    <t>CITY CENTRAL 4 (EPMA)</t>
  </si>
  <si>
    <t>RT5E5</t>
  </si>
  <si>
    <t>CITY EAST 1</t>
  </si>
  <si>
    <t>RT5E6</t>
  </si>
  <si>
    <t>CITY EAST 1 (EPMA)</t>
  </si>
  <si>
    <t>RT5E7</t>
  </si>
  <si>
    <t>CITY EAST 2</t>
  </si>
  <si>
    <t>RT5E8</t>
  </si>
  <si>
    <t>CITY EAST 2 (EPMA)</t>
  </si>
  <si>
    <t>RT5E9</t>
  </si>
  <si>
    <t>CITY EAST 3</t>
  </si>
  <si>
    <t>RT5F1</t>
  </si>
  <si>
    <t>CITY EAST 3 (EPMA)</t>
  </si>
  <si>
    <t>RT5YV</t>
  </si>
  <si>
    <t>CITY EAST 4</t>
  </si>
  <si>
    <t>RT5NT</t>
  </si>
  <si>
    <t>CITY EAST 4 (EPMA)</t>
  </si>
  <si>
    <t>RT5F2</t>
  </si>
  <si>
    <t>CITY WEST 1</t>
  </si>
  <si>
    <t>RT5F3</t>
  </si>
  <si>
    <t>CITY WEST 1 (EPMA)</t>
  </si>
  <si>
    <t>RT5F4</t>
  </si>
  <si>
    <t>CITY WEST 2</t>
  </si>
  <si>
    <t>RT5F5</t>
  </si>
  <si>
    <t>CITY WEST 2 (EPMA)</t>
  </si>
  <si>
    <t>RT5F6</t>
  </si>
  <si>
    <t>CITY WEST 3</t>
  </si>
  <si>
    <t>RT5F7</t>
  </si>
  <si>
    <t>CITY WEST 3 (EPMA)</t>
  </si>
  <si>
    <t>RT5WA</t>
  </si>
  <si>
    <t>CITY WEST 4</t>
  </si>
  <si>
    <t>RT5WC</t>
  </si>
  <si>
    <t>CITY WEST 4 (EPMA)</t>
  </si>
  <si>
    <t>RT5YP</t>
  </si>
  <si>
    <t>CLARENDON MEWS</t>
  </si>
  <si>
    <t>RT5YD</t>
  </si>
  <si>
    <t>COALVILLE HOSP WARDS</t>
  </si>
  <si>
    <t>RT5PE</t>
  </si>
  <si>
    <t>COALVILLE HOSPITAL</t>
  </si>
  <si>
    <t>RT512</t>
  </si>
  <si>
    <t>COGNITIVE BEHAVIOURAL THERAPY</t>
  </si>
  <si>
    <t>RT5F8</t>
  </si>
  <si>
    <t>EAST LEICESTERSHIRE 1</t>
  </si>
  <si>
    <t>RT5F9</t>
  </si>
  <si>
    <t>EAST LEICESTERSHIRE 1 (EPMA)</t>
  </si>
  <si>
    <t>RT5G1</t>
  </si>
  <si>
    <t>EAST LEICESTERSHIRE 2</t>
  </si>
  <si>
    <t>RT5G2</t>
  </si>
  <si>
    <t>EAST LEICESTERSHIRE 2 (EPMA)</t>
  </si>
  <si>
    <t>RT5G3</t>
  </si>
  <si>
    <t>EAST LEICESTERSHIRE 3</t>
  </si>
  <si>
    <t>RT5G4</t>
  </si>
  <si>
    <t>EAST LEICESTERSHIRE 3 (EPMA)</t>
  </si>
  <si>
    <t>RT52C</t>
  </si>
  <si>
    <t>EATING DISORDERS 1</t>
  </si>
  <si>
    <t>RT5V5</t>
  </si>
  <si>
    <t>EATING DISORDERS 1 (EPMA)</t>
  </si>
  <si>
    <t>RT5V6</t>
  </si>
  <si>
    <t>EATING DISORDERS 2</t>
  </si>
  <si>
    <t>RT5V7</t>
  </si>
  <si>
    <t>EATING DISORDERS 2 (EPMA)</t>
  </si>
  <si>
    <t>RT5V8</t>
  </si>
  <si>
    <t>EATING DISORDERS 3</t>
  </si>
  <si>
    <t>RT5V9</t>
  </si>
  <si>
    <t>EATING DISORDERS 3 (EPMA)</t>
  </si>
  <si>
    <t>RT53C</t>
  </si>
  <si>
    <t>EATING DISORDERS 4</t>
  </si>
  <si>
    <t>RT54C</t>
  </si>
  <si>
    <t>EATING DISORDERS 4 (EPMA)</t>
  </si>
  <si>
    <t>RT5KT</t>
  </si>
  <si>
    <t>EVINGTON CENTRE</t>
  </si>
  <si>
    <t>RT5YR</t>
  </si>
  <si>
    <t>EXTERNAL AUDITORS</t>
  </si>
  <si>
    <t>RT5YE</t>
  </si>
  <si>
    <t>FEILDING PALMER WARD</t>
  </si>
  <si>
    <t>RT5PH</t>
  </si>
  <si>
    <t>FIELDING PALMER HOSPITAL</t>
  </si>
  <si>
    <t>RT5G5</t>
  </si>
  <si>
    <t>FORENSIC 1</t>
  </si>
  <si>
    <t>RT5G6</t>
  </si>
  <si>
    <t>FORENSIC 1 (EPMA)</t>
  </si>
  <si>
    <t>RT5G7</t>
  </si>
  <si>
    <t>FORENSIC 2</t>
  </si>
  <si>
    <t>RT5G8</t>
  </si>
  <si>
    <t>FORENSIC 2 (EPMA)</t>
  </si>
  <si>
    <t>RT5WD</t>
  </si>
  <si>
    <t>FORENSIC 3</t>
  </si>
  <si>
    <t>RT5WE</t>
  </si>
  <si>
    <t>FORENSIC 3 (EPMA)</t>
  </si>
  <si>
    <t>RT5CD</t>
  </si>
  <si>
    <t>GILLIVERS</t>
  </si>
  <si>
    <t>RT5BP</t>
  </si>
  <si>
    <t>GLENFRITH UNIT FOR LEARNING DISABILITIES</t>
  </si>
  <si>
    <t>RT5BX</t>
  </si>
  <si>
    <t>GORSE HILL HOSPITAL</t>
  </si>
  <si>
    <t>RT5BF</t>
  </si>
  <si>
    <t>GRASMERE</t>
  </si>
  <si>
    <t>RT5YF</t>
  </si>
  <si>
    <t>H &amp; B HOSPITAL WARDS</t>
  </si>
  <si>
    <t>RT5KW</t>
  </si>
  <si>
    <t>HERSCHEL PRINS</t>
  </si>
  <si>
    <t>RT5G9</t>
  </si>
  <si>
    <t>HINCKLEY AND BOSWORTH 1</t>
  </si>
  <si>
    <t>RT5H1</t>
  </si>
  <si>
    <t>HINCKLEY AND BOSWORTH 1 (EPMA)</t>
  </si>
  <si>
    <t>RT5H2</t>
  </si>
  <si>
    <t>HINCKLEY AND BOSWORTH 2</t>
  </si>
  <si>
    <t>RT5H3</t>
  </si>
  <si>
    <t>HINCKLEY AND BOSWORTH 2 (EPMA)</t>
  </si>
  <si>
    <t>RT5H4</t>
  </si>
  <si>
    <t>HINCKLEY AND BOSWORTH 3</t>
  </si>
  <si>
    <t>RT5H5</t>
  </si>
  <si>
    <t>HINCKLEY AND BOSWORTH 3 (EPMA)</t>
  </si>
  <si>
    <t>RT5PK</t>
  </si>
  <si>
    <t>RT5W3</t>
  </si>
  <si>
    <t>LD 1</t>
  </si>
  <si>
    <t>RT5W4</t>
  </si>
  <si>
    <t>LD 1 (EPMA)</t>
  </si>
  <si>
    <t>RT55C</t>
  </si>
  <si>
    <t>LD 2</t>
  </si>
  <si>
    <t>RT56C</t>
  </si>
  <si>
    <t>LD 2 (EPMA)</t>
  </si>
  <si>
    <t>RT57C</t>
  </si>
  <si>
    <t>LD 3</t>
  </si>
  <si>
    <t>RT58C</t>
  </si>
  <si>
    <t>LD 3 (EPMA)</t>
  </si>
  <si>
    <t>RT59C</t>
  </si>
  <si>
    <t>LD 4</t>
  </si>
  <si>
    <t>RT51D</t>
  </si>
  <si>
    <t>LD 4 (EPMA)</t>
  </si>
  <si>
    <t>RT52D</t>
  </si>
  <si>
    <t>LD 5</t>
  </si>
  <si>
    <t>RT53D</t>
  </si>
  <si>
    <t>LD 5 (EPMA)</t>
  </si>
  <si>
    <t>RT54D</t>
  </si>
  <si>
    <t>LD 6</t>
  </si>
  <si>
    <t>RT55D</t>
  </si>
  <si>
    <t>LD 6 (EPMA)</t>
  </si>
  <si>
    <t>RT5X6</t>
  </si>
  <si>
    <t>LD 7</t>
  </si>
  <si>
    <t>RT56D</t>
  </si>
  <si>
    <t>LD 7 (EPMA)</t>
  </si>
  <si>
    <t>RT554</t>
  </si>
  <si>
    <t>LEICESTER FRITH (ALFRED HILL)</t>
  </si>
  <si>
    <t>RT555</t>
  </si>
  <si>
    <t>LEICESTER FRITH (BALDWIN UNIT)</t>
  </si>
  <si>
    <t>RT5MK</t>
  </si>
  <si>
    <t>LEICESTER FRITH (DOROTHY BATES SUB STATION)</t>
  </si>
  <si>
    <t>RT558</t>
  </si>
  <si>
    <t>LEICESTER FRITH (FOSSE PRINT UNIT)</t>
  </si>
  <si>
    <t>RT559</t>
  </si>
  <si>
    <t>LEICESTER FRITH (FURTHER EDUCATION BUILDING)</t>
  </si>
  <si>
    <t>RT5MM</t>
  </si>
  <si>
    <t>LEICESTER FRITH (GARAGES)</t>
  </si>
  <si>
    <t>RT5MQ</t>
  </si>
  <si>
    <t>LEICESTER FRITH (MEADOW LAND)</t>
  </si>
  <si>
    <t>RT562</t>
  </si>
  <si>
    <t>LEICESTER FRITH (REHABILITATION BUILDING)</t>
  </si>
  <si>
    <t>RT563</t>
  </si>
  <si>
    <t>LEICESTER FRITH (SNOOZLEUM)</t>
  </si>
  <si>
    <t>RT5MJ</t>
  </si>
  <si>
    <t>LEICESTER FRITH (THE CHAPEL)</t>
  </si>
  <si>
    <t>RT561</t>
  </si>
  <si>
    <t>LEICESTER FRITH (THE LAURELS)</t>
  </si>
  <si>
    <t>RT5ND</t>
  </si>
  <si>
    <t>LEICESTER FRITH (THE RECREATION HALL)</t>
  </si>
  <si>
    <t>RT564</t>
  </si>
  <si>
    <t>LEICESTER FRITH (THE TREATMENT UNIT)</t>
  </si>
  <si>
    <t>RT553</t>
  </si>
  <si>
    <t>LEICESTER FRITH HOSPITAL</t>
  </si>
  <si>
    <t>RT5X1</t>
  </si>
  <si>
    <t>LEICESTER FRITH HOSPITAL (EPMA)</t>
  </si>
  <si>
    <t>RT503</t>
  </si>
  <si>
    <t>LEICESTERSHIRE PARTNERSHIP NHS TRUST (UNIVERSITY HOSPITALS)</t>
  </si>
  <si>
    <t>RT502</t>
  </si>
  <si>
    <t>LEICESTERSHIRE PARTNERSHIP NHS TRUST MENTAL HEALTH SERVICES</t>
  </si>
  <si>
    <t>RT5AD</t>
  </si>
  <si>
    <t>LOCAL COUNTER FRAUD SPECIALIST</t>
  </si>
  <si>
    <t>RT5YG</t>
  </si>
  <si>
    <t>LOUGHBOROUGH HOSP WARDS</t>
  </si>
  <si>
    <t>RT5PD</t>
  </si>
  <si>
    <t>LOUGHBOROUGH HOSPITAL</t>
  </si>
  <si>
    <t>RT5PG</t>
  </si>
  <si>
    <t>MARKET HARBOROUGH HOSPITAL</t>
  </si>
  <si>
    <t>RT5FT</t>
  </si>
  <si>
    <t>MEASHAM MEDICAL UNIT</t>
  </si>
  <si>
    <t>RT5PA</t>
  </si>
  <si>
    <t>MELTON MOWBRAY HOSPITAL</t>
  </si>
  <si>
    <t>RT5Q8</t>
  </si>
  <si>
    <t>MHSOP 1</t>
  </si>
  <si>
    <t>RT5Q9</t>
  </si>
  <si>
    <t>MHSOP 1 (EPMA)</t>
  </si>
  <si>
    <t>RT5T8</t>
  </si>
  <si>
    <t>MHSOP 10</t>
  </si>
  <si>
    <t>RT5T9</t>
  </si>
  <si>
    <t>MHSOP 10 (EPMA)</t>
  </si>
  <si>
    <t>RT5A9</t>
  </si>
  <si>
    <t>MHSOP 11</t>
  </si>
  <si>
    <t>RT51A</t>
  </si>
  <si>
    <t>MHSOP 11 (EPMA)</t>
  </si>
  <si>
    <t>RT52A</t>
  </si>
  <si>
    <t>MHSOP 12</t>
  </si>
  <si>
    <t>RT53A</t>
  </si>
  <si>
    <t>MHSOP 12 (EPMA)</t>
  </si>
  <si>
    <t>RT54A</t>
  </si>
  <si>
    <t>MHSOP 13</t>
  </si>
  <si>
    <t>RT55A</t>
  </si>
  <si>
    <t>MHSOP 13 (EPMA)</t>
  </si>
  <si>
    <t>RT56A</t>
  </si>
  <si>
    <t>MHSOP 14</t>
  </si>
  <si>
    <t>RT57A</t>
  </si>
  <si>
    <t>MHSOP 14 (EPMA)</t>
  </si>
  <si>
    <t>RT5WK</t>
  </si>
  <si>
    <t>MHSOP 15</t>
  </si>
  <si>
    <t>RT5WL</t>
  </si>
  <si>
    <t>MHSOP 15 (EPMA)</t>
  </si>
  <si>
    <t>RT5YW</t>
  </si>
  <si>
    <t>MHSOP 16</t>
  </si>
  <si>
    <t>RT5YX</t>
  </si>
  <si>
    <t>MHSOP 16 (EPMA)</t>
  </si>
  <si>
    <t>RT5YY</t>
  </si>
  <si>
    <t>MHSOP 17</t>
  </si>
  <si>
    <t>RT5Y0</t>
  </si>
  <si>
    <t>MHSOP 17 (EPMA)</t>
  </si>
  <si>
    <t>RT51E</t>
  </si>
  <si>
    <t>MHSOP 18</t>
  </si>
  <si>
    <t>RT51G</t>
  </si>
  <si>
    <t>MHSOP 18 (EPMA)</t>
  </si>
  <si>
    <t>RT5A1</t>
  </si>
  <si>
    <t>MHSOP 2</t>
  </si>
  <si>
    <t>RT5A2</t>
  </si>
  <si>
    <t>MHSOP 2 (EPMA)</t>
  </si>
  <si>
    <t>RT5A3</t>
  </si>
  <si>
    <t>MHSOP 3</t>
  </si>
  <si>
    <t>RT5A4</t>
  </si>
  <si>
    <t>MHSOP 3 (EPMA)</t>
  </si>
  <si>
    <t>RT5A5</t>
  </si>
  <si>
    <t>MHSOP 4</t>
  </si>
  <si>
    <t>RT5A6</t>
  </si>
  <si>
    <t>MHSOP 4 (EPMA)</t>
  </si>
  <si>
    <t>RT5A7</t>
  </si>
  <si>
    <t>MHSOP 5</t>
  </si>
  <si>
    <t>RT5R8</t>
  </si>
  <si>
    <t>MHSOP 5 (EPMA)</t>
  </si>
  <si>
    <t>RT5R9</t>
  </si>
  <si>
    <t>MHSOP 6</t>
  </si>
  <si>
    <t>RT5T1</t>
  </si>
  <si>
    <t>MHSOP 6 (EPMA)</t>
  </si>
  <si>
    <t>RT5T2</t>
  </si>
  <si>
    <t>MHSOP 7</t>
  </si>
  <si>
    <t>RT5T3</t>
  </si>
  <si>
    <t>MHSOP 7 (EPMA)</t>
  </si>
  <si>
    <t>RT5T4</t>
  </si>
  <si>
    <t>MHSOP 8</t>
  </si>
  <si>
    <t>RT5T5</t>
  </si>
  <si>
    <t>MHSOP 8 (EPMA)</t>
  </si>
  <si>
    <t>RT5T6</t>
  </si>
  <si>
    <t>MHSOP 9</t>
  </si>
  <si>
    <t>RT5T7</t>
  </si>
  <si>
    <t>MHSOP 9 (EPMA)</t>
  </si>
  <si>
    <t>RT599</t>
  </si>
  <si>
    <t>MHSOP BEECHWOOD</t>
  </si>
  <si>
    <t>RT598</t>
  </si>
  <si>
    <t>MHSOP BENNION</t>
  </si>
  <si>
    <t>RT5FA</t>
  </si>
  <si>
    <t>MILL LODGE</t>
  </si>
  <si>
    <t>RT5YH</t>
  </si>
  <si>
    <t>MMH DALGLEISH WARD</t>
  </si>
  <si>
    <t>RT5Y1</t>
  </si>
  <si>
    <t>MRH ADULT MENTAL HEALTH (EPMA)</t>
  </si>
  <si>
    <t>RT5J1</t>
  </si>
  <si>
    <t>NW LEICESTERSHIRE 1</t>
  </si>
  <si>
    <t>RT5J2</t>
  </si>
  <si>
    <t>NW LEICESTERSHIRE 1 (EPMA)</t>
  </si>
  <si>
    <t>RT5J3</t>
  </si>
  <si>
    <t>NW LEICESTERSHIRE 2</t>
  </si>
  <si>
    <t>RT5J4</t>
  </si>
  <si>
    <t>NW LEICESTERSHIRE 2 (EPMA)</t>
  </si>
  <si>
    <t>RT5J5</t>
  </si>
  <si>
    <t>NW LEICESTERSHIRE 3</t>
  </si>
  <si>
    <t>RT5J6</t>
  </si>
  <si>
    <t>NW LEICESTERSHIRE 3 (EPMA)</t>
  </si>
  <si>
    <t>RT5J7</t>
  </si>
  <si>
    <t>NW LEICESTERSHIRE 4</t>
  </si>
  <si>
    <t>RT5J8</t>
  </si>
  <si>
    <t>NW LEICESTERSHIRE 4 (EPMA)</t>
  </si>
  <si>
    <t>RT5YM</t>
  </si>
  <si>
    <t>PARKSIDE</t>
  </si>
  <si>
    <t>RT5K1</t>
  </si>
  <si>
    <t>PSYCHO-ONCOLOGY 1</t>
  </si>
  <si>
    <t>RT5K2</t>
  </si>
  <si>
    <t>PSYCHO-ONCOLOGY 1 (EPMA)</t>
  </si>
  <si>
    <t>RT5K3</t>
  </si>
  <si>
    <t>PSYCHOTHERAPY 1</t>
  </si>
  <si>
    <t>RT5K4</t>
  </si>
  <si>
    <t>PSYCHOTHERAPY 1 (EPMA)</t>
  </si>
  <si>
    <t>RT5K5</t>
  </si>
  <si>
    <t>PSYCHOTHERAPY 2</t>
  </si>
  <si>
    <t>RT5K6</t>
  </si>
  <si>
    <t>PSYCHOTHERAPY 2 (EPMA)</t>
  </si>
  <si>
    <t>RT57D</t>
  </si>
  <si>
    <t>PSYCHOTHERAPY 3</t>
  </si>
  <si>
    <t>RT58D</t>
  </si>
  <si>
    <t>PSYCHOTHERAPY 3 (EPMA)</t>
  </si>
  <si>
    <t>RT5FC</t>
  </si>
  <si>
    <t>RATHLIN</t>
  </si>
  <si>
    <t>RT5YJ</t>
  </si>
  <si>
    <t>RMH RUTLAND WARD</t>
  </si>
  <si>
    <t>RT5KK</t>
  </si>
  <si>
    <t>ROTHESAY</t>
  </si>
  <si>
    <t>RT5PC</t>
  </si>
  <si>
    <t>RUTLAND HOSPITAL</t>
  </si>
  <si>
    <t>RT5K7</t>
  </si>
  <si>
    <t>SOUTH LEICESTERSHIRE 1</t>
  </si>
  <si>
    <t>RT5K8</t>
  </si>
  <si>
    <t>SOUTH LEICESTERSHIRE 1 (EPMA)</t>
  </si>
  <si>
    <t>RT5K9</t>
  </si>
  <si>
    <t>SOUTH LEICESTERSHIRE 2</t>
  </si>
  <si>
    <t>RT5L1</t>
  </si>
  <si>
    <t>SOUTH LEICESTERSHIRE 2 (EPMA)</t>
  </si>
  <si>
    <t>RT5L2</t>
  </si>
  <si>
    <t>SOUTH LEICESTERSHIRE 3</t>
  </si>
  <si>
    <t>RT5L3</t>
  </si>
  <si>
    <t>SOUTH LEICESTERSHIRE 3 (EPMA)</t>
  </si>
  <si>
    <t>RT5L4</t>
  </si>
  <si>
    <t>SOUTH LEICESTERSHIRE 4</t>
  </si>
  <si>
    <t>RT5L5</t>
  </si>
  <si>
    <t>SOUTH LEICESTERSHIRE 4 (EPMA)</t>
  </si>
  <si>
    <t>RT5L6</t>
  </si>
  <si>
    <t>SOUTH LEICESTERSHIRE 5</t>
  </si>
  <si>
    <t>RT5L7</t>
  </si>
  <si>
    <t>SOUTH LEICESTERSHIRE 5 (EPMA)</t>
  </si>
  <si>
    <t>RT5YL</t>
  </si>
  <si>
    <t>ST LUKES</t>
  </si>
  <si>
    <t>ST LUKES HOSPITAL WARDS</t>
  </si>
  <si>
    <t>RT5KE</t>
  </si>
  <si>
    <t>STEWART HOUSE</t>
  </si>
  <si>
    <t>RT5NP</t>
  </si>
  <si>
    <t>SUITE P1</t>
  </si>
  <si>
    <t>RT5LR</t>
  </si>
  <si>
    <t>TARRY VIEW</t>
  </si>
  <si>
    <t>RT5NH</t>
  </si>
  <si>
    <t>THE AGNES UNIT</t>
  </si>
  <si>
    <t>RT5KF</t>
  </si>
  <si>
    <t>THE BRADGATE MENTAL HEALTH UNIT</t>
  </si>
  <si>
    <t>RT5LS</t>
  </si>
  <si>
    <t>THE FIRS</t>
  </si>
  <si>
    <t>RT5FP</t>
  </si>
  <si>
    <t>RT5FK</t>
  </si>
  <si>
    <t>THE WILLOWS (LEICESTER)</t>
  </si>
  <si>
    <t>RT5CN</t>
  </si>
  <si>
    <t>THERAPEUTIC COMMUNITY</t>
  </si>
  <si>
    <t>RT5AN</t>
  </si>
  <si>
    <t>TOWERS HOSPITAL</t>
  </si>
  <si>
    <t>RT565</t>
  </si>
  <si>
    <t>TOWERS HOSPITAL (DAISY PEAKE BUILDING)</t>
  </si>
  <si>
    <t>RT5MX</t>
  </si>
  <si>
    <t>TOWERS HOSPITAL (THE CABIN)</t>
  </si>
  <si>
    <t>RT582</t>
  </si>
  <si>
    <t>TREATMENT AND RECOVERY</t>
  </si>
  <si>
    <t>RT5L8</t>
  </si>
  <si>
    <t>TREATMENT AND RECOVERY 1</t>
  </si>
  <si>
    <t>RT5L9</t>
  </si>
  <si>
    <t>TREATMENT AND RECOVERY 1 (EPMA)</t>
  </si>
  <si>
    <t>RT5M2</t>
  </si>
  <si>
    <t>TREATMENT AND RECOVERY 2</t>
  </si>
  <si>
    <t>RT5M1</t>
  </si>
  <si>
    <t>TREATMENT AND RECOVERY 2 (EPMA)</t>
  </si>
  <si>
    <t>RT5CA</t>
  </si>
  <si>
    <t>TURNER RISE</t>
  </si>
  <si>
    <t>RT5X7</t>
  </si>
  <si>
    <t>WEST CITY ADULT MH (EPMA)</t>
  </si>
  <si>
    <t>WILLOWS</t>
  </si>
  <si>
    <t>RTD01</t>
  </si>
  <si>
    <t>FREEMAN HOSPITAL - RTD01</t>
  </si>
  <si>
    <t>RTD04</t>
  </si>
  <si>
    <t>NEWCASTLE DENTAL HOSPITAL - RTD04</t>
  </si>
  <si>
    <t>RTD03</t>
  </si>
  <si>
    <t>NEWCASTLE GENERAL HOSPITAL ACUTE SERVICES - RTD03</t>
  </si>
  <si>
    <t>RTDAL</t>
  </si>
  <si>
    <t>NORTH TYNESIDE GENERAL HOSPITAL - RTDAL</t>
  </si>
  <si>
    <t>RTD06</t>
  </si>
  <si>
    <t>NORTHERN CENTRE FOR CANCER CARE - RTD06</t>
  </si>
  <si>
    <t>RTDAK</t>
  </si>
  <si>
    <t>QUEEN ELIZABETH HOSPITAL - RTDAK</t>
  </si>
  <si>
    <t>RTD08</t>
  </si>
  <si>
    <t>THE NEWCASTLE FERTILITY CENTRE - RTD08</t>
  </si>
  <si>
    <t>RTD02</t>
  </si>
  <si>
    <t>THE ROYAL VICTORIA INFIRMARY - RTD02</t>
  </si>
  <si>
    <t>RTD05</t>
  </si>
  <si>
    <t>WALKERGATE HOSPITAL - RTD05</t>
  </si>
  <si>
    <t>RTE55</t>
  </si>
  <si>
    <t>ACORN HOUSE - RTE55</t>
  </si>
  <si>
    <t>RTE21</t>
  </si>
  <si>
    <t>BERKELEY HOSPITAL - RTE21</t>
  </si>
  <si>
    <t>RTE01</t>
  </si>
  <si>
    <t>CHELTENHAM GENERAL HOSPITAL - RTE01</t>
  </si>
  <si>
    <t>RTE37</t>
  </si>
  <si>
    <t>CINDERFORD HEALTH CENTRE - RTE37</t>
  </si>
  <si>
    <t>RTE23</t>
  </si>
  <si>
    <t>CIRENCESTER HOSPITAL - RTE23</t>
  </si>
  <si>
    <t>RTE35</t>
  </si>
  <si>
    <t>COLEFORD HEALTH CENTRE - RTE35</t>
  </si>
  <si>
    <t>RTE52</t>
  </si>
  <si>
    <t>COLEFORD HOUSE - RTE52</t>
  </si>
  <si>
    <t>RTE02</t>
  </si>
  <si>
    <t>DELANCEY HOSPITAL - RTE02</t>
  </si>
  <si>
    <t>RTE31</t>
  </si>
  <si>
    <t>DILKE MEMORIAL HOSPITAL - RTE31</t>
  </si>
  <si>
    <t>RTE48</t>
  </si>
  <si>
    <t>DURSLEY CLINIC - RTE48</t>
  </si>
  <si>
    <t>RTE24</t>
  </si>
  <si>
    <t>FAIRFORD HOSPITAL - RTE24</t>
  </si>
  <si>
    <t>RTE34</t>
  </si>
  <si>
    <t>FOREST OF DEAN CHILDREN'S OPPORTUNITY CENTRE - RTE34</t>
  </si>
  <si>
    <t>RTE40</t>
  </si>
  <si>
    <t>FOREST VIEW EARLY YEARS CENTRE - RTE40</t>
  </si>
  <si>
    <t>RTE53</t>
  </si>
  <si>
    <t>GL1 GLOUCESTER LEISURE CENTRE - RTE53</t>
  </si>
  <si>
    <t>RTE03</t>
  </si>
  <si>
    <t>GLOUCESTERSHIRE ROYAL HOSPITAL - RTE03</t>
  </si>
  <si>
    <t>RTE10</t>
  </si>
  <si>
    <t>HEALTHY LIVING CENTRE - RTE10</t>
  </si>
  <si>
    <t>RTE42</t>
  </si>
  <si>
    <t>HEART OF THE FOREST COMMUNITY SCHOOL - RTE42</t>
  </si>
  <si>
    <t>RTE83</t>
  </si>
  <si>
    <t>HEREFORD COUNTY HOSPITAL - RTE83</t>
  </si>
  <si>
    <t>RTE63</t>
  </si>
  <si>
    <t>LINTON HOUSE - RTE63</t>
  </si>
  <si>
    <t>RTE32</t>
  </si>
  <si>
    <t>LYDNEY AND DISTRICT HOSPITAL SITE - RTE32</t>
  </si>
  <si>
    <t>RTE49</t>
  </si>
  <si>
    <t>MAY LANE SURGERY - RTE49</t>
  </si>
  <si>
    <t>RTE08</t>
  </si>
  <si>
    <t>MOBILE CHEMOTHERAPY UNIT - RTE08</t>
  </si>
  <si>
    <t>RTE22</t>
  </si>
  <si>
    <t>MOORE COTTAGE HOSPITAL - RTE22</t>
  </si>
  <si>
    <t>RTE25</t>
  </si>
  <si>
    <t>MORETON-IN-MARSH HOSPITAL SITE - RTE25</t>
  </si>
  <si>
    <t>RTE33</t>
  </si>
  <si>
    <t>NEWENT DOCTORS PRACTICE - RTE33</t>
  </si>
  <si>
    <t>RTE41</t>
  </si>
  <si>
    <t>NEWENT EARLY YEARS CENTRE - RTE41</t>
  </si>
  <si>
    <t>RTE44</t>
  </si>
  <si>
    <t>ORCHARD MEDICAL CENTRE - RTE44</t>
  </si>
  <si>
    <t>RTE85</t>
  </si>
  <si>
    <t>ROSS COMMUNITY HOSPITAL - RTE85</t>
  </si>
  <si>
    <t>RTE36</t>
  </si>
  <si>
    <t>ST JAMES' CLINIC - RTE36</t>
  </si>
  <si>
    <t>RTE45</t>
  </si>
  <si>
    <t>ST ROSES SPECIAL SCHOOL - RTE45</t>
  </si>
  <si>
    <t>RTE04</t>
  </si>
  <si>
    <t>STANDISH HOSPITAL SITE - RTE04</t>
  </si>
  <si>
    <t>RTE47</t>
  </si>
  <si>
    <t>STONEHOUSE HEALTH CENTRE - RTE47</t>
  </si>
  <si>
    <t>RTE26</t>
  </si>
  <si>
    <t>STROUD GENERAL HOSPITAL - RTE26</t>
  </si>
  <si>
    <t>RTE39</t>
  </si>
  <si>
    <t>STROUD HEALTH CENTRE - RTE39</t>
  </si>
  <si>
    <t>RTE54</t>
  </si>
  <si>
    <t>STROUD LEISURE CENTRE - RTE54</t>
  </si>
  <si>
    <t>RTE27</t>
  </si>
  <si>
    <t>STROUD MATERNITY HOSPITAL - RTE27</t>
  </si>
  <si>
    <t>RTE38</t>
  </si>
  <si>
    <t>THE MILESTONE SCHOOL - RTE38</t>
  </si>
  <si>
    <t>RTE43</t>
  </si>
  <si>
    <t>THE SHRUBBERIES SCHOOL - RTE43</t>
  </si>
  <si>
    <t>RTE50</t>
  </si>
  <si>
    <t>THE SURGERY (ABBOTSWOOD ROAD) - RTE50</t>
  </si>
  <si>
    <t>RTE51</t>
  </si>
  <si>
    <t>THE SURGERY (BROOKFIELD ROAD) - RTE51</t>
  </si>
  <si>
    <t>RTE15</t>
  </si>
  <si>
    <t>WINCHCOMBE HOSPITAL - RTE15</t>
  </si>
  <si>
    <t>RTE84</t>
  </si>
  <si>
    <t>WORCESTER ROYAL INFIRMARY - RTE84</t>
  </si>
  <si>
    <t>RTE46</t>
  </si>
  <si>
    <t>WOTTON-UNDER-EDGE CLINIC - RTE46</t>
  </si>
  <si>
    <t>RTFDJ</t>
  </si>
  <si>
    <t>ALNWICK INFIRMARY - RTFDJ</t>
  </si>
  <si>
    <t>RTFDP</t>
  </si>
  <si>
    <t>BALLIOL SCHOOL - RTFDP</t>
  </si>
  <si>
    <t>RTFDH</t>
  </si>
  <si>
    <t>BERWICK INFIRMARY - RTFDH</t>
  </si>
  <si>
    <t>RTFDX</t>
  </si>
  <si>
    <t>BLYTH COMMUNITY HOSPITAL - RTFDX</t>
  </si>
  <si>
    <t>RTF01</t>
  </si>
  <si>
    <t>CHEVIOT AND WANSBECK UNIT - RTF01</t>
  </si>
  <si>
    <t>RTFDD</t>
  </si>
  <si>
    <t>DENE WARD - RTFDD</t>
  </si>
  <si>
    <t>RTFDU</t>
  </si>
  <si>
    <t>HALTWHISTLE WAR MEMORIAL HOSPITAL - RTFDU</t>
  </si>
  <si>
    <t>RTFDA</t>
  </si>
  <si>
    <t>HEALTH SUITE, RIVERSIDE PRIMARY SCHOOL - RTFDA</t>
  </si>
  <si>
    <t>RTF04</t>
  </si>
  <si>
    <t>HEXHAM (CLEARNET DATA) - RTF04</t>
  </si>
  <si>
    <t>RTFDR</t>
  </si>
  <si>
    <t>HEXHAM GENERAL HOSPITAL - RTFDR</t>
  </si>
  <si>
    <t>RTFDM</t>
  </si>
  <si>
    <t>MORPETH COTTAGE HOSPITAL - RTFDM</t>
  </si>
  <si>
    <t>RTF02</t>
  </si>
  <si>
    <t>NORTH TYNESIDE (CLEARNET DATA) - RTF02</t>
  </si>
  <si>
    <t>RTFFS</t>
  </si>
  <si>
    <t>NORTH TYNESIDE GENERAL HOSPITAL - RTFFS</t>
  </si>
  <si>
    <t>RTFDY</t>
  </si>
  <si>
    <t>NORTHUMBRIA HEALTHCARE NHS FOUNDATION TRUST - RTFDY</t>
  </si>
  <si>
    <t>RTFHQ</t>
  </si>
  <si>
    <t>NORTHUMBRIA HEALTHCARE NHS FOUNDATION TRUST (HEADQUARTERS) - RTFHQ</t>
  </si>
  <si>
    <t>RTF86</t>
  </si>
  <si>
    <t>NORTHUMBRIA SPECIALIST EMERGENCY CARE HOSPITAL</t>
  </si>
  <si>
    <t>RTFDE</t>
  </si>
  <si>
    <t>ONE TO ONE CENTRE - RTFDE</t>
  </si>
  <si>
    <t>RTFDN</t>
  </si>
  <si>
    <t>OXFORD CENTRE - RTFDN</t>
  </si>
  <si>
    <t>RTFEF</t>
  </si>
  <si>
    <t>ROTHBURY COMMUNITY HOSPITAL - RTFEF</t>
  </si>
  <si>
    <t>RTFDG</t>
  </si>
  <si>
    <t>SHIREMOOR HEALTH CENTRE - RTFDG</t>
  </si>
  <si>
    <t>RTFFQ</t>
  </si>
  <si>
    <t>SIR G B HUNTER MEMORIAL HOSPITAL - RTFFQ</t>
  </si>
  <si>
    <t>RTFDF</t>
  </si>
  <si>
    <t>THE CEDARS - RTFDF</t>
  </si>
  <si>
    <t>RTFDC</t>
  </si>
  <si>
    <t>TYNEMOUTH COURT - RTFDC</t>
  </si>
  <si>
    <t>RTFED</t>
  </si>
  <si>
    <t>WANSBECK HOSPITAL - RTFED</t>
  </si>
  <si>
    <t>RTG02</t>
  </si>
  <si>
    <t>BURTON HOSPITAL - RTG02</t>
  </si>
  <si>
    <t>RTG07</t>
  </si>
  <si>
    <t>ILKESTON COMMUNITY HOSPITAL - RTG07</t>
  </si>
  <si>
    <t>RTGFA</t>
  </si>
  <si>
    <t>LONDON ROAD COMMUNITY HOSPITAL - RTGFA</t>
  </si>
  <si>
    <t>RTGFG</t>
  </si>
  <si>
    <t>ROYAL DERBY HOSPITAL - RTGFG</t>
  </si>
  <si>
    <t>RTG54</t>
  </si>
  <si>
    <t>SAMUEL JOHNSON COMMUNITY HOSPITAL - RTG54</t>
  </si>
  <si>
    <t>RTG50</t>
  </si>
  <si>
    <t>SIR ROBERT PEEL COMMUNITY HOSPITAL - RTG50</t>
  </si>
  <si>
    <t>RTG05</t>
  </si>
  <si>
    <t>ST OSWALDS HOSPITAL - RTG05</t>
  </si>
  <si>
    <t>RTHE1</t>
  </si>
  <si>
    <t>BARDWELL SCHOOL - RTHE1</t>
  </si>
  <si>
    <t>RTHE9</t>
  </si>
  <si>
    <t>BISHOPSWOOD SCHOOL CLINIC, SONNING COMMON - RTHE9</t>
  </si>
  <si>
    <t>RTHF5</t>
  </si>
  <si>
    <t>BLACKBIRD LEYS LEISURE CENTRE - RTHF5</t>
  </si>
  <si>
    <t>RTH37</t>
  </si>
  <si>
    <t>BOUNDARY BROOK HOUSE - RTH37</t>
  </si>
  <si>
    <t>RTHF3</t>
  </si>
  <si>
    <t>BPAS BLACKDOWN CLINIC - RTHF3</t>
  </si>
  <si>
    <t>RTHC8</t>
  </si>
  <si>
    <t>BRISTOL RENAL - RTHC8</t>
  </si>
  <si>
    <t>RTH19</t>
  </si>
  <si>
    <t>CHIPPING NORTON COMMUNITY HOSPITAL - RTH19</t>
  </si>
  <si>
    <t>RTH02</t>
  </si>
  <si>
    <t>CHURCHILL HOSPITAL - RTH02</t>
  </si>
  <si>
    <t>RTHC9</t>
  </si>
  <si>
    <t>DORSET RENAL - RTHC9</t>
  </si>
  <si>
    <t>RTHA6</t>
  </si>
  <si>
    <t>EAST OXFORD HEALTH CENTRE - RTHA6</t>
  </si>
  <si>
    <t>RTHE8</t>
  </si>
  <si>
    <t>FITZWARYN SCHOOL - RTHE8</t>
  </si>
  <si>
    <t>RTHE2</t>
  </si>
  <si>
    <t>FRANK WISE SCHOOL</t>
  </si>
  <si>
    <t>RTH05</t>
  </si>
  <si>
    <t>HORTON GENERAL HOSPITAL</t>
  </si>
  <si>
    <t>RTH08</t>
  </si>
  <si>
    <t>RTHE7</t>
  </si>
  <si>
    <t>JOHN WATSON SCHOOL</t>
  </si>
  <si>
    <t>RTHE6</t>
  </si>
  <si>
    <t>KINGFISHER SCHOOL</t>
  </si>
  <si>
    <t>RTHE5</t>
  </si>
  <si>
    <t>MABEL PRITCHARD SCHOOL</t>
  </si>
  <si>
    <t>RTHF1</t>
  </si>
  <si>
    <t>MARIE STOPES CENTRE - EALING</t>
  </si>
  <si>
    <t>RTHF2</t>
  </si>
  <si>
    <t>MARIE STOPES CENTRE - READING</t>
  </si>
  <si>
    <t>RTHE3</t>
  </si>
  <si>
    <t>MARLBOROUGH SCHOOL</t>
  </si>
  <si>
    <t>RTH03</t>
  </si>
  <si>
    <t>NUFFIELD ORTHOPAEDIC CENTRE</t>
  </si>
  <si>
    <t>RTHA5</t>
  </si>
  <si>
    <t>ORCHARD HEALTH CENTRE</t>
  </si>
  <si>
    <t>RTHC7</t>
  </si>
  <si>
    <t>PORTSMOUTH RENAL</t>
  </si>
  <si>
    <t>RTHF4</t>
  </si>
  <si>
    <t>RENAL CLINIC - ROYAL FREE HOSPITAL</t>
  </si>
  <si>
    <t>RTHE4</t>
  </si>
  <si>
    <t>SPRINGFIELD SCHOOL</t>
  </si>
  <si>
    <t>RTH16</t>
  </si>
  <si>
    <t>RTH21</t>
  </si>
  <si>
    <t>RTHD8</t>
  </si>
  <si>
    <t>WEST BAR SURGERY, BANBURY</t>
  </si>
  <si>
    <t>RTK02</t>
  </si>
  <si>
    <t>ASHFORD HOSPITAL</t>
  </si>
  <si>
    <t>RTK34</t>
  </si>
  <si>
    <t>ASHLEY MEDICAL PRACTICE</t>
  </si>
  <si>
    <t>RTK44</t>
  </si>
  <si>
    <t>BREWERY ROAD</t>
  </si>
  <si>
    <t>RTK29</t>
  </si>
  <si>
    <t>CHERTSEY LANE</t>
  </si>
  <si>
    <t>RTK42</t>
  </si>
  <si>
    <t>CLAREMONT AVENUE</t>
  </si>
  <si>
    <t>RTK37</t>
  </si>
  <si>
    <t>COLLEGE ROAD</t>
  </si>
  <si>
    <t>RTK32</t>
  </si>
  <si>
    <t>CRANFORD HEALTH CENTRE</t>
  </si>
  <si>
    <t>RTK20</t>
  </si>
  <si>
    <t>FELTHAM HILL ROAD</t>
  </si>
  <si>
    <t>RTK43</t>
  </si>
  <si>
    <t>HEATHCOTE PRACTICE</t>
  </si>
  <si>
    <t>RTK33</t>
  </si>
  <si>
    <t>HERSHAM SURGERY</t>
  </si>
  <si>
    <t>RTK39</t>
  </si>
  <si>
    <t>HILLVIEW MEDICAL CENTRE</t>
  </si>
  <si>
    <t>RTK25</t>
  </si>
  <si>
    <t>HOMEWATERS</t>
  </si>
  <si>
    <t>RTK51</t>
  </si>
  <si>
    <t>MOUNT ALVERNIA HOSPITAL</t>
  </si>
  <si>
    <t>RTK28</t>
  </si>
  <si>
    <t>NEW OTTERSHAW SURGERY</t>
  </si>
  <si>
    <t>RTK30</t>
  </si>
  <si>
    <t>PACKERS</t>
  </si>
  <si>
    <t>RTK50</t>
  </si>
  <si>
    <t>PRINCESS MARGARET HOSPITAL</t>
  </si>
  <si>
    <t>RTK48</t>
  </si>
  <si>
    <t>RUNNYMEDE HOSPITAL</t>
  </si>
  <si>
    <t>RTK47</t>
  </si>
  <si>
    <t>SHEERWATER HEALTH CENTRE</t>
  </si>
  <si>
    <t>RTK40</t>
  </si>
  <si>
    <t>SOUTHVIEW SURGERY</t>
  </si>
  <si>
    <t>RTK24</t>
  </si>
  <si>
    <t>ST DAVID'S HEALTH CENTRE</t>
  </si>
  <si>
    <t>RTK38</t>
  </si>
  <si>
    <t>ST JOHNS HEALTH CENTRE</t>
  </si>
  <si>
    <t>RTK01</t>
  </si>
  <si>
    <t>ST PETER'S HOSPITAL</t>
  </si>
  <si>
    <t>RTK23</t>
  </si>
  <si>
    <t>STAINES HEALTH CENTRE</t>
  </si>
  <si>
    <t>RTK21</t>
  </si>
  <si>
    <t>STANWELL ROAD</t>
  </si>
  <si>
    <t>RTK22</t>
  </si>
  <si>
    <t>STUDHOLME MEDICAL CENTRE</t>
  </si>
  <si>
    <t>RTK35</t>
  </si>
  <si>
    <t>SUNNYMEAD SURGERY</t>
  </si>
  <si>
    <t>RTK19</t>
  </si>
  <si>
    <t>THE HEALTH CENTRE, BOND STREET</t>
  </si>
  <si>
    <t>RTK45</t>
  </si>
  <si>
    <t>THE KNAPHILL SURGERY</t>
  </si>
  <si>
    <t>RTK36</t>
  </si>
  <si>
    <t>THE MAYBURY SURGERY</t>
  </si>
  <si>
    <t>RTK27</t>
  </si>
  <si>
    <t>THORPE ROAD</t>
  </si>
  <si>
    <t>RTK26</t>
  </si>
  <si>
    <t>UPPER HALLIFORD ROAD</t>
  </si>
  <si>
    <t>RTK18</t>
  </si>
  <si>
    <t>WALTON HEALTH CENTRE</t>
  </si>
  <si>
    <t>RTK52</t>
  </si>
  <si>
    <t>RTK41</t>
  </si>
  <si>
    <t>WESTFIELD SURGERY</t>
  </si>
  <si>
    <t>RTK31</t>
  </si>
  <si>
    <t>WEYBRIDGE HEALTH CENTRE</t>
  </si>
  <si>
    <t>RTK49</t>
  </si>
  <si>
    <t>RTK46</t>
  </si>
  <si>
    <t>YORK HOUSE MEDICAL CENTRE</t>
  </si>
  <si>
    <t>RTP24</t>
  </si>
  <si>
    <t>CATERHAM DENE HOSPITAL</t>
  </si>
  <si>
    <t>RTP02</t>
  </si>
  <si>
    <t>RTP25</t>
  </si>
  <si>
    <t>DORKING HOSPITAL</t>
  </si>
  <si>
    <t>RTP04</t>
  </si>
  <si>
    <t>EAST SURREY HOSPITAL</t>
  </si>
  <si>
    <t>RTP23</t>
  </si>
  <si>
    <t>RTP07</t>
  </si>
  <si>
    <t>OXTED AND LIMPSFIELD HOSPITAL</t>
  </si>
  <si>
    <t>RTP21</t>
  </si>
  <si>
    <t>REDWOOD DIAGNOSTIC TREATMENT CENTRE</t>
  </si>
  <si>
    <t>RTQ96</t>
  </si>
  <si>
    <t>ARENA</t>
  </si>
  <si>
    <t>RTQ81</t>
  </si>
  <si>
    <t>BERKELEY HOSPITAL</t>
  </si>
  <si>
    <t>RTQ54</t>
  </si>
  <si>
    <t>BERKELEY HOUSE</t>
  </si>
  <si>
    <t>RTQ62</t>
  </si>
  <si>
    <t>CHALFONT</t>
  </si>
  <si>
    <t>RTQ01</t>
  </si>
  <si>
    <t>CHARLTON LANE HOSPITAL</t>
  </si>
  <si>
    <t>RTQ52</t>
  </si>
  <si>
    <t>CHARLWOOD</t>
  </si>
  <si>
    <t>RTQ88</t>
  </si>
  <si>
    <t>CHELTENHAM GENERAL HOSPITAL</t>
  </si>
  <si>
    <t>RTQ49</t>
  </si>
  <si>
    <t>CHESTERTON HALT</t>
  </si>
  <si>
    <t>RTQ21</t>
  </si>
  <si>
    <t>CIRENCESTER HOSPITAL</t>
  </si>
  <si>
    <t>RTQ84</t>
  </si>
  <si>
    <t>DELANCEY HOSPITAL</t>
  </si>
  <si>
    <t>RTQ85</t>
  </si>
  <si>
    <t>DILKE MEMORIAL HOSPITAL</t>
  </si>
  <si>
    <t>RTQ16</t>
  </si>
  <si>
    <t>RTQ53</t>
  </si>
  <si>
    <t>FIELDVIEW</t>
  </si>
  <si>
    <t>RTQ17</t>
  </si>
  <si>
    <t>FOREST OF DEAN (ATU)</t>
  </si>
  <si>
    <t>RTQ18</t>
  </si>
  <si>
    <t>GDAS STROUD</t>
  </si>
  <si>
    <t>RTQ03</t>
  </si>
  <si>
    <t>GLOUCESTERSHIRE ROYAL HOSPITAL</t>
  </si>
  <si>
    <t>RTQ47</t>
  </si>
  <si>
    <t>HEATHFIELD</t>
  </si>
  <si>
    <t>RTQ13</t>
  </si>
  <si>
    <t>HONEYBOURE</t>
  </si>
  <si>
    <t>HONEYBOURNE</t>
  </si>
  <si>
    <t>RTQ19</t>
  </si>
  <si>
    <t>LYDNEY HOSPITAL</t>
  </si>
  <si>
    <t>RTQ89</t>
  </si>
  <si>
    <t>MEADOWLEASE</t>
  </si>
  <si>
    <t>RTQ82</t>
  </si>
  <si>
    <t>MOORE HOSPITAL</t>
  </si>
  <si>
    <t>RTQ86</t>
  </si>
  <si>
    <t>MORETON IN MARSH HOSPITAL</t>
  </si>
  <si>
    <t>RTQ29</t>
  </si>
  <si>
    <t>NORTH COTSWOLD HOSPITAL</t>
  </si>
  <si>
    <t>RTQ99</t>
  </si>
  <si>
    <t>RIKENEL</t>
  </si>
  <si>
    <t>RTQ08</t>
  </si>
  <si>
    <t>SALMON SPRINGS</t>
  </si>
  <si>
    <t>RTQ56</t>
  </si>
  <si>
    <t>SELSLEY VICARAGE</t>
  </si>
  <si>
    <t>RTQ57</t>
  </si>
  <si>
    <t>ST MARYS</t>
  </si>
  <si>
    <t>STONEBOW UNIT</t>
  </si>
  <si>
    <t>RTQ76</t>
  </si>
  <si>
    <t>STONEBURY DAY HOSPITAL</t>
  </si>
  <si>
    <t>RTQ04</t>
  </si>
  <si>
    <t>STROUD GENERAL HOSPITAL</t>
  </si>
  <si>
    <t>RTQ87</t>
  </si>
  <si>
    <t>TEWKESBURY GENERAL HOSPITAL</t>
  </si>
  <si>
    <t>RTQ51</t>
  </si>
  <si>
    <t>THE BUCKHOLT</t>
  </si>
  <si>
    <t>RTQ12</t>
  </si>
  <si>
    <t>THE VRON</t>
  </si>
  <si>
    <t>RTQ37</t>
  </si>
  <si>
    <t>THE VRON - 91B</t>
  </si>
  <si>
    <t>RTQ23</t>
  </si>
  <si>
    <t>UNDERLEAF</t>
  </si>
  <si>
    <t>RTQ42</t>
  </si>
  <si>
    <t>VALE COMMUNITY HOSPITAL</t>
  </si>
  <si>
    <t>RTQ33</t>
  </si>
  <si>
    <t>WEAVERS CROFT</t>
  </si>
  <si>
    <t>RTQ05</t>
  </si>
  <si>
    <t>WESTRIDGE</t>
  </si>
  <si>
    <t>RTQ58</t>
  </si>
  <si>
    <t>WINDRUSH</t>
  </si>
  <si>
    <t>RTQ02</t>
  </si>
  <si>
    <t>WOTTON LAWN HOSPITAL</t>
  </si>
  <si>
    <t>RTR27</t>
  </si>
  <si>
    <t>CARTER BEQUEST HOSPITAL</t>
  </si>
  <si>
    <t>RTR09</t>
  </si>
  <si>
    <t>DUCHESS OF KENT HOSPITAL</t>
  </si>
  <si>
    <t>RTR03</t>
  </si>
  <si>
    <t>EAST CLEVELAND HOSPITAL</t>
  </si>
  <si>
    <t>RTR45</t>
  </si>
  <si>
    <t>FRIARAGE HOSPITAL SITE</t>
  </si>
  <si>
    <t>RTR07</t>
  </si>
  <si>
    <t>FRIARY HOSPITAL</t>
  </si>
  <si>
    <t>RTRAQ</t>
  </si>
  <si>
    <t>GUISBOROUGH GENERAL HOSPITAL (MATERNITY)</t>
  </si>
  <si>
    <t>RTR28</t>
  </si>
  <si>
    <t>LAMBERT MEMORIAL HOSPITAL</t>
  </si>
  <si>
    <t>RTR18</t>
  </si>
  <si>
    <t>REDCAR PRIMARY CARE HOSPITAL</t>
  </si>
  <si>
    <t>RTR12</t>
  </si>
  <si>
    <t>RTRAT</t>
  </si>
  <si>
    <t>THE JAMES COOK UNIVERSITY HOSPITAL</t>
  </si>
  <si>
    <t>ATHERLEIGH PARK</t>
  </si>
  <si>
    <t>BROOKER CENTRE</t>
  </si>
  <si>
    <t>ST HELENS HOPE AND RECOVERY CENTRE</t>
  </si>
  <si>
    <t>RTXBU</t>
  </si>
  <si>
    <t>FURNESS GENERAL HOSPITAL</t>
  </si>
  <si>
    <t>RTXKM</t>
  </si>
  <si>
    <t>RTX01</t>
  </si>
  <si>
    <t>RTX02</t>
  </si>
  <si>
    <t>ROYAL LANCASTER INFIRMARY</t>
  </si>
  <si>
    <t>RTXBW</t>
  </si>
  <si>
    <t>RV396</t>
  </si>
  <si>
    <t>  7A WOODFIELD ROAD</t>
  </si>
  <si>
    <t>RV305</t>
  </si>
  <si>
    <t>  KINGSBURY CHILD &amp; FAMILY CENTRE</t>
  </si>
  <si>
    <t>RV3JF</t>
  </si>
  <si>
    <t>  OAKWOOD HOUSE</t>
  </si>
  <si>
    <t>RV312</t>
  </si>
  <si>
    <t>  PARK ROYAL CENTRE FOR MENTAL HEALTH</t>
  </si>
  <si>
    <t>RV357</t>
  </si>
  <si>
    <t>  ROSEDALE COURT</t>
  </si>
  <si>
    <t>RV391</t>
  </si>
  <si>
    <t>  THE BUTTERWORTH CENTRE</t>
  </si>
  <si>
    <t>RV3HD</t>
  </si>
  <si>
    <t>  THE CAMPBELL CENTRE</t>
  </si>
  <si>
    <t>RV3AL</t>
  </si>
  <si>
    <t>ACRC</t>
  </si>
  <si>
    <t>RV3H1</t>
  </si>
  <si>
    <t>ASTI</t>
  </si>
  <si>
    <t>RV3GQ</t>
  </si>
  <si>
    <t>BLETCHLEY THERAPY UNIT</t>
  </si>
  <si>
    <t>RV331</t>
  </si>
  <si>
    <t>CHELSEA &amp; WESTMINSTER HOSPITAL</t>
  </si>
  <si>
    <t>RV3J2</t>
  </si>
  <si>
    <t>CHILD &amp; ADOLESCENT PSYCHIATRY</t>
  </si>
  <si>
    <t>RV365</t>
  </si>
  <si>
    <t>CRAVEN PARK</t>
  </si>
  <si>
    <t>RV3G7</t>
  </si>
  <si>
    <t>EAST RECOVERY</t>
  </si>
  <si>
    <t>RV3H3</t>
  </si>
  <si>
    <t>RV3E8</t>
  </si>
  <si>
    <t>ENFIELD COMMUNITY LD</t>
  </si>
  <si>
    <t>RV314</t>
  </si>
  <si>
    <t>FAIRLIGHT AVENUE COMMUNITY REHABILITATION UNIT</t>
  </si>
  <si>
    <t>RV3E4</t>
  </si>
  <si>
    <t>GREENVIEW</t>
  </si>
  <si>
    <t>RV3AN</t>
  </si>
  <si>
    <t>RV351</t>
  </si>
  <si>
    <t>HORTON HAVEN</t>
  </si>
  <si>
    <t>RV3H7</t>
  </si>
  <si>
    <t>INTERMEDIATE CARE</t>
  </si>
  <si>
    <t>RV3G2</t>
  </si>
  <si>
    <t>ISMS WINCHESTER</t>
  </si>
  <si>
    <t>RV3E7</t>
  </si>
  <si>
    <t>K &amp; C COMMUNITY LD</t>
  </si>
  <si>
    <t>RV3H9</t>
  </si>
  <si>
    <t>KCW COMMUNITY REHAB</t>
  </si>
  <si>
    <t>RV3HG</t>
  </si>
  <si>
    <t>KINGSTON DAY NURSERY</t>
  </si>
  <si>
    <t>RV3JA</t>
  </si>
  <si>
    <t>KNOWLES NURSERY</t>
  </si>
  <si>
    <t>RV3JP</t>
  </si>
  <si>
    <t>LINDEN</t>
  </si>
  <si>
    <t>RV3F0</t>
  </si>
  <si>
    <t>MAX GLATT UNIT</t>
  </si>
  <si>
    <t>RV3F4</t>
  </si>
  <si>
    <t>MORTIMER MARKET DDU</t>
  </si>
  <si>
    <t>RV3AV</t>
  </si>
  <si>
    <t>MOUNT VERNON PCCS</t>
  </si>
  <si>
    <t>RV383</t>
  </si>
  <si>
    <t>RV3FG</t>
  </si>
  <si>
    <t>NORTHWOOD &amp; PINNER COMMUNITY HOSPITAL</t>
  </si>
  <si>
    <t>RV3H6</t>
  </si>
  <si>
    <t>OLDER PERSONS MH</t>
  </si>
  <si>
    <t>RV335</t>
  </si>
  <si>
    <t>PADDINGTON GREEN</t>
  </si>
  <si>
    <t>RV3HK</t>
  </si>
  <si>
    <t>PLAYZONE</t>
  </si>
  <si>
    <t>RV355</t>
  </si>
  <si>
    <t>ROXBOURNE HOSPITAL</t>
  </si>
  <si>
    <t>RV332</t>
  </si>
  <si>
    <t>SOUTH KENSINGTON &amp; CHELSEA MENTAL HEALTH CENTRE</t>
  </si>
  <si>
    <t>RV3G0</t>
  </si>
  <si>
    <t>SOUTH RECOVERY WESTMINSTER</t>
  </si>
  <si>
    <t>RV389</t>
  </si>
  <si>
    <t>SOUTHALL CMHRC</t>
  </si>
  <si>
    <t>RV320</t>
  </si>
  <si>
    <t>ST CHARLES HOSPITAL</t>
  </si>
  <si>
    <t>RV3CP</t>
  </si>
  <si>
    <t>RV3DY</t>
  </si>
  <si>
    <t>ST PANCRAS HOSPITAL</t>
  </si>
  <si>
    <t>RV346</t>
  </si>
  <si>
    <t>THE GORDON HOSPITAL</t>
  </si>
  <si>
    <t>RV3JD</t>
  </si>
  <si>
    <t>TICKFORD MEADOW</t>
  </si>
  <si>
    <t>RV3HA</t>
  </si>
  <si>
    <t>TOPAS</t>
  </si>
  <si>
    <t>RV3EC</t>
  </si>
  <si>
    <t>UNIVERSITY COLLEGE LONDON HOSPITAL</t>
  </si>
  <si>
    <t>RV3G5</t>
  </si>
  <si>
    <t>WEST RECOVERY</t>
  </si>
  <si>
    <t>RV3HE</t>
  </si>
  <si>
    <t>WINDSOR INTERMEDIATE CARE UNIT (WICU)</t>
  </si>
  <si>
    <t>RV3JG</t>
  </si>
  <si>
    <t>WOODHILL HEALTHCARE</t>
  </si>
  <si>
    <t>RV52C</t>
  </si>
  <si>
    <t>ASSESSMENT LIAISON AND OUTREACH TEAM</t>
  </si>
  <si>
    <t>RV5YK</t>
  </si>
  <si>
    <t>BELMONT HILL</t>
  </si>
  <si>
    <t>RV505</t>
  </si>
  <si>
    <t>BETHLEM ROYAL HOSPITAL</t>
  </si>
  <si>
    <t>RV5NJ</t>
  </si>
  <si>
    <t>CASCAID</t>
  </si>
  <si>
    <t>RV549</t>
  </si>
  <si>
    <t>CASCAID (SOUTHWARK)</t>
  </si>
  <si>
    <t>RV591</t>
  </si>
  <si>
    <t>CLAPHAM PARK TIME BANK</t>
  </si>
  <si>
    <t>RV5RE</t>
  </si>
  <si>
    <t>CLAPHAM PARK TIMEBANK</t>
  </si>
  <si>
    <t>RV5CF</t>
  </si>
  <si>
    <t>CROYDON MAP WEST</t>
  </si>
  <si>
    <t>RV5CC</t>
  </si>
  <si>
    <t>CROYDON PC MENTAL HEALTH</t>
  </si>
  <si>
    <t>RV514</t>
  </si>
  <si>
    <t>CROYDON SOUTH (MHOA)</t>
  </si>
  <si>
    <t>RV5A3</t>
  </si>
  <si>
    <t>DOMUS ANN MOSS WAY</t>
  </si>
  <si>
    <t>RV5KT</t>
  </si>
  <si>
    <t>DOMUS GRANVILLE PARK</t>
  </si>
  <si>
    <t>RV5KV</t>
  </si>
  <si>
    <t>DOMUS INGLEMERE</t>
  </si>
  <si>
    <t>RV5A4</t>
  </si>
  <si>
    <t>LAMBETH CHILD MENTAL HEALTH</t>
  </si>
  <si>
    <t>RV5HH</t>
  </si>
  <si>
    <t>LAMBETH SUPPORTED RESIDENCE OFFERTON</t>
  </si>
  <si>
    <t>RV562</t>
  </si>
  <si>
    <t>LEJIP</t>
  </si>
  <si>
    <t>RV5L2</t>
  </si>
  <si>
    <t>LEWISHAM DIP</t>
  </si>
  <si>
    <t>RV581</t>
  </si>
  <si>
    <t>LEWISHAM HEATHER CLOSE</t>
  </si>
  <si>
    <t>RV5DD</t>
  </si>
  <si>
    <t>MAPPIM</t>
  </si>
  <si>
    <t>RV504</t>
  </si>
  <si>
    <t>MAUDSLEY HOSPITAL</t>
  </si>
  <si>
    <t>RV501</t>
  </si>
  <si>
    <t>RV547</t>
  </si>
  <si>
    <t>MHILD SECTION (SOUTHWARK)</t>
  </si>
  <si>
    <t>RV5CR</t>
  </si>
  <si>
    <t>MHOA CROYDON NORTH</t>
  </si>
  <si>
    <t>RV5C5</t>
  </si>
  <si>
    <t>MHOA GREENVALE NURSING HOME</t>
  </si>
  <si>
    <t>RV595</t>
  </si>
  <si>
    <t>MHOA LAMBETH</t>
  </si>
  <si>
    <t>RV5FK</t>
  </si>
  <si>
    <t>N&amp;S CAMHS ASH ADOLESCENT UNIT</t>
  </si>
  <si>
    <t>RV5FR</t>
  </si>
  <si>
    <t>N&amp;S CAMHS OAK ADOLESCENT UNIT</t>
  </si>
  <si>
    <t>RV5WF</t>
  </si>
  <si>
    <t>NATIONAL MBU - COMMUNITY ASSESSMENT &amp; TREATMENT</t>
  </si>
  <si>
    <t>RV5DC</t>
  </si>
  <si>
    <t>NEURO &amp; MEM DISORDERS</t>
  </si>
  <si>
    <t>RV51W</t>
  </si>
  <si>
    <t>OASIS</t>
  </si>
  <si>
    <t>RV5E4</t>
  </si>
  <si>
    <t>SALVATION ARMY</t>
  </si>
  <si>
    <t>RV51R</t>
  </si>
  <si>
    <t>SOUTH SOUTHWARK MHOA</t>
  </si>
  <si>
    <t>RV588</t>
  </si>
  <si>
    <t>SOUTHWARK HIGH SUPPORT REHABILITATION</t>
  </si>
  <si>
    <t>RV5YR</t>
  </si>
  <si>
    <t>ST THOMAS' HOSPITAL (MENTAL HEALTH UNIT)</t>
  </si>
  <si>
    <t>RV509</t>
  </si>
  <si>
    <t>THE LADYWELL UNIT</t>
  </si>
  <si>
    <t>RV502</t>
  </si>
  <si>
    <t>THE LAMBETH HOSPITAL</t>
  </si>
  <si>
    <t>RV5M5</t>
  </si>
  <si>
    <t>WARD IN THE COMMUNITY</t>
  </si>
  <si>
    <t>RV536</t>
  </si>
  <si>
    <t>WOMENS SERVICE CROYDON</t>
  </si>
  <si>
    <t>RV9D1</t>
  </si>
  <si>
    <t>ALCOHOL WITHDRAWN PROG</t>
  </si>
  <si>
    <t>RV951</t>
  </si>
  <si>
    <t>ALDERSON RESOURCE</t>
  </si>
  <si>
    <t>RV917</t>
  </si>
  <si>
    <t>ALFRED BEAN HOSPITAL</t>
  </si>
  <si>
    <t>RV9AH</t>
  </si>
  <si>
    <t>AVONDALE IN-PATIENT 101740</t>
  </si>
  <si>
    <t>RV9LA</t>
  </si>
  <si>
    <t>BEECH WARD IN-PATIENT</t>
  </si>
  <si>
    <t>RV928</t>
  </si>
  <si>
    <t>BRIDLINGTON &amp; DISTRICT HOSPITAL</t>
  </si>
  <si>
    <t>RV987</t>
  </si>
  <si>
    <t>BUCKROSE WARD</t>
  </si>
  <si>
    <t>RV9A5</t>
  </si>
  <si>
    <t>BUCKROSE WARD IN-PATIENT 101724</t>
  </si>
  <si>
    <t>RV9D3</t>
  </si>
  <si>
    <t>CAT HULL</t>
  </si>
  <si>
    <t>RV905</t>
  </si>
  <si>
    <t>CRYSTAL VILLAS</t>
  </si>
  <si>
    <t>RV9LG</t>
  </si>
  <si>
    <t>CTLD EAST 103601</t>
  </si>
  <si>
    <t>RV9LD</t>
  </si>
  <si>
    <t>CTLD EAST RIDING</t>
  </si>
  <si>
    <t>RV9LC</t>
  </si>
  <si>
    <t>CTLD WEST 103601</t>
  </si>
  <si>
    <t>RV981</t>
  </si>
  <si>
    <t>RV9P7</t>
  </si>
  <si>
    <t>DIABETES</t>
  </si>
  <si>
    <t>RV9HE</t>
  </si>
  <si>
    <t>EAST RIDING COMMUNITY HOSPITAL</t>
  </si>
  <si>
    <t>RV9JE</t>
  </si>
  <si>
    <t>ENT (HEY)</t>
  </si>
  <si>
    <t>RV9D7</t>
  </si>
  <si>
    <t>ER CAT</t>
  </si>
  <si>
    <t>RV9DK</t>
  </si>
  <si>
    <t>ER SHARED CARE LAIRGATE 103815</t>
  </si>
  <si>
    <t>RV9D6</t>
  </si>
  <si>
    <t>ERSDS</t>
  </si>
  <si>
    <t>RV9D4</t>
  </si>
  <si>
    <t>ERYPSM</t>
  </si>
  <si>
    <t>RV943</t>
  </si>
  <si>
    <t>GOOLE &amp; DISTRICT HOSPITAL</t>
  </si>
  <si>
    <t>RV946</t>
  </si>
  <si>
    <t>PINE VIEW</t>
  </si>
  <si>
    <t>RV995</t>
  </si>
  <si>
    <t>GOOLE SSMS</t>
  </si>
  <si>
    <t>RV929</t>
  </si>
  <si>
    <t>GRANVILLE COURT NURSING HOME</t>
  </si>
  <si>
    <t>RV9FG</t>
  </si>
  <si>
    <t>GREEN TREES IN-PATIENT 101772</t>
  </si>
  <si>
    <t>RV9AG</t>
  </si>
  <si>
    <t>HAWTHORNE CT IN-PATIENT 101720</t>
  </si>
  <si>
    <t>RV9AK</t>
  </si>
  <si>
    <t>HIT &amp; ED EAST RIDING</t>
  </si>
  <si>
    <t>RV9AW</t>
  </si>
  <si>
    <t>HIT &amp; ED HULL 101700</t>
  </si>
  <si>
    <t>RV904</t>
  </si>
  <si>
    <t>HORNSEA COTTAGE HOSPITAL</t>
  </si>
  <si>
    <t>RV936</t>
  </si>
  <si>
    <t xml:space="preserve">HUMBER CENTRE </t>
  </si>
  <si>
    <t>RV90D</t>
  </si>
  <si>
    <t>INSPIRE</t>
  </si>
  <si>
    <t>RV91M</t>
  </si>
  <si>
    <t>HUMBER INTERMEDIATE CARE</t>
  </si>
  <si>
    <t>RV9D2</t>
  </si>
  <si>
    <t>HYPSM</t>
  </si>
  <si>
    <t>RV992</t>
  </si>
  <si>
    <t>KELDGATE</t>
  </si>
  <si>
    <t>RV91A</t>
  </si>
  <si>
    <t>LAIRGATE</t>
  </si>
  <si>
    <t>RV9LT</t>
  </si>
  <si>
    <t>LILAC WARD IN-PATIENT</t>
  </si>
  <si>
    <t>RV938</t>
  </si>
  <si>
    <t>MAISTER LODGE</t>
  </si>
  <si>
    <t>RV91T</t>
  </si>
  <si>
    <t>MALTON HOSPITAL</t>
  </si>
  <si>
    <t>RV9AT</t>
  </si>
  <si>
    <t>MEMORY SERV - YOUNG PEOP 101763</t>
  </si>
  <si>
    <t>RV942</t>
  </si>
  <si>
    <t>MILL VIEW COURT</t>
  </si>
  <si>
    <t>RV9E2</t>
  </si>
  <si>
    <t>MILL VIEW LODGE</t>
  </si>
  <si>
    <t>RV934</t>
  </si>
  <si>
    <t>NEW BRIDGES</t>
  </si>
  <si>
    <t>RV9AJ</t>
  </si>
  <si>
    <t>NEWBRIDGES IN-PATIENT 101742</t>
  </si>
  <si>
    <t>RV919</t>
  </si>
  <si>
    <t>NIDDERDALE</t>
  </si>
  <si>
    <t>RV9GA</t>
  </si>
  <si>
    <t>PICU IN-PATIENT 101773</t>
  </si>
  <si>
    <t>RV999</t>
  </si>
  <si>
    <t>PRIORY VIEW CTLD</t>
  </si>
  <si>
    <t>RV9JL</t>
  </si>
  <si>
    <t>RHEUMATOLOGY (HEY)</t>
  </si>
  <si>
    <t>RV937</t>
  </si>
  <si>
    <t>ROSEDALE</t>
  </si>
  <si>
    <t>RV9AM</t>
  </si>
  <si>
    <t>RST EAST RIDING EAST 101715</t>
  </si>
  <si>
    <t>RV9A6</t>
  </si>
  <si>
    <t>RST EAST RIDING WEST 101723</t>
  </si>
  <si>
    <t>RV9AN</t>
  </si>
  <si>
    <t>RST EAST RIDING WEST 101733</t>
  </si>
  <si>
    <t>RV9JA</t>
  </si>
  <si>
    <t>RST ER EAST - BRID</t>
  </si>
  <si>
    <t>RV9JC</t>
  </si>
  <si>
    <t>RST ER EAST - DRIFF</t>
  </si>
  <si>
    <t>RV9JD</t>
  </si>
  <si>
    <t>RST ER EAST - HOLD</t>
  </si>
  <si>
    <t>RV985</t>
  </si>
  <si>
    <t>SOUTHCOATES ANNEX</t>
  </si>
  <si>
    <t>RV9GE</t>
  </si>
  <si>
    <t>SPA HULL</t>
  </si>
  <si>
    <t>RV9PD</t>
  </si>
  <si>
    <t>SPECIALIST PSYCHOTHERAPY</t>
  </si>
  <si>
    <t>RV9AP</t>
  </si>
  <si>
    <t>ST ANDREWS IN-PATIENT 101743</t>
  </si>
  <si>
    <t>RV980</t>
  </si>
  <si>
    <t>ST ANDREWS PLACE</t>
  </si>
  <si>
    <t>RV9FA</t>
  </si>
  <si>
    <t>SWALES UNIT IN-PATIENT 101774</t>
  </si>
  <si>
    <t>RV908</t>
  </si>
  <si>
    <t>RV91L</t>
  </si>
  <si>
    <t>THE LANGUAGE UNIT</t>
  </si>
  <si>
    <t>RV988</t>
  </si>
  <si>
    <t>THE OLD FIRE STATION</t>
  </si>
  <si>
    <t>RV914</t>
  </si>
  <si>
    <t>THE QUAYS</t>
  </si>
  <si>
    <t>RV915</t>
  </si>
  <si>
    <t>TOWNEND COURT</t>
  </si>
  <si>
    <t>RV9FC</t>
  </si>
  <si>
    <t>ULLSWATER UNIT IN-PATIENT 101770</t>
  </si>
  <si>
    <t>RV912</t>
  </si>
  <si>
    <t>WEST END COMMUNITY MENTAL HEALTH ADOLESCENT UNIT</t>
  </si>
  <si>
    <t>RV9CW</t>
  </si>
  <si>
    <t>WEST END WARDS IN-PATIENT 101776</t>
  </si>
  <si>
    <t>RV933</t>
  </si>
  <si>
    <t>WESTLANDS</t>
  </si>
  <si>
    <t>RV9AL</t>
  </si>
  <si>
    <t>WESTLANDS IN-PATIENT 101741</t>
  </si>
  <si>
    <t>RV924</t>
  </si>
  <si>
    <t>WESTWOOD HOSPITAL</t>
  </si>
  <si>
    <t>RV91W</t>
  </si>
  <si>
    <t>RV953</t>
  </si>
  <si>
    <t>WILLOW GARTH RESIDENTIAL HOME</t>
  </si>
  <si>
    <t>RV9LV</t>
  </si>
  <si>
    <t>WILLOW WARD IN-PATIENT</t>
  </si>
  <si>
    <t>RV913</t>
  </si>
  <si>
    <t>WITHERNSEA HOSPITAL</t>
  </si>
  <si>
    <t>RV9WA</t>
  </si>
  <si>
    <t>WITHERNSEA WARD</t>
  </si>
  <si>
    <t>RV910</t>
  </si>
  <si>
    <t>WOLD HAVEN</t>
  </si>
  <si>
    <t>RVJJ7</t>
  </si>
  <si>
    <t>BATH MINERAL HOSPITAL</t>
  </si>
  <si>
    <t>RVJK2</t>
  </si>
  <si>
    <t>BRISTOL CHILDREN'S HOSPITAL</t>
  </si>
  <si>
    <t>RVJK1</t>
  </si>
  <si>
    <t>BRISTOL DENTAL HOSPITAL</t>
  </si>
  <si>
    <t>RVJJ6</t>
  </si>
  <si>
    <t>RVJ24</t>
  </si>
  <si>
    <t>BURDEN NEUROLOGICAL HOSPITAL</t>
  </si>
  <si>
    <t>RVJ04</t>
  </si>
  <si>
    <t>CLEVEDON HOSPITAL</t>
  </si>
  <si>
    <t>RVJ21</t>
  </si>
  <si>
    <t>RVJ20</t>
  </si>
  <si>
    <t>FRENCHAY HOSPITAL</t>
  </si>
  <si>
    <t>RVJ60</t>
  </si>
  <si>
    <t>GLENSIDE HOSPITAL</t>
  </si>
  <si>
    <t>RVJ02</t>
  </si>
  <si>
    <t>HAM GREEN HOSPITAL</t>
  </si>
  <si>
    <t>RVJ09</t>
  </si>
  <si>
    <t>LYDNEY HOSPITAL SITE</t>
  </si>
  <si>
    <t>RVJ23</t>
  </si>
  <si>
    <t>MANOR PARK HOSPITAL</t>
  </si>
  <si>
    <t>RVJ61</t>
  </si>
  <si>
    <t>RIVERSIDE UNIT</t>
  </si>
  <si>
    <t>RVJ01</t>
  </si>
  <si>
    <t>SOUTHMEAD HOSPITAL</t>
  </si>
  <si>
    <t>RVJ05</t>
  </si>
  <si>
    <t>RVJJ8</t>
  </si>
  <si>
    <t>RVNN1</t>
  </si>
  <si>
    <t>B&amp;NES ADULT</t>
  </si>
  <si>
    <t>RVNN6</t>
  </si>
  <si>
    <t>B&amp;NES OLDER ADULT</t>
  </si>
  <si>
    <t>RVNN8</t>
  </si>
  <si>
    <t>B&amp;NES SDAS</t>
  </si>
  <si>
    <t>RVN3Q</t>
  </si>
  <si>
    <t>BLACKBERRY HILL HOSPITAL</t>
  </si>
  <si>
    <t>RVNEB</t>
  </si>
  <si>
    <t>BRENTRY SITE</t>
  </si>
  <si>
    <t>RVNP1</t>
  </si>
  <si>
    <t>BRISTOL ADULT</t>
  </si>
  <si>
    <t>RVNPY</t>
  </si>
  <si>
    <t>BRISTOL ADULT SDAS</t>
  </si>
  <si>
    <t>RVNP6</t>
  </si>
  <si>
    <t>BRISTOL OLDER ADULT</t>
  </si>
  <si>
    <t>RVN3A</t>
  </si>
  <si>
    <t>RVNP8</t>
  </si>
  <si>
    <t>BRISTOL SDAS</t>
  </si>
  <si>
    <t>RVN3X</t>
  </si>
  <si>
    <t>BRISTOL UNIVERSITY</t>
  </si>
  <si>
    <t>RVN3H</t>
  </si>
  <si>
    <t>BROOKLAND HALL</t>
  </si>
  <si>
    <t>RVNEQ</t>
  </si>
  <si>
    <t xml:space="preserve">CALLINGTON ROAD </t>
  </si>
  <si>
    <t>RVNX3</t>
  </si>
  <si>
    <t>CENTRAL WILTS AOWA</t>
  </si>
  <si>
    <t>RVNHE</t>
  </si>
  <si>
    <t>CITY HALL</t>
  </si>
  <si>
    <t>RVN3L</t>
  </si>
  <si>
    <t>COLSTON FORT</t>
  </si>
  <si>
    <t>RVN5N</t>
  </si>
  <si>
    <t>CORUM TWO</t>
  </si>
  <si>
    <t>RVN01</t>
  </si>
  <si>
    <t>EMERGENCY 001</t>
  </si>
  <si>
    <t>RVN9A</t>
  </si>
  <si>
    <t xml:space="preserve">FOUNTAIN WAY, SALISBURY </t>
  </si>
  <si>
    <t>RVNP5</t>
  </si>
  <si>
    <t>FROMESIDE</t>
  </si>
  <si>
    <t>RVNCL</t>
  </si>
  <si>
    <t>GREAT WESTERN HOSPITAL AWP</t>
  </si>
  <si>
    <t>RVN6A</t>
  </si>
  <si>
    <t>GREEN LANE HOSPITAL</t>
  </si>
  <si>
    <t>RVN2A</t>
  </si>
  <si>
    <t xml:space="preserve">HILLVIEW LODGE </t>
  </si>
  <si>
    <t>RVN4M</t>
  </si>
  <si>
    <t xml:space="preserve">LOCKING CASTLE </t>
  </si>
  <si>
    <t>RVN4B</t>
  </si>
  <si>
    <t>LONG FOX UNIT</t>
  </si>
  <si>
    <t>RVN6V</t>
  </si>
  <si>
    <t>RVN31</t>
  </si>
  <si>
    <t>MENTAL HEALTH BRISTOL SOUTH PLAZA</t>
  </si>
  <si>
    <t>RVN3Y</t>
  </si>
  <si>
    <t>NEW FRIENDS HALL</t>
  </si>
  <si>
    <t>RVNT1</t>
  </si>
  <si>
    <t>NORTH SOMERSET ADULT</t>
  </si>
  <si>
    <t>RVNT2</t>
  </si>
  <si>
    <t>NORTH SOMERSET CTPLD</t>
  </si>
  <si>
    <t>RVNTH</t>
  </si>
  <si>
    <t>NORTH SOMERSET EIS</t>
  </si>
  <si>
    <t>RVNT6</t>
  </si>
  <si>
    <t>NORTH SOMERSET OLDER ADULT</t>
  </si>
  <si>
    <t>RVNT8</t>
  </si>
  <si>
    <t>NORTH SOMERSET SDAS</t>
  </si>
  <si>
    <t>RVNX8</t>
  </si>
  <si>
    <t>NORTH WILTS SDAS</t>
  </si>
  <si>
    <t>RVNTP</t>
  </si>
  <si>
    <t>OLDER ADULT INPATIENT UNIT, LONG FOX UNIT</t>
  </si>
  <si>
    <t>RVNQ8</t>
  </si>
  <si>
    <t>OP SGLOS MEMORY SGLOS</t>
  </si>
  <si>
    <t>RVNRK</t>
  </si>
  <si>
    <t>OP SWINDON MEMORY</t>
  </si>
  <si>
    <t>RVNW4</t>
  </si>
  <si>
    <t>OP WILTS MEMORY SWILTS</t>
  </si>
  <si>
    <t>RVN6I</t>
  </si>
  <si>
    <t>RED GABLES</t>
  </si>
  <si>
    <t>RVN2M</t>
  </si>
  <si>
    <t>ROCK HALL</t>
  </si>
  <si>
    <t>RVN8A</t>
  </si>
  <si>
    <t xml:space="preserve">SANDALWOOD COURT, SWINDON </t>
  </si>
  <si>
    <t>RVN8B</t>
  </si>
  <si>
    <t>RVNQ6</t>
  </si>
  <si>
    <t>SOUTH GLOS OLDER ADULT</t>
  </si>
  <si>
    <t>RVNQ3</t>
  </si>
  <si>
    <t>SOUTH GLOUCESTERSHIRE KINGSWOOD CLDT</t>
  </si>
  <si>
    <t>RVNQ4</t>
  </si>
  <si>
    <t>SOUTH GLOUCESTERSHIRE THORNBURY CLDT</t>
  </si>
  <si>
    <t>RVNW8</t>
  </si>
  <si>
    <t>SOUTH WILTS ADAS</t>
  </si>
  <si>
    <t>RVNW2</t>
  </si>
  <si>
    <t>SOUTH WILTS CRHT</t>
  </si>
  <si>
    <t>RVN3N</t>
  </si>
  <si>
    <t>SOUTHMEAD HOSPITAL AWP</t>
  </si>
  <si>
    <t>RVN2B</t>
  </si>
  <si>
    <t>RVN3G</t>
  </si>
  <si>
    <t>STOKES CROFT</t>
  </si>
  <si>
    <t>RVNR2</t>
  </si>
  <si>
    <t>SWINDON PSYCHOTHERAPY</t>
  </si>
  <si>
    <t>RVNR8</t>
  </si>
  <si>
    <t>SWINDON SDAS</t>
  </si>
  <si>
    <t>RVNE1</t>
  </si>
  <si>
    <t>THE BRIDEWELL</t>
  </si>
  <si>
    <t>RVN5A</t>
  </si>
  <si>
    <t>THE ELMS</t>
  </si>
  <si>
    <t>RVN2P</t>
  </si>
  <si>
    <t>THE HOLLIES</t>
  </si>
  <si>
    <t>RVN2K</t>
  </si>
  <si>
    <t>THE SWALLOWS</t>
  </si>
  <si>
    <t>RVNCE</t>
  </si>
  <si>
    <t xml:space="preserve">VICTORIA CENTRE, SWINDON </t>
  </si>
  <si>
    <t>RVNY8</t>
  </si>
  <si>
    <t>WEST WILTS SDAS</t>
  </si>
  <si>
    <t>RVN6W</t>
  </si>
  <si>
    <t>RVN5J</t>
  </si>
  <si>
    <t xml:space="preserve">WHITTUCKS ROAD, HANHAM </t>
  </si>
  <si>
    <t>RVN8D</t>
  </si>
  <si>
    <t>WINDSWEPT</t>
  </si>
  <si>
    <t>RVRD6</t>
  </si>
  <si>
    <t>RVR30</t>
  </si>
  <si>
    <t>DORKING GENERAL HOSPITAL</t>
  </si>
  <si>
    <t>RVR50</t>
  </si>
  <si>
    <t>EPSOM HOSPITAL</t>
  </si>
  <si>
    <t>RVRD2</t>
  </si>
  <si>
    <t>RVR90</t>
  </si>
  <si>
    <t>LEATHERHEAD HOSPITAL</t>
  </si>
  <si>
    <t>RVRD5</t>
  </si>
  <si>
    <t>MAYDAY HOSPITAL</t>
  </si>
  <si>
    <t>RVRL4</t>
  </si>
  <si>
    <t>MOLSEY HOSPITAL</t>
  </si>
  <si>
    <t>RVR07</t>
  </si>
  <si>
    <t>QUEEN MARY'S HOSPITAL FOR CHILDREN</t>
  </si>
  <si>
    <t>RVRTC</t>
  </si>
  <si>
    <t>SOUTH WEST LONDON ELECTIVE ORTHOPAEDIC CENTRE</t>
  </si>
  <si>
    <t>RVR05</t>
  </si>
  <si>
    <t>ST HELIER HOSPITAL</t>
  </si>
  <si>
    <t>RVR06</t>
  </si>
  <si>
    <t>RVR60</t>
  </si>
  <si>
    <t>THE NEW EPSOM AND EWELL COTTAGE HOSPITAL</t>
  </si>
  <si>
    <t>RVV02</t>
  </si>
  <si>
    <t>BUCKLAND HOSPITAL</t>
  </si>
  <si>
    <t>RVVFC</t>
  </si>
  <si>
    <t>FAVERSHAM COTTAGE HOSPITAL</t>
  </si>
  <si>
    <t>RVVLH</t>
  </si>
  <si>
    <t>FAVERSHAM HELATH CENTRE (OUTPATIENT)</t>
  </si>
  <si>
    <t>RVV86</t>
  </si>
  <si>
    <t>HOLLINGTON SURGERY</t>
  </si>
  <si>
    <t>RVVKC</t>
  </si>
  <si>
    <t>KENT AND CANTERBURY HOSPITAL</t>
  </si>
  <si>
    <t>RVVMA</t>
  </si>
  <si>
    <t>MAIDSTONE DISTRICT GENERAL HOSPITAL</t>
  </si>
  <si>
    <t>RVV84</t>
  </si>
  <si>
    <t>MANOR ROAD SURGERY</t>
  </si>
  <si>
    <t>RVVMD</t>
  </si>
  <si>
    <t>MEDWAY HOSPITAL</t>
  </si>
  <si>
    <t>RVV09</t>
  </si>
  <si>
    <t>QUEEN ELIZABETH THE QUEEN MOTHER HOSPITAL</t>
  </si>
  <si>
    <t>RVV10</t>
  </si>
  <si>
    <t>QUEEN VICTORIA MEMORIAL HOSPITAL (HERNE BAY)</t>
  </si>
  <si>
    <t>RVV03</t>
  </si>
  <si>
    <t>ROYAL VICTORIA HOSPITAL (FOLKESTONE)</t>
  </si>
  <si>
    <t>RVV99</t>
  </si>
  <si>
    <t>SAINSBURY STORE</t>
  </si>
  <si>
    <t>RVVST</t>
  </si>
  <si>
    <t>SITTINGBOURNE MEMORIAL HOSPITAL</t>
  </si>
  <si>
    <t>RVV71</t>
  </si>
  <si>
    <t>SUN LANE SURGERY</t>
  </si>
  <si>
    <t>RVV05</t>
  </si>
  <si>
    <t>VICTORIA HOSPITAL (DEAL)</t>
  </si>
  <si>
    <t>RVVWT</t>
  </si>
  <si>
    <t>WHITSTABLE AND TANKERTON HOSPITAL</t>
  </si>
  <si>
    <t>RVV01</t>
  </si>
  <si>
    <t>WILLIAM HARVEY HOSPITAL (ASHFORD)</t>
  </si>
  <si>
    <t>RVV92</t>
  </si>
  <si>
    <t>WILLOW COMMUNITY CENTRE</t>
  </si>
  <si>
    <t>RVWSX</t>
  </si>
  <si>
    <t>PETERLEE COMMUNITY HOSPITAL</t>
  </si>
  <si>
    <t>RVWAA</t>
  </si>
  <si>
    <t>UNIVERSITY HOSPITAL OF HARTLEPOOL</t>
  </si>
  <si>
    <t>RVWAE</t>
  </si>
  <si>
    <t>UNIVERSITY HOSPITAL OF NORTH TEES</t>
  </si>
  <si>
    <t>RVY04</t>
  </si>
  <si>
    <t>FORMBY CLINIC</t>
  </si>
  <si>
    <t>RVY05</t>
  </si>
  <si>
    <t>MORNINGTON ROAD REHABILITATION CENTRE</t>
  </si>
  <si>
    <t>RVY02</t>
  </si>
  <si>
    <t>ORMSKIRK AND DISTRICT GENERAL HOSPITAL</t>
  </si>
  <si>
    <t>RVY01</t>
  </si>
  <si>
    <t>SOUTHPORT AND FORMBY DISTRICT GENERAL HOSPITAL</t>
  </si>
  <si>
    <t>RVY03</t>
  </si>
  <si>
    <t>SOUTHPORT GENERAL INFIRMARY</t>
  </si>
  <si>
    <t>RW194</t>
  </si>
  <si>
    <t>ALTON COMMUNITY HOSPITAL</t>
  </si>
  <si>
    <t>RW1MJ</t>
  </si>
  <si>
    <t>ALTON COMMUNITY HOSPITAL - ANSTEY WARD</t>
  </si>
  <si>
    <t>RW1K8</t>
  </si>
  <si>
    <t>ANDLERS ASH</t>
  </si>
  <si>
    <t>RW122</t>
  </si>
  <si>
    <t>RW1GE</t>
  </si>
  <si>
    <t>ANTELOPE HOUSE</t>
  </si>
  <si>
    <t>RW1YH</t>
  </si>
  <si>
    <t>RW190</t>
  </si>
  <si>
    <t>AUSTEN HOUSE</t>
  </si>
  <si>
    <t>RW1YW</t>
  </si>
  <si>
    <t>BOURNEMOUTH UNIVERSITY</t>
  </si>
  <si>
    <t>RW1M4</t>
  </si>
  <si>
    <t>BRIXLAVEN</t>
  </si>
  <si>
    <t>RW1YJ</t>
  </si>
  <si>
    <t>BROOKVALE</t>
  </si>
  <si>
    <t>RW1YX</t>
  </si>
  <si>
    <t>CASS MID HANTS</t>
  </si>
  <si>
    <t>RW1FA</t>
  </si>
  <si>
    <t>CASS NEW FOREST</t>
  </si>
  <si>
    <t>RW1FC</t>
  </si>
  <si>
    <t>CASS SOUTHAMPTON</t>
  </si>
  <si>
    <t>RW196</t>
  </si>
  <si>
    <t>CHASE HOSPITAL</t>
  </si>
  <si>
    <t>RW1M6</t>
  </si>
  <si>
    <t>CHERRYTREE</t>
  </si>
  <si>
    <t>RW14D</t>
  </si>
  <si>
    <t>COLLINGWOOD ASSESSMENT UNIT RAU</t>
  </si>
  <si>
    <t>RW15N</t>
  </si>
  <si>
    <t>CONS COMM GERIATRICIAN</t>
  </si>
  <si>
    <t>RW171</t>
  </si>
  <si>
    <t>COPPER BEECHES (ANDOVER)</t>
  </si>
  <si>
    <t>RW105</t>
  </si>
  <si>
    <t>COPPER BEECHES (NEW MILTON)</t>
  </si>
  <si>
    <t>RW1HN</t>
  </si>
  <si>
    <t>COUNTY HALL</t>
  </si>
  <si>
    <t>RW1DY</t>
  </si>
  <si>
    <t>CRHT NORTH HANTS</t>
  </si>
  <si>
    <t>RW1YK</t>
  </si>
  <si>
    <t>CUMBERLAND 2</t>
  </si>
  <si>
    <t>RW1Y5</t>
  </si>
  <si>
    <t>RW11N</t>
  </si>
  <si>
    <t>EASTLEIGH FLEMING PARK</t>
  </si>
  <si>
    <t>RW1F8</t>
  </si>
  <si>
    <t>RW1AM</t>
  </si>
  <si>
    <t>ELMLEIGH</t>
  </si>
  <si>
    <t>RW1GN</t>
  </si>
  <si>
    <t>RW1W2</t>
  </si>
  <si>
    <t>FAREHAM REACH</t>
  </si>
  <si>
    <t>RW1Q2</t>
  </si>
  <si>
    <t>RW11J</t>
  </si>
  <si>
    <t>RW15M</t>
  </si>
  <si>
    <t>FORD WARD</t>
  </si>
  <si>
    <t>RW178</t>
  </si>
  <si>
    <t>FORDINGBRIDGE</t>
  </si>
  <si>
    <t>RW134</t>
  </si>
  <si>
    <t>FOREST LODGE</t>
  </si>
  <si>
    <t>RW1N4</t>
  </si>
  <si>
    <t>HOME LEA</t>
  </si>
  <si>
    <t>RW1AK</t>
  </si>
  <si>
    <t>HORSEFAIR MEWS</t>
  </si>
  <si>
    <t>RW14C</t>
  </si>
  <si>
    <t>RW15J</t>
  </si>
  <si>
    <t>LAUREL ASSESSMENT UNIT</t>
  </si>
  <si>
    <t>RW121</t>
  </si>
  <si>
    <t>LEIGH HOUSE</t>
  </si>
  <si>
    <t>RW104</t>
  </si>
  <si>
    <t>LEONARD CHESHIRE</t>
  </si>
  <si>
    <t>RW1Y0</t>
  </si>
  <si>
    <t>LYMINGTON HOSPITAL</t>
  </si>
  <si>
    <t>RW1YM</t>
  </si>
  <si>
    <t>RW119</t>
  </si>
  <si>
    <t>MELBURY LODGE</t>
  </si>
  <si>
    <t>RW1FW</t>
  </si>
  <si>
    <t>MILFORD ON SEA WAR MEMORIAL HOSPITAL</t>
  </si>
  <si>
    <t>RW1N7</t>
  </si>
  <si>
    <t>MILLVIEW</t>
  </si>
  <si>
    <t>RW154</t>
  </si>
  <si>
    <t>RW1C7</t>
  </si>
  <si>
    <t>NEW FOREST CLDT</t>
  </si>
  <si>
    <t>RW1FT</t>
  </si>
  <si>
    <t>RW11F</t>
  </si>
  <si>
    <t>ODIHAM COTTAGE HOSPITAL</t>
  </si>
  <si>
    <t>RW1N9</t>
  </si>
  <si>
    <t>OLD TIMBERS</t>
  </si>
  <si>
    <t>RW182</t>
  </si>
  <si>
    <t>OLD VICARAGE</t>
  </si>
  <si>
    <t>RW15D</t>
  </si>
  <si>
    <t>OLDER PERSONS' RAU</t>
  </si>
  <si>
    <t>RW1AC</t>
  </si>
  <si>
    <t>PARKLANDS HOSPITAL</t>
  </si>
  <si>
    <t>RW1AD</t>
  </si>
  <si>
    <t>PEACH COTTAGE</t>
  </si>
  <si>
    <t>RW1P2</t>
  </si>
  <si>
    <t>PEAKLANDS</t>
  </si>
  <si>
    <t>RW170</t>
  </si>
  <si>
    <t>RW1FE</t>
  </si>
  <si>
    <t>PINEWOOD</t>
  </si>
  <si>
    <t>RW1YY</t>
  </si>
  <si>
    <t>POLES COPSE</t>
  </si>
  <si>
    <t>RW1YP</t>
  </si>
  <si>
    <t>RW148</t>
  </si>
  <si>
    <t>RAVENSWOOD HOUSE</t>
  </si>
  <si>
    <t>RW1P5</t>
  </si>
  <si>
    <t>REDCLYFFE BENGALOWS</t>
  </si>
  <si>
    <t>RW14K</t>
  </si>
  <si>
    <t>RW15H</t>
  </si>
  <si>
    <t>ROWAN WARD</t>
  </si>
  <si>
    <t>RW156</t>
  </si>
  <si>
    <t>ROYAL HAMPSHIRE HOSPITAL</t>
  </si>
  <si>
    <t>RW1YQ</t>
  </si>
  <si>
    <t>RW120</t>
  </si>
  <si>
    <t>SHAWFORD WARD</t>
  </si>
  <si>
    <t>RW1FF</t>
  </si>
  <si>
    <t>SOLENT MIND</t>
  </si>
  <si>
    <t>RW1HQ</t>
  </si>
  <si>
    <t>SOUTH WILTS CTPLD</t>
  </si>
  <si>
    <t>RW11P</t>
  </si>
  <si>
    <t>SOUTHERN PARISHES PILANDS WOOD</t>
  </si>
  <si>
    <t>RW1AR</t>
  </si>
  <si>
    <t>SOUTHFIELDS</t>
  </si>
  <si>
    <t>RW159</t>
  </si>
  <si>
    <t>RW14E</t>
  </si>
  <si>
    <t>SULTAN WARD</t>
  </si>
  <si>
    <t>RW1R2</t>
  </si>
  <si>
    <t>SYLVAN VILLA</t>
  </si>
  <si>
    <t>RW1R3</t>
  </si>
  <si>
    <t>TAMARINE</t>
  </si>
  <si>
    <t>RW146</t>
  </si>
  <si>
    <t>TATCHBURY MOUNT</t>
  </si>
  <si>
    <t>RW1FH</t>
  </si>
  <si>
    <t>RW1R4</t>
  </si>
  <si>
    <t>THE CONIFERS</t>
  </si>
  <si>
    <t>RW1T8</t>
  </si>
  <si>
    <t>RW12E</t>
  </si>
  <si>
    <t>THE HUB</t>
  </si>
  <si>
    <t>RW184</t>
  </si>
  <si>
    <t>THE MEADOWS</t>
  </si>
  <si>
    <t>RW164</t>
  </si>
  <si>
    <t>RW1HT</t>
  </si>
  <si>
    <t>THE RAPIDS</t>
  </si>
  <si>
    <t>RW185</t>
  </si>
  <si>
    <t>THE RIVENDALE</t>
  </si>
  <si>
    <t>RW1HP</t>
  </si>
  <si>
    <t>RW1R7</t>
  </si>
  <si>
    <t>TWO CORNERS</t>
  </si>
  <si>
    <t>RW1YS</t>
  </si>
  <si>
    <t>UNIVERSITY OF SOUTHAMPTON</t>
  </si>
  <si>
    <t>RW1Y8</t>
  </si>
  <si>
    <t>WEST VIEW/HOME FARM</t>
  </si>
  <si>
    <t>RW1T2</t>
  </si>
  <si>
    <t>WESTBROOK</t>
  </si>
  <si>
    <t>RW155</t>
  </si>
  <si>
    <t>RW1T3</t>
  </si>
  <si>
    <t>WHITELEY WOOD</t>
  </si>
  <si>
    <t>RW13M</t>
  </si>
  <si>
    <t>WILLIAM KIMBER CRESCENT</t>
  </si>
  <si>
    <t>RW414</t>
  </si>
  <si>
    <t>AINTREE AMI</t>
  </si>
  <si>
    <t>RW406</t>
  </si>
  <si>
    <t>AINTREE EMI</t>
  </si>
  <si>
    <t>RW404</t>
  </si>
  <si>
    <t>ASHWORTH HOSPITAL</t>
  </si>
  <si>
    <t>RW463</t>
  </si>
  <si>
    <t>AVALON UNIT</t>
  </si>
  <si>
    <t>RW448</t>
  </si>
  <si>
    <t>BOB MARTIN WARD</t>
  </si>
  <si>
    <t>RW449</t>
  </si>
  <si>
    <t>BOOTHROYD WARD</t>
  </si>
  <si>
    <t>RW433</t>
  </si>
  <si>
    <t>BROADGREEN SITE</t>
  </si>
  <si>
    <t>RW41P</t>
  </si>
  <si>
    <t>RW41E</t>
  </si>
  <si>
    <t>CLOCK VIEW HOSPITAL</t>
  </si>
  <si>
    <t>RW403</t>
  </si>
  <si>
    <t>HESKETH CENTRE</t>
  </si>
  <si>
    <t>RW435</t>
  </si>
  <si>
    <t>HEYS COURT</t>
  </si>
  <si>
    <t>RW446</t>
  </si>
  <si>
    <t>KEVIN WHITE UNIT</t>
  </si>
  <si>
    <t>RW413</t>
  </si>
  <si>
    <t>LIVERPOOL AMI</t>
  </si>
  <si>
    <t>LIVERPOOL CDT</t>
  </si>
  <si>
    <t>RW488</t>
  </si>
  <si>
    <t>RW405</t>
  </si>
  <si>
    <t>LIVERPOOL EMI</t>
  </si>
  <si>
    <t>LSU</t>
  </si>
  <si>
    <t>RW494</t>
  </si>
  <si>
    <t>RW402</t>
  </si>
  <si>
    <t>MERSEY CARE NHS TRUST AT AINTREE HOSPITAL</t>
  </si>
  <si>
    <t>RW41K</t>
  </si>
  <si>
    <t>MERSEY CARE NHS TRUST BRAIN INJURY REHABILITATION</t>
  </si>
  <si>
    <t>RW438</t>
  </si>
  <si>
    <t>MOSSLEY HILL HOSPITAL</t>
  </si>
  <si>
    <t>RW409</t>
  </si>
  <si>
    <t>NORTH LIVERPOOL CDT</t>
  </si>
  <si>
    <t>RW439</t>
  </si>
  <si>
    <t>PARK VIEW DAY HOSPITAL</t>
  </si>
  <si>
    <t>RW401</t>
  </si>
  <si>
    <t>RATHBONE HOSPITAL</t>
  </si>
  <si>
    <t>RW479</t>
  </si>
  <si>
    <t>REHAB RES 2</t>
  </si>
  <si>
    <t>RW478</t>
  </si>
  <si>
    <t>REHAB RES1</t>
  </si>
  <si>
    <t>RW41A</t>
  </si>
  <si>
    <t>RESETTLE</t>
  </si>
  <si>
    <t>RW493</t>
  </si>
  <si>
    <t>SCOTT CLINIC</t>
  </si>
  <si>
    <t>RW410</t>
  </si>
  <si>
    <t>SOUTH SEFTON CDT</t>
  </si>
  <si>
    <t>RW416</t>
  </si>
  <si>
    <t>SOUTH SEFTON PILOT SCHEME</t>
  </si>
  <si>
    <t>RW415</t>
  </si>
  <si>
    <t>SOUTHPORT AMI</t>
  </si>
  <si>
    <t>RW411</t>
  </si>
  <si>
    <t>SOUTHPORT CDT</t>
  </si>
  <si>
    <t>RW407</t>
  </si>
  <si>
    <t>SOUTHPORT EMI</t>
  </si>
  <si>
    <t>RW451</t>
  </si>
  <si>
    <t>WATERLOO DAY HOSPITAL</t>
  </si>
  <si>
    <t>RW453</t>
  </si>
  <si>
    <t>WAVERTREE BUNGALOW</t>
  </si>
  <si>
    <t>RW454</t>
  </si>
  <si>
    <t>WINDSOR HOUSE</t>
  </si>
  <si>
    <t>RW5AV</t>
  </si>
  <si>
    <t>ACCRINGTON VICTORIA HOSPITAL</t>
  </si>
  <si>
    <t>RW5LX</t>
  </si>
  <si>
    <t>ALTHAM MEADOWS</t>
  </si>
  <si>
    <t>RW5EM</t>
  </si>
  <si>
    <t>AVENHAM HEALTH CARE</t>
  </si>
  <si>
    <t>RW5EA</t>
  </si>
  <si>
    <t>AVONDALE UNIT</t>
  </si>
  <si>
    <t>RW5GJ</t>
  </si>
  <si>
    <t>BLACKPOOL VICTORIA HOSPITAL</t>
  </si>
  <si>
    <t>RW5DR</t>
  </si>
  <si>
    <t>BROOKSIDE RETIREMENT VILLAGE</t>
  </si>
  <si>
    <t>RW5CA</t>
  </si>
  <si>
    <t>BURNLEY GENERAL HOSPITAL</t>
  </si>
  <si>
    <t>RW5CM</t>
  </si>
  <si>
    <t>BURNLEY WOOD</t>
  </si>
  <si>
    <t>RW5TC</t>
  </si>
  <si>
    <t>CENTRAL LANCS MAS</t>
  </si>
  <si>
    <t>RW5PA</t>
  </si>
  <si>
    <t>CHARNLEY FOLD</t>
  </si>
  <si>
    <t>RW5LE</t>
  </si>
  <si>
    <t>CHILDREN'S UNIT</t>
  </si>
  <si>
    <t>RW5VD</t>
  </si>
  <si>
    <t>CHORLEY &amp; SOUTH RIBBLE CCTT</t>
  </si>
  <si>
    <t>RW5VE</t>
  </si>
  <si>
    <t>RW5DA</t>
  </si>
  <si>
    <t>CHORLEY AND SOUTH RIBBLE HOSPITAL</t>
  </si>
  <si>
    <t>RW5LF</t>
  </si>
  <si>
    <t>DEANSGATE</t>
  </si>
  <si>
    <t>RW5LV</t>
  </si>
  <si>
    <t>EAST BARN</t>
  </si>
  <si>
    <t>RW5VY</t>
  </si>
  <si>
    <t>EAST LANCS EDS</t>
  </si>
  <si>
    <t>RW5TA</t>
  </si>
  <si>
    <t>EAST LANCS SPOA</t>
  </si>
  <si>
    <t>FLEETWOOD HOSPITAL</t>
  </si>
  <si>
    <t>RW5BU</t>
  </si>
  <si>
    <t>RW5EU</t>
  </si>
  <si>
    <t>GUILD PARK</t>
  </si>
  <si>
    <t>RW5HD</t>
  </si>
  <si>
    <t>LEARNING DIFFICULTIES (CHORLEY &amp; SOUTH RIBBLE DISTRICT GENERAL HOSPITAL)</t>
  </si>
  <si>
    <t>RW5AQ</t>
  </si>
  <si>
    <t>LONGRIDGE COMMUNITY HOSPITAL</t>
  </si>
  <si>
    <t>RW5GD</t>
  </si>
  <si>
    <t>LYTHAM HOSPITAL</t>
  </si>
  <si>
    <t>RW5LR</t>
  </si>
  <si>
    <t>MAKING SPACE</t>
  </si>
  <si>
    <t>RW5DF</t>
  </si>
  <si>
    <t>MEADOWBANK NURSING AND RESIDENTIAL HOME</t>
  </si>
  <si>
    <t>RW5LY</t>
  </si>
  <si>
    <t>MOSS VIEW CONTINUING CARE UNIT</t>
  </si>
  <si>
    <t>RW5KK</t>
  </si>
  <si>
    <t>NHS BLACKPOOL</t>
  </si>
  <si>
    <t>RW5LW</t>
  </si>
  <si>
    <t>NORTH BARN</t>
  </si>
  <si>
    <t>RW5FA</t>
  </si>
  <si>
    <t>RW5TE</t>
  </si>
  <si>
    <t>ORMSKIRK CCTT</t>
  </si>
  <si>
    <t>RW5JP</t>
  </si>
  <si>
    <t>OXFORD ANNEXE</t>
  </si>
  <si>
    <t>RW5JQ</t>
  </si>
  <si>
    <t>PRESTON HEALTHPORT</t>
  </si>
  <si>
    <t>RW5ND</t>
  </si>
  <si>
    <t>QUAYSIDE</t>
  </si>
  <si>
    <t>RW5LC</t>
  </si>
  <si>
    <t>RW5NC</t>
  </si>
  <si>
    <t>REGATTA PLACE</t>
  </si>
  <si>
    <t>RW5EF</t>
  </si>
  <si>
    <t>RIBBLETON HOSPITAL</t>
  </si>
  <si>
    <t>RW5LA</t>
  </si>
  <si>
    <t>RIDGE LEA HOSPITAL</t>
  </si>
  <si>
    <t>RW5AA</t>
  </si>
  <si>
    <t>ROYAL BLACKBURN HOSPITAL</t>
  </si>
  <si>
    <t>RW5LT</t>
  </si>
  <si>
    <t>RW5EE</t>
  </si>
  <si>
    <t>ROYAL PRESTON HOSPITAL</t>
  </si>
  <si>
    <t>RW5MJ</t>
  </si>
  <si>
    <t>STANDEN ENTERPRISES</t>
  </si>
  <si>
    <t>RW5KM</t>
  </si>
  <si>
    <t>THE HARBOUR</t>
  </si>
  <si>
    <t>RW5AD</t>
  </si>
  <si>
    <t>THE MOUNT (ACCRINGTON)</t>
  </si>
  <si>
    <t>RW5KD</t>
  </si>
  <si>
    <t>WESHAM PARK HOSPITAL</t>
  </si>
  <si>
    <t>RW5FD</t>
  </si>
  <si>
    <t>RW5KG</t>
  </si>
  <si>
    <t>WYRE ADS</t>
  </si>
  <si>
    <t>RW5BV</t>
  </si>
  <si>
    <t>BIRCH HILL HOSPITAL</t>
  </si>
  <si>
    <t>FAIRFIELD GENERAL HOSPITAL</t>
  </si>
  <si>
    <t>NORTH MANCHESTER GENERAL HOSPITAL</t>
  </si>
  <si>
    <t>ROCHDALE INFIRMARY</t>
  </si>
  <si>
    <t>ROYAL OLDHAM HOSPITAL</t>
  </si>
  <si>
    <t>RWA18</t>
  </si>
  <si>
    <t>BEVERLEY WESTWOOD HOSPITAL</t>
  </si>
  <si>
    <t>RWA16</t>
  </si>
  <si>
    <t>CASTLE HILL HOSPITAL</t>
  </si>
  <si>
    <t>RWA01</t>
  </si>
  <si>
    <t>HULL ROYAL INFIRMARY</t>
  </si>
  <si>
    <t>RWA34</t>
  </si>
  <si>
    <t>NEWINGTON HEALTHCARE CENTRE</t>
  </si>
  <si>
    <t>RWA33</t>
  </si>
  <si>
    <t>SLEDMORE HOUSE</t>
  </si>
  <si>
    <t>RWA32</t>
  </si>
  <si>
    <t>THE ARTIFICIAL LIMB UNIT</t>
  </si>
  <si>
    <t>RWDAA</t>
  </si>
  <si>
    <t>COUNTY HOSPITAL LOUTH</t>
  </si>
  <si>
    <t>RWDLP</t>
  </si>
  <si>
    <t>GRANTHAM AND DISTRICT HOSPITAL</t>
  </si>
  <si>
    <t>RWDLK</t>
  </si>
  <si>
    <t>HOLBEACH HOSPITAL</t>
  </si>
  <si>
    <t>RWDAS</t>
  </si>
  <si>
    <t>JOHN COUPLAND HOSPITAL</t>
  </si>
  <si>
    <t>RWDLD</t>
  </si>
  <si>
    <t>JOHNSON HOSPITAL</t>
  </si>
  <si>
    <t>RWDDA</t>
  </si>
  <si>
    <t>LINCOLN COUNTY HOSPITAL</t>
  </si>
  <si>
    <t>RWDLA</t>
  </si>
  <si>
    <t>PILGRIM HOSPITAL</t>
  </si>
  <si>
    <t>RWDLB</t>
  </si>
  <si>
    <t>SKEGNESS AND DISTRICT GENERAL HOSPITAL</t>
  </si>
  <si>
    <t>RWDBM</t>
  </si>
  <si>
    <t>ST GEORGES HOSPITAL</t>
  </si>
  <si>
    <t>RWDXT</t>
  </si>
  <si>
    <t>THE JOHNSON COMMUNITY HOSPITAL</t>
  </si>
  <si>
    <t>RWDLC</t>
  </si>
  <si>
    <t>WELLAND HOSPITAL</t>
  </si>
  <si>
    <t>RWEAE</t>
  </si>
  <si>
    <t>GLENFIELD HOSPITAL</t>
  </si>
  <si>
    <t>RWEAK</t>
  </si>
  <si>
    <t>LEICESTER GENERAL HOSPITAL</t>
  </si>
  <si>
    <t>RWEAA</t>
  </si>
  <si>
    <t>LEICESTER ROYAL INFIRMARY</t>
  </si>
  <si>
    <t>RWE10</t>
  </si>
  <si>
    <t>RWF22</t>
  </si>
  <si>
    <t>BENENDEN HOSPITAL</t>
  </si>
  <si>
    <t>RWF23</t>
  </si>
  <si>
    <t>RWF24</t>
  </si>
  <si>
    <t>RWF06</t>
  </si>
  <si>
    <t>EDENBRIDGE WAR MEMORIAL HOSPITAL</t>
  </si>
  <si>
    <t>RWF13</t>
  </si>
  <si>
    <t>RWF26</t>
  </si>
  <si>
    <t>HOMOEOPATHIC HOSPITAL</t>
  </si>
  <si>
    <t>RWF27</t>
  </si>
  <si>
    <t>RWF03</t>
  </si>
  <si>
    <t>RWF30</t>
  </si>
  <si>
    <t>MEDWAY MARITIME HOSPITAL</t>
  </si>
  <si>
    <t>RWF39</t>
  </si>
  <si>
    <t>MTW MEDICAL RECORDS</t>
  </si>
  <si>
    <t>RWF05</t>
  </si>
  <si>
    <t>PRESTON HALL HOSPITAL</t>
  </si>
  <si>
    <t>RWF33</t>
  </si>
  <si>
    <t>QEQM HOSPITAL</t>
  </si>
  <si>
    <t>RWF14</t>
  </si>
  <si>
    <t>QUEEN VICTORIA MEMORIAL HOSPITAL</t>
  </si>
  <si>
    <t>RWF34</t>
  </si>
  <si>
    <t>ROYAL VICTORIA HOSPITAL</t>
  </si>
  <si>
    <t>RWF07</t>
  </si>
  <si>
    <t>SEVENOAKS HOSPITAL</t>
  </si>
  <si>
    <t>RWF15</t>
  </si>
  <si>
    <t>SHEPPEY COMMUNITY HOSPITAL</t>
  </si>
  <si>
    <t>RWF16</t>
  </si>
  <si>
    <t>RWFTW</t>
  </si>
  <si>
    <t>THE TUNBRIDGE WELLS HOSPITAL</t>
  </si>
  <si>
    <t>RWF10</t>
  </si>
  <si>
    <t>TONBRIDGE COTTAGE HOSPITAL</t>
  </si>
  <si>
    <t>RWF17</t>
  </si>
  <si>
    <t>VICTORIA HOSPITAL</t>
  </si>
  <si>
    <t>RWF18</t>
  </si>
  <si>
    <t>RWFWA</t>
  </si>
  <si>
    <t>WILL ADAMS TREATMENT CENTRE</t>
  </si>
  <si>
    <t>RWF37</t>
  </si>
  <si>
    <t>WILLIAM HARVEY HOSPITAL</t>
  </si>
  <si>
    <t>RWG05</t>
  </si>
  <si>
    <t>RWG08</t>
  </si>
  <si>
    <t>HEMEL HEMPSTEAD HOSPITAL</t>
  </si>
  <si>
    <t>RWG01</t>
  </si>
  <si>
    <t>RWG03</t>
  </si>
  <si>
    <t>ST ALBANS CITY HOSPITAL</t>
  </si>
  <si>
    <t>RWG02</t>
  </si>
  <si>
    <t>RWH23</t>
  </si>
  <si>
    <t>HERTFORD COUNTY HOSPITAL</t>
  </si>
  <si>
    <t>RWH01</t>
  </si>
  <si>
    <t>LISTER HOSPITAL</t>
  </si>
  <si>
    <t>RWH04</t>
  </si>
  <si>
    <t>MOUNT VERNON CANCER CENTRE</t>
  </si>
  <si>
    <t>RWH20</t>
  </si>
  <si>
    <t>QUEEN ELIZABETH I I HOSPITAL</t>
  </si>
  <si>
    <t>RWJ83</t>
  </si>
  <si>
    <t>BUXTON COTTAGE HOSPITAL</t>
  </si>
  <si>
    <t>RWJ89</t>
  </si>
  <si>
    <t>CHEADLE ROYAL HOSPITAL</t>
  </si>
  <si>
    <t>RWJ03</t>
  </si>
  <si>
    <t>CHERRY TREE HOSPITAL</t>
  </si>
  <si>
    <t>SHIRE HILL HOSPITAL</t>
  </si>
  <si>
    <t>RWJ04</t>
  </si>
  <si>
    <t>ST THOMAS HOSPITAL</t>
  </si>
  <si>
    <t>RWJ09</t>
  </si>
  <si>
    <t>STEPPING HILL HOSPITAL</t>
  </si>
  <si>
    <t>RWJ88</t>
  </si>
  <si>
    <t>RWK2Y</t>
  </si>
  <si>
    <t>ASHANTI HOUSE</t>
  </si>
  <si>
    <t>RWK1M</t>
  </si>
  <si>
    <t>BARFORD AVENUE RESOURCE CENTRE</t>
  </si>
  <si>
    <t>RWK1N</t>
  </si>
  <si>
    <t>BEACON HOUSE</t>
  </si>
  <si>
    <t>RWK1R</t>
  </si>
  <si>
    <t>BEDFORD HEALTH VILLAGE</t>
  </si>
  <si>
    <t>RWK2M</t>
  </si>
  <si>
    <t>BEDFORD HOSPITAL</t>
  </si>
  <si>
    <t>RWK1P</t>
  </si>
  <si>
    <t>BEECH CLOSE RESOURCE CENTRE</t>
  </si>
  <si>
    <t>RWK1Q</t>
  </si>
  <si>
    <t>BIGGLESWADE HOSPITAL SPRING HOUSE</t>
  </si>
  <si>
    <t>RWK2T</t>
  </si>
  <si>
    <t>CHARTER HOUSE</t>
  </si>
  <si>
    <t>RWK62</t>
  </si>
  <si>
    <t>CITY AND HACKNEY CENTRE FOR MENTAL HEALTH</t>
  </si>
  <si>
    <t>RWK1T</t>
  </si>
  <si>
    <t>CROMBIE HOUSE</t>
  </si>
  <si>
    <t>RWK1V</t>
  </si>
  <si>
    <t>DISABILITY RESOURCE CENTRE</t>
  </si>
  <si>
    <t>RWK89</t>
  </si>
  <si>
    <t>EAST HAM CARE CENTRE</t>
  </si>
  <si>
    <t>RWK1W</t>
  </si>
  <si>
    <t>EMPOWA</t>
  </si>
  <si>
    <t>RWK2H</t>
  </si>
  <si>
    <t>ENHANCED CARE SERVICE</t>
  </si>
  <si>
    <t>RWK60</t>
  </si>
  <si>
    <t>FORENSIC CENTRE FOR MENTAL HEALTH</t>
  </si>
  <si>
    <t>RWK1X</t>
  </si>
  <si>
    <t>HEALTH LINK BROMHAM ROAD</t>
  </si>
  <si>
    <t>RWK1Y</t>
  </si>
  <si>
    <t>KELVIN GROVE</t>
  </si>
  <si>
    <t>RWK2W</t>
  </si>
  <si>
    <t>LONDON ROAD REHABILITATION</t>
  </si>
  <si>
    <t>RWK2X</t>
  </si>
  <si>
    <t>LUTON &amp; CENTRAL BEDS MHIP</t>
  </si>
  <si>
    <t>RWK2V</t>
  </si>
  <si>
    <t>LUTON &amp; DUNSTABLE HOSPITAL</t>
  </si>
  <si>
    <t>RWK2F</t>
  </si>
  <si>
    <t>MEADOW LODGE</t>
  </si>
  <si>
    <t>RWK46</t>
  </si>
  <si>
    <t>NEWHAM CENTRE FOR MENTAL HEALTH</t>
  </si>
  <si>
    <t>RWK2A</t>
  </si>
  <si>
    <t>OAKLEY COURT</t>
  </si>
  <si>
    <t>RWK2C</t>
  </si>
  <si>
    <t>ROMAN COURT</t>
  </si>
  <si>
    <t>RWK2D</t>
  </si>
  <si>
    <t>RUSH COURT</t>
  </si>
  <si>
    <t>RWK2E</t>
  </si>
  <si>
    <t>SHORT STAY MEDICAL UNIT</t>
  </si>
  <si>
    <t>RWK28</t>
  </si>
  <si>
    <t>THAMES HOUSE</t>
  </si>
  <si>
    <t>RWK2G</t>
  </si>
  <si>
    <t>THE COPPICE</t>
  </si>
  <si>
    <t>RWK2J</t>
  </si>
  <si>
    <t>THE LAWNS</t>
  </si>
  <si>
    <t>RWK06</t>
  </si>
  <si>
    <t>THE LODGE</t>
  </si>
  <si>
    <t>RWK2Q</t>
  </si>
  <si>
    <t>RWK61</t>
  </si>
  <si>
    <t>TOWER HAMLETS CENTRE FOR MENTAL HEALTH</t>
  </si>
  <si>
    <t>RWK2L</t>
  </si>
  <si>
    <t>TWINWOODS</t>
  </si>
  <si>
    <t>RWK2N</t>
  </si>
  <si>
    <t>WHICHELLOS WHARF</t>
  </si>
  <si>
    <t>RWK85</t>
  </si>
  <si>
    <t>WOLFSON HOUSE</t>
  </si>
  <si>
    <t>RWK2P</t>
  </si>
  <si>
    <t>WOODLEA CLINIC</t>
  </si>
  <si>
    <t>HERTS AND ESSEX HOSPITAL</t>
  </si>
  <si>
    <t>LITTLE ACORNS</t>
  </si>
  <si>
    <t>RWP01</t>
  </si>
  <si>
    <t>RWP31</t>
  </si>
  <si>
    <t>KIDDERMINSTER HOSPITAL</t>
  </si>
  <si>
    <t>RWPTC</t>
  </si>
  <si>
    <t>KIDDERMINSTER TREATMENT CENTRE</t>
  </si>
  <si>
    <t>RWP50</t>
  </si>
  <si>
    <t>RWR08</t>
  </si>
  <si>
    <t>(SOVEREIGN HOUSE) HILL END LANE (SITE 3)</t>
  </si>
  <si>
    <t>RWR12</t>
  </si>
  <si>
    <t>ABBEY &amp; DEACON UNITS</t>
  </si>
  <si>
    <t>RWRP6</t>
  </si>
  <si>
    <t>ADTU (SHRODELLS)</t>
  </si>
  <si>
    <t>RWRPF</t>
  </si>
  <si>
    <t>ADTU EAST AND NORTH</t>
  </si>
  <si>
    <t>RWR79</t>
  </si>
  <si>
    <t>ADULT MENTAL HEALTH UNIT (GAINSFORD HOUSE)</t>
  </si>
  <si>
    <t>RWR78</t>
  </si>
  <si>
    <t>ADULT MENTAL HEALTH UNIT (HAMPDEN HOUSE)</t>
  </si>
  <si>
    <t>RWRPA</t>
  </si>
  <si>
    <t>AOT N HERTS &amp; STEVENAGE</t>
  </si>
  <si>
    <t>RWR15</t>
  </si>
  <si>
    <t>APPLETREES &amp; CHERRYTREES</t>
  </si>
  <si>
    <t>RWRP9</t>
  </si>
  <si>
    <t>CATT NORTH HERTS</t>
  </si>
  <si>
    <t>RWR73</t>
  </si>
  <si>
    <t>COMMUNITY DRUG AND ALCOHOL UNIT (STATION RD)</t>
  </si>
  <si>
    <t>RWR19</t>
  </si>
  <si>
    <t>COMMUNITY SUPPORT UNIT (WATFORD)</t>
  </si>
  <si>
    <t>RWRF5</t>
  </si>
  <si>
    <t>DAY HOSPITAL</t>
  </si>
  <si>
    <t>RWR77</t>
  </si>
  <si>
    <t>ELDERLY MENTAL AND INFIRM UNIT ELIZABETH COURT</t>
  </si>
  <si>
    <t>RWR76</t>
  </si>
  <si>
    <t>ELDERLY MENTAL AND INFIRM UNIT VICTORIA COURT</t>
  </si>
  <si>
    <t>RWR23</t>
  </si>
  <si>
    <t>ERIC SHEPHERD ADMINISTRATION</t>
  </si>
  <si>
    <t>RWR98</t>
  </si>
  <si>
    <t>HEMEL HEMPSTEAD GENERAL HOSPITAL</t>
  </si>
  <si>
    <t>RWR26</t>
  </si>
  <si>
    <t>RWR29</t>
  </si>
  <si>
    <t>HORNETS WARD</t>
  </si>
  <si>
    <t>RWR96</t>
  </si>
  <si>
    <t>KINGSLEY GREEN</t>
  </si>
  <si>
    <t>RWR31</t>
  </si>
  <si>
    <t>LAMBOURN GROVE</t>
  </si>
  <si>
    <t>RWRG7</t>
  </si>
  <si>
    <t>LEXDEN SITE</t>
  </si>
  <si>
    <t>RWRA3</t>
  </si>
  <si>
    <t>LISTER ADULT ASTON WARD MENTAL HEALTH UNIT</t>
  </si>
  <si>
    <t>RWRA4</t>
  </si>
  <si>
    <t>LISTER ADULT WILBURY WARD MHU</t>
  </si>
  <si>
    <t>RWRA5</t>
  </si>
  <si>
    <t>LISTER ELDERLY EDENBROOK WARD MENTAL HEALTH UNIT</t>
  </si>
  <si>
    <t>RWRA6</t>
  </si>
  <si>
    <t>LISTER ELDERLY FAIRLANDS WARD MENTAL HEALTH UNIT</t>
  </si>
  <si>
    <t>RWR97</t>
  </si>
  <si>
    <t>RWRF3</t>
  </si>
  <si>
    <t>LITTLE PLUMSTEAD HOSPITAL</t>
  </si>
  <si>
    <t>RWRP2</t>
  </si>
  <si>
    <t>LOGANDENE</t>
  </si>
  <si>
    <t>RWR32</t>
  </si>
  <si>
    <t>LOGANDENE EMI UNIT</t>
  </si>
  <si>
    <t>RWR13</t>
  </si>
  <si>
    <t>MENTAL HEALTH SERVICE (ALBANY LODGE)</t>
  </si>
  <si>
    <t>RWR34</t>
  </si>
  <si>
    <t>MENTAL HEALTH SERVICE (LISTER HOSPITAL)</t>
  </si>
  <si>
    <t>RWR60</t>
  </si>
  <si>
    <t>MENTAL HEALTH SERVICE (THE MEADOWS)</t>
  </si>
  <si>
    <t>RWRA1</t>
  </si>
  <si>
    <t>MHU SHRODELLS (ADULT ESSEX WARD)</t>
  </si>
  <si>
    <t>RWRA2</t>
  </si>
  <si>
    <t>MHU SHRODELLS (ADULT MALDEN WARD)</t>
  </si>
  <si>
    <t>RWR37</t>
  </si>
  <si>
    <t>NASCOT LAWN</t>
  </si>
  <si>
    <t>RWR45</t>
  </si>
  <si>
    <t>PROSPECT HOUSE</t>
  </si>
  <si>
    <t>RWRA8</t>
  </si>
  <si>
    <t>QE2 ADULT MYMMS WARD MENTAL HEALTH UNIT</t>
  </si>
  <si>
    <t>RWRA7</t>
  </si>
  <si>
    <t>QE2 ADULT WELWYN WARD MENTAL HEALTH UNIT</t>
  </si>
  <si>
    <t>RWRA9</t>
  </si>
  <si>
    <t>QE2 MOTHER &amp; BABY THUMBSWOOD UNIT MENTAL HEALTH UNIT</t>
  </si>
  <si>
    <t>RWRPL</t>
  </si>
  <si>
    <t>RAID - NORTH EAST</t>
  </si>
  <si>
    <t>RWRPK</t>
  </si>
  <si>
    <t>RAID - SOUTH WEST HERTS</t>
  </si>
  <si>
    <t>RWRF7</t>
  </si>
  <si>
    <t>SAFFRON GROUND</t>
  </si>
  <si>
    <t>RWR47</t>
  </si>
  <si>
    <t>SEWARD LODGE</t>
  </si>
  <si>
    <t>RWR74</t>
  </si>
  <si>
    <t>SHRODELLS UNIT</t>
  </si>
  <si>
    <t>RWRE7</t>
  </si>
  <si>
    <t>SOUTH WEST HERTS COMMUNITY DRUG ALCOHOL UNIT (CDAT)</t>
  </si>
  <si>
    <t>RWR50</t>
  </si>
  <si>
    <t>SPECIAL CARE BABY UNIT (HEMEL HEMPSTEAD GENERAL HOSPITAL)</t>
  </si>
  <si>
    <t>RWR51</t>
  </si>
  <si>
    <t>SPECIAL CARE BABY UNIT (WATFORD GENERAL HOSPITAL)</t>
  </si>
  <si>
    <t>RWR53</t>
  </si>
  <si>
    <t>ST ALBANS CDC</t>
  </si>
  <si>
    <t>RWR09</t>
  </si>
  <si>
    <t>ST ALBANS ROAD</t>
  </si>
  <si>
    <t>RWR54</t>
  </si>
  <si>
    <t>ST CLAIRES</t>
  </si>
  <si>
    <t>RWR55</t>
  </si>
  <si>
    <t>ST JULIANS</t>
  </si>
  <si>
    <t>RWRG1</t>
  </si>
  <si>
    <t>RWR57</t>
  </si>
  <si>
    <t>ST NICHOLAS WARD</t>
  </si>
  <si>
    <t>RWR58</t>
  </si>
  <si>
    <t>ST PAULS (HEMEL HEMPSTEAD)</t>
  </si>
  <si>
    <t>RWRP4</t>
  </si>
  <si>
    <t>STEVENAGE CDAT</t>
  </si>
  <si>
    <t>RWR59</t>
  </si>
  <si>
    <t>STEVENAGE CMHC</t>
  </si>
  <si>
    <t>RWRP7</t>
  </si>
  <si>
    <t>SW CATT</t>
  </si>
  <si>
    <t>RWRG9</t>
  </si>
  <si>
    <t>THE BEACON</t>
  </si>
  <si>
    <t>RWR66</t>
  </si>
  <si>
    <t>THE KESTRELS</t>
  </si>
  <si>
    <t>RWR61</t>
  </si>
  <si>
    <t>THE ORCHARDS</t>
  </si>
  <si>
    <t>RWR62</t>
  </si>
  <si>
    <t>THE STEWARTS</t>
  </si>
  <si>
    <t>RWVCY</t>
  </si>
  <si>
    <t>AOT(EEM)&amp; RIL(EXETER S&amp;W)</t>
  </si>
  <si>
    <t>RWV05</t>
  </si>
  <si>
    <t>BIDEFORD AND DISTRICT HOSPITAL</t>
  </si>
  <si>
    <t>RWV90</t>
  </si>
  <si>
    <t>CHANNINGS WOOD (HEALTH)</t>
  </si>
  <si>
    <t>RWVDT</t>
  </si>
  <si>
    <t>COOMBEHAVEN WARD</t>
  </si>
  <si>
    <t>RWVCH</t>
  </si>
  <si>
    <t>CRHT EAST DEVON</t>
  </si>
  <si>
    <t>RWVCR</t>
  </si>
  <si>
    <t>CRHT EXETER</t>
  </si>
  <si>
    <t>RWVDD</t>
  </si>
  <si>
    <t>CRHT MID DEVON</t>
  </si>
  <si>
    <t>RWVAE</t>
  </si>
  <si>
    <t>CRS TEIGNBRIDGE</t>
  </si>
  <si>
    <t>RWV09</t>
  </si>
  <si>
    <t>CULVERHAY</t>
  </si>
  <si>
    <t>RWV91</t>
  </si>
  <si>
    <t>DARTMOOR (HEALTH)</t>
  </si>
  <si>
    <t>RWVDV</t>
  </si>
  <si>
    <t>DELDERFIELD WARD</t>
  </si>
  <si>
    <t>RWVC1</t>
  </si>
  <si>
    <t>DEVON DRUG SERV (EEM P/C)</t>
  </si>
  <si>
    <t>RWVCA</t>
  </si>
  <si>
    <t>DEVON DRUG SERV (EEM)</t>
  </si>
  <si>
    <t>RWVN5</t>
  </si>
  <si>
    <t>DEVON DRUG SERV (EEM) NMP</t>
  </si>
  <si>
    <t>RWVN3</t>
  </si>
  <si>
    <t>DEVON DRUG SERV (S&amp;W) NMP</t>
  </si>
  <si>
    <t>RWVN7</t>
  </si>
  <si>
    <t>DEVON DRUG SERV(NORTH)NMP</t>
  </si>
  <si>
    <t>RWVD1</t>
  </si>
  <si>
    <t>DEVON DRUG SERV(NRTH P/C)</t>
  </si>
  <si>
    <t>RWVN6</t>
  </si>
  <si>
    <t>DEVON DRUG SV(EEM P/C)NMP</t>
  </si>
  <si>
    <t>RWVN8</t>
  </si>
  <si>
    <t>DEVON DRUG SV(NTH P/C)NMP</t>
  </si>
  <si>
    <t>RWVN4</t>
  </si>
  <si>
    <t>DEVON DRUG SV(S&amp;W P/C)NMP</t>
  </si>
  <si>
    <t>RWV58</t>
  </si>
  <si>
    <t>DIX'S FIELD</t>
  </si>
  <si>
    <t>RWV86</t>
  </si>
  <si>
    <t>EXETER (HEALTH)</t>
  </si>
  <si>
    <t>RWVNG</t>
  </si>
  <si>
    <t>EXETER CRS (NMP)</t>
  </si>
  <si>
    <t>RWV98</t>
  </si>
  <si>
    <t>FRANKLYN COMMUNITY HOSPITAL</t>
  </si>
  <si>
    <t>RWVDL</t>
  </si>
  <si>
    <t>HALDON UNIT</t>
  </si>
  <si>
    <t>RWV18</t>
  </si>
  <si>
    <t>HARBOURNE UNIT</t>
  </si>
  <si>
    <t>RWV43</t>
  </si>
  <si>
    <t>HILLBANK (CREDITON)</t>
  </si>
  <si>
    <t>RWV67</t>
  </si>
  <si>
    <t>KNIGHTSHAYES</t>
  </si>
  <si>
    <t>RWV34</t>
  </si>
  <si>
    <t>LARKBY</t>
  </si>
  <si>
    <t>RWVEH</t>
  </si>
  <si>
    <t>LDS SOUTH AND WEST DEVON</t>
  </si>
  <si>
    <t>RWV70</t>
  </si>
  <si>
    <t>LEANDER UNIT</t>
  </si>
  <si>
    <t>RWVNF</t>
  </si>
  <si>
    <t>MENTAL HEALTH NORTH DEVON (NMP)</t>
  </si>
  <si>
    <t>RWVNK</t>
  </si>
  <si>
    <t>MID DEVON R &amp; IL</t>
  </si>
  <si>
    <t>RWV27</t>
  </si>
  <si>
    <t>NEW LEAF</t>
  </si>
  <si>
    <t>RWV37</t>
  </si>
  <si>
    <t>RWV46</t>
  </si>
  <si>
    <t>NORTH DEVON DAS</t>
  </si>
  <si>
    <t>RWV12</t>
  </si>
  <si>
    <t>RWV13</t>
  </si>
  <si>
    <t>OKEHAMPTON COMMUNITY HOSPITAL</t>
  </si>
  <si>
    <t>RWVDN</t>
  </si>
  <si>
    <t>OPMH (CREDITON)</t>
  </si>
  <si>
    <t>RWVCP</t>
  </si>
  <si>
    <t>OPMH (SIDMOUTH &amp; SEATON)</t>
  </si>
  <si>
    <t>RWVDM</t>
  </si>
  <si>
    <t>OPMH (TIVERTON/CULLOMPTON)</t>
  </si>
  <si>
    <t>RWVCN</t>
  </si>
  <si>
    <t>OPMH EAST DEVON COASTAL</t>
  </si>
  <si>
    <t>RWVCM</t>
  </si>
  <si>
    <t>OPMH EXETER</t>
  </si>
  <si>
    <t>RWVCQ</t>
  </si>
  <si>
    <t>RWVCV</t>
  </si>
  <si>
    <t>OPMH EXETER 2</t>
  </si>
  <si>
    <t>RWVCT</t>
  </si>
  <si>
    <t>OPMH FRANKLYN HOSPITAL</t>
  </si>
  <si>
    <t>RWVDQ</t>
  </si>
  <si>
    <t>OPMH NORTH - TORRIDGESIDE</t>
  </si>
  <si>
    <t>RWVND</t>
  </si>
  <si>
    <t>OPMH NORTH DEVON - WEST (NMP)</t>
  </si>
  <si>
    <t>RWVDP</t>
  </si>
  <si>
    <t>OPMH NORTH DEVON (EAST)</t>
  </si>
  <si>
    <t>RWV99</t>
  </si>
  <si>
    <t>PSYCHOLOGY DEPARTMENT FOR NORTH DEVON</t>
  </si>
  <si>
    <t>RWV50</t>
  </si>
  <si>
    <t>REDHILLS</t>
  </si>
  <si>
    <t>RWVCL</t>
  </si>
  <si>
    <t>RIL &amp; MWA EXMOUTH</t>
  </si>
  <si>
    <t>RWVCJ</t>
  </si>
  <si>
    <t>RIL &amp; MWA HONITON</t>
  </si>
  <si>
    <t>RWVDC</t>
  </si>
  <si>
    <t>RIL &amp; MWA TIVERTON</t>
  </si>
  <si>
    <t>RWV78</t>
  </si>
  <si>
    <t>RIVERSIDE</t>
  </si>
  <si>
    <t>RWV61</t>
  </si>
  <si>
    <t>SOUTHAMPTON ADRC</t>
  </si>
  <si>
    <t>RWVCK</t>
  </si>
  <si>
    <t>STEP EEM &amp; MWA EXETER</t>
  </si>
  <si>
    <t>RWVNJ</t>
  </si>
  <si>
    <t>STEP EXETER EAST &amp; MID (NMP)</t>
  </si>
  <si>
    <t>RWVDF</t>
  </si>
  <si>
    <t>STEP NORTH DEVON (NMP)</t>
  </si>
  <si>
    <t>RWVAD</t>
  </si>
  <si>
    <t>STEP/RIL/WBA SH&amp;WEST</t>
  </si>
  <si>
    <t>RWVNN</t>
  </si>
  <si>
    <t>TEIGNBRIDGE CRS (NMP)</t>
  </si>
  <si>
    <t>RWV10</t>
  </si>
  <si>
    <t>TEIGNVIEW</t>
  </si>
  <si>
    <t>RWV93</t>
  </si>
  <si>
    <t>THE CEDARS (EXETER)</t>
  </si>
  <si>
    <t>RWV21</t>
  </si>
  <si>
    <t>THE GABLES, ILFRACOMBE</t>
  </si>
  <si>
    <t>RWVAK</t>
  </si>
  <si>
    <t>RWV83</t>
  </si>
  <si>
    <t>THE QUAY</t>
  </si>
  <si>
    <t>RWV29</t>
  </si>
  <si>
    <t>TIVERTON HOSPITAL</t>
  </si>
  <si>
    <t>RWVAH</t>
  </si>
  <si>
    <t>TORBAY CRS</t>
  </si>
  <si>
    <t>RWVN2</t>
  </si>
  <si>
    <t>TORBAY DRUG SERV(CJT) NMP</t>
  </si>
  <si>
    <t>RWV55</t>
  </si>
  <si>
    <t>RWV15</t>
  </si>
  <si>
    <t>WAVERLEY</t>
  </si>
  <si>
    <t>RWVAL</t>
  </si>
  <si>
    <t>WEST DEVON CRS</t>
  </si>
  <si>
    <t>RWV60</t>
  </si>
  <si>
    <t>WILTSHIRE ADPR</t>
  </si>
  <si>
    <t>RWWHG</t>
  </si>
  <si>
    <t>HALTON HOSPITAL</t>
  </si>
  <si>
    <t>RWW46</t>
  </si>
  <si>
    <t>HIGHFIELD HOSPITAL</t>
  </si>
  <si>
    <t>RWWWH</t>
  </si>
  <si>
    <t>WARRINGTON HOSPITAL</t>
  </si>
  <si>
    <t>RWXNW</t>
  </si>
  <si>
    <t>ABINGDON HOSPITAL OUT-PATIENTS DEPARTMENT</t>
  </si>
  <si>
    <t>RWXHT</t>
  </si>
  <si>
    <t>ALL SAINTS ANNEXE</t>
  </si>
  <si>
    <t>RWX77</t>
  </si>
  <si>
    <t>BATTLE HOSPITAL</t>
  </si>
  <si>
    <t>RWXKY</t>
  </si>
  <si>
    <t>BUCKLEBURY MEMORIAL HALL</t>
  </si>
  <si>
    <t>RWXMH</t>
  </si>
  <si>
    <t>BUTRITION &amp; DIETETICS AT WOKINGHAM HOSPITAL</t>
  </si>
  <si>
    <t>RWXHG</t>
  </si>
  <si>
    <t>CALCOT BRANCH</t>
  </si>
  <si>
    <t>RWXPG</t>
  </si>
  <si>
    <t>RWXNV</t>
  </si>
  <si>
    <t>CHURCHILL HOSPITAL OXFORD</t>
  </si>
  <si>
    <t>RWX7C</t>
  </si>
  <si>
    <t>COMMUNITY PAEDIATRIC - P7C</t>
  </si>
  <si>
    <t>RWX9A</t>
  </si>
  <si>
    <t>COMMUNITY PAEDIATRIC -P9A</t>
  </si>
  <si>
    <t>RWX7D</t>
  </si>
  <si>
    <t>DAY HOSPITAL - P7D</t>
  </si>
  <si>
    <t>RWXMQ</t>
  </si>
  <si>
    <t>RWX5H</t>
  </si>
  <si>
    <t>DIABETES CTR - WAM P5H</t>
  </si>
  <si>
    <t>RWXJG</t>
  </si>
  <si>
    <t>FIRST WOOSEHILL SCOUT HUT</t>
  </si>
  <si>
    <t>RWXAJ</t>
  </si>
  <si>
    <t>FOUNDATION</t>
  </si>
  <si>
    <t>RWX97</t>
  </si>
  <si>
    <t>RWX79</t>
  </si>
  <si>
    <t>RWXAE</t>
  </si>
  <si>
    <t>RWX6C</t>
  </si>
  <si>
    <t>HENRY TUDOR - P6C</t>
  </si>
  <si>
    <t>RWX2A</t>
  </si>
  <si>
    <t>INTERMEDIATE CARE - P2A</t>
  </si>
  <si>
    <t>RWX2C</t>
  </si>
  <si>
    <t>INTERMEDIATE CARE - P2C</t>
  </si>
  <si>
    <t>RWX2D</t>
  </si>
  <si>
    <t>INTERMEDIATE CARE - P2D</t>
  </si>
  <si>
    <t>RWX80</t>
  </si>
  <si>
    <t>KING EDWARD VII</t>
  </si>
  <si>
    <t>RWXNQ</t>
  </si>
  <si>
    <t>LD BRACKNELL</t>
  </si>
  <si>
    <t>RWXAF</t>
  </si>
  <si>
    <t>NEW HOPE</t>
  </si>
  <si>
    <t>RWX75</t>
  </si>
  <si>
    <t>NEW HORIZONS</t>
  </si>
  <si>
    <t>RWXMG</t>
  </si>
  <si>
    <t>NUTRITION &amp; DIETETICS AT WEST BERKS HOSPITAL</t>
  </si>
  <si>
    <t>RWXMJ</t>
  </si>
  <si>
    <t>NUTRITION &amp; DIETETICS SUPPORT &amp; LD AT WOKINGHAM HOSPITAL</t>
  </si>
  <si>
    <t>RWX51</t>
  </si>
  <si>
    <t>RWXX3</t>
  </si>
  <si>
    <t>PSYCHIATRY OLDER AGED NEWBURY CONS3</t>
  </si>
  <si>
    <t>RWX6D</t>
  </si>
  <si>
    <t>RAPID ASSESSMENT - WAMP6D</t>
  </si>
  <si>
    <t>RWX82</t>
  </si>
  <si>
    <t>RAVENSWOOD VILLAGE</t>
  </si>
  <si>
    <t>RWX83</t>
  </si>
  <si>
    <t>RWXLV</t>
  </si>
  <si>
    <t>SHINFIELD PARISH HALL</t>
  </si>
  <si>
    <t>RWX64</t>
  </si>
  <si>
    <t>SIX OAKS</t>
  </si>
  <si>
    <t>RWXAH</t>
  </si>
  <si>
    <t>SLOUGH HOMELESS - OUR CONCERN</t>
  </si>
  <si>
    <t>RWXMF</t>
  </si>
  <si>
    <t>SLT AT WOKINGHAM HOSPITAL</t>
  </si>
  <si>
    <t>RWXAP</t>
  </si>
  <si>
    <t>SPACE</t>
  </si>
  <si>
    <t>RWX84</t>
  </si>
  <si>
    <t>RWXLC</t>
  </si>
  <si>
    <t>ST MARY THE VIRGIN HALL (READING)</t>
  </si>
  <si>
    <t>RWXJL</t>
  </si>
  <si>
    <t>ST MARY THE VIRGIN HALL (WOKINGHAM)</t>
  </si>
  <si>
    <t>RWXAV</t>
  </si>
  <si>
    <t>ST PETERS HOSPITAL</t>
  </si>
  <si>
    <t>RWXKN</t>
  </si>
  <si>
    <t>SWALLOWFIELD PARISH HALL</t>
  </si>
  <si>
    <t>RWXAW</t>
  </si>
  <si>
    <t>T2, MAIDENHEAD</t>
  </si>
  <si>
    <t>RWXGA</t>
  </si>
  <si>
    <t>TANFIELD</t>
  </si>
  <si>
    <t>RWXFQ</t>
  </si>
  <si>
    <t>THATCHAM CATHOLIC HALL</t>
  </si>
  <si>
    <t>RWXDT</t>
  </si>
  <si>
    <t>THE OLD FORGE</t>
  </si>
  <si>
    <t>RWXDR</t>
  </si>
  <si>
    <t>THEALE</t>
  </si>
  <si>
    <t>RWXAC</t>
  </si>
  <si>
    <t>TIME SQUARE</t>
  </si>
  <si>
    <t>RWXLF</t>
  </si>
  <si>
    <t>RWXAK</t>
  </si>
  <si>
    <t>TURNING POINT, NEWBURY</t>
  </si>
  <si>
    <t>RWXKG</t>
  </si>
  <si>
    <t>UNIVERSITY OF READING</t>
  </si>
  <si>
    <t>RWX7A</t>
  </si>
  <si>
    <t>UPTON ELDERLY - P7A</t>
  </si>
  <si>
    <t>RWX85</t>
  </si>
  <si>
    <t>RWX7E</t>
  </si>
  <si>
    <t>UPTON PAEDIATRIC - P7E</t>
  </si>
  <si>
    <t>RWX86</t>
  </si>
  <si>
    <t>RWX87</t>
  </si>
  <si>
    <t>RWXLL</t>
  </si>
  <si>
    <t>WINDSOR DIALYSIS UNIT</t>
  </si>
  <si>
    <t>RWXPE</t>
  </si>
  <si>
    <t>RWX70</t>
  </si>
  <si>
    <t>WOKINGHAM COMMUNITY HOSPITAL</t>
  </si>
  <si>
    <t>RWY02</t>
  </si>
  <si>
    <t>CALDERDALE ROYAL HOSPITAL</t>
  </si>
  <si>
    <t>RWY01</t>
  </si>
  <si>
    <t>HUDDERSFIELD ROYAL INFIRMARY</t>
  </si>
  <si>
    <t>RX1BC</t>
  </si>
  <si>
    <t>KINGS MILL HOSPITAL SITE</t>
  </si>
  <si>
    <t>RX1CC</t>
  </si>
  <si>
    <t>NOTTINGHAM UNIVERSITY HOSPITALS NHS TRUST - CITY CAMPUS</t>
  </si>
  <si>
    <t>RX1RA</t>
  </si>
  <si>
    <t>NOTTINGHAM UNIVERSITY HOSPITALS NHS TRUST - QUEEN'S MEDICAL CENTRE CAMPUS</t>
  </si>
  <si>
    <t>RX224</t>
  </si>
  <si>
    <t>ACRE DAY HOSPITAL</t>
  </si>
  <si>
    <t>RX22K</t>
  </si>
  <si>
    <t>AHTT BRIGHTON</t>
  </si>
  <si>
    <t>RX2YD</t>
  </si>
  <si>
    <t>ALAN GARDNER COTTAGE</t>
  </si>
  <si>
    <t>RX218</t>
  </si>
  <si>
    <t>ALEXANDRA VILLAS SITE</t>
  </si>
  <si>
    <t>RX2F3</t>
  </si>
  <si>
    <t>AMBERSTONE HOSPITAL</t>
  </si>
  <si>
    <t>RX22M</t>
  </si>
  <si>
    <t>AOT BRIGHTON</t>
  </si>
  <si>
    <t>RX25J</t>
  </si>
  <si>
    <t>AOT/REHAB EASTBOURNE &amp; WEALD</t>
  </si>
  <si>
    <t>RX2E0</t>
  </si>
  <si>
    <t>BARLAVINGTON MANOR</t>
  </si>
  <si>
    <t>RX2D6</t>
  </si>
  <si>
    <t>BEECHMONT</t>
  </si>
  <si>
    <t>RX2L8</t>
  </si>
  <si>
    <t>BEECHWOOD UNIT</t>
  </si>
  <si>
    <t>RX2M4</t>
  </si>
  <si>
    <t>BEXHILL COMMUNITY HOSPITAL</t>
  </si>
  <si>
    <t>RX2H7</t>
  </si>
  <si>
    <t>BOWHILL</t>
  </si>
  <si>
    <t>RX2Y4</t>
  </si>
  <si>
    <t>BRAMBLYS</t>
  </si>
  <si>
    <t>RX2M5</t>
  </si>
  <si>
    <t>RX20D</t>
  </si>
  <si>
    <t>BRUNSWICK WARD</t>
  </si>
  <si>
    <t>RX2XP</t>
  </si>
  <si>
    <t>RX2T0</t>
  </si>
  <si>
    <t>CARE CO-OPS</t>
  </si>
  <si>
    <t>RX2N9</t>
  </si>
  <si>
    <t>CHAILEY HERITAGE</t>
  </si>
  <si>
    <t>RX2X4</t>
  </si>
  <si>
    <t>CHALKHILL</t>
  </si>
  <si>
    <t>RX2G2</t>
  </si>
  <si>
    <t>CHALLENGING BEHAVIOUR UNIT</t>
  </si>
  <si>
    <t>RX293</t>
  </si>
  <si>
    <t>CHANCTONBURY WARD</t>
  </si>
  <si>
    <t>RX2YV</t>
  </si>
  <si>
    <t>RX27C</t>
  </si>
  <si>
    <t>CHICHESTER AOT</t>
  </si>
  <si>
    <t>RX27D</t>
  </si>
  <si>
    <t>CHICHESTER CRT</t>
  </si>
  <si>
    <t>RX250</t>
  </si>
  <si>
    <t>CLAYTON WARD</t>
  </si>
  <si>
    <t>RX2M0</t>
  </si>
  <si>
    <t>CLERMONT</t>
  </si>
  <si>
    <t>RX20M</t>
  </si>
  <si>
    <t>COBURN WARD</t>
  </si>
  <si>
    <t>RX266</t>
  </si>
  <si>
    <t>COLWOOD ADOLESCENT UNIT</t>
  </si>
  <si>
    <t>RX2M1</t>
  </si>
  <si>
    <t>CONQUEST HOSPITAL</t>
  </si>
  <si>
    <t>RX2C9</t>
  </si>
  <si>
    <t>RX25H</t>
  </si>
  <si>
    <t>CRHT EASTBOURNE/WEALDON</t>
  </si>
  <si>
    <t>RX23V</t>
  </si>
  <si>
    <t>CRHT HASTINGS/ROTHER</t>
  </si>
  <si>
    <t>RX2XG</t>
  </si>
  <si>
    <t>CRI LEWISHAM</t>
  </si>
  <si>
    <t>RX2XK</t>
  </si>
  <si>
    <t>CRI MAIDSTONE</t>
  </si>
  <si>
    <t>RX2XH</t>
  </si>
  <si>
    <t>CRI TONBRIDGE</t>
  </si>
  <si>
    <t>RX294</t>
  </si>
  <si>
    <t>CRICKET PAVILLION</t>
  </si>
  <si>
    <t>RX2XN</t>
  </si>
  <si>
    <t>DAISY DCS ENFIELD</t>
  </si>
  <si>
    <t>RX2XM</t>
  </si>
  <si>
    <t>DAISY DCS READING</t>
  </si>
  <si>
    <t>RX2E7</t>
  </si>
  <si>
    <t>RX292</t>
  </si>
  <si>
    <t>DOCTORS ON CALL BASE</t>
  </si>
  <si>
    <t>RX297</t>
  </si>
  <si>
    <t>DOVE DAY HOSPITAL</t>
  </si>
  <si>
    <t>RX298</t>
  </si>
  <si>
    <t>RX2W7</t>
  </si>
  <si>
    <t>RX248</t>
  </si>
  <si>
    <t>EASTERGATE BUILDING</t>
  </si>
  <si>
    <t>RX2P7</t>
  </si>
  <si>
    <t>FERNLEIGH</t>
  </si>
  <si>
    <t>RX24V</t>
  </si>
  <si>
    <t>FORENSIC HASTINGS/ROTHER</t>
  </si>
  <si>
    <t>RX2YX</t>
  </si>
  <si>
    <t>FORT SOUTHWICK</t>
  </si>
  <si>
    <t>RX251</t>
  </si>
  <si>
    <t>FOXHOLME COTTAGES (1&amp;2)</t>
  </si>
  <si>
    <t>RX2D7</t>
  </si>
  <si>
    <t>GLEBELANDS CMTHE</t>
  </si>
  <si>
    <t>RX2Y8</t>
  </si>
  <si>
    <t>RX2F6</t>
  </si>
  <si>
    <t>GRANGEMEAD</t>
  </si>
  <si>
    <t>RX2A8</t>
  </si>
  <si>
    <t>GREENACRES</t>
  </si>
  <si>
    <t>RX2AV</t>
  </si>
  <si>
    <t>H &amp; ROTHER SMHT (RMB)</t>
  </si>
  <si>
    <t>RX25K</t>
  </si>
  <si>
    <t>HAILSHAM &amp; EASTBOURNE EIS</t>
  </si>
  <si>
    <t>RX2DN</t>
  </si>
  <si>
    <t>HASTINGS &amp; ROTHER EIS</t>
  </si>
  <si>
    <t>RX23F</t>
  </si>
  <si>
    <t>HASTINGS &amp; ROTHER OP (IKM)</t>
  </si>
  <si>
    <t>RX23D</t>
  </si>
  <si>
    <t>HASTINGS AND ROTHER LDS</t>
  </si>
  <si>
    <t>RX23G</t>
  </si>
  <si>
    <t>HASTINGS DEMENTIA</t>
  </si>
  <si>
    <t>RX23Y</t>
  </si>
  <si>
    <t>HEATHFIELD WARD</t>
  </si>
  <si>
    <t>RX2E8</t>
  </si>
  <si>
    <t>HIGHMORE</t>
  </si>
  <si>
    <t>RX2F1</t>
  </si>
  <si>
    <t>HOMEFIELD PLACE</t>
  </si>
  <si>
    <t>RX2YN</t>
  </si>
  <si>
    <t>HOMEOPATHIC HOSPITAL</t>
  </si>
  <si>
    <t>RX2J7</t>
  </si>
  <si>
    <t>HOMESTEAD</t>
  </si>
  <si>
    <t>RX2C8</t>
  </si>
  <si>
    <t>RX2H6</t>
  </si>
  <si>
    <t>HORTICULTURE REHABILITATION UNIT</t>
  </si>
  <si>
    <t>RX24K</t>
  </si>
  <si>
    <t>HW, L&amp;H ATS DEMENTIA (AK)</t>
  </si>
  <si>
    <t>RX24L</t>
  </si>
  <si>
    <t>HW, L&amp;H ATS FUNCTIONAL (AK)</t>
  </si>
  <si>
    <t>RX2X6</t>
  </si>
  <si>
    <t>RX2XL</t>
  </si>
  <si>
    <t>RX2P0</t>
  </si>
  <si>
    <t>LANGLEY GREEN HOSPITAL</t>
  </si>
  <si>
    <t>RX267</t>
  </si>
  <si>
    <t>LARCHWOOD CHILDRENS UNIT</t>
  </si>
  <si>
    <t>RX24F</t>
  </si>
  <si>
    <t>LEWES &amp; WEALDEN LDS</t>
  </si>
  <si>
    <t>RX2K8</t>
  </si>
  <si>
    <t>LEWES VICTORIA HOSPITAL</t>
  </si>
  <si>
    <t>RX2E2</t>
  </si>
  <si>
    <t>LILAC WARD</t>
  </si>
  <si>
    <t>RX269</t>
  </si>
  <si>
    <t>LINWOOD</t>
  </si>
  <si>
    <t>RX2G0</t>
  </si>
  <si>
    <t>LITTLECOTE CHILDRENS HOME</t>
  </si>
  <si>
    <t>RX220</t>
  </si>
  <si>
    <t>MARTINS FARM</t>
  </si>
  <si>
    <t>RX2J8</t>
  </si>
  <si>
    <t>MAYFIELD PLACE</t>
  </si>
  <si>
    <t>RX277</t>
  </si>
  <si>
    <t>MEADOWFIELD</t>
  </si>
  <si>
    <t>RX242</t>
  </si>
  <si>
    <t>MENTAL HEALTH BLOCK, HORSHAM HOSPITAL</t>
  </si>
  <si>
    <t>RX20H</t>
  </si>
  <si>
    <t>MERIDIAN WARD</t>
  </si>
  <si>
    <t>RX27K</t>
  </si>
  <si>
    <t>MID SUSSEX - LWWDT</t>
  </si>
  <si>
    <t>RX254</t>
  </si>
  <si>
    <t>RX213</t>
  </si>
  <si>
    <t>RX2G1</t>
  </si>
  <si>
    <t>MILTON GRANGE</t>
  </si>
  <si>
    <t>RX2A4</t>
  </si>
  <si>
    <t>MINSTRELS GALLERY</t>
  </si>
  <si>
    <t>RX2G4</t>
  </si>
  <si>
    <t>MOAT CROFT</t>
  </si>
  <si>
    <t>RX2C3</t>
  </si>
  <si>
    <t>MORTUARY</t>
  </si>
  <si>
    <t>RX2N0</t>
  </si>
  <si>
    <t>MOUNT DENYS</t>
  </si>
  <si>
    <t>RX214</t>
  </si>
  <si>
    <t>RX2J9</t>
  </si>
  <si>
    <t>NEWHAVEN HILLRISE DAY HOSPITAL</t>
  </si>
  <si>
    <t>RX28P</t>
  </si>
  <si>
    <t>NORTH WEST SUSSEX AOT</t>
  </si>
  <si>
    <t>RX2CQ</t>
  </si>
  <si>
    <t>NORTH WEST SUSSEX MAS</t>
  </si>
  <si>
    <t>RX28M</t>
  </si>
  <si>
    <t>NORTH WESTERN LWWDT</t>
  </si>
  <si>
    <t>RX223</t>
  </si>
  <si>
    <t>NORTHDOWN</t>
  </si>
  <si>
    <t>RX2Y7</t>
  </si>
  <si>
    <t>OAK PARK</t>
  </si>
  <si>
    <t>RX26N</t>
  </si>
  <si>
    <t>OAKLANDS WARD</t>
  </si>
  <si>
    <t>RX2C1</t>
  </si>
  <si>
    <t>OLD MILL SQUARE</t>
  </si>
  <si>
    <t>RX2T1</t>
  </si>
  <si>
    <t>OLD STEINE (YMCA)</t>
  </si>
  <si>
    <t>RX291</t>
  </si>
  <si>
    <t>PACK-IT (UNIT 17)</t>
  </si>
  <si>
    <t>RX20K</t>
  </si>
  <si>
    <t>PAVILLION WARD</t>
  </si>
  <si>
    <t>RX2YC</t>
  </si>
  <si>
    <t>RX2YA</t>
  </si>
  <si>
    <t>PRESTON SKREENS</t>
  </si>
  <si>
    <t>RX241</t>
  </si>
  <si>
    <t>PRIMROSE COTTAGES (1&amp;2)</t>
  </si>
  <si>
    <t>RX233</t>
  </si>
  <si>
    <t>RX2H5</t>
  </si>
  <si>
    <t>PRINTING REHABILITATION UNIT</t>
  </si>
  <si>
    <t>RX2Q3</t>
  </si>
  <si>
    <t>RX20L</t>
  </si>
  <si>
    <t>REGENCY WARD</t>
  </si>
  <si>
    <t>RX2H3</t>
  </si>
  <si>
    <t>ROBOROUGH DAY HOSPITAL</t>
  </si>
  <si>
    <t>RX2E1</t>
  </si>
  <si>
    <t>ROSE WARD</t>
  </si>
  <si>
    <t>RX2Q5</t>
  </si>
  <si>
    <t>ROSEMARY PARK</t>
  </si>
  <si>
    <t>RX259</t>
  </si>
  <si>
    <t>ROTHERFIELD MEWS (1&amp;2)</t>
  </si>
  <si>
    <t>RX2N2</t>
  </si>
  <si>
    <t>ROYAL SUSSEX COUNTY HOSPITAL</t>
  </si>
  <si>
    <t>RX2C0</t>
  </si>
  <si>
    <t>RYE MEMORIAL HOSPITAL</t>
  </si>
  <si>
    <t>RX2T8</t>
  </si>
  <si>
    <t>RX2F2</t>
  </si>
  <si>
    <t>SEAFORD DAY HOSPITAL</t>
  </si>
  <si>
    <t>RX2H0</t>
  </si>
  <si>
    <t>SEASIDE CHILDRENS HOME</t>
  </si>
  <si>
    <t>RX275</t>
  </si>
  <si>
    <t>SOUTHDOWN</t>
  </si>
  <si>
    <t>RX226</t>
  </si>
  <si>
    <t>RX270</t>
  </si>
  <si>
    <t>SPRINGVALE CMHC (EAST GRINSTEAD)</t>
  </si>
  <si>
    <t>RX2YR</t>
  </si>
  <si>
    <t>RX209</t>
  </si>
  <si>
    <t>STOWFORD</t>
  </si>
  <si>
    <t>RX2G8</t>
  </si>
  <si>
    <t>STURTON PLACE</t>
  </si>
  <si>
    <t>RX271</t>
  </si>
  <si>
    <t>SUMMERFOLD CMHC (BURGESS HILL)</t>
  </si>
  <si>
    <t>RX2Q8</t>
  </si>
  <si>
    <t>SUSSEX BEACON</t>
  </si>
  <si>
    <t>RX2Q9</t>
  </si>
  <si>
    <t>SUSSEX CARE</t>
  </si>
  <si>
    <t>RX2J0</t>
  </si>
  <si>
    <t>TEASEL CHILDRENS HOME</t>
  </si>
  <si>
    <t>RX2H4</t>
  </si>
  <si>
    <t>THE BOURNE</t>
  </si>
  <si>
    <t>RX2Y5</t>
  </si>
  <si>
    <t>RX2H9</t>
  </si>
  <si>
    <t>RX2K4</t>
  </si>
  <si>
    <t>THE CHAPEL (HELLINGLY SITE)</t>
  </si>
  <si>
    <t>RX278</t>
  </si>
  <si>
    <t>THE COTTAGE - HORSHAM HOSPITAL</t>
  </si>
  <si>
    <t>RX2K5</t>
  </si>
  <si>
    <t>THE CRECHE</t>
  </si>
  <si>
    <t>RX2C4</t>
  </si>
  <si>
    <t>THE CYGNETS NURSERY</t>
  </si>
  <si>
    <t>RX2R1</t>
  </si>
  <si>
    <t>THE FIELDINGS</t>
  </si>
  <si>
    <t>RX2L5</t>
  </si>
  <si>
    <t>RX2R2</t>
  </si>
  <si>
    <t>RX240</t>
  </si>
  <si>
    <t>THE HAROLD KIDD UNIT</t>
  </si>
  <si>
    <t>RX274</t>
  </si>
  <si>
    <t>THE LARCHES</t>
  </si>
  <si>
    <t>RX2E3</t>
  </si>
  <si>
    <t>THE MERTON</t>
  </si>
  <si>
    <t>RX253</t>
  </si>
  <si>
    <t>THE PEARSON UNIT, MIDHURST COMMUNITY HOSPITAL</t>
  </si>
  <si>
    <t>RX252</t>
  </si>
  <si>
    <t>THE RICHARD HOTHAM UNIT</t>
  </si>
  <si>
    <t>RX2A6</t>
  </si>
  <si>
    <t>THE SALTINGS</t>
  </si>
  <si>
    <t>RX2D0</t>
  </si>
  <si>
    <t>THE SANCTUARY</t>
  </si>
  <si>
    <t>RX2E5</t>
  </si>
  <si>
    <t>THE SCOTT UNIT &amp; PAEDIATRIC DEVELOPMENT UNIT</t>
  </si>
  <si>
    <t>RX286</t>
  </si>
  <si>
    <t>THE SUMMIT</t>
  </si>
  <si>
    <t>RX244</t>
  </si>
  <si>
    <t>THE WEALD DAY HOSPITAL</t>
  </si>
  <si>
    <t>RX2W0</t>
  </si>
  <si>
    <t>UNIT 5 CIGNETS</t>
  </si>
  <si>
    <t>RX234</t>
  </si>
  <si>
    <t>VILLA WARD &amp; DOWNSVIEW</t>
  </si>
  <si>
    <t>RX249</t>
  </si>
  <si>
    <t>WARNINGLID DAY HOSPITAL</t>
  </si>
  <si>
    <t>RX2DE</t>
  </si>
  <si>
    <t>WEST SUSSEX DCS WEST</t>
  </si>
  <si>
    <t>RX27T</t>
  </si>
  <si>
    <t>WEST SUSSEX EIS NORTH</t>
  </si>
  <si>
    <t>RX26C</t>
  </si>
  <si>
    <t>WEST SUSSEX EIS WEST</t>
  </si>
  <si>
    <t>RX2CT</t>
  </si>
  <si>
    <t>WEST SUSSEX MAS SOUTH</t>
  </si>
  <si>
    <t>RX2CV</t>
  </si>
  <si>
    <t>WEST SUSSEX MAS WEST</t>
  </si>
  <si>
    <t>RX2DH</t>
  </si>
  <si>
    <t>WESTERN SUSSEX ATS (AC)</t>
  </si>
  <si>
    <t>RX26W</t>
  </si>
  <si>
    <t>WESTERN SUSSEX ATS (BQ)</t>
  </si>
  <si>
    <t>RX26X</t>
  </si>
  <si>
    <t>WESTERN SUSSEX ATS (JS)</t>
  </si>
  <si>
    <t>RX2L6</t>
  </si>
  <si>
    <t>RX2H8</t>
  </si>
  <si>
    <t>RX2K7</t>
  </si>
  <si>
    <t>WOODSIDE ANNEXE</t>
  </si>
  <si>
    <t>RX2N1</t>
  </si>
  <si>
    <t>RX2R8</t>
  </si>
  <si>
    <t>YASMIN BYSIDE COMFORT</t>
  </si>
  <si>
    <t>RX2R9</t>
  </si>
  <si>
    <t>RX3XK</t>
  </si>
  <si>
    <t>ABDALE HOUSE - COMMUNITY UNIT</t>
  </si>
  <si>
    <t>RX33V</t>
  </si>
  <si>
    <t>ACOMB GABLES (ACOMB GARTH)</t>
  </si>
  <si>
    <t>RX3TL</t>
  </si>
  <si>
    <t>AFFECTIVE - FOXRUSH</t>
  </si>
  <si>
    <t>RX3PL</t>
  </si>
  <si>
    <t>ASTBURY</t>
  </si>
  <si>
    <t>RX3AT</t>
  </si>
  <si>
    <t>AUCKLAND PARK HOSPITAL</t>
  </si>
  <si>
    <t>RX3FC</t>
  </si>
  <si>
    <t>AYSGARTH</t>
  </si>
  <si>
    <t>RX3FN</t>
  </si>
  <si>
    <t>BANKFIELDS COURT THE LODGE</t>
  </si>
  <si>
    <t>RX3JE</t>
  </si>
  <si>
    <t>BANKFIELDS COURT UNIT 1</t>
  </si>
  <si>
    <t>RX3NP</t>
  </si>
  <si>
    <t>BANKFIELDS COURT UNIT 2</t>
  </si>
  <si>
    <t>RX3NQ</t>
  </si>
  <si>
    <t>BANKFIELDS COURT UNIT 3</t>
  </si>
  <si>
    <t>RX3NR</t>
  </si>
  <si>
    <t>BANKFIELDS COURT UNIT 4</t>
  </si>
  <si>
    <t>RX350</t>
  </si>
  <si>
    <t>C &amp; YPS 1</t>
  </si>
  <si>
    <t>RX354</t>
  </si>
  <si>
    <t>C &amp; YPS 2</t>
  </si>
  <si>
    <t>RX358</t>
  </si>
  <si>
    <t>C &amp; YPS CLS</t>
  </si>
  <si>
    <t>RX30N</t>
  </si>
  <si>
    <t>CAMPHILL VILLAGE TRUST</t>
  </si>
  <si>
    <t>RX30C</t>
  </si>
  <si>
    <t>CENTENARY SUITE</t>
  </si>
  <si>
    <t>RX35E</t>
  </si>
  <si>
    <t>CHERRY TREE HOUSE COMMUNITY</t>
  </si>
  <si>
    <t>RX31A</t>
  </si>
  <si>
    <t>CHILDRENS &amp; YOUNG PEOPLES(2)</t>
  </si>
  <si>
    <t>RX31C</t>
  </si>
  <si>
    <t>CHILDRENS &amp; YOUNG PEOPLES(3)</t>
  </si>
  <si>
    <t>RX30H</t>
  </si>
  <si>
    <t>COATHAM MEMORIAL HALL</t>
  </si>
  <si>
    <t>RX3EY</t>
  </si>
  <si>
    <t>CROSS LANE HOSPITAL AYCKBOURN</t>
  </si>
  <si>
    <t>RX3MV</t>
  </si>
  <si>
    <t>CROSS LANE HOSPITAL ROWAN LEA</t>
  </si>
  <si>
    <t>RX3TD</t>
  </si>
  <si>
    <t>CYPS - NORTH YORKSHIRE 1</t>
  </si>
  <si>
    <t>RX3TE</t>
  </si>
  <si>
    <t>CYPS - NORTH YORKSHIRE 2</t>
  </si>
  <si>
    <t>RX3EA</t>
  </si>
  <si>
    <t>DARLINGTON MEMORIAL ROWAN BUILDING</t>
  </si>
  <si>
    <t>RX3LR</t>
  </si>
  <si>
    <t>RX3WM</t>
  </si>
  <si>
    <t>EATING DISORDERS OP</t>
  </si>
  <si>
    <t>RX3LY</t>
  </si>
  <si>
    <t>EDEN HILL</t>
  </si>
  <si>
    <t>RX371</t>
  </si>
  <si>
    <t>EIP (NP)</t>
  </si>
  <si>
    <t>RX3RE</t>
  </si>
  <si>
    <t>ESTON &amp; EAST CLEVELAND OLD AGE PSYCH</t>
  </si>
  <si>
    <t>RX3TF</t>
  </si>
  <si>
    <t>FORENSIC LD</t>
  </si>
  <si>
    <t>FOXRUSH AFFECTIVE DISORDER</t>
  </si>
  <si>
    <t>RX3JA</t>
  </si>
  <si>
    <t>RX30D</t>
  </si>
  <si>
    <t>GEORGE HARDWICK FOUNDATION</t>
  </si>
  <si>
    <t>RX3A1</t>
  </si>
  <si>
    <t>GOODALL (NP)</t>
  </si>
  <si>
    <t>RX3MQ</t>
  </si>
  <si>
    <t>GROUND FLOOR</t>
  </si>
  <si>
    <t>RX3LQ</t>
  </si>
  <si>
    <t>GUISBOROUGH GENERAL HOSPITAL</t>
  </si>
  <si>
    <t>RX3RC</t>
  </si>
  <si>
    <t>H/POOL LD CHILDRENS SERV</t>
  </si>
  <si>
    <t>RX3TJ</t>
  </si>
  <si>
    <t>HARROGATE IHTT</t>
  </si>
  <si>
    <t>RX31H</t>
  </si>
  <si>
    <t>HARTLEPOOL CARERS ASSOCIATION</t>
  </si>
  <si>
    <t>RX3FV</t>
  </si>
  <si>
    <t>KILTON VIEW</t>
  </si>
  <si>
    <t>RX3CL</t>
  </si>
  <si>
    <t>LANCHESTER ROAD HOSPITAL</t>
  </si>
  <si>
    <t>RX381</t>
  </si>
  <si>
    <t>LD - NORTH</t>
  </si>
  <si>
    <t>RX382</t>
  </si>
  <si>
    <t>LD - SOUTH</t>
  </si>
  <si>
    <t>RX388</t>
  </si>
  <si>
    <t>LD NORTH (1)</t>
  </si>
  <si>
    <t>RX389</t>
  </si>
  <si>
    <t>LD NORTH (2)</t>
  </si>
  <si>
    <t>RX390</t>
  </si>
  <si>
    <t>LD NORTH (3)</t>
  </si>
  <si>
    <t>RX361</t>
  </si>
  <si>
    <t>LD SOUTH 2</t>
  </si>
  <si>
    <t>RX3VY</t>
  </si>
  <si>
    <t>LUNEDALE</t>
  </si>
  <si>
    <t>RX3NJ</t>
  </si>
  <si>
    <t>LUSTRUM VALE</t>
  </si>
  <si>
    <t>RX3VV</t>
  </si>
  <si>
    <t>LUSTRUM VALE MHSOP NMP</t>
  </si>
  <si>
    <t>RX3RF</t>
  </si>
  <si>
    <t>M'BRO MHSOP SECTOR 2</t>
  </si>
  <si>
    <t>RX33Y</t>
  </si>
  <si>
    <t>MEADOWFIELDS COMMUNITY UNIT - AKA NELSON COURT CUE</t>
  </si>
  <si>
    <t>RX3XX</t>
  </si>
  <si>
    <t>MENTAL HEALTH UNIT - FRIARAGE HOSPITAL</t>
  </si>
  <si>
    <t>RX3A8</t>
  </si>
  <si>
    <t>MHSOP - APK NP 2</t>
  </si>
  <si>
    <t>RX3RW</t>
  </si>
  <si>
    <t>MHSOP - NORTH YORKSHIRE 1</t>
  </si>
  <si>
    <t>RX3RX</t>
  </si>
  <si>
    <t>MHSOP - NORTH YORKSHIRE 2</t>
  </si>
  <si>
    <t>RX3RY</t>
  </si>
  <si>
    <t>MHSOP - NORTH YORKSHIRE 3</t>
  </si>
  <si>
    <t>RX3A3</t>
  </si>
  <si>
    <t>MHSOP AP NP</t>
  </si>
  <si>
    <t>RX3A4</t>
  </si>
  <si>
    <t>MHSOP APK NP</t>
  </si>
  <si>
    <t>RX3A2</t>
  </si>
  <si>
    <t>MHSOP LR (NP)</t>
  </si>
  <si>
    <t>RX3XG</t>
  </si>
  <si>
    <t>MHSOP M'BRO 2 NMP</t>
  </si>
  <si>
    <t>RX357</t>
  </si>
  <si>
    <t>MHSOP NP</t>
  </si>
  <si>
    <t>RX3A0</t>
  </si>
  <si>
    <t>MHSOP SB (NP)</t>
  </si>
  <si>
    <t>RX3TN</t>
  </si>
  <si>
    <t>NMP - H'POOL AFF &amp; PSYCH</t>
  </si>
  <si>
    <t>RX31M</t>
  </si>
  <si>
    <t>NMP - LD H'GATE</t>
  </si>
  <si>
    <t>RX31K</t>
  </si>
  <si>
    <t>NMP - MHSOP H'GATE</t>
  </si>
  <si>
    <t>RX31Q</t>
  </si>
  <si>
    <t>NMP - MHSOP STOCKTON</t>
  </si>
  <si>
    <t>RX3VJ</t>
  </si>
  <si>
    <t>NMP EASINGTON</t>
  </si>
  <si>
    <t>RX3XE</t>
  </si>
  <si>
    <t>NMP LAKESIDE AFF DIS</t>
  </si>
  <si>
    <t>RX3WL</t>
  </si>
  <si>
    <t>NMP MHSOP HARTLEPOOL</t>
  </si>
  <si>
    <t>RX3TK</t>
  </si>
  <si>
    <t>NMP PARKSIDE PSYCHOSIS</t>
  </si>
  <si>
    <t>RX3A5</t>
  </si>
  <si>
    <t>NORTH END NP</t>
  </si>
  <si>
    <t>RX359</t>
  </si>
  <si>
    <t>NP PETERLEE HC</t>
  </si>
  <si>
    <t>RX33W</t>
  </si>
  <si>
    <t>RX3KN</t>
  </si>
  <si>
    <t>OAKWOOD UNIT</t>
  </si>
  <si>
    <t>RX3RA</t>
  </si>
  <si>
    <t>OLD AGE PSYCH</t>
  </si>
  <si>
    <t>RX3PV</t>
  </si>
  <si>
    <t>PARK HOUSE</t>
  </si>
  <si>
    <t>RX30P</t>
  </si>
  <si>
    <t>PARK VIEW</t>
  </si>
  <si>
    <t>RX3KR</t>
  </si>
  <si>
    <t>PARKSIDE BILLINGHAM</t>
  </si>
  <si>
    <t>RX3FG</t>
  </si>
  <si>
    <t>PARKSIDE MIDDLESBROUGH</t>
  </si>
  <si>
    <t>RX3VM</t>
  </si>
  <si>
    <t>PARKSIDE PSYCHOSIS NMP</t>
  </si>
  <si>
    <t>RX34L</t>
  </si>
  <si>
    <t>PEPPERMILL COURT COMMUNITY UNIT</t>
  </si>
  <si>
    <t>RX3QP</t>
  </si>
  <si>
    <t>RX352</t>
  </si>
  <si>
    <t>POA</t>
  </si>
  <si>
    <t>RX314</t>
  </si>
  <si>
    <t>POA - CLS BL UNIT</t>
  </si>
  <si>
    <t>RX319</t>
  </si>
  <si>
    <t>POA - DARLINGTON WEST PARK 1</t>
  </si>
  <si>
    <t>RX320</t>
  </si>
  <si>
    <t>POA - DARLINGTON WEST PARK 2</t>
  </si>
  <si>
    <t>RX317</t>
  </si>
  <si>
    <t>POA - DDALES APARK 1</t>
  </si>
  <si>
    <t>RX318</t>
  </si>
  <si>
    <t>POA - DDALES APARK 2</t>
  </si>
  <si>
    <t>RX312</t>
  </si>
  <si>
    <t>POA - DERWENTSIDE CH 1</t>
  </si>
  <si>
    <t>RX313</t>
  </si>
  <si>
    <t>POA - DERWENTSIDE CH 2</t>
  </si>
  <si>
    <t>RX315</t>
  </si>
  <si>
    <t>POA - DURHAM BL UNIT</t>
  </si>
  <si>
    <t>RX316</t>
  </si>
  <si>
    <t>POA - SEDGEFIELD</t>
  </si>
  <si>
    <t>RX3GG</t>
  </si>
  <si>
    <t>PRECRIBING MIDDLESBROUGH OLD AGE PSYCH</t>
  </si>
  <si>
    <t>RX3AD</t>
  </si>
  <si>
    <t>PRIMROSE LODGE</t>
  </si>
  <si>
    <t>RX3YQ</t>
  </si>
  <si>
    <t>RX33A</t>
  </si>
  <si>
    <t>ROSEBERRY PARK HOSPITAL</t>
  </si>
  <si>
    <t>RX3NH</t>
  </si>
  <si>
    <t>SANDWELL PARK</t>
  </si>
  <si>
    <t>RX3YA</t>
  </si>
  <si>
    <t>SCARBOROUGH HOSPITAL</t>
  </si>
  <si>
    <t>RX3YC</t>
  </si>
  <si>
    <t>SHARROW VIEW</t>
  </si>
  <si>
    <t>RX3AF</t>
  </si>
  <si>
    <t>SHILDON COMMUNITY EXTENDED CARE UNIT</t>
  </si>
  <si>
    <t>RX3NN</t>
  </si>
  <si>
    <t>SHOTLEY BRIDGE GROUND FLOOR FLAT</t>
  </si>
  <si>
    <t>RX3YG</t>
  </si>
  <si>
    <t>SKIPTON HOSPITAL</t>
  </si>
  <si>
    <t>RX3VH</t>
  </si>
  <si>
    <t>SMS STOCKTON</t>
  </si>
  <si>
    <t>RX3KW</t>
  </si>
  <si>
    <t>SPRINGWOOD</t>
  </si>
  <si>
    <t>RX3QW</t>
  </si>
  <si>
    <t>ST HILDA'S HALL</t>
  </si>
  <si>
    <t>RX302</t>
  </si>
  <si>
    <t>TEES, ESK WEAR VALLEY NHS TRUST (TEES)</t>
  </si>
  <si>
    <t>RX301</t>
  </si>
  <si>
    <t>TEES, ESK, WEAR VALLEY NHS TRUST (DURHAM)</t>
  </si>
  <si>
    <t>RX386</t>
  </si>
  <si>
    <t>TERTIARY PSYCHOSIS 2</t>
  </si>
  <si>
    <t>RX3LL</t>
  </si>
  <si>
    <t>THE ANCHORAGE</t>
  </si>
  <si>
    <t>RX3YE</t>
  </si>
  <si>
    <t>THE BRIARY UNIT</t>
  </si>
  <si>
    <t>RX3NK</t>
  </si>
  <si>
    <t>THE DALES</t>
  </si>
  <si>
    <t>RX3LW</t>
  </si>
  <si>
    <t>RX3PE</t>
  </si>
  <si>
    <t>THE FRIARAGE</t>
  </si>
  <si>
    <t>RX3VF</t>
  </si>
  <si>
    <t>THE GATE</t>
  </si>
  <si>
    <t>RX303</t>
  </si>
  <si>
    <t>RX3QX</t>
  </si>
  <si>
    <t>RX3QD</t>
  </si>
  <si>
    <t>RX3VE</t>
  </si>
  <si>
    <t>RX3YK</t>
  </si>
  <si>
    <t>THE ORCHARDS DAY HOSPITAL</t>
  </si>
  <si>
    <t>RX3PT</t>
  </si>
  <si>
    <t>THE RIDINGS</t>
  </si>
  <si>
    <t>RX3HK</t>
  </si>
  <si>
    <t>THE WILLOWS NH</t>
  </si>
  <si>
    <t>RX3LE</t>
  </si>
  <si>
    <t>TRAFALGAR SQUARE</t>
  </si>
  <si>
    <t>RX3RJ</t>
  </si>
  <si>
    <t>UNIT 1</t>
  </si>
  <si>
    <t>RX3EW</t>
  </si>
  <si>
    <t>RX3EP</t>
  </si>
  <si>
    <t>RX3FA</t>
  </si>
  <si>
    <t>RX3MF</t>
  </si>
  <si>
    <t>UNIVERSITY HOSPITAL OF NORTH TEES MENTAL HEALTH UNIT</t>
  </si>
  <si>
    <t>RX3LF</t>
  </si>
  <si>
    <t>WEST LANE HOSPITAL</t>
  </si>
  <si>
    <t>RX3GV</t>
  </si>
  <si>
    <t>WEST LANE HOSPITAL WESTWOOD CENTRE</t>
  </si>
  <si>
    <t>RX3MM</t>
  </si>
  <si>
    <t>RX3RN</t>
  </si>
  <si>
    <t>WHITBY &amp; MALTON MHSOP</t>
  </si>
  <si>
    <t>RX34T</t>
  </si>
  <si>
    <t xml:space="preserve">WHITE HORSE VIEW </t>
  </si>
  <si>
    <t>RX304</t>
  </si>
  <si>
    <t>WOLFSON RESEARCH INSTITUTE</t>
  </si>
  <si>
    <t>RX34X</t>
  </si>
  <si>
    <t>RX401</t>
  </si>
  <si>
    <t>ACACIA HOUSE (ASHINGTON)</t>
  </si>
  <si>
    <t>RX4DT</t>
  </si>
  <si>
    <t>ACUTE PSYCH - TYNEDALE</t>
  </si>
  <si>
    <t>RX4DN</t>
  </si>
  <si>
    <t>ACUTE PSYCH, MORPETH / WANSBECK</t>
  </si>
  <si>
    <t>RX45A</t>
  </si>
  <si>
    <t>ADHD - CHILD &amp; FAMILY</t>
  </si>
  <si>
    <t>RX44A</t>
  </si>
  <si>
    <t>ADHD [WAA]</t>
  </si>
  <si>
    <t>RX4DM</t>
  </si>
  <si>
    <t>ADOLESCENT FORENSIC NEWCASTLE, ROYCROFT UNIT</t>
  </si>
  <si>
    <t>RX4DK</t>
  </si>
  <si>
    <t>AFFECTIVE DISORDERS - LEAZES WING</t>
  </si>
  <si>
    <t>RX473</t>
  </si>
  <si>
    <t>ALNWICK INFIRMARY</t>
  </si>
  <si>
    <t>RX482</t>
  </si>
  <si>
    <t>AVONRIDGE MENTAL HEALTH COMMUNITY UNIT</t>
  </si>
  <si>
    <t>RX4X6</t>
  </si>
  <si>
    <t>BAILIFFGATE</t>
  </si>
  <si>
    <t>RX4J4</t>
  </si>
  <si>
    <t>BARNES UNIT</t>
  </si>
  <si>
    <t>RX483</t>
  </si>
  <si>
    <t>BASRA MENTAL HEALTH COMMUNITY UNIT</t>
  </si>
  <si>
    <t>RX4AH</t>
  </si>
  <si>
    <t>BELSAY UNIT</t>
  </si>
  <si>
    <t>RX458</t>
  </si>
  <si>
    <t>BENSHAM HOSPITAL</t>
  </si>
  <si>
    <t>RX4A9</t>
  </si>
  <si>
    <t>BENTON VIEW</t>
  </si>
  <si>
    <t>RX486</t>
  </si>
  <si>
    <t>BERRISHILL GROVE MENTAL HEALTH COMMUNITY UNIT</t>
  </si>
  <si>
    <t>RX472</t>
  </si>
  <si>
    <t>BERWICK INFIRMARY SITE</t>
  </si>
  <si>
    <t>RX405</t>
  </si>
  <si>
    <t>BLYTH ADVICE &amp; NEEDLE EXCHANGE FOR DRUG USERS</t>
  </si>
  <si>
    <t>RX436</t>
  </si>
  <si>
    <t>BRAESIDE</t>
  </si>
  <si>
    <t xml:space="preserve">RX438 </t>
  </si>
  <si>
    <t>BROOKE HOUSE</t>
  </si>
  <si>
    <t>RX4FD</t>
  </si>
  <si>
    <t>CAMPUS FOR AGEING &amp; VITALITY</t>
  </si>
  <si>
    <t>RX40B</t>
  </si>
  <si>
    <t>RX488</t>
  </si>
  <si>
    <t>CARRDALE MENTAL HEALTH COMMUNITY UNIT</t>
  </si>
  <si>
    <t>RX456</t>
  </si>
  <si>
    <t>CASAMINA</t>
  </si>
  <si>
    <t>RX489</t>
  </si>
  <si>
    <t>CEDAR GRANGE MENTAL HEALTH COMMUNITY UNIT</t>
  </si>
  <si>
    <t>RX464</t>
  </si>
  <si>
    <t>CHERRY KNOWLE HOSPITAL</t>
  </si>
  <si>
    <t>RX4DX</t>
  </si>
  <si>
    <t>CHILD PSYCH CENTRAL - AISLING UNIT</t>
  </si>
  <si>
    <t>RX4EA</t>
  </si>
  <si>
    <t>CHILD PSYCH NORTHUMBERLAND</t>
  </si>
  <si>
    <t>RX4EC</t>
  </si>
  <si>
    <t>CHILD PSYCH SE NORTHUMBERLAND - LINHOPE UNIT</t>
  </si>
  <si>
    <t>RX4ED</t>
  </si>
  <si>
    <t>CHILD PSYCH TYNEDALE</t>
  </si>
  <si>
    <t>RX44E</t>
  </si>
  <si>
    <t>CNDS</t>
  </si>
  <si>
    <t>RX4W8</t>
  </si>
  <si>
    <t>COMMUNITY MENTAL HEALTH PARTNERSHIP</t>
  </si>
  <si>
    <t>RX4K9</t>
  </si>
  <si>
    <t>CRAIGAVON</t>
  </si>
  <si>
    <t>RX44H</t>
  </si>
  <si>
    <t>CRHT NORTHUMBERLAND</t>
  </si>
  <si>
    <t>RX43Q</t>
  </si>
  <si>
    <t>DELIBERATE SELF HARM</t>
  </si>
  <si>
    <t>RX490</t>
  </si>
  <si>
    <t>DENE COTTAGE MENTAL HEALTH COMMUNITY UNIT</t>
  </si>
  <si>
    <t>RX4E5</t>
  </si>
  <si>
    <t>DEPARTMENT OF PSYCHIATRY (ROYAL VICTORIA INFIRMARY)</t>
  </si>
  <si>
    <t>RX444</t>
  </si>
  <si>
    <t>DUNSTON HILL DAY HOSPITAL SITE</t>
  </si>
  <si>
    <t xml:space="preserve">RX461  </t>
  </si>
  <si>
    <t>ELM HOUSE</t>
  </si>
  <si>
    <t>RX492</t>
  </si>
  <si>
    <t>ELSDEN MEWS MENTAL HEALTH COMMUNITY UNIT</t>
  </si>
  <si>
    <t>RX4CA</t>
  </si>
  <si>
    <t>FERNDENE</t>
  </si>
  <si>
    <t>RX494</t>
  </si>
  <si>
    <t>FLAX COTTAGES MENTAL HEALTH COMMUNITY UNIT</t>
  </si>
  <si>
    <t>RX4A4</t>
  </si>
  <si>
    <t>FLEMING NUFFIELD</t>
  </si>
  <si>
    <t>RX4EH</t>
  </si>
  <si>
    <t>FORENSIC UNIT NEWCASTLE</t>
  </si>
  <si>
    <t>RX495</t>
  </si>
  <si>
    <t>GRANGE PARK MENTAL HEALTH COMMUNITY UNIT</t>
  </si>
  <si>
    <t>RX4D3</t>
  </si>
  <si>
    <t>HEXHAM CPN</t>
  </si>
  <si>
    <t>RX4D4</t>
  </si>
  <si>
    <t>HEXHAM CSMT</t>
  </si>
  <si>
    <t>RX471</t>
  </si>
  <si>
    <t>HEXHAM GENERAL HOSPITAL</t>
  </si>
  <si>
    <t>RX4V5</t>
  </si>
  <si>
    <t>HIRST VILLAS MENTAL HEALTH COMMUNITY UNIT</t>
  </si>
  <si>
    <t>RX499</t>
  </si>
  <si>
    <t>HOLLYBUSH VILLAS MENTAL HEALTH COMMUNITY UNIT</t>
  </si>
  <si>
    <t>RX4J8</t>
  </si>
  <si>
    <t>HOLMLEA</t>
  </si>
  <si>
    <t>RX4Z3</t>
  </si>
  <si>
    <t>HOPEWOOD PARK</t>
  </si>
  <si>
    <t>RX4R0</t>
  </si>
  <si>
    <t>HYLTON BANK MENTAL HEALTH COMMUNITY UNIT</t>
  </si>
  <si>
    <t>RX44D</t>
  </si>
  <si>
    <t>ICTS</t>
  </si>
  <si>
    <t>RX463</t>
  </si>
  <si>
    <t>LEATHAM</t>
  </si>
  <si>
    <t>RX4R1</t>
  </si>
  <si>
    <t>LYNDHURST GROVE MENTAL HEALTH COMMUNITY UNIT</t>
  </si>
  <si>
    <t>RX450</t>
  </si>
  <si>
    <t>RX4K2</t>
  </si>
  <si>
    <t>MONKWEARMOUTH HOSPITAL</t>
  </si>
  <si>
    <t>RX474</t>
  </si>
  <si>
    <t>MORPETH COTTAGE HOSPITAL</t>
  </si>
  <si>
    <t>RX4EL</t>
  </si>
  <si>
    <t>RX4K4</t>
  </si>
  <si>
    <t>NEWBERRY COTTAGE</t>
  </si>
  <si>
    <t>RX4E6</t>
  </si>
  <si>
    <t>NEWCASTLE GENERAL HOSPITAL</t>
  </si>
  <si>
    <t>RX4K5</t>
  </si>
  <si>
    <t>NEWHAVEN COTTAGE</t>
  </si>
  <si>
    <t>RX4P9</t>
  </si>
  <si>
    <t>NMP - CHILD &amp; FAMILY A</t>
  </si>
  <si>
    <t>RX43R</t>
  </si>
  <si>
    <t>NMP - CHILD &amp; FAMILY B</t>
  </si>
  <si>
    <t>RX4P8</t>
  </si>
  <si>
    <t>NMP - WELLFIELD</t>
  </si>
  <si>
    <t>RX4A6</t>
  </si>
  <si>
    <t>NORTH TYNESIDE GENERAL HOSPITAL</t>
  </si>
  <si>
    <t>RX4DG</t>
  </si>
  <si>
    <t>RX467</t>
  </si>
  <si>
    <t>NORTHGATE HOSPITAL SITE</t>
  </si>
  <si>
    <t>RX4X2</t>
  </si>
  <si>
    <t>NORTHUMBERLAND BAIT</t>
  </si>
  <si>
    <t>RX4EF</t>
  </si>
  <si>
    <t>OLD AGE PSYCHIATRY - TYNEDALE</t>
  </si>
  <si>
    <t>RX4EN</t>
  </si>
  <si>
    <t>OLD AGE PSYCHIATRY NEWCASTLE EAST - AKENSIDE</t>
  </si>
  <si>
    <t>RX4EP</t>
  </si>
  <si>
    <t>OLD AGE PSYCHIATRY NEWCASTLE NORTH - GIBSIDE</t>
  </si>
  <si>
    <t>RX4EQ</t>
  </si>
  <si>
    <t>OLD AGE PSYCHIATRY NEWCASTLE WEST - CASTLESIDE</t>
  </si>
  <si>
    <t>RX449</t>
  </si>
  <si>
    <t>RX4DH</t>
  </si>
  <si>
    <t>PRUDHOE HOSPITAL</t>
  </si>
  <si>
    <t>RX468</t>
  </si>
  <si>
    <t>PRUDHOE HOSPITAL SITE</t>
  </si>
  <si>
    <t>RX41M</t>
  </si>
  <si>
    <t>REGIONAL EATING DISORDERS</t>
  </si>
  <si>
    <t>RX4DE</t>
  </si>
  <si>
    <t>REHABILITATION - CHERRY KNOWLE HOSPITAL</t>
  </si>
  <si>
    <t>RX4AY</t>
  </si>
  <si>
    <t>REHABILITATION - TRANWELL UNIT</t>
  </si>
  <si>
    <t>RX4FA</t>
  </si>
  <si>
    <t>REHABILITATION NORTHUMBERLAND - SOUTH WING</t>
  </si>
  <si>
    <t xml:space="preserve">RX4Y0  </t>
  </si>
  <si>
    <t>ROSE LODGE</t>
  </si>
  <si>
    <t>RX4T0</t>
  </si>
  <si>
    <t>ROSLIN MENTAL HEALTH COMMUNITY UNIT</t>
  </si>
  <si>
    <t>RX434</t>
  </si>
  <si>
    <t>SHEKINAH</t>
  </si>
  <si>
    <t>RX4T3</t>
  </si>
  <si>
    <t>SHIAN MENTAL HEALTH COMMUNITY UNIT</t>
  </si>
  <si>
    <t>RX4V7</t>
  </si>
  <si>
    <t>SOLINGEN</t>
  </si>
  <si>
    <t>RX454</t>
  </si>
  <si>
    <t>SOUTH TYNESIDE DISTRICT GENERAL HOSPITAL</t>
  </si>
  <si>
    <t>RX4EX</t>
  </si>
  <si>
    <t>SPECIAL CARE / REHAB NEWCASTLE</t>
  </si>
  <si>
    <t>RX4V6</t>
  </si>
  <si>
    <t>SPITTAL</t>
  </si>
  <si>
    <t>RX4X3</t>
  </si>
  <si>
    <t>SPITTAL MEWS MENTAL HEALTH COMMUNITY UNIT</t>
  </si>
  <si>
    <t>RX4V3</t>
  </si>
  <si>
    <t>SPRINGDALE MENTAL HEALTH COMMUNITY UNIT</t>
  </si>
  <si>
    <t>RX4T5</t>
  </si>
  <si>
    <t>ST ALBANS MENTAL HEALTH COMMUNITY UNIT</t>
  </si>
  <si>
    <t>RX4E2</t>
  </si>
  <si>
    <t>ST GEORGES HOSPITAL SITE (MORPETH)</t>
  </si>
  <si>
    <t>RX4E4</t>
  </si>
  <si>
    <t>ST NICHOLAS HOSPITAL (NEWCASTLE UPON TYNE)</t>
  </si>
  <si>
    <t>RX4T6</t>
  </si>
  <si>
    <t>STONECRAFT MENTAL HEALTH COMMUNITY UNIT</t>
  </si>
  <si>
    <t>RX4J2</t>
  </si>
  <si>
    <t>RX4J5</t>
  </si>
  <si>
    <t>RX445</t>
  </si>
  <si>
    <t>SWALWELL</t>
  </si>
  <si>
    <t>RX4T7</t>
  </si>
  <si>
    <t>TAVISTOCK SQUARE MENTAL HEALTH COMMUNITY UNIT</t>
  </si>
  <si>
    <t>RX4T8</t>
  </si>
  <si>
    <t>THE CHESTERS MENTAL HEALTH COMMUNITY UNIT</t>
  </si>
  <si>
    <t>RX480</t>
  </si>
  <si>
    <t>THE CONSULTING ROOMS</t>
  </si>
  <si>
    <t>RX4A5</t>
  </si>
  <si>
    <t>RX481</t>
  </si>
  <si>
    <t>THE RIDING MENTAL HEALTH COMMUNITY UNIT</t>
  </si>
  <si>
    <t>RX406</t>
  </si>
  <si>
    <t>THE WILLOWS (MORPETH)</t>
  </si>
  <si>
    <t>RX442</t>
  </si>
  <si>
    <t>TRANWELL UNIT</t>
  </si>
  <si>
    <t>RX4K7</t>
  </si>
  <si>
    <t>TREATMENT UNIT</t>
  </si>
  <si>
    <t>RX4W4</t>
  </si>
  <si>
    <t>WALKERGATE PARK HOSPITAL</t>
  </si>
  <si>
    <t>RX4C4</t>
  </si>
  <si>
    <t>WANSBECK GENERAL HOSPITAL</t>
  </si>
  <si>
    <t>RX4T9</t>
  </si>
  <si>
    <t>WARRINGTON MENTAL HEALTH COMMUNITY UNIT</t>
  </si>
  <si>
    <t>RX4V0</t>
  </si>
  <si>
    <t>WEST VIEW MENTAL HEALTH COMMUNITY UNIT</t>
  </si>
  <si>
    <t>RX4E1</t>
  </si>
  <si>
    <t>WESTBRIDGE UNIT</t>
  </si>
  <si>
    <t>RX435</t>
  </si>
  <si>
    <t>WHITBY RISE</t>
  </si>
  <si>
    <t>RX4C2</t>
  </si>
  <si>
    <t>WHITLEY BAY</t>
  </si>
  <si>
    <t>RX4W6</t>
  </si>
  <si>
    <t>WOODLAND VIEW</t>
  </si>
  <si>
    <t>RX4V1</t>
  </si>
  <si>
    <t>WOODLANDS COTTAGE MENTAL HEALTH COMMUNITY UNIT</t>
  </si>
  <si>
    <t>RX4L5</t>
  </si>
  <si>
    <t>WOODLEY HALL</t>
  </si>
  <si>
    <t>RX4V2</t>
  </si>
  <si>
    <t>WOOLSINGTON MENTAL HEALTH COMMUNITY UNIT</t>
  </si>
  <si>
    <t>YEWDALE WARD</t>
  </si>
  <si>
    <t>RX4EY</t>
  </si>
  <si>
    <t>YOUNG PEOPLES UNIT</t>
  </si>
  <si>
    <t>RXAG5</t>
  </si>
  <si>
    <t>ANCORA HOUSE</t>
  </si>
  <si>
    <t>RXA19</t>
  </si>
  <si>
    <t>BOWMERE HOSPITAL</t>
  </si>
  <si>
    <t>RXA32</t>
  </si>
  <si>
    <t>CHERRYBANK</t>
  </si>
  <si>
    <t>RXA54</t>
  </si>
  <si>
    <t>CLATTERBRIDGE HOSPITAL PSYCH SERVICES</t>
  </si>
  <si>
    <t>RXA52</t>
  </si>
  <si>
    <t>EASTWAY INPATIENTS</t>
  </si>
  <si>
    <t>RXAWE</t>
  </si>
  <si>
    <t>RXAAE</t>
  </si>
  <si>
    <t>JOCELYN SOLLY</t>
  </si>
  <si>
    <t>RXAWA</t>
  </si>
  <si>
    <t>KEMPLE UNIT</t>
  </si>
  <si>
    <t>RXAD6</t>
  </si>
  <si>
    <t>RXA20</t>
  </si>
  <si>
    <t>LEIGHTON MENTAL HEALTH UNIT</t>
  </si>
  <si>
    <t>RXAC6</t>
  </si>
  <si>
    <t>LIASON PSYCHIATRY WEST</t>
  </si>
  <si>
    <t>RXA34</t>
  </si>
  <si>
    <t>LIME WALK HOUSE</t>
  </si>
  <si>
    <t>RXAWK</t>
  </si>
  <si>
    <t>MACCLESFIELD MENTAL HEALTH</t>
  </si>
  <si>
    <t>RXA72</t>
  </si>
  <si>
    <t>MARY DENDY UNIT</t>
  </si>
  <si>
    <t>RXA55</t>
  </si>
  <si>
    <t>RESPITE THORN HEYS</t>
  </si>
  <si>
    <t>RXA35</t>
  </si>
  <si>
    <t>ROSEMOUNT</t>
  </si>
  <si>
    <t>RXAE9</t>
  </si>
  <si>
    <t>SOUTH CHESHIRE &amp; VALE ROYAL</t>
  </si>
  <si>
    <t>RXADK</t>
  </si>
  <si>
    <t>SPRINGBANK</t>
  </si>
  <si>
    <t>RXA02</t>
  </si>
  <si>
    <t>ST CATHERINES HOSPITAL</t>
  </si>
  <si>
    <t>RXAQA</t>
  </si>
  <si>
    <t>TRAFFORD LD</t>
  </si>
  <si>
    <t>RXA01</t>
  </si>
  <si>
    <t>RXA53</t>
  </si>
  <si>
    <t>YPC- PINE LODGE</t>
  </si>
  <si>
    <t>RXC03</t>
  </si>
  <si>
    <t>BEXHILL HOSPITAL</t>
  </si>
  <si>
    <t>RXC01</t>
  </si>
  <si>
    <t>RXC14</t>
  </si>
  <si>
    <t>CROWBOROUGH BIRTHING CENTRE</t>
  </si>
  <si>
    <t>RXC02</t>
  </si>
  <si>
    <t>RXEDC</t>
  </si>
  <si>
    <t>DONCASTER - CYP&amp;F</t>
  </si>
  <si>
    <t>RXECT</t>
  </si>
  <si>
    <t>DONCASTER - CYP&amp;F (EAST)</t>
  </si>
  <si>
    <t>RXEDJ</t>
  </si>
  <si>
    <t>DONCASTER - CYP&amp;F 2</t>
  </si>
  <si>
    <t>RXECA</t>
  </si>
  <si>
    <t>DONCASTER - ST MARY'S INTERMEDIATE CARE</t>
  </si>
  <si>
    <t>RXEA2</t>
  </si>
  <si>
    <t>DONCASTER COMMUNITY - OLDER PEOPLE'S DAY HOSPITAL</t>
  </si>
  <si>
    <t>RXECL</t>
  </si>
  <si>
    <t>DONCASTER DCIS - (OTW)</t>
  </si>
  <si>
    <t>RXECF</t>
  </si>
  <si>
    <t>DONCASTER DCIS - (OTW) BENTLEY MYPLACE</t>
  </si>
  <si>
    <t>RXE92</t>
  </si>
  <si>
    <t>NTH LINCS - GREAT OAKS INPATIENT UNIT</t>
  </si>
  <si>
    <t>RXECJ</t>
  </si>
  <si>
    <t>NTH LINCS - ICT</t>
  </si>
  <si>
    <t>RXE93</t>
  </si>
  <si>
    <t>NTH LINCS - OT (COMMUNITY)</t>
  </si>
  <si>
    <t>RXE96</t>
  </si>
  <si>
    <t>NTH LINCS PSYCHOLOGICAL THERAPIES 2</t>
  </si>
  <si>
    <t>RXE12</t>
  </si>
  <si>
    <t>ROTHERHAM  EARLY INTERVENTION (SWALLOWNEST)</t>
  </si>
  <si>
    <t>RXEC8</t>
  </si>
  <si>
    <t>ROTHERHAM COMMUNITY MHSOP</t>
  </si>
  <si>
    <t>RXECD</t>
  </si>
  <si>
    <t>ROTHERHAM INTENSIVE COMMUNITY THERAPIES</t>
  </si>
  <si>
    <t>RXE07</t>
  </si>
  <si>
    <t>ROTHERHAM OPMHS WOODLANDS</t>
  </si>
  <si>
    <t>RXEAA</t>
  </si>
  <si>
    <t>ST CATHERINE'S</t>
  </si>
  <si>
    <t>RXEDL</t>
  </si>
  <si>
    <t>ST. JOHN’S HOSPICE.</t>
  </si>
  <si>
    <t>RXEA1</t>
  </si>
  <si>
    <t>TICKHILL ROAD</t>
  </si>
  <si>
    <t>RXF10</t>
  </si>
  <si>
    <t>DEWSBURY AND DISTRICT HOSPITAL</t>
  </si>
  <si>
    <t>RXF14</t>
  </si>
  <si>
    <t>MONUMENT HOUSE</t>
  </si>
  <si>
    <t>RXF05</t>
  </si>
  <si>
    <t>PINDERFIELDS GENERAL HOSPITAL</t>
  </si>
  <si>
    <t>RXF03</t>
  </si>
  <si>
    <t>RXF15</t>
  </si>
  <si>
    <t>QUEEN ELIZABETH HOUSE</t>
  </si>
  <si>
    <t>RXF13</t>
  </si>
  <si>
    <t>WEST RIDINGS RESIDENTIAL AND NURSING HOME</t>
  </si>
  <si>
    <t>RXGDT</t>
  </si>
  <si>
    <t>CALDERDALE SMS</t>
  </si>
  <si>
    <t>RXG23</t>
  </si>
  <si>
    <t>CASTLE LODGE</t>
  </si>
  <si>
    <t>RXG18</t>
  </si>
  <si>
    <t>CASTLEFORD &amp; NORMANTON DISTRICT HOSPITAL</t>
  </si>
  <si>
    <t>RXGDR</t>
  </si>
  <si>
    <t>CDIP</t>
  </si>
  <si>
    <t>RXG67</t>
  </si>
  <si>
    <t>CHERRY TREES</t>
  </si>
  <si>
    <t>RXGDN</t>
  </si>
  <si>
    <t>CHILD &amp; ADOLESCENT UNIT</t>
  </si>
  <si>
    <t>RXG1F</t>
  </si>
  <si>
    <t>CNDH</t>
  </si>
  <si>
    <t>RXG61</t>
  </si>
  <si>
    <t>DOVECOTE</t>
  </si>
  <si>
    <t>RXG36</t>
  </si>
  <si>
    <t>ENFIELD DOWN</t>
  </si>
  <si>
    <t>RXG76</t>
  </si>
  <si>
    <t>F MILL</t>
  </si>
  <si>
    <t>RXG10</t>
  </si>
  <si>
    <t>FIELDHEAD HOSPITAL</t>
  </si>
  <si>
    <t>RXG77</t>
  </si>
  <si>
    <t>FOLLY HALL</t>
  </si>
  <si>
    <t>RXG50</t>
  </si>
  <si>
    <t>RXG60</t>
  </si>
  <si>
    <t>GREENDALE</t>
  </si>
  <si>
    <t>RXG12</t>
  </si>
  <si>
    <t>HEATH UNIT</t>
  </si>
  <si>
    <t>RXG22</t>
  </si>
  <si>
    <t>HYDE PARK</t>
  </si>
  <si>
    <t>RXG82</t>
  </si>
  <si>
    <t>KENDRAY HOSPITAL</t>
  </si>
  <si>
    <t>RXG45</t>
  </si>
  <si>
    <t>KERSHAW GRANGE</t>
  </si>
  <si>
    <t>RXG58</t>
  </si>
  <si>
    <t>RXG74</t>
  </si>
  <si>
    <t>MANYGATES</t>
  </si>
  <si>
    <t>RXG84</t>
  </si>
  <si>
    <t>RXGDD</t>
  </si>
  <si>
    <t>PRIESTLEY UNIT</t>
  </si>
  <si>
    <t>RXG32</t>
  </si>
  <si>
    <t>ST JOHN'S FLATS</t>
  </si>
  <si>
    <t>RXGHH</t>
  </si>
  <si>
    <t>RXG41</t>
  </si>
  <si>
    <t>RXG28</t>
  </si>
  <si>
    <t>THE DANCER</t>
  </si>
  <si>
    <t>RXG31</t>
  </si>
  <si>
    <t>THE POPLARS</t>
  </si>
  <si>
    <t>RXG30</t>
  </si>
  <si>
    <t>THE SYCAMORES</t>
  </si>
  <si>
    <t>RXG89</t>
  </si>
  <si>
    <t>WALDERSLADE</t>
  </si>
  <si>
    <t>RXG79</t>
  </si>
  <si>
    <t>YOT</t>
  </si>
  <si>
    <t>ASHDOWN NUFFIELD HOSPITAL</t>
  </si>
  <si>
    <t>SUSSEX EYE HOSPITAL</t>
  </si>
  <si>
    <t>SUSSEX NUFFIELD HOSPITAL</t>
  </si>
  <si>
    <t>THE ROYAL ALEXANDRA CHILDREN'S HOSPITAL</t>
  </si>
  <si>
    <t>RXK03</t>
  </si>
  <si>
    <t>BIRMINGHAM MIDLAND EYE CENTRE (BMEC)</t>
  </si>
  <si>
    <t>RXKTC</t>
  </si>
  <si>
    <t>BIRMINGHAM TREATMENT CENTRE</t>
  </si>
  <si>
    <t>RXK02</t>
  </si>
  <si>
    <t>CITY HOSPITAL</t>
  </si>
  <si>
    <t>RXK10</t>
  </si>
  <si>
    <t>ROWLEY REGIS HOSPITAL</t>
  </si>
  <si>
    <t>RXK01</t>
  </si>
  <si>
    <t>SANDWELL GENERAL HOSPITAL</t>
  </si>
  <si>
    <t>RXL08</t>
  </si>
  <si>
    <t>BISPHAM HOSPITAL REHABILITATION UNIT</t>
  </si>
  <si>
    <t>RXL01</t>
  </si>
  <si>
    <t>RXL06</t>
  </si>
  <si>
    <t>CLIFTON HOSPITAL</t>
  </si>
  <si>
    <t>RXL04</t>
  </si>
  <si>
    <t>RXL09</t>
  </si>
  <si>
    <t>ROSSALL HOSPITAL REHABILITATION UNIT</t>
  </si>
  <si>
    <t>RXL07</t>
  </si>
  <si>
    <t>WESHAM HOSPITAL REHABILITATION UNIT</t>
  </si>
  <si>
    <t>RXMT4</t>
  </si>
  <si>
    <t>RXM57</t>
  </si>
  <si>
    <t>BANKGATE</t>
  </si>
  <si>
    <t>RXM65</t>
  </si>
  <si>
    <t>CLAY CROSS COMMUNITY HOSPITAL</t>
  </si>
  <si>
    <t>RXM46</t>
  </si>
  <si>
    <t>CORBAR VIEW</t>
  </si>
  <si>
    <t>RXMF6</t>
  </si>
  <si>
    <t>DALE BANK VIEW</t>
  </si>
  <si>
    <t>RXMF1</t>
  </si>
  <si>
    <t>DERBYSHIRE MENTAL HEALTH RESOURCE UNIT</t>
  </si>
  <si>
    <t>RXM18</t>
  </si>
  <si>
    <t>DOVEDALE DAY HOSPITAL</t>
  </si>
  <si>
    <t>RXMT3</t>
  </si>
  <si>
    <t>DR R PROFESSOR HEUN (PSYCHIATRIC UNIT)</t>
  </si>
  <si>
    <t>RXME4</t>
  </si>
  <si>
    <t>EREWASH CLDT</t>
  </si>
  <si>
    <t>RXM51</t>
  </si>
  <si>
    <t>HARTINGTON WING</t>
  </si>
  <si>
    <t>RXMW6</t>
  </si>
  <si>
    <t>HIGHLY SPECIALIST COGNITIVE BEHAVIOURAL PSYCHOTHERAPIST</t>
  </si>
  <si>
    <t>RXM30</t>
  </si>
  <si>
    <t>KEDLESTON UNIT</t>
  </si>
  <si>
    <t>RXM59</t>
  </si>
  <si>
    <t>MAPLETON DAY HOSPITAL</t>
  </si>
  <si>
    <t>RXM56</t>
  </si>
  <si>
    <t>MIDWAY DAY HOSPITAL</t>
  </si>
  <si>
    <t>RXM70</t>
  </si>
  <si>
    <t>MORTON WARD, HARTINGTON UNIT</t>
  </si>
  <si>
    <t>RXM64</t>
  </si>
  <si>
    <t>NEWHOLME HOSPITAL</t>
  </si>
  <si>
    <t>RXM90</t>
  </si>
  <si>
    <t>RXM71</t>
  </si>
  <si>
    <t>PLEASLEY WARD, HARTINGTON UNIT</t>
  </si>
  <si>
    <t>RXM54</t>
  </si>
  <si>
    <t>RADBOURNE UNIT</t>
  </si>
  <si>
    <t>RXMA7</t>
  </si>
  <si>
    <t>RIPLEY HOSPITAL</t>
  </si>
  <si>
    <t>RXM76</t>
  </si>
  <si>
    <t>TANSLEY WARD</t>
  </si>
  <si>
    <t>RXM47</t>
  </si>
  <si>
    <t>RXM95</t>
  </si>
  <si>
    <t>THE RITZ BUILDING</t>
  </si>
  <si>
    <t>RXMF2</t>
  </si>
  <si>
    <t>TURNING POINT</t>
  </si>
  <si>
    <t>RXM44</t>
  </si>
  <si>
    <t>RXM63</t>
  </si>
  <si>
    <t>WARD 1</t>
  </si>
  <si>
    <t>RXM60</t>
  </si>
  <si>
    <t>WARD 2</t>
  </si>
  <si>
    <t>RXM68</t>
  </si>
  <si>
    <t>WARD 32 THE PSYCHIATRIC UNIT</t>
  </si>
  <si>
    <t>RXM77</t>
  </si>
  <si>
    <t>WARD 33, PSYCHIATRIC UNIT</t>
  </si>
  <si>
    <t>RXM78</t>
  </si>
  <si>
    <t>WARD 34, PSYCHIATRIC UNIT</t>
  </si>
  <si>
    <t>RXM81</t>
  </si>
  <si>
    <t>WARD 35, PSYCHIATRIC UNIT</t>
  </si>
  <si>
    <t>RXM74</t>
  </si>
  <si>
    <t>WARD 36, PSYCHIATRIC UNIT</t>
  </si>
  <si>
    <t>RXMF4</t>
  </si>
  <si>
    <t>WARDS 1 &amp; 2</t>
  </si>
  <si>
    <t>RXN06</t>
  </si>
  <si>
    <t>RXN07</t>
  </si>
  <si>
    <t>BLACKBURN ROYAL INFIRMARY</t>
  </si>
  <si>
    <t>RXN08</t>
  </si>
  <si>
    <t>RXN01</t>
  </si>
  <si>
    <t>RXN20</t>
  </si>
  <si>
    <t>PENDLE COMMUNITY HOSPITAL</t>
  </si>
  <si>
    <t>RXN02</t>
  </si>
  <si>
    <t>RXPBA</t>
  </si>
  <si>
    <t>BISHOP AUCKLAND HOSPITAL</t>
  </si>
  <si>
    <t>RXPCC</t>
  </si>
  <si>
    <t>CHESTER LE STREET HOSPITAL</t>
  </si>
  <si>
    <t>RXPDA</t>
  </si>
  <si>
    <t>DARLINGTON MEMORIAL HOSPITAL</t>
  </si>
  <si>
    <t>RXPCJ</t>
  </si>
  <si>
    <t>RICHARDSON COMMUNITY HOSPITAL</t>
  </si>
  <si>
    <t>RXPCL</t>
  </si>
  <si>
    <t>SEDGEFIELD COMMUNITY HOSPITAL</t>
  </si>
  <si>
    <t>RXPCW</t>
  </si>
  <si>
    <t>SHOTLEY BRIDGE HOSPITAL SITE</t>
  </si>
  <si>
    <t>RXPCX</t>
  </si>
  <si>
    <t>SOUTH MOOR HOSPITAL SITE</t>
  </si>
  <si>
    <t>RXPGA</t>
  </si>
  <si>
    <t>RXPWE</t>
  </si>
  <si>
    <t>RXPTC</t>
  </si>
  <si>
    <t>TREATMENT CENTRE</t>
  </si>
  <si>
    <t>RXPCP</t>
  </si>
  <si>
    <t>RXP69</t>
  </si>
  <si>
    <t>WEARDALE COMMUNITY HOSPITAL</t>
  </si>
  <si>
    <t>RXQ81</t>
  </si>
  <si>
    <t>AMERSHAM HEALTH CENTRE</t>
  </si>
  <si>
    <t>RXQ51</t>
  </si>
  <si>
    <t>AMERSHAM HOSPITAL</t>
  </si>
  <si>
    <t>RXQ88</t>
  </si>
  <si>
    <t>APPLEYARD</t>
  </si>
  <si>
    <t>RXQ89</t>
  </si>
  <si>
    <t>AYSGARTH MEDICAL CENTRE</t>
  </si>
  <si>
    <t>RXQ61</t>
  </si>
  <si>
    <t>BUCKINGHAM HOSPITAL</t>
  </si>
  <si>
    <t>RXQFN</t>
  </si>
  <si>
    <t>FLORENCE NIGHTINGALE HOSPICE</t>
  </si>
  <si>
    <t>RXQ65</t>
  </si>
  <si>
    <t>MARLOW HOSPITAL</t>
  </si>
  <si>
    <t>RXQ80</t>
  </si>
  <si>
    <t>NORTH END SURGERY</t>
  </si>
  <si>
    <t>RXQ02</t>
  </si>
  <si>
    <t>STOKE MANDEVILLE HOSPITAL</t>
  </si>
  <si>
    <t>RXQ62</t>
  </si>
  <si>
    <t>THAME HOSPITAL</t>
  </si>
  <si>
    <t>RXQ50</t>
  </si>
  <si>
    <t>WYCOMBE HOSPITAL</t>
  </si>
  <si>
    <t>RXR60</t>
  </si>
  <si>
    <t>RXR78</t>
  </si>
  <si>
    <t>BLACKBURN BIRTH CENTRE</t>
  </si>
  <si>
    <t>RXR01</t>
  </si>
  <si>
    <t>BLACKBURN HOSPITALS</t>
  </si>
  <si>
    <t>RXR10</t>
  </si>
  <si>
    <t>RXR02</t>
  </si>
  <si>
    <t>BURNLEY HOSPITALS</t>
  </si>
  <si>
    <t>RXR70</t>
  </si>
  <si>
    <t>CLITHEROE COMMUNITY HOSPITAL</t>
  </si>
  <si>
    <t>RXR50</t>
  </si>
  <si>
    <t>RXRE9</t>
  </si>
  <si>
    <t>ROSSENDALE PRIMARY CARE CENTRE</t>
  </si>
  <si>
    <t>RXR20</t>
  </si>
  <si>
    <t>RXT05</t>
  </si>
  <si>
    <t>ARDENLEIGH</t>
  </si>
  <si>
    <t>RXT06</t>
  </si>
  <si>
    <t>ASHCROFT</t>
  </si>
  <si>
    <t>RXTYQ</t>
  </si>
  <si>
    <t>CHELMSLEY WOOD OPS CWOA</t>
  </si>
  <si>
    <t>RXT96</t>
  </si>
  <si>
    <t>DAN MOONEY HOUSE</t>
  </si>
  <si>
    <t>RXT15</t>
  </si>
  <si>
    <t>DAVID BROMLEY</t>
  </si>
  <si>
    <t>RXTVQ</t>
  </si>
  <si>
    <t>EATING DISORDERS, THE BARBERRY</t>
  </si>
  <si>
    <t>RXT99</t>
  </si>
  <si>
    <t>EDEN UNIT</t>
  </si>
  <si>
    <t>RXT17</t>
  </si>
  <si>
    <t>EDENDALE/HILLDALE</t>
  </si>
  <si>
    <t>RXTYE</t>
  </si>
  <si>
    <t>EDGBASTON OPS EBOA</t>
  </si>
  <si>
    <t>RXT18</t>
  </si>
  <si>
    <t>ENDEAVOUR COURT</t>
  </si>
  <si>
    <t>RXT19</t>
  </si>
  <si>
    <t>ENDEAVOUR HOUSE</t>
  </si>
  <si>
    <t>RXTYK</t>
  </si>
  <si>
    <t>ERDINGTON OPS EDOA</t>
  </si>
  <si>
    <t>RXT20</t>
  </si>
  <si>
    <t>EXPRESS SIGNS</t>
  </si>
  <si>
    <t>RXT21</t>
  </si>
  <si>
    <t>FORMER WOMENS HOSPITAL</t>
  </si>
  <si>
    <t>RXT22</t>
  </si>
  <si>
    <t>FORWARD HOUSE</t>
  </si>
  <si>
    <t>RXT23</t>
  </si>
  <si>
    <t>FRANTZ FANON</t>
  </si>
  <si>
    <t>RXTYP</t>
  </si>
  <si>
    <t>GENERAL OPS GNOA</t>
  </si>
  <si>
    <t>RXT24</t>
  </si>
  <si>
    <t>GROVE AVENUE</t>
  </si>
  <si>
    <t>RXTYG</t>
  </si>
  <si>
    <t>HALL GREEN OPS HGOA</t>
  </si>
  <si>
    <t>RXT27</t>
  </si>
  <si>
    <t>HERTFORD HOUSE</t>
  </si>
  <si>
    <t>RXT28</t>
  </si>
  <si>
    <t>HIGHCROFT HOSPITAL</t>
  </si>
  <si>
    <t>RXT29</t>
  </si>
  <si>
    <t>HILLIS LODGE</t>
  </si>
  <si>
    <t>RXTYL</t>
  </si>
  <si>
    <t>HODGE HILL OPS HHOA</t>
  </si>
  <si>
    <t>RXT30</t>
  </si>
  <si>
    <t>HOLLYHILL</t>
  </si>
  <si>
    <t>RXT31</t>
  </si>
  <si>
    <t>RXT34</t>
  </si>
  <si>
    <t>JOHN BLACK DAY HOSPITAL</t>
  </si>
  <si>
    <t>RXTD5</t>
  </si>
  <si>
    <t>JUNIPER CENTRE</t>
  </si>
  <si>
    <t>RXTYT</t>
  </si>
  <si>
    <t>JUNIPER INPATIENT JNIP POST 1</t>
  </si>
  <si>
    <t>RXTYR</t>
  </si>
  <si>
    <t>KNOWLE OPS KLOA</t>
  </si>
  <si>
    <t>RXTYC</t>
  </si>
  <si>
    <t>LADYWOOD OPS LDOA</t>
  </si>
  <si>
    <t>RXT37</t>
  </si>
  <si>
    <t>LITTLE BROMWICH</t>
  </si>
  <si>
    <t>RXTYN</t>
  </si>
  <si>
    <t>LYNDON OPS LYOA</t>
  </si>
  <si>
    <t>RXT47</t>
  </si>
  <si>
    <t>MARY SEACOLE HOUSE</t>
  </si>
  <si>
    <t>RXTVX</t>
  </si>
  <si>
    <t>MOTHER AND BABY UNIT</t>
  </si>
  <si>
    <t>RXT51</t>
  </si>
  <si>
    <t>NEWBRIDGE HOUSE</t>
  </si>
  <si>
    <t>RXT54</t>
  </si>
  <si>
    <t>NORTHCROFT HOSPITAL</t>
  </si>
  <si>
    <t>RXTYF</t>
  </si>
  <si>
    <t>NORTHFIELD OPS NFOA</t>
  </si>
  <si>
    <t>RXTWV</t>
  </si>
  <si>
    <t>NP BEN EIS NEEI</t>
  </si>
  <si>
    <t>RXTWK</t>
  </si>
  <si>
    <t>NP HANDSWORTH AOR HDAR</t>
  </si>
  <si>
    <t>RXTWX</t>
  </si>
  <si>
    <t>NP HOB EAST EIS HEEI</t>
  </si>
  <si>
    <t>RXTWW</t>
  </si>
  <si>
    <t>NP HOB WEST EIS HWEI</t>
  </si>
  <si>
    <t>RXTWJ</t>
  </si>
  <si>
    <t>NP KINGSTANDING AOR KGAR</t>
  </si>
  <si>
    <t>RXTWL</t>
  </si>
  <si>
    <t>NP LADYWOOD AOR LDAR</t>
  </si>
  <si>
    <t>RXTWM</t>
  </si>
  <si>
    <t>NP NECHELLS AOR NCAR</t>
  </si>
  <si>
    <t>RXTWR</t>
  </si>
  <si>
    <t>NP SOLIHULL AOR SLAR</t>
  </si>
  <si>
    <t>RXTWY</t>
  </si>
  <si>
    <t>NP SOLIHULL EIS SLEI</t>
  </si>
  <si>
    <t>RXTWP</t>
  </si>
  <si>
    <t>NP SOUTH AOR AHAR</t>
  </si>
  <si>
    <t>RXTWT</t>
  </si>
  <si>
    <t>NP SOUTH EIS STEI</t>
  </si>
  <si>
    <t>RXTWN</t>
  </si>
  <si>
    <t>NP SPARKBROOK AOR SKAR</t>
  </si>
  <si>
    <t>RXTWQ</t>
  </si>
  <si>
    <t>NP YARDLEY AOR YDAR</t>
  </si>
  <si>
    <t>RXTYA</t>
  </si>
  <si>
    <t>PERRY BARR OPS PBOA</t>
  </si>
  <si>
    <t>RXT62</t>
  </si>
  <si>
    <t>QUEEN ELIZABETH PSYCHIATRIC HOSPITAL</t>
  </si>
  <si>
    <t>RXT64</t>
  </si>
  <si>
    <t>REASIDE CLINIC</t>
  </si>
  <si>
    <t>RXT65</t>
  </si>
  <si>
    <t>RESERVOIR COURT</t>
  </si>
  <si>
    <t>RXT66</t>
  </si>
  <si>
    <t>RIVERSIDE PARK</t>
  </si>
  <si>
    <t>RXT67</t>
  </si>
  <si>
    <t>ROSS HOUSE</t>
  </si>
  <si>
    <t>RXTD0</t>
  </si>
  <si>
    <t>SELLY OAK HOSPITAL</t>
  </si>
  <si>
    <t>RXTYH</t>
  </si>
  <si>
    <t>SELLY OAK OPS SOOA</t>
  </si>
  <si>
    <t>RXT74</t>
  </si>
  <si>
    <t>SOHO HILL</t>
  </si>
  <si>
    <t>RXT76</t>
  </si>
  <si>
    <t>RXTRM</t>
  </si>
  <si>
    <t>SPARKBROOK HT - SKHT</t>
  </si>
  <si>
    <t>RXTYD</t>
  </si>
  <si>
    <t>SPARKHILL OPS SPOA</t>
  </si>
  <si>
    <t>RXTA8</t>
  </si>
  <si>
    <t>STAFF SUPPORT</t>
  </si>
  <si>
    <t>RXTYJ</t>
  </si>
  <si>
    <t>SUTTON COLDFIELD OPS SCOA</t>
  </si>
  <si>
    <t>RXTA0</t>
  </si>
  <si>
    <t>TALL TREES</t>
  </si>
  <si>
    <t>RXTD6</t>
  </si>
  <si>
    <t>TAMARIND CENTRE</t>
  </si>
  <si>
    <t>RXTD3</t>
  </si>
  <si>
    <t>THE BARBERRY</t>
  </si>
  <si>
    <t>RXTNW</t>
  </si>
  <si>
    <t>THE BRIDGE GP</t>
  </si>
  <si>
    <t>RXTNV</t>
  </si>
  <si>
    <t>THE BRIDGE HP</t>
  </si>
  <si>
    <t>RXTNX</t>
  </si>
  <si>
    <t>THE BRIDGE NP</t>
  </si>
  <si>
    <t>RXTD4</t>
  </si>
  <si>
    <t>THE OLEASTER</t>
  </si>
  <si>
    <t>RXTD2</t>
  </si>
  <si>
    <t>THE ZINNIA CENTRE</t>
  </si>
  <si>
    <t>RXT89</t>
  </si>
  <si>
    <t>WEATHERDALE UNIT</t>
  </si>
  <si>
    <t>RXTC2</t>
  </si>
  <si>
    <t>WOMENS THERAPY</t>
  </si>
  <si>
    <t>RXT92</t>
  </si>
  <si>
    <t>WOODSIDE CRESCENT</t>
  </si>
  <si>
    <t>RXTYM</t>
  </si>
  <si>
    <t>YARDLEY OPS YDOA</t>
  </si>
  <si>
    <t>RXVJ1</t>
  </si>
  <si>
    <t>ANSON ROAD UNIT</t>
  </si>
  <si>
    <t>RXV07</t>
  </si>
  <si>
    <t>BROOK HEYS - TRAFFORD</t>
  </si>
  <si>
    <t>RXV04</t>
  </si>
  <si>
    <t>CHAPMAN BARKER - DRUG &amp; ALCOHOL INPATIENT UNIT</t>
  </si>
  <si>
    <t>RXVC8</t>
  </si>
  <si>
    <t>DISCOVER, WESTGATE</t>
  </si>
  <si>
    <t>RXV08</t>
  </si>
  <si>
    <t>HAVERIGG</t>
  </si>
  <si>
    <t>RXVC3</t>
  </si>
  <si>
    <t>HUMPHREY BOOTH - SALFORD</t>
  </si>
  <si>
    <t>RXVJ2</t>
  </si>
  <si>
    <t>LAUREATE HOUSE SERVICES</t>
  </si>
  <si>
    <t>RXV17</t>
  </si>
  <si>
    <t>MEADOWBROOK HOSPITAL - SALFORD MH</t>
  </si>
  <si>
    <t>RXV80</t>
  </si>
  <si>
    <t>MOORSIDE UNIT - TRAFFORD MH</t>
  </si>
  <si>
    <t>RXVL9</t>
  </si>
  <si>
    <t>PARK HOUSE SERVICES</t>
  </si>
  <si>
    <t>RXV06</t>
  </si>
  <si>
    <t>PRESTWICH HOSPITAL</t>
  </si>
  <si>
    <t>RXV47</t>
  </si>
  <si>
    <t>SDAS - ACTON SQUARE</t>
  </si>
  <si>
    <t>RXVD3</t>
  </si>
  <si>
    <t>SDAS - THE BASEMENT</t>
  </si>
  <si>
    <t>RXV20</t>
  </si>
  <si>
    <t>WENTWORTH HOUSE</t>
  </si>
  <si>
    <t>RXV75</t>
  </si>
  <si>
    <t>WIGAN DRUG &amp; ALCOHOL SERVCE</t>
  </si>
  <si>
    <t>RXV84</t>
  </si>
  <si>
    <t>YOUNG PERSONS UNIT</t>
  </si>
  <si>
    <t>RXWMB</t>
  </si>
  <si>
    <t>BRIDGNORTH HOSPITAL (MATERNITY)</t>
  </si>
  <si>
    <t>RXWML</t>
  </si>
  <si>
    <t>LUDLOW HOSPITAL (MATERNITY)</t>
  </si>
  <si>
    <t>RXWMJ</t>
  </si>
  <si>
    <t>ROBERT JONES &amp; AGNES HUNT ORTHOPAEDIC &amp; DISTRICT HOSPITAL</t>
  </si>
  <si>
    <t>RXWAS</t>
  </si>
  <si>
    <t>RXWMS</t>
  </si>
  <si>
    <t>ROYAL SHREWSBURY HOSPITAL (MATERNITY)</t>
  </si>
  <si>
    <t>RXWAT</t>
  </si>
  <si>
    <t>THE PRINCESS ROYAL HOSPITAL</t>
  </si>
  <si>
    <t>RXWMT</t>
  </si>
  <si>
    <t>THE PRINCESS ROYAL HOSPITAL (MATERNITY)</t>
  </si>
  <si>
    <t>RXX10</t>
  </si>
  <si>
    <t>RXXX2</t>
  </si>
  <si>
    <t>ALBERT WARD</t>
  </si>
  <si>
    <t>RXXHK</t>
  </si>
  <si>
    <t>APRIL COTTAGE</t>
  </si>
  <si>
    <t>RXXAM</t>
  </si>
  <si>
    <t>ARNSIDE</t>
  </si>
  <si>
    <t>RXX15</t>
  </si>
  <si>
    <t>RXXFR</t>
  </si>
  <si>
    <t>ASHMOUNT</t>
  </si>
  <si>
    <t>RXXW5</t>
  </si>
  <si>
    <t>BLAKE WARD</t>
  </si>
  <si>
    <t>RXXCE</t>
  </si>
  <si>
    <t>BRIARWOOD</t>
  </si>
  <si>
    <t>RXXW4</t>
  </si>
  <si>
    <t>CHARLTON WARD</t>
  </si>
  <si>
    <t>RXXHY</t>
  </si>
  <si>
    <t>CHERRY OAK</t>
  </si>
  <si>
    <t>RXX33</t>
  </si>
  <si>
    <t>CHERRYTREES RESIDENTIAL HOME</t>
  </si>
  <si>
    <t>RXXW3</t>
  </si>
  <si>
    <t>CLARE WARD</t>
  </si>
  <si>
    <t>RXXA7</t>
  </si>
  <si>
    <t>CMHRS SPELTHORNE</t>
  </si>
  <si>
    <t>RXXX7</t>
  </si>
  <si>
    <t>COBGATES</t>
  </si>
  <si>
    <t>RXX1T</t>
  </si>
  <si>
    <t>CRANLEIGH HOSPITAL</t>
  </si>
  <si>
    <t>RXX28</t>
  </si>
  <si>
    <t>CRANLEIGH VILLAGE HOSPITAL</t>
  </si>
  <si>
    <t>RXX51</t>
  </si>
  <si>
    <t>DRUG AND ALCOHOL CJS</t>
  </si>
  <si>
    <t>RXX35</t>
  </si>
  <si>
    <t>RXX98</t>
  </si>
  <si>
    <t>RXXHA</t>
  </si>
  <si>
    <t>ELLEN TERRY</t>
  </si>
  <si>
    <t>RXX36</t>
  </si>
  <si>
    <t>EPSOM GENERAL HOSPITAL</t>
  </si>
  <si>
    <t>RXXAD</t>
  </si>
  <si>
    <t>FAIRMEAD</t>
  </si>
  <si>
    <t>RXX29</t>
  </si>
  <si>
    <t>RXX27</t>
  </si>
  <si>
    <t>FLEET HOSPITAL</t>
  </si>
  <si>
    <t>RXXA2</t>
  </si>
  <si>
    <t>FP10 - ARC 1 WARD</t>
  </si>
  <si>
    <t>RXXA3</t>
  </si>
  <si>
    <t>FP10 - ARC II WARD</t>
  </si>
  <si>
    <t>RXXV4</t>
  </si>
  <si>
    <t>FP10 - NURSE RXXV4</t>
  </si>
  <si>
    <t>RXX21</t>
  </si>
  <si>
    <t>RXXFV</t>
  </si>
  <si>
    <t>GALLWEY</t>
  </si>
  <si>
    <t>RXX2J</t>
  </si>
  <si>
    <t>GEESEMERE</t>
  </si>
  <si>
    <t>RXXA8</t>
  </si>
  <si>
    <t>GRANDVIEW</t>
  </si>
  <si>
    <t>RXXGW</t>
  </si>
  <si>
    <t>GREAT MEADOWS</t>
  </si>
  <si>
    <t>RXXCA</t>
  </si>
  <si>
    <t>GREENLAWS</t>
  </si>
  <si>
    <t>RXXX4</t>
  </si>
  <si>
    <t>HALE WARD</t>
  </si>
  <si>
    <t>RXXW6</t>
  </si>
  <si>
    <t>HALLIFORD WARD</t>
  </si>
  <si>
    <t>RXX26</t>
  </si>
  <si>
    <t>RXXEK</t>
  </si>
  <si>
    <t>HERMITAGE</t>
  </si>
  <si>
    <t>RXX17</t>
  </si>
  <si>
    <t>HILLCROFT</t>
  </si>
  <si>
    <t>RXXEA</t>
  </si>
  <si>
    <t>HOLLY TREE</t>
  </si>
  <si>
    <t>RXXHL</t>
  </si>
  <si>
    <t>LARKFIELD</t>
  </si>
  <si>
    <t>RXXW8</t>
  </si>
  <si>
    <t>LAUREATE WARD</t>
  </si>
  <si>
    <t>RXX37</t>
  </si>
  <si>
    <t>RXX08</t>
  </si>
  <si>
    <t>LODDON ALLIANCE</t>
  </si>
  <si>
    <t>RXXX9</t>
  </si>
  <si>
    <t>MITCHELL HALL</t>
  </si>
  <si>
    <t>RXXX1</t>
  </si>
  <si>
    <t>NOEL LAVIN WARD</t>
  </si>
  <si>
    <t>RXXR3</t>
  </si>
  <si>
    <t>NURSE R3</t>
  </si>
  <si>
    <t>RXXR7</t>
  </si>
  <si>
    <t>NURSE R7</t>
  </si>
  <si>
    <t>RXXV1</t>
  </si>
  <si>
    <t>NURSE RXXV1</t>
  </si>
  <si>
    <t>RXXV2</t>
  </si>
  <si>
    <t>NURSE RXXV2</t>
  </si>
  <si>
    <t>RXXV3</t>
  </si>
  <si>
    <t>NURSE RXXV3</t>
  </si>
  <si>
    <t>RXXV5</t>
  </si>
  <si>
    <t>NURSE RXXV5</t>
  </si>
  <si>
    <t>RXXT3</t>
  </si>
  <si>
    <t>NURSE T3</t>
  </si>
  <si>
    <t>RXXT5</t>
  </si>
  <si>
    <t>NURSE T5</t>
  </si>
  <si>
    <t>RXXT6</t>
  </si>
  <si>
    <t>NURSE T6 - RESPOND</t>
  </si>
  <si>
    <t>RXXT7</t>
  </si>
  <si>
    <t>NURSE T7 - RESPOND</t>
  </si>
  <si>
    <t>RXXV6</t>
  </si>
  <si>
    <t>NURSE V6</t>
  </si>
  <si>
    <t>RXXV7</t>
  </si>
  <si>
    <t>NURSE V7</t>
  </si>
  <si>
    <t>RXX88</t>
  </si>
  <si>
    <t>OLDER PEOPLE'S PSYCHIATRY</t>
  </si>
  <si>
    <t>RXX4H</t>
  </si>
  <si>
    <t>PORTSMOUTH DISABILITY FORUM</t>
  </si>
  <si>
    <t>RXXHE</t>
  </si>
  <si>
    <t>REHABILITATION</t>
  </si>
  <si>
    <t>RXXHM</t>
  </si>
  <si>
    <t>ROSEWOOD</t>
  </si>
  <si>
    <t>RXX24</t>
  </si>
  <si>
    <t>RXX18</t>
  </si>
  <si>
    <t>SHIELING</t>
  </si>
  <si>
    <t>RXX3L</t>
  </si>
  <si>
    <t>SOUTH EAST PUPIL REFERRAL UNIT</t>
  </si>
  <si>
    <t>RXXW7</t>
  </si>
  <si>
    <t>SPENSER WARD</t>
  </si>
  <si>
    <t>RXX2V</t>
  </si>
  <si>
    <t>ST EBBAS</t>
  </si>
  <si>
    <t>RXX16</t>
  </si>
  <si>
    <t>RXX96</t>
  </si>
  <si>
    <t>TANDRIDGE CTPLD</t>
  </si>
  <si>
    <t>RXX23</t>
  </si>
  <si>
    <t>RXXX3</t>
  </si>
  <si>
    <t>VICTORIA WARD</t>
  </si>
  <si>
    <t>RXX11</t>
  </si>
  <si>
    <t>WALTON COMMUNITY HOSPITAL</t>
  </si>
  <si>
    <t>RXX2T</t>
  </si>
  <si>
    <t>RXX13</t>
  </si>
  <si>
    <t>WEYBRIDGE COMMUNITY HOSPITAL</t>
  </si>
  <si>
    <t>RXXFY</t>
  </si>
  <si>
    <t>WILLOW</t>
  </si>
  <si>
    <t>RXXW1</t>
  </si>
  <si>
    <t>WILLOW WARD</t>
  </si>
  <si>
    <t>RXX93</t>
  </si>
  <si>
    <t>WINGFIELD - EAST</t>
  </si>
  <si>
    <t>RXXX5</t>
  </si>
  <si>
    <t>WINGFIELD WARD</t>
  </si>
  <si>
    <t>RXX12</t>
  </si>
  <si>
    <t>WOKING COMMUNITY HOSPITAL</t>
  </si>
  <si>
    <t>RXY3H</t>
  </si>
  <si>
    <t>33-39 BIRLING ROAD</t>
  </si>
  <si>
    <t>RXY02</t>
  </si>
  <si>
    <t>ABBEY WOOD</t>
  </si>
  <si>
    <t>RXYA1</t>
  </si>
  <si>
    <t>ALEXANDER HOUSE STABLES BLOCK</t>
  </si>
  <si>
    <t>RXYA3</t>
  </si>
  <si>
    <t>ARNDALE HOUSE</t>
  </si>
  <si>
    <t>RXYA4</t>
  </si>
  <si>
    <t>ARUNDEL UNIT</t>
  </si>
  <si>
    <t>RXYA5</t>
  </si>
  <si>
    <t>ASH ETON</t>
  </si>
  <si>
    <t>RXYA6</t>
  </si>
  <si>
    <t>AUDLEY HOUSE</t>
  </si>
  <si>
    <t>RXYA7</t>
  </si>
  <si>
    <t>AYLESHAM COMMUNITY CENTRE</t>
  </si>
  <si>
    <t>RXYAX</t>
  </si>
  <si>
    <t>BRANBRIDGES INDUSTRIAL UNIT</t>
  </si>
  <si>
    <t>RXYAR</t>
  </si>
  <si>
    <t>RXYC1</t>
  </si>
  <si>
    <t>CANADA HOUSE</t>
  </si>
  <si>
    <t>RXY12</t>
  </si>
  <si>
    <t>CANTERBURY (BRENTWOOD)</t>
  </si>
  <si>
    <t>RXYCJ</t>
  </si>
  <si>
    <t>CANTERBURY D.T.S</t>
  </si>
  <si>
    <t>RXY2H</t>
  </si>
  <si>
    <t>CHERVILLES</t>
  </si>
  <si>
    <t>RXYC7</t>
  </si>
  <si>
    <t>CORNERSTONES (TUNNEL ROAD)</t>
  </si>
  <si>
    <t>RXY2C</t>
  </si>
  <si>
    <t>COSSINGTON ROAD</t>
  </si>
  <si>
    <t>RXYCA</t>
  </si>
  <si>
    <t>COURT DRIVE</t>
  </si>
  <si>
    <t>RXY1P</t>
  </si>
  <si>
    <t>CRHT MAIDSTONE NMP</t>
  </si>
  <si>
    <t>RXYCD</t>
  </si>
  <si>
    <t>CRISIS ASSESSMENT &amp; TREATMENT TEAM</t>
  </si>
  <si>
    <t>RXYCE</t>
  </si>
  <si>
    <t>CULVER HOUSE</t>
  </si>
  <si>
    <t>RXY10</t>
  </si>
  <si>
    <t>RXYE8</t>
  </si>
  <si>
    <t>EAGLE COURT</t>
  </si>
  <si>
    <t>RXYE9</t>
  </si>
  <si>
    <t>EATING DISORDERS NMP</t>
  </si>
  <si>
    <t>RXYE2</t>
  </si>
  <si>
    <t>ELMSLEIGH LODGE</t>
  </si>
  <si>
    <t>RXYE3</t>
  </si>
  <si>
    <t>ELWICK ROAD CENTRE</t>
  </si>
  <si>
    <t>RXY1A</t>
  </si>
  <si>
    <t>ETHELBERT ROAD</t>
  </si>
  <si>
    <t>RXYF2</t>
  </si>
  <si>
    <t>FANT OAST</t>
  </si>
  <si>
    <t>RXY2P</t>
  </si>
  <si>
    <t>FERN</t>
  </si>
  <si>
    <t>RXY24</t>
  </si>
  <si>
    <t>FOLKESTONE HEALTH CENTRE</t>
  </si>
  <si>
    <t>RXY41</t>
  </si>
  <si>
    <t>FORENSIC PSYCHIATRY</t>
  </si>
  <si>
    <t>RXYF6</t>
  </si>
  <si>
    <t>FRANK LLOYD NURSING HOME</t>
  </si>
  <si>
    <t>RXYG1</t>
  </si>
  <si>
    <t>GATLAND HOUSE</t>
  </si>
  <si>
    <t>RXYG4</t>
  </si>
  <si>
    <t>RXY14</t>
  </si>
  <si>
    <t>HADLOW ROAD</t>
  </si>
  <si>
    <t>RXYH2</t>
  </si>
  <si>
    <t>HEATHSIDE HOUSE</t>
  </si>
  <si>
    <t>RXY6A</t>
  </si>
  <si>
    <t>HIGH STREET</t>
  </si>
  <si>
    <t>RXYH4</t>
  </si>
  <si>
    <t>HIGHLANDS HOUSE</t>
  </si>
  <si>
    <t>RXYH6</t>
  </si>
  <si>
    <t>HOLY TRINITY CHURCH</t>
  </si>
  <si>
    <t>RXYH7</t>
  </si>
  <si>
    <t>RXYH8</t>
  </si>
  <si>
    <t>HUCKING HILL HOUSE</t>
  </si>
  <si>
    <t>RXYJ1</t>
  </si>
  <si>
    <t>JASMINE CENTRE</t>
  </si>
  <si>
    <t>RXY1J</t>
  </si>
  <si>
    <t>KCC SOCIAL SERVICES</t>
  </si>
  <si>
    <t>RXYK1</t>
  </si>
  <si>
    <t>KELSTON</t>
  </si>
  <si>
    <t>RXY17</t>
  </si>
  <si>
    <t>KENT &amp; CANTERBURY HOSPITAL</t>
  </si>
  <si>
    <t>RXY09</t>
  </si>
  <si>
    <t>KENT &amp; SUSSEX HOSPITAL</t>
  </si>
  <si>
    <t>RXY04</t>
  </si>
  <si>
    <t>KINGS HILL</t>
  </si>
  <si>
    <t>RXYK3</t>
  </si>
  <si>
    <t>KINGSLEY HOUSE</t>
  </si>
  <si>
    <t>RXYK4</t>
  </si>
  <si>
    <t>KINGSWOOD COMMUNITY MENTAL HEALTH CENTRE</t>
  </si>
  <si>
    <t>RXY22</t>
  </si>
  <si>
    <t>KRONER HOUSE</t>
  </si>
  <si>
    <t>RXY7A</t>
  </si>
  <si>
    <t>LANGDALE RISE</t>
  </si>
  <si>
    <t>RXYL1</t>
  </si>
  <si>
    <t>LAUREL HOUSE</t>
  </si>
  <si>
    <t>RXY98</t>
  </si>
  <si>
    <t>LD DARTFORD</t>
  </si>
  <si>
    <t>RXY63</t>
  </si>
  <si>
    <t>LD MAIDSTONE</t>
  </si>
  <si>
    <t>RXY9C</t>
  </si>
  <si>
    <t>LD SOUTHLANDS</t>
  </si>
  <si>
    <t>RXY99</t>
  </si>
  <si>
    <t>LD SWALE</t>
  </si>
  <si>
    <t>RXY8E</t>
  </si>
  <si>
    <t>LONDON ROAD</t>
  </si>
  <si>
    <t>RXY1W</t>
  </si>
  <si>
    <t>MAGNITUDE</t>
  </si>
  <si>
    <t>RXY08</t>
  </si>
  <si>
    <t>MAIDSTONE HOSPITAL</t>
  </si>
  <si>
    <t>RXY2V</t>
  </si>
  <si>
    <t>MEDICAL CENTRE, EUREKA PLACE</t>
  </si>
  <si>
    <t>RXY1Y</t>
  </si>
  <si>
    <t>MILLER HOUSE</t>
  </si>
  <si>
    <t>RXY23</t>
  </si>
  <si>
    <t>MONTAGUE HOUSE</t>
  </si>
  <si>
    <t>RXY29</t>
  </si>
  <si>
    <t>MONTGOMERY AVENUE</t>
  </si>
  <si>
    <t>RXY1V</t>
  </si>
  <si>
    <t>MULBERRY DAY CENTRE</t>
  </si>
  <si>
    <t>RXY1N</t>
  </si>
  <si>
    <t>NELSON ROAD COMMUNITY DAY RESOURCE CENTRE</t>
  </si>
  <si>
    <t>RXYN4</t>
  </si>
  <si>
    <t>NEUROPSYCHIATRY SERVICE</t>
  </si>
  <si>
    <t>RXYN1</t>
  </si>
  <si>
    <t>NEW COURT (UNIT 2 &amp; PART 4)</t>
  </si>
  <si>
    <t>RXY7C</t>
  </si>
  <si>
    <t>NEWHAVEN LODGE</t>
  </si>
  <si>
    <t>RXYTJ</t>
  </si>
  <si>
    <t>OAKAPPLE LANE REHAB. CENTRE</t>
  </si>
  <si>
    <t>RXYP8</t>
  </si>
  <si>
    <t>OAKWOOD M.H.</t>
  </si>
  <si>
    <t>RXY45</t>
  </si>
  <si>
    <t>OPMH ASHFORD</t>
  </si>
  <si>
    <t>RXY62</t>
  </si>
  <si>
    <t>OPMH ASHFORD NMP</t>
  </si>
  <si>
    <t>RXY49</t>
  </si>
  <si>
    <t>OPMH CANTERBURY</t>
  </si>
  <si>
    <t>RXY80</t>
  </si>
  <si>
    <t>OPMH DARTFORD</t>
  </si>
  <si>
    <t>RXY91</t>
  </si>
  <si>
    <t>OPMH DARTFORD NMP</t>
  </si>
  <si>
    <t>RXY54</t>
  </si>
  <si>
    <t>OPMH DOVER</t>
  </si>
  <si>
    <t>RXY79</t>
  </si>
  <si>
    <t>OPMH GILLINGHAM</t>
  </si>
  <si>
    <t>RXY82</t>
  </si>
  <si>
    <t>OPMH MAIDSTONE NORTH</t>
  </si>
  <si>
    <t>RXY1Q</t>
  </si>
  <si>
    <t>OPMH MAIDSTONE NORTH NMP</t>
  </si>
  <si>
    <t>RXY81</t>
  </si>
  <si>
    <t>OPMH MAIDSTONE SOUTH</t>
  </si>
  <si>
    <t>RXY95</t>
  </si>
  <si>
    <t>OPMH MAIDSTONE SOUTH NMP</t>
  </si>
  <si>
    <t>RXY76</t>
  </si>
  <si>
    <t>OPMH SEVENOAKS</t>
  </si>
  <si>
    <t>RXY90</t>
  </si>
  <si>
    <t>OPMH SEVENOAKS NMP</t>
  </si>
  <si>
    <t>RXY78</t>
  </si>
  <si>
    <t>OPMH SWALE</t>
  </si>
  <si>
    <t>RXY94</t>
  </si>
  <si>
    <t>OPMH SWALE NMP</t>
  </si>
  <si>
    <t>RXY56</t>
  </si>
  <si>
    <t>OPMH THANET</t>
  </si>
  <si>
    <t>RXY77</t>
  </si>
  <si>
    <t>OPMH TUNBRIDGE WELLS</t>
  </si>
  <si>
    <t>RXY97</t>
  </si>
  <si>
    <t>OPMH TUNBRIDGE WELLS NMP</t>
  </si>
  <si>
    <t>RXY2W</t>
  </si>
  <si>
    <t>ORCHARD HOUSE, ORCHARD STREET</t>
  </si>
  <si>
    <t>RXY2G</t>
  </si>
  <si>
    <t>PARK AVENUE</t>
  </si>
  <si>
    <t>RXYP2</t>
  </si>
  <si>
    <t>PARK ROAD</t>
  </si>
  <si>
    <t>RXY1D</t>
  </si>
  <si>
    <t>PARKVIEW SURGERY</t>
  </si>
  <si>
    <t>RXYQ1</t>
  </si>
  <si>
    <t>QUEEN ANNE CAR PARK (LAND ONLY)</t>
  </si>
  <si>
    <t>RXY18</t>
  </si>
  <si>
    <t>RXYR6</t>
  </si>
  <si>
    <t>RAINHAM HEALTH CLINIC</t>
  </si>
  <si>
    <t>RXYR2</t>
  </si>
  <si>
    <t>RXYR3</t>
  </si>
  <si>
    <t>RIVERSIDE HOUSE</t>
  </si>
  <si>
    <t>RXYR4</t>
  </si>
  <si>
    <t>ROCHESTER AIRPORT (C.E.L.S)</t>
  </si>
  <si>
    <t>RXYRG</t>
  </si>
  <si>
    <t>SHEERNESS HEALTH CENTRE</t>
  </si>
  <si>
    <t>RXYR1</t>
  </si>
  <si>
    <t>SHEPWAY COMMUNITY MENTAL HEALTH TEAM</t>
  </si>
  <si>
    <t>RXYRJ</t>
  </si>
  <si>
    <t>SITTINGBOURNE CMHC</t>
  </si>
  <si>
    <t>RXYRK</t>
  </si>
  <si>
    <t>SOUTHLANDS</t>
  </si>
  <si>
    <t>RXYRL</t>
  </si>
  <si>
    <t>SPA HOUSE</t>
  </si>
  <si>
    <t>RXYRM</t>
  </si>
  <si>
    <t>SPRINGWOOD CLOSE</t>
  </si>
  <si>
    <t>RXYRP</t>
  </si>
  <si>
    <t>ST ANDREWS ROAD (LAND ONLY)</t>
  </si>
  <si>
    <t>RXYRQ</t>
  </si>
  <si>
    <t>ST JOHNS CENTRE - DORSET HOUSE</t>
  </si>
  <si>
    <t>RXYRR</t>
  </si>
  <si>
    <t>ST JOHNS LODGE</t>
  </si>
  <si>
    <t>RXY03</t>
  </si>
  <si>
    <t>RXYRF</t>
  </si>
  <si>
    <t>ST MARTINS HOSPITAL STAFF FLATS</t>
  </si>
  <si>
    <t>RXY2R</t>
  </si>
  <si>
    <t>ST MARTINS NEW BUILDING</t>
  </si>
  <si>
    <t>RXY2T</t>
  </si>
  <si>
    <t>ST MICHAELS HOUSE</t>
  </si>
  <si>
    <t>RXYRV</t>
  </si>
  <si>
    <t>STAFF RESIDENCES</t>
  </si>
  <si>
    <t>RXYRW</t>
  </si>
  <si>
    <t>STANLEY HOUSE</t>
  </si>
  <si>
    <t>RXYT1</t>
  </si>
  <si>
    <t>THANET MENTAL HEALTH UNIT</t>
  </si>
  <si>
    <t>RXYT2</t>
  </si>
  <si>
    <t>RXYT5</t>
  </si>
  <si>
    <t>THE COURTYARD</t>
  </si>
  <si>
    <t>RXYT8</t>
  </si>
  <si>
    <t>THE HAVEN</t>
  </si>
  <si>
    <t>RXYT9</t>
  </si>
  <si>
    <t>THE HEALTH CLINIC</t>
  </si>
  <si>
    <t>RXYTC</t>
  </si>
  <si>
    <t>THE PAGODA</t>
  </si>
  <si>
    <t>RXYTK</t>
  </si>
  <si>
    <t>THE SPRINGS</t>
  </si>
  <si>
    <t>RXY1C</t>
  </si>
  <si>
    <t>TONBRIDGE ROAD</t>
  </si>
  <si>
    <t>RXY4C</t>
  </si>
  <si>
    <t>RXYTQ</t>
  </si>
  <si>
    <t>TOWNLOCK DAY CENTRE</t>
  </si>
  <si>
    <t>RXY26</t>
  </si>
  <si>
    <t>TOWNLOCK DAY UNIT</t>
  </si>
  <si>
    <t>RXYTT</t>
  </si>
  <si>
    <t>TWISLETON COURT</t>
  </si>
  <si>
    <t>RXY19</t>
  </si>
  <si>
    <t>RXYW6</t>
  </si>
  <si>
    <t>WOODEND</t>
  </si>
  <si>
    <t>RXYW3</t>
  </si>
  <si>
    <t>WROTHAM ROAD</t>
  </si>
  <si>
    <t>RY28A</t>
  </si>
  <si>
    <t>ALTRINCHAM GENERAL HOSPITAL</t>
  </si>
  <si>
    <t>RY2V3</t>
  </si>
  <si>
    <t>CINNAMON BROW UNIT</t>
  </si>
  <si>
    <t>RY28R</t>
  </si>
  <si>
    <t>HALTON GENERAL HOSPITAL</t>
  </si>
  <si>
    <t>RY28J</t>
  </si>
  <si>
    <t>RY27T</t>
  </si>
  <si>
    <t>HOUGH GREEN HEALTH PARK</t>
  </si>
  <si>
    <t>RY2D2</t>
  </si>
  <si>
    <t>LEIGH INFIRMARY</t>
  </si>
  <si>
    <t>RY2F9</t>
  </si>
  <si>
    <t>LEIGH LOCALITY BUILDING</t>
  </si>
  <si>
    <t>RY20N</t>
  </si>
  <si>
    <t>RY2V2</t>
  </si>
  <si>
    <t>PADGATE HOUSE RESIDENTIAL CARE</t>
  </si>
  <si>
    <t>RY2D6</t>
  </si>
  <si>
    <t>ROYAL ALBERT EDWARD INFIRMARY</t>
  </si>
  <si>
    <t>RY29M</t>
  </si>
  <si>
    <t>RY2F4</t>
  </si>
  <si>
    <t>STANDISHGATE</t>
  </si>
  <si>
    <t>RY2X2</t>
  </si>
  <si>
    <t>TALK SHOP</t>
  </si>
  <si>
    <t>RY25X</t>
  </si>
  <si>
    <t>RY2W1</t>
  </si>
  <si>
    <t>THE BEACHES</t>
  </si>
  <si>
    <t>RY2W2</t>
  </si>
  <si>
    <t>THE LAKES</t>
  </si>
  <si>
    <t>RY27C</t>
  </si>
  <si>
    <t>THE LINDENS</t>
  </si>
  <si>
    <t>RY26A</t>
  </si>
  <si>
    <t>RY20T</t>
  </si>
  <si>
    <t>UPTON ROCKS MC</t>
  </si>
  <si>
    <t>RY26W</t>
  </si>
  <si>
    <t>RY2D7</t>
  </si>
  <si>
    <t>WRIGHTINGTON HOSPITAL</t>
  </si>
  <si>
    <t>RY35T</t>
  </si>
  <si>
    <t>ASSD WEST LOCALITY</t>
  </si>
  <si>
    <t>RY390</t>
  </si>
  <si>
    <t>BENJAMIN COURT</t>
  </si>
  <si>
    <t>RY36W</t>
  </si>
  <si>
    <t>CITY REACH</t>
  </si>
  <si>
    <t>RY311</t>
  </si>
  <si>
    <t>COLMAN HOSPITAL</t>
  </si>
  <si>
    <t>RY387</t>
  </si>
  <si>
    <t>CRANMER HOUSE</t>
  </si>
  <si>
    <t>RY331</t>
  </si>
  <si>
    <t>RY319</t>
  </si>
  <si>
    <t>DEREHAM HOSPITAL</t>
  </si>
  <si>
    <t>RY31R</t>
  </si>
  <si>
    <t>DODDINGTON COMMUNITY HOSPITAL</t>
  </si>
  <si>
    <t>RY35X</t>
  </si>
  <si>
    <t>GAYWOOD FIRST STEPS NURSERY</t>
  </si>
  <si>
    <t>RY335</t>
  </si>
  <si>
    <t>KELLING HOSPITAL</t>
  </si>
  <si>
    <t>RY304</t>
  </si>
  <si>
    <t>LAKESIDE 400</t>
  </si>
  <si>
    <t>RY310</t>
  </si>
  <si>
    <t>RY328</t>
  </si>
  <si>
    <t>RY351</t>
  </si>
  <si>
    <t>MILL LODGES (3 MILL CLOSE)</t>
  </si>
  <si>
    <t>RY35Q</t>
  </si>
  <si>
    <t>NHS NORFOLK HEALTH RECORDS</t>
  </si>
  <si>
    <t>RY37A</t>
  </si>
  <si>
    <t>NHS VOLUNTARY NORFOLK</t>
  </si>
  <si>
    <t>RY309</t>
  </si>
  <si>
    <t>NORFOLK &amp; NORWICH UNIVERSITY HOSPITAL</t>
  </si>
  <si>
    <t>RY32D</t>
  </si>
  <si>
    <t>RY332</t>
  </si>
  <si>
    <t>NORTH WALSHAM HOSPITAL</t>
  </si>
  <si>
    <t>RY312</t>
  </si>
  <si>
    <t>NORWICH COMMUNITY HOSPITAL</t>
  </si>
  <si>
    <t>RY386</t>
  </si>
  <si>
    <t>OGDEN COURT</t>
  </si>
  <si>
    <t>RY31V</t>
  </si>
  <si>
    <t>RY33A</t>
  </si>
  <si>
    <t>ROSE COTTAGE</t>
  </si>
  <si>
    <t>RY37G</t>
  </si>
  <si>
    <t>RUNWOOD HOMES</t>
  </si>
  <si>
    <t>RY3A1</t>
  </si>
  <si>
    <t>SMO RAF MARHAM</t>
  </si>
  <si>
    <t>RY352</t>
  </si>
  <si>
    <t>SQUIRRELS (5 MILL CLOSE)</t>
  </si>
  <si>
    <t>RY334</t>
  </si>
  <si>
    <t>ST MICHAELS HOSPITAL</t>
  </si>
  <si>
    <t>RY33E</t>
  </si>
  <si>
    <t>SWAFFHAM COMMUNITY HOSPITAL</t>
  </si>
  <si>
    <t>RY3N5</t>
  </si>
  <si>
    <t>THE GREEN</t>
  </si>
  <si>
    <t>RY3WX</t>
  </si>
  <si>
    <t>THETFORD LIFT COMMUNITY</t>
  </si>
  <si>
    <t>RY35L</t>
  </si>
  <si>
    <t>WALCOT HALL</t>
  </si>
  <si>
    <t>RY333</t>
  </si>
  <si>
    <t>WELLS COTTAGE HOSPITAL</t>
  </si>
  <si>
    <t>RY35A</t>
  </si>
  <si>
    <t>WENSUM MOUNT</t>
  </si>
  <si>
    <t>RY370</t>
  </si>
  <si>
    <t>WEST WING BICKLING HALL</t>
  </si>
  <si>
    <t>RY35J</t>
  </si>
  <si>
    <t>RY460</t>
  </si>
  <si>
    <t>APSLEY ONE</t>
  </si>
  <si>
    <t>RY430</t>
  </si>
  <si>
    <t>BULL PLAIN</t>
  </si>
  <si>
    <t>RY424</t>
  </si>
  <si>
    <t>CHESHUNT COMMUNITY HOSPITAL</t>
  </si>
  <si>
    <t>RY407</t>
  </si>
  <si>
    <t>DANESBURY</t>
  </si>
  <si>
    <t>RY457</t>
  </si>
  <si>
    <t>GARSTON CLINC</t>
  </si>
  <si>
    <t>RY405</t>
  </si>
  <si>
    <t>GOSSOMS END ELDERLY CARE UNIT</t>
  </si>
  <si>
    <t>RY459</t>
  </si>
  <si>
    <t>RY414</t>
  </si>
  <si>
    <t>RY415</t>
  </si>
  <si>
    <t>RY409</t>
  </si>
  <si>
    <t>HERTFORDSHIRE &amp; ESSEX HOSPITAL</t>
  </si>
  <si>
    <t>RY406</t>
  </si>
  <si>
    <t>HITCHIN HOSPITAL</t>
  </si>
  <si>
    <t>RY410</t>
  </si>
  <si>
    <t>HOLYWELL</t>
  </si>
  <si>
    <t>RY468</t>
  </si>
  <si>
    <t>RY411</t>
  </si>
  <si>
    <t xml:space="preserve">LANGLEY HOUSE </t>
  </si>
  <si>
    <t>RY403</t>
  </si>
  <si>
    <t>LANGTON</t>
  </si>
  <si>
    <t>RY418</t>
  </si>
  <si>
    <t>RY476</t>
  </si>
  <si>
    <t>NIGHTINGALE COTTAGES</t>
  </si>
  <si>
    <t>RY402</t>
  </si>
  <si>
    <t>POTTERS BAR COMMUNITY HOSPITAL</t>
  </si>
  <si>
    <t>RY480</t>
  </si>
  <si>
    <t>QE2</t>
  </si>
  <si>
    <t>RY412</t>
  </si>
  <si>
    <t>RY408</t>
  </si>
  <si>
    <t>RY417</t>
  </si>
  <si>
    <t>RUNCIE UNIT</t>
  </si>
  <si>
    <t>RY413</t>
  </si>
  <si>
    <t>SOPWELL</t>
  </si>
  <si>
    <t>RY440</t>
  </si>
  <si>
    <t>ST NICHOLAS</t>
  </si>
  <si>
    <t>RY568</t>
  </si>
  <si>
    <t>JOHN COUPLAND COMMUNITY HOSPITAL</t>
  </si>
  <si>
    <t>RY572</t>
  </si>
  <si>
    <t>LOUTH COMMUNITY HOSPITAL</t>
  </si>
  <si>
    <t>RY539</t>
  </si>
  <si>
    <t>SKEGNESS HOSPITAL</t>
  </si>
  <si>
    <t>RY583</t>
  </si>
  <si>
    <t>THE BUTTERFLY HOSPICE</t>
  </si>
  <si>
    <t>RY567</t>
  </si>
  <si>
    <t>RY602</t>
  </si>
  <si>
    <t>ARMLEY MOOR HEALTH CENTRE</t>
  </si>
  <si>
    <t>RY603</t>
  </si>
  <si>
    <t>BECKETTS PARK</t>
  </si>
  <si>
    <t>RY604</t>
  </si>
  <si>
    <t>BEESTON HILL COMMUNITY HEALTH CENTRE</t>
  </si>
  <si>
    <t>RY605</t>
  </si>
  <si>
    <t>BEESTON VILLAGE SURGERY</t>
  </si>
  <si>
    <t>RY606</t>
  </si>
  <si>
    <t>BRAMLEY CLINIC</t>
  </si>
  <si>
    <t>RY607</t>
  </si>
  <si>
    <t>BURMANTOFTS HEALTH CENTRE</t>
  </si>
  <si>
    <t>RY666</t>
  </si>
  <si>
    <t>CALVERLEY MEDICAL CENTRE</t>
  </si>
  <si>
    <t>RY665</t>
  </si>
  <si>
    <t>CAMHS SERVICE (12A CLARENDON ROAD)</t>
  </si>
  <si>
    <t>RY608</t>
  </si>
  <si>
    <t>CFU (SJUH)</t>
  </si>
  <si>
    <t>RY609</t>
  </si>
  <si>
    <t>CHAPEL ALLERTON HOSPITAL (MUSCULOSKELETAL)</t>
  </si>
  <si>
    <t>RY610</t>
  </si>
  <si>
    <t>CHAPELTOWN HEALTH CENTRE</t>
  </si>
  <si>
    <t>RY611</t>
  </si>
  <si>
    <t>CHAPELTOWN IFSS</t>
  </si>
  <si>
    <t>RY614</t>
  </si>
  <si>
    <t>COLTON MILL MEDICAL CENTRE</t>
  </si>
  <si>
    <t>RY667</t>
  </si>
  <si>
    <t>CRAVEN ROAD MEDICAL PRACTICE</t>
  </si>
  <si>
    <t>RY615</t>
  </si>
  <si>
    <t>CRINGLEBAR</t>
  </si>
  <si>
    <t>RY616</t>
  </si>
  <si>
    <t>EAST LEEDS HEALTH CENTRE</t>
  </si>
  <si>
    <t>RY687</t>
  </si>
  <si>
    <t>FOUNDRY LANE SURGERY</t>
  </si>
  <si>
    <t>RY618</t>
  </si>
  <si>
    <t>GILDERSOME CLINIC</t>
  </si>
  <si>
    <t>RY619</t>
  </si>
  <si>
    <t>GIPTON CLINIC</t>
  </si>
  <si>
    <t>RY620</t>
  </si>
  <si>
    <t>GUISELEY CLINIC</t>
  </si>
  <si>
    <t>RY621</t>
  </si>
  <si>
    <t>HALTON CLINIC</t>
  </si>
  <si>
    <t>RY622</t>
  </si>
  <si>
    <t>HANNAH HOUSE</t>
  </si>
  <si>
    <t>RY623</t>
  </si>
  <si>
    <t>HAREHILLS CHILDRENS CENTRE</t>
  </si>
  <si>
    <t>RY686</t>
  </si>
  <si>
    <t>HARRY BOOTH HOUSE</t>
  </si>
  <si>
    <t>RY624</t>
  </si>
  <si>
    <t>HAWTHORN HOUSE</t>
  </si>
  <si>
    <t>RY668</t>
  </si>
  <si>
    <t>HAWTHORN SURGERY</t>
  </si>
  <si>
    <t>RY669</t>
  </si>
  <si>
    <t>HIGHFIELD MEDICAL CENTRE</t>
  </si>
  <si>
    <t>RY670</t>
  </si>
  <si>
    <t>HILLFOOT SURGERY</t>
  </si>
  <si>
    <t>RY625</t>
  </si>
  <si>
    <t>HOLT PARK HEALTH CENTRE</t>
  </si>
  <si>
    <t>RY626</t>
  </si>
  <si>
    <t>HORSFORTH CLINIC</t>
  </si>
  <si>
    <t>RY627</t>
  </si>
  <si>
    <t>HUNSLET HEALTH CENTRE</t>
  </si>
  <si>
    <t>RY684</t>
  </si>
  <si>
    <t>IRELAND WOOD SURGERY</t>
  </si>
  <si>
    <t>RY628</t>
  </si>
  <si>
    <t>KIPPAX HEALTH CENTRE</t>
  </si>
  <si>
    <t>RY629</t>
  </si>
  <si>
    <t>KIRKSTALL HEALTH CENTRE</t>
  </si>
  <si>
    <t>RY671</t>
  </si>
  <si>
    <t>KIRKSTALL LANE MEDICAL CENTRE</t>
  </si>
  <si>
    <t>RY630</t>
  </si>
  <si>
    <t>LEAFIELD CLINIC</t>
  </si>
  <si>
    <t>RY682</t>
  </si>
  <si>
    <t>LEEDS CITY COLLEGE - HORSFORTH CAMPUS</t>
  </si>
  <si>
    <t>RY680</t>
  </si>
  <si>
    <t>LEEDS CITY COLLEGE - PARK LANE CAMPUS</t>
  </si>
  <si>
    <t>RY681</t>
  </si>
  <si>
    <t>LEEDS CITY COLLEGE - THOMAS DANBY CAMPUS</t>
  </si>
  <si>
    <t>RY631</t>
  </si>
  <si>
    <t>LEEDS COMMUNITY EQUIPMENT SERVICE</t>
  </si>
  <si>
    <t>RY601</t>
  </si>
  <si>
    <t>RY672</t>
  </si>
  <si>
    <t>LEEDS STUDENT MEDICAL PRACTICE</t>
  </si>
  <si>
    <t>RY632</t>
  </si>
  <si>
    <t>LITTLE WOODHOUSE HALL</t>
  </si>
  <si>
    <t>RY685</t>
  </si>
  <si>
    <t>MANOR PARK SURGERY</t>
  </si>
  <si>
    <t>RY633</t>
  </si>
  <si>
    <t>MEANWOOD HEALTH CENTRE</t>
  </si>
  <si>
    <t>RY634</t>
  </si>
  <si>
    <t>MIDDLETON COMMUNITY HEALTH CENTRE</t>
  </si>
  <si>
    <t>RY635</t>
  </si>
  <si>
    <t>MORLEY HEALTH CENTRE</t>
  </si>
  <si>
    <t>RY673</t>
  </si>
  <si>
    <t>NEW CROFT SURGERY</t>
  </si>
  <si>
    <t>RY636</t>
  </si>
  <si>
    <t>NORTH WEST HOUSE (PCT HQ)</t>
  </si>
  <si>
    <t>RY690</t>
  </si>
  <si>
    <t>OFFENDER HEALTHCARE - LEEDS</t>
  </si>
  <si>
    <t>RY692</t>
  </si>
  <si>
    <t>OFFENDER HEALTHCARE - WEALSTUN</t>
  </si>
  <si>
    <t>RY691</t>
  </si>
  <si>
    <t>OFFENDER HEALTHCARE - WETHERBY</t>
  </si>
  <si>
    <t>RY637</t>
  </si>
  <si>
    <t>OSMONDTHORPE ONE STOP SHOP</t>
  </si>
  <si>
    <t>RY638</t>
  </si>
  <si>
    <t>OTLEY CLINIC</t>
  </si>
  <si>
    <t>RY639</t>
  </si>
  <si>
    <t>PARK EDGE MEDICAL CENTRE</t>
  </si>
  <si>
    <t>RY674</t>
  </si>
  <si>
    <t>PARK EDGE PRACTICE</t>
  </si>
  <si>
    <t>RY675</t>
  </si>
  <si>
    <t>PARK ROAD MEDICAL CENTRE</t>
  </si>
  <si>
    <t>RY640</t>
  </si>
  <si>
    <t>PARKSIDE COMMUNITY HEALTH CENTRE</t>
  </si>
  <si>
    <t>RY683</t>
  </si>
  <si>
    <t>PRIORY VIEW MEDICAL CENTRE</t>
  </si>
  <si>
    <t>RY641</t>
  </si>
  <si>
    <t>PUDSEY HEALTH CENTRE</t>
  </si>
  <si>
    <t>RY642</t>
  </si>
  <si>
    <t>REGINALD CENTRE</t>
  </si>
  <si>
    <t>RY643</t>
  </si>
  <si>
    <t>RICHMOND HOUSE</t>
  </si>
  <si>
    <t>RY676</t>
  </si>
  <si>
    <t>ROBIN LANE MEDICAL CENTRE</t>
  </si>
  <si>
    <t>RY644</t>
  </si>
  <si>
    <t>ROTHWELL HEALTH CENTRE</t>
  </si>
  <si>
    <t>RY645</t>
  </si>
  <si>
    <t>RUTLAND LODGE MEDICAL PRACTICE</t>
  </si>
  <si>
    <t>RY677</t>
  </si>
  <si>
    <t>SCOTT HALL LEISURE CENTRE</t>
  </si>
  <si>
    <t>RY646</t>
  </si>
  <si>
    <t>SEACROFT CLINIC</t>
  </si>
  <si>
    <t>RY647</t>
  </si>
  <si>
    <t>SEACROFT HOSPITAL</t>
  </si>
  <si>
    <t>RY648</t>
  </si>
  <si>
    <t>RY649</t>
  </si>
  <si>
    <t>SHAFTSBURY HOUSE</t>
  </si>
  <si>
    <t>RY650</t>
  </si>
  <si>
    <t>ST GEORGES CENTRE</t>
  </si>
  <si>
    <t>RY612</t>
  </si>
  <si>
    <t>RY651</t>
  </si>
  <si>
    <t>STOCKDALE HOUSE</t>
  </si>
  <si>
    <t>RY688</t>
  </si>
  <si>
    <t>STREET LANE PRACTICE</t>
  </si>
  <si>
    <t>RY652</t>
  </si>
  <si>
    <t>SUNFIELD MEDICAL CENTRE</t>
  </si>
  <si>
    <t>RY653</t>
  </si>
  <si>
    <t>SWILLINGTON CLINIC</t>
  </si>
  <si>
    <t>RY654</t>
  </si>
  <si>
    <t>THORNTON MEDICAL CENTRE</t>
  </si>
  <si>
    <t>RY678</t>
  </si>
  <si>
    <t>TINSHILL LANE SURGERY</t>
  </si>
  <si>
    <t>RY689</t>
  </si>
  <si>
    <t>WEST LODGE SURGERY</t>
  </si>
  <si>
    <t>RY655</t>
  </si>
  <si>
    <t>WESTGATE SURGERY</t>
  </si>
  <si>
    <t>RY656</t>
  </si>
  <si>
    <t>WETHERBY HEALTH CENTRE</t>
  </si>
  <si>
    <t>RY657</t>
  </si>
  <si>
    <t>WHARFEDALE HOSPITAL</t>
  </si>
  <si>
    <t>RY679</t>
  </si>
  <si>
    <t>WHITEHALL SURGERY</t>
  </si>
  <si>
    <t>RY658</t>
  </si>
  <si>
    <t>WIRA HOUSE</t>
  </si>
  <si>
    <t>RY659</t>
  </si>
  <si>
    <t>WOODHOUSE HEALTH CENTRE</t>
  </si>
  <si>
    <t>RY660</t>
  </si>
  <si>
    <t>WOODSLEY ROAD HEALTH CENTRE</t>
  </si>
  <si>
    <t>RY661</t>
  </si>
  <si>
    <t>WORTLEY BECK HEALTH CENTRE</t>
  </si>
  <si>
    <t>RY662</t>
  </si>
  <si>
    <t>YEADON HEALTH CENTRE</t>
  </si>
  <si>
    <t>RY8AL</t>
  </si>
  <si>
    <t>AMBERLEY HOUSE</t>
  </si>
  <si>
    <t>RY8AK</t>
  </si>
  <si>
    <t>ASH GREEN</t>
  </si>
  <si>
    <t>RY8DE</t>
  </si>
  <si>
    <t>BABINGTON HOSPITAL</t>
  </si>
  <si>
    <t>RY843</t>
  </si>
  <si>
    <t>BABINGTON HOSPITAL 2</t>
  </si>
  <si>
    <t>RY8NT</t>
  </si>
  <si>
    <t>BOLSOVER HOSPITAL</t>
  </si>
  <si>
    <t>RY839</t>
  </si>
  <si>
    <t>RY8AH</t>
  </si>
  <si>
    <t>RY8FA</t>
  </si>
  <si>
    <t>CARDIOLOGY - ILKESTON</t>
  </si>
  <si>
    <t>RY8HK</t>
  </si>
  <si>
    <t>CARDIOLOGY - LONG EATON</t>
  </si>
  <si>
    <t>RY8NW</t>
  </si>
  <si>
    <t>CAVENDISH HOSPITAL</t>
  </si>
  <si>
    <t>RY8NR</t>
  </si>
  <si>
    <t>CLAY CROSS HOSPITAL</t>
  </si>
  <si>
    <t>RY8RN</t>
  </si>
  <si>
    <t>DERBYSHIRE COUNTY PCT HEALTH PROMOTION</t>
  </si>
  <si>
    <t>RY820</t>
  </si>
  <si>
    <t>DRONFIELD CIVIC HALL</t>
  </si>
  <si>
    <t>RY8FC</t>
  </si>
  <si>
    <t>EAR NOSE &amp; THROAT - ILKESTON</t>
  </si>
  <si>
    <t>RY8CC</t>
  </si>
  <si>
    <t>EAR NOSE &amp; THROAT HMH</t>
  </si>
  <si>
    <t>RY8HL</t>
  </si>
  <si>
    <t>ENT - LONG EATON</t>
  </si>
  <si>
    <t>RY8CD</t>
  </si>
  <si>
    <t>GASTROENTEROLOGY - HMH</t>
  </si>
  <si>
    <t>RY8FD</t>
  </si>
  <si>
    <t>GASTROENTEROLOGY - ILKESTON</t>
  </si>
  <si>
    <t>RY8HH</t>
  </si>
  <si>
    <t>GASTROENTEROLOGY - LONG EATON</t>
  </si>
  <si>
    <t>RY8EF</t>
  </si>
  <si>
    <t>GASTROENTEROLOGY - RIPLEY</t>
  </si>
  <si>
    <t>RY8FF</t>
  </si>
  <si>
    <t>GERIATRIC MEDICINE</t>
  </si>
  <si>
    <t>RY8EA</t>
  </si>
  <si>
    <t>GERIATRIC MEDICINE - BABINGTON</t>
  </si>
  <si>
    <t>RY8EH</t>
  </si>
  <si>
    <t>GERIATRIC MEDICINE - RIPLEY</t>
  </si>
  <si>
    <t>RY8CF</t>
  </si>
  <si>
    <t>GYNAECOLOGY - HMH</t>
  </si>
  <si>
    <t>RY8FG</t>
  </si>
  <si>
    <t>GYNAECOLOGY - ILKESTON</t>
  </si>
  <si>
    <t>RY8HJ</t>
  </si>
  <si>
    <t>GYNAECOLOGY - LONG EATON</t>
  </si>
  <si>
    <t>RY8EJ</t>
  </si>
  <si>
    <t>GYNAECOLOGY - RIPLEY</t>
  </si>
  <si>
    <t>RY8RG</t>
  </si>
  <si>
    <t>RY8DF</t>
  </si>
  <si>
    <t>HEANOR MEMORIAL HOSPITAL</t>
  </si>
  <si>
    <t>RY844</t>
  </si>
  <si>
    <t>HEANOR MEMORIAL HOSPITAL 2</t>
  </si>
  <si>
    <t>RY8RH</t>
  </si>
  <si>
    <t>ILKESTON COMMUNITY HOSPITAL</t>
  </si>
  <si>
    <t>RY846</t>
  </si>
  <si>
    <t>ILKESTON HOSPITAL</t>
  </si>
  <si>
    <t>RY8RK</t>
  </si>
  <si>
    <t>LONG EATON HEALTH CENTRE</t>
  </si>
  <si>
    <t>RY8HF</t>
  </si>
  <si>
    <t>NEPHROLOGY - LONG EATON</t>
  </si>
  <si>
    <t>RY8NA</t>
  </si>
  <si>
    <t>RY8DD</t>
  </si>
  <si>
    <t>RY8FH</t>
  </si>
  <si>
    <t>OPHTHALMOLOGY - ILKESTON</t>
  </si>
  <si>
    <t>RY8HD</t>
  </si>
  <si>
    <t>OPHTHALMOLOGY - LONG EATON</t>
  </si>
  <si>
    <t>RY8EK</t>
  </si>
  <si>
    <t>OPHTHALMOLOGY - RIPLEY</t>
  </si>
  <si>
    <t>RY8HN</t>
  </si>
  <si>
    <t>OPMH</t>
  </si>
  <si>
    <t>RY8AM</t>
  </si>
  <si>
    <t>ORCHARD COTTAGES</t>
  </si>
  <si>
    <t>RY8HA</t>
  </si>
  <si>
    <t>ORTHOPAEDIC- LONG EATON</t>
  </si>
  <si>
    <t>RY8EL</t>
  </si>
  <si>
    <t>PAEDIATRICS - RIPLEY</t>
  </si>
  <si>
    <t>RY8FP</t>
  </si>
  <si>
    <t>PALLIATIVE CARE - ILKESTON</t>
  </si>
  <si>
    <t>RY8EM</t>
  </si>
  <si>
    <t>PALLIATIVE CARE - RIPLEY</t>
  </si>
  <si>
    <t>RY87A</t>
  </si>
  <si>
    <t>PARK HILL</t>
  </si>
  <si>
    <t>RY8HC</t>
  </si>
  <si>
    <t>RESPIRATORY- LONG EATON</t>
  </si>
  <si>
    <t>RY8FJ</t>
  </si>
  <si>
    <t>RESPIRATORY MEDICINE</t>
  </si>
  <si>
    <t>RY8CG</t>
  </si>
  <si>
    <t>RHEUMATOLOGY - HMH</t>
  </si>
  <si>
    <t>RY8FK</t>
  </si>
  <si>
    <t>RHEUMATOLOGY - ILKESTON</t>
  </si>
  <si>
    <t>RY8EN</t>
  </si>
  <si>
    <t>RHEUMATOLOGY - RIPLEY</t>
  </si>
  <si>
    <t>RY8DG</t>
  </si>
  <si>
    <t>RY845</t>
  </si>
  <si>
    <t>RIPLEY HOSPITAL 2</t>
  </si>
  <si>
    <t>RY8AP</t>
  </si>
  <si>
    <t>ROBERTSON ROAD</t>
  </si>
  <si>
    <t>RY8AN</t>
  </si>
  <si>
    <t>ROCKLEY HOUSE</t>
  </si>
  <si>
    <t>RY87V</t>
  </si>
  <si>
    <t>ST OSWALD'S</t>
  </si>
  <si>
    <t>RY837</t>
  </si>
  <si>
    <t>ST OSWALD'S COMMUNITY HOSPITAL</t>
  </si>
  <si>
    <t>RY8GD</t>
  </si>
  <si>
    <t>RY87Q</t>
  </si>
  <si>
    <t>THE MANOR STORE</t>
  </si>
  <si>
    <t>RY87G</t>
  </si>
  <si>
    <t>RY805</t>
  </si>
  <si>
    <t>THE SPINNEY</t>
  </si>
  <si>
    <t>RY8CH</t>
  </si>
  <si>
    <t>TRAUMA &amp; ORTHOPAEDICS - HMH</t>
  </si>
  <si>
    <t>RY8FL</t>
  </si>
  <si>
    <t>TRAUMA &amp; ORTHOPAEDICS - ILKESTON</t>
  </si>
  <si>
    <t>RY8FM</t>
  </si>
  <si>
    <t>UROLOGY</t>
  </si>
  <si>
    <t>RY8HG</t>
  </si>
  <si>
    <t>UROLOGY - LONG EATON</t>
  </si>
  <si>
    <t>RY8AJ</t>
  </si>
  <si>
    <t>RY8RL</t>
  </si>
  <si>
    <t>WHEATBRIDGE ROAD HEALTH VILLAGE</t>
  </si>
  <si>
    <t>RY8AE</t>
  </si>
  <si>
    <t>WHITWORTH CENTRE</t>
  </si>
  <si>
    <t>RY907</t>
  </si>
  <si>
    <t>RICHMOND ROYAL HOSPITAL</t>
  </si>
  <si>
    <t>RY902</t>
  </si>
  <si>
    <t>RY922</t>
  </si>
  <si>
    <t>TEDDINGTON MEMORIAL HOSPITAL HRCH</t>
  </si>
  <si>
    <t>RYGFD</t>
  </si>
  <si>
    <t>RYG92</t>
  </si>
  <si>
    <t>ASPEN CENTRE</t>
  </si>
  <si>
    <t>RYG96</t>
  </si>
  <si>
    <t>BROOKLANDS HOSPITAL</t>
  </si>
  <si>
    <t>RYGFL</t>
  </si>
  <si>
    <t>CANLEY HEALTH VISITORS BASE</t>
  </si>
  <si>
    <t>RYGCV</t>
  </si>
  <si>
    <t>COV &amp; WARK PSYCHOLOGY SUITE</t>
  </si>
  <si>
    <t>RYGGH</t>
  </si>
  <si>
    <t>ELLYS EXTRA ACRE</t>
  </si>
  <si>
    <t>RYG60</t>
  </si>
  <si>
    <t>GULSON HOSPITAL</t>
  </si>
  <si>
    <t>RYG87</t>
  </si>
  <si>
    <t>LOXLEY BUILDING</t>
  </si>
  <si>
    <t>RYGGE</t>
  </si>
  <si>
    <t>MAPLEWOOD</t>
  </si>
  <si>
    <t>RYGGC</t>
  </si>
  <si>
    <t>NEWFIELD ANNEXE</t>
  </si>
  <si>
    <t>RYGHP</t>
  </si>
  <si>
    <t>PAYBODY BUILDING</t>
  </si>
  <si>
    <t>RYG52</t>
  </si>
  <si>
    <t>RESIDENTIAL HOME</t>
  </si>
  <si>
    <t>RYG79</t>
  </si>
  <si>
    <t>ST MICHAEL'S</t>
  </si>
  <si>
    <t>RYG55</t>
  </si>
  <si>
    <t>SWANSWELL POINT</t>
  </si>
  <si>
    <t>RYG68</t>
  </si>
  <si>
    <t>THE BIRCHES</t>
  </si>
  <si>
    <t>RYG58</t>
  </si>
  <si>
    <t>THE CALUDON CENTRE, COVENTRY</t>
  </si>
  <si>
    <t>RYG31</t>
  </si>
  <si>
    <t>RYG42</t>
  </si>
  <si>
    <t>THE LOFT</t>
  </si>
  <si>
    <t>RYG12</t>
  </si>
  <si>
    <t>THE MANOR HOSPITAL</t>
  </si>
  <si>
    <t>RYGCY</t>
  </si>
  <si>
    <t>THE PARK PALING</t>
  </si>
  <si>
    <t>RYGGL</t>
  </si>
  <si>
    <t>THE PARK PALING CARE HOME</t>
  </si>
  <si>
    <t>RYGDJ</t>
  </si>
  <si>
    <t>THE RAILINGS</t>
  </si>
  <si>
    <t>RYG50</t>
  </si>
  <si>
    <t>RYGGF</t>
  </si>
  <si>
    <t>WALL HILL CARE HOME</t>
  </si>
  <si>
    <t>RYG80</t>
  </si>
  <si>
    <t>WARWICK MHRC</t>
  </si>
  <si>
    <t>RYG54</t>
  </si>
  <si>
    <t>WINDMILL POINT</t>
  </si>
  <si>
    <t>RYJ02</t>
  </si>
  <si>
    <t>CHARING CROSS HOSPITAL</t>
  </si>
  <si>
    <t>RYJ03</t>
  </si>
  <si>
    <t>HAMMERSMITH HOSPITAL</t>
  </si>
  <si>
    <t>RYJ04</t>
  </si>
  <si>
    <t>QUEEN CHARLOTTE'S HOSPITAL</t>
  </si>
  <si>
    <t>RYJ01</t>
  </si>
  <si>
    <t>ST MARY'S HOSPITAL (HQ)</t>
  </si>
  <si>
    <t>RYJ07</t>
  </si>
  <si>
    <t>WESTERN EYE HOSPITAL</t>
  </si>
  <si>
    <t>RYK13</t>
  </si>
  <si>
    <t>ANCHOR MEADOW</t>
  </si>
  <si>
    <t>BLOXWICH HOSPITAL (MENTAL ILLNESS)</t>
  </si>
  <si>
    <t>RYKA1</t>
  </si>
  <si>
    <t>BLOXWICH HOSPITAL 1</t>
  </si>
  <si>
    <t>RYKA2</t>
  </si>
  <si>
    <t>BLOXWICH HOSPITAL 2</t>
  </si>
  <si>
    <t>RYKA3</t>
  </si>
  <si>
    <t>BLOXWICH HOSPITAL 3</t>
  </si>
  <si>
    <t>RYKF9</t>
  </si>
  <si>
    <t>BLOXWICH HOSPITAL 4</t>
  </si>
  <si>
    <t>BUSHEY FIELDS HOSPITAL</t>
  </si>
  <si>
    <t>RYKC7</t>
  </si>
  <si>
    <t>BUSHEY FIELDS HOSPITAL 1</t>
  </si>
  <si>
    <t>RYKD7</t>
  </si>
  <si>
    <t>BUSHEY FIELDS HOSPITAL 10</t>
  </si>
  <si>
    <t>RYKD8</t>
  </si>
  <si>
    <t>BUSHEY FIELDS HOSPITAL 11</t>
  </si>
  <si>
    <t>RYKD9</t>
  </si>
  <si>
    <t>BUSHEY FIELDS HOSPITAL 12</t>
  </si>
  <si>
    <t>RYKG1</t>
  </si>
  <si>
    <t>BUSHEY FIELDS HOSPITAL 13</t>
  </si>
  <si>
    <t>RYKH1</t>
  </si>
  <si>
    <t>RYKG2</t>
  </si>
  <si>
    <t>BUSHEY FIELDS HOSPITAL 14</t>
  </si>
  <si>
    <t>RYKH2</t>
  </si>
  <si>
    <t>RYKC8</t>
  </si>
  <si>
    <t>BUSHEY FIELDS HOSPITAL 2</t>
  </si>
  <si>
    <t>RYKC9</t>
  </si>
  <si>
    <t>BUSHEY FIELDS HOSPITAL 3</t>
  </si>
  <si>
    <t>RYKD1</t>
  </si>
  <si>
    <t>BUSHEY FIELDS HOSPITAL 4</t>
  </si>
  <si>
    <t>RYKD2</t>
  </si>
  <si>
    <t>BUSHEY FIELDS HOSPITAL 5</t>
  </si>
  <si>
    <t>RYKD3</t>
  </si>
  <si>
    <t>BUSHEY FIELDS HOSPITAL 6</t>
  </si>
  <si>
    <t>RYKD4</t>
  </si>
  <si>
    <t>BUSHEY FIELDS HOSPITAL 7</t>
  </si>
  <si>
    <t>RYKD5</t>
  </si>
  <si>
    <t>BUSHEY FIELDS HOSPITAL 8</t>
  </si>
  <si>
    <t>RYKD6</t>
  </si>
  <si>
    <t>BUSHEY FIELDS HOSPITAL 9</t>
  </si>
  <si>
    <t>RYKA8</t>
  </si>
  <si>
    <t>CANALSIDE 1</t>
  </si>
  <si>
    <t>RYKA9</t>
  </si>
  <si>
    <t>CANALSIDE 2</t>
  </si>
  <si>
    <t>RYKG8</t>
  </si>
  <si>
    <t>CANALSIDE 3</t>
  </si>
  <si>
    <t>RYKG5</t>
  </si>
  <si>
    <t>CANALSIDE 4</t>
  </si>
  <si>
    <t>RYKC3</t>
  </si>
  <si>
    <t>CANALSIDE 5</t>
  </si>
  <si>
    <t>DOROTHY PATTISON HOSPITAL</t>
  </si>
  <si>
    <t>RYKG3</t>
  </si>
  <si>
    <t>DOROTHY PATTISON HOSPITAL 1</t>
  </si>
  <si>
    <t>RYKH3</t>
  </si>
  <si>
    <t>RYKF8</t>
  </si>
  <si>
    <t>ROSE COTTAGE 1</t>
  </si>
  <si>
    <t>RYK25</t>
  </si>
  <si>
    <t>RUSSELL HALL HOSPITAL</t>
  </si>
  <si>
    <t>RYR05</t>
  </si>
  <si>
    <t>CHICHESTER TREATMENT CENTRE</t>
  </si>
  <si>
    <t>RYR14</t>
  </si>
  <si>
    <t>RYR16</t>
  </si>
  <si>
    <t>ST RICHARD'S HOSPITAL</t>
  </si>
  <si>
    <t>RYR18</t>
  </si>
  <si>
    <t>RYV78</t>
  </si>
  <si>
    <t>CITY CARE CENTRE</t>
  </si>
  <si>
    <t>RYV48</t>
  </si>
  <si>
    <t>DODDINGTON COMMUNITY HOSP</t>
  </si>
  <si>
    <t>RYV04</t>
  </si>
  <si>
    <t>RYV23</t>
  </si>
  <si>
    <t>FELIXSTOWE COMMUNITY HOSPITAL - CASH</t>
  </si>
  <si>
    <t>RYV81</t>
  </si>
  <si>
    <t>HAMPTON HEALTH</t>
  </si>
  <si>
    <t>RYV05</t>
  </si>
  <si>
    <t>RYV11</t>
  </si>
  <si>
    <t>RYV19</t>
  </si>
  <si>
    <t>IPSWICH HOSPITAL - CASH</t>
  </si>
  <si>
    <t>RYV16</t>
  </si>
  <si>
    <t>LAURELS</t>
  </si>
  <si>
    <t>RYV60</t>
  </si>
  <si>
    <t>LUTON &amp; DUNSTABLE HOSP ST. MARY'S WING</t>
  </si>
  <si>
    <t>RYV02</t>
  </si>
  <si>
    <t>RYV76</t>
  </si>
  <si>
    <t>OLD FLETTON</t>
  </si>
  <si>
    <t>RYV44</t>
  </si>
  <si>
    <t>PRINCESS OF WALES (MINOR)</t>
  </si>
  <si>
    <t>RYV47</t>
  </si>
  <si>
    <t>PRINCESS OF WALES (OPD)</t>
  </si>
  <si>
    <t>RYV50</t>
  </si>
  <si>
    <t>PRINCESS OF WALES (REHAB)</t>
  </si>
  <si>
    <t>RYV03</t>
  </si>
  <si>
    <t>RYV56</t>
  </si>
  <si>
    <t>SUFFOLK REPRODUCTIVE HEALTH</t>
  </si>
  <si>
    <t>RYV57</t>
  </si>
  <si>
    <t>THE LUTON UNDERGROUND</t>
  </si>
  <si>
    <t>RYV20</t>
  </si>
  <si>
    <t>WEST SUFFOLK HOSPITAL - CASH</t>
  </si>
  <si>
    <t>RYWRH</t>
  </si>
  <si>
    <t>BCHC REHAB</t>
  </si>
  <si>
    <t>RYW21</t>
  </si>
  <si>
    <t>BIRMINGHAM DENTAL HOSPITAL</t>
  </si>
  <si>
    <t>RYWN3</t>
  </si>
  <si>
    <t>RYW84</t>
  </si>
  <si>
    <t>CIBA BUILDING</t>
  </si>
  <si>
    <t>RYW02</t>
  </si>
  <si>
    <t>COMMUNITY UNIT 29 AT HEARTLANDS HOSPITAL</t>
  </si>
  <si>
    <t>RYW01</t>
  </si>
  <si>
    <t>COMMUNITY UNIT 3 GOOD HOPE HOSPITAL</t>
  </si>
  <si>
    <t>RYWN4</t>
  </si>
  <si>
    <t>DAME ELLEN PINSENT</t>
  </si>
  <si>
    <t>RYWN5</t>
  </si>
  <si>
    <t>FOX HOLLIES</t>
  </si>
  <si>
    <t>RYWH8</t>
  </si>
  <si>
    <t>GREENFIELD (PFI BUILD)</t>
  </si>
  <si>
    <t>RYWY8</t>
  </si>
  <si>
    <t>HALL GREEN HEALTH</t>
  </si>
  <si>
    <t>RYW41</t>
  </si>
  <si>
    <t>HOBMOOR ROAD 192 (TOTAL SITE)</t>
  </si>
  <si>
    <t>RYW03</t>
  </si>
  <si>
    <t>INTERMEDIATE CARE REHABILITATION UNIT</t>
  </si>
  <si>
    <t>RYWF7</t>
  </si>
  <si>
    <t>KINGSWOOD DRIVE</t>
  </si>
  <si>
    <t>RYWH6</t>
  </si>
  <si>
    <t>MONYHULL BUNGALOWS (2 &amp; 4 ONLY)</t>
  </si>
  <si>
    <t>RYW6A</t>
  </si>
  <si>
    <t>MONYHULL HALL ROAD FLATS 3 &amp; 3A</t>
  </si>
  <si>
    <t>RYW23</t>
  </si>
  <si>
    <t>MOSELEY HALL HOSPITAL</t>
  </si>
  <si>
    <t>RYW37</t>
  </si>
  <si>
    <t>PRIESTLY WHARF</t>
  </si>
  <si>
    <t>RYW15</t>
  </si>
  <si>
    <t>SHELDON HEATH - LAND ONLY</t>
  </si>
  <si>
    <t>RYW20</t>
  </si>
  <si>
    <t>SUTTON COTTAGE HOSPITAL</t>
  </si>
  <si>
    <t>RYW24</t>
  </si>
  <si>
    <t>WEST HEATH HOSPITAL</t>
  </si>
  <si>
    <t>RYX30</t>
  </si>
  <si>
    <t xml:space="preserve">ATHLONE HOUSE CARE HOME                    </t>
  </si>
  <si>
    <t>RYXC1</t>
  </si>
  <si>
    <t>RYX24</t>
  </si>
  <si>
    <t>RYX23</t>
  </si>
  <si>
    <t>RYX33</t>
  </si>
  <si>
    <t>GARSIDE</t>
  </si>
  <si>
    <t>RYX10</t>
  </si>
  <si>
    <t>HEALTH AT THE STOWE</t>
  </si>
  <si>
    <t>RYX34</t>
  </si>
  <si>
    <t>RYX94</t>
  </si>
  <si>
    <t>RYX37</t>
  </si>
  <si>
    <t>RYX27</t>
  </si>
  <si>
    <t>PRINCESS LOUISE NURSING HOME</t>
  </si>
  <si>
    <t>RYX01</t>
  </si>
  <si>
    <t>ST CHARLES UCC</t>
  </si>
  <si>
    <t>RYX20</t>
  </si>
  <si>
    <t>RYX18</t>
  </si>
  <si>
    <t>ST. CHARLES HOSPITAL</t>
  </si>
  <si>
    <t>RYX29</t>
  </si>
  <si>
    <t>THAMES BROOK CARE HOME</t>
  </si>
  <si>
    <t>RYX89</t>
  </si>
  <si>
    <t>HEATHLAND COURT CARE HOME</t>
  </si>
  <si>
    <t>RYYE5</t>
  </si>
  <si>
    <t>ASHFORD MASH</t>
  </si>
  <si>
    <t>RYYA7</t>
  </si>
  <si>
    <t>RYY17</t>
  </si>
  <si>
    <t>BUILDING 180 - KENT SCIENCE PARK</t>
  </si>
  <si>
    <t>RYYA8</t>
  </si>
  <si>
    <t>CAIRN RYAN</t>
  </si>
  <si>
    <t>RYYL6</t>
  </si>
  <si>
    <t>COTTAGE WARD</t>
  </si>
  <si>
    <t>RYYD4</t>
  </si>
  <si>
    <t>EDENBRIDGE HOSPITAL</t>
  </si>
  <si>
    <t>RYYL8</t>
  </si>
  <si>
    <t>FAMILY PLANNING</t>
  </si>
  <si>
    <t>RYYEC</t>
  </si>
  <si>
    <t>FARM VILLA</t>
  </si>
  <si>
    <t>RYYAL</t>
  </si>
  <si>
    <t>RYYM5</t>
  </si>
  <si>
    <t>FRIENDS WARD</t>
  </si>
  <si>
    <t>RYYDN</t>
  </si>
  <si>
    <t>RYY18</t>
  </si>
  <si>
    <t>HANSON UNIT</t>
  </si>
  <si>
    <t>RYYD6</t>
  </si>
  <si>
    <t>HAWKHURST COTTAGE HOSPITAL</t>
  </si>
  <si>
    <t>RYYK4</t>
  </si>
  <si>
    <t>HAWKHURST HOSPITAL</t>
  </si>
  <si>
    <t>RYYM1</t>
  </si>
  <si>
    <t>HERON WARD</t>
  </si>
  <si>
    <t>RYY03</t>
  </si>
  <si>
    <t>HIGHPOINT UNIT 1</t>
  </si>
  <si>
    <t>RYY04</t>
  </si>
  <si>
    <t>HIGHPOINT UNIT 3</t>
  </si>
  <si>
    <t>RYY05</t>
  </si>
  <si>
    <t>HIGHPOINT UNIT 7</t>
  </si>
  <si>
    <t>RYYAR</t>
  </si>
  <si>
    <t>RYYL7</t>
  </si>
  <si>
    <t>KENT WING</t>
  </si>
  <si>
    <t>RYYM2</t>
  </si>
  <si>
    <t>KESTREL WARD</t>
  </si>
  <si>
    <t>RYYD8</t>
  </si>
  <si>
    <t>LIVINGSTONE HOSPITAL</t>
  </si>
  <si>
    <t>RYYAY</t>
  </si>
  <si>
    <t>OATEN HILL</t>
  </si>
  <si>
    <t>RYYDY</t>
  </si>
  <si>
    <t>PRESTON HALL</t>
  </si>
  <si>
    <t>RYYC2</t>
  </si>
  <si>
    <t>RYYC3</t>
  </si>
  <si>
    <t>RYYC4</t>
  </si>
  <si>
    <t>ROHAN</t>
  </si>
  <si>
    <t>RYYCW</t>
  </si>
  <si>
    <t>ROYAL VICTORIA HOSPITAL FOLKESTONE</t>
  </si>
  <si>
    <t>RYYD9</t>
  </si>
  <si>
    <t>RYYM3</t>
  </si>
  <si>
    <t>SHEPPEY HOSPITAL</t>
  </si>
  <si>
    <t>RYYC7</t>
  </si>
  <si>
    <t>SHEPPY COMMUNITY HOSPITAL</t>
  </si>
  <si>
    <t>RYYC8</t>
  </si>
  <si>
    <t>RYYCA</t>
  </si>
  <si>
    <t>RYYE7</t>
  </si>
  <si>
    <t>SWALE MASH</t>
  </si>
  <si>
    <t>RYYE6</t>
  </si>
  <si>
    <t>THANET MASH</t>
  </si>
  <si>
    <t>RYYDL</t>
  </si>
  <si>
    <t>RYYE3</t>
  </si>
  <si>
    <t>THE OAST</t>
  </si>
  <si>
    <t>RYYDC</t>
  </si>
  <si>
    <t>RYYE4</t>
  </si>
  <si>
    <t>UNIT FF</t>
  </si>
  <si>
    <t>RYYL4</t>
  </si>
  <si>
    <t>VALENTINE UNIT</t>
  </si>
  <si>
    <t>RYYCH</t>
  </si>
  <si>
    <t>RYYM4</t>
  </si>
  <si>
    <t>WARD - DEAL</t>
  </si>
  <si>
    <t>RYYL2</t>
  </si>
  <si>
    <t>WARD - SEVENOAKS</t>
  </si>
  <si>
    <t>RYYL3</t>
  </si>
  <si>
    <t>WARD - TONBRIDGE</t>
  </si>
  <si>
    <t>RYYCJ</t>
  </si>
  <si>
    <t>WEST VIEW HOSPITAL</t>
  </si>
  <si>
    <t>RYYCM</t>
  </si>
  <si>
    <t>WHITSTABLE &amp; TANKERTON HOSPITAL</t>
  </si>
  <si>
    <t>RYYCP</t>
  </si>
  <si>
    <t>RYYCQ</t>
  </si>
  <si>
    <t>WINDCHIMES</t>
  </si>
  <si>
    <t>TAD88</t>
  </si>
  <si>
    <t>ABBEYFIELD</t>
  </si>
  <si>
    <t>TAD10</t>
  </si>
  <si>
    <t>ABELIA MOUNT</t>
  </si>
  <si>
    <t>TAD16</t>
  </si>
  <si>
    <t>AIREDALE CENTRE FOR MENTAL HEALTH</t>
  </si>
  <si>
    <t>TADA1</t>
  </si>
  <si>
    <t>CROSS BANKS</t>
  </si>
  <si>
    <t>TAD15</t>
  </si>
  <si>
    <t>DAISY BANK</t>
  </si>
  <si>
    <t>TAD32</t>
  </si>
  <si>
    <t>FUSION</t>
  </si>
  <si>
    <t>TAD85</t>
  </si>
  <si>
    <t>GENESIS 5</t>
  </si>
  <si>
    <t>TAD09</t>
  </si>
  <si>
    <t>GREYFRIARS WALK</t>
  </si>
  <si>
    <t>TAD46</t>
  </si>
  <si>
    <t>HOLMEWOOD</t>
  </si>
  <si>
    <t>TAD63</t>
  </si>
  <si>
    <t>HORTON PARK</t>
  </si>
  <si>
    <t>TAD65</t>
  </si>
  <si>
    <t>LISTONSHIELS</t>
  </si>
  <si>
    <t>TAD17</t>
  </si>
  <si>
    <t>TAD27</t>
  </si>
  <si>
    <t>TAD86</t>
  </si>
  <si>
    <t>TAD23</t>
  </si>
  <si>
    <t>STONEY RIDGE HOSPITAL</t>
  </si>
  <si>
    <t>TAD25</t>
  </si>
  <si>
    <t>WADDILOVES</t>
  </si>
  <si>
    <t>TAF10</t>
  </si>
  <si>
    <t>ABERDEEN PARK (RESIDENTIAL SERVICES)</t>
  </si>
  <si>
    <t>TAF15</t>
  </si>
  <si>
    <t>AOT (C&amp;I)</t>
  </si>
  <si>
    <t>TAF16</t>
  </si>
  <si>
    <t>BELSIZE AVENUE</t>
  </si>
  <si>
    <t>TAF17</t>
  </si>
  <si>
    <t>BELSIZE SQUARE</t>
  </si>
  <si>
    <t>TAF75</t>
  </si>
  <si>
    <t>CALEDONIAN ROAD (RESIDENTIAL SERVICES)</t>
  </si>
  <si>
    <t>TAF74</t>
  </si>
  <si>
    <t>CAMDEN ALCOHOL SERVICE</t>
  </si>
  <si>
    <t>TAF88</t>
  </si>
  <si>
    <t>CAMDEN IAPT</t>
  </si>
  <si>
    <t>TAF50</t>
  </si>
  <si>
    <t>CAMDEN LD SERVICE</t>
  </si>
  <si>
    <t>TAF21</t>
  </si>
  <si>
    <t>CAMDEN MEWS DAY HOSPITAL</t>
  </si>
  <si>
    <t>TAF78</t>
  </si>
  <si>
    <t>CARE TRUST MENTAL HEALTH SERVICES</t>
  </si>
  <si>
    <t>TAF25</t>
  </si>
  <si>
    <t>CLERKENWELL PROJECT</t>
  </si>
  <si>
    <t>TAF82</t>
  </si>
  <si>
    <t>COLLINGWOOD BUSINESS CENTRE</t>
  </si>
  <si>
    <t>TAF08</t>
  </si>
  <si>
    <t>CRISIS TEAM (NORTH CAMDEN)</t>
  </si>
  <si>
    <t>TAF84</t>
  </si>
  <si>
    <t>CRISIS TEAM (SOUTH CAMDEN)</t>
  </si>
  <si>
    <t>TAF32</t>
  </si>
  <si>
    <t>DRAYTON PARK COMMUNITY CARE CENTRE</t>
  </si>
  <si>
    <t>TAF04</t>
  </si>
  <si>
    <t>DRAYTON PARK WOMENS SERVICE</t>
  </si>
  <si>
    <t>TAF70</t>
  </si>
  <si>
    <t>EARLY INTERVENTION SERVICE</t>
  </si>
  <si>
    <t>TAF33</t>
  </si>
  <si>
    <t>ELTHORNE MENTAL HEALTH &amp; SOCIAL CARE CENTRE</t>
  </si>
  <si>
    <t>TAF35</t>
  </si>
  <si>
    <t>FOCUS TEAM</t>
  </si>
  <si>
    <t>TAF36</t>
  </si>
  <si>
    <t>FORDWYCH ROAD DAY HOSPITAL</t>
  </si>
  <si>
    <t>TAF83</t>
  </si>
  <si>
    <t>GREENLAND ROAD SERVICES</t>
  </si>
  <si>
    <t>TAF37</t>
  </si>
  <si>
    <t>HANLEY GARDENS (RESIDENTIAL SERVICES)</t>
  </si>
  <si>
    <t>TAF38</t>
  </si>
  <si>
    <t>HENLEY ROAD DAY CENTRE</t>
  </si>
  <si>
    <t>TAF72</t>
  </si>
  <si>
    <t>HIGHGATE ACUTE MENTAL HEALTH CENTRE</t>
  </si>
  <si>
    <t>TAF39</t>
  </si>
  <si>
    <t>HIGHGATE ROAD DAY CENTRE</t>
  </si>
  <si>
    <t>TAF41</t>
  </si>
  <si>
    <t>HIGHVIEW &amp; CORNWALLIS COMMUNITY SUPPORT PROJECTS</t>
  </si>
  <si>
    <t>TAF80</t>
  </si>
  <si>
    <t>HILL HOUSE</t>
  </si>
  <si>
    <t>TAF44</t>
  </si>
  <si>
    <t>HUNTER STREET HEALTH CENTRE</t>
  </si>
  <si>
    <t>TAF56</t>
  </si>
  <si>
    <t>IDASS</t>
  </si>
  <si>
    <t>TAF11</t>
  </si>
  <si>
    <t>ISATS</t>
  </si>
  <si>
    <t>TAF46</t>
  </si>
  <si>
    <t>ISLEDON ROAD MENTAL HEALTH RESOURCE CENTRE</t>
  </si>
  <si>
    <t>TAF87</t>
  </si>
  <si>
    <t>ISLINGTON IAPT</t>
  </si>
  <si>
    <t>TAF47</t>
  </si>
  <si>
    <t>ISLINGTON LEARNING DIFFICULTIES PARTNERSHIP</t>
  </si>
  <si>
    <t>TAF79</t>
  </si>
  <si>
    <t>KINGS CROSS ROAD</t>
  </si>
  <si>
    <t>TAF90</t>
  </si>
  <si>
    <t>KINGSTON DRUG &amp; ALCOHOL SERVICE</t>
  </si>
  <si>
    <t>TAF49</t>
  </si>
  <si>
    <t>LAMBO DAY CENTRE</t>
  </si>
  <si>
    <t>TAF53</t>
  </si>
  <si>
    <t>NETHERWOOD CENTRE</t>
  </si>
  <si>
    <t>TAF54</t>
  </si>
  <si>
    <t>NORTH CAMDEN DRUG SERVICES (RESPONSE)</t>
  </si>
  <si>
    <t>TAF86</t>
  </si>
  <si>
    <t>NORTH ISLINGTON CRISIS TEAM</t>
  </si>
  <si>
    <t>TAF60</t>
  </si>
  <si>
    <t>PINE STREET DAY CENTRE</t>
  </si>
  <si>
    <t>TAF73</t>
  </si>
  <si>
    <t>PSYCHOLOGY A14 ARCHWAY WING</t>
  </si>
  <si>
    <t>TAF59</t>
  </si>
  <si>
    <t>TAF42</t>
  </si>
  <si>
    <t>R&amp;R TEAM (NORTH CAMDEN)</t>
  </si>
  <si>
    <t>TAF12</t>
  </si>
  <si>
    <t>R&amp;R TEAM (NORTH ISLINGTON)</t>
  </si>
  <si>
    <t>TAF22</t>
  </si>
  <si>
    <t>R&amp;R TEAM (SOUTH ISLINGTON)</t>
  </si>
  <si>
    <t>TAF61</t>
  </si>
  <si>
    <t>RAGLAN DAY CENTRE</t>
  </si>
  <si>
    <t>TAF77</t>
  </si>
  <si>
    <t>ROYAL FREE GROVE CENTRE</t>
  </si>
  <si>
    <t>TAF06</t>
  </si>
  <si>
    <t>TAF81</t>
  </si>
  <si>
    <t>SAMH CMHT (ISLINGTON)</t>
  </si>
  <si>
    <t>TAF76</t>
  </si>
  <si>
    <t>SHAFTESBURY ROAD (RESIDENTIAL SERVICES)</t>
  </si>
  <si>
    <t>TAF62</t>
  </si>
  <si>
    <t>SOUTH CAMDEN DRUG SERVICES</t>
  </si>
  <si>
    <t>TAF02</t>
  </si>
  <si>
    <t>ST LUKES WOODSIDE HOSPITAL</t>
  </si>
  <si>
    <t>TAF01</t>
  </si>
  <si>
    <t>TAF65</t>
  </si>
  <si>
    <t>STACEY STREET NURSING HOME</t>
  </si>
  <si>
    <t>TAF66</t>
  </si>
  <si>
    <t>TOTTENHAM MEWS RESOURCE CENTRE</t>
  </si>
  <si>
    <t>TAF67</t>
  </si>
  <si>
    <t>TRAUMATIC STRESS CLINIC</t>
  </si>
  <si>
    <t>TAH12</t>
  </si>
  <si>
    <t>ARBOURTHORNE</t>
  </si>
  <si>
    <t>TAH13</t>
  </si>
  <si>
    <t>BEECH HILL</t>
  </si>
  <si>
    <t>TAHCN</t>
  </si>
  <si>
    <t>BEIGHTON HOSPITAL</t>
  </si>
  <si>
    <t>TAH17</t>
  </si>
  <si>
    <t>BOLE HILL RESIDENTIAL HOME</t>
  </si>
  <si>
    <t>TAH18</t>
  </si>
  <si>
    <t>TAHYA</t>
  </si>
  <si>
    <t>CASTLE MARKET BUILDING</t>
  </si>
  <si>
    <t>TAH21</t>
  </si>
  <si>
    <t>CENTENARY ANNEXE</t>
  </si>
  <si>
    <t>TAH39</t>
  </si>
  <si>
    <t>FIRST START NURSERY</t>
  </si>
  <si>
    <t>TAHXM</t>
  </si>
  <si>
    <t>FOREST CLOSE</t>
  </si>
  <si>
    <t>TAHXN</t>
  </si>
  <si>
    <t>TAH99</t>
  </si>
  <si>
    <t>FOX HILL</t>
  </si>
  <si>
    <t>TAH43</t>
  </si>
  <si>
    <t>TAHXP</t>
  </si>
  <si>
    <t>GRENOSIDE GRANGE</t>
  </si>
  <si>
    <t>TAH52</t>
  </si>
  <si>
    <t>HURLFIELD VIEW</t>
  </si>
  <si>
    <t>TAHEC</t>
  </si>
  <si>
    <t>INTENSIVE SUPPORT SERVICE</t>
  </si>
  <si>
    <t>TAH61</t>
  </si>
  <si>
    <t>MANSFIELD VIEW</t>
  </si>
  <si>
    <t>TAHFC</t>
  </si>
  <si>
    <t>MICHAEL CARLISLE CENTRE</t>
  </si>
  <si>
    <t>TAH63</t>
  </si>
  <si>
    <t>MILLBROOK</t>
  </si>
  <si>
    <t>TAH67</t>
  </si>
  <si>
    <t>TAH69</t>
  </si>
  <si>
    <t>OAKWOOD YPC</t>
  </si>
  <si>
    <t>TAHYX</t>
  </si>
  <si>
    <t>PRESIDENT PARK</t>
  </si>
  <si>
    <t>TAHYP</t>
  </si>
  <si>
    <t>PSYCHIATRIC OUT PATIENTS</t>
  </si>
  <si>
    <t>TAHYV</t>
  </si>
  <si>
    <t>RIVERMEAD UNIT</t>
  </si>
  <si>
    <t>TAH73</t>
  </si>
  <si>
    <t>TAH78</t>
  </si>
  <si>
    <t>SHIRLE HILL</t>
  </si>
  <si>
    <t>TAHJF</t>
  </si>
  <si>
    <t>ST GEORGE'S COMMUNITY BASE</t>
  </si>
  <si>
    <t>TAHCC</t>
  </si>
  <si>
    <t>THE LONGLEY CENTRE</t>
  </si>
  <si>
    <t>TAHCG</t>
  </si>
  <si>
    <t>THE YEWS</t>
  </si>
  <si>
    <t>TAH85</t>
  </si>
  <si>
    <t>THORNLEA</t>
  </si>
  <si>
    <t>TAHYR</t>
  </si>
  <si>
    <t>WAINWRIGHT CRESCENT</t>
  </si>
  <si>
    <t>TAH89</t>
  </si>
  <si>
    <t>TAJ46</t>
  </si>
  <si>
    <t>TAJ55</t>
  </si>
  <si>
    <t>DAISY BANK RESIDENTIAL</t>
  </si>
  <si>
    <t>TAJ07</t>
  </si>
  <si>
    <t>EDWARD STREET HOSPITAL</t>
  </si>
  <si>
    <t>TAJ20</t>
  </si>
  <si>
    <t>HALLAM STREET HOSPITAL</t>
  </si>
  <si>
    <t>TAJ11</t>
  </si>
  <si>
    <t>HEATH LANE HOSPITAL</t>
  </si>
  <si>
    <t>TAJ52</t>
  </si>
  <si>
    <t>PENN HOSPITAL</t>
  </si>
  <si>
    <t>TAJ53</t>
  </si>
  <si>
    <t>POND LANE</t>
  </si>
  <si>
    <t>TAJ54</t>
  </si>
  <si>
    <t>RIDGE HILL HOSPITAL</t>
  </si>
  <si>
    <t>TAJ10</t>
  </si>
  <si>
    <t>TAJ43</t>
  </si>
  <si>
    <t>SANDWELL DISTRICT GENERAL HOSPITAL</t>
  </si>
  <si>
    <t>Concatenate</t>
  </si>
  <si>
    <t>Org code</t>
  </si>
  <si>
    <t>Org name</t>
  </si>
  <si>
    <t>Site Code</t>
  </si>
  <si>
    <t>Site Name</t>
  </si>
  <si>
    <t>Ward</t>
  </si>
  <si>
    <t>Notes</t>
  </si>
  <si>
    <t>Last date of change</t>
  </si>
  <si>
    <t>AIREDALE NHS FOUNDATION TRUST</t>
  </si>
  <si>
    <t>Acute Assessment Unit</t>
  </si>
  <si>
    <t>Labour Suite</t>
  </si>
  <si>
    <t>Neonatal Unit</t>
  </si>
  <si>
    <t>Ward 01</t>
  </si>
  <si>
    <t>Ward 02</t>
  </si>
  <si>
    <t>Ward 04</t>
  </si>
  <si>
    <t>Ward 05</t>
  </si>
  <si>
    <t>Ward 06</t>
  </si>
  <si>
    <t>Ward 07</t>
  </si>
  <si>
    <t>Ward 09</t>
  </si>
  <si>
    <t>Ward 10</t>
  </si>
  <si>
    <t>Ward 13</t>
  </si>
  <si>
    <t>Ward 14</t>
  </si>
  <si>
    <t>Ward 15</t>
  </si>
  <si>
    <t>Ward 16</t>
  </si>
  <si>
    <t>Ward 17</t>
  </si>
  <si>
    <t>Ward 18</t>
  </si>
  <si>
    <t>Ward 19</t>
  </si>
  <si>
    <t>Ward 21</t>
  </si>
  <si>
    <t>Harden Ward</t>
  </si>
  <si>
    <t>ALDER HEY CHILDREN'S NHS FOUNDATION TRUST</t>
  </si>
  <si>
    <t>1B - Burns</t>
  </si>
  <si>
    <t>1B - HDU</t>
  </si>
  <si>
    <t>1B - ICU</t>
  </si>
  <si>
    <t>1C - Cardiac</t>
  </si>
  <si>
    <t>1C - Neonatology</t>
  </si>
  <si>
    <t>3A</t>
  </si>
  <si>
    <t>3B</t>
  </si>
  <si>
    <t>3C</t>
  </si>
  <si>
    <t>4A</t>
  </si>
  <si>
    <t>4B</t>
  </si>
  <si>
    <t>4C</t>
  </si>
  <si>
    <t>DJU</t>
  </si>
  <si>
    <t>ASHFORD AND ST PETER'S HOSPITALS NHS FOUNDATION TRUST</t>
  </si>
  <si>
    <t>Dickens</t>
  </si>
  <si>
    <t>Abbey Birth Centre</t>
  </si>
  <si>
    <t>ACU</t>
  </si>
  <si>
    <t>AMU</t>
  </si>
  <si>
    <t>Ash</t>
  </si>
  <si>
    <t>Aspen</t>
  </si>
  <si>
    <t>BACU</t>
  </si>
  <si>
    <t>BRAD</t>
  </si>
  <si>
    <t>Cedar</t>
  </si>
  <si>
    <t>Cherry</t>
  </si>
  <si>
    <t>Falcon</t>
  </si>
  <si>
    <t>Heron</t>
  </si>
  <si>
    <t>Holly</t>
  </si>
  <si>
    <t>ITU</t>
  </si>
  <si>
    <t>Joan Booker</t>
  </si>
  <si>
    <t>Kingfisher</t>
  </si>
  <si>
    <t>Labour</t>
  </si>
  <si>
    <t>Maple</t>
  </si>
  <si>
    <t>May</t>
  </si>
  <si>
    <t>NICU</t>
  </si>
  <si>
    <t>SAU</t>
  </si>
  <si>
    <t>Swan</t>
  </si>
  <si>
    <t>Swift</t>
  </si>
  <si>
    <t>AVON AND WILTSHIRE MENTAL HEALTH PARTNERSHIP NHS TRUST</t>
  </si>
  <si>
    <t>CAMHS Riverside Unit</t>
  </si>
  <si>
    <t>Secure Low Wickham IP Cromwell</t>
  </si>
  <si>
    <t>Secure Low Wickham IP Fairfax</t>
  </si>
  <si>
    <t>Secure Low Wickham IP Hopton</t>
  </si>
  <si>
    <t>Secure Medium IP Bradley Brook</t>
  </si>
  <si>
    <t>Secure Medium IP Cary</t>
  </si>
  <si>
    <t>Secure Medium IP Kennet</t>
  </si>
  <si>
    <t>Secure Medium IP Ladden Brook</t>
  </si>
  <si>
    <t>Secure Medium IP Severn</t>
  </si>
  <si>
    <t>Secure Medium IP Teign</t>
  </si>
  <si>
    <t>Secure Medium IP Wellow</t>
  </si>
  <si>
    <t>Specialised Eating Disorders IP Clifton</t>
  </si>
  <si>
    <t>Specialised D&amp;A Bristol IP Acer Unit</t>
  </si>
  <si>
    <t>CALLINGTON ROAD</t>
  </si>
  <si>
    <t>Bristol Acute IP Lime</t>
  </si>
  <si>
    <t>Bristol Acute IP Silver Birch</t>
  </si>
  <si>
    <t>Bristol LL IP Aspen</t>
  </si>
  <si>
    <t>Bristol PICU Elizabeth Casson</t>
  </si>
  <si>
    <t>Bristol PICU Hazel</t>
  </si>
  <si>
    <t>Bristol Rehab Alder</t>
  </si>
  <si>
    <t>Bristol Rehab Larch</t>
  </si>
  <si>
    <t>FOUNTAIN WAY, SALISBURY</t>
  </si>
  <si>
    <t>Wiltshire Acute IP Beechlydene</t>
  </si>
  <si>
    <t>Wiltshire LL IP Amblescroft North</t>
  </si>
  <si>
    <t>Wiltshire LL IP Amblescroft South</t>
  </si>
  <si>
    <t>Wiltshire PICU Ashdown</t>
  </si>
  <si>
    <t>GREEN LANE HOSPITAL, DEVIZES</t>
  </si>
  <si>
    <t>Specialised LD IP Daisy</t>
  </si>
  <si>
    <t>Wiltshire Acute IP Poppy</t>
  </si>
  <si>
    <t>BANES Acute IP Sycamore</t>
  </si>
  <si>
    <t>N.Som Acute IP Juniper</t>
  </si>
  <si>
    <t>N.Som Rehab Elmham Way</t>
  </si>
  <si>
    <t>N.Som LL IP Cove</t>
  </si>
  <si>
    <t>N.Som LL IP Dune</t>
  </si>
  <si>
    <t>SANDALWOOD COURT, SWINDON</t>
  </si>
  <si>
    <t>Swindon Acute IP Applewood</t>
  </si>
  <si>
    <t>Bristol Acute IP Oakwood</t>
  </si>
  <si>
    <t>Specialised Mother and Baby IP Unit</t>
  </si>
  <si>
    <t>BANES LL IP Ward 4</t>
  </si>
  <si>
    <t>VICTORIA CENTRE, SWINDON</t>
  </si>
  <si>
    <t>Swindon LL IP Hodson</t>
  </si>
  <si>
    <t>Swindon LL IP Liddington</t>
  </si>
  <si>
    <t>WHITTUCKS ROAD, HANHAM</t>
  </si>
  <si>
    <t>S.Glos Rehab Whittucks Road</t>
  </si>
  <si>
    <t>Swindon Rehab Windswept</t>
  </si>
  <si>
    <t>BARKING, HAVERING AND REDBRIDGE UNIVERSITY HOSPITALS NHS TRUST</t>
  </si>
  <si>
    <t>Beech</t>
  </si>
  <si>
    <t>CAU KGH</t>
  </si>
  <si>
    <t>Clover</t>
  </si>
  <si>
    <t>Dahlia</t>
  </si>
  <si>
    <t>Erica</t>
  </si>
  <si>
    <t>Fern</t>
  </si>
  <si>
    <t>Gardenia</t>
  </si>
  <si>
    <t>Gentian</t>
  </si>
  <si>
    <t>Heather</t>
  </si>
  <si>
    <t>Iris</t>
  </si>
  <si>
    <t>KGH ITU</t>
  </si>
  <si>
    <t>Amber A</t>
  </si>
  <si>
    <t>Amber B</t>
  </si>
  <si>
    <t>Antenatal</t>
  </si>
  <si>
    <t>Bluebell A</t>
  </si>
  <si>
    <t>Bluebell B</t>
  </si>
  <si>
    <t>CCU</t>
  </si>
  <si>
    <t>Clementine A</t>
  </si>
  <si>
    <t>Clementine B</t>
  </si>
  <si>
    <t>Coral</t>
  </si>
  <si>
    <t>Cornflower B</t>
  </si>
  <si>
    <t>ERU</t>
  </si>
  <si>
    <t>Harvest A</t>
  </si>
  <si>
    <t>Harvest B</t>
  </si>
  <si>
    <t>HASU</t>
  </si>
  <si>
    <t>Mandarin A</t>
  </si>
  <si>
    <t>Mandarin B</t>
  </si>
  <si>
    <t>MRU</t>
  </si>
  <si>
    <t>Ocean A</t>
  </si>
  <si>
    <t>Ocean B</t>
  </si>
  <si>
    <t>Postnatal</t>
  </si>
  <si>
    <t>Queens ITU</t>
  </si>
  <si>
    <t>Queens Neuro ITU</t>
  </si>
  <si>
    <t>Sahara A</t>
  </si>
  <si>
    <t>Sahara B</t>
  </si>
  <si>
    <t>SCBU</t>
  </si>
  <si>
    <t>Sunrise A</t>
  </si>
  <si>
    <t>Sunrise B</t>
  </si>
  <si>
    <t>Tropical Lagoon</t>
  </si>
  <si>
    <t>BARNET, ENFIELD AND HARINGEY MENTAL HEALTH NHS TRUST</t>
  </si>
  <si>
    <t>Ken Porter</t>
  </si>
  <si>
    <t>Derwent</t>
  </si>
  <si>
    <t>Juniper</t>
  </si>
  <si>
    <t>Sage</t>
  </si>
  <si>
    <t>Severn</t>
  </si>
  <si>
    <t>Thames Ward</t>
  </si>
  <si>
    <t>Magnolia</t>
  </si>
  <si>
    <t>BARNSLEY HOSPITAL NHS FOUNDATION TRUST</t>
  </si>
  <si>
    <t>AN/PN</t>
  </si>
  <si>
    <t>Birthing Centre</t>
  </si>
  <si>
    <t>Gynae Inpatient Ward</t>
  </si>
  <si>
    <t>SHDU</t>
  </si>
  <si>
    <t>Ward 15 NNU</t>
  </si>
  <si>
    <t>Ward 19 Elderly</t>
  </si>
  <si>
    <t>Ward 20 ASU</t>
  </si>
  <si>
    <t>Ward 22 Diabetes/Endo</t>
  </si>
  <si>
    <t>Ward 23 Frailty Unit</t>
  </si>
  <si>
    <t>Ward 24</t>
  </si>
  <si>
    <t>Ward 29 SSU</t>
  </si>
  <si>
    <t>Ward 30 General Medical Ward</t>
  </si>
  <si>
    <t>Ward 31 SA</t>
  </si>
  <si>
    <t>Ward 32</t>
  </si>
  <si>
    <t>Ward 33</t>
  </si>
  <si>
    <t>Ward 34</t>
  </si>
  <si>
    <t>Ward 37</t>
  </si>
  <si>
    <t>BARTS HEALTH NHS TRUST</t>
  </si>
  <si>
    <t>Newham General Hospital</t>
  </si>
  <si>
    <t>BECKTON</t>
  </si>
  <si>
    <t>CCU NUH</t>
  </si>
  <si>
    <t>DELIVERY SUITE NUH</t>
  </si>
  <si>
    <t>EAST HAM</t>
  </si>
  <si>
    <t>HEATHER</t>
  </si>
  <si>
    <t>ICU NUH</t>
  </si>
  <si>
    <t>LARCH</t>
  </si>
  <si>
    <t>MAPLE</t>
  </si>
  <si>
    <t>MAU NUH</t>
  </si>
  <si>
    <t>NEONATAL NUH</t>
  </si>
  <si>
    <t>NUH MIDWIFERY</t>
  </si>
  <si>
    <t>PLASHET</t>
  </si>
  <si>
    <t>RAINBOW</t>
  </si>
  <si>
    <t>SILVERTOWN</t>
  </si>
  <si>
    <t>STRATFORD</t>
  </si>
  <si>
    <t>THISTLE</t>
  </si>
  <si>
    <t>WEST HAM</t>
  </si>
  <si>
    <t>St Bartholomew's Hospital</t>
  </si>
  <si>
    <t>1C</t>
  </si>
  <si>
    <t>1D</t>
  </si>
  <si>
    <t>1E</t>
  </si>
  <si>
    <t>3A SBH</t>
  </si>
  <si>
    <t>3D  SBH</t>
  </si>
  <si>
    <t>4A SBH</t>
  </si>
  <si>
    <t>4B SBH</t>
  </si>
  <si>
    <t>4C SBH</t>
  </si>
  <si>
    <t>4D &amp;  4E SBH</t>
  </si>
  <si>
    <t>5A SBH</t>
  </si>
  <si>
    <t>5B SBH</t>
  </si>
  <si>
    <t>5C SBH</t>
  </si>
  <si>
    <t>5D SBH</t>
  </si>
  <si>
    <t>6A SBH</t>
  </si>
  <si>
    <t>6D SBH</t>
  </si>
  <si>
    <t>The Royal London Hospital</t>
  </si>
  <si>
    <t>10E RLH</t>
  </si>
  <si>
    <t>10F RLH</t>
  </si>
  <si>
    <t>11C RLH</t>
  </si>
  <si>
    <t>11E &amp; 11F AAU</t>
  </si>
  <si>
    <t>12C RLH</t>
  </si>
  <si>
    <t>12D RLH</t>
  </si>
  <si>
    <t>12E RLH</t>
  </si>
  <si>
    <t>12F RLH</t>
  </si>
  <si>
    <t>13C RLH</t>
  </si>
  <si>
    <t>13D RLH</t>
  </si>
  <si>
    <t>13E RLH</t>
  </si>
  <si>
    <t>13F RLH</t>
  </si>
  <si>
    <t>14E RLH</t>
  </si>
  <si>
    <t>14F RLH</t>
  </si>
  <si>
    <t>3D RLH</t>
  </si>
  <si>
    <t>3E RLH</t>
  </si>
  <si>
    <t>3F RLH</t>
  </si>
  <si>
    <t>4E RLH</t>
  </si>
  <si>
    <t>6C RLH</t>
  </si>
  <si>
    <t>6E &amp; 6F RLH</t>
  </si>
  <si>
    <t>7C RLH</t>
  </si>
  <si>
    <t>7D RLH</t>
  </si>
  <si>
    <t>7E NORTH RLH</t>
  </si>
  <si>
    <t>7E RLH</t>
  </si>
  <si>
    <t>7F RLH</t>
  </si>
  <si>
    <t>8C RLH</t>
  </si>
  <si>
    <t>8D RLH</t>
  </si>
  <si>
    <t>8F RLH</t>
  </si>
  <si>
    <t>9E HDU RLH</t>
  </si>
  <si>
    <t>9E RLH</t>
  </si>
  <si>
    <t>9F RLH</t>
  </si>
  <si>
    <t>Whipps Cross University Hospital</t>
  </si>
  <si>
    <t>AAU WXH</t>
  </si>
  <si>
    <t>ACACIA</t>
  </si>
  <si>
    <t>ACORN</t>
  </si>
  <si>
    <t>BIRCH</t>
  </si>
  <si>
    <t>BLACKTHORN</t>
  </si>
  <si>
    <t>Added ward 27/09/2019</t>
  </si>
  <si>
    <t>Bracken</t>
  </si>
  <si>
    <t>CEDAR</t>
  </si>
  <si>
    <t>CHESTNUT</t>
  </si>
  <si>
    <t>CONIFER</t>
  </si>
  <si>
    <t>CURIE</t>
  </si>
  <si>
    <t>DELIVERY SUITE WXH</t>
  </si>
  <si>
    <t>ELIZABETH</t>
  </si>
  <si>
    <t>FARADAY</t>
  </si>
  <si>
    <t>Frail Elderly WXH</t>
  </si>
  <si>
    <t>ICU WXH</t>
  </si>
  <si>
    <t>MARGARET</t>
  </si>
  <si>
    <t>Mary</t>
  </si>
  <si>
    <t>MIDWIFERY WXH</t>
  </si>
  <si>
    <t>MULBERRY</t>
  </si>
  <si>
    <t>NEONATAL WXH</t>
  </si>
  <si>
    <t>NIGHTINGALE</t>
  </si>
  <si>
    <t>PEACE</t>
  </si>
  <si>
    <t>POPLAR</t>
  </si>
  <si>
    <t>PRIMROSE</t>
  </si>
  <si>
    <t>SAGE</t>
  </si>
  <si>
    <t>SYCAMORE</t>
  </si>
  <si>
    <t>SYRINGA</t>
  </si>
  <si>
    <t>VICTORY</t>
  </si>
  <si>
    <t>AMU East</t>
  </si>
  <si>
    <t>AMU west</t>
  </si>
  <si>
    <t>Bulphan</t>
  </si>
  <si>
    <t>Burstead</t>
  </si>
  <si>
    <t>Chelmer</t>
  </si>
  <si>
    <t>Colne</t>
  </si>
  <si>
    <t>DELIVERY SUITE</t>
  </si>
  <si>
    <t>Edith Cavell</t>
  </si>
  <si>
    <t>Elizabeth Fry</t>
  </si>
  <si>
    <t>Elsdon</t>
  </si>
  <si>
    <t>Florence Nightingale</t>
  </si>
  <si>
    <t>Horndon</t>
  </si>
  <si>
    <t>James McKenzie</t>
  </si>
  <si>
    <t>Kingswood</t>
  </si>
  <si>
    <t>Linford</t>
  </si>
  <si>
    <t>Lionel Cosin</t>
  </si>
  <si>
    <t>Lister</t>
  </si>
  <si>
    <t>Marjorie Warren</t>
  </si>
  <si>
    <t>Orsett</t>
  </si>
  <si>
    <t>Osler</t>
  </si>
  <si>
    <t>Pasteur</t>
  </si>
  <si>
    <t>Puffin/wagtail</t>
  </si>
  <si>
    <t>Roding</t>
  </si>
  <si>
    <t>SRU</t>
  </si>
  <si>
    <t>William Harvey</t>
  </si>
  <si>
    <t>Arnold Whitchurch</t>
  </si>
  <si>
    <t>Coronary Care Unit</t>
  </si>
  <si>
    <t>Critical Care Complex</t>
  </si>
  <si>
    <t>Elizabeth</t>
  </si>
  <si>
    <t>Godber</t>
  </si>
  <si>
    <t>Harpur</t>
  </si>
  <si>
    <t>Howard Surgical</t>
  </si>
  <si>
    <t>Meadow bank</t>
  </si>
  <si>
    <t>Orchard Gynae</t>
  </si>
  <si>
    <t>Orchard Maternity/Delivery</t>
  </si>
  <si>
    <t>Pilgrim</t>
  </si>
  <si>
    <t>Reginald Hart</t>
  </si>
  <si>
    <t>Richard Wells</t>
  </si>
  <si>
    <t>Riverbank</t>
  </si>
  <si>
    <t>Russell</t>
  </si>
  <si>
    <t>Shand</t>
  </si>
  <si>
    <t>Shuttleworth Medical</t>
  </si>
  <si>
    <t>Whitbread Medical</t>
  </si>
  <si>
    <t>BERKSHIRE HEALTHCARE NHS FOUNDATION TRUST</t>
  </si>
  <si>
    <t>Bluebell Ward</t>
  </si>
  <si>
    <t>Campion Unit</t>
  </si>
  <si>
    <t>Daisy Ward</t>
  </si>
  <si>
    <t>Oakwood Ward</t>
  </si>
  <si>
    <t>Orchid Ward</t>
  </si>
  <si>
    <t>Rose Ward</t>
  </si>
  <si>
    <t>Rowan Ward</t>
  </si>
  <si>
    <t>Snowdrop Ward</t>
  </si>
  <si>
    <t>Sorrel Ward</t>
  </si>
  <si>
    <t>Henry Tudor</t>
  </si>
  <si>
    <t>Jubilee Ward</t>
  </si>
  <si>
    <t>WBCH Donnington Ward</t>
  </si>
  <si>
    <t>WBCH Highclere Ward</t>
  </si>
  <si>
    <t>BIRMINGHAM AND SOLIHULL MENTAL HEALTH NHS FOUNDATION TRUST</t>
  </si>
  <si>
    <t>Citrine</t>
  </si>
  <si>
    <t>Larimar</t>
  </si>
  <si>
    <t>Pacific</t>
  </si>
  <si>
    <t>Tourmaline</t>
  </si>
  <si>
    <t>Ashcroft</t>
  </si>
  <si>
    <t>Dan Mooney</t>
  </si>
  <si>
    <t>David Bromley</t>
  </si>
  <si>
    <t>Cilantro</t>
  </si>
  <si>
    <t>Eden Acute</t>
  </si>
  <si>
    <t>Eden PICU</t>
  </si>
  <si>
    <t>Endeavour Court</t>
  </si>
  <si>
    <t>Endeavour House</t>
  </si>
  <si>
    <t>Forward House</t>
  </si>
  <si>
    <t>Grove Avenue</t>
  </si>
  <si>
    <t>Hertford House</t>
  </si>
  <si>
    <t>Hillis</t>
  </si>
  <si>
    <t>Bergamot</t>
  </si>
  <si>
    <t>Rosemary</t>
  </si>
  <si>
    <t>Mary Seacole 1</t>
  </si>
  <si>
    <t>Mary Seacole 2</t>
  </si>
  <si>
    <t>Meadowcroft</t>
  </si>
  <si>
    <t>Chamomile</t>
  </si>
  <si>
    <t>Newbridge</t>
  </si>
  <si>
    <t>George</t>
  </si>
  <si>
    <t>Avon</t>
  </si>
  <si>
    <t>Blythe</t>
  </si>
  <si>
    <t>Dove</t>
  </si>
  <si>
    <t>Kennett</t>
  </si>
  <si>
    <t>Trent</t>
  </si>
  <si>
    <t>Reservoir Court</t>
  </si>
  <si>
    <t>Acacia</t>
  </si>
  <si>
    <t>Hibiscus</t>
  </si>
  <si>
    <t>Laurel</t>
  </si>
  <si>
    <t>Lobelia</t>
  </si>
  <si>
    <t>Myrtle</t>
  </si>
  <si>
    <t>Sycamore</t>
  </si>
  <si>
    <t>Jasamine</t>
  </si>
  <si>
    <t>Caffra</t>
  </si>
  <si>
    <t>Japonica New Ward</t>
  </si>
  <si>
    <t>Melissa</t>
  </si>
  <si>
    <t>Tazetta</t>
  </si>
  <si>
    <t>Lavender</t>
  </si>
  <si>
    <t>Saffron</t>
  </si>
  <si>
    <t>C27</t>
  </si>
  <si>
    <t>No 9 Kingswood</t>
  </si>
  <si>
    <t>Riverside Short breaks</t>
  </si>
  <si>
    <t>Ann Marie Hawes</t>
  </si>
  <si>
    <t>Perrytrees</t>
  </si>
  <si>
    <t>No 10 Kingswood Short breaks</t>
  </si>
  <si>
    <t>5</t>
  </si>
  <si>
    <t>6</t>
  </si>
  <si>
    <t>8</t>
  </si>
  <si>
    <t>9</t>
  </si>
  <si>
    <t>CCDU</t>
  </si>
  <si>
    <t>Sheldon unit</t>
  </si>
  <si>
    <t>12</t>
  </si>
  <si>
    <t>Willows</t>
  </si>
  <si>
    <t>BIRMINGHAM WOMEN'S AND CHILDREN'S NHS FOUNDATION TRUST</t>
  </si>
  <si>
    <t>Ashfield</t>
  </si>
  <si>
    <t>Burns</t>
  </si>
  <si>
    <t>ED</t>
  </si>
  <si>
    <t>Heathlands</t>
  </si>
  <si>
    <t>Irwin</t>
  </si>
  <si>
    <t>MHDU</t>
  </si>
  <si>
    <t>Neonatal Surgical</t>
  </si>
  <si>
    <t>Ocean Ward Complex Care</t>
  </si>
  <si>
    <t>PAU</t>
  </si>
  <si>
    <t>PICU</t>
  </si>
  <si>
    <t>Ward 1</t>
  </si>
  <si>
    <t>Ward 11</t>
  </si>
  <si>
    <t>Ward 12</t>
  </si>
  <si>
    <t>Ward 2</t>
  </si>
  <si>
    <t>Ward 5</t>
  </si>
  <si>
    <t>Ward 8</t>
  </si>
  <si>
    <t>Ward 9</t>
  </si>
  <si>
    <t>Birth Centre</t>
  </si>
  <si>
    <t>Delivery Suite</t>
  </si>
  <si>
    <t>Transitional Ward</t>
  </si>
  <si>
    <t>Ward 3</t>
  </si>
  <si>
    <t>Ward 4</t>
  </si>
  <si>
    <t>Chance</t>
  </si>
  <si>
    <t>Salter</t>
  </si>
  <si>
    <t>Abbey</t>
  </si>
  <si>
    <t>Charlemont</t>
  </si>
  <si>
    <t>Friar</t>
  </si>
  <si>
    <t>The Larches</t>
  </si>
  <si>
    <t>Gerry Simon</t>
  </si>
  <si>
    <t>MacArthur</t>
  </si>
  <si>
    <t>Penrose</t>
  </si>
  <si>
    <t>Brook</t>
  </si>
  <si>
    <t>Dale</t>
  </si>
  <si>
    <t>Meadow</t>
  </si>
  <si>
    <t>BLACKPOOL TEACHING HOSPITALS NHS FOUNDATION TRUST</t>
  </si>
  <si>
    <t>Childrens Ward and Adolescent Ward</t>
  </si>
  <si>
    <t>CITU</t>
  </si>
  <si>
    <t>Haematology Ward</t>
  </si>
  <si>
    <t>Lancashire Suite</t>
  </si>
  <si>
    <t>Maternity Unit Ward D</t>
  </si>
  <si>
    <t>NEONATES</t>
  </si>
  <si>
    <t>Stroke Unit</t>
  </si>
  <si>
    <t>Surgical Assessment Unit</t>
  </si>
  <si>
    <t>Ward 15a</t>
  </si>
  <si>
    <t>Ward 15b</t>
  </si>
  <si>
    <t>Ward 23</t>
  </si>
  <si>
    <t>Ward 25</t>
  </si>
  <si>
    <t>Ward 26</t>
  </si>
  <si>
    <t>Ward 35</t>
  </si>
  <si>
    <t>Ward 38</t>
  </si>
  <si>
    <t>Ward 39</t>
  </si>
  <si>
    <t>Ward 6</t>
  </si>
  <si>
    <t>Ward 7</t>
  </si>
  <si>
    <t>Ward C</t>
  </si>
  <si>
    <t>Clifton Hospital W1</t>
  </si>
  <si>
    <t>Clifton Hospital W2</t>
  </si>
  <si>
    <t>Clifton Hospital W2B</t>
  </si>
  <si>
    <t>Clifton Hospital W3</t>
  </si>
  <si>
    <t>Clifton Hospital W4</t>
  </si>
  <si>
    <t>BOLTON NHS FOUNDATION TRUST</t>
  </si>
  <si>
    <t>Acute Frailty Unit - B1</t>
  </si>
  <si>
    <t>Birth Suite</t>
  </si>
  <si>
    <t>Central Delivery Suite</t>
  </si>
  <si>
    <t>High Dependancy Unit</t>
  </si>
  <si>
    <t>Intensive Care Unit</t>
  </si>
  <si>
    <t>Ward A4</t>
  </si>
  <si>
    <t>Ward B3 - Bluebell Unit</t>
  </si>
  <si>
    <t>Ward C1</t>
  </si>
  <si>
    <t>Ward C2</t>
  </si>
  <si>
    <t>Ward C3</t>
  </si>
  <si>
    <t>Ward C4</t>
  </si>
  <si>
    <t>Ward D3</t>
  </si>
  <si>
    <t>Ward D4</t>
  </si>
  <si>
    <t>Ward E3</t>
  </si>
  <si>
    <t>Ward E4</t>
  </si>
  <si>
    <t>Ward E5</t>
  </si>
  <si>
    <t>Ward F4</t>
  </si>
  <si>
    <t>Ward G3</t>
  </si>
  <si>
    <t>Ward G4</t>
  </si>
  <si>
    <t>Ward G5</t>
  </si>
  <si>
    <t>Ward H3</t>
  </si>
  <si>
    <t>Ward M1</t>
  </si>
  <si>
    <t>Ward M2 - Obstetrics</t>
  </si>
  <si>
    <t>Ward M4/M5 Post Natal</t>
  </si>
  <si>
    <t>Ashbrook</t>
  </si>
  <si>
    <t>Assessment &amp; Treatment Unit (LD)</t>
  </si>
  <si>
    <t>Baildon</t>
  </si>
  <si>
    <t>Clover (PICU)</t>
  </si>
  <si>
    <t>Dementia Assessment Unit (DAU)</t>
  </si>
  <si>
    <t>Ilkley</t>
  </si>
  <si>
    <t>Maplebeck</t>
  </si>
  <si>
    <t>Oakburn</t>
  </si>
  <si>
    <t>Step Forward (Rehab)</t>
  </si>
  <si>
    <t>Thornton</t>
  </si>
  <si>
    <t>BRADFORD TEACHING HOSPITALS NHS FOUNDATION TRUST</t>
  </si>
  <si>
    <t>ICU</t>
  </si>
  <si>
    <t>Labour Ward</t>
  </si>
  <si>
    <t>M3</t>
  </si>
  <si>
    <t>M4</t>
  </si>
  <si>
    <t>Neonatal</t>
  </si>
  <si>
    <t>Paediatrics</t>
  </si>
  <si>
    <t>Ward 01 - AMU</t>
  </si>
  <si>
    <t>Ward 04 - AMU</t>
  </si>
  <si>
    <t>Ward 15 Renal</t>
  </si>
  <si>
    <t>Ward 20</t>
  </si>
  <si>
    <t>Ward 22 &amp; CCU</t>
  </si>
  <si>
    <t>Ward 24 Oncology</t>
  </si>
  <si>
    <t>Ward 27</t>
  </si>
  <si>
    <t>Ward 28</t>
  </si>
  <si>
    <t>Ward 29</t>
  </si>
  <si>
    <t>Ward 31</t>
  </si>
  <si>
    <t>Ward 7 Infectious Diseases</t>
  </si>
  <si>
    <t>Ward 9 Short Stay</t>
  </si>
  <si>
    <t>F5</t>
  </si>
  <si>
    <t>F6</t>
  </si>
  <si>
    <t>WBG</t>
  </si>
  <si>
    <t>WWP</t>
  </si>
  <si>
    <t>BRIDGEWATER COMMUNITY HEALTHCARE NHS FOUNDATION TRUST</t>
  </si>
  <si>
    <t>Padgate House</t>
  </si>
  <si>
    <t>Albourne Ward (1st Floor)</t>
  </si>
  <si>
    <t>Ansty Ward (1st Floor)</t>
  </si>
  <si>
    <t>Ardingly Ward (2nd Floor)</t>
  </si>
  <si>
    <t>Balcombe Ward (Ground Floor)</t>
  </si>
  <si>
    <t>Clayton Ward</t>
  </si>
  <si>
    <t>Horsted Keynes Ward (2nd Floor)</t>
  </si>
  <si>
    <t>Hurstepier Point</t>
  </si>
  <si>
    <t>Lindfield Ward (Rehab)</t>
  </si>
  <si>
    <t>Maternity PRH</t>
  </si>
  <si>
    <t>Newick Ward Sussex Orthopaedic Treatment Centre</t>
  </si>
  <si>
    <t>Newtimber Ward (Sussex Rehab)</t>
  </si>
  <si>
    <t>Plumpton ward</t>
  </si>
  <si>
    <t>PRH Intensive Care Unit ITU (1st Floor)</t>
  </si>
  <si>
    <t>Pyecombe Ward (Ground Floor)</t>
  </si>
  <si>
    <t>Twineham Ward (1st Floor)</t>
  </si>
  <si>
    <t>Albion and Lewes Ward - Level 10 Thomas Kemp Tower</t>
  </si>
  <si>
    <t>Bailey Ward - Barry Building (3rd Floor)</t>
  </si>
  <si>
    <t>Bristol Ward - Barry Building (2nd Floor)</t>
  </si>
  <si>
    <t>Chichester Ward - Barry Building (3rd Floor)</t>
  </si>
  <si>
    <t>Egremont and Catherine James Ward - Barry Building (2nd Floor)</t>
  </si>
  <si>
    <t>Emerald Unit - Barry Building (1st Floor)</t>
  </si>
  <si>
    <t>Haematology-Oncology Ward - Level 9 Sussex Kidney Centre</t>
  </si>
  <si>
    <t>Howard 1 Ward - Jubilee Building (Ground Floor)</t>
  </si>
  <si>
    <t>Howard 2 &amp; Grant Ward - Jubilee Building</t>
  </si>
  <si>
    <t>Jowers Ward - Barry Building (1st Floor)</t>
  </si>
  <si>
    <t>L6A Cardiac Ward - Level 6 Millennium Wing</t>
  </si>
  <si>
    <t>L7A Cardiac Surgery - Level 7 Millennium Wing</t>
  </si>
  <si>
    <t>L8 Surgical Ward - Level 8 Thomas Kemp Tower</t>
  </si>
  <si>
    <t>L8A East Ward - Level 8 Millennium Wing</t>
  </si>
  <si>
    <t>L8A West Ward - Level 8 Millennium Wing</t>
  </si>
  <si>
    <t>L9A Level 9 Millennium Wing</t>
  </si>
  <si>
    <t>Level 11</t>
  </si>
  <si>
    <t>Level 11 West</t>
  </si>
  <si>
    <t>Maternity RSCH</t>
  </si>
  <si>
    <t>Medical Assessment Unit (AMU) - Level 5</t>
  </si>
  <si>
    <t>Newhaven Downs</t>
  </si>
  <si>
    <t>Overton</t>
  </si>
  <si>
    <t>Pickford</t>
  </si>
  <si>
    <t>RSCH Cardiac Day Case Unit - Lewes Ward Level 10 Thomas Kemp Tower</t>
  </si>
  <si>
    <t>RSCH ITU Ward - Level 7 Thomas Kemp Tower</t>
  </si>
  <si>
    <t>Solomon Ward - Barry Building (3rd Floor)</t>
  </si>
  <si>
    <t>Trafford Ward - Level 9 Sussex Kidney Centre</t>
  </si>
  <si>
    <t>Vallance Ward - Barry Building (1st Floor)</t>
  </si>
  <si>
    <t>RACH High Dependancy Unit HDU- Level 8</t>
  </si>
  <si>
    <t>RACH Medical Ward - Level 9</t>
  </si>
  <si>
    <t>RACH Surgical Ward - Level 8</t>
  </si>
  <si>
    <t>RSCH Trevor Mann Baby Unit L14 Thomas Kemp Tower</t>
  </si>
  <si>
    <t>Special Care Baby Unit PRH</t>
  </si>
  <si>
    <t>BUCKINGHAMSHIRE HEALTHCARE NHS TRUST</t>
  </si>
  <si>
    <t>Amersham Hospital</t>
  </si>
  <si>
    <t>Bucks Neuro Rehab</t>
  </si>
  <si>
    <t>Chartridge</t>
  </si>
  <si>
    <t>Waterside</t>
  </si>
  <si>
    <t>Buckingham Hospital</t>
  </si>
  <si>
    <t>Buckingham</t>
  </si>
  <si>
    <t>Florence Nightingale Hospice</t>
  </si>
  <si>
    <t>Stoke Mandeville Hospital</t>
  </si>
  <si>
    <t>SM Birth Centre</t>
  </si>
  <si>
    <t>SM Burns Unit</t>
  </si>
  <si>
    <t>SM ITU</t>
  </si>
  <si>
    <t>SM Labour Ward</t>
  </si>
  <si>
    <t>SM MDU</t>
  </si>
  <si>
    <t>SM NNU</t>
  </si>
  <si>
    <t>SM Rothschild</t>
  </si>
  <si>
    <t>SM Rothschild/Labour Ward</t>
  </si>
  <si>
    <t>Added ward 11/12/2019</t>
  </si>
  <si>
    <t>SM St Andrew</t>
  </si>
  <si>
    <t>SM St Andrew &amp; St Patrick</t>
  </si>
  <si>
    <t>SM St David</t>
  </si>
  <si>
    <t>SM St Francis</t>
  </si>
  <si>
    <t>SM St George</t>
  </si>
  <si>
    <t>SM St Patrick</t>
  </si>
  <si>
    <t>SM Ward 1</t>
  </si>
  <si>
    <t>SM Ward 1 &amp; 2</t>
  </si>
  <si>
    <t>SM Ward 10 SSW</t>
  </si>
  <si>
    <t>SM Ward 14</t>
  </si>
  <si>
    <t>SM Ward 16a</t>
  </si>
  <si>
    <t>SM Ward 16b</t>
  </si>
  <si>
    <t>SM Ward 17 Gastro</t>
  </si>
  <si>
    <t>SM Ward 2</t>
  </si>
  <si>
    <t>SM Ward 3</t>
  </si>
  <si>
    <t>SM Ward 4 Respiratory</t>
  </si>
  <si>
    <t>SM Ward 5</t>
  </si>
  <si>
    <t>SM Ward 6 Diabetes</t>
  </si>
  <si>
    <t>SM Ward 7 Respiratory</t>
  </si>
  <si>
    <t>SM Ward 8</t>
  </si>
  <si>
    <t>SM Ward 9 MfOP</t>
  </si>
  <si>
    <t>Wycombe Hospital</t>
  </si>
  <si>
    <t>WH Birth Centre</t>
  </si>
  <si>
    <t>WH CCU 2A</t>
  </si>
  <si>
    <t>WH ITU</t>
  </si>
  <si>
    <t>WH Ward 12A</t>
  </si>
  <si>
    <t>WH Ward 12B</t>
  </si>
  <si>
    <t>WH Ward 12C</t>
  </si>
  <si>
    <t>WH Ward 8</t>
  </si>
  <si>
    <t>WH Ward 8 &amp; 9</t>
  </si>
  <si>
    <t>WH Ward 9</t>
  </si>
  <si>
    <t>CALDERDALE AND HUDDERSFIELD NHS FOUNDATION TRUST</t>
  </si>
  <si>
    <t>CRH ACUTE FLOOR</t>
  </si>
  <si>
    <t>RESPIRATORY FLOOR</t>
  </si>
  <si>
    <t>Amended site code 04/09/2019</t>
  </si>
  <si>
    <t>WARD 3ABCD</t>
  </si>
  <si>
    <t>WARD 4ABD</t>
  </si>
  <si>
    <t>WARD 4C</t>
  </si>
  <si>
    <t>WARD 6AB</t>
  </si>
  <si>
    <t>WARD 6C</t>
  </si>
  <si>
    <t>WARD 7AD</t>
  </si>
  <si>
    <t>WARD 7BC</t>
  </si>
  <si>
    <t>WARD 8A</t>
  </si>
  <si>
    <t>WARD 8D</t>
  </si>
  <si>
    <t>WARD CCU</t>
  </si>
  <si>
    <t>WARD LDRP</t>
  </si>
  <si>
    <t>WARD NICU</t>
  </si>
  <si>
    <t>HRI ACUTE FLOOR</t>
  </si>
  <si>
    <t>SAU HRI</t>
  </si>
  <si>
    <t>WARD 10</t>
  </si>
  <si>
    <t>WARD 11</t>
  </si>
  <si>
    <t>WARD 12</t>
  </si>
  <si>
    <t>WARD 15</t>
  </si>
  <si>
    <t>WARD 17</t>
  </si>
  <si>
    <t>WARD 19</t>
  </si>
  <si>
    <t>WARD 20</t>
  </si>
  <si>
    <t>WARD 21</t>
  </si>
  <si>
    <t>WARD 22</t>
  </si>
  <si>
    <t>WARD 3</t>
  </si>
  <si>
    <t>WARD 5</t>
  </si>
  <si>
    <t>WARD 6</t>
  </si>
  <si>
    <t>CAMBRIDGE UNIVERSITY HOSPITALS NHS FOUNDATION TRUST</t>
  </si>
  <si>
    <t>A3</t>
  </si>
  <si>
    <t>A3 contingency</t>
  </si>
  <si>
    <t>A4</t>
  </si>
  <si>
    <t>A5</t>
  </si>
  <si>
    <t>C10</t>
  </si>
  <si>
    <t>C2</t>
  </si>
  <si>
    <t>C3</t>
  </si>
  <si>
    <t>C4</t>
  </si>
  <si>
    <t>C5</t>
  </si>
  <si>
    <t>C6</t>
  </si>
  <si>
    <t>C7</t>
  </si>
  <si>
    <t>C8</t>
  </si>
  <si>
    <t>C9</t>
  </si>
  <si>
    <t>CDU</t>
  </si>
  <si>
    <t>Charles Wolfson</t>
  </si>
  <si>
    <t>D10</t>
  </si>
  <si>
    <t>D2</t>
  </si>
  <si>
    <t>D5</t>
  </si>
  <si>
    <t>D6 HAEM</t>
  </si>
  <si>
    <t>D6 Neuro</t>
  </si>
  <si>
    <t>D7</t>
  </si>
  <si>
    <t>D8</t>
  </si>
  <si>
    <t>D9</t>
  </si>
  <si>
    <t>EAU 4</t>
  </si>
  <si>
    <t>F3 paediatric overnight contingency</t>
  </si>
  <si>
    <t>F4</t>
  </si>
  <si>
    <t>G3</t>
  </si>
  <si>
    <t>G4</t>
  </si>
  <si>
    <t>G5</t>
  </si>
  <si>
    <t>G6</t>
  </si>
  <si>
    <t>IDA</t>
  </si>
  <si>
    <t>J2</t>
  </si>
  <si>
    <t>JOHN FARMAN ICU</t>
  </si>
  <si>
    <t>K3</t>
  </si>
  <si>
    <t>K3 CCU</t>
  </si>
  <si>
    <t>L2 overnight stay</t>
  </si>
  <si>
    <t>L4</t>
  </si>
  <si>
    <t>L5</t>
  </si>
  <si>
    <t>LEWIN</t>
  </si>
  <si>
    <t>M5</t>
  </si>
  <si>
    <t>MSEU</t>
  </si>
  <si>
    <t>N2</t>
  </si>
  <si>
    <t>N3</t>
  </si>
  <si>
    <t>NCCU</t>
  </si>
  <si>
    <t>OIR</t>
  </si>
  <si>
    <t>R2</t>
  </si>
  <si>
    <t>Daphne</t>
  </si>
  <si>
    <t>Delivery Unit</t>
  </si>
  <si>
    <t>Lady Mary</t>
  </si>
  <si>
    <t>Neonatal ICU</t>
  </si>
  <si>
    <t>Rosie Birth Centre</t>
  </si>
  <si>
    <t>Sara Ward</t>
  </si>
  <si>
    <t>CAMBRIDGESHIRE AND PETERBOROUGH NHS FOUNDATION TRUST</t>
  </si>
  <si>
    <t>S3</t>
  </si>
  <si>
    <t>Denbigh</t>
  </si>
  <si>
    <t>GMH</t>
  </si>
  <si>
    <t>Mulberry 1</t>
  </si>
  <si>
    <t>Mulberry 2</t>
  </si>
  <si>
    <t>Mulberry 3</t>
  </si>
  <si>
    <t>Springbank</t>
  </si>
  <si>
    <t>Willow Ward</t>
  </si>
  <si>
    <t>Darwin Center</t>
  </si>
  <si>
    <t>Phoenix</t>
  </si>
  <si>
    <t>The Croft</t>
  </si>
  <si>
    <t>Intermediate Care Unit</t>
  </si>
  <si>
    <t>Lord Byron Ward A</t>
  </si>
  <si>
    <t>Lord Byron Ward B</t>
  </si>
  <si>
    <t>Trafford Ward</t>
  </si>
  <si>
    <t>Welney Ward</t>
  </si>
  <si>
    <t>Amber Ward</t>
  </si>
  <si>
    <t>Coral Ward</t>
  </si>
  <si>
    <t>Emerald Ward</t>
  </si>
  <si>
    <t>Garnet Ward</t>
  </si>
  <si>
    <t>Jade Ward</t>
  </si>
  <si>
    <t>Malachite Ward</t>
  </si>
  <si>
    <t>Opal Ward</t>
  </si>
  <si>
    <t>Pearl Ward</t>
  </si>
  <si>
    <t>Sapphire Ward</t>
  </si>
  <si>
    <t>Topaz Ward</t>
  </si>
  <si>
    <t>Dunkley Ward</t>
  </si>
  <si>
    <t>Laffan Ward</t>
  </si>
  <si>
    <t>Montague Ward</t>
  </si>
  <si>
    <t>Rosewood Ward</t>
  </si>
  <si>
    <t>Ruby Ward</t>
  </si>
  <si>
    <t>CENTRAL AND NORTH WEST LONDON NHS FOUNDATION TRUST</t>
  </si>
  <si>
    <t>Bluebell Lodge</t>
  </si>
  <si>
    <t>Carlton House</t>
  </si>
  <si>
    <t>Kenton Haven</t>
  </si>
  <si>
    <t>Preston House</t>
  </si>
  <si>
    <t>Cherrywood</t>
  </si>
  <si>
    <t>Caspian Ward</t>
  </si>
  <si>
    <t>Colham Green</t>
  </si>
  <si>
    <t>Java Ward</t>
  </si>
  <si>
    <t>Pine Ward</t>
  </si>
  <si>
    <t>Pond Ward</t>
  </si>
  <si>
    <t>Shore Ward</t>
  </si>
  <si>
    <t>Tasman Ward</t>
  </si>
  <si>
    <t>Rosedale Court</t>
  </si>
  <si>
    <t>Hazel Ward</t>
  </si>
  <si>
    <t>Vincent Square Clinic</t>
  </si>
  <si>
    <t>Collingham Gardens</t>
  </si>
  <si>
    <t>Coombe Wood</t>
  </si>
  <si>
    <t>Fairlight Avenue</t>
  </si>
  <si>
    <t>Colne Ward</t>
  </si>
  <si>
    <t>Crane Ward</t>
  </si>
  <si>
    <t>Frays Ward</t>
  </si>
  <si>
    <t>Hawthorne Int. Care</t>
  </si>
  <si>
    <t>Oak Tree Ward</t>
  </si>
  <si>
    <t>Ascot Villa</t>
  </si>
  <si>
    <t>Birch Villa</t>
  </si>
  <si>
    <t>Rushett House</t>
  </si>
  <si>
    <t>Westfield House</t>
  </si>
  <si>
    <t>Eastlake Ward</t>
  </si>
  <si>
    <t>Ellington Ward</t>
  </si>
  <si>
    <t>Ferneley Ward</t>
  </si>
  <si>
    <t>Roxbourne Lodge</t>
  </si>
  <si>
    <t>Amazon Ward</t>
  </si>
  <si>
    <t>Danube Ward</t>
  </si>
  <si>
    <t>Ganges Ward</t>
  </si>
  <si>
    <t>Kershaw Ward</t>
  </si>
  <si>
    <t>Nile Ward</t>
  </si>
  <si>
    <t>Redwood Ward</t>
  </si>
  <si>
    <t>Shannon Ward</t>
  </si>
  <si>
    <t>Rochester East</t>
  </si>
  <si>
    <t>Rochester West</t>
  </si>
  <si>
    <t>Ebury Ward</t>
  </si>
  <si>
    <t>Gerrard Ward</t>
  </si>
  <si>
    <t>Vincent Ward</t>
  </si>
  <si>
    <t>Topas</t>
  </si>
  <si>
    <t>Windsor ICU</t>
  </si>
  <si>
    <t>ATHLONE HOUSE CARE HOME                   </t>
  </si>
  <si>
    <t>Ahlone Rehab</t>
  </si>
  <si>
    <t>Jade</t>
  </si>
  <si>
    <t>Adams</t>
  </si>
  <si>
    <t>Marjory Warren</t>
  </si>
  <si>
    <t>St Peters</t>
  </si>
  <si>
    <t>Added 27/11/2019</t>
  </si>
  <si>
    <t>LANGLEY HOUSE</t>
  </si>
  <si>
    <t>Holywell</t>
  </si>
  <si>
    <t>Midway</t>
  </si>
  <si>
    <t>Oakmere</t>
  </si>
  <si>
    <t>Alexa Rehab (PLK)</t>
  </si>
  <si>
    <t>CHELSEA AND WESTMINSTER HOSPITAL NHS FOUNDATION TRUST</t>
  </si>
  <si>
    <t>AAU</t>
  </si>
  <si>
    <t>Annie Zunz</t>
  </si>
  <si>
    <t>Apollo</t>
  </si>
  <si>
    <t>Burns Unit</t>
  </si>
  <si>
    <t>Chelsea Wing</t>
  </si>
  <si>
    <t>David Erskine</t>
  </si>
  <si>
    <t>David Evans</t>
  </si>
  <si>
    <t>Edgar Horne</t>
  </si>
  <si>
    <t>Jupiter</t>
  </si>
  <si>
    <t>Lord Wigram</t>
  </si>
  <si>
    <t>Maternity</t>
  </si>
  <si>
    <t>Mercury</t>
  </si>
  <si>
    <t>Nell Gwynne</t>
  </si>
  <si>
    <t>Neptune</t>
  </si>
  <si>
    <t>Nightingale</t>
  </si>
  <si>
    <t>Rainsford Molem</t>
  </si>
  <si>
    <t>Ron Johnson</t>
  </si>
  <si>
    <t>St Mary Abbots</t>
  </si>
  <si>
    <t>Crane</t>
  </si>
  <si>
    <t>Kew</t>
  </si>
  <si>
    <t>Lampton</t>
  </si>
  <si>
    <t>Marble Hill 1</t>
  </si>
  <si>
    <t>Marble Hill 2</t>
  </si>
  <si>
    <t>MAU</t>
  </si>
  <si>
    <t>Osterley 1</t>
  </si>
  <si>
    <t>Osterley 2</t>
  </si>
  <si>
    <t>Richmond</t>
  </si>
  <si>
    <t>Special Care Baby Unit</t>
  </si>
  <si>
    <t>Starlight</t>
  </si>
  <si>
    <t>Syon 1</t>
  </si>
  <si>
    <t>Syon 2</t>
  </si>
  <si>
    <t>CHESHIRE AND WIRRAL PARTNERSHIP NHS FOUNDATION TRUST</t>
  </si>
  <si>
    <t>Indigo</t>
  </si>
  <si>
    <t>Rosewood</t>
  </si>
  <si>
    <t>Willow PICU</t>
  </si>
  <si>
    <t>Brackendale</t>
  </si>
  <si>
    <t>Brooklands</t>
  </si>
  <si>
    <t>Lakefield</t>
  </si>
  <si>
    <t>Meadowbank</t>
  </si>
  <si>
    <t>Oaktrees</t>
  </si>
  <si>
    <t>Eastway A&amp;T</t>
  </si>
  <si>
    <t>Adelphi</t>
  </si>
  <si>
    <t>Bollin</t>
  </si>
  <si>
    <t>Croft</t>
  </si>
  <si>
    <t>Alderley Unit</t>
  </si>
  <si>
    <t>Saddlebridge</t>
  </si>
  <si>
    <t>Greenways A&amp;T</t>
  </si>
  <si>
    <t>CHESTERFIELD ROYAL HOSPITAL NHS FOUNDATION TRUST</t>
  </si>
  <si>
    <t>ASHOVER</t>
  </si>
  <si>
    <t>BARNES</t>
  </si>
  <si>
    <t>CBC</t>
  </si>
  <si>
    <t>DEVONSHIRE</t>
  </si>
  <si>
    <t>DURRANT</t>
  </si>
  <si>
    <t>EASTWOOD</t>
  </si>
  <si>
    <t>ELMTON</t>
  </si>
  <si>
    <t>EMU</t>
  </si>
  <si>
    <t>HASLAND</t>
  </si>
  <si>
    <t>HDU</t>
  </si>
  <si>
    <t>MANVERS</t>
  </si>
  <si>
    <t>MARKHAM</t>
  </si>
  <si>
    <t>MURPHY</t>
  </si>
  <si>
    <t>NNU</t>
  </si>
  <si>
    <t>PEARSON</t>
  </si>
  <si>
    <t>RIDGEWAY</t>
  </si>
  <si>
    <t>ROBINSON</t>
  </si>
  <si>
    <t>TRINITY</t>
  </si>
  <si>
    <t>CORNWALL PARTNERSHIP NHS FOUNDATION TRUST</t>
  </si>
  <si>
    <t>Anchor</t>
  </si>
  <si>
    <t>Harbour</t>
  </si>
  <si>
    <t>Lamorna</t>
  </si>
  <si>
    <t>Lanyon</t>
  </si>
  <si>
    <t>Boscawen</t>
  </si>
  <si>
    <t>Garner</t>
  </si>
  <si>
    <t>Lismore</t>
  </si>
  <si>
    <t>Bowman</t>
  </si>
  <si>
    <t>Fettle</t>
  </si>
  <si>
    <t>Fletcher</t>
  </si>
  <si>
    <t>Harvest</t>
  </si>
  <si>
    <t>Carbis</t>
  </si>
  <si>
    <t>Cove</t>
  </si>
  <si>
    <t>Perran</t>
  </si>
  <si>
    <t>Launceston Inpatients</t>
  </si>
  <si>
    <t>Oak</t>
  </si>
  <si>
    <t>Willow</t>
  </si>
  <si>
    <t>Newquay Inpatients</t>
  </si>
  <si>
    <t>SOWENNA UNIT</t>
  </si>
  <si>
    <t>Sowenna</t>
  </si>
  <si>
    <t>Added ward 16/12/2019</t>
  </si>
  <si>
    <t>Harold White</t>
  </si>
  <si>
    <t>Heligan</t>
  </si>
  <si>
    <t>St. Marys Inpatients</t>
  </si>
  <si>
    <t>Stratton Inpatients</t>
  </si>
  <si>
    <t>COUNTESS OF CHESTER HOSPITAL NHS FOUNDATION TRUST</t>
  </si>
  <si>
    <t>Acute Medical Unit (Ward 47)</t>
  </si>
  <si>
    <t>Critical Care</t>
  </si>
  <si>
    <t>Maternity Suite</t>
  </si>
  <si>
    <t>Renal Unit (Care)</t>
  </si>
  <si>
    <t>Ward 29 &amp; 30 Childrens Unit</t>
  </si>
  <si>
    <t>Ward 33 Trinity Ward</t>
  </si>
  <si>
    <t>Ward 34 Priory Ward</t>
  </si>
  <si>
    <t>Ward 41</t>
  </si>
  <si>
    <t>Ward 42 Cathedral Ward</t>
  </si>
  <si>
    <t>Ward 43 Meadows Ward</t>
  </si>
  <si>
    <t>Ward 44 Bridge Ward</t>
  </si>
  <si>
    <t>Ward 45 Palace Ward</t>
  </si>
  <si>
    <t>Ward 48 Northgate Ward</t>
  </si>
  <si>
    <t>Ward 49 Foregate Ward</t>
  </si>
  <si>
    <t>Ward 50</t>
  </si>
  <si>
    <t>Ward 51</t>
  </si>
  <si>
    <t>Ward 52</t>
  </si>
  <si>
    <t>Ward 53</t>
  </si>
  <si>
    <t>Ward 54</t>
  </si>
  <si>
    <t>Ward 60 Haematology Oncology Suite</t>
  </si>
  <si>
    <t>Bluebell Unit</t>
  </si>
  <si>
    <t>Poppy Unit</t>
  </si>
  <si>
    <t>COUNTY DURHAM AND DARLINGTON NHS FOUNDATION TRUST</t>
  </si>
  <si>
    <t>Ward 16 BAGH [0249]</t>
  </si>
  <si>
    <t>Ward 18 BAGH [1409]</t>
  </si>
  <si>
    <t>Ward 4 Stroke Rehab Unit BAGH (0248)</t>
  </si>
  <si>
    <t>Ward 6 BAGH [0243]</t>
  </si>
  <si>
    <t>Ward 1 C-L-S [0307]</t>
  </si>
  <si>
    <t>AMU DMH (1203)</t>
  </si>
  <si>
    <t>CCU DMH [0202]</t>
  </si>
  <si>
    <t>Critical Care DMH (1619)</t>
  </si>
  <si>
    <t>Orthopaedic Unit DMH (1402)</t>
  </si>
  <si>
    <t>SCBU DMH [2203]</t>
  </si>
  <si>
    <t>Ward 21 DMH [2201]</t>
  </si>
  <si>
    <t>Ward 31 DMH (1204)</t>
  </si>
  <si>
    <t>Ward 32 DMH (1205)</t>
  </si>
  <si>
    <t>Ward 41 DMH [0205]</t>
  </si>
  <si>
    <t>Ward 42 DMH [0206]</t>
  </si>
  <si>
    <t>Ward 43 DMH [0207]</t>
  </si>
  <si>
    <t>Ward 44 DMH [0208]</t>
  </si>
  <si>
    <t>Ward 51 DMH (0233)</t>
  </si>
  <si>
    <t>Ward 52 DMH (0211)</t>
  </si>
  <si>
    <t>Ward 61 DMH [0706]</t>
  </si>
  <si>
    <t>Ward 62 DMH [0705]</t>
  </si>
  <si>
    <t>C-Hosp. RCH</t>
  </si>
  <si>
    <t>C-Hosp Sedgefield Wards</t>
  </si>
  <si>
    <t>Ward 2 SBH [0304]</t>
  </si>
  <si>
    <t>Acute Cardiac Unit, UHND (0004)</t>
  </si>
  <si>
    <t>ITU UHND (1505)</t>
  </si>
  <si>
    <t>NEONATAL UHND (0606)</t>
  </si>
  <si>
    <t>SAU UHND [1106]</t>
  </si>
  <si>
    <t>TREETOPS UHND [0602]</t>
  </si>
  <si>
    <t>Ward 1 UHND (0001)</t>
  </si>
  <si>
    <t>Ward 10 UHND [0603]</t>
  </si>
  <si>
    <t>Ward 12 Orthopaedic Unit UHND (1303)</t>
  </si>
  <si>
    <t>Ward 14 UHND [0005]</t>
  </si>
  <si>
    <t>Ward 15 UHND [1305]</t>
  </si>
  <si>
    <t>WARD 16 UHND [1105]</t>
  </si>
  <si>
    <t>Ward 2 UHND [0002]</t>
  </si>
  <si>
    <t>Ward 3 AMUSS UHND (0003)</t>
  </si>
  <si>
    <t>Ward 5 UHND (0300)</t>
  </si>
  <si>
    <t>Ward 6 UHND (0006)</t>
  </si>
  <si>
    <t>Ward 9 UHND [0605]</t>
  </si>
  <si>
    <t>Weardale Community Hospital (5001)</t>
  </si>
  <si>
    <t>COVENTRY AND WARWICKSHIRE PARTNERSHIP NHS TRUST</t>
  </si>
  <si>
    <t>Aspen Unit</t>
  </si>
  <si>
    <t>Amber</t>
  </si>
  <si>
    <t>Eden Unit</t>
  </si>
  <si>
    <t>Jade Adolescents</t>
  </si>
  <si>
    <t>Janet Shaw Clinic</t>
  </si>
  <si>
    <t>Malvern Unit</t>
  </si>
  <si>
    <t>Snowdon Unit</t>
  </si>
  <si>
    <t>Ferndale</t>
  </si>
  <si>
    <t>Hazelwood</t>
  </si>
  <si>
    <t>Larches</t>
  </si>
  <si>
    <t>Rowans</t>
  </si>
  <si>
    <t>Willowvale</t>
  </si>
  <si>
    <t>Woodloes</t>
  </si>
  <si>
    <t>Beechwood</t>
  </si>
  <si>
    <t>Hawkesbury Lodge</t>
  </si>
  <si>
    <t>Hearsall</t>
  </si>
  <si>
    <t>Highfield House</t>
  </si>
  <si>
    <t>Pembleton</t>
  </si>
  <si>
    <t>Sherbourne</t>
  </si>
  <si>
    <t>Stanley</t>
  </si>
  <si>
    <t>Swanswell (Spencer)</t>
  </si>
  <si>
    <t>Westwood</t>
  </si>
  <si>
    <t>CROYDON HEALTH SERVICES NHS TRUST</t>
  </si>
  <si>
    <t>Acute Medical Unit</t>
  </si>
  <si>
    <t>Duppas</t>
  </si>
  <si>
    <t>Fairfield 1</t>
  </si>
  <si>
    <t>Fairfield 2</t>
  </si>
  <si>
    <t>Heathfield 1</t>
  </si>
  <si>
    <t>Heathfield 2</t>
  </si>
  <si>
    <t>Hope</t>
  </si>
  <si>
    <t>ITU/HDU</t>
  </si>
  <si>
    <t>Purley 1</t>
  </si>
  <si>
    <t>Purley 2</t>
  </si>
  <si>
    <t>Queens 1</t>
  </si>
  <si>
    <t>Queens 2</t>
  </si>
  <si>
    <t>Queens 3</t>
  </si>
  <si>
    <t>Reedham</t>
  </si>
  <si>
    <t>Rupert Bear</t>
  </si>
  <si>
    <t>Wandle 1</t>
  </si>
  <si>
    <t>Wandle 2</t>
  </si>
  <si>
    <t>Wandle 3</t>
  </si>
  <si>
    <t>CUMBRIA, NORTHUMBERLAND, TYNE AND WEAR NHS FOUNDATION TRUST</t>
  </si>
  <si>
    <t>Edenwood Unit 700 Learning Disability</t>
  </si>
  <si>
    <t>Added Site and Wards for Carleton</t>
  </si>
  <si>
    <t>Hadrian Ward 710 Adult Mental Illness</t>
  </si>
  <si>
    <t>Oakwood Ward 710 Adult Mental Illness</t>
  </si>
  <si>
    <t>Rowanwood 996 Psychiatric Intensive Care Unit</t>
  </si>
  <si>
    <t>Ruskin Unit 715 Old Age Psyc</t>
  </si>
  <si>
    <t>WARD 31A</t>
  </si>
  <si>
    <t>Amended trust name 28/10/2019</t>
  </si>
  <si>
    <t>RX4Y0</t>
  </si>
  <si>
    <t>ALNMOUTH</t>
  </si>
  <si>
    <t>BEADNELL</t>
  </si>
  <si>
    <t>BLUEBELL COURT</t>
  </si>
  <si>
    <t>EMBLETON</t>
  </si>
  <si>
    <t>HAUXLEY</t>
  </si>
  <si>
    <t>KINNERSLEY</t>
  </si>
  <si>
    <t>NEWTON</t>
  </si>
  <si>
    <t>WARKWORTH</t>
  </si>
  <si>
    <t>WOODHORN</t>
  </si>
  <si>
    <t>AIDAN</t>
  </si>
  <si>
    <t>ASHBY</t>
  </si>
  <si>
    <t>BEDE</t>
  </si>
  <si>
    <t>CUTHBERT</t>
  </si>
  <si>
    <t>LENNOX</t>
  </si>
  <si>
    <t>OSWIN</t>
  </si>
  <si>
    <t>WILLOW VIEW</t>
  </si>
  <si>
    <t>FELLSIDE</t>
  </si>
  <si>
    <t>LAMESLEY</t>
  </si>
  <si>
    <t>WALKERGATE WARD 1</t>
  </si>
  <si>
    <t>WALKERGATE WARD 2</t>
  </si>
  <si>
    <t>WALKERGATE WARD 3</t>
  </si>
  <si>
    <t>WALKERGATE WARD 4</t>
  </si>
  <si>
    <t>DARTFORD AND GRAVESHAM NHS TRUST</t>
  </si>
  <si>
    <t>Chestnut</t>
  </si>
  <si>
    <t>Ebony</t>
  </si>
  <si>
    <t>Elm Court</t>
  </si>
  <si>
    <t>Linden</t>
  </si>
  <si>
    <t>Maternity Staffing</t>
  </si>
  <si>
    <t>Mulberry</t>
  </si>
  <si>
    <t>Palm</t>
  </si>
  <si>
    <t>QMH Inpatients</t>
  </si>
  <si>
    <t>Redwood</t>
  </si>
  <si>
    <t>Rowan</t>
  </si>
  <si>
    <t>Spruce</t>
  </si>
  <si>
    <t>Walnut</t>
  </si>
  <si>
    <t>DERBYSHIRE COMMUNITY HEALTH SERVICES NHS FOUNDATION TRUST</t>
  </si>
  <si>
    <t>HILLSIDE</t>
  </si>
  <si>
    <t>VALLEY VIEW</t>
  </si>
  <si>
    <t>BARON</t>
  </si>
  <si>
    <t>FENTON</t>
  </si>
  <si>
    <t>ALTON</t>
  </si>
  <si>
    <t>HEANOR MANNERS</t>
  </si>
  <si>
    <t>HOPEWELL</t>
  </si>
  <si>
    <t>BUTTERLEY</t>
  </si>
  <si>
    <t>OKEOVER</t>
  </si>
  <si>
    <t>Walton Unit</t>
  </si>
  <si>
    <t>DERBYSHIRE HEALTHCARE NHS FOUNDATION TRUST</t>
  </si>
  <si>
    <t>AUDREY HOUSE RESIDENTIAL REHABILITATION</t>
  </si>
  <si>
    <t>CHILD BEARING INPATIENT</t>
  </si>
  <si>
    <t>CTC RESIDENTIAL REHABILITATION</t>
  </si>
  <si>
    <t>KINGSWAY CUBLEY COURT - FEMALE</t>
  </si>
  <si>
    <t>KINGSWAY CUBLEY COURT - MALE</t>
  </si>
  <si>
    <t>KEDLESTON LOW SECURE UNIT</t>
  </si>
  <si>
    <t>ENHANCED CARE WARD</t>
  </si>
  <si>
    <t>LONDON ROAD COMMUNITY HOSPITAL - WARD 1 OP</t>
  </si>
  <si>
    <t>RADBOURNE UNIT - WARD 33 ADULT ACUTE INPATIENT</t>
  </si>
  <si>
    <t>RADBOURNE UNIT - WARD 34 ADULT ACUTE INPATIENT</t>
  </si>
  <si>
    <t>RADBOURNE UNIT - WARD 35 ADULT ACUTE INPATIENT</t>
  </si>
  <si>
    <t>RADBOURNE UNIT - WARD 36 ADULT ACUTE INPATIENT</t>
  </si>
  <si>
    <t>DEVON PARTNERSHIP NHS TRUST</t>
  </si>
  <si>
    <t>Belvedere</t>
  </si>
  <si>
    <t>Rougemont</t>
  </si>
  <si>
    <t>LD Inpatient - ASU</t>
  </si>
  <si>
    <t>Ashcombe</t>
  </si>
  <si>
    <t>Avon House</t>
  </si>
  <si>
    <t>Chichester House</t>
  </si>
  <si>
    <t>Cofton</t>
  </si>
  <si>
    <t>Connelly</t>
  </si>
  <si>
    <t>Holcombe</t>
  </si>
  <si>
    <t>Owen</t>
  </si>
  <si>
    <t>Warren</t>
  </si>
  <si>
    <t>Meadow View</t>
  </si>
  <si>
    <t>Moorland View</t>
  </si>
  <si>
    <t>Coombehaven</t>
  </si>
  <si>
    <t>Delderfield</t>
  </si>
  <si>
    <t>Haldon Service</t>
  </si>
  <si>
    <t>MBU - 8 Bed Unit</t>
  </si>
  <si>
    <t>Russell Clinic</t>
  </si>
  <si>
    <t>The Junipers PICU</t>
  </si>
  <si>
    <t>Beech Unit</t>
  </si>
  <si>
    <t>Haytor</t>
  </si>
  <si>
    <t>DONCASTER AND BASSETLAW TEACHING HOSPITALS NHS FOUNDATION TRUST</t>
  </si>
  <si>
    <t>ATC</t>
  </si>
  <si>
    <t>DCC (Bassetlaw)</t>
  </si>
  <si>
    <t>Ward A2</t>
  </si>
  <si>
    <t>Ward A2L</t>
  </si>
  <si>
    <t>Ward B5</t>
  </si>
  <si>
    <t>Ward B6</t>
  </si>
  <si>
    <t>Ward CCU / C2</t>
  </si>
  <si>
    <t>CCU (DRI)</t>
  </si>
  <si>
    <t>CDS</t>
  </si>
  <si>
    <t>CHOU / CDS</t>
  </si>
  <si>
    <t>CHW</t>
  </si>
  <si>
    <t>DCC (Doncaster)</t>
  </si>
  <si>
    <t>Kestrel / Kingfisher Ward</t>
  </si>
  <si>
    <t>Mallard Ward</t>
  </si>
  <si>
    <t>Respiratory Unit</t>
  </si>
  <si>
    <t>SAW</t>
  </si>
  <si>
    <t>St Leger Ward</t>
  </si>
  <si>
    <t>Stirling Ward</t>
  </si>
  <si>
    <t>Ward 1 / 3</t>
  </si>
  <si>
    <t>Ward M2</t>
  </si>
  <si>
    <t>Ward M8</t>
  </si>
  <si>
    <t>Ward S10</t>
  </si>
  <si>
    <t>Ward S11</t>
  </si>
  <si>
    <t>Ward S12</t>
  </si>
  <si>
    <t>RHB1 (Wentworth)</t>
  </si>
  <si>
    <t>RHB2 (Adwick)</t>
  </si>
  <si>
    <t>DORSET COUNTY HOSPITAL NHS FOUNDATION TRUST</t>
  </si>
  <si>
    <t>Abbotsbury Short Stay Surgical Unit</t>
  </si>
  <si>
    <t>Barnes</t>
  </si>
  <si>
    <t>Critical Care Unit</t>
  </si>
  <si>
    <t>Day Lewis</t>
  </si>
  <si>
    <t>Fortuneswell</t>
  </si>
  <si>
    <t>Ilchester Intergrated Assessment Unit</t>
  </si>
  <si>
    <t>Lulworth</t>
  </si>
  <si>
    <t>Maud Alex</t>
  </si>
  <si>
    <t>Moreton</t>
  </si>
  <si>
    <t>Prince of Wales</t>
  </si>
  <si>
    <t>Purbeck</t>
  </si>
  <si>
    <t>Ridgeway</t>
  </si>
  <si>
    <t>The Stroke Unit</t>
  </si>
  <si>
    <t>DORSET HEALTHCARE UNIVERSITY NHS FOUNDATION TRUST</t>
  </si>
  <si>
    <t>Guernsey Ward</t>
  </si>
  <si>
    <t>Herm Ward</t>
  </si>
  <si>
    <t>Jersey Ward</t>
  </si>
  <si>
    <t>St Brelades Ward</t>
  </si>
  <si>
    <t>Tarrant Ward</t>
  </si>
  <si>
    <t>Langdon Ward</t>
  </si>
  <si>
    <t>Radipole Ward</t>
  </si>
  <si>
    <t>Melstock House</t>
  </si>
  <si>
    <t>Waterston AAU</t>
  </si>
  <si>
    <t>Kimmeridge Court</t>
  </si>
  <si>
    <t>Glendinning  Unit</t>
  </si>
  <si>
    <t>Florence House</t>
  </si>
  <si>
    <t>Nightingale Court</t>
  </si>
  <si>
    <t>Nightingale House</t>
  </si>
  <si>
    <t>Pebble Lodge</t>
  </si>
  <si>
    <t>AAU Seaview</t>
  </si>
  <si>
    <t>Alumhurst Ward</t>
  </si>
  <si>
    <t>Chine Ward</t>
  </si>
  <si>
    <t>Harbour Ward</t>
  </si>
  <si>
    <t>Haven Ward</t>
  </si>
  <si>
    <t>Twynham Ward</t>
  </si>
  <si>
    <t>Stanley Purser Ward</t>
  </si>
  <si>
    <t>Hanham Ward</t>
  </si>
  <si>
    <t>Linden Unit</t>
  </si>
  <si>
    <t>Ashmore/Shaston Ward</t>
  </si>
  <si>
    <t>Willows Unit</t>
  </si>
  <si>
    <t>Cedars</t>
  </si>
  <si>
    <t>Clent</t>
  </si>
  <si>
    <t>Holyrood</t>
  </si>
  <si>
    <t>Kinver</t>
  </si>
  <si>
    <t>Malvern</t>
  </si>
  <si>
    <t>Wrekin</t>
  </si>
  <si>
    <t>Ambleside</t>
  </si>
  <si>
    <t>Langdale</t>
  </si>
  <si>
    <t>EAST AND NORTH HERTFORDSHIRE NHS TRUST</t>
  </si>
  <si>
    <t>04 Critical Care North; South</t>
  </si>
  <si>
    <t>05A North; South</t>
  </si>
  <si>
    <t>05B North; South</t>
  </si>
  <si>
    <t>06A North; South</t>
  </si>
  <si>
    <t>06B North; South</t>
  </si>
  <si>
    <t>07B North; South</t>
  </si>
  <si>
    <t>08A North; South</t>
  </si>
  <si>
    <t>08B North; South</t>
  </si>
  <si>
    <t>09A North; South</t>
  </si>
  <si>
    <t>09B North; South</t>
  </si>
  <si>
    <t>10A Gynae; North</t>
  </si>
  <si>
    <t>10B North; South</t>
  </si>
  <si>
    <t>11A North; South</t>
  </si>
  <si>
    <t>11B North; South</t>
  </si>
  <si>
    <t>ACU North; South</t>
  </si>
  <si>
    <t>AMU-A</t>
  </si>
  <si>
    <t>AMU-W</t>
  </si>
  <si>
    <t>Maternity Unit - CLU</t>
  </si>
  <si>
    <t>Maternity Unit - Dacre</t>
  </si>
  <si>
    <t>Maternity Unit - Gloucester</t>
  </si>
  <si>
    <t>Maternity Unit - Mat MLU</t>
  </si>
  <si>
    <t>Mulbery Bush Unit - Bluebell</t>
  </si>
  <si>
    <t>Strathmore Wing - Ashwell</t>
  </si>
  <si>
    <t>Strathmore Wing - Barley</t>
  </si>
  <si>
    <t>Strathmore Wing - Pirton</t>
  </si>
  <si>
    <t>Strathmore Wing - SSU</t>
  </si>
  <si>
    <t>Treatment Centre -  Swift</t>
  </si>
  <si>
    <t>EAST CHESHIRE NHS TRUST</t>
  </si>
  <si>
    <t>Aston</t>
  </si>
  <si>
    <t>Childrens</t>
  </si>
  <si>
    <t>Neo Natal Unit</t>
  </si>
  <si>
    <t>Post Natal and Labour Ward</t>
  </si>
  <si>
    <t>Ward 8(MAU)</t>
  </si>
  <si>
    <t>Ward 9 (Egerton)</t>
  </si>
  <si>
    <t>EAST KENT HOSPITALS UNIVERSITY NHS FOUNDATION TRUST</t>
  </si>
  <si>
    <t>Clarke</t>
  </si>
  <si>
    <t>Critical Care - KCH</t>
  </si>
  <si>
    <t>Harbledown</t>
  </si>
  <si>
    <t>Harvey</t>
  </si>
  <si>
    <t>Invicta</t>
  </si>
  <si>
    <t>KC Brabourne Haematology Ward</t>
  </si>
  <si>
    <t>KC Marlowe Ward</t>
  </si>
  <si>
    <t>Kent</t>
  </si>
  <si>
    <t>Kingston Stroke Unit</t>
  </si>
  <si>
    <t>Mount/McMaster</t>
  </si>
  <si>
    <t>Treble</t>
  </si>
  <si>
    <t>ACUTE MEDICAL UNIT B</t>
  </si>
  <si>
    <t>Bishopstone</t>
  </si>
  <si>
    <t>Cheerful Sparrows Female</t>
  </si>
  <si>
    <t>Cheerful Sparrows Male</t>
  </si>
  <si>
    <t>Coronary Care Unit (QEQMH)</t>
  </si>
  <si>
    <t>Critical Care - QMH</t>
  </si>
  <si>
    <t>Deal</t>
  </si>
  <si>
    <t>Fordwich Stroke Unit</t>
  </si>
  <si>
    <t>QE Birchington Ward</t>
  </si>
  <si>
    <t>QE Maternity Wards + MCA</t>
  </si>
  <si>
    <t>QE MLU</t>
  </si>
  <si>
    <t>QE Rainbow Ward</t>
  </si>
  <si>
    <t>QE SCBU</t>
  </si>
  <si>
    <t>Quex</t>
  </si>
  <si>
    <t>Sandwich Bay</t>
  </si>
  <si>
    <t>Seabathing</t>
  </si>
  <si>
    <t>St Augustine</t>
  </si>
  <si>
    <t>St Margarets</t>
  </si>
  <si>
    <t>Bartholomew</t>
  </si>
  <si>
    <t>Cambridge J</t>
  </si>
  <si>
    <t>Cambridge K</t>
  </si>
  <si>
    <t>Cambridge L</t>
  </si>
  <si>
    <t>Cambridge M2</t>
  </si>
  <si>
    <t>Critical Care - WHH - add duties</t>
  </si>
  <si>
    <t>Kings A2</t>
  </si>
  <si>
    <t>Kings B Ward - WHH</t>
  </si>
  <si>
    <t>Kings C1</t>
  </si>
  <si>
    <t>Kings C2</t>
  </si>
  <si>
    <t>Kings D Male &amp; Female</t>
  </si>
  <si>
    <t>MLU WHH</t>
  </si>
  <si>
    <t>Oxford</t>
  </si>
  <si>
    <t>Richard Stevens Stroke Unit</t>
  </si>
  <si>
    <t>Rotary Suite</t>
  </si>
  <si>
    <t>WH Kennington Ward</t>
  </si>
  <si>
    <t>WH Maternity Labour and Folkestone+ MCA</t>
  </si>
  <si>
    <t>WH NICU</t>
  </si>
  <si>
    <t>WH Padua Ward</t>
  </si>
  <si>
    <t>EAST LANCASHIRE HOSPITALS NHS TRUST</t>
  </si>
  <si>
    <t>Antenatal Ward</t>
  </si>
  <si>
    <t>Burnley Birth Centre</t>
  </si>
  <si>
    <t>Central Birth Suite</t>
  </si>
  <si>
    <t>Gynaecology and Breast Care Ward</t>
  </si>
  <si>
    <t>Postnatal Ward</t>
  </si>
  <si>
    <t>Rakehead</t>
  </si>
  <si>
    <t>Ribblesdale</t>
  </si>
  <si>
    <t>Hartley</t>
  </si>
  <si>
    <t>Marsden</t>
  </si>
  <si>
    <t>Reedyford</t>
  </si>
  <si>
    <t>Acute Stroke Unit (ASU)</t>
  </si>
  <si>
    <t>B18</t>
  </si>
  <si>
    <t>B22</t>
  </si>
  <si>
    <t>B24</t>
  </si>
  <si>
    <t>B4</t>
  </si>
  <si>
    <t>Blackburn Birth Centre</t>
  </si>
  <si>
    <t>C1</t>
  </si>
  <si>
    <t>C11</t>
  </si>
  <si>
    <t>C14A</t>
  </si>
  <si>
    <t>C14B</t>
  </si>
  <si>
    <t>C18A</t>
  </si>
  <si>
    <t>C18B</t>
  </si>
  <si>
    <t>C22</t>
  </si>
  <si>
    <t>Childrens Unit</t>
  </si>
  <si>
    <t>Coronary Care Unit (CCU)</t>
  </si>
  <si>
    <t>D1</t>
  </si>
  <si>
    <t>D3</t>
  </si>
  <si>
    <t>Medical Assessment Unit (AMUA)</t>
  </si>
  <si>
    <t>Medical Assessment Unit (AMUB)</t>
  </si>
  <si>
    <t>Neonatal Intensive Care Unit</t>
  </si>
  <si>
    <t>Surgical Triage Unit</t>
  </si>
  <si>
    <t>EAST LONDON NHS FOUNDATION TRUST</t>
  </si>
  <si>
    <t>Bevan Ward</t>
  </si>
  <si>
    <t>Brett Ward</t>
  </si>
  <si>
    <t>Conolly Ward</t>
  </si>
  <si>
    <t>Gardner Ward</t>
  </si>
  <si>
    <t>Joshua Ward</t>
  </si>
  <si>
    <t>Mother &amp; Baby Ward</t>
  </si>
  <si>
    <t>Ruth Seifert Ward</t>
  </si>
  <si>
    <t>Fothergill Ward</t>
  </si>
  <si>
    <t>Sally Sherman Ward</t>
  </si>
  <si>
    <t>Aldgate Ward</t>
  </si>
  <si>
    <t>Bow Ward</t>
  </si>
  <si>
    <t>Broadgate Ward</t>
  </si>
  <si>
    <t>Butterfield Ward</t>
  </si>
  <si>
    <t>Clerkenwell JHC</t>
  </si>
  <si>
    <t>Clissold Ward</t>
  </si>
  <si>
    <t>East India</t>
  </si>
  <si>
    <t>Hoxton Ward</t>
  </si>
  <si>
    <t>Limehouse Unit</t>
  </si>
  <si>
    <t>Loxford Ward</t>
  </si>
  <si>
    <t>Ludgate Ward</t>
  </si>
  <si>
    <t>Morrison Ward</t>
  </si>
  <si>
    <t>Shoreditch</t>
  </si>
  <si>
    <t>Victoria Ward</t>
  </si>
  <si>
    <t>West Ferry</t>
  </si>
  <si>
    <t>Woodberry Ward</t>
  </si>
  <si>
    <t>BED Archer Unit</t>
  </si>
  <si>
    <t>BED Ash Ward</t>
  </si>
  <si>
    <t>BED Cedar House</t>
  </si>
  <si>
    <t>BED Fountains Court</t>
  </si>
  <si>
    <t>BED Townsend Court</t>
  </si>
  <si>
    <t>BED Willow Ward</t>
  </si>
  <si>
    <t>LU Coral Ward</t>
  </si>
  <si>
    <t>LU Onyx Ward</t>
  </si>
  <si>
    <t>LU Poplars Ward</t>
  </si>
  <si>
    <t>LUTON Crystal Ward</t>
  </si>
  <si>
    <t>LUTON Jade</t>
  </si>
  <si>
    <t>Coborn  PICU</t>
  </si>
  <si>
    <t>Coborn Acute</t>
  </si>
  <si>
    <t>Coborn-Galaxy Ward</t>
  </si>
  <si>
    <t>LONDON Crystal</t>
  </si>
  <si>
    <t>NEW Ivory</t>
  </si>
  <si>
    <t>Ruby Triage Ward</t>
  </si>
  <si>
    <t>Brick Lane Ward</t>
  </si>
  <si>
    <t>Columbia Ward</t>
  </si>
  <si>
    <t>Globe Ward</t>
  </si>
  <si>
    <t>Lea Ward</t>
  </si>
  <si>
    <t>Leadenhall Ward</t>
  </si>
  <si>
    <t>toWER HAMLETS CENTRE FOR MENTAL HEALTH</t>
  </si>
  <si>
    <t>Millharbour</t>
  </si>
  <si>
    <t>Roman Ward</t>
  </si>
  <si>
    <t>Rosebank Ward</t>
  </si>
  <si>
    <t>Thames Hse</t>
  </si>
  <si>
    <t>EAST SUFFOLK AND NORTH ESSEX NHS FOUNDATION TRUST</t>
  </si>
  <si>
    <t>178 INT Aldeburgh Community Hospital IHT</t>
  </si>
  <si>
    <t>Amended ward 27/09/2019</t>
  </si>
  <si>
    <t>178 INT Bluebird Lodge Community Hospital IHT</t>
  </si>
  <si>
    <t>432 C&amp;D West Bergholt Ward COH</t>
  </si>
  <si>
    <t>432 INT Birch Ward COH</t>
  </si>
  <si>
    <t>432 INT D Arcy Ward COH</t>
  </si>
  <si>
    <t>432 INT Peldon Ward COH</t>
  </si>
  <si>
    <t>432 INT Tiptree Ward COH</t>
  </si>
  <si>
    <t>432 MED Acute cardiac Unit COH</t>
  </si>
  <si>
    <t>432 MED Easthorpe Ward COH</t>
  </si>
  <si>
    <t>432 MED Emergency Assessment Unit COH</t>
  </si>
  <si>
    <t>432 MED Layer Marney Ward COH</t>
  </si>
  <si>
    <t>432 MED Nayland Contingency Ward COH</t>
  </si>
  <si>
    <t>432 MED Stroke Unit COH</t>
  </si>
  <si>
    <t>432 MSKSS Aldham Ward COH</t>
  </si>
  <si>
    <t>432 MSKSS Copford Ward COH</t>
  </si>
  <si>
    <t>432 MSKSS Fordham Ward COH</t>
  </si>
  <si>
    <t>432 MSKSS Great Tey Ward COH</t>
  </si>
  <si>
    <t>432 SURG Brightlingsea Ward COH</t>
  </si>
  <si>
    <t>432 SURG Critical Care COH</t>
  </si>
  <si>
    <t>432 SURG Langham Ward COH</t>
  </si>
  <si>
    <t>432 SURG Mersea Ward COH</t>
  </si>
  <si>
    <t>432 SURG Surgical Assessment Unit COH</t>
  </si>
  <si>
    <t>432 SURG Wivenhoe Ward COH</t>
  </si>
  <si>
    <t>432 W&amp;C Childrens Ward COH</t>
  </si>
  <si>
    <t>432 W&amp;C In Patient Maternity COH</t>
  </si>
  <si>
    <t>432 W&amp;C Neonatal Unit COH</t>
  </si>
  <si>
    <t>432 W&amp;C Stanway Ward COH</t>
  </si>
  <si>
    <t>178 INT Felixstowe Community Hospital IHT</t>
  </si>
  <si>
    <t>178 C&amp;D Somersham IHT</t>
  </si>
  <si>
    <t>178 INT Grundisburgh IHT</t>
  </si>
  <si>
    <t>178 INT Haughley IHT</t>
  </si>
  <si>
    <t>178 MED Bramford Ward IHT</t>
  </si>
  <si>
    <t>178 MED Brantham IHT</t>
  </si>
  <si>
    <t>178 MED Capel IHT</t>
  </si>
  <si>
    <t>178 MED Claydon IHT</t>
  </si>
  <si>
    <t>178 MED Debenham IHT</t>
  </si>
  <si>
    <t>178 MED Kesgrave Ward IHT</t>
  </si>
  <si>
    <t>178 MED Kirton IHT</t>
  </si>
  <si>
    <t>178 MED Shotley IHT</t>
  </si>
  <si>
    <t>178 MED Sproughton Ward IHT</t>
  </si>
  <si>
    <t>178 MED Washbrook IHT</t>
  </si>
  <si>
    <t>178 MED Waveney Ward IHT</t>
  </si>
  <si>
    <t>178 MED Woodbridge IHT</t>
  </si>
  <si>
    <t>178 MSKSS Martlesham IHT</t>
  </si>
  <si>
    <t>178 SURG Critical Care Unit IHT</t>
  </si>
  <si>
    <t>178 SURG Lavenham IHT</t>
  </si>
  <si>
    <t>178 SURG Needham IHT</t>
  </si>
  <si>
    <t>178 SURG Saxmundham IHT</t>
  </si>
  <si>
    <t>178 SURG Stowupland IHT</t>
  </si>
  <si>
    <t>178 SURG Stradbroke IHT</t>
  </si>
  <si>
    <t>178 W&amp;C Bergholt Ward IHT</t>
  </si>
  <si>
    <t>178 W&amp;C Brook IHT</t>
  </si>
  <si>
    <t>178 W&amp;C Deben IHT</t>
  </si>
  <si>
    <t>178 W&amp;C Neonatal Unit IHT</t>
  </si>
  <si>
    <t>178 W&amp;C Orwell IHT</t>
  </si>
  <si>
    <t>178 W&amp;C Stour IHT</t>
  </si>
  <si>
    <t>EAST SUSSEX HEALTHCARE NHS TRUST</t>
  </si>
  <si>
    <t>Irvine Unit Bexhill</t>
  </si>
  <si>
    <t>Added 05/11/2019</t>
  </si>
  <si>
    <t>AAU Cq</t>
  </si>
  <si>
    <t>Baird Ward Cq</t>
  </si>
  <si>
    <t>Benson Ward CQ</t>
  </si>
  <si>
    <t>Cookson Devas Elective CQ</t>
  </si>
  <si>
    <t>Critical Care Conquest</t>
  </si>
  <si>
    <t>De Cham Ward Conquest</t>
  </si>
  <si>
    <t>Egerton Ward CQ</t>
  </si>
  <si>
    <t>Gardner Ward Conquest</t>
  </si>
  <si>
    <t>James Ward CQ</t>
  </si>
  <si>
    <t>Kipling &amp; Friston Wards</t>
  </si>
  <si>
    <t>MacDonald Ward CQ</t>
  </si>
  <si>
    <t>Maternity Cq</t>
  </si>
  <si>
    <t>Mirlees Ward CQ</t>
  </si>
  <si>
    <t>Newington Frailty CQ</t>
  </si>
  <si>
    <t>Rye Memorial Care Centre</t>
  </si>
  <si>
    <t>SAU CQ</t>
  </si>
  <si>
    <t>SCBU CQ</t>
  </si>
  <si>
    <t>St Raphael Ward</t>
  </si>
  <si>
    <t>Tressell Ward Cq</t>
  </si>
  <si>
    <t>Wellington Ward CQ</t>
  </si>
  <si>
    <t>Woodlands Abbey</t>
  </si>
  <si>
    <t>Woodlands Castle</t>
  </si>
  <si>
    <t>AMU Edgh</t>
  </si>
  <si>
    <t>Berwick Ward EDGH</t>
  </si>
  <si>
    <t>Cardiology (CCU/PCI) &amp; Cath Lab EDGH</t>
  </si>
  <si>
    <t>Amended 05/11/2019</t>
  </si>
  <si>
    <t>Critical Care Unit Edgh</t>
  </si>
  <si>
    <t>Cuckmere Ward EDGH</t>
  </si>
  <si>
    <t>East Dean/Sovereign Stroke Unit</t>
  </si>
  <si>
    <t>Eastbourne Midwifery Unit- EMU</t>
  </si>
  <si>
    <t>Frailty</t>
  </si>
  <si>
    <t>Hailsham Edgh</t>
  </si>
  <si>
    <t>Jevington Ward EDGH</t>
  </si>
  <si>
    <t>Michelham Unit</t>
  </si>
  <si>
    <t>Pevensey Ward EDGH</t>
  </si>
  <si>
    <t>Seaford</t>
  </si>
  <si>
    <t>Westham Edgh</t>
  </si>
  <si>
    <t>EPSOM AND ST HELIER UNIVERSITY HOSPITALS NHS TRUST</t>
  </si>
  <si>
    <t>Dorking Community Hospital</t>
  </si>
  <si>
    <t>ALE (Alexandra)</t>
  </si>
  <si>
    <t>AMUC (Chuter Ede AMU)</t>
  </si>
  <si>
    <t>BRI (Britten)</t>
  </si>
  <si>
    <t>BUC (Buckley)</t>
  </si>
  <si>
    <t>CAMA (Croft Community Unit)</t>
  </si>
  <si>
    <t>CSY (Casey)</t>
  </si>
  <si>
    <t>ECCU (Coronary Care Unit)</t>
  </si>
  <si>
    <t>EITU (ITU/HDU)</t>
  </si>
  <si>
    <t>EMAT (Maternity Unit)</t>
  </si>
  <si>
    <t>GLO (Gloucester)</t>
  </si>
  <si>
    <t>NOR (Northey)</t>
  </si>
  <si>
    <t>SCBU (Special Care Baby Unit)</t>
  </si>
  <si>
    <t>SWIF (Swift Ward)</t>
  </si>
  <si>
    <t>MOLESEY HOSPITAL</t>
  </si>
  <si>
    <t>Molesey Community Hospital</t>
  </si>
  <si>
    <t>DERB (Derby)</t>
  </si>
  <si>
    <t>OAKS (Oaks)</t>
  </si>
  <si>
    <t>PACU (EOC PACU - Recovery)</t>
  </si>
  <si>
    <t>A3 (A3)</t>
  </si>
  <si>
    <t>A5 (A5)</t>
  </si>
  <si>
    <t>A6 (A6)</t>
  </si>
  <si>
    <t>AMUM (AMU Short Stay)</t>
  </si>
  <si>
    <t>AMUS (AMU)</t>
  </si>
  <si>
    <t>B1 (Whitfield Unit)</t>
  </si>
  <si>
    <t>B5M (B5 Medical)</t>
  </si>
  <si>
    <t>B6SC (Step Closer to Home (B6))</t>
  </si>
  <si>
    <t>BEA1 (Beacon)</t>
  </si>
  <si>
    <t>C3 (C3 Stroke Unit)</t>
  </si>
  <si>
    <t>C4 (C4)</t>
  </si>
  <si>
    <t>C6 (C6)</t>
  </si>
  <si>
    <t>FDMS (Frank Deas Medical Short Stay Unit)</t>
  </si>
  <si>
    <t>FDWF (Frank Deas Frailty)</t>
  </si>
  <si>
    <t>HS (Harry Secombe)</t>
  </si>
  <si>
    <t>M2 (M2)</t>
  </si>
  <si>
    <t>MAT (Maternity Ward)</t>
  </si>
  <si>
    <t>MMWS (Mary Moore (Surgical))</t>
  </si>
  <si>
    <t>NNU (Neonatal Unit)</t>
  </si>
  <si>
    <t>QM2 (QM2)</t>
  </si>
  <si>
    <t>RB (Richard Bright)</t>
  </si>
  <si>
    <t>SCCU (Coronary Care Unit)</t>
  </si>
  <si>
    <t>SITU (ITU/HDU)</t>
  </si>
  <si>
    <t>New Epsom and Ewell Community Hospital</t>
  </si>
  <si>
    <t>ESSEX PARTNERSHIP UNIVERSITY NHS FOUNDATION TRUST</t>
  </si>
  <si>
    <t>Alpine</t>
  </si>
  <si>
    <t>Aurora</t>
  </si>
  <si>
    <t>Causeway</t>
  </si>
  <si>
    <t>Dune</t>
  </si>
  <si>
    <t>Forest</t>
  </si>
  <si>
    <t>Fuji</t>
  </si>
  <si>
    <t>Lagoon</t>
  </si>
  <si>
    <t>Christopher   PICU</t>
  </si>
  <si>
    <t>Edward House</t>
  </si>
  <si>
    <t>Finchingfield</t>
  </si>
  <si>
    <t>Galleywood</t>
  </si>
  <si>
    <t>Rainbow Mother &amp; Baby</t>
  </si>
  <si>
    <t>Peter Bruff</t>
  </si>
  <si>
    <t>Tower</t>
  </si>
  <si>
    <t>Bernard</t>
  </si>
  <si>
    <t>Henneage</t>
  </si>
  <si>
    <t>439 Ipswich Road</t>
  </si>
  <si>
    <t>Ardleigh</t>
  </si>
  <si>
    <t>Gosfield</t>
  </si>
  <si>
    <t>Cumberlege Centre</t>
  </si>
  <si>
    <t>Stort</t>
  </si>
  <si>
    <t>Assessment Unit - Basildon</t>
  </si>
  <si>
    <t>Gloucester</t>
  </si>
  <si>
    <t>Grangewater</t>
  </si>
  <si>
    <t>Hadleigh Unit</t>
  </si>
  <si>
    <t>Thorpe</t>
  </si>
  <si>
    <t>Mountnessing Ct</t>
  </si>
  <si>
    <t>Larkwood</t>
  </si>
  <si>
    <t>Longview</t>
  </si>
  <si>
    <t>Robin Pinto Unit</t>
  </si>
  <si>
    <t>Beech - Rochford</t>
  </si>
  <si>
    <t>CedarWillow</t>
  </si>
  <si>
    <t>Clifton Lodge</t>
  </si>
  <si>
    <t>Kelvedon</t>
  </si>
  <si>
    <t>Poplar Ward - Rochford</t>
  </si>
  <si>
    <t>Rawreth Court</t>
  </si>
  <si>
    <t>Avocet Ward</t>
  </si>
  <si>
    <t>Beech - St Margarets</t>
  </si>
  <si>
    <t>Kitwood</t>
  </si>
  <si>
    <t>Plane Ward</t>
  </si>
  <si>
    <t>Poplar Ward - St Margarets</t>
  </si>
  <si>
    <t>Ruby</t>
  </si>
  <si>
    <t>Topaz</t>
  </si>
  <si>
    <t>Meadowview</t>
  </si>
  <si>
    <t>Woodlea Clinic</t>
  </si>
  <si>
    <t>FRIMLEY HEALTH NHS FOUNDATION TRUST</t>
  </si>
  <si>
    <t>Bourne</t>
  </si>
  <si>
    <t>CFU</t>
  </si>
  <si>
    <t>CLTH</t>
  </si>
  <si>
    <t>F1</t>
  </si>
  <si>
    <t>F10</t>
  </si>
  <si>
    <t>F14</t>
  </si>
  <si>
    <t>F15</t>
  </si>
  <si>
    <t>F2-Vascular</t>
  </si>
  <si>
    <t>F3</t>
  </si>
  <si>
    <t>F7</t>
  </si>
  <si>
    <t>F8</t>
  </si>
  <si>
    <t>F9</t>
  </si>
  <si>
    <t>G1</t>
  </si>
  <si>
    <t>G2A</t>
  </si>
  <si>
    <t>G2B</t>
  </si>
  <si>
    <t>G5CAVELL</t>
  </si>
  <si>
    <t>G5PAGET</t>
  </si>
  <si>
    <t>G9</t>
  </si>
  <si>
    <t>MADU</t>
  </si>
  <si>
    <t>MAU-AMU</t>
  </si>
  <si>
    <t>Parkside</t>
  </si>
  <si>
    <t>Renal</t>
  </si>
  <si>
    <t>SADU</t>
  </si>
  <si>
    <t>SSS</t>
  </si>
  <si>
    <t>Heatherwood Hospital</t>
  </si>
  <si>
    <t>Ward 04 Orthopaedic (Hwd)</t>
  </si>
  <si>
    <t>Acute Assessment Unit (WP)</t>
  </si>
  <si>
    <t>Coronary Care Unit (WP)</t>
  </si>
  <si>
    <t>Intensive Treatment Unit (WP)</t>
  </si>
  <si>
    <t>Maternity Unit (WP)</t>
  </si>
  <si>
    <t>Medical Short Stay (WP)</t>
  </si>
  <si>
    <t>Medicine Elderly Care (WP)</t>
  </si>
  <si>
    <t>Neonatal Unit (WP)</t>
  </si>
  <si>
    <t>Parkside (WP)</t>
  </si>
  <si>
    <t>Surgical Short Stay Unit (WP)</t>
  </si>
  <si>
    <t>Wexham Park Hospital</t>
  </si>
  <si>
    <t>Ward 01 Orthopaedic (WP)</t>
  </si>
  <si>
    <t>Ward 02 General Medicine (WP)</t>
  </si>
  <si>
    <t>Ward 03 Geriatric Medicine (WP)</t>
  </si>
  <si>
    <t>Ward 04 Cardiology plus Diuretic Lounge (WP)</t>
  </si>
  <si>
    <t>Ward 05 General Medicine (WP)</t>
  </si>
  <si>
    <t>Ward 06 General Medicine (WP)</t>
  </si>
  <si>
    <t>Ward 09 General Medicine (WP)</t>
  </si>
  <si>
    <t>Ward 09 Medical Acute Dependency Unit (WP)</t>
  </si>
  <si>
    <t>Ward 10 Surgical (WP)</t>
  </si>
  <si>
    <t>Ward 11 Surgical (WP)</t>
  </si>
  <si>
    <t>Ward 15 Eden (WP)</t>
  </si>
  <si>
    <t>Ward 16 SRU (WP)</t>
  </si>
  <si>
    <t>Ward 20 Gynaecology (WP)</t>
  </si>
  <si>
    <t>Ward 24 Paediatric (WP)</t>
  </si>
  <si>
    <t>GATESHEAD HEALTH NHS FOUNDATION TRUST</t>
  </si>
  <si>
    <t>Cragside Court</t>
  </si>
  <si>
    <t>Critical Care Dept</t>
  </si>
  <si>
    <t>Emergency Admissions Unit</t>
  </si>
  <si>
    <t>Maternity Unit</t>
  </si>
  <si>
    <t>St. Bedes</t>
  </si>
  <si>
    <t>Sunniside Unit</t>
  </si>
  <si>
    <t>Ward 1 Gen Med/Haem</t>
  </si>
  <si>
    <t>Ward 11 Gen Medicine</t>
  </si>
  <si>
    <t>Ward 12 Surgery</t>
  </si>
  <si>
    <t>Ward 14 Trauma</t>
  </si>
  <si>
    <t>Ward 21 Jubilee Wing Gynae/Oncol</t>
  </si>
  <si>
    <t>Ward 22 Gen Medicine</t>
  </si>
  <si>
    <t>Ward 23 Jubilee Wing</t>
  </si>
  <si>
    <t>Ward 24 Jubilee Wing</t>
  </si>
  <si>
    <t>Ward 25 Jubilee Wing</t>
  </si>
  <si>
    <t>Ward 26 Treat/Centre</t>
  </si>
  <si>
    <t>Ward 27 Treat/Centre</t>
  </si>
  <si>
    <t>Ward 4 Stroke</t>
  </si>
  <si>
    <t>Ward 8 Cardiology</t>
  </si>
  <si>
    <t>Ward 9 Respiratory</t>
  </si>
  <si>
    <t>GEORGE ELIOT HOSPITAL NHS TRUST</t>
  </si>
  <si>
    <t>Adam Bede</t>
  </si>
  <si>
    <t>Alexandra</t>
  </si>
  <si>
    <t>Bob Jakin</t>
  </si>
  <si>
    <t>Drayton Ward</t>
  </si>
  <si>
    <t>Felix</t>
  </si>
  <si>
    <t>Mary Garth</t>
  </si>
  <si>
    <t>Melly</t>
  </si>
  <si>
    <t>Nason</t>
  </si>
  <si>
    <t>Romola</t>
  </si>
  <si>
    <t>Victoria</t>
  </si>
  <si>
    <t>GLOUCESTERSHIRE HEALTH AND CARE NHS FOUNDATION TRUST</t>
  </si>
  <si>
    <t>Berkeley House</t>
  </si>
  <si>
    <t>Coln</t>
  </si>
  <si>
    <t>Amended trust &amp; site details 28/10/2019</t>
  </si>
  <si>
    <t>Windrush</t>
  </si>
  <si>
    <t>Dilke</t>
  </si>
  <si>
    <t>Honeybourne</t>
  </si>
  <si>
    <t>Lydney</t>
  </si>
  <si>
    <t>North Cotswold</t>
  </si>
  <si>
    <t>Mortimer</t>
  </si>
  <si>
    <t>Cashes Green</t>
  </si>
  <si>
    <t>Jubilee</t>
  </si>
  <si>
    <t>Abbey View</t>
  </si>
  <si>
    <t>Peakview</t>
  </si>
  <si>
    <t>Dean</t>
  </si>
  <si>
    <t>Greyfriars</t>
  </si>
  <si>
    <t>Kingsholm</t>
  </si>
  <si>
    <t>Montpellier</t>
  </si>
  <si>
    <t>Priory</t>
  </si>
  <si>
    <t>GLOUCESTERSHIRE HOSPITALS NHS FOUNDATION TRUST</t>
  </si>
  <si>
    <t>ACUC</t>
  </si>
  <si>
    <t>ALSTONE</t>
  </si>
  <si>
    <t>AVENING</t>
  </si>
  <si>
    <t>BIBURY</t>
  </si>
  <si>
    <t>CARDIAC</t>
  </si>
  <si>
    <t>DCC</t>
  </si>
  <si>
    <t>DIXTON</t>
  </si>
  <si>
    <t>GUITING</t>
  </si>
  <si>
    <t>KNIGHTSBRIDGE</t>
  </si>
  <si>
    <t>LILLEYBROOK</t>
  </si>
  <si>
    <t>PRESCOTT</t>
  </si>
  <si>
    <t>RENDCOMB</t>
  </si>
  <si>
    <t>RYEWORTH</t>
  </si>
  <si>
    <t>SNOWSHILL</t>
  </si>
  <si>
    <t>STROUD MATERNITY</t>
  </si>
  <si>
    <t>WOODMANCOTE</t>
  </si>
  <si>
    <t>2A</t>
  </si>
  <si>
    <t>2B</t>
  </si>
  <si>
    <t>5A/SAU</t>
  </si>
  <si>
    <t>5B</t>
  </si>
  <si>
    <t>6A</t>
  </si>
  <si>
    <t>6B</t>
  </si>
  <si>
    <t>7A</t>
  </si>
  <si>
    <t>7B</t>
  </si>
  <si>
    <t>8A</t>
  </si>
  <si>
    <t>8B</t>
  </si>
  <si>
    <t>9A</t>
  </si>
  <si>
    <t>9B</t>
  </si>
  <si>
    <t>CARDIOLOGY</t>
  </si>
  <si>
    <t>CIPD</t>
  </si>
  <si>
    <t>FRAILTY ASSESSMENT UNIT</t>
  </si>
  <si>
    <t>Added ward 18/11/2019</t>
  </si>
  <si>
    <t>GALLERY WING 1</t>
  </si>
  <si>
    <t>MATERNITY</t>
  </si>
  <si>
    <t>GREAT ORMOND STREET HOSPITAL FOR CHILDREN NHS FOUNDATION TRUST</t>
  </si>
  <si>
    <t>Bear Ward</t>
  </si>
  <si>
    <t>Bumblebee Ward</t>
  </si>
  <si>
    <t>Butterfly Ward</t>
  </si>
  <si>
    <t>Chameleon Ward</t>
  </si>
  <si>
    <t>Dolphin ward (NICU)</t>
  </si>
  <si>
    <t>Eagle Ward</t>
  </si>
  <si>
    <t>Elephant Ward</t>
  </si>
  <si>
    <t>Flamingo Ward</t>
  </si>
  <si>
    <t>Fox Ward</t>
  </si>
  <si>
    <t>Giraffe Ward</t>
  </si>
  <si>
    <t>Kangaroo Ward</t>
  </si>
  <si>
    <t>Kingfisher Ward</t>
  </si>
  <si>
    <t>Koala Ward</t>
  </si>
  <si>
    <t>Leopard Ward</t>
  </si>
  <si>
    <t>Lion Ward</t>
  </si>
  <si>
    <t>Mildred Creak Unit</t>
  </si>
  <si>
    <t>Panther Urology</t>
  </si>
  <si>
    <t>Panther Ward</t>
  </si>
  <si>
    <t>Pelican Ward</t>
  </si>
  <si>
    <t>Robin Ward</t>
  </si>
  <si>
    <t>Seahorse ward (PICU)</t>
  </si>
  <si>
    <t>Sky Ward</t>
  </si>
  <si>
    <t>Squirrel Ward (Endo/Met)</t>
  </si>
  <si>
    <t>Squirrel Ward (Gastro)</t>
  </si>
  <si>
    <t>GREAT WESTERN HOSPITALS NHS FOUNDATION TRUST</t>
  </si>
  <si>
    <t>Aldbourne</t>
  </si>
  <si>
    <t>Ampney</t>
  </si>
  <si>
    <t>Beech &amp; EPU</t>
  </si>
  <si>
    <t>Forest Ward SWICC</t>
  </si>
  <si>
    <t>Hazel &amp; Delivery</t>
  </si>
  <si>
    <t>Kingfisher &amp; LAMU</t>
  </si>
  <si>
    <t>Meldon</t>
  </si>
  <si>
    <t>Orchard Ward SWICC</t>
  </si>
  <si>
    <t>Saturn</t>
  </si>
  <si>
    <t>Shalbourne</t>
  </si>
  <si>
    <t>Teal</t>
  </si>
  <si>
    <t>Trauma Unit</t>
  </si>
  <si>
    <t>WHBC</t>
  </si>
  <si>
    <t>Woodpecker</t>
  </si>
  <si>
    <t>GREATER MANCHESTER MENTAL HEALTH NHS FOUNDATION TRUST</t>
  </si>
  <si>
    <t>Anson Road</t>
  </si>
  <si>
    <t>Andersen Ward</t>
  </si>
  <si>
    <t>Blake Ward</t>
  </si>
  <si>
    <t>Bronte Ward</t>
  </si>
  <si>
    <t>Cavendish Ward</t>
  </si>
  <si>
    <t>Chaucer Ward</t>
  </si>
  <si>
    <t>Copeland Ward</t>
  </si>
  <si>
    <t>Eagleton Ward</t>
  </si>
  <si>
    <t>Keats Ward</t>
  </si>
  <si>
    <t>MacColl Ward</t>
  </si>
  <si>
    <t>Bollin Ward</t>
  </si>
  <si>
    <t>Brook Ward</t>
  </si>
  <si>
    <t>Greenway Ward</t>
  </si>
  <si>
    <t>Irwell Ward</t>
  </si>
  <si>
    <t>Medlock Ward</t>
  </si>
  <si>
    <t>Elm Ward</t>
  </si>
  <si>
    <t>Juniper Ward</t>
  </si>
  <si>
    <t>Laurel Ward</t>
  </si>
  <si>
    <t>Mulberry Ward</t>
  </si>
  <si>
    <t>Poplar</t>
  </si>
  <si>
    <t>Borrowdale Ward</t>
  </si>
  <si>
    <t>Buttermere Ward</t>
  </si>
  <si>
    <t>Coniston Ward</t>
  </si>
  <si>
    <t>Delaney Ward</t>
  </si>
  <si>
    <t>Derwent Ward</t>
  </si>
  <si>
    <t>Dovedale Ward</t>
  </si>
  <si>
    <t>Eskdale Ward</t>
  </si>
  <si>
    <t>Ferndale Ward</t>
  </si>
  <si>
    <t>Gardener Unit</t>
  </si>
  <si>
    <t>Griffin Ward</t>
  </si>
  <si>
    <t>Hayeswater Ward</t>
  </si>
  <si>
    <t>Isherwood Ward</t>
  </si>
  <si>
    <t>J17 - Pegasus Ward</t>
  </si>
  <si>
    <t>J17 - Phoenix Ward</t>
  </si>
  <si>
    <t>John Denmark Unit</t>
  </si>
  <si>
    <t>Keswick Ward</t>
  </si>
  <si>
    <t>Kingsley</t>
  </si>
  <si>
    <t>Loweswater</t>
  </si>
  <si>
    <t>Newland Ward</t>
  </si>
  <si>
    <t>Rydal Ward</t>
  </si>
  <si>
    <t>Silverdale Ward</t>
  </si>
  <si>
    <t>Ullswater Ward</t>
  </si>
  <si>
    <t>Wentworth</t>
  </si>
  <si>
    <t>Beech Ward</t>
  </si>
  <si>
    <t>Birch Ward</t>
  </si>
  <si>
    <t>Oak Ward</t>
  </si>
  <si>
    <t>Holly Ward</t>
  </si>
  <si>
    <t>GUY'S AND ST THOMAS' NHS FOUNDATION TRUST</t>
  </si>
  <si>
    <t>Amputee Rehabilitation Unit</t>
  </si>
  <si>
    <t>Minnie Kidd House</t>
  </si>
  <si>
    <t>Pulross Inpatient Services</t>
  </si>
  <si>
    <t>Aston Key</t>
  </si>
  <si>
    <t>Blundell Ward</t>
  </si>
  <si>
    <t>Dorcas</t>
  </si>
  <si>
    <t>Esther</t>
  </si>
  <si>
    <t>Florence</t>
  </si>
  <si>
    <t>Hedley Atkins</t>
  </si>
  <si>
    <t>Intensive Care Guy's</t>
  </si>
  <si>
    <t>Patience</t>
  </si>
  <si>
    <t>Queen</t>
  </si>
  <si>
    <t>Richard Bright</t>
  </si>
  <si>
    <t>Samaritan</t>
  </si>
  <si>
    <t>Sarah</t>
  </si>
  <si>
    <t>Acute Admissions</t>
  </si>
  <si>
    <t>Alan Apley</t>
  </si>
  <si>
    <t>Albert</t>
  </si>
  <si>
    <t>Anne</t>
  </si>
  <si>
    <t>Ante Natal Ward</t>
  </si>
  <si>
    <t>Beach</t>
  </si>
  <si>
    <t>Becket</t>
  </si>
  <si>
    <t>Cardiac Care Unit</t>
  </si>
  <si>
    <t>Doulton</t>
  </si>
  <si>
    <t>George Perkins</t>
  </si>
  <si>
    <t>GI Unit (Gastrointestinal)</t>
  </si>
  <si>
    <t>Gynaecology Ward</t>
  </si>
  <si>
    <t>Henry</t>
  </si>
  <si>
    <t>Hillyers</t>
  </si>
  <si>
    <t>Howard</t>
  </si>
  <si>
    <t>Intensive Care St Thomas'</t>
  </si>
  <si>
    <t>Lane Fox Unit</t>
  </si>
  <si>
    <t>Luke</t>
  </si>
  <si>
    <t>Mark</t>
  </si>
  <si>
    <t>Mountain</t>
  </si>
  <si>
    <t>Neonatal Intensive Care Unit &amp; SCBU</t>
  </si>
  <si>
    <t>Overnight Intensive Recovery</t>
  </si>
  <si>
    <t>Paediatric Intensive Care</t>
  </si>
  <si>
    <t>Sarah Swift</t>
  </si>
  <si>
    <t>Savannah</t>
  </si>
  <si>
    <t>Snow Leopard</t>
  </si>
  <si>
    <t>Somerset</t>
  </si>
  <si>
    <t>Stephen</t>
  </si>
  <si>
    <t>Westminster Maternity Suite</t>
  </si>
  <si>
    <t>William Gull</t>
  </si>
  <si>
    <t>HAMPSHIRE HOSPITALS NHS FOUNDATION TRUST</t>
  </si>
  <si>
    <t>Countess of Brecknock</t>
  </si>
  <si>
    <t>Acute Assessment Unit BNH</t>
  </si>
  <si>
    <t>Critical Care BNH</t>
  </si>
  <si>
    <t>D4</t>
  </si>
  <si>
    <t>Diagnosis and Treatment Centre Ward</t>
  </si>
  <si>
    <t>E1</t>
  </si>
  <si>
    <t>E2</t>
  </si>
  <si>
    <t>E3</t>
  </si>
  <si>
    <t>E4</t>
  </si>
  <si>
    <t>F2</t>
  </si>
  <si>
    <t>G2</t>
  </si>
  <si>
    <t>Gynaecology</t>
  </si>
  <si>
    <t>Isolation Ward</t>
  </si>
  <si>
    <t>Maternity BNH</t>
  </si>
  <si>
    <t>Neo Natal Unit BNH</t>
  </si>
  <si>
    <t>Overton Ward</t>
  </si>
  <si>
    <t>Wessex</t>
  </si>
  <si>
    <t>Acute Frailty Unit</t>
  </si>
  <si>
    <t>ATL</t>
  </si>
  <si>
    <t>Bartlett</t>
  </si>
  <si>
    <t>Clifton</t>
  </si>
  <si>
    <t>Critical Care RHCH</t>
  </si>
  <si>
    <t>Freshfield</t>
  </si>
  <si>
    <t>Kemp Welch</t>
  </si>
  <si>
    <t>Maternity RHCH</t>
  </si>
  <si>
    <t>McGill</t>
  </si>
  <si>
    <t>Neo Natal Unit RHCH</t>
  </si>
  <si>
    <t>Northbrook</t>
  </si>
  <si>
    <t>Shawford</t>
  </si>
  <si>
    <t>St Cross</t>
  </si>
  <si>
    <t>Treatment Centre</t>
  </si>
  <si>
    <t>Twyford</t>
  </si>
  <si>
    <t>Wainwright</t>
  </si>
  <si>
    <t>Wykeham</t>
  </si>
  <si>
    <t>HARROGATE AND DISTRICT NHS FOUNDATION TRUST</t>
  </si>
  <si>
    <t>Byland</t>
  </si>
  <si>
    <t>Farndale</t>
  </si>
  <si>
    <t>Granby</t>
  </si>
  <si>
    <t>Harlow</t>
  </si>
  <si>
    <t>Jervaulx</t>
  </si>
  <si>
    <t>Littondale</t>
  </si>
  <si>
    <t>Maternity Total</t>
  </si>
  <si>
    <t>Medical Assessment Unit</t>
  </si>
  <si>
    <t>Medical Short Stay</t>
  </si>
  <si>
    <t>Nidderdale</t>
  </si>
  <si>
    <t>Oakdale</t>
  </si>
  <si>
    <t>Wensleydale</t>
  </si>
  <si>
    <t>Woodlands</t>
  </si>
  <si>
    <t>Lascelles</t>
  </si>
  <si>
    <t>Trinity</t>
  </si>
  <si>
    <t>HERTFORDSHIRE COMMUNITY NHS TRUST</t>
  </si>
  <si>
    <t>Danesbury</t>
  </si>
  <si>
    <t>Simpson</t>
  </si>
  <si>
    <t>St Peters Ward</t>
  </si>
  <si>
    <t>Cambridge/Oxford Ward</t>
  </si>
  <si>
    <t>Langley</t>
  </si>
  <si>
    <t>Rehab Unit</t>
  </si>
  <si>
    <t>HERTFORDSHIRE PARTNERSHIP UNIVERSITY NHS FOUNDATION TRUST</t>
  </si>
  <si>
    <t>Gainsford House</t>
  </si>
  <si>
    <t>Hampden House</t>
  </si>
  <si>
    <t>Victoria Court</t>
  </si>
  <si>
    <t>Warren Court</t>
  </si>
  <si>
    <t>4 Bowlers Green</t>
  </si>
  <si>
    <t>Forest House</t>
  </si>
  <si>
    <t>Owl</t>
  </si>
  <si>
    <t>Robin</t>
  </si>
  <si>
    <t>SRS</t>
  </si>
  <si>
    <t>Thumbswood</t>
  </si>
  <si>
    <t>Wren</t>
  </si>
  <si>
    <t>Lambourn Grove</t>
  </si>
  <si>
    <t>Lexden</t>
  </si>
  <si>
    <t>Astley Court</t>
  </si>
  <si>
    <t>Broadland Clinic</t>
  </si>
  <si>
    <t>Logandene</t>
  </si>
  <si>
    <t>Albany Lodge</t>
  </si>
  <si>
    <t>Seward Lodge</t>
  </si>
  <si>
    <t>The Beacon</t>
  </si>
  <si>
    <t>HOMERTON UNIVERSITY HOSPITAL NHS FOUNDATION TRUST</t>
  </si>
  <si>
    <t>Cardiology</t>
  </si>
  <si>
    <t>ECU</t>
  </si>
  <si>
    <t>EdithCavell</t>
  </si>
  <si>
    <t>Graham</t>
  </si>
  <si>
    <t>Lamb</t>
  </si>
  <si>
    <t>Lloyd</t>
  </si>
  <si>
    <t>MSNH</t>
  </si>
  <si>
    <t>Ortho2012</t>
  </si>
  <si>
    <t>Priestley</t>
  </si>
  <si>
    <t>RNRU</t>
  </si>
  <si>
    <t>Templar</t>
  </si>
  <si>
    <t>ThomasAudley</t>
  </si>
  <si>
    <t>HOUNSLOW AND RICHMOND COMMUNITY HEALTHCARE NHS TRUST</t>
  </si>
  <si>
    <t>Pamela Bryant</t>
  </si>
  <si>
    <t>HULL UNIVERSITY TEACHING HOSPITALS NHS TRUST</t>
  </si>
  <si>
    <t>C07</t>
  </si>
  <si>
    <t>C12</t>
  </si>
  <si>
    <t>C14</t>
  </si>
  <si>
    <t>C15</t>
  </si>
  <si>
    <t>C16</t>
  </si>
  <si>
    <t>C16A</t>
  </si>
  <si>
    <t>C18</t>
  </si>
  <si>
    <t>C19</t>
  </si>
  <si>
    <t>C20</t>
  </si>
  <si>
    <t>C21</t>
  </si>
  <si>
    <t>C26</t>
  </si>
  <si>
    <t>C28 /CMU</t>
  </si>
  <si>
    <t>Amended ward 08/11/2019</t>
  </si>
  <si>
    <t>C29</t>
  </si>
  <si>
    <t>C30</t>
  </si>
  <si>
    <t>C31</t>
  </si>
  <si>
    <t>C32</t>
  </si>
  <si>
    <t>C33</t>
  </si>
  <si>
    <t>CCAU</t>
  </si>
  <si>
    <t>CCD5</t>
  </si>
  <si>
    <t>CCDC</t>
  </si>
  <si>
    <t>CCMU</t>
  </si>
  <si>
    <t>CCTS</t>
  </si>
  <si>
    <t>CDC4</t>
  </si>
  <si>
    <t>CDS3</t>
  </si>
  <si>
    <t>CDSU</t>
  </si>
  <si>
    <t>Added 08/11/2019</t>
  </si>
  <si>
    <t>CGI1</t>
  </si>
  <si>
    <t>CGIC</t>
  </si>
  <si>
    <t>CGMP</t>
  </si>
  <si>
    <t>CGST</t>
  </si>
  <si>
    <t>CHORA</t>
  </si>
  <si>
    <t>CHRA</t>
  </si>
  <si>
    <t>CHTH</t>
  </si>
  <si>
    <t>CICU</t>
  </si>
  <si>
    <t>CIMM</t>
  </si>
  <si>
    <t>CNUF</t>
  </si>
  <si>
    <t>COHD</t>
  </si>
  <si>
    <t>CPAT</t>
  </si>
  <si>
    <t>CSAL</t>
  </si>
  <si>
    <t>CURP</t>
  </si>
  <si>
    <t>END1</t>
  </si>
  <si>
    <t>END2</t>
  </si>
  <si>
    <t>TYAC</t>
  </si>
  <si>
    <t>TYAD</t>
  </si>
  <si>
    <t>AMLU</t>
  </si>
  <si>
    <t>BAIL</t>
  </si>
  <si>
    <t>BINI</t>
  </si>
  <si>
    <t>C12D</t>
  </si>
  <si>
    <t>C6A</t>
  </si>
  <si>
    <t>CHDU</t>
  </si>
  <si>
    <t>CHEM</t>
  </si>
  <si>
    <t>CINI</t>
  </si>
  <si>
    <t>CPRA</t>
  </si>
  <si>
    <t>CYST</t>
  </si>
  <si>
    <t>DERM</t>
  </si>
  <si>
    <t>EAU</t>
  </si>
  <si>
    <t>EYDC</t>
  </si>
  <si>
    <t>EYWD</t>
  </si>
  <si>
    <t>GATH</t>
  </si>
  <si>
    <t>H1</t>
  </si>
  <si>
    <t>H10</t>
  </si>
  <si>
    <t>H100</t>
  </si>
  <si>
    <t>H11</t>
  </si>
  <si>
    <t>H110</t>
  </si>
  <si>
    <t>H12</t>
  </si>
  <si>
    <t>H120</t>
  </si>
  <si>
    <t>H130</t>
  </si>
  <si>
    <t>Replaced 130E and 130W 08/11/2019</t>
  </si>
  <si>
    <t>H15</t>
  </si>
  <si>
    <t>H16</t>
  </si>
  <si>
    <t>H19</t>
  </si>
  <si>
    <t>H20</t>
  </si>
  <si>
    <t>H200</t>
  </si>
  <si>
    <t>H21</t>
  </si>
  <si>
    <t>H24</t>
  </si>
  <si>
    <t>H30 CEDAR</t>
  </si>
  <si>
    <t>H31 MAPLE</t>
  </si>
  <si>
    <t>H31A</t>
  </si>
  <si>
    <t>H32</t>
  </si>
  <si>
    <t>H33 ROWAN</t>
  </si>
  <si>
    <t>H34 ACORN</t>
  </si>
  <si>
    <t>H34A</t>
  </si>
  <si>
    <t>H34D</t>
  </si>
  <si>
    <t>H35</t>
  </si>
  <si>
    <t>H36</t>
  </si>
  <si>
    <t>H36a</t>
  </si>
  <si>
    <t>H37</t>
  </si>
  <si>
    <t>H4</t>
  </si>
  <si>
    <t>H40</t>
  </si>
  <si>
    <t>H5 / RHOB</t>
  </si>
  <si>
    <t>H50</t>
  </si>
  <si>
    <t>H500</t>
  </si>
  <si>
    <t>H6</t>
  </si>
  <si>
    <t>H60</t>
  </si>
  <si>
    <t>H6A</t>
  </si>
  <si>
    <t>H7</t>
  </si>
  <si>
    <t>H70</t>
  </si>
  <si>
    <t>H8</t>
  </si>
  <si>
    <t>H80</t>
  </si>
  <si>
    <t>H9</t>
  </si>
  <si>
    <t>H90</t>
  </si>
  <si>
    <t>HACU</t>
  </si>
  <si>
    <t>HAEM</t>
  </si>
  <si>
    <t>HARV</t>
  </si>
  <si>
    <t>HCHC</t>
  </si>
  <si>
    <t>HCMU</t>
  </si>
  <si>
    <t>HCSS</t>
  </si>
  <si>
    <t>HDL</t>
  </si>
  <si>
    <t>HDSU</t>
  </si>
  <si>
    <t>HGDC</t>
  </si>
  <si>
    <t>HGHD</t>
  </si>
  <si>
    <t>HGMP</t>
  </si>
  <si>
    <t>HICU</t>
  </si>
  <si>
    <t>HINI</t>
  </si>
  <si>
    <t>HNHD</t>
  </si>
  <si>
    <t>HORA</t>
  </si>
  <si>
    <t>HPDU</t>
  </si>
  <si>
    <t>HPHD</t>
  </si>
  <si>
    <t>HPIU</t>
  </si>
  <si>
    <t>HPLA</t>
  </si>
  <si>
    <t>HSMO</t>
  </si>
  <si>
    <t>HSSW</t>
  </si>
  <si>
    <t>HTCB</t>
  </si>
  <si>
    <t>HTH</t>
  </si>
  <si>
    <t>IMIC</t>
  </si>
  <si>
    <t>JBWD</t>
  </si>
  <si>
    <t>N140</t>
  </si>
  <si>
    <t>Neonates</t>
  </si>
  <si>
    <t>NHEY</t>
  </si>
  <si>
    <t>NINI</t>
  </si>
  <si>
    <t>PCHE</t>
  </si>
  <si>
    <t>PHDU</t>
  </si>
  <si>
    <t>PHOB</t>
  </si>
  <si>
    <t>PION</t>
  </si>
  <si>
    <t>PLAS</t>
  </si>
  <si>
    <t>RECK</t>
  </si>
  <si>
    <t>RHDU</t>
  </si>
  <si>
    <t>SPCU</t>
  </si>
  <si>
    <t>STIL</t>
  </si>
  <si>
    <t>SUTT</t>
  </si>
  <si>
    <t>UPCO</t>
  </si>
  <si>
    <t>WDSU</t>
  </si>
  <si>
    <t>Avondale</t>
  </si>
  <si>
    <t>Granville Court</t>
  </si>
  <si>
    <t>Hawthorne Court</t>
  </si>
  <si>
    <t>Humber Centre - Darley House</t>
  </si>
  <si>
    <t>Humber Centre - Derwent</t>
  </si>
  <si>
    <t>Humber Centre - Ouse</t>
  </si>
  <si>
    <t>Humber Centre - Swale</t>
  </si>
  <si>
    <t>Humber Centre - Ullswater</t>
  </si>
  <si>
    <t>added ward and Location01/06/2020</t>
  </si>
  <si>
    <t>Maister Lodge</t>
  </si>
  <si>
    <t>Malton</t>
  </si>
  <si>
    <t>Mill View Court</t>
  </si>
  <si>
    <t>Millview Lodge</t>
  </si>
  <si>
    <t>Newbridges Residential Unit</t>
  </si>
  <si>
    <t>Miranda House - PICU</t>
  </si>
  <si>
    <t>Townend Court</t>
  </si>
  <si>
    <t>Westlands Unit</t>
  </si>
  <si>
    <t>Whitby</t>
  </si>
  <si>
    <t>IMPERIAL COLLEGE HEALTHCARE NHS TRUST</t>
  </si>
  <si>
    <t>10 North Ward</t>
  </si>
  <si>
    <t>10 South Ward</t>
  </si>
  <si>
    <t>11 South Ward</t>
  </si>
  <si>
    <t>4 South Ward</t>
  </si>
  <si>
    <t>6 North Ward</t>
  </si>
  <si>
    <t>6 South Ward</t>
  </si>
  <si>
    <t>7 North Ward</t>
  </si>
  <si>
    <t>7 South Ward</t>
  </si>
  <si>
    <t>7 West</t>
  </si>
  <si>
    <t>8 North CXH</t>
  </si>
  <si>
    <t>8 South Ward</t>
  </si>
  <si>
    <t>8 West Ward</t>
  </si>
  <si>
    <t>9 North Ward</t>
  </si>
  <si>
    <t>9 South Ward</t>
  </si>
  <si>
    <t>9 West Ward</t>
  </si>
  <si>
    <t>CXH AAU</t>
  </si>
  <si>
    <t>CXH AMU</t>
  </si>
  <si>
    <t>CXH ARU</t>
  </si>
  <si>
    <t>Intensive Care CXH</t>
  </si>
  <si>
    <t>Lady Skinner Ward</t>
  </si>
  <si>
    <t>Riverside</t>
  </si>
  <si>
    <t>A6 CICU</t>
  </si>
  <si>
    <t>A7 Ward &amp; CCU</t>
  </si>
  <si>
    <t>A8 Ward</t>
  </si>
  <si>
    <t>A9 Ward</t>
  </si>
  <si>
    <t>C8 Cardiology</t>
  </si>
  <si>
    <t>D7 Ward</t>
  </si>
  <si>
    <t>Dacie Ward</t>
  </si>
  <si>
    <t>Dewardener Ward</t>
  </si>
  <si>
    <t>Handfield Jones Ward</t>
  </si>
  <si>
    <t>Intensive care HH</t>
  </si>
  <si>
    <t>John Humphrey Ward</t>
  </si>
  <si>
    <t>Kerr Ward</t>
  </si>
  <si>
    <t>Peters Ward</t>
  </si>
  <si>
    <t>Victor Bonney Ward</t>
  </si>
  <si>
    <t>Weston Ward</t>
  </si>
  <si>
    <t>Birth Centre QCCH</t>
  </si>
  <si>
    <t>Edith Dare Postnatal Ward</t>
  </si>
  <si>
    <t>Neo Natal</t>
  </si>
  <si>
    <t>QC Lewis Suite Antenatal</t>
  </si>
  <si>
    <t>QC Stanley Clayton Ward</t>
  </si>
  <si>
    <t>QCCH labour</t>
  </si>
  <si>
    <t>Albert Ward</t>
  </si>
  <si>
    <t>Aleck Bourne 2 Ward</t>
  </si>
  <si>
    <t>Almroth Wright Ward/ Rodney Porter</t>
  </si>
  <si>
    <t>Birth Centre SMH</t>
  </si>
  <si>
    <t>Charles Pannett Ward</t>
  </si>
  <si>
    <t>Douglas Ward</t>
  </si>
  <si>
    <t>Emergency Medical Short Stay (EMSS)</t>
  </si>
  <si>
    <t>GRAND UNION WARD</t>
  </si>
  <si>
    <t>GREAT WESTERN WD</t>
  </si>
  <si>
    <t>Intensive Care SMH</t>
  </si>
  <si>
    <t>ISIC SAU</t>
  </si>
  <si>
    <t>Joseph Toynbee Ward</t>
  </si>
  <si>
    <t>Lewis Lloyd</t>
  </si>
  <si>
    <t>Lillian Holland Ward</t>
  </si>
  <si>
    <t>Major Trauma Ward</t>
  </si>
  <si>
    <t>Manvers Ward</t>
  </si>
  <si>
    <t>Patterson Ward</t>
  </si>
  <si>
    <t>Thistlewaite Ward</t>
  </si>
  <si>
    <t>Valentine Ellis Ward</t>
  </si>
  <si>
    <t>Witherow Ward</t>
  </si>
  <si>
    <t>Zachary Cope Ward</t>
  </si>
  <si>
    <t>Alex Cross Ward</t>
  </si>
  <si>
    <t>ISLE OF WIGHT NHS TRUST</t>
  </si>
  <si>
    <t>Afton Ward</t>
  </si>
  <si>
    <t>Alverstone Ward</t>
  </si>
  <si>
    <t>Appley Ward</t>
  </si>
  <si>
    <t>Colwell Ward</t>
  </si>
  <si>
    <t>Coronary Care</t>
  </si>
  <si>
    <t>Luccombe Ward</t>
  </si>
  <si>
    <t>MAAU</t>
  </si>
  <si>
    <t>Maternity Services</t>
  </si>
  <si>
    <t>Mottistone Ward</t>
  </si>
  <si>
    <t>Osborne Ward</t>
  </si>
  <si>
    <t>Paediatric Ward</t>
  </si>
  <si>
    <t>Seagrove Ward</t>
  </si>
  <si>
    <t>Shackleton Ward</t>
  </si>
  <si>
    <t>Special Care Unit</t>
  </si>
  <si>
    <t>St Helens Ward</t>
  </si>
  <si>
    <t>Whippingham Ward</t>
  </si>
  <si>
    <t>JAMES PAGET UNIVERSITY HOSPITALS NHS FOUNDATION TRUST</t>
  </si>
  <si>
    <t>JPH ACU</t>
  </si>
  <si>
    <t>JPH Central Delivery Suite</t>
  </si>
  <si>
    <t>JPH Charnwood Suite</t>
  </si>
  <si>
    <t>JPH EADU</t>
  </si>
  <si>
    <t>JPH ICU</t>
  </si>
  <si>
    <t>JPH Neonatal Unit</t>
  </si>
  <si>
    <t>JPH Short Stay (Ward16)</t>
  </si>
  <si>
    <t>JPH Ward 1 Stroke Unit</t>
  </si>
  <si>
    <t>JPH Ward 10</t>
  </si>
  <si>
    <t>JPH Ward 11</t>
  </si>
  <si>
    <t>JPH Ward 12</t>
  </si>
  <si>
    <t>JPH Ward 15</t>
  </si>
  <si>
    <t>JPH Ward 17</t>
  </si>
  <si>
    <t>JPH Ward 18</t>
  </si>
  <si>
    <t>JPH Ward 2</t>
  </si>
  <si>
    <t>JPH Ward 22</t>
  </si>
  <si>
    <t>JPH Ward 3</t>
  </si>
  <si>
    <t>JPH Ward 4</t>
  </si>
  <si>
    <t>JPH Ward 5</t>
  </si>
  <si>
    <t>JPH Ward 6</t>
  </si>
  <si>
    <t>JPH Ward 7</t>
  </si>
  <si>
    <t>KENT AND MEDWAY NHS AND SOCIAL CARE PARTNERSHIP TRUST</t>
  </si>
  <si>
    <t>Rosewood Lodge</t>
  </si>
  <si>
    <t>Jasmine</t>
  </si>
  <si>
    <t>Bridge House</t>
  </si>
  <si>
    <t>Allington Centre</t>
  </si>
  <si>
    <t>Emmetts</t>
  </si>
  <si>
    <t>Groombridge</t>
  </si>
  <si>
    <t>Penshurst</t>
  </si>
  <si>
    <t>Walmer</t>
  </si>
  <si>
    <t>Frank Lloyd</t>
  </si>
  <si>
    <t>Amberwood</t>
  </si>
  <si>
    <t>Cherrywood Ward</t>
  </si>
  <si>
    <t>Pinewood Ward</t>
  </si>
  <si>
    <t>South Central EDMBU</t>
  </si>
  <si>
    <t>Willow Suite</t>
  </si>
  <si>
    <t>Ethelbert Road</t>
  </si>
  <si>
    <t>Brookfield Centre</t>
  </si>
  <si>
    <t>Marle</t>
  </si>
  <si>
    <t>Riverhill</t>
  </si>
  <si>
    <t>Boughton Ward</t>
  </si>
  <si>
    <t>Chartwell Ward</t>
  </si>
  <si>
    <t>The Orchards</t>
  </si>
  <si>
    <t>Upnor Ward</t>
  </si>
  <si>
    <t>Newhaven Lodge</t>
  </si>
  <si>
    <t>Rivendell</t>
  </si>
  <si>
    <t>Cranmer</t>
  </si>
  <si>
    <t>Foxglove</t>
  </si>
  <si>
    <t>Samphire</t>
  </si>
  <si>
    <t>Bluebell</t>
  </si>
  <si>
    <t>Sevenscore</t>
  </si>
  <si>
    <t>Woodchurch</t>
  </si>
  <si>
    <t>The Grove</t>
  </si>
  <si>
    <t>111 Tonbridge Road</t>
  </si>
  <si>
    <t>Hever/ Chartwell</t>
  </si>
  <si>
    <t>Kent and Cottage Ward</t>
  </si>
  <si>
    <t>Hawkhurst</t>
  </si>
  <si>
    <t>Sevenoaks</t>
  </si>
  <si>
    <t>Goldsmid</t>
  </si>
  <si>
    <t>Primrose</t>
  </si>
  <si>
    <t>Elizabeth ward</t>
  </si>
  <si>
    <t>Friends</t>
  </si>
  <si>
    <t>KETTERING GENERAL HOSPITAL NHS FOUNDATION TRUST</t>
  </si>
  <si>
    <t>Ashton</t>
  </si>
  <si>
    <t>Barnwell Trauma unit</t>
  </si>
  <si>
    <t>Clifford</t>
  </si>
  <si>
    <t>Cranford</t>
  </si>
  <si>
    <t>Deene (Escalation)</t>
  </si>
  <si>
    <t>Deene A</t>
  </si>
  <si>
    <t>Deene Ward</t>
  </si>
  <si>
    <t>Geddington</t>
  </si>
  <si>
    <t>Harrowden A</t>
  </si>
  <si>
    <t>Harrowden C</t>
  </si>
  <si>
    <t>Lamport</t>
  </si>
  <si>
    <t>Lilford</t>
  </si>
  <si>
    <t>Naseby Wards</t>
  </si>
  <si>
    <t>Oakley/CCU</t>
  </si>
  <si>
    <t>Observation Bay</t>
  </si>
  <si>
    <t>Pretty Wards</t>
  </si>
  <si>
    <t>Skylark</t>
  </si>
  <si>
    <t>Twywell</t>
  </si>
  <si>
    <t>KING'S COLLEGE HOSPITAL NHS FOUNDATION TRUST</t>
  </si>
  <si>
    <t>Annie Zunz Ward</t>
  </si>
  <si>
    <t>Brunel Short Stay Surgical Unit</t>
  </si>
  <si>
    <t>Byron Ward</t>
  </si>
  <si>
    <t>Charles Polkey</t>
  </si>
  <si>
    <t>Christine Brown Critical Care Unit</t>
  </si>
  <si>
    <t>Coptcoat Ward</t>
  </si>
  <si>
    <t>Cotton Ward</t>
  </si>
  <si>
    <t>David Marsden Ward</t>
  </si>
  <si>
    <t>Davidson Ward</t>
  </si>
  <si>
    <t>Dawson Ward</t>
  </si>
  <si>
    <t>Derek Mitchell Unit</t>
  </si>
  <si>
    <t>DH-Coronary Care Unit (Sam Oram)</t>
  </si>
  <si>
    <t>DH-Frailty Assessment Unit</t>
  </si>
  <si>
    <t>DH-The Childrens Surgical Ward</t>
  </si>
  <si>
    <t>Donne Ward</t>
  </si>
  <si>
    <t>Elective Orthopaedic Unit</t>
  </si>
  <si>
    <t>ELF &amp; LIBRA Ward</t>
  </si>
  <si>
    <t>Fisk &amp; Cheere Ward</t>
  </si>
  <si>
    <t>Frank Stansil Critical Care</t>
  </si>
  <si>
    <t>Guthrie Ward</t>
  </si>
  <si>
    <t>Howard Ward</t>
  </si>
  <si>
    <t>Jack Steinberg Critical Care</t>
  </si>
  <si>
    <t>Katherine Monk Ward</t>
  </si>
  <si>
    <t>Kinnier Wilson HDU</t>
  </si>
  <si>
    <t>Kinnier Wilson Ward</t>
  </si>
  <si>
    <t>Lister Ward</t>
  </si>
  <si>
    <t>Liver Intensive Care</t>
  </si>
  <si>
    <t>Lonsdale Ward</t>
  </si>
  <si>
    <t>Marjorie Warren Ward</t>
  </si>
  <si>
    <t>Mary Ray Ward</t>
  </si>
  <si>
    <t>Matthew Whiting Ward</t>
  </si>
  <si>
    <t>Murray Falconer Ward</t>
  </si>
  <si>
    <t>Oliver Ward</t>
  </si>
  <si>
    <t>Paediatric Short Stay Unit</t>
  </si>
  <si>
    <t>Postnatal William Gilliat Ward</t>
  </si>
  <si>
    <t>R D Lawrence Ward</t>
  </si>
  <si>
    <t>Rays Of Sunshine Ward</t>
  </si>
  <si>
    <t>Recovery Ward</t>
  </si>
  <si>
    <t>Sam Oram Ward</t>
  </si>
  <si>
    <t>The Friends Stroke Unit</t>
  </si>
  <si>
    <t>Thomas Cook HDU</t>
  </si>
  <si>
    <t>Todd Ward</t>
  </si>
  <si>
    <t>Toni &amp; Guy Ward</t>
  </si>
  <si>
    <t>Trundle Ward</t>
  </si>
  <si>
    <t>V&amp;A HDU</t>
  </si>
  <si>
    <t>Victoria &amp; Albert Ward</t>
  </si>
  <si>
    <t>Waddington Ward</t>
  </si>
  <si>
    <t>Womens Surgical Unit</t>
  </si>
  <si>
    <t>Boddington (ORP)</t>
  </si>
  <si>
    <t>Churchill (ORP)</t>
  </si>
  <si>
    <t>Elizabeth (ORP)</t>
  </si>
  <si>
    <t>Frank Cooksey Ward (ORP)</t>
  </si>
  <si>
    <t>Ontario 2b (ORP)</t>
  </si>
  <si>
    <t>Childrens Ward</t>
  </si>
  <si>
    <t>Darwin 1 (S1)</t>
  </si>
  <si>
    <t>Darwin 2 (S2)</t>
  </si>
  <si>
    <t>Emergency Assessment Unit</t>
  </si>
  <si>
    <t>Farnborough Ward</t>
  </si>
  <si>
    <t>Hyper Acute Stroke Unit (HASU)</t>
  </si>
  <si>
    <t>Intensive Care &amp; High Dependency Unit</t>
  </si>
  <si>
    <t>Medical Ward 1</t>
  </si>
  <si>
    <t>Medical Ward 2</t>
  </si>
  <si>
    <t>Medical Ward 3</t>
  </si>
  <si>
    <t>Medical Ward 4</t>
  </si>
  <si>
    <t>Medical Ward 6</t>
  </si>
  <si>
    <t>Medical Ward 7</t>
  </si>
  <si>
    <t>Medical Ward 8</t>
  </si>
  <si>
    <t>Medical Ward 9</t>
  </si>
  <si>
    <t>PRUH-Coronary Care Unit</t>
  </si>
  <si>
    <t>Surgical Ward 3</t>
  </si>
  <si>
    <t>Surgical Ward 4</t>
  </si>
  <si>
    <t>Surgical Ward 5</t>
  </si>
  <si>
    <t>Surgical Ward 6</t>
  </si>
  <si>
    <t>Surgical Ward 7</t>
  </si>
  <si>
    <t>Surgical Ward 8</t>
  </si>
  <si>
    <t>Alex</t>
  </si>
  <si>
    <t>Astor</t>
  </si>
  <si>
    <t>Blyth</t>
  </si>
  <si>
    <t>Bronte</t>
  </si>
  <si>
    <t>Cambridge</t>
  </si>
  <si>
    <t>Canbury</t>
  </si>
  <si>
    <t>Hamble</t>
  </si>
  <si>
    <t>Hardy</t>
  </si>
  <si>
    <t>Isabella</t>
  </si>
  <si>
    <t>Keats</t>
  </si>
  <si>
    <t>Kennet</t>
  </si>
  <si>
    <t>Sunshine</t>
  </si>
  <si>
    <t>L4714 Hurstwood Advanced Care Mental Health Inpatients (65+)</t>
  </si>
  <si>
    <t>L6020 PICU Avenham Ward</t>
  </si>
  <si>
    <t>L6021 Duxbury Ward</t>
  </si>
  <si>
    <t>L6022 Worden Ward</t>
  </si>
  <si>
    <t>L7863 Perinatal Mental Health</t>
  </si>
  <si>
    <t>30200 Dova Ward</t>
  </si>
  <si>
    <t>Added 11/11/2019</t>
  </si>
  <si>
    <t>31210 Ramsey Unit</t>
  </si>
  <si>
    <t>L2061 Fairsnape Ward (S)</t>
  </si>
  <si>
    <t>L2062 Greenside Ward (S)</t>
  </si>
  <si>
    <t>L2063 Calder Ward (S)</t>
  </si>
  <si>
    <t>L2064 Fairoak Ward (S)</t>
  </si>
  <si>
    <t>L2065 Forest Beck Ward (S)</t>
  </si>
  <si>
    <t>L2072 Whinfell Ward (S)</t>
  </si>
  <si>
    <t>L2073 Marshaw Ward (S)</t>
  </si>
  <si>
    <t>L2075 Bleasdale Ward (S)</t>
  </si>
  <si>
    <t>L2076 Mallowdale Ward (S)</t>
  </si>
  <si>
    <t>L2078 Dutton Ward (S)</t>
  </si>
  <si>
    <t>L2079 Langden Ward (S)</t>
  </si>
  <si>
    <t>L2080 Fellside East Ward (S)</t>
  </si>
  <si>
    <t>L2082 Fellside West Ward (S)</t>
  </si>
  <si>
    <t>L2083 Hermitage Ward (S)</t>
  </si>
  <si>
    <t>A3218 Longridge Ward (C)</t>
  </si>
  <si>
    <t>L7010 Scarisbrick Mental Health Inpatients (25-65)</t>
  </si>
  <si>
    <t>L7012 Scarisbrick - 136 Suite</t>
  </si>
  <si>
    <t>L7020 PICU Lathom Suite Ward (25-65)</t>
  </si>
  <si>
    <t>L0300 The Orchard Mental Health Inpatients (25-65)</t>
  </si>
  <si>
    <t>L3076 Blackburn - 136 Suite</t>
  </si>
  <si>
    <t>L3299 Ribble A Assessment Ward (25-65)</t>
  </si>
  <si>
    <t>L3312 Hyndburn Ward Mental Health Inpatients (25-65)</t>
  </si>
  <si>
    <t>L3313 Darwen Ward Mental Health Inpatients (25-65)</t>
  </si>
  <si>
    <t>L3314 PICU Calder Ward (25-65)</t>
  </si>
  <si>
    <t>L4699 Edisford Assessment Ward (25-65)</t>
  </si>
  <si>
    <t>L5090 Harbour - 136 Suite (25-65)</t>
  </si>
  <si>
    <t>L5092 Harbour - Shakespeare Ward (25-65)</t>
  </si>
  <si>
    <t>L5093 Harbour - Stevenson Ward (25-65)</t>
  </si>
  <si>
    <t>L5094 Harbour - Churchill Ward (25-65)</t>
  </si>
  <si>
    <t>L5095 Harbour - Orwell Ward (25-65)</t>
  </si>
  <si>
    <t>L5096 Harbour - PICU Byron Ward (25-65)</t>
  </si>
  <si>
    <t>L5097 Harbour - PICU Keats Ward (25-65)</t>
  </si>
  <si>
    <t>L5102 Harbour - Austen Ward C (65+)</t>
  </si>
  <si>
    <t>L5103 Harbour - Dickens Ward C (65+)</t>
  </si>
  <si>
    <t>L5104 Harbour - Bronte Ward C (65+)</t>
  </si>
  <si>
    <t>L5105 Harbour - Wordsworth Ward C (65+)</t>
  </si>
  <si>
    <t>The Junction</t>
  </si>
  <si>
    <t>L9547 CAMHS The Cove (MH)</t>
  </si>
  <si>
    <t>WESTMORELAND GENERAL HOSPITAL</t>
  </si>
  <si>
    <t>30250 Kentmere Ward</t>
  </si>
  <si>
    <t>LANCASHIRE TEACHING HOSPITALS NHS FOUNDATION TRUST</t>
  </si>
  <si>
    <t>Brindle Ward (Gastro)</t>
  </si>
  <si>
    <t>CCU CDH</t>
  </si>
  <si>
    <t>Hazelwood (Respiratory)</t>
  </si>
  <si>
    <t>Leyland Ward</t>
  </si>
  <si>
    <t>MAU Chorley</t>
  </si>
  <si>
    <t>Rookwood A</t>
  </si>
  <si>
    <t>Rookwood B</t>
  </si>
  <si>
    <t>Surgical Unit CDH</t>
  </si>
  <si>
    <t>Bleasdale Ward</t>
  </si>
  <si>
    <t>CCU RPH</t>
  </si>
  <si>
    <t>Gynae Ward RPH</t>
  </si>
  <si>
    <t>Maternity Ward</t>
  </si>
  <si>
    <t>MAU Preston</t>
  </si>
  <si>
    <t>NRU</t>
  </si>
  <si>
    <t>Respiratory High Care Unit</t>
  </si>
  <si>
    <t>Ribblesdale Unit</t>
  </si>
  <si>
    <t>Ward 2a</t>
  </si>
  <si>
    <t>Ward 2b</t>
  </si>
  <si>
    <t>Ward 2c</t>
  </si>
  <si>
    <t>LEEDS AND YORK PARTNERSHIP NHS FOUNDATION TRUST</t>
  </si>
  <si>
    <t>BECKLIN WARD 1</t>
  </si>
  <si>
    <t>BECKLIN WARD 2 CR</t>
  </si>
  <si>
    <t>BECKLIN WARD 3</t>
  </si>
  <si>
    <t>BECKLIN WARD 4</t>
  </si>
  <si>
    <t>BECKLIN WARD 5</t>
  </si>
  <si>
    <t>YORK - BLUEBELL</t>
  </si>
  <si>
    <t>YORK - RIVERFIELDS</t>
  </si>
  <si>
    <t>YORK - WESTERDALE</t>
  </si>
  <si>
    <t>NICPM LGI</t>
  </si>
  <si>
    <t>YORK - MILL LODGE</t>
  </si>
  <si>
    <t>NEWSAM WARD 1 PICU</t>
  </si>
  <si>
    <t>NEWSAM WARD 2 FORENSIC</t>
  </si>
  <si>
    <t>NEWSAM WARD 2 WOMENS SERVICES</t>
  </si>
  <si>
    <t>NEWSAM WARD 3</t>
  </si>
  <si>
    <t>NEWSAM WARD 4</t>
  </si>
  <si>
    <t>NEWSAM WARD 5</t>
  </si>
  <si>
    <t>NEWSAM WARD 6 EDU</t>
  </si>
  <si>
    <t>2 WOODLAND SQUARE</t>
  </si>
  <si>
    <t>3 WOODLAND SQUARE</t>
  </si>
  <si>
    <t>MOTHER AND BABY THE MOUNT</t>
  </si>
  <si>
    <t>THE MOUNT WARD 1 NEW (MALE)</t>
  </si>
  <si>
    <t>THE MOUNT WARD 2 NEW (FEMALE)</t>
  </si>
  <si>
    <t>THE MOUNT WARD 3A</t>
  </si>
  <si>
    <t>THE MOUNT WARD 4A</t>
  </si>
  <si>
    <t>LEEDS COMMUNITY HEALTHCARE NHS TRUST</t>
  </si>
  <si>
    <t>Hannah House</t>
  </si>
  <si>
    <t>CAmHS in-Patient</t>
  </si>
  <si>
    <t>CRU</t>
  </si>
  <si>
    <t>LEEDS TEACHING HOSPITALS NHS TRUST</t>
  </si>
  <si>
    <t>Chapel Allerton Hospital - RR819</t>
  </si>
  <si>
    <t>J42 Urology</t>
  </si>
  <si>
    <t>J43 Short Stay Acute Urology Surgery</t>
  </si>
  <si>
    <t>L22 Adult Plastic Surgery</t>
  </si>
  <si>
    <t>Leeds General Infirmary - RR801</t>
  </si>
  <si>
    <t>J01 Neonatal unit</t>
  </si>
  <si>
    <t>J03 Delivery Suite</t>
  </si>
  <si>
    <t>J05 Obstetrics Post Natal</t>
  </si>
  <si>
    <t>J07 Elderly Medicine</t>
  </si>
  <si>
    <t>J08 Elderly Medicine</t>
  </si>
  <si>
    <t>J14 Elderly Medicine</t>
  </si>
  <si>
    <t>J15 Elderly Medicine</t>
  </si>
  <si>
    <t>J17 Elderly Medicine</t>
  </si>
  <si>
    <t>J19 General Medicine</t>
  </si>
  <si>
    <t>J20 Infection &amp; Travel Med</t>
  </si>
  <si>
    <t>J21 General Medicine</t>
  </si>
  <si>
    <t>J24 Benign Gynaecology</t>
  </si>
  <si>
    <t>J26 Acute Medicine Admissions</t>
  </si>
  <si>
    <t>J27 Acute Medicine Admissions</t>
  </si>
  <si>
    <t>J28 Elderly Medicine Admissions</t>
  </si>
  <si>
    <t>J29 Elderly Medicine Admissions</t>
  </si>
  <si>
    <t>J84 Thoracic Surgery</t>
  </si>
  <si>
    <t>J88 Haematology In-patients</t>
  </si>
  <si>
    <t>J89 Haematology In-patients</t>
  </si>
  <si>
    <t>J93 NSO In-Patients</t>
  </si>
  <si>
    <t>J94 NSO Young Adult</t>
  </si>
  <si>
    <t>J96 NSO In-patients</t>
  </si>
  <si>
    <t>J97 NSO In-patients</t>
  </si>
  <si>
    <t>J98 Gynae Oncology Surgery</t>
  </si>
  <si>
    <t>L08 Plastic Surg/Trauma HDU</t>
  </si>
  <si>
    <t>L12 Stroke Rehabilitation</t>
  </si>
  <si>
    <t>L17 Neurology</t>
  </si>
  <si>
    <t>L21 Stroke Ward &amp; HASU</t>
  </si>
  <si>
    <t>L23 ENT/Maxillo-Facial</t>
  </si>
  <si>
    <t>L24 Neuro Cranial&amp;Ortho Spine</t>
  </si>
  <si>
    <t>L25 Neuro Cranial&amp;Ortho Spine</t>
  </si>
  <si>
    <t>L28 Surgical Day Unit</t>
  </si>
  <si>
    <t>L34 Trauma &amp; Orthopaedics</t>
  </si>
  <si>
    <t>L37 Trauma &amp; Orthopaedics</t>
  </si>
  <si>
    <t>L43 Neonatal</t>
  </si>
  <si>
    <t>L44 Obstetrics</t>
  </si>
  <si>
    <t>L50 Childrens Hepat, Gastro &amp; Neph</t>
  </si>
  <si>
    <t>St James's University Hospital - RR813</t>
  </si>
  <si>
    <t>C01 Neuro Rehabilitation</t>
  </si>
  <si>
    <t>C02 Dermatology/Rheumatology</t>
  </si>
  <si>
    <t>C03 Elective Orthopaedics</t>
  </si>
  <si>
    <t>J04 Obstetrics Ante-natal Ward</t>
  </si>
  <si>
    <t>J06 Cystic Fibrosis</t>
  </si>
  <si>
    <t>J09 Respiratory Medicine</t>
  </si>
  <si>
    <t>J10 Respiratory Medicine</t>
  </si>
  <si>
    <t>J12 Respiratory Medicine</t>
  </si>
  <si>
    <t>J23 Breast Ward</t>
  </si>
  <si>
    <t>J44 General Surgery</t>
  </si>
  <si>
    <t>J45 General Surgery</t>
  </si>
  <si>
    <t>J46 Acute General Surgery</t>
  </si>
  <si>
    <t>J47 Acute General Surgery</t>
  </si>
  <si>
    <t>J49 Renal In-patient/Transplant</t>
  </si>
  <si>
    <t>J50 Renal In-patient/Transplant</t>
  </si>
  <si>
    <t>J54 Intensive Care Unit</t>
  </si>
  <si>
    <t>J81 High Dependancy Unit</t>
  </si>
  <si>
    <t>J82 HBP &amp; Upper Gastro Intest</t>
  </si>
  <si>
    <t>J83 Liver Unit</t>
  </si>
  <si>
    <t>J91 Gastroenterology Ward</t>
  </si>
  <si>
    <t>J92 Gastroenterology Ward</t>
  </si>
  <si>
    <t>JTC Transitional Care</t>
  </si>
  <si>
    <t>L03 General Intensive Care</t>
  </si>
  <si>
    <t>L04 Cardiac ICU</t>
  </si>
  <si>
    <t>L06 Neuro Intensive Care</t>
  </si>
  <si>
    <t>L09 Childrens Medicine</t>
  </si>
  <si>
    <t>L10 Major Trauma</t>
  </si>
  <si>
    <t>L14 Cardiology Day Case Ward</t>
  </si>
  <si>
    <t>L15 Vascular Ward</t>
  </si>
  <si>
    <t>L16 Cardiac Surgery/Vascular</t>
  </si>
  <si>
    <t>L18 Cardiology Ward</t>
  </si>
  <si>
    <t>L19 Cardiology Admission Ward</t>
  </si>
  <si>
    <t>L20 Coronary Care</t>
  </si>
  <si>
    <t>L30 Childrens Respiratory (CF)</t>
  </si>
  <si>
    <t>L31 Childrens Onc/Haem</t>
  </si>
  <si>
    <t>L35 Trauma &amp; Orthopaedics</t>
  </si>
  <si>
    <t>L36 Obstetrics</t>
  </si>
  <si>
    <t>L40 Childrens Medicine</t>
  </si>
  <si>
    <t>L41 Childrens Speciality Surgery</t>
  </si>
  <si>
    <t>L42 Childrens Surgery</t>
  </si>
  <si>
    <t>L45 Delivery Suite</t>
  </si>
  <si>
    <t>L47 Childrens Intensive Care</t>
  </si>
  <si>
    <t>L48H Childrens HDU</t>
  </si>
  <si>
    <t>L51 Childrens Cardiac Surgery</t>
  </si>
  <si>
    <t>L52 Childrens Neurosciences</t>
  </si>
  <si>
    <t>W01 Day Surgery Unit</t>
  </si>
  <si>
    <t>Wharfedale Hospital - RR807</t>
  </si>
  <si>
    <t>JDWD David Beevers Day Unit</t>
  </si>
  <si>
    <t>LEICESTERSHIRE PARTNERSHIP NHS TRUST</t>
  </si>
  <si>
    <t>3 Rubicon Close</t>
  </si>
  <si>
    <t>Belvoir Unit</t>
  </si>
  <si>
    <t>Bennion Centre/Langley</t>
  </si>
  <si>
    <t>BC Kirby</t>
  </si>
  <si>
    <t>BC Welford</t>
  </si>
  <si>
    <t>CV Ellistown 2</t>
  </si>
  <si>
    <t>CV Snibston 1</t>
  </si>
  <si>
    <t>Evington Centre</t>
  </si>
  <si>
    <t>CB Beechwood</t>
  </si>
  <si>
    <t>CB Clarendon</t>
  </si>
  <si>
    <t>EC Coleman</t>
  </si>
  <si>
    <t>EC Gwendolen</t>
  </si>
  <si>
    <t>FP General</t>
  </si>
  <si>
    <t>Gillivers</t>
  </si>
  <si>
    <t>The Gillivers</t>
  </si>
  <si>
    <t>HB East Ward</t>
  </si>
  <si>
    <t>HB North Ward</t>
  </si>
  <si>
    <t>Herschel Prins</t>
  </si>
  <si>
    <t>Griffin Female PICU</t>
  </si>
  <si>
    <t>HP Phoenix</t>
  </si>
  <si>
    <t>Lough Swithland</t>
  </si>
  <si>
    <t>MM Dalgliesh</t>
  </si>
  <si>
    <t>Mill Lodge</t>
  </si>
  <si>
    <t>ML Mill Lodge (New Site)</t>
  </si>
  <si>
    <t>Rutland</t>
  </si>
  <si>
    <t>St Lukes</t>
  </si>
  <si>
    <t>SL Ward 1 Stroke</t>
  </si>
  <si>
    <t>SL Ward 3</t>
  </si>
  <si>
    <t>Stewart House</t>
  </si>
  <si>
    <t>SH Skye Wing</t>
  </si>
  <si>
    <t>Agnes Unit</t>
  </si>
  <si>
    <t>Ashby</t>
  </si>
  <si>
    <t>Beaumont</t>
  </si>
  <si>
    <t>Bosworth</t>
  </si>
  <si>
    <t>Watermead</t>
  </si>
  <si>
    <t>The Grange</t>
  </si>
  <si>
    <t>LEWISHAM AND GREENWICH NHS TRUST</t>
  </si>
  <si>
    <t>AMU Ward 1</t>
  </si>
  <si>
    <t>AMU Ward 2</t>
  </si>
  <si>
    <t>Greenwich Birth Centre</t>
  </si>
  <si>
    <t>Macmillan Brook Ward 21</t>
  </si>
  <si>
    <t>New Ward 14</t>
  </si>
  <si>
    <t>New Ward 23</t>
  </si>
  <si>
    <t>Amemded 20/12/2019</t>
  </si>
  <si>
    <t>New Ward 3</t>
  </si>
  <si>
    <t>Tiger Safari Ward</t>
  </si>
  <si>
    <t>Ward 7 and Delivery Suite</t>
  </si>
  <si>
    <t>Alder Ward</t>
  </si>
  <si>
    <t>Anderson Delivery Suite</t>
  </si>
  <si>
    <t>Ash Ward</t>
  </si>
  <si>
    <t>Aspen Ward</t>
  </si>
  <si>
    <t>Cedar Ward</t>
  </si>
  <si>
    <t>Cherry Ward</t>
  </si>
  <si>
    <t>Chestnut Ward</t>
  </si>
  <si>
    <t>Childrens Inpatient Ward</t>
  </si>
  <si>
    <t>Hawthorn Ward</t>
  </si>
  <si>
    <t>Larch Ward</t>
  </si>
  <si>
    <t>Linden Ward</t>
  </si>
  <si>
    <t>Maple Ward</t>
  </si>
  <si>
    <t>Maternity Ward (LH)</t>
  </si>
  <si>
    <t>LINCOLNSHIRE COMMUNITY HEALTH SERVICES NHS TRUST</t>
  </si>
  <si>
    <t>Scotter</t>
  </si>
  <si>
    <t>Archer</t>
  </si>
  <si>
    <t>Carlton</t>
  </si>
  <si>
    <t>Scarborough</t>
  </si>
  <si>
    <t>Butterfly</t>
  </si>
  <si>
    <t>Welland</t>
  </si>
  <si>
    <t>LINCOLNSHIRE PARTNERSHIP NHS FOUNDATION TRUST</t>
  </si>
  <si>
    <t>Ash Villa</t>
  </si>
  <si>
    <t>Langworth Ward</t>
  </si>
  <si>
    <t>Maple Lodge</t>
  </si>
  <si>
    <t>Ashley House</t>
  </si>
  <si>
    <t>Charlesworth Ward</t>
  </si>
  <si>
    <t>Hartsholme Unit</t>
  </si>
  <si>
    <t>Francis Willis Unit</t>
  </si>
  <si>
    <t>The Fens</t>
  </si>
  <si>
    <t>The Vales</t>
  </si>
  <si>
    <t>The Wolds</t>
  </si>
  <si>
    <t>Manthorpe</t>
  </si>
  <si>
    <t>Rochford</t>
  </si>
  <si>
    <t>LIVERPOOL HEART AND CHEST HOSPITAL NHS FOUNDATION TRUST</t>
  </si>
  <si>
    <t>CHERRY</t>
  </si>
  <si>
    <t>CRITICAL CARE</t>
  </si>
  <si>
    <t>ELM</t>
  </si>
  <si>
    <t>OAK</t>
  </si>
  <si>
    <t>Added ward 12/11/2019</t>
  </si>
  <si>
    <t>LIVERPOOL UNIVERSITY HOSPITALS NHS FOUNDATION TRUST</t>
  </si>
  <si>
    <t>Amended trust and site details 28/10/2019</t>
  </si>
  <si>
    <t>Added ward 28/10/2019</t>
  </si>
  <si>
    <t>ROYAL LIVERPOOL UNIVERSITY HOSPITAL</t>
  </si>
  <si>
    <t>2Y / SU</t>
  </si>
  <si>
    <t>3X</t>
  </si>
  <si>
    <t>3Y</t>
  </si>
  <si>
    <t>5A</t>
  </si>
  <si>
    <t>5X</t>
  </si>
  <si>
    <t>5Y</t>
  </si>
  <si>
    <t>6X</t>
  </si>
  <si>
    <t>6Y</t>
  </si>
  <si>
    <t>8HDU</t>
  </si>
  <si>
    <t>8X</t>
  </si>
  <si>
    <t>8Y</t>
  </si>
  <si>
    <t>9HDU</t>
  </si>
  <si>
    <t>9X</t>
  </si>
  <si>
    <t>9Y</t>
  </si>
  <si>
    <t>AIFU</t>
  </si>
  <si>
    <t>APCU</t>
  </si>
  <si>
    <t>ESAU</t>
  </si>
  <si>
    <t>POCU</t>
  </si>
  <si>
    <t>A2H</t>
  </si>
  <si>
    <t>ACCU</t>
  </si>
  <si>
    <t>Critical care</t>
  </si>
  <si>
    <t>FAU</t>
  </si>
  <si>
    <t>MTW</t>
  </si>
  <si>
    <t>Sefton Suite</t>
  </si>
  <si>
    <t>Ward 22</t>
  </si>
  <si>
    <t>Ward 29/SAU</t>
  </si>
  <si>
    <t>Ward 30</t>
  </si>
  <si>
    <t>Amended ward 25/09/2019 (space at end of name),Amended trust name 28/10/2019</t>
  </si>
  <si>
    <t>LIVERPOOL WOMEN'S NHS FOUNDATION TRUST</t>
  </si>
  <si>
    <t>Gynae Ward</t>
  </si>
  <si>
    <t>Induction&amp;Delivery Suites</t>
  </si>
  <si>
    <t>Jeffcoate</t>
  </si>
  <si>
    <t>Maternity Base</t>
  </si>
  <si>
    <t>MLU</t>
  </si>
  <si>
    <t>Neonatal Care</t>
  </si>
  <si>
    <t>LONDON NORTH WEST UNIVERSITY HEALTHCARE NHS TRUST</t>
  </si>
  <si>
    <t>Abbey Suite</t>
  </si>
  <si>
    <t>Gladstone 1</t>
  </si>
  <si>
    <t>Gladstone 2</t>
  </si>
  <si>
    <t>Gladstone 3</t>
  </si>
  <si>
    <t>Gladstone 4</t>
  </si>
  <si>
    <t>4 South</t>
  </si>
  <si>
    <t>Amended 25/09/2019</t>
  </si>
  <si>
    <t>5 North</t>
  </si>
  <si>
    <t>5 South</t>
  </si>
  <si>
    <t>6 North</t>
  </si>
  <si>
    <t>6 South</t>
  </si>
  <si>
    <t>7 North</t>
  </si>
  <si>
    <t>7 South</t>
  </si>
  <si>
    <t>8 South</t>
  </si>
  <si>
    <t>Fifoot Ward</t>
  </si>
  <si>
    <t>Furness Ward</t>
  </si>
  <si>
    <t>ICU Ealing</t>
  </si>
  <si>
    <t>Meadow House</t>
  </si>
  <si>
    <t>Robertson Ward</t>
  </si>
  <si>
    <t>TAU (3 North)</t>
  </si>
  <si>
    <t>Byrd-SAU</t>
  </si>
  <si>
    <t>Carroll</t>
  </si>
  <si>
    <t>Crick Assessment Unit</t>
  </si>
  <si>
    <t>Darwin</t>
  </si>
  <si>
    <t>Defoe</t>
  </si>
  <si>
    <t>Drake</t>
  </si>
  <si>
    <t>Dryden Enhanced</t>
  </si>
  <si>
    <t>Elgar</t>
  </si>
  <si>
    <t>Eliot</t>
  </si>
  <si>
    <t>Evelyn</t>
  </si>
  <si>
    <t>Fielding</t>
  </si>
  <si>
    <t>Fletcher (Gastro)</t>
  </si>
  <si>
    <t>Florence Obstetric Unit</t>
  </si>
  <si>
    <t>Gaskell</t>
  </si>
  <si>
    <t>Gray</t>
  </si>
  <si>
    <t>Haldane</t>
  </si>
  <si>
    <t>Herrick</t>
  </si>
  <si>
    <t>ICU Level 3</t>
  </si>
  <si>
    <t>ICU Level 5</t>
  </si>
  <si>
    <t>Jacks Place</t>
  </si>
  <si>
    <t>James</t>
  </si>
  <si>
    <t>Jenner</t>
  </si>
  <si>
    <t>Medical HDU</t>
  </si>
  <si>
    <t>Midwifery LED Unit</t>
  </si>
  <si>
    <t>RHRU</t>
  </si>
  <si>
    <t>Sainsbury</t>
  </si>
  <si>
    <t>TAU NPH</t>
  </si>
  <si>
    <t>Dowland</t>
  </si>
  <si>
    <t>Frederick Salmon - North</t>
  </si>
  <si>
    <t>Frederick Salmon - South</t>
  </si>
  <si>
    <t>Jonson (IRU)</t>
  </si>
  <si>
    <t>CCU (Ward 6)</t>
  </si>
  <si>
    <t>Cobham Clinic</t>
  </si>
  <si>
    <t>EAU (Ward 1)</t>
  </si>
  <si>
    <t>EAU 2 (Ward 4)</t>
  </si>
  <si>
    <t>Female MSS (Ward 3)</t>
  </si>
  <si>
    <t>Haem Onc Unit</t>
  </si>
  <si>
    <t>Respiratory Ward (Ward 10)</t>
  </si>
  <si>
    <t>SCBU/ NICU</t>
  </si>
  <si>
    <t>Ward 19a</t>
  </si>
  <si>
    <t>Ward 19b Rehab</t>
  </si>
  <si>
    <t>Ward 32 (Mat 1st Floor)</t>
  </si>
  <si>
    <t>Ward 33 (Mat 2nd Floor)</t>
  </si>
  <si>
    <t>Ward 34 (Gynae 3rd Floor)</t>
  </si>
  <si>
    <t>MAIDSTONE AND TUNBRIDGE WELLS NHS TRUST</t>
  </si>
  <si>
    <t>Acute Stroke</t>
  </si>
  <si>
    <t>Cornwallis</t>
  </si>
  <si>
    <t>Culpepper (incl CCU)</t>
  </si>
  <si>
    <t>Edith Cavel</t>
  </si>
  <si>
    <t>Intensive Treatment Unit (ITU)</t>
  </si>
  <si>
    <t>John Day</t>
  </si>
  <si>
    <t>Lord North</t>
  </si>
  <si>
    <t>Maidstone Orthopaedic Unit (MOU)</t>
  </si>
  <si>
    <t>Site name amended 27/09/2019</t>
  </si>
  <si>
    <t>Mercer</t>
  </si>
  <si>
    <t>MSSU</t>
  </si>
  <si>
    <t>Peale</t>
  </si>
  <si>
    <t>Pye Oliver</t>
  </si>
  <si>
    <t>Whatman</t>
  </si>
  <si>
    <t>Birth Centre (Crowborough).</t>
  </si>
  <si>
    <t>Hedgehog</t>
  </si>
  <si>
    <t>Midwifery Services (ante/post natal &amp; Delivery Suite)</t>
  </si>
  <si>
    <t>SSSU</t>
  </si>
  <si>
    <t>MANCHESTER UNIVERSITY NHS FOUNDATION TRUST</t>
  </si>
  <si>
    <t>55I - Ward 55 Inpatients Reh</t>
  </si>
  <si>
    <t>11M+12M - Ward 11 &amp; 12</t>
  </si>
  <si>
    <t>30M - 30M</t>
  </si>
  <si>
    <t>31 - Ward 31</t>
  </si>
  <si>
    <t>32M - 32M</t>
  </si>
  <si>
    <t>35 - Ward 35 (ACC)</t>
  </si>
  <si>
    <t>3M - Ward 3</t>
  </si>
  <si>
    <t>44 - Ward 44</t>
  </si>
  <si>
    <t>45 - Ward 45</t>
  </si>
  <si>
    <t>46 - Ward 46</t>
  </si>
  <si>
    <t>4M - Ward 4</t>
  </si>
  <si>
    <t>8HPB - Ward 8 HPB</t>
  </si>
  <si>
    <t>9M+10M - Ward 9 &amp; 10</t>
  </si>
  <si>
    <t>AM1 - Am1</t>
  </si>
  <si>
    <t>AM2 - Am2</t>
  </si>
  <si>
    <t>AM3 - Am3</t>
  </si>
  <si>
    <t>AM4 - Am4</t>
  </si>
  <si>
    <t>CSITU</t>
  </si>
  <si>
    <t>ESTU - Emergency Surgical Trauma Unit</t>
  </si>
  <si>
    <t>ETCS - Etc Short Stay</t>
  </si>
  <si>
    <t>HNSU - Head and Neck Surgical Unit</t>
  </si>
  <si>
    <t>MANCHESTER WARD - MANW</t>
  </si>
  <si>
    <t>MVC - MANCHESTER VASCULAR CENTRE</t>
  </si>
  <si>
    <t>Ward 36/37</t>
  </si>
  <si>
    <t>75 - Ward 75</t>
  </si>
  <si>
    <t>76 - Ward 76</t>
  </si>
  <si>
    <t>77 - Ward 77</t>
  </si>
  <si>
    <t>78 - Ward 78</t>
  </si>
  <si>
    <t>81 - Ward 81 Burns</t>
  </si>
  <si>
    <t>83 - Ward 83</t>
  </si>
  <si>
    <t>84 - Ward 84</t>
  </si>
  <si>
    <t>84A - Ward 84 Bmtu</t>
  </si>
  <si>
    <t>85 - Ward 85</t>
  </si>
  <si>
    <t>87 - Ward 87 Galaxy</t>
  </si>
  <si>
    <t>Paediatric Critical Care</t>
  </si>
  <si>
    <t>62 - Ward 62 - Gynae Inpatients</t>
  </si>
  <si>
    <t>NICU - Neonatal Intensive Care Unit</t>
  </si>
  <si>
    <t>Ward 47a Midwifery Led Unit</t>
  </si>
  <si>
    <t>Ward 47b Postnatal</t>
  </si>
  <si>
    <t>Ward 64 Delivery Unit</t>
  </si>
  <si>
    <t>Ward 65 Antenatal</t>
  </si>
  <si>
    <t>Ward 66 Postnatal</t>
  </si>
  <si>
    <t>AMU - Trafford</t>
  </si>
  <si>
    <t>ICU - High Care Unit’</t>
  </si>
  <si>
    <t>TINRU - INRU</t>
  </si>
  <si>
    <t>TSRU - Stroke-Rehab</t>
  </si>
  <si>
    <t>W2 - Ward 2</t>
  </si>
  <si>
    <t>W4 - Ward 4</t>
  </si>
  <si>
    <t>W6 - Ward 6</t>
  </si>
  <si>
    <t>Ward 12 Orthopeadic Unit</t>
  </si>
  <si>
    <t>A1</t>
  </si>
  <si>
    <t>A2</t>
  </si>
  <si>
    <t>A6</t>
  </si>
  <si>
    <t>A7</t>
  </si>
  <si>
    <t>A9</t>
  </si>
  <si>
    <t>ACUTE ICU</t>
  </si>
  <si>
    <t>C2 - Post Natal Ward</t>
  </si>
  <si>
    <t>C3 - Antenatal Ward</t>
  </si>
  <si>
    <t>CTCCU</t>
  </si>
  <si>
    <t>Doyle Ward</t>
  </si>
  <si>
    <t>F1 - Plastics Day Care</t>
  </si>
  <si>
    <t>F11/PITU</t>
  </si>
  <si>
    <t>F12</t>
  </si>
  <si>
    <t>F16</t>
  </si>
  <si>
    <t>F2 LUNG</t>
  </si>
  <si>
    <t>F2/F5</t>
  </si>
  <si>
    <t>JIM QUICK TRANSPLANT</t>
  </si>
  <si>
    <t>NeonatalUnit</t>
  </si>
  <si>
    <t>NWVU</t>
  </si>
  <si>
    <t>OPAL House</t>
  </si>
  <si>
    <t>Pearce Ward</t>
  </si>
  <si>
    <t>POU</t>
  </si>
  <si>
    <t>Starlight Unit (F8)</t>
  </si>
  <si>
    <t>Wilson Ward</t>
  </si>
  <si>
    <t>MEDWAY NHS FOUNDATION TRUST</t>
  </si>
  <si>
    <t>Arethusa</t>
  </si>
  <si>
    <t>Bronte WARD</t>
  </si>
  <si>
    <t>Byron</t>
  </si>
  <si>
    <t>Delivery</t>
  </si>
  <si>
    <t>Dolphin (Paeds)</t>
  </si>
  <si>
    <t>Kingfisher SAU</t>
  </si>
  <si>
    <t>Lawrence</t>
  </si>
  <si>
    <t>Lister Assessment Unit</t>
  </si>
  <si>
    <t>McCulloch</t>
  </si>
  <si>
    <t>Milton</t>
  </si>
  <si>
    <t>Nelson</t>
  </si>
  <si>
    <t>Ocelot</t>
  </si>
  <si>
    <t>Pearl</t>
  </si>
  <si>
    <t>Pembroke</t>
  </si>
  <si>
    <t>Sapphire</t>
  </si>
  <si>
    <t>SDCC</t>
  </si>
  <si>
    <t>Surgical HDU</t>
  </si>
  <si>
    <t>Tennyson</t>
  </si>
  <si>
    <t>The Birth Place</t>
  </si>
  <si>
    <t>Victory</t>
  </si>
  <si>
    <t>Wakeley</t>
  </si>
  <si>
    <t>Will Adams</t>
  </si>
  <si>
    <t>MERSEY CARE NHS FOUNDATION TRUST</t>
  </si>
  <si>
    <t>Ashworth Hospital</t>
  </si>
  <si>
    <t>Arnold</t>
  </si>
  <si>
    <t>Blake</t>
  </si>
  <si>
    <t>Carlyle</t>
  </si>
  <si>
    <t>Johnson</t>
  </si>
  <si>
    <t>Newman</t>
  </si>
  <si>
    <t>Ruskin</t>
  </si>
  <si>
    <t>Shelley</t>
  </si>
  <si>
    <t>Brunswick</t>
  </si>
  <si>
    <t>Harrington</t>
  </si>
  <si>
    <t>Houses</t>
  </si>
  <si>
    <t>Maplewood 1</t>
  </si>
  <si>
    <t>Maplewood 2 &amp; 3</t>
  </si>
  <si>
    <t>Woodview</t>
  </si>
  <si>
    <t>Alt</t>
  </si>
  <si>
    <t>Dee</t>
  </si>
  <si>
    <t>Irwell</t>
  </si>
  <si>
    <t>Morris</t>
  </si>
  <si>
    <t>Newton PICU</t>
  </si>
  <si>
    <t>Heys Court</t>
  </si>
  <si>
    <t>Brain Injury Rehabilitation</t>
  </si>
  <si>
    <t>Rathbone Rehabilitation Centre</t>
  </si>
  <si>
    <t>Scott Clinic</t>
  </si>
  <si>
    <t>Hawthorn</t>
  </si>
  <si>
    <t>Ivy</t>
  </si>
  <si>
    <t>Olive</t>
  </si>
  <si>
    <t>Wavertree Bungalow</t>
  </si>
  <si>
    <t>Windsor House</t>
  </si>
  <si>
    <t>MID CHESHIRE HOSPITALS NHS FOUNDATION TRUST</t>
  </si>
  <si>
    <t>Child &amp; Adolescent Unit</t>
  </si>
  <si>
    <t>Amended 27/09/2019</t>
  </si>
  <si>
    <t>Elmhurst</t>
  </si>
  <si>
    <t>Midwifery Led Unit</t>
  </si>
  <si>
    <t>Ward 1 Coronary Care</t>
  </si>
  <si>
    <t>Ward 10 Ortho Trauma</t>
  </si>
  <si>
    <t>Ward 11 SAU</t>
  </si>
  <si>
    <t>Ward 13 Vascular &amp; Colorectal</t>
  </si>
  <si>
    <t>Ward 14 Gastroenterology</t>
  </si>
  <si>
    <t>Ward 15 Female Ward</t>
  </si>
  <si>
    <t>Ward 18 Surgical Speciality</t>
  </si>
  <si>
    <t>Ward 19 Winter Ward</t>
  </si>
  <si>
    <t>Ward 2 Short Stay</t>
  </si>
  <si>
    <t>Ward 21b Rehabilitation</t>
  </si>
  <si>
    <t>Ward 22 Neonatal</t>
  </si>
  <si>
    <t>Ward 26 Labour</t>
  </si>
  <si>
    <t>Ward 26 MLU</t>
  </si>
  <si>
    <t>Ward 4 Elderly</t>
  </si>
  <si>
    <t>Ward 5 Respiratory</t>
  </si>
  <si>
    <t>Ward 6 Rehab</t>
  </si>
  <si>
    <t>Ward 7 Gastroenterology</t>
  </si>
  <si>
    <t>Ward 9 Ortho Elective</t>
  </si>
  <si>
    <t>A4.3 Postnatal Ward</t>
  </si>
  <si>
    <t>A4.4 Neonatal Unit</t>
  </si>
  <si>
    <t>Baddow Ward</t>
  </si>
  <si>
    <t>Bardfield Ward</t>
  </si>
  <si>
    <t>Billericay Ward</t>
  </si>
  <si>
    <t>Birthing Unit</t>
  </si>
  <si>
    <t>Braxted Ward</t>
  </si>
  <si>
    <t>Burns Adult Ward</t>
  </si>
  <si>
    <t>Burns Children Ward</t>
  </si>
  <si>
    <t>Burns ITU</t>
  </si>
  <si>
    <t>Courtauld Ward</t>
  </si>
  <si>
    <t>Added Ward 26/09/2019</t>
  </si>
  <si>
    <t>Delivery Suite/Labour Ward</t>
  </si>
  <si>
    <t>Feering Ward</t>
  </si>
  <si>
    <t>Frailty Unit</t>
  </si>
  <si>
    <t>GICU</t>
  </si>
  <si>
    <t>Gosfield (EACD)</t>
  </si>
  <si>
    <t>Heybridge Ward</t>
  </si>
  <si>
    <t>John Ray Ward</t>
  </si>
  <si>
    <t>Mayflower (BADB)</t>
  </si>
  <si>
    <t>Notley Ward</t>
  </si>
  <si>
    <t>Phoenix Ward</t>
  </si>
  <si>
    <t>Rayne Ward</t>
  </si>
  <si>
    <t>SEW (GBBK)</t>
  </si>
  <si>
    <t>St Peters Maternity</t>
  </si>
  <si>
    <t>Stock Ward</t>
  </si>
  <si>
    <t>Terling Ward</t>
  </si>
  <si>
    <t>Tollesbury Ward</t>
  </si>
  <si>
    <t>WJC Maternity</t>
  </si>
  <si>
    <t>Writtle Ward (SRGD)</t>
  </si>
  <si>
    <t>MID YORKSHIRE HOSPITALS NHS TRUST</t>
  </si>
  <si>
    <t>Bronte Birth Centre, DDH</t>
  </si>
  <si>
    <t>Elective Surgical Unit DDH</t>
  </si>
  <si>
    <t>Ward 10 DDH, Medicine</t>
  </si>
  <si>
    <t>Ward 11 Elderly Step Down</t>
  </si>
  <si>
    <t>Ward 2 Elderly Step Down</t>
  </si>
  <si>
    <t>Ward 20 DDH, Orthopaedics</t>
  </si>
  <si>
    <t>Ward 4 Neuro and Stroke</t>
  </si>
  <si>
    <t>Ward 6 DDH, Medical Step Down</t>
  </si>
  <si>
    <t>Ward 8 DDH, Clinical Decisions Unit</t>
  </si>
  <si>
    <t>Ward 9 DDH, ACE Assessment Unit</t>
  </si>
  <si>
    <t>Childrens Unit PGH</t>
  </si>
  <si>
    <t>Gate 12 PGH, Acute Assesment</t>
  </si>
  <si>
    <t>Gate 18 PGH, Antenatal</t>
  </si>
  <si>
    <t>Gate 18a PGH, Labour</t>
  </si>
  <si>
    <t>Gate 20a Respiratory</t>
  </si>
  <si>
    <t>Gate 20b Oncology</t>
  </si>
  <si>
    <t>Gate 21 PGH, Haematology</t>
  </si>
  <si>
    <t>Gate 27 Acute Care</t>
  </si>
  <si>
    <t>Gate 28 PGH, Plastics</t>
  </si>
  <si>
    <t>Gate 29 PGH, Burns</t>
  </si>
  <si>
    <t>Gate 30 PGH, Intensive Care</t>
  </si>
  <si>
    <t>Gate 31 PGH, Cardiology</t>
  </si>
  <si>
    <t>Gate 32 PGH, Diabetes &amp; Endocrine</t>
  </si>
  <si>
    <t>Gate 32a PGH, Orthopaedics</t>
  </si>
  <si>
    <t>Gate 33 PGH, Surgery</t>
  </si>
  <si>
    <t>Gate 34 PGH, UroGynae, Enhanced Care</t>
  </si>
  <si>
    <t>Gate 36 PGH, Surgical Assessment</t>
  </si>
  <si>
    <t>Gate 38 PGH, Orthopaedics</t>
  </si>
  <si>
    <t>Gate 41 ACE</t>
  </si>
  <si>
    <t>Gate 42 PGH, Elderly Care</t>
  </si>
  <si>
    <t>Gate 43a PGH, Elderly Care</t>
  </si>
  <si>
    <t>Gate 43b PGH, Elderly Care</t>
  </si>
  <si>
    <t>Gate 44 PGH, Gastroenterology</t>
  </si>
  <si>
    <t>Gate 45a PGH, Respiratory</t>
  </si>
  <si>
    <t>Gate 45b PGH, Respiratory</t>
  </si>
  <si>
    <t>Gate 46 Childrens Ward</t>
  </si>
  <si>
    <t>Gate 46 Paediatric Burns</t>
  </si>
  <si>
    <t>Gate 46a Gastro</t>
  </si>
  <si>
    <t>Gate A1 Medical Step Down</t>
  </si>
  <si>
    <t>Gate A2 PGH &amp; HASU Stroke &amp; Neurology</t>
  </si>
  <si>
    <t>Gate A4 PGH, Spinal Injuries</t>
  </si>
  <si>
    <t>Neo Natal Unit Trustwide</t>
  </si>
  <si>
    <t>Pinderfields Birth Centre, PGH</t>
  </si>
  <si>
    <t>Wakefield Intermediate Care Unit</t>
  </si>
  <si>
    <t>Elective Orthopaedic Suite PGI</t>
  </si>
  <si>
    <t>Friarwood Birth Centre</t>
  </si>
  <si>
    <t>Medical &amp; Stroke Rehab Unit, PGI</t>
  </si>
  <si>
    <t>MIDLANDS PARTNERSHIP NHS FOUNDATION TRUST</t>
  </si>
  <si>
    <t>Broadfield</t>
  </si>
  <si>
    <t>Chatterley</t>
  </si>
  <si>
    <t>Grange</t>
  </si>
  <si>
    <t>Jackfield</t>
  </si>
  <si>
    <t>Scotia</t>
  </si>
  <si>
    <t>Sneyd</t>
  </si>
  <si>
    <t>Baswich</t>
  </si>
  <si>
    <t>Brockington</t>
  </si>
  <si>
    <t>Brocton</t>
  </si>
  <si>
    <t>Bromley</t>
  </si>
  <si>
    <t>Chebsey House</t>
  </si>
  <si>
    <t>Ellesmere House</t>
  </si>
  <si>
    <t>Milford</t>
  </si>
  <si>
    <t>Newport House</t>
  </si>
  <si>
    <t>Norbury</t>
  </si>
  <si>
    <t>Norton House</t>
  </si>
  <si>
    <t>Radford House</t>
  </si>
  <si>
    <t>Birch</t>
  </si>
  <si>
    <t>Pine</t>
  </si>
  <si>
    <t>Yew</t>
  </si>
  <si>
    <t>MILTON KEYNES UNIVERSITY HOSPITAL NHS FOUNDATION TRUST</t>
  </si>
  <si>
    <t>A &amp; E</t>
  </si>
  <si>
    <t>DOCC</t>
  </si>
  <si>
    <t>MAU 2</t>
  </si>
  <si>
    <t>Phoenix Unit</t>
  </si>
  <si>
    <t>MOORFIELDS EYE HOSPITAL NHS FOUNDATION TRUST</t>
  </si>
  <si>
    <t>Duke Elder Ward</t>
  </si>
  <si>
    <t>Cumberlege Wing</t>
  </si>
  <si>
    <t>Observation Unit</t>
  </si>
  <si>
    <t>NORFOLK AND NORWICH UNIVERSITY HOSPITALS NHS FOUNDATION TRUST</t>
  </si>
  <si>
    <t>AMU H</t>
  </si>
  <si>
    <t>AMU K</t>
  </si>
  <si>
    <t>Blakeney Ward</t>
  </si>
  <si>
    <t>Brundall Ward</t>
  </si>
  <si>
    <t>Buxton Ward</t>
  </si>
  <si>
    <t>Cley Gynaecology</t>
  </si>
  <si>
    <t>Cley Obstetrics</t>
  </si>
  <si>
    <t>Coltishall Ward</t>
  </si>
  <si>
    <t>Cringleford Ward</t>
  </si>
  <si>
    <t>Denton Ward</t>
  </si>
  <si>
    <t>Dilham Ward</t>
  </si>
  <si>
    <t>Docking Ward</t>
  </si>
  <si>
    <t>Dunston Ward</t>
  </si>
  <si>
    <t>Earsham Ward</t>
  </si>
  <si>
    <t>Easton Ward</t>
  </si>
  <si>
    <t>Edgefield Ward</t>
  </si>
  <si>
    <t>Elsing Ward</t>
  </si>
  <si>
    <t>Gateley Ward</t>
  </si>
  <si>
    <t>Guist Ward</t>
  </si>
  <si>
    <t>Gunthorpe Ward</t>
  </si>
  <si>
    <t>Hethel Ward</t>
  </si>
  <si>
    <t>Heydon Ward</t>
  </si>
  <si>
    <t>Kilverstone</t>
  </si>
  <si>
    <t>Kimberley Ward</t>
  </si>
  <si>
    <t>Langley Ward</t>
  </si>
  <si>
    <t>Loddon Ward</t>
  </si>
  <si>
    <t>Mattishall Ward</t>
  </si>
  <si>
    <t>MLBU</t>
  </si>
  <si>
    <t>Mulbarton Ward</t>
  </si>
  <si>
    <t>NORFOLK AND SUFFOLK NHS FOUNDATION TRUST</t>
  </si>
  <si>
    <t>Dragonfly Unit</t>
  </si>
  <si>
    <t>Suffolk Rehabilitation and Recovery Service</t>
  </si>
  <si>
    <t>Glaven Ward</t>
  </si>
  <si>
    <t>Kingfisher Mother and Baby Unit</t>
  </si>
  <si>
    <t>Rollesby Ward</t>
  </si>
  <si>
    <t>Thurne Ward</t>
  </si>
  <si>
    <t>Waveney Ward</t>
  </si>
  <si>
    <t>Whitlingham Ward</t>
  </si>
  <si>
    <t>Walker Close</t>
  </si>
  <si>
    <t>Beach Ward</t>
  </si>
  <si>
    <t>Reed Ward</t>
  </si>
  <si>
    <t>Sandringham Ward</t>
  </si>
  <si>
    <t>Great Yarmouth Acute Services</t>
  </si>
  <si>
    <t>Catton Ward</t>
  </si>
  <si>
    <t>Samphire Ward</t>
  </si>
  <si>
    <t>Foxhall House</t>
  </si>
  <si>
    <t>Abbeygate Ward</t>
  </si>
  <si>
    <t>Northgate Ward</t>
  </si>
  <si>
    <t>Southgate Ward</t>
  </si>
  <si>
    <t>Lark Ward</t>
  </si>
  <si>
    <t>Poppy Ward</t>
  </si>
  <si>
    <t>NORFOLK COMMUNITY HEALTH AND CARE NHS TRUST</t>
  </si>
  <si>
    <t>Colman Hospital</t>
  </si>
  <si>
    <t>Caroline House</t>
  </si>
  <si>
    <t>Pine Cottage</t>
  </si>
  <si>
    <t>Priscilla Bacon Centre</t>
  </si>
  <si>
    <t>Dereham Hospital</t>
  </si>
  <si>
    <t>Foxley Ward</t>
  </si>
  <si>
    <t>Kelling Hospital</t>
  </si>
  <si>
    <t>Pineheath Ward</t>
  </si>
  <si>
    <t>Mill Lodges (3 Mill Close)</t>
  </si>
  <si>
    <t>Mill Lodge Ward</t>
  </si>
  <si>
    <t>North Walsham Hospital</t>
  </si>
  <si>
    <t>North Walsham Ward</t>
  </si>
  <si>
    <t>Norwich Community Hospital</t>
  </si>
  <si>
    <t>Ogden Court</t>
  </si>
  <si>
    <t>Ogden Court Ward</t>
  </si>
  <si>
    <t>Squirrels (5 Mill Close)</t>
  </si>
  <si>
    <t>Squirrels</t>
  </si>
  <si>
    <t>Swaffham Community Hospital</t>
  </si>
  <si>
    <t>Swaffham Ward</t>
  </si>
  <si>
    <t>NORTH BRISTOL NHS TRUST</t>
  </si>
  <si>
    <t>CSH_CSHBtS</t>
  </si>
  <si>
    <t>BBS_L0G31aMU</t>
  </si>
  <si>
    <t>BBS_L1G32a</t>
  </si>
  <si>
    <t>BBS_L1G32b</t>
  </si>
  <si>
    <t>BBS_L2G19</t>
  </si>
  <si>
    <t>BBS_L2G25a</t>
  </si>
  <si>
    <t>BBS_L2G25b</t>
  </si>
  <si>
    <t>BBS_L2G33a</t>
  </si>
  <si>
    <t>BBS_L2G33b</t>
  </si>
  <si>
    <t>BBS_L2G37I</t>
  </si>
  <si>
    <t>BBS_L2G6b</t>
  </si>
  <si>
    <t>BBS_L3G26a</t>
  </si>
  <si>
    <t>BBS_L3G26b</t>
  </si>
  <si>
    <t>BBS_L3G34a</t>
  </si>
  <si>
    <t>BBS_L3G34b</t>
  </si>
  <si>
    <t>BBS_L3G7a</t>
  </si>
  <si>
    <t>BBS_L3G7b</t>
  </si>
  <si>
    <t>BBS_L4G27a</t>
  </si>
  <si>
    <t>BBS_L4G27b</t>
  </si>
  <si>
    <t>BBS_L4G8a</t>
  </si>
  <si>
    <t>BBS_L4G8b</t>
  </si>
  <si>
    <t>BBS_L5G28a</t>
  </si>
  <si>
    <t>BBS_L5G28b</t>
  </si>
  <si>
    <t>BBS_L5G9a</t>
  </si>
  <si>
    <t>BBS_L5G9b</t>
  </si>
  <si>
    <t>BBS_Medi</t>
  </si>
  <si>
    <t>MAT_CENDSU</t>
  </si>
  <si>
    <t>MAT_MENWAR</t>
  </si>
  <si>
    <t>MAT_NEOICU</t>
  </si>
  <si>
    <t>MAT_PERPWD</t>
  </si>
  <si>
    <t>MAT_QUANWD</t>
  </si>
  <si>
    <t>SMD_COTSWD</t>
  </si>
  <si>
    <t>SMD_ROSABC</t>
  </si>
  <si>
    <t>SMD_Wd1</t>
  </si>
  <si>
    <t>SMD_Wd2</t>
  </si>
  <si>
    <t>NORTH CUMBRIA INTEGRATED CARE NHS FOUNDATION TRUST</t>
  </si>
  <si>
    <t>Brampton Hospital Ward</t>
  </si>
  <si>
    <t>Cockermouth</t>
  </si>
  <si>
    <t>Amended ward name 26/09/2019; Amended trust and site details 28/10/2019</t>
  </si>
  <si>
    <t>BEECH A</t>
  </si>
  <si>
    <t>BEECH B</t>
  </si>
  <si>
    <t>Amended ward name (trailing space) 25/09/2019;Amended trust and site details 28/10/2019</t>
  </si>
  <si>
    <t>BEECH C</t>
  </si>
  <si>
    <t>BEECH D</t>
  </si>
  <si>
    <t>CHILDREN'S WARD CIC</t>
  </si>
  <si>
    <t>Added ward name 26/09/2019; Amended trust and site details 28/10/2019</t>
  </si>
  <si>
    <t>ELM A</t>
  </si>
  <si>
    <t>ELM B</t>
  </si>
  <si>
    <t>ELM C</t>
  </si>
  <si>
    <t>HAZEL WARD</t>
  </si>
  <si>
    <t>ICU CIC</t>
  </si>
  <si>
    <t>Amended ward name 26/09/2019;Amended trust and site details 28/10/2019</t>
  </si>
  <si>
    <t>MAPLE A</t>
  </si>
  <si>
    <t>MAPLE B/D</t>
  </si>
  <si>
    <t>MAPLE C</t>
  </si>
  <si>
    <t>MATERNITY CIC</t>
  </si>
  <si>
    <t>SCBU CIC</t>
  </si>
  <si>
    <t>THE HEART CENTRE</t>
  </si>
  <si>
    <t>WILLOW A</t>
  </si>
  <si>
    <t>WILLOW B</t>
  </si>
  <si>
    <t>WILLOW C</t>
  </si>
  <si>
    <t>Keswick</t>
  </si>
  <si>
    <t>Penrith Eden Unit</t>
  </si>
  <si>
    <t>CCU WCH</t>
  </si>
  <si>
    <t>CHILDREN'S WARD WCH</t>
  </si>
  <si>
    <t>Copeland Unit</t>
  </si>
  <si>
    <t>Copeland Unit: Loweswater Suite</t>
  </si>
  <si>
    <t>ICU WCH</t>
  </si>
  <si>
    <t>MATERNITY WCH</t>
  </si>
  <si>
    <t>SCBU WCH</t>
  </si>
  <si>
    <t>WARD 4</t>
  </si>
  <si>
    <t>Workington</t>
  </si>
  <si>
    <t>NORTH EAST LONDON NHS FOUNDATION TRUST</t>
  </si>
  <si>
    <t>Marigold</t>
  </si>
  <si>
    <t>Brookside</t>
  </si>
  <si>
    <t>Cook Ward</t>
  </si>
  <si>
    <t>Kahlo Ward</t>
  </si>
  <si>
    <t>Knight
(formally Hepworth)</t>
  </si>
  <si>
    <t>Monet</t>
  </si>
  <si>
    <t>Moore Ward</t>
  </si>
  <si>
    <t>Morris Ward</t>
  </si>
  <si>
    <t>Ogura Ward</t>
  </si>
  <si>
    <t>Picasso Ward</t>
  </si>
  <si>
    <t>Stage Ward</t>
  </si>
  <si>
    <t>Titian Ward</t>
  </si>
  <si>
    <t>Turner Ward</t>
  </si>
  <si>
    <t>Woodbury Unit 1</t>
  </si>
  <si>
    <t>Foxglove Ward</t>
  </si>
  <si>
    <t>Japonica</t>
  </si>
  <si>
    <t>Mayfield Ward</t>
  </si>
  <si>
    <t>NORTH MIDDLESEX UNIVERSITY HOSPITAL NHS TRUST</t>
  </si>
  <si>
    <t>Acute Stroke Unit</t>
  </si>
  <si>
    <t>Charles Coward</t>
  </si>
  <si>
    <t>Maternity ward</t>
  </si>
  <si>
    <t>Michael Bates</t>
  </si>
  <si>
    <t>Podium Ward 1</t>
  </si>
  <si>
    <t>Pymmes0</t>
  </si>
  <si>
    <t>Rainbow</t>
  </si>
  <si>
    <t>S3 Orthopaedics</t>
  </si>
  <si>
    <t>Sunrise</t>
  </si>
  <si>
    <t>Surgical Ward 2</t>
  </si>
  <si>
    <t>T3S</t>
  </si>
  <si>
    <t>T4 Winter Pressure</t>
  </si>
  <si>
    <t>T5 Medical Ward</t>
  </si>
  <si>
    <t>T6 Medical Ward</t>
  </si>
  <si>
    <t>T7 Medical Ward</t>
  </si>
  <si>
    <t>T8 Medical Ward</t>
  </si>
  <si>
    <t>NORTH STAFFORDSHIRE COMBINED HEALTHCARE NHS TRUST</t>
  </si>
  <si>
    <t>Darwin Centre</t>
  </si>
  <si>
    <t>A&amp;T</t>
  </si>
  <si>
    <t>Edward Myers</t>
  </si>
  <si>
    <t>Summers View</t>
  </si>
  <si>
    <t>NORTH TEES AND HARTLEPOOL NHS FOUNDATION TRUST</t>
  </si>
  <si>
    <t>Acute Cardiology Unit</t>
  </si>
  <si>
    <t>Critical Care North Tees</t>
  </si>
  <si>
    <t>Emergency AMB</t>
  </si>
  <si>
    <t>Ward 22 (Post Natal)</t>
  </si>
  <si>
    <t>Ward 24 (Respiratory)</t>
  </si>
  <si>
    <t>Ward 25 (Respiratory)</t>
  </si>
  <si>
    <t>Ward 26 (Gastroenterology)</t>
  </si>
  <si>
    <t>Ward 27 (Gastroenterology)</t>
  </si>
  <si>
    <t>Ward 28 (Surgery)</t>
  </si>
  <si>
    <t>Ward 31 (Surgical Observation Unit)</t>
  </si>
  <si>
    <t>Ward 32 (Fragility Fracture)</t>
  </si>
  <si>
    <t>Ward 33 (Orthopaedic &amp; Spinal)</t>
  </si>
  <si>
    <t>Ward 36</t>
  </si>
  <si>
    <t>Ward 40 (Acutev Elderly)</t>
  </si>
  <si>
    <t>Ward 41 (Stroke Unit)</t>
  </si>
  <si>
    <t>Ward 42 (Elderly Rehabilitation)</t>
  </si>
  <si>
    <t>NORTH WEST ANGLIA NHS FOUNDATION TRUST</t>
  </si>
  <si>
    <t>Acute Assessment Unit (AAU)</t>
  </si>
  <si>
    <t>Apple Tree Ward</t>
  </si>
  <si>
    <t>Bay Tree Ward</t>
  </si>
  <si>
    <t>Cherry Tree Ward</t>
  </si>
  <si>
    <t>Critical Care Centre</t>
  </si>
  <si>
    <t>Lilac Ward</t>
  </si>
  <si>
    <t>Medical Short Stay Unit</t>
  </si>
  <si>
    <t>Plum Tree Ward</t>
  </si>
  <si>
    <t>Walnut Ward</t>
  </si>
  <si>
    <t>Amazon ward</t>
  </si>
  <si>
    <t>Cardiac Ward</t>
  </si>
  <si>
    <t>Haematology/Oncology Ward</t>
  </si>
  <si>
    <t>Maternity Inpatients</t>
  </si>
  <si>
    <t>Transitional Care</t>
  </si>
  <si>
    <t>Ward A10</t>
  </si>
  <si>
    <t>Ward A15</t>
  </si>
  <si>
    <t>Ward A8</t>
  </si>
  <si>
    <t>Ward A9</t>
  </si>
  <si>
    <t>Ward B1</t>
  </si>
  <si>
    <t>Ward B11</t>
  </si>
  <si>
    <t>Ward B12</t>
  </si>
  <si>
    <t>Ward B14</t>
  </si>
  <si>
    <t>Ward B7</t>
  </si>
  <si>
    <t>Womens Health Ward</t>
  </si>
  <si>
    <t>John Van Geest Unit</t>
  </si>
  <si>
    <t>Bridge</t>
  </si>
  <si>
    <t>Weaver</t>
  </si>
  <si>
    <t>Austen</t>
  </si>
  <si>
    <t>Chesterton</t>
  </si>
  <si>
    <t>Marlowe</t>
  </si>
  <si>
    <t>Sheridan</t>
  </si>
  <si>
    <t>Taylor</t>
  </si>
  <si>
    <t>Coniston</t>
  </si>
  <si>
    <t>Grasmere</t>
  </si>
  <si>
    <t>Rydal</t>
  </si>
  <si>
    <t>NORTHAMPTON GENERAL HOSPITAL NHS TRUST</t>
  </si>
  <si>
    <t>Abington Ward (NOF)</t>
  </si>
  <si>
    <t>Allebone Ward (Stroke)</t>
  </si>
  <si>
    <t>Althorp (T&amp;O)</t>
  </si>
  <si>
    <t>Barratt Birth Centre</t>
  </si>
  <si>
    <t>Becket Ward</t>
  </si>
  <si>
    <t>Brampton Ward</t>
  </si>
  <si>
    <t>Cedar Ward (TRAUMA)</t>
  </si>
  <si>
    <t>Collingtree Medical (40)</t>
  </si>
  <si>
    <t>Compton Ward</t>
  </si>
  <si>
    <t>Disney Ward</t>
  </si>
  <si>
    <t>Dryden Ward</t>
  </si>
  <si>
    <t>Eleanor Ward</t>
  </si>
  <si>
    <t>Esther White (Nye Bevan)</t>
  </si>
  <si>
    <t>Finedon Ward</t>
  </si>
  <si>
    <t>Gosset Ward</t>
  </si>
  <si>
    <t>Hawthorn &amp; SAU</t>
  </si>
  <si>
    <t>Head &amp; Neck Ward</t>
  </si>
  <si>
    <t>Holcot Ward</t>
  </si>
  <si>
    <t>Knightley Ward</t>
  </si>
  <si>
    <t>Paddington Ward</t>
  </si>
  <si>
    <t>Quinton Ward</t>
  </si>
  <si>
    <t>Robert Watson</t>
  </si>
  <si>
    <t>Rowan (LSSD)</t>
  </si>
  <si>
    <t>Spencer Ward</t>
  </si>
  <si>
    <t>Sturtridge Ward</t>
  </si>
  <si>
    <t>Talbot Butler Ward</t>
  </si>
  <si>
    <t>Walter Tull (Nye Bevan)</t>
  </si>
  <si>
    <t>Willow Ward (+ Level 1)</t>
  </si>
  <si>
    <t>NORTHAMPTONSHIRE HEALTHCARE NHS FOUNDATION TRUST</t>
  </si>
  <si>
    <t>1 Willow Close</t>
  </si>
  <si>
    <t>(B768) Brookview</t>
  </si>
  <si>
    <t>(B769) Riverside</t>
  </si>
  <si>
    <t>Bay</t>
  </si>
  <si>
    <t>Marina PICU</t>
  </si>
  <si>
    <t>The Burrows</t>
  </si>
  <si>
    <t>Wheatfield</t>
  </si>
  <si>
    <t>Corby</t>
  </si>
  <si>
    <t>Danetre</t>
  </si>
  <si>
    <t>CRISIS House</t>
  </si>
  <si>
    <t>Cynthia Spencer Hospice</t>
  </si>
  <si>
    <t>John Greenwood Shipman Centre</t>
  </si>
  <si>
    <t>Avocet</t>
  </si>
  <si>
    <t>Cransley Hospice</t>
  </si>
  <si>
    <t>Orchard</t>
  </si>
  <si>
    <t>Sandpiper</t>
  </si>
  <si>
    <t>Shearwater</t>
  </si>
  <si>
    <t>Spinney</t>
  </si>
  <si>
    <t>The Sett</t>
  </si>
  <si>
    <t>The Squirrels</t>
  </si>
  <si>
    <t>Alexandra Ward</t>
  </si>
  <si>
    <t>Capener Ward</t>
  </si>
  <si>
    <t>Caroline Thorpe Ward</t>
  </si>
  <si>
    <t>Fortescue Ward</t>
  </si>
  <si>
    <t>Glossop Ward</t>
  </si>
  <si>
    <t>King George V</t>
  </si>
  <si>
    <t>Lundy Ward</t>
  </si>
  <si>
    <t>Staples Stroke Unit</t>
  </si>
  <si>
    <t>Tarka Ward</t>
  </si>
  <si>
    <t>South Molton Ward</t>
  </si>
  <si>
    <t>NORTHERN LINCOLNSHIRE AND GOOLE NHS FOUNDATION TRUST</t>
  </si>
  <si>
    <t>Amethyst</t>
  </si>
  <si>
    <t>B2</t>
  </si>
  <si>
    <t>Blueberry/Holly DPoW</t>
  </si>
  <si>
    <t>HDU DPoW</t>
  </si>
  <si>
    <t>ITU DPoW</t>
  </si>
  <si>
    <t>Jasmine &amp; Honeysuckle</t>
  </si>
  <si>
    <t>LAUREL WARD DPoW</t>
  </si>
  <si>
    <t>NICU DPoW</t>
  </si>
  <si>
    <t>Rainforest DPoW</t>
  </si>
  <si>
    <t>STROKE UNIT DPoW</t>
  </si>
  <si>
    <t>WARD B3 DPoW</t>
  </si>
  <si>
    <t>WARD B4 DPoW</t>
  </si>
  <si>
    <t>WARD B6 DPoW</t>
  </si>
  <si>
    <t>WARD B7 DPoW</t>
  </si>
  <si>
    <t>Ward C1 Glover</t>
  </si>
  <si>
    <t>WARD C2</t>
  </si>
  <si>
    <t>WARD C5 DPoW</t>
  </si>
  <si>
    <t>WARD C6 DPoW</t>
  </si>
  <si>
    <t>NRC Nursing Team GDH</t>
  </si>
  <si>
    <t>WARD 3 GDH</t>
  </si>
  <si>
    <t>WARD 6/7 GDH</t>
  </si>
  <si>
    <t>CCU SGH</t>
  </si>
  <si>
    <t>Clinical Decisions Unit</t>
  </si>
  <si>
    <t>Disney SGH</t>
  </si>
  <si>
    <t>ICU SGH</t>
  </si>
  <si>
    <t>NICU  SGH</t>
  </si>
  <si>
    <t>Stroke Unit SGH</t>
  </si>
  <si>
    <t>WARD 16 SGH</t>
  </si>
  <si>
    <t>WARD 17 SGH</t>
  </si>
  <si>
    <t>WARD 18 SGH</t>
  </si>
  <si>
    <t>WARD 22 SGH</t>
  </si>
  <si>
    <t>WARD 23 SGH</t>
  </si>
  <si>
    <t>WARD 24 SGH</t>
  </si>
  <si>
    <t>WARD 25 SGH</t>
  </si>
  <si>
    <t>Ward 26 SGH</t>
  </si>
  <si>
    <t>Ward 27 SGH</t>
  </si>
  <si>
    <t>WARD 28 SGH</t>
  </si>
  <si>
    <t>RX438</t>
  </si>
  <si>
    <t>AKENSIDE</t>
  </si>
  <si>
    <t>CASTLESIDE</t>
  </si>
  <si>
    <t>RX461</t>
  </si>
  <si>
    <t>FRASER HOUSE</t>
  </si>
  <si>
    <t>REDBURN YPU</t>
  </si>
  <si>
    <t>STEPHENSON HOUSE</t>
  </si>
  <si>
    <t>ALDERVALE - MEADOW VIEW</t>
  </si>
  <si>
    <t>BECKFIELD - DENE</t>
  </si>
  <si>
    <t>BRIDGEWELL - MILL COTTAGE</t>
  </si>
  <si>
    <t>CLEARBROOK - LOWER WILLOWS</t>
  </si>
  <si>
    <t>LONGVIEW - EAST WILLOWS</t>
  </si>
  <si>
    <t>SHOREDRIFT - BEDE 1</t>
  </si>
  <si>
    <t>SPRINGRISE - WEST WILLOWS</t>
  </si>
  <si>
    <t>CLEADON - ROSEWOOD</t>
  </si>
  <si>
    <t>MARSDEN</t>
  </si>
  <si>
    <t>MOWBRAY</t>
  </si>
  <si>
    <t>ROKER</t>
  </si>
  <si>
    <t>COLLINGWOOD COURT</t>
  </si>
  <si>
    <t>LOWRY</t>
  </si>
  <si>
    <t>RADS AT GIBSIDE</t>
  </si>
  <si>
    <t>KDU CHEVIOT</t>
  </si>
  <si>
    <t>KDU LINDISFARNE</t>
  </si>
  <si>
    <t>KDU WANSBECK</t>
  </si>
  <si>
    <t>MITFORD</t>
  </si>
  <si>
    <t>TWEED UNIT</t>
  </si>
  <si>
    <t>TYNE UNIT</t>
  </si>
  <si>
    <t>NORTHUMBRIA HEALTHCARE NHS FOUNDATION TRUST</t>
  </si>
  <si>
    <t>ALNW01</t>
  </si>
  <si>
    <t>BERW01</t>
  </si>
  <si>
    <t>BLYT02</t>
  </si>
  <si>
    <t>HALTHALT</t>
  </si>
  <si>
    <t>HEXH02</t>
  </si>
  <si>
    <t>HEXH03</t>
  </si>
  <si>
    <t>HEXH04</t>
  </si>
  <si>
    <t>HEXHMAT</t>
  </si>
  <si>
    <t>NTGH07</t>
  </si>
  <si>
    <t>NTGH08</t>
  </si>
  <si>
    <t>NTGH12</t>
  </si>
  <si>
    <t>NTGH15</t>
  </si>
  <si>
    <t>NTGH18</t>
  </si>
  <si>
    <t>NTGH20</t>
  </si>
  <si>
    <t>NTGH21</t>
  </si>
  <si>
    <t>NTGH22</t>
  </si>
  <si>
    <t>NTGH23</t>
  </si>
  <si>
    <t>NTGH24</t>
  </si>
  <si>
    <t>NTGHPCU</t>
  </si>
  <si>
    <t>NSEC01</t>
  </si>
  <si>
    <t>NSEC03</t>
  </si>
  <si>
    <t>NSEC04</t>
  </si>
  <si>
    <t>NSEC06</t>
  </si>
  <si>
    <t>Ward added 23/09/2019</t>
  </si>
  <si>
    <t>NSEC07</t>
  </si>
  <si>
    <t>NSEC09</t>
  </si>
  <si>
    <t>NSEC10</t>
  </si>
  <si>
    <t>NSEC12</t>
  </si>
  <si>
    <t>NSEC15</t>
  </si>
  <si>
    <t>NSEC16</t>
  </si>
  <si>
    <t>NSECCAU</t>
  </si>
  <si>
    <t>NSECCRIT</t>
  </si>
  <si>
    <t>NSECDEL</t>
  </si>
  <si>
    <t>NSECHASU</t>
  </si>
  <si>
    <t>NSECSCBU</t>
  </si>
  <si>
    <t>WANS01</t>
  </si>
  <si>
    <t>WANS02</t>
  </si>
  <si>
    <t>WANS04</t>
  </si>
  <si>
    <t>WANS05</t>
  </si>
  <si>
    <t>WANS08</t>
  </si>
  <si>
    <t>WANS09</t>
  </si>
  <si>
    <t>WANS10</t>
  </si>
  <si>
    <t>WANS11A</t>
  </si>
  <si>
    <t>WANS11B</t>
  </si>
  <si>
    <t>WANSPCU</t>
  </si>
  <si>
    <t>NOTTINGHAM UNIVERSITY HOSPITALS NHS TRUST</t>
  </si>
  <si>
    <t>Adult Cardiac Unit</t>
  </si>
  <si>
    <t>Barclay</t>
  </si>
  <si>
    <t>Beeston</t>
  </si>
  <si>
    <t>Berman 1</t>
  </si>
  <si>
    <t>Berman 2</t>
  </si>
  <si>
    <t>Bonington</t>
  </si>
  <si>
    <t>Bramley</t>
  </si>
  <si>
    <t>Cardiac Intensive Care Unit</t>
  </si>
  <si>
    <t>Carrel</t>
  </si>
  <si>
    <t>CAS Loxley</t>
  </si>
  <si>
    <t>Critical Care City</t>
  </si>
  <si>
    <t>Cystic Fibrosis Unit.</t>
  </si>
  <si>
    <t>Edward 2</t>
  </si>
  <si>
    <t>Fleming</t>
  </si>
  <si>
    <t>Fraser</t>
  </si>
  <si>
    <t>Gervis Pearson</t>
  </si>
  <si>
    <t>Gillies</t>
  </si>
  <si>
    <t>Harvey 1</t>
  </si>
  <si>
    <t>Harvey 2</t>
  </si>
  <si>
    <t>Hayward House</t>
  </si>
  <si>
    <t>Hogarth</t>
  </si>
  <si>
    <t>Labour Suite City</t>
  </si>
  <si>
    <t>Linden Lodge</t>
  </si>
  <si>
    <t>Loxley Ward</t>
  </si>
  <si>
    <t>Neonatal CITY</t>
  </si>
  <si>
    <t>Newell</t>
  </si>
  <si>
    <t>Nightingale 2</t>
  </si>
  <si>
    <t>Oxton</t>
  </si>
  <si>
    <t>Papplewick</t>
  </si>
  <si>
    <t>Patience 1</t>
  </si>
  <si>
    <t>RAU</t>
  </si>
  <si>
    <t>Southwell</t>
  </si>
  <si>
    <t>Specialist Receiving Unit</t>
  </si>
  <si>
    <t>Toghill Ward</t>
  </si>
  <si>
    <t>Winifred 2</t>
  </si>
  <si>
    <t>A23</t>
  </si>
  <si>
    <t>Advanced Respiratory Care Unit</t>
  </si>
  <si>
    <t>AICU-Adult Critical Care</t>
  </si>
  <si>
    <t>B26</t>
  </si>
  <si>
    <t>B3 AMU</t>
  </si>
  <si>
    <t>B47</t>
  </si>
  <si>
    <t>B48</t>
  </si>
  <si>
    <t>B49</t>
  </si>
  <si>
    <t>C25</t>
  </si>
  <si>
    <t>C51</t>
  </si>
  <si>
    <t>C52</t>
  </si>
  <si>
    <t>C53</t>
  </si>
  <si>
    <t>C54</t>
  </si>
  <si>
    <t>Childrens Assessment Unit</t>
  </si>
  <si>
    <t>D11</t>
  </si>
  <si>
    <t>D33</t>
  </si>
  <si>
    <t>D34</t>
  </si>
  <si>
    <t>D35</t>
  </si>
  <si>
    <t>D55 Level One Unit</t>
  </si>
  <si>
    <t>D57</t>
  </si>
  <si>
    <t>D58</t>
  </si>
  <si>
    <t>E12</t>
  </si>
  <si>
    <t>E14</t>
  </si>
  <si>
    <t>E15</t>
  </si>
  <si>
    <t>E16</t>
  </si>
  <si>
    <t>E17</t>
  </si>
  <si>
    <t>F18</t>
  </si>
  <si>
    <t>F19</t>
  </si>
  <si>
    <t>F20</t>
  </si>
  <si>
    <t>F21</t>
  </si>
  <si>
    <t>F22/CNU</t>
  </si>
  <si>
    <t>Labour Suite QMC</t>
  </si>
  <si>
    <t>Neonatal QMC</t>
  </si>
  <si>
    <t>Neuro &amp; Spinal Post Operative Unit</t>
  </si>
  <si>
    <t>Paeds Neuro Ward</t>
  </si>
  <si>
    <t>Paeds Oncology Ward</t>
  </si>
  <si>
    <t>PHDU&amp;PICU</t>
  </si>
  <si>
    <t>NOTTINGHAMSHIRE HEALTHCARE NHS FOUNDATION TRUST</t>
  </si>
  <si>
    <t>Cannock</t>
  </si>
  <si>
    <t>Tamar</t>
  </si>
  <si>
    <t>RHAA0</t>
  </si>
  <si>
    <t>B1</t>
  </si>
  <si>
    <t>Orion Unit</t>
  </si>
  <si>
    <t>Redwood 1</t>
  </si>
  <si>
    <t>Redwood 2</t>
  </si>
  <si>
    <t>Rowan 1</t>
  </si>
  <si>
    <t>Rowan 2</t>
  </si>
  <si>
    <t>Silver Birch</t>
  </si>
  <si>
    <t>Green Haven</t>
  </si>
  <si>
    <t>Hercules PICU</t>
  </si>
  <si>
    <t>Pegasus</t>
  </si>
  <si>
    <t>CASTLE</t>
  </si>
  <si>
    <t>FOREST</t>
  </si>
  <si>
    <t>JOHN PROCTOR</t>
  </si>
  <si>
    <t>Alexander House</t>
  </si>
  <si>
    <t>Bracken House</t>
  </si>
  <si>
    <t>Chatsworth Ward</t>
  </si>
  <si>
    <t>Added on 07/10/2019</t>
  </si>
  <si>
    <t>Lucy Wade</t>
  </si>
  <si>
    <t>Orchid</t>
  </si>
  <si>
    <t>CHILDRENS DEVELOPMENT CENTRE</t>
  </si>
  <si>
    <t>Adwick Ward</t>
  </si>
  <si>
    <t>Aintree Ward</t>
  </si>
  <si>
    <t>Alford Ward</t>
  </si>
  <si>
    <t>Bonnard Ward</t>
  </si>
  <si>
    <t>Brecon Ward</t>
  </si>
  <si>
    <t>Burne Ward</t>
  </si>
  <si>
    <t>Cheviot Ward</t>
  </si>
  <si>
    <t>Cotswold Ward</t>
  </si>
  <si>
    <t>Grampian Ward</t>
  </si>
  <si>
    <t>Hambleton Ward</t>
  </si>
  <si>
    <t>Kempton Ward</t>
  </si>
  <si>
    <t>Malvern Ward</t>
  </si>
  <si>
    <t>Quantock Ward</t>
  </si>
  <si>
    <t>Lodges</t>
  </si>
  <si>
    <t>Porchester</t>
  </si>
  <si>
    <t>Prospect House</t>
  </si>
  <si>
    <t>Seacole</t>
  </si>
  <si>
    <t>Thurland</t>
  </si>
  <si>
    <t>106&amp;145 Thorneywood Mount</t>
  </si>
  <si>
    <t>Assessment</t>
  </si>
  <si>
    <t>Concare</t>
  </si>
  <si>
    <t>Rehab</t>
  </si>
  <si>
    <t>OXFORD HEALTH NHS FOUNDATION TRUST</t>
  </si>
  <si>
    <t>Amended 4/11/2019</t>
  </si>
  <si>
    <t>OSRU</t>
  </si>
  <si>
    <t>Bicester</t>
  </si>
  <si>
    <t>Didcot</t>
  </si>
  <si>
    <t>Ashurst</t>
  </si>
  <si>
    <t>Evenlode</t>
  </si>
  <si>
    <t>Glyme</t>
  </si>
  <si>
    <t>Kestrel</t>
  </si>
  <si>
    <t>Lambourne</t>
  </si>
  <si>
    <t>Wenric</t>
  </si>
  <si>
    <t>Chaffron</t>
  </si>
  <si>
    <t>Watling</t>
  </si>
  <si>
    <t>Cotswold House Marlborough</t>
  </si>
  <si>
    <t>Marlborough House</t>
  </si>
  <si>
    <t>Cherwell</t>
  </si>
  <si>
    <t>City Hospital</t>
  </si>
  <si>
    <t>Amended 03/09/2019</t>
  </si>
  <si>
    <t>Sandford</t>
  </si>
  <si>
    <t>Wallingford</t>
  </si>
  <si>
    <t>Allen</t>
  </si>
  <si>
    <t>Cotswold House Oxford</t>
  </si>
  <si>
    <t>Highfield</t>
  </si>
  <si>
    <t>Vaughan Thomas</t>
  </si>
  <si>
    <t>Wintle</t>
  </si>
  <si>
    <t>Opal</t>
  </si>
  <si>
    <t>Linfoot</t>
  </si>
  <si>
    <t>Wenrisc</t>
  </si>
  <si>
    <t>OXFORD UNIVERSITY HOSPITALS NHS FOUNDATION TRUST</t>
  </si>
  <si>
    <t>Churchill Hospital - RTH02</t>
  </si>
  <si>
    <t>C-WD Blenheim</t>
  </si>
  <si>
    <t>C-WD Haem</t>
  </si>
  <si>
    <t>C-WD OCJAW</t>
  </si>
  <si>
    <t>C-WD Oncology</t>
  </si>
  <si>
    <t>C-WD Renal</t>
  </si>
  <si>
    <t>C-WD Sobell</t>
  </si>
  <si>
    <t>C-WD Upper GI</t>
  </si>
  <si>
    <t>C-WD Urology</t>
  </si>
  <si>
    <t>C-WD Wytham</t>
  </si>
  <si>
    <t>Horton General Hospital</t>
  </si>
  <si>
    <t>H-WD Childrens</t>
  </si>
  <si>
    <t>H-WD Crit Care</t>
  </si>
  <si>
    <t>H-WD Juniper</t>
  </si>
  <si>
    <t>H-WD Laburnum</t>
  </si>
  <si>
    <t>H-WD Trauma</t>
  </si>
  <si>
    <t>John Radcliffe Hospital</t>
  </si>
  <si>
    <t>J-WD 5A</t>
  </si>
  <si>
    <t>J-WD 5F</t>
  </si>
  <si>
    <t>J-WD 6A</t>
  </si>
  <si>
    <t>J-WD 6B Stroke</t>
  </si>
  <si>
    <t>J-WD 6C SSW</t>
  </si>
  <si>
    <t>J-WD 7E Osler</t>
  </si>
  <si>
    <t>J-WD 7F Trauma</t>
  </si>
  <si>
    <t>J-WD AdamTrauma</t>
  </si>
  <si>
    <t>J-WD Adult ICU</t>
  </si>
  <si>
    <t>J-WD Bell-Dray</t>
  </si>
  <si>
    <t>J-WD Card</t>
  </si>
  <si>
    <t>J-WD CMU-A</t>
  </si>
  <si>
    <t>J-WD CMU-B</t>
  </si>
  <si>
    <t>J-WD CMU-C</t>
  </si>
  <si>
    <t>J-WD CMU-D</t>
  </si>
  <si>
    <t>J-WD CT Surgery</t>
  </si>
  <si>
    <t>J-WD CTVCC</t>
  </si>
  <si>
    <t>J-WD Delivery</t>
  </si>
  <si>
    <t>J-WD Gynae</t>
  </si>
  <si>
    <t>J-WD John Warin</t>
  </si>
  <si>
    <t>J-WD Kamrans</t>
  </si>
  <si>
    <t>J-WD Maty L5</t>
  </si>
  <si>
    <t>J-WD Maty L6</t>
  </si>
  <si>
    <t>J-WD Maty OA</t>
  </si>
  <si>
    <t>J-WD Melanies</t>
  </si>
  <si>
    <t>J-WD Neuro ICU</t>
  </si>
  <si>
    <t>J-WD Neuro Red</t>
  </si>
  <si>
    <t>J-WD NeuroBlue</t>
  </si>
  <si>
    <t>J-WD NeuroGreen</t>
  </si>
  <si>
    <t>J-WD NeuroPurpl</t>
  </si>
  <si>
    <t>J-WD Newborn IC</t>
  </si>
  <si>
    <t>J-WD Paed ICU</t>
  </si>
  <si>
    <t>J-WD Robins</t>
  </si>
  <si>
    <t>J-WD SEU D</t>
  </si>
  <si>
    <t>J-WD SEU E</t>
  </si>
  <si>
    <t>J-WD SEU F</t>
  </si>
  <si>
    <t>J-WD Spires</t>
  </si>
  <si>
    <t>J-WD SSIP</t>
  </si>
  <si>
    <t>J-WD Toms</t>
  </si>
  <si>
    <t>NOC-HDU</t>
  </si>
  <si>
    <t>NOC-OCE</t>
  </si>
  <si>
    <t>NOC-Ward B</t>
  </si>
  <si>
    <t>NOC-Ward E</t>
  </si>
  <si>
    <t>NOC-Ward F</t>
  </si>
  <si>
    <t>NOC-Ward OSSU</t>
  </si>
  <si>
    <t>OXLEAS NHS FOUNDATION TRUST</t>
  </si>
  <si>
    <t>Bluebell House</t>
  </si>
  <si>
    <t>RPGAP</t>
  </si>
  <si>
    <t>Barefoot</t>
  </si>
  <si>
    <t>Belmarsh</t>
  </si>
  <si>
    <t>RPGAB</t>
  </si>
  <si>
    <t>Birchwood</t>
  </si>
  <si>
    <t>Burgess</t>
  </si>
  <si>
    <t>Crofton</t>
  </si>
  <si>
    <t>Danson</t>
  </si>
  <si>
    <t>Heath</t>
  </si>
  <si>
    <t>Joydens</t>
  </si>
  <si>
    <t>Eltham Community Beds</t>
  </si>
  <si>
    <t>Atlas House</t>
  </si>
  <si>
    <t>RPGAD</t>
  </si>
  <si>
    <t>Betts</t>
  </si>
  <si>
    <t>Goddington</t>
  </si>
  <si>
    <t>Norman</t>
  </si>
  <si>
    <t>Scadbury Ward</t>
  </si>
  <si>
    <t>Greenwood</t>
  </si>
  <si>
    <t>Oaktree Lodge</t>
  </si>
  <si>
    <t>Avery</t>
  </si>
  <si>
    <t>Maryon</t>
  </si>
  <si>
    <t>Shepherdleas Ward</t>
  </si>
  <si>
    <t>Shrewsbury</t>
  </si>
  <si>
    <t>Tarn</t>
  </si>
  <si>
    <t>Bexley Meadowview</t>
  </si>
  <si>
    <t>Thameside</t>
  </si>
  <si>
    <t>Holbrook</t>
  </si>
  <si>
    <t>Lesney</t>
  </si>
  <si>
    <t>Milbrook</t>
  </si>
  <si>
    <t>Floyd Unit</t>
  </si>
  <si>
    <t>Ward 10 (ITU/HDU)</t>
  </si>
  <si>
    <t>Ward 11a</t>
  </si>
  <si>
    <t>Ward 11b (Stroke)</t>
  </si>
  <si>
    <t>Ward 2 CCU</t>
  </si>
  <si>
    <t>AnteNatal Ward</t>
  </si>
  <si>
    <t>PostNatal Ward</t>
  </si>
  <si>
    <t>Ward C5</t>
  </si>
  <si>
    <t>Ward C6</t>
  </si>
  <si>
    <t>Ward CCU G4</t>
  </si>
  <si>
    <t>Ward D5</t>
  </si>
  <si>
    <t>Ward D6</t>
  </si>
  <si>
    <t>Ward F3</t>
  </si>
  <si>
    <t>Ward F5</t>
  </si>
  <si>
    <t>Ward F6</t>
  </si>
  <si>
    <t>Ward I5</t>
  </si>
  <si>
    <t>Ward I6</t>
  </si>
  <si>
    <t>Ward J3J4</t>
  </si>
  <si>
    <t>Ward J6</t>
  </si>
  <si>
    <t>Ward STU</t>
  </si>
  <si>
    <t>Clinical Admissions Unit</t>
  </si>
  <si>
    <t>Oasis Unit - RI</t>
  </si>
  <si>
    <t>Wolstenholme Unit - RI</t>
  </si>
  <si>
    <t>A&amp;E Observation Ward</t>
  </si>
  <si>
    <t>Ward AMU</t>
  </si>
  <si>
    <t>Ward CCU</t>
  </si>
  <si>
    <t>Ward F1</t>
  </si>
  <si>
    <t>Ward F10</t>
  </si>
  <si>
    <t>Ward F11</t>
  </si>
  <si>
    <t>Ward F7</t>
  </si>
  <si>
    <t>Ward F8</t>
  </si>
  <si>
    <t>Ward F9</t>
  </si>
  <si>
    <t>Ward G1</t>
  </si>
  <si>
    <t>Ward G2</t>
  </si>
  <si>
    <t>Ward T3</t>
  </si>
  <si>
    <t>Ward T4 STU</t>
  </si>
  <si>
    <t>Ward T5</t>
  </si>
  <si>
    <t>Ward T6</t>
  </si>
  <si>
    <t>Ward T7</t>
  </si>
  <si>
    <t>PENNINE CARE NHS FOUNDATION TRUST</t>
  </si>
  <si>
    <t>Bealeys</t>
  </si>
  <si>
    <t>Bury - North Ward</t>
  </si>
  <si>
    <t>Bury - Ramsbottom Ward</t>
  </si>
  <si>
    <t>Bury - South Ward</t>
  </si>
  <si>
    <t>Bury - The Hope Unit</t>
  </si>
  <si>
    <t>Bury - The Horizon Unit</t>
  </si>
  <si>
    <t>Butler Green - Green Ward</t>
  </si>
  <si>
    <t>Oldham - Aspen Ward</t>
  </si>
  <si>
    <t>Oldham - Cedar</t>
  </si>
  <si>
    <t>Oldham - Oak Ward</t>
  </si>
  <si>
    <t>Oldham - Rowan</t>
  </si>
  <si>
    <t>Prospect Place</t>
  </si>
  <si>
    <t>Rochdale - Beech</t>
  </si>
  <si>
    <t>Rochdale - Hollingworth</t>
  </si>
  <si>
    <t>Rochdale - Moorside</t>
  </si>
  <si>
    <t>Rochdale - Stansfield Place</t>
  </si>
  <si>
    <t>Stockport - Bevan Place</t>
  </si>
  <si>
    <t>Stockport - Heathfield</t>
  </si>
  <si>
    <t>Stockport - P2 (Davenport)</t>
  </si>
  <si>
    <t>Stockport - P3 (Norbury)</t>
  </si>
  <si>
    <t>Stockport - P4 (Arden)</t>
  </si>
  <si>
    <t>Stockport - PICU - The Cobden Unit</t>
  </si>
  <si>
    <t>Stockport - Rosewood</t>
  </si>
  <si>
    <t>Stockport - Saffron</t>
  </si>
  <si>
    <t>Tameside - Beckett Place</t>
  </si>
  <si>
    <t>Tameside - Hague Ward</t>
  </si>
  <si>
    <t>Tameside - Hurst Place</t>
  </si>
  <si>
    <t>Tameside - Rhodes Place</t>
  </si>
  <si>
    <t>Tameside - Saxon Suite</t>
  </si>
  <si>
    <t>Tameside - Summers</t>
  </si>
  <si>
    <t>Tameside - Tatton Ward</t>
  </si>
  <si>
    <t>Tameside - Taylor Ward</t>
  </si>
  <si>
    <t>A5,6</t>
  </si>
  <si>
    <t>CAU</t>
  </si>
  <si>
    <t>D6</t>
  </si>
  <si>
    <t>E5 (ITU)</t>
  </si>
  <si>
    <t>E6</t>
  </si>
  <si>
    <t>E7</t>
  </si>
  <si>
    <t>E8</t>
  </si>
  <si>
    <t>F5,6,7</t>
  </si>
  <si>
    <t>G5 (Private ward)</t>
  </si>
  <si>
    <t>G7</t>
  </si>
  <si>
    <t>Shipwreck</t>
  </si>
  <si>
    <t>Starfish</t>
  </si>
  <si>
    <t>Surgical High Care</t>
  </si>
  <si>
    <t>QUEEN VICTORIA HOSPITAL NHS FOUNDATION TRUST</t>
  </si>
  <si>
    <t>Margaret Duncombe</t>
  </si>
  <si>
    <t>Ross Tilley</t>
  </si>
  <si>
    <t>ROTHERHAM DONCASTER AND SOUTH HUMBER NHS FOUNDATION TRUST</t>
  </si>
  <si>
    <t>Goldcrest Ward</t>
  </si>
  <si>
    <t>Osprey Ward</t>
  </si>
  <si>
    <t>Sandpiper Ward</t>
  </si>
  <si>
    <t>Brambles</t>
  </si>
  <si>
    <t>Glade Ward</t>
  </si>
  <si>
    <t>Amber Lodge</t>
  </si>
  <si>
    <t>Brodsworth Ward</t>
  </si>
  <si>
    <t>Coral Lodge</t>
  </si>
  <si>
    <t>Cusworth Ward</t>
  </si>
  <si>
    <t>Danes Court</t>
  </si>
  <si>
    <t>Jubilee Close</t>
  </si>
  <si>
    <t>Skelbrooke Ward</t>
  </si>
  <si>
    <t>Windermere</t>
  </si>
  <si>
    <t>St Johns Hospice</t>
  </si>
  <si>
    <t>Hawthorne Ward</t>
  </si>
  <si>
    <t>Magnolia Ward</t>
  </si>
  <si>
    <t>ROYAL BERKSHIRE NHS FOUNDATION TRUST</t>
  </si>
  <si>
    <t>Adelaide</t>
  </si>
  <si>
    <t>Burghfield</t>
  </si>
  <si>
    <t>Buscot</t>
  </si>
  <si>
    <t>Castle</t>
  </si>
  <si>
    <t>Caversham</t>
  </si>
  <si>
    <t>Dorrell</t>
  </si>
  <si>
    <t>Emmer Green</t>
  </si>
  <si>
    <t>General Surgical Unit</t>
  </si>
  <si>
    <t>Hopkins</t>
  </si>
  <si>
    <t>Hurley</t>
  </si>
  <si>
    <t>Iffley</t>
  </si>
  <si>
    <t>Loddon</t>
  </si>
  <si>
    <t>Marsh</t>
  </si>
  <si>
    <t>Paediatric</t>
  </si>
  <si>
    <t>Redlands</t>
  </si>
  <si>
    <t>Sidmouth</t>
  </si>
  <si>
    <t>Sonning</t>
  </si>
  <si>
    <t>Whitley</t>
  </si>
  <si>
    <t>Woodley</t>
  </si>
  <si>
    <t>HDU Harefield Ward</t>
  </si>
  <si>
    <t>Oak/Acorn</t>
  </si>
  <si>
    <t>Rowan/Fir Tree</t>
  </si>
  <si>
    <t>AICU</t>
  </si>
  <si>
    <t>Foulis Ward</t>
  </si>
  <si>
    <t>Paul Wood Ward</t>
  </si>
  <si>
    <t>Princess Alexandra Ward</t>
  </si>
  <si>
    <t>Sir Reginald Wilson</t>
  </si>
  <si>
    <t>York Ward</t>
  </si>
  <si>
    <t>ROYAL CORNWALL HOSPITALS NHS TRUST</t>
  </si>
  <si>
    <t>Acute Maternity Staff</t>
  </si>
  <si>
    <t>Acute Paeds Staffing</t>
  </si>
  <si>
    <t>Cardiac Investigations Unit</t>
  </si>
  <si>
    <t>Eden Ward</t>
  </si>
  <si>
    <t>Gastroenterology &amp; Liver Unit</t>
  </si>
  <si>
    <t>Grenville Ward</t>
  </si>
  <si>
    <t>Kerensa Ward</t>
  </si>
  <si>
    <t>Kynance Independence Unit</t>
  </si>
  <si>
    <t>Lowen Ward</t>
  </si>
  <si>
    <t>Pendennis Ward</t>
  </si>
  <si>
    <t>Phoenix Stroke Ward</t>
  </si>
  <si>
    <t>Roskear Ward</t>
  </si>
  <si>
    <t>St Mawes Unit</t>
  </si>
  <si>
    <t>Tintagel Ward</t>
  </si>
  <si>
    <t>Wellington Ward</t>
  </si>
  <si>
    <t>Wheal Coates Ward</t>
  </si>
  <si>
    <t>Wheal Prosper Ward</t>
  </si>
  <si>
    <t>Marie Therese House Rehabilitation</t>
  </si>
  <si>
    <t>St Josephs Ward &amp; St Michaels</t>
  </si>
  <si>
    <t>WCH - Medical Unit 1</t>
  </si>
  <si>
    <t>WCH - Medical Unit 2</t>
  </si>
  <si>
    <t>Exmouth - Doris Heard</t>
  </si>
  <si>
    <t>AMU Nursing</t>
  </si>
  <si>
    <t>Ashburn</t>
  </si>
  <si>
    <t>Bolham</t>
  </si>
  <si>
    <t>Bovey</t>
  </si>
  <si>
    <t>Bramble</t>
  </si>
  <si>
    <t>Capener</t>
  </si>
  <si>
    <t>Clyst</t>
  </si>
  <si>
    <t>Creedy</t>
  </si>
  <si>
    <t>Culm East</t>
  </si>
  <si>
    <t>Culm West</t>
  </si>
  <si>
    <t>Dart</t>
  </si>
  <si>
    <t>Durbin</t>
  </si>
  <si>
    <t>Dyball</t>
  </si>
  <si>
    <t>Exe</t>
  </si>
  <si>
    <t>ITU Teign Ward</t>
  </si>
  <si>
    <t>Kenn</t>
  </si>
  <si>
    <t>Lowman</t>
  </si>
  <si>
    <t>Lyme</t>
  </si>
  <si>
    <t>Mardon</t>
  </si>
  <si>
    <t>Mere</t>
  </si>
  <si>
    <t>Okement</t>
  </si>
  <si>
    <t>Otter</t>
  </si>
  <si>
    <t>Robin Ling (Tavy)</t>
  </si>
  <si>
    <t>Taw</t>
  </si>
  <si>
    <t>Torridge</t>
  </si>
  <si>
    <t>Wynard Escalation</t>
  </si>
  <si>
    <t>Wynard Ward</t>
  </si>
  <si>
    <t>Yarty</t>
  </si>
  <si>
    <t>Yealm</t>
  </si>
  <si>
    <t>Yeo</t>
  </si>
  <si>
    <t>Tiverton Inpatients</t>
  </si>
  <si>
    <t>Sidmouth Hospital</t>
  </si>
  <si>
    <t>ROYAL FREE LONDON NHS FOUNDATION TRUST</t>
  </si>
  <si>
    <t>Barnet CCU</t>
  </si>
  <si>
    <t>Barnet Intensive Therapy Unit (ITU)</t>
  </si>
  <si>
    <t>Barnet Neonatal Care Unit</t>
  </si>
  <si>
    <t>Damson Ward</t>
  </si>
  <si>
    <t>Galaxy Ward</t>
  </si>
  <si>
    <t>Olive Ward</t>
  </si>
  <si>
    <t>Palm Ward</t>
  </si>
  <si>
    <t>Spruce Ward</t>
  </si>
  <si>
    <t>RALC7</t>
  </si>
  <si>
    <t>Surgical Ward</t>
  </si>
  <si>
    <t>Neuro Rehab</t>
  </si>
  <si>
    <t>10 East</t>
  </si>
  <si>
    <t>10 North - HSEP</t>
  </si>
  <si>
    <t>10 South</t>
  </si>
  <si>
    <t>10 West</t>
  </si>
  <si>
    <t>11 East</t>
  </si>
  <si>
    <t>11 West</t>
  </si>
  <si>
    <t>5 East B</t>
  </si>
  <si>
    <t>5 North A</t>
  </si>
  <si>
    <t>6 West</t>
  </si>
  <si>
    <t>7 East A</t>
  </si>
  <si>
    <t>8 East</t>
  </si>
  <si>
    <t>8 North</t>
  </si>
  <si>
    <t>8 West</t>
  </si>
  <si>
    <t>9 North</t>
  </si>
  <si>
    <t>9 West</t>
  </si>
  <si>
    <t>ICU 4</t>
  </si>
  <si>
    <t>RF AAU</t>
  </si>
  <si>
    <t>ROYAL NATIONAL ORTHOPAEDIC HOSPITAL NHS TRUST</t>
  </si>
  <si>
    <t>Alan Bray Unit</t>
  </si>
  <si>
    <t>Children &amp; Teenage Unit</t>
  </si>
  <si>
    <t>Duke of Gloucester</t>
  </si>
  <si>
    <t>Jubilee Rehab Ward</t>
  </si>
  <si>
    <t>London Irish Ward</t>
  </si>
  <si>
    <t>Short Stay Unit</t>
  </si>
  <si>
    <t>Spinal Injuries Ward</t>
  </si>
  <si>
    <t>ROYAL PAPWORTH HOSPITAL NHS FOUNDATION TRUST</t>
  </si>
  <si>
    <t>3 NORTH</t>
  </si>
  <si>
    <t>3 SOUTH</t>
  </si>
  <si>
    <t>4 N&amp;S</t>
  </si>
  <si>
    <t>5 NORTH</t>
  </si>
  <si>
    <t>5 SOUTH</t>
  </si>
  <si>
    <t>CCA</t>
  </si>
  <si>
    <t>ROYAL SURREY COUNTY HOSPITAL NHS FOUNDATION TRUST</t>
  </si>
  <si>
    <t>Albury</t>
  </si>
  <si>
    <t>Bramshott</t>
  </si>
  <si>
    <t>Clandon</t>
  </si>
  <si>
    <t>Compton</t>
  </si>
  <si>
    <t>Eashing</t>
  </si>
  <si>
    <t>Elstead</t>
  </si>
  <si>
    <t>Ewhurst</t>
  </si>
  <si>
    <t>Frensham</t>
  </si>
  <si>
    <t>Hascombe</t>
  </si>
  <si>
    <t>Haslemere Wards</t>
  </si>
  <si>
    <t>Hindhead</t>
  </si>
  <si>
    <t>Merrow</t>
  </si>
  <si>
    <t>Milford Wards</t>
  </si>
  <si>
    <t>Millbridge</t>
  </si>
  <si>
    <t>Onslow</t>
  </si>
  <si>
    <t>Wisley</t>
  </si>
  <si>
    <t>ROYAL UNITED HOSPITALS BATH NHS FOUNDATION TRUST</t>
  </si>
  <si>
    <t>Chippenham  Birthing Centre</t>
  </si>
  <si>
    <t>Frome Birthing centre</t>
  </si>
  <si>
    <t>Paulton Birthing centre</t>
  </si>
  <si>
    <t>Violet Prince ward</t>
  </si>
  <si>
    <t>ACE</t>
  </si>
  <si>
    <t>Charlotte Ward</t>
  </si>
  <si>
    <t>Cheselden Ward</t>
  </si>
  <si>
    <t>Combe Ward</t>
  </si>
  <si>
    <t>Forrester Brown Ward A</t>
  </si>
  <si>
    <t>Haygarth Ward</t>
  </si>
  <si>
    <t>Helena Ward</t>
  </si>
  <si>
    <t>Intensive Therapy Unit</t>
  </si>
  <si>
    <t>Mary Ward and Central delivery suite</t>
  </si>
  <si>
    <t>Midford Ward</t>
  </si>
  <si>
    <t>Parry Ward</t>
  </si>
  <si>
    <t>Phillip Yeoman Ward</t>
  </si>
  <si>
    <t>Pierce</t>
  </si>
  <si>
    <t>Pulteney Ward</t>
  </si>
  <si>
    <t>Respiratory Ward</t>
  </si>
  <si>
    <t>Robin Smith Ward</t>
  </si>
  <si>
    <t>Surgical Admissions Unit</t>
  </si>
  <si>
    <t>Surgical Short Stay Unit</t>
  </si>
  <si>
    <t>Waterhouse Ward</t>
  </si>
  <si>
    <t>William Budd Ward</t>
  </si>
  <si>
    <t>Trowbridge birthing centre</t>
  </si>
  <si>
    <t>ANU</t>
  </si>
  <si>
    <t>ASU</t>
  </si>
  <si>
    <t>B5</t>
  </si>
  <si>
    <t>B6</t>
  </si>
  <si>
    <t>B7</t>
  </si>
  <si>
    <t>B8</t>
  </si>
  <si>
    <t>HB1</t>
  </si>
  <si>
    <t>HB2</t>
  </si>
  <si>
    <t>HCU</t>
  </si>
  <si>
    <t>HH1M</t>
  </si>
  <si>
    <t>HH2</t>
  </si>
  <si>
    <t>HH3</t>
  </si>
  <si>
    <t>HH4</t>
  </si>
  <si>
    <t>HH5</t>
  </si>
  <si>
    <t>HH6</t>
  </si>
  <si>
    <t>HH7</t>
  </si>
  <si>
    <t>HH8</t>
  </si>
  <si>
    <t>L1</t>
  </si>
  <si>
    <t>L2</t>
  </si>
  <si>
    <t>L3</t>
  </si>
  <si>
    <t>L6</t>
  </si>
  <si>
    <t>M2</t>
  </si>
  <si>
    <t>M2SS</t>
  </si>
  <si>
    <t>MAPL</t>
  </si>
  <si>
    <t>NSSU</t>
  </si>
  <si>
    <t>STU</t>
  </si>
  <si>
    <t>SALISBURY NHS FOUNDATION TRUST</t>
  </si>
  <si>
    <t>Amesbury</t>
  </si>
  <si>
    <t>Breamore</t>
  </si>
  <si>
    <t>Britford</t>
  </si>
  <si>
    <t>Chilmark</t>
  </si>
  <si>
    <t>Downton</t>
  </si>
  <si>
    <t>Durrington</t>
  </si>
  <si>
    <t>Farley</t>
  </si>
  <si>
    <t>Hospice</t>
  </si>
  <si>
    <t>Odstock</t>
  </si>
  <si>
    <t>Pitton</t>
  </si>
  <si>
    <t>Radnor</t>
  </si>
  <si>
    <t>Redlynch</t>
  </si>
  <si>
    <t>Sarum</t>
  </si>
  <si>
    <t>Spire</t>
  </si>
  <si>
    <t>Tisbury</t>
  </si>
  <si>
    <t>Whiteparish</t>
  </si>
  <si>
    <t>SANDWELL AND WEST BIRMINGHAM HOSPITALS NHS TRUST</t>
  </si>
  <si>
    <t>Ophthalmic Unit - City</t>
  </si>
  <si>
    <t>AMUs - City</t>
  </si>
  <si>
    <t>CCS - Critical Care Services - City</t>
  </si>
  <si>
    <t>City Surgical Unit (CSU)</t>
  </si>
  <si>
    <t>D11 - Male Older Adult</t>
  </si>
  <si>
    <t>D15/D16 Gastro/Resp</t>
  </si>
  <si>
    <t>D17 (Gynae Ward)</t>
  </si>
  <si>
    <t>D19 - Paediatric Medicine</t>
  </si>
  <si>
    <t>D26 - Female Older Adult</t>
  </si>
  <si>
    <t>D43 - Community RTG</t>
  </si>
  <si>
    <t>D47 - City</t>
  </si>
  <si>
    <t>D5/D7 - Cardiology</t>
  </si>
  <si>
    <t>Labour Ward - City</t>
  </si>
  <si>
    <t>Maternity 1 - City</t>
  </si>
  <si>
    <t>Maternity 2 - City</t>
  </si>
  <si>
    <t>Neonatal Unit - City</t>
  </si>
  <si>
    <t>Serenity Birth Centre - City</t>
  </si>
  <si>
    <t>Eliza Tinsley Ward - Community RTG</t>
  </si>
  <si>
    <t>Henderson</t>
  </si>
  <si>
    <t>Leasowes</t>
  </si>
  <si>
    <t>McCarthy - Rowley</t>
  </si>
  <si>
    <t>AMU A - Sandwell</t>
  </si>
  <si>
    <t>Critical Care - Sandwell</t>
  </si>
  <si>
    <t>Lyndon 1 - Paediatrics</t>
  </si>
  <si>
    <t>Lyndon 2 - Surgery</t>
  </si>
  <si>
    <t>Lyndon 3 - T&amp;O/Stepdown</t>
  </si>
  <si>
    <t>Lyndon 4</t>
  </si>
  <si>
    <t>Lyndon 5 - Acute Medicine</t>
  </si>
  <si>
    <t>Lyndon Ground - PAU/Adolescents</t>
  </si>
  <si>
    <t>Newton 3 - T&amp;O</t>
  </si>
  <si>
    <t>Newton 4 - Stroke and Neurology Rehab</t>
  </si>
  <si>
    <t>Newton 5 - Haematology</t>
  </si>
  <si>
    <t>Older Persons Assessment Unit (OPAU) - Sandwell</t>
  </si>
  <si>
    <t>Priory 2 - Colorectal/General Surgery</t>
  </si>
  <si>
    <t>Priory 4 - Stroke/Neurology</t>
  </si>
  <si>
    <t>Priory 5 - Gastro/Resp</t>
  </si>
  <si>
    <t>SAU - Sandwell</t>
  </si>
  <si>
    <t>SHEFFIELD CHILDREN'S NHS FOUNDATION TRUST</t>
  </si>
  <si>
    <t>Emerald</t>
  </si>
  <si>
    <t>NSU</t>
  </si>
  <si>
    <t>PCCU</t>
  </si>
  <si>
    <t>Ryegate House</t>
  </si>
  <si>
    <t>Forest Close Ward 1</t>
  </si>
  <si>
    <t>Forest Close Ward 2</t>
  </si>
  <si>
    <t>Forest Close Ward 3</t>
  </si>
  <si>
    <t>Forest Lodge Assessment</t>
  </si>
  <si>
    <t>Forest Lodge Rehab</t>
  </si>
  <si>
    <t>Firshill Rise</t>
  </si>
  <si>
    <t>Burbage</t>
  </si>
  <si>
    <t>Dovedale 1</t>
  </si>
  <si>
    <t>Stanage</t>
  </si>
  <si>
    <t>Endcliffe Ward</t>
  </si>
  <si>
    <t>SHEFFIELD TEACHING HOSPITALS NHS FOUNDATION TRUST</t>
  </si>
  <si>
    <t>Beech Hill - Stroke Pathway &amp; Rehabilitation Centre (SPARC)</t>
  </si>
  <si>
    <t>Brearley 1</t>
  </si>
  <si>
    <t>Brearley 2</t>
  </si>
  <si>
    <t>Brearley 3</t>
  </si>
  <si>
    <t>Brearley 4</t>
  </si>
  <si>
    <t>Brearley 5 (Huntsman 4)</t>
  </si>
  <si>
    <t>Brearley 6</t>
  </si>
  <si>
    <t>Brearley 7</t>
  </si>
  <si>
    <t>Cardiac Intensive Care unit</t>
  </si>
  <si>
    <t>Chesterman 1</t>
  </si>
  <si>
    <t>Chesterman 3</t>
  </si>
  <si>
    <t>Chesterman 4</t>
  </si>
  <si>
    <t>Cystic Fibrosis</t>
  </si>
  <si>
    <t>Firth 1 (Robert Hadfield 6)</t>
  </si>
  <si>
    <t>Firth 2</t>
  </si>
  <si>
    <t>Firth 3</t>
  </si>
  <si>
    <t>Firth 4</t>
  </si>
  <si>
    <t>Firth 7</t>
  </si>
  <si>
    <t>Firth 8</t>
  </si>
  <si>
    <t>Firth 9</t>
  </si>
  <si>
    <t>Frailty Unit - Huntsman 1</t>
  </si>
  <si>
    <t>General Intensive Care Unit</t>
  </si>
  <si>
    <t>High Dependency Unit</t>
  </si>
  <si>
    <t>Huntsman 2 (RH 2)</t>
  </si>
  <si>
    <t>Huntsman 4 (RH 1 / 3)</t>
  </si>
  <si>
    <t>Huntsman 5 (RH 4)</t>
  </si>
  <si>
    <t>Huntsman 6</t>
  </si>
  <si>
    <t>Huntsman 7</t>
  </si>
  <si>
    <t>Macmillan Palliative Care Unit</t>
  </si>
  <si>
    <t>Osborn 1</t>
  </si>
  <si>
    <t>Osborn 2</t>
  </si>
  <si>
    <t>Osborn 3</t>
  </si>
  <si>
    <t>Osborn 4</t>
  </si>
  <si>
    <t>Progressive Care Unit - Cardiac</t>
  </si>
  <si>
    <t>Renal Unit E Floor</t>
  </si>
  <si>
    <t>Renal Unit F Floor</t>
  </si>
  <si>
    <t>SAC</t>
  </si>
  <si>
    <t>TAU (Huntsman 3)</t>
  </si>
  <si>
    <t>Vickers 4</t>
  </si>
  <si>
    <t>Critical Care (RHH)</t>
  </si>
  <si>
    <t>G2 (H2)</t>
  </si>
  <si>
    <t>Neonatal Intensive Care</t>
  </si>
  <si>
    <t>Neuro Critical Care - K Floor</t>
  </si>
  <si>
    <t>Norfolk Ward</t>
  </si>
  <si>
    <t>Pulmonary Vascular Disease - M2</t>
  </si>
  <si>
    <t>Q1 RHH (Brearley 5 NGH)</t>
  </si>
  <si>
    <t>Rivelin Ward</t>
  </si>
  <si>
    <t>Ward F1 (H2)</t>
  </si>
  <si>
    <t>Ward F2</t>
  </si>
  <si>
    <t>Ward G1 Inpatients</t>
  </si>
  <si>
    <t>Ward H2</t>
  </si>
  <si>
    <t>Ward I1</t>
  </si>
  <si>
    <t>Ward L1</t>
  </si>
  <si>
    <t>Ward N2</t>
  </si>
  <si>
    <t>Ward O1</t>
  </si>
  <si>
    <t>Ward P2 (F1)</t>
  </si>
  <si>
    <t>Ward P3/4</t>
  </si>
  <si>
    <t>Ward Q2</t>
  </si>
  <si>
    <t>Wards E1/E2</t>
  </si>
  <si>
    <t>Whirlow Ward</t>
  </si>
  <si>
    <t>Ward 3 +Teenage Cancer Unit</t>
  </si>
  <si>
    <t>SHERWOOD FOREST HOSPITALS NHS FOUNDATION TRUST</t>
  </si>
  <si>
    <t>EAU
(Emergency Assessment Department)</t>
  </si>
  <si>
    <t>Overnight Day Case</t>
  </si>
  <si>
    <t>SAU/Ward 11</t>
  </si>
  <si>
    <t>Ward 42</t>
  </si>
  <si>
    <t>Ward 43</t>
  </si>
  <si>
    <t>Ward 44</t>
  </si>
  <si>
    <t>Lindhurst Ward</t>
  </si>
  <si>
    <t>Oakham Ward</t>
  </si>
  <si>
    <t>Fernwood</t>
  </si>
  <si>
    <t>Sconce Ward</t>
  </si>
  <si>
    <t>SHREWSBURY AND TELFORD HOSPITAL NHS TRUST</t>
  </si>
  <si>
    <t>27SD</t>
  </si>
  <si>
    <t>AMU - RSH</t>
  </si>
  <si>
    <t>ITU/HDU (RSH)</t>
  </si>
  <si>
    <t>Ward 22 O</t>
  </si>
  <si>
    <t>Ward 22 RE</t>
  </si>
  <si>
    <t>Ward 23 O/H</t>
  </si>
  <si>
    <t>Ward 24 CCU</t>
  </si>
  <si>
    <t>Ward 26 S/ICA/U</t>
  </si>
  <si>
    <t>Ward 32 Short Stay</t>
  </si>
  <si>
    <t>RSH GP Maty</t>
  </si>
  <si>
    <t>AMU - PRH</t>
  </si>
  <si>
    <t>ITU/HDU (PRH)</t>
  </si>
  <si>
    <t>Ward 14 Gynae</t>
  </si>
  <si>
    <t>Ward 17SD</t>
  </si>
  <si>
    <t>Ward 19 Childrens</t>
  </si>
  <si>
    <t>Ward 6 CCU</t>
  </si>
  <si>
    <t>Ward 8 ESC</t>
  </si>
  <si>
    <t>Ward 21 Postnatal</t>
  </si>
  <si>
    <t>Ward 22 Antenatal</t>
  </si>
  <si>
    <t>Ward 23 NNU</t>
  </si>
  <si>
    <t>Ward 24 Delivery</t>
  </si>
  <si>
    <t>Wrekin Midwife Led Unit</t>
  </si>
  <si>
    <t>SHROPSHIRE COMMUNITY HEALTH NHS TRUST</t>
  </si>
  <si>
    <t>Stonehouse Ward</t>
  </si>
  <si>
    <t>Agnes Campbell</t>
  </si>
  <si>
    <t>Dinham</t>
  </si>
  <si>
    <t>Whitchurch Rehab Ward</t>
  </si>
  <si>
    <t>SOLENT NHS TRUST</t>
  </si>
  <si>
    <t>ADP Jubilee House Continuing Care</t>
  </si>
  <si>
    <t>MHS Brooker</t>
  </si>
  <si>
    <t>MHS Oakdene</t>
  </si>
  <si>
    <t>MHS The Orchards Acute - Hawthorn</t>
  </si>
  <si>
    <t>MHS The Orchards PICU - Maples</t>
  </si>
  <si>
    <t>Waverley</t>
  </si>
  <si>
    <t>Burnham</t>
  </si>
  <si>
    <t>Crewkerne</t>
  </si>
  <si>
    <t>Marshfield</t>
  </si>
  <si>
    <t>Holford</t>
  </si>
  <si>
    <t>Exmoor (Ward 2)</t>
  </si>
  <si>
    <t>Pyrland 1</t>
  </si>
  <si>
    <t>Pyrland 2</t>
  </si>
  <si>
    <t>Rydon 1</t>
  </si>
  <si>
    <t>Rydon 2</t>
  </si>
  <si>
    <t>Shepton</t>
  </si>
  <si>
    <t>Mary Robertson</t>
  </si>
  <si>
    <t>St Andrews</t>
  </si>
  <si>
    <t>Wellington</t>
  </si>
  <si>
    <t>Added 07/11/2019</t>
  </si>
  <si>
    <t>Combined wards</t>
  </si>
  <si>
    <t>Hadspen</t>
  </si>
  <si>
    <t>SOUTH LONDON AND MAUDSLEY NHS FOUNDATION TRUST</t>
  </si>
  <si>
    <t>RV5G0</t>
  </si>
  <si>
    <t>ADDISON WARD</t>
  </si>
  <si>
    <t>Addison Ward</t>
  </si>
  <si>
    <t>Bethlem Royal Hospital</t>
  </si>
  <si>
    <t>Bethlem Adolescent PICU</t>
  </si>
  <si>
    <t>Bethlem Adolescent Unit (BAU)</t>
  </si>
  <si>
    <t>Chaffinch Ward</t>
  </si>
  <si>
    <t>Chelsham House</t>
  </si>
  <si>
    <t>Croydon PICU</t>
  </si>
  <si>
    <t>Eating Disorders Unit (EDU)</t>
  </si>
  <si>
    <t>Effra Ward</t>
  </si>
  <si>
    <t>Fitzmary 1 (FM1)</t>
  </si>
  <si>
    <t>Gresham 1 Ward</t>
  </si>
  <si>
    <t>Gresham 2 Ward</t>
  </si>
  <si>
    <t>Lishman Unit</t>
  </si>
  <si>
    <t>Mother and Baby Unit (MBU)</t>
  </si>
  <si>
    <t>National Autism Unit (NAU)</t>
  </si>
  <si>
    <t>National Psychosis Inpatient Unit (NPU)</t>
  </si>
  <si>
    <t>Norbury Ward</t>
  </si>
  <si>
    <t>Spring Ward</t>
  </si>
  <si>
    <t>Tyson West 1 Ward (TW1)</t>
  </si>
  <si>
    <t>Waddon Ward</t>
  </si>
  <si>
    <t>Westways Rehabilitation Inpatient Ward</t>
  </si>
  <si>
    <t>Heather Close Rehabilitation Inpatient Ward</t>
  </si>
  <si>
    <t>Maudsley Hospital</t>
  </si>
  <si>
    <t>Aubrey Lewis 1 Ward (AL1)</t>
  </si>
  <si>
    <t>Eileen Skellern 1 Ward (ES1)</t>
  </si>
  <si>
    <t>John Dickson Ward</t>
  </si>
  <si>
    <t>Ruskin Unit</t>
  </si>
  <si>
    <t>Snowsfields Adolescent Unit (SAU)</t>
  </si>
  <si>
    <t>Greenvale Specialist Care Unit</t>
  </si>
  <si>
    <t>Kent and Medway Adolescent Unit (KMAU)</t>
  </si>
  <si>
    <t>The Ladywell Unit</t>
  </si>
  <si>
    <t>Clare Ward</t>
  </si>
  <si>
    <t>Hayworth Ward</t>
  </si>
  <si>
    <t>Jim Birley Unit (JBU)</t>
  </si>
  <si>
    <t>Johnson PICU</t>
  </si>
  <si>
    <t>Powell Ward</t>
  </si>
  <si>
    <t>Virginia Woolf Ward</t>
  </si>
  <si>
    <t>Wharton Ward</t>
  </si>
  <si>
    <t>The Lambeth Hospital</t>
  </si>
  <si>
    <t>Lambeth Early Onset Ward (LEO)</t>
  </si>
  <si>
    <t>Luther King Ward</t>
  </si>
  <si>
    <t>Nelson Ward</t>
  </si>
  <si>
    <t>Peak Ward</t>
  </si>
  <si>
    <t>Rosa Parks Ward</t>
  </si>
  <si>
    <t>Tony Hillis Unit (THU)</t>
  </si>
  <si>
    <t>Ward in the Community (WiC)</t>
  </si>
  <si>
    <t>SOUTH TEES HOSPITALS NHS FOUNDATION TRUST</t>
  </si>
  <si>
    <t>Tocketts Ward East Cleveland Hospital</t>
  </si>
  <si>
    <t>Ainderby FHN</t>
  </si>
  <si>
    <t>Gara Orthopaedic FHN</t>
  </si>
  <si>
    <t>Maternity FHN</t>
  </si>
  <si>
    <t>Romanby FHN</t>
  </si>
  <si>
    <t>Rutson FHN</t>
  </si>
  <si>
    <t>Friary Community Hospital</t>
  </si>
  <si>
    <t>Zetland</t>
  </si>
  <si>
    <t>Cardio HDU</t>
  </si>
  <si>
    <t>Cardio MB</t>
  </si>
  <si>
    <t>CCU JCUH</t>
  </si>
  <si>
    <t>CICU JCUH</t>
  </si>
  <si>
    <t>JC04 (Ward 4)</t>
  </si>
  <si>
    <t>JC06 Gastro</t>
  </si>
  <si>
    <t>JC09 (Ward 9)</t>
  </si>
  <si>
    <t>JC14 Oncology (Ward 14)</t>
  </si>
  <si>
    <t>JC21 (Ward 21)</t>
  </si>
  <si>
    <t>JC22 (Ward 22)</t>
  </si>
  <si>
    <t>JC24 (Ward 24)</t>
  </si>
  <si>
    <t>JC24 HDU</t>
  </si>
  <si>
    <t>JC25 Elective Ortho</t>
  </si>
  <si>
    <t>JC26 (Ward 26)</t>
  </si>
  <si>
    <t>JC27 Neuro</t>
  </si>
  <si>
    <t>JC28 (Ward 28)</t>
  </si>
  <si>
    <t>JC29 (Ward 29)</t>
  </si>
  <si>
    <t>JC31 Vas</t>
  </si>
  <si>
    <t>JC33 Specialty (merger of ward 18 and ward 27)</t>
  </si>
  <si>
    <t>JC34 (Ward 34)</t>
  </si>
  <si>
    <t>JC35 (Ward 35)</t>
  </si>
  <si>
    <t>JC36 Trauma</t>
  </si>
  <si>
    <t>JCCT (Ward 32)</t>
  </si>
  <si>
    <t>JCDS (Central Delivery Suite)</t>
  </si>
  <si>
    <t>OPM (Older Persons Medicine)</t>
  </si>
  <si>
    <t>Paediatric Intensive Care Unit (PICU)</t>
  </si>
  <si>
    <t>RAFAU</t>
  </si>
  <si>
    <t>Short Stay (JC02)</t>
  </si>
  <si>
    <t>Spinal Injuries</t>
  </si>
  <si>
    <t>Ward 17 JCUH</t>
  </si>
  <si>
    <t>Ward 19 Ante Natal</t>
  </si>
  <si>
    <t>Ward 5 Surgery</t>
  </si>
  <si>
    <t>Ward 7 Colo</t>
  </si>
  <si>
    <t>SOUTH TYNESIDE AND SUNDERLAND NHS FOUNDATION TRUST</t>
  </si>
  <si>
    <t>ELMVILLE</t>
  </si>
  <si>
    <t>EAU - EMERGENCY ADMISSION UNIT</t>
  </si>
  <si>
    <t>ITU / HDU</t>
  </si>
  <si>
    <t>PRIMROSE WARD</t>
  </si>
  <si>
    <t>SPECIAL CARE BABY UNIT</t>
  </si>
  <si>
    <t>STDH Surgical Centre (IP)</t>
  </si>
  <si>
    <t>WARD 6 / CCU (CORONARY CARE UNIT)</t>
  </si>
  <si>
    <t>WARD 9</t>
  </si>
  <si>
    <t>ST BENEDICTS</t>
  </si>
  <si>
    <t>Haygarth</t>
  </si>
  <si>
    <t>CPAU</t>
  </si>
  <si>
    <t>DGANPN</t>
  </si>
  <si>
    <t>DGB20</t>
  </si>
  <si>
    <t>DGB21</t>
  </si>
  <si>
    <t>DGB26</t>
  </si>
  <si>
    <t>DGB28</t>
  </si>
  <si>
    <t>DGC30</t>
  </si>
  <si>
    <t>DGC31</t>
  </si>
  <si>
    <t>DGC33</t>
  </si>
  <si>
    <t>DGC36</t>
  </si>
  <si>
    <t>DGD41</t>
  </si>
  <si>
    <t>DGD42</t>
  </si>
  <si>
    <t>DGD43</t>
  </si>
  <si>
    <t>DGD47</t>
  </si>
  <si>
    <t>DGD48</t>
  </si>
  <si>
    <t>DGDNNU</t>
  </si>
  <si>
    <t>DGDS</t>
  </si>
  <si>
    <t>DGE50</t>
  </si>
  <si>
    <t>DGE51</t>
  </si>
  <si>
    <t>DGE52</t>
  </si>
  <si>
    <t>DGE53</t>
  </si>
  <si>
    <t>DGE54</t>
  </si>
  <si>
    <t>DGE56</t>
  </si>
  <si>
    <t>DGE58</t>
  </si>
  <si>
    <t>DGF61</t>
  </si>
  <si>
    <t>DGF62</t>
  </si>
  <si>
    <t>DGF63</t>
  </si>
  <si>
    <t>DGF64</t>
  </si>
  <si>
    <t>DGF65</t>
  </si>
  <si>
    <t>DGICCU</t>
  </si>
  <si>
    <t>IAU</t>
  </si>
  <si>
    <t>SOUTH WARWICKSHIRE NHS FOUNDATION TRUST</t>
  </si>
  <si>
    <t>Ellen Badger</t>
  </si>
  <si>
    <t>Campion ward</t>
  </si>
  <si>
    <t>Chadwick ward</t>
  </si>
  <si>
    <t>Feldon ward</t>
  </si>
  <si>
    <t>Stratford Hospital</t>
  </si>
  <si>
    <t>Nicol Unit</t>
  </si>
  <si>
    <t>Warwick Hospital</t>
  </si>
  <si>
    <t>Avon Ward</t>
  </si>
  <si>
    <t>Beaumont ward</t>
  </si>
  <si>
    <t>Cardiology Unit</t>
  </si>
  <si>
    <t>Castle ward</t>
  </si>
  <si>
    <t>Charlecote ward</t>
  </si>
  <si>
    <t>Fairfax/Oken ward</t>
  </si>
  <si>
    <t>Farries ward</t>
  </si>
  <si>
    <t>Greville Ward</t>
  </si>
  <si>
    <t>MacGregor Ward</t>
  </si>
  <si>
    <t>Mary ward</t>
  </si>
  <si>
    <t>Surgical Unit</t>
  </si>
  <si>
    <t>Thomas Ward</t>
  </si>
  <si>
    <t>Victoria ward</t>
  </si>
  <si>
    <t>Willoughby Ward</t>
  </si>
  <si>
    <t>SOUTH WEST LONDON AND ST GEORGE'S MENTAL HEALTH NHS TRUST</t>
  </si>
  <si>
    <t>Lavender Ward</t>
  </si>
  <si>
    <t>Arc - Aquarius Ward</t>
  </si>
  <si>
    <t>BlueBell (Old Church)</t>
  </si>
  <si>
    <t>Crocus Ward</t>
  </si>
  <si>
    <t>Deaf Child Inpatient Corner Hse</t>
  </si>
  <si>
    <t>EDS National Service Inpatient</t>
  </si>
  <si>
    <t>Ellis Ward (New)</t>
  </si>
  <si>
    <t>Halswell Ward</t>
  </si>
  <si>
    <t>Hume Ward</t>
  </si>
  <si>
    <t>Jupiter Ward</t>
  </si>
  <si>
    <t>OCD/BDD NCG Inpatient &amp; Outpatients</t>
  </si>
  <si>
    <t>Ruby Ward (Seymour)</t>
  </si>
  <si>
    <t>The Lotus Assessment Suite</t>
  </si>
  <si>
    <t>Ward 1 (Male P.I.C.U.)</t>
  </si>
  <si>
    <t>Wisteria (EDS Inpatient CAMHS)</t>
  </si>
  <si>
    <t>Jasmines Ward (Azaleas)</t>
  </si>
  <si>
    <t>Lilacs Ward</t>
  </si>
  <si>
    <t>SOUTH WEST YORKSHIRE PARTNERSHIP NHS FOUNDATION TRUST</t>
  </si>
  <si>
    <t>Enfield Down</t>
  </si>
  <si>
    <t>Appleton</t>
  </si>
  <si>
    <t>Chippendale</t>
  </si>
  <si>
    <t>Hepworth</t>
  </si>
  <si>
    <t>Horizon</t>
  </si>
  <si>
    <t>Newhaven</t>
  </si>
  <si>
    <t>Nostell</t>
  </si>
  <si>
    <t>Ryburn</t>
  </si>
  <si>
    <t>Sandal</t>
  </si>
  <si>
    <t>Thornhill</t>
  </si>
  <si>
    <t>Walton</t>
  </si>
  <si>
    <t>Waterton</t>
  </si>
  <si>
    <t>Beamshaw</t>
  </si>
  <si>
    <t>Clark</t>
  </si>
  <si>
    <t>Melton Suite PICU</t>
  </si>
  <si>
    <t>Neuro Rehab Unit</t>
  </si>
  <si>
    <t>Stroke Rehab Unit</t>
  </si>
  <si>
    <t>Lyndhurst</t>
  </si>
  <si>
    <t>Ward 19 - Female</t>
  </si>
  <si>
    <t>Ward 19 - Male</t>
  </si>
  <si>
    <t>Ashdale</t>
  </si>
  <si>
    <t>Beechdale</t>
  </si>
  <si>
    <t>Elmdale</t>
  </si>
  <si>
    <t>Poplars</t>
  </si>
  <si>
    <t>Balmoral</t>
  </si>
  <si>
    <t>Blenheim</t>
  </si>
  <si>
    <t>CCU Hopkins</t>
  </si>
  <si>
    <t>Chalkwell (SAU)</t>
  </si>
  <si>
    <t>Eastwood</t>
  </si>
  <si>
    <t>Eleanor Hobbs</t>
  </si>
  <si>
    <t>Elizabeth Loury</t>
  </si>
  <si>
    <t>Estuary Haematology and Oncology Unit</t>
  </si>
  <si>
    <t>Hockley</t>
  </si>
  <si>
    <t>Margaret Broom 1</t>
  </si>
  <si>
    <t>Margaret Broom 2</t>
  </si>
  <si>
    <t>MSK Unit</t>
  </si>
  <si>
    <t>Princess Anne DME</t>
  </si>
  <si>
    <t>Southbourne</t>
  </si>
  <si>
    <t>Stambridge</t>
  </si>
  <si>
    <t>Stroke Unit (Paglesham &amp; Benfleet)</t>
  </si>
  <si>
    <t>Windsor</t>
  </si>
  <si>
    <t>Anstey Ward</t>
  </si>
  <si>
    <t>Hamtun Ward PICU</t>
  </si>
  <si>
    <t>Saxon Ward</t>
  </si>
  <si>
    <t>Trinity Ward</t>
  </si>
  <si>
    <t>Austen House Ward</t>
  </si>
  <si>
    <t>Added 06/11/2019</t>
  </si>
  <si>
    <t>Elmleigh Inpatient</t>
  </si>
  <si>
    <t>Ford Ward</t>
  </si>
  <si>
    <t>Forest Lodge</t>
  </si>
  <si>
    <t>Leigh House</t>
  </si>
  <si>
    <t>Deerleap Ward</t>
  </si>
  <si>
    <t>Longbeech Ward</t>
  </si>
  <si>
    <t>Medical Admission Unit</t>
  </si>
  <si>
    <t>Wilverley Ward</t>
  </si>
  <si>
    <t>Kingsley Ward</t>
  </si>
  <si>
    <t>Mother &amp; Baby Unit</t>
  </si>
  <si>
    <t>Stefano Olivieri Ward</t>
  </si>
  <si>
    <t>Beechwood Ward</t>
  </si>
  <si>
    <t>Elmwood Ward</t>
  </si>
  <si>
    <t>Hawthorns 1</t>
  </si>
  <si>
    <t>Hawthorns 2</t>
  </si>
  <si>
    <t>Cedar Ward (Petersfield)</t>
  </si>
  <si>
    <t>Ashford Unit</t>
  </si>
  <si>
    <t>Lyndhurst Ward</t>
  </si>
  <si>
    <t>Malcolm Faulk Ward</t>
  </si>
  <si>
    <t>Mary Graham Ward</t>
  </si>
  <si>
    <t>Meon Valley Ward</t>
  </si>
  <si>
    <t>Chichester/Nightingale Ward</t>
  </si>
  <si>
    <t>Cedar Ward (Southfield)</t>
  </si>
  <si>
    <t>Beaulieu Ward</t>
  </si>
  <si>
    <t>Berrywood Ward</t>
  </si>
  <si>
    <t>SOUTHPORT AND ORMSKIRK HOSPITAL NHS TRUST</t>
  </si>
  <si>
    <t>Neonatal Ward - ODGH</t>
  </si>
  <si>
    <t>Paediatric Unit</t>
  </si>
  <si>
    <t>Short Stay Surgical Unit</t>
  </si>
  <si>
    <t>Ward G</t>
  </si>
  <si>
    <t>Ward H</t>
  </si>
  <si>
    <t>E A U</t>
  </si>
  <si>
    <t>FESS Ward</t>
  </si>
  <si>
    <t>ITU/CCU</t>
  </si>
  <si>
    <t>Rehab &amp; Discharge Lounge</t>
  </si>
  <si>
    <t>Spinal Injuries Unit</t>
  </si>
  <si>
    <t>Stroke Ward</t>
  </si>
  <si>
    <t>Ward 11B-SDGH</t>
  </si>
  <si>
    <t>Ward 14A</t>
  </si>
  <si>
    <t>Ward 14B-SDGH</t>
  </si>
  <si>
    <t>Ward 15a General Med</t>
  </si>
  <si>
    <t>Ward 7A-SDGH</t>
  </si>
  <si>
    <t>ST GEORGE'S UNIVERSITY HOSPITALS NHS FOUNDATION TRUST</t>
  </si>
  <si>
    <t>Gwynne Holford Ward</t>
  </si>
  <si>
    <t>Mary Seacole Ward</t>
  </si>
  <si>
    <t>A &amp; E Department</t>
  </si>
  <si>
    <t>Allingham Ward</t>
  </si>
  <si>
    <t>Amyand Ward</t>
  </si>
  <si>
    <t>Belgrave Ward AMW</t>
  </si>
  <si>
    <t>Benjamin Weir Ward AMW</t>
  </si>
  <si>
    <t>Brodie Ward</t>
  </si>
  <si>
    <t>Cardiothoracic Intensive Care Unit</t>
  </si>
  <si>
    <t>Carmen Suite</t>
  </si>
  <si>
    <t>Caroline Ward</t>
  </si>
  <si>
    <t>Cavell Surg Ward</t>
  </si>
  <si>
    <t>Champneys Ward</t>
  </si>
  <si>
    <t>Dalby Ward</t>
  </si>
  <si>
    <t>Florence Nightingale Ward</t>
  </si>
  <si>
    <t>Fred Hewitt Ward</t>
  </si>
  <si>
    <t>Gordon Smith Ward</t>
  </si>
  <si>
    <t>Gray Ward</t>
  </si>
  <si>
    <t>Gunning Ward</t>
  </si>
  <si>
    <t>Gwillim Ward</t>
  </si>
  <si>
    <t>Heberden</t>
  </si>
  <si>
    <t>Holdsworth Ward</t>
  </si>
  <si>
    <t>James Hope Ward</t>
  </si>
  <si>
    <t>Keate Ward</t>
  </si>
  <si>
    <t>Kent Ward</t>
  </si>
  <si>
    <t>Marnham Ward</t>
  </si>
  <si>
    <t>McEntee Ward</t>
  </si>
  <si>
    <t>Mckissock Ward</t>
  </si>
  <si>
    <t>Neuro Intensive Care Unit</t>
  </si>
  <si>
    <t>Nicholls Ward</t>
  </si>
  <si>
    <t>Nye Bevan Unit</t>
  </si>
  <si>
    <t>Paediatric Intensive Care Unit</t>
  </si>
  <si>
    <t>Pinckney Ward</t>
  </si>
  <si>
    <t>Richmond Ward</t>
  </si>
  <si>
    <t>Rodney Smith Med Ward</t>
  </si>
  <si>
    <t>Ruth Myles Ward</t>
  </si>
  <si>
    <t>Trevor Howell Ward</t>
  </si>
  <si>
    <t>Vernon Ward</t>
  </si>
  <si>
    <t>William Drummond HASU</t>
  </si>
  <si>
    <t>Wolfson Centre</t>
  </si>
  <si>
    <t>ST HELENS AND KNOWSLEY TEACHING HOSPITALS NHS TRUST</t>
  </si>
  <si>
    <t>Newton Ward</t>
  </si>
  <si>
    <t>Duffy Ward</t>
  </si>
  <si>
    <t>Seddon</t>
  </si>
  <si>
    <t>1A</t>
  </si>
  <si>
    <t>1B</t>
  </si>
  <si>
    <t>2C</t>
  </si>
  <si>
    <t>2D</t>
  </si>
  <si>
    <t>2E</t>
  </si>
  <si>
    <t>3Alpha</t>
  </si>
  <si>
    <t>3D</t>
  </si>
  <si>
    <t>3E Gynae</t>
  </si>
  <si>
    <t>3E Ortho</t>
  </si>
  <si>
    <t>3F</t>
  </si>
  <si>
    <t>4D</t>
  </si>
  <si>
    <t>4E</t>
  </si>
  <si>
    <t>4F</t>
  </si>
  <si>
    <t>5C</t>
  </si>
  <si>
    <t>5D</t>
  </si>
  <si>
    <t>Amended 23/08/2019</t>
  </si>
  <si>
    <t>STOCKPORT NHS FOUNDATION TRUST</t>
  </si>
  <si>
    <t>Devonshire Centre for Neuro-Rehabilitation</t>
  </si>
  <si>
    <t>A10</t>
  </si>
  <si>
    <t>A11</t>
  </si>
  <si>
    <t>ICU &amp; HDU</t>
  </si>
  <si>
    <t>Jasmine Ward</t>
  </si>
  <si>
    <t>Maternity 2</t>
  </si>
  <si>
    <t>Tree House</t>
  </si>
  <si>
    <t>SURREY AND BORDERS PARTNERSHIP NHS FOUNDATION TRUST</t>
  </si>
  <si>
    <t>Anderson</t>
  </si>
  <si>
    <t>Clare</t>
  </si>
  <si>
    <t>Spenser</t>
  </si>
  <si>
    <t>Deacon</t>
  </si>
  <si>
    <t>The Meadows</t>
  </si>
  <si>
    <t>SURREY AND SUSSEX HEALTHCARE NHS TRUST</t>
  </si>
  <si>
    <t>Abinger Ward</t>
  </si>
  <si>
    <t>Bletchingley Ward</t>
  </si>
  <si>
    <t>Brockham Ward</t>
  </si>
  <si>
    <t>Buckland Ward</t>
  </si>
  <si>
    <t>Burstow Ward</t>
  </si>
  <si>
    <t>Capel Annex l Ward</t>
  </si>
  <si>
    <t>Capel Ward</t>
  </si>
  <si>
    <t>Chaldon Ward</t>
  </si>
  <si>
    <t>Charlwood Ward</t>
  </si>
  <si>
    <t>Copthorne Ward</t>
  </si>
  <si>
    <t>Discharge Lounge</t>
  </si>
  <si>
    <t>Godstone Ward (Haem)</t>
  </si>
  <si>
    <t>Godstone Ward (Med)</t>
  </si>
  <si>
    <t>Holmwood Ward</t>
  </si>
  <si>
    <t>Leigh Ward</t>
  </si>
  <si>
    <t>Meadvale Ward</t>
  </si>
  <si>
    <t>Newdigate Ward</t>
  </si>
  <si>
    <t>Nutfield Ward</t>
  </si>
  <si>
    <t>Outwood Ward</t>
  </si>
  <si>
    <t>Rusper Ward</t>
  </si>
  <si>
    <t>Tandridge Ward</t>
  </si>
  <si>
    <t>Tilgate Annex</t>
  </si>
  <si>
    <t>Tilgate Ward</t>
  </si>
  <si>
    <t>Woodland Ward</t>
  </si>
  <si>
    <t>SUSSEX COMMUNITY NHS FOUNDATION TRUST</t>
  </si>
  <si>
    <t>Arundel Dist Hosp</t>
  </si>
  <si>
    <t>Don Baines Ward</t>
  </si>
  <si>
    <t>Leslie Smith Ward</t>
  </si>
  <si>
    <t>Caravelle Ward</t>
  </si>
  <si>
    <t>Piper Ward</t>
  </si>
  <si>
    <t>Viking Ward</t>
  </si>
  <si>
    <t>Crowborough Hospital</t>
  </si>
  <si>
    <t>Horizon Unit</t>
  </si>
  <si>
    <t>Lewes Vic Hospital</t>
  </si>
  <si>
    <t>Salvington Lodge</t>
  </si>
  <si>
    <t>Kleinwort Ward</t>
  </si>
  <si>
    <t>Uckfield Hospital</t>
  </si>
  <si>
    <t>Zachary Merton Ward</t>
  </si>
  <si>
    <t>SUSSEX PARTNERSHIP NHS FOUNDATION TRUST</t>
  </si>
  <si>
    <t>Amberstone</t>
  </si>
  <si>
    <t>Chalkhill</t>
  </si>
  <si>
    <t>Fir Ward</t>
  </si>
  <si>
    <t>Amberley Ward</t>
  </si>
  <si>
    <t>Bodiam</t>
  </si>
  <si>
    <t>Heathfield Ward</t>
  </si>
  <si>
    <t>Elm</t>
  </si>
  <si>
    <t>Crawley Road</t>
  </si>
  <si>
    <t>Selden Centre</t>
  </si>
  <si>
    <t>Shepherd House</t>
  </si>
  <si>
    <t>Brunswick Ward</t>
  </si>
  <si>
    <t>Caburn Ward</t>
  </si>
  <si>
    <t>Meridian Ward</t>
  </si>
  <si>
    <t>Pavillion Ward</t>
  </si>
  <si>
    <t>Regency Ward</t>
  </si>
  <si>
    <t>Oaklands Ward</t>
  </si>
  <si>
    <t>Connolly House</t>
  </si>
  <si>
    <t>Grove Ward</t>
  </si>
  <si>
    <t>Orchard Ward</t>
  </si>
  <si>
    <t>TAMESIDE AND GLOSSOP INTEGRATED CARE NHS FOUNDATION TRUST</t>
  </si>
  <si>
    <t>Emergency Orthopaedic Unit</t>
  </si>
  <si>
    <t>Heart Care Unit</t>
  </si>
  <si>
    <t>Integrated Surgical Gynaecology Unit</t>
  </si>
  <si>
    <t>Planned Orthopaedic Unit</t>
  </si>
  <si>
    <t>Stamford Unit 1st Floor</t>
  </si>
  <si>
    <t>Stamford Unit 2nd Floor</t>
  </si>
  <si>
    <t>Stamford Unit Ground Floor</t>
  </si>
  <si>
    <t>Ward 27 Maternity</t>
  </si>
  <si>
    <t>Ward 31 Adult Medicine</t>
  </si>
  <si>
    <t>Ward 40 Adult Medicine</t>
  </si>
  <si>
    <t>Ward 41 Adult Medicine</t>
  </si>
  <si>
    <t>Ward 42 Adult Medicine</t>
  </si>
  <si>
    <t>Ward 44 Adult Medicine</t>
  </si>
  <si>
    <t>Ward 45 Adult Medicine and Stroke Support</t>
  </si>
  <si>
    <t>Ward 46 Adult Medicine</t>
  </si>
  <si>
    <t>Barrington Ward</t>
  </si>
  <si>
    <t>Beacon Ward</t>
  </si>
  <si>
    <t>Coleridge</t>
  </si>
  <si>
    <t>Conservators</t>
  </si>
  <si>
    <t>Dunkery</t>
  </si>
  <si>
    <t>Eliot Ward</t>
  </si>
  <si>
    <t>Exmoor</t>
  </si>
  <si>
    <t>Fielding Ward</t>
  </si>
  <si>
    <t>Gould Ward</t>
  </si>
  <si>
    <t>Hestercombe</t>
  </si>
  <si>
    <t>Lydeard</t>
  </si>
  <si>
    <t>Maternity Wards</t>
  </si>
  <si>
    <t>Mendip</t>
  </si>
  <si>
    <t>Montacute Ward</t>
  </si>
  <si>
    <t>Portman</t>
  </si>
  <si>
    <t>SAU Ward 2</t>
  </si>
  <si>
    <t>Sheppard Gastro</t>
  </si>
  <si>
    <t>Triscombe</t>
  </si>
  <si>
    <t>Wordsworth</t>
  </si>
  <si>
    <t>TEES, ESK AND WEAR VALLEYS NHS FOUNDATION TRUST</t>
  </si>
  <si>
    <t>Ceddesfeld</t>
  </si>
  <si>
    <t>Hamsterley</t>
  </si>
  <si>
    <t>Aysgarth</t>
  </si>
  <si>
    <t>Bankfields Court Unit 2</t>
  </si>
  <si>
    <t>Bankfields Court</t>
  </si>
  <si>
    <t>Cherry Tree House</t>
  </si>
  <si>
    <t>Ayckbourn Danby Ward</t>
  </si>
  <si>
    <t>Ayckbourn Esk Ward</t>
  </si>
  <si>
    <t>Rowan Lea</t>
  </si>
  <si>
    <t>Bek-Ramsey Ward</t>
  </si>
  <si>
    <t>Farnham Ward</t>
  </si>
  <si>
    <t>Harland AMH</t>
  </si>
  <si>
    <t>Roseberry Wards</t>
  </si>
  <si>
    <t>Talbot Ward</t>
  </si>
  <si>
    <t>Tunstall Ward</t>
  </si>
  <si>
    <t>Lustrum Vale</t>
  </si>
  <si>
    <t>MEADOWFIELDS</t>
  </si>
  <si>
    <t>Meadowfields</t>
  </si>
  <si>
    <t>Oak Rise</t>
  </si>
  <si>
    <t>Oakwood</t>
  </si>
  <si>
    <t>Ebor Ward</t>
  </si>
  <si>
    <t>Minster Ward</t>
  </si>
  <si>
    <t>Primrose Lodge</t>
  </si>
  <si>
    <t>RECOVERY UNIT ACOMB (ACOMB GARTH)</t>
  </si>
  <si>
    <t>Acomb Garth</t>
  </si>
  <si>
    <t>Baysdale</t>
  </si>
  <si>
    <t>Bedale Ward</t>
  </si>
  <si>
    <t>Bilsdale</t>
  </si>
  <si>
    <t>Brambling</t>
  </si>
  <si>
    <t>Bransdale</t>
  </si>
  <si>
    <t>Clover / Ivy</t>
  </si>
  <si>
    <t>Eagle Enhanced Care RP</t>
  </si>
  <si>
    <t>Harrier / Hawk</t>
  </si>
  <si>
    <t>Jay Ward</t>
  </si>
  <si>
    <t>Kestrel / Kite.</t>
  </si>
  <si>
    <t>Kirkdale</t>
  </si>
  <si>
    <t>Lark</t>
  </si>
  <si>
    <t>Linnet Ward</t>
  </si>
  <si>
    <t>Mallard</t>
  </si>
  <si>
    <t>Mandarin</t>
  </si>
  <si>
    <t>Merlin</t>
  </si>
  <si>
    <t>Newtondale</t>
  </si>
  <si>
    <t>Northdale Centre</t>
  </si>
  <si>
    <t>Overdale</t>
  </si>
  <si>
    <t>Stockdale</t>
  </si>
  <si>
    <t>Swift Ward</t>
  </si>
  <si>
    <t>Thistle</t>
  </si>
  <si>
    <t>Westerdale North</t>
  </si>
  <si>
    <t>Westerdale South</t>
  </si>
  <si>
    <t>Springwood</t>
  </si>
  <si>
    <t>Cedar (NY)</t>
  </si>
  <si>
    <t>The Orchards (NY)</t>
  </si>
  <si>
    <t>Newberry Centre</t>
  </si>
  <si>
    <t>The Evergreen Centre</t>
  </si>
  <si>
    <t>Westwood Centre</t>
  </si>
  <si>
    <t>THE CHRISTIE NHS FOUNDATION TRUST</t>
  </si>
  <si>
    <t>Oncolocy Critical Care Unit</t>
  </si>
  <si>
    <t>Oncology Assessment Unit</t>
  </si>
  <si>
    <t>Palatine Ward</t>
  </si>
  <si>
    <t>THE CLATTERBRIDGE CANCER CENTRE NHS FOUNDATION TRUST</t>
  </si>
  <si>
    <t>10Z and 7X</t>
  </si>
  <si>
    <t>7Y</t>
  </si>
  <si>
    <t>Conway</t>
  </si>
  <si>
    <t>Mersey</t>
  </si>
  <si>
    <t>Sulby</t>
  </si>
  <si>
    <t>THE DUDLEY GROUP NHS FOUNDATION TRUST</t>
  </si>
  <si>
    <t>B2(H)</t>
  </si>
  <si>
    <t>B2(T)</t>
  </si>
  <si>
    <t>B3</t>
  </si>
  <si>
    <t>CCU_PCCU</t>
  </si>
  <si>
    <t>EAU AMU 1</t>
  </si>
  <si>
    <t>THE HILLINGDON HOSPITALS NHS FOUNDATION TRUST</t>
  </si>
  <si>
    <t>ALDERBOURNE</t>
  </si>
  <si>
    <t>ALEXANDRA WARD</t>
  </si>
  <si>
    <t>BEACONSFIELD EAST</t>
  </si>
  <si>
    <t>BEVAN WARD</t>
  </si>
  <si>
    <t>CHURCHILL WARD</t>
  </si>
  <si>
    <t>CORONARY CARE UNIT</t>
  </si>
  <si>
    <t>DRAYTON</t>
  </si>
  <si>
    <t>FLEMING WARD</t>
  </si>
  <si>
    <t>GRANGE-ADMISSIONS</t>
  </si>
  <si>
    <t>HAYES</t>
  </si>
  <si>
    <t>JERSEY</t>
  </si>
  <si>
    <t>KATHERINE MATERNITY LED UNIT</t>
  </si>
  <si>
    <t>KATHERINE WARD</t>
  </si>
  <si>
    <t>KENNEDY</t>
  </si>
  <si>
    <t>LABOUR WARD</t>
  </si>
  <si>
    <t>LISTER WARD</t>
  </si>
  <si>
    <t>NEONATAL INTENSIVE CARE</t>
  </si>
  <si>
    <t>PAGETT WARD</t>
  </si>
  <si>
    <t>PETER PAN</t>
  </si>
  <si>
    <t>THE STROKE UNIT</t>
  </si>
  <si>
    <t>DANIELS WARD</t>
  </si>
  <si>
    <t>EDMUND</t>
  </si>
  <si>
    <t>Added Ward 14/11/2019</t>
  </si>
  <si>
    <t>TRINITY WARD</t>
  </si>
  <si>
    <t>THE NEWCASTLE UPON TYNE HOSPITALS NHS FOUNDATION TRUST</t>
  </si>
  <si>
    <t>FH01</t>
  </si>
  <si>
    <t>FH02</t>
  </si>
  <si>
    <t>FH03</t>
  </si>
  <si>
    <t>FH05</t>
  </si>
  <si>
    <t>FH06</t>
  </si>
  <si>
    <t>FH07</t>
  </si>
  <si>
    <t>FH08</t>
  </si>
  <si>
    <t>FH09</t>
  </si>
  <si>
    <t>FH10</t>
  </si>
  <si>
    <t>FH13</t>
  </si>
  <si>
    <t>FH14</t>
  </si>
  <si>
    <t>FH15</t>
  </si>
  <si>
    <t>FH16</t>
  </si>
  <si>
    <t>FH17</t>
  </si>
  <si>
    <t>FH18</t>
  </si>
  <si>
    <t>FH19</t>
  </si>
  <si>
    <t>FH20</t>
  </si>
  <si>
    <t>FH21</t>
  </si>
  <si>
    <t>FH23</t>
  </si>
  <si>
    <t>FH24</t>
  </si>
  <si>
    <t>FH25</t>
  </si>
  <si>
    <t>FH27</t>
  </si>
  <si>
    <t>FH29</t>
  </si>
  <si>
    <t>FH30</t>
  </si>
  <si>
    <t>FH37</t>
  </si>
  <si>
    <t>FH38</t>
  </si>
  <si>
    <t>FHPICU</t>
  </si>
  <si>
    <t>NCCC32</t>
  </si>
  <si>
    <t>NCCC33</t>
  </si>
  <si>
    <t>NCCC34</t>
  </si>
  <si>
    <t>NCCC35</t>
  </si>
  <si>
    <t>RV01A</t>
  </si>
  <si>
    <t>RV01B</t>
  </si>
  <si>
    <t>RV02</t>
  </si>
  <si>
    <t>RV03</t>
  </si>
  <si>
    <t>RV04</t>
  </si>
  <si>
    <t>RV05</t>
  </si>
  <si>
    <t>RV09</t>
  </si>
  <si>
    <t>RV10</t>
  </si>
  <si>
    <t>RV11</t>
  </si>
  <si>
    <t>RV12</t>
  </si>
  <si>
    <t>RV15</t>
  </si>
  <si>
    <t>RV16</t>
  </si>
  <si>
    <t>RV18</t>
  </si>
  <si>
    <t>RV19</t>
  </si>
  <si>
    <t>RV20</t>
  </si>
  <si>
    <t>RV22</t>
  </si>
  <si>
    <t>RV23</t>
  </si>
  <si>
    <t>RV30</t>
  </si>
  <si>
    <t>RV31</t>
  </si>
  <si>
    <t>RV32/33</t>
  </si>
  <si>
    <t>RV34</t>
  </si>
  <si>
    <t>RV35</t>
  </si>
  <si>
    <t>RV36</t>
  </si>
  <si>
    <t>RV37</t>
  </si>
  <si>
    <t>RV38C</t>
  </si>
  <si>
    <t>RV40</t>
  </si>
  <si>
    <t>RV41</t>
  </si>
  <si>
    <t>RV42</t>
  </si>
  <si>
    <t>RV43</t>
  </si>
  <si>
    <t>RV44</t>
  </si>
  <si>
    <t>RV46</t>
  </si>
  <si>
    <t>RV47</t>
  </si>
  <si>
    <t>RV48</t>
  </si>
  <si>
    <t>RV49</t>
  </si>
  <si>
    <t>RV50</t>
  </si>
  <si>
    <t>RV51</t>
  </si>
  <si>
    <t>RV52</t>
  </si>
  <si>
    <t>RVAS</t>
  </si>
  <si>
    <t>RVNBC</t>
  </si>
  <si>
    <t>RVNEU</t>
  </si>
  <si>
    <t>RVPARK</t>
  </si>
  <si>
    <t>RVRDS</t>
  </si>
  <si>
    <t>THE PRINCESS ALEXANDRA HOSPITAL NHS TRUST</t>
  </si>
  <si>
    <t>Chamberlen Ward</t>
  </si>
  <si>
    <t>Charnley Ward</t>
  </si>
  <si>
    <t>Dolphin Ward</t>
  </si>
  <si>
    <t>Gibberd Ward</t>
  </si>
  <si>
    <t>Harold Ward</t>
  </si>
  <si>
    <t>Harvey Ward</t>
  </si>
  <si>
    <t>Henry Moore Ward</t>
  </si>
  <si>
    <t>ITU &amp; HDU</t>
  </si>
  <si>
    <t>John Snow</t>
  </si>
  <si>
    <t>Kingsmoor Cardiac Care Unit</t>
  </si>
  <si>
    <t>Locke Ward</t>
  </si>
  <si>
    <t>Medical Assessment Unit Fleming</t>
  </si>
  <si>
    <t>Medical Short-Stay Unit Saunders</t>
  </si>
  <si>
    <t>Neo-Natal Unit</t>
  </si>
  <si>
    <t>Penn Ward</t>
  </si>
  <si>
    <t>Ray Admissions Unit</t>
  </si>
  <si>
    <t>Samson Ward</t>
  </si>
  <si>
    <t>Tye Green Ward</t>
  </si>
  <si>
    <t>Winter Ward</t>
  </si>
  <si>
    <t>THE QUEEN ELIZABETH HOSPITAL, KING'S LYNN, NHS FOUNDATION TRUST</t>
  </si>
  <si>
    <t>Assessment Zone</t>
  </si>
  <si>
    <t>Castleacre</t>
  </si>
  <si>
    <t>Central Delivery suite</t>
  </si>
  <si>
    <t>Denver</t>
  </si>
  <si>
    <t>ED Obs Ward</t>
  </si>
  <si>
    <t>Gayton</t>
  </si>
  <si>
    <t>Marham</t>
  </si>
  <si>
    <t>Necton</t>
  </si>
  <si>
    <t>Oxborough</t>
  </si>
  <si>
    <t>Rudham</t>
  </si>
  <si>
    <t>Shouldham</t>
  </si>
  <si>
    <t>Stanhoe</t>
  </si>
  <si>
    <t>Tilney</t>
  </si>
  <si>
    <t>West Newton</t>
  </si>
  <si>
    <t>West Raynham</t>
  </si>
  <si>
    <t>THE ROBERT JONES AND AGNES HUNT ORTHOPAEDIC HOSPITAL NHS FOUNDATION TRUST</t>
  </si>
  <si>
    <t>Alice</t>
  </si>
  <si>
    <t>Clwyd</t>
  </si>
  <si>
    <t>Gladstone</t>
  </si>
  <si>
    <t>Kenyon</t>
  </si>
  <si>
    <t>Ludlow</t>
  </si>
  <si>
    <t>Oswald</t>
  </si>
  <si>
    <t>Powys</t>
  </si>
  <si>
    <t>Sheldon</t>
  </si>
  <si>
    <t>THE ROTHERHAM NHS FOUNDATION TRUST</t>
  </si>
  <si>
    <t>B11</t>
  </si>
  <si>
    <t>Community Unit</t>
  </si>
  <si>
    <t>Fitzwilliam</t>
  </si>
  <si>
    <t>Keppel</t>
  </si>
  <si>
    <t>Sitwell</t>
  </si>
  <si>
    <t>Wharncliffe</t>
  </si>
  <si>
    <t>THE ROYAL MARSDEN NHS FOUNDATION TRUST</t>
  </si>
  <si>
    <t>Burdett Coutts</t>
  </si>
  <si>
    <t>Ellis Ward</t>
  </si>
  <si>
    <t>Granard House 1</t>
  </si>
  <si>
    <t>Granard House 2</t>
  </si>
  <si>
    <t>Granard House 3</t>
  </si>
  <si>
    <t>Horder Ward</t>
  </si>
  <si>
    <t>Markus Ward</t>
  </si>
  <si>
    <t>Bud Flanagan East Ward</t>
  </si>
  <si>
    <t>Bud Flanagan West Ward</t>
  </si>
  <si>
    <t>Kennaway Ward</t>
  </si>
  <si>
    <t>McElwain Ward</t>
  </si>
  <si>
    <t>Robert Tiffany Ward</t>
  </si>
  <si>
    <t>Smithers Ward</t>
  </si>
  <si>
    <t>Teenage and Young Adult Unit</t>
  </si>
  <si>
    <t>Wiltshaw Ward</t>
  </si>
  <si>
    <t>THE ROYAL ORTHOPAEDIC HOSPITAL NHS FOUNDATION TRUST</t>
  </si>
  <si>
    <t>Ward 10 &amp; 12</t>
  </si>
  <si>
    <t>THE ROYAL WOLVERHAMPTON NHS TRUST</t>
  </si>
  <si>
    <t>Fairoak</t>
  </si>
  <si>
    <t>Hilton Main</t>
  </si>
  <si>
    <t>A12</t>
  </si>
  <si>
    <t>A14</t>
  </si>
  <si>
    <t>A21</t>
  </si>
  <si>
    <t>A8</t>
  </si>
  <si>
    <t>B14</t>
  </si>
  <si>
    <t>Beynon short stay</t>
  </si>
  <si>
    <t>C17</t>
  </si>
  <si>
    <t>C24</t>
  </si>
  <si>
    <t>C41</t>
  </si>
  <si>
    <t>CHU</t>
  </si>
  <si>
    <t>Deanesly</t>
  </si>
  <si>
    <t>ICCU</t>
  </si>
  <si>
    <t>Neonatal unit</t>
  </si>
  <si>
    <t>THE WALTON CENTRE NHS FOUNDATION TRUST</t>
  </si>
  <si>
    <t>Cairns</t>
  </si>
  <si>
    <t>Caton</t>
  </si>
  <si>
    <t>Chavasse</t>
  </si>
  <si>
    <t>Dott</t>
  </si>
  <si>
    <t>Horsley ITU</t>
  </si>
  <si>
    <t>Lipton</t>
  </si>
  <si>
    <t>Sherrington</t>
  </si>
  <si>
    <t>TORBAY AND SOUTH DEVON NHS FOUNDATION TRUST</t>
  </si>
  <si>
    <t>Brixham</t>
  </si>
  <si>
    <t>Dawlish</t>
  </si>
  <si>
    <t>Newton Abbot - Teign Ward</t>
  </si>
  <si>
    <t>Newton Abbot - Templar Ward</t>
  </si>
  <si>
    <t>Ainslie</t>
  </si>
  <si>
    <t>Allerton</t>
  </si>
  <si>
    <t>Cheetham Hill</t>
  </si>
  <si>
    <t>Cromie</t>
  </si>
  <si>
    <t>Dunlop</t>
  </si>
  <si>
    <t>EAU3</t>
  </si>
  <si>
    <t>EAU4</t>
  </si>
  <si>
    <t>Ella Rowcroft</t>
  </si>
  <si>
    <t>Forrest</t>
  </si>
  <si>
    <t>George Earle</t>
  </si>
  <si>
    <t>John Macpherson</t>
  </si>
  <si>
    <t>Louisa Cary</t>
  </si>
  <si>
    <t>Midgley</t>
  </si>
  <si>
    <t>Turner</t>
  </si>
  <si>
    <t>Totnes</t>
  </si>
  <si>
    <t>UNITED LINCOLNSHIRE HOSPITALS NHS TRUST</t>
  </si>
  <si>
    <t>Acute Care Unit</t>
  </si>
  <si>
    <t>Bardney</t>
  </si>
  <si>
    <t>Branston</t>
  </si>
  <si>
    <t>Burton</t>
  </si>
  <si>
    <t>Carlton-Coleby</t>
  </si>
  <si>
    <t>Clayton</t>
  </si>
  <si>
    <t>Dixon</t>
  </si>
  <si>
    <t>Frailty Assessment Unit</t>
  </si>
  <si>
    <t>Greetwell</t>
  </si>
  <si>
    <t>Hatton</t>
  </si>
  <si>
    <t>Lancaster</t>
  </si>
  <si>
    <t>MEAU</t>
  </si>
  <si>
    <t>Navenby</t>
  </si>
  <si>
    <t>Neonatal (SCBU)</t>
  </si>
  <si>
    <t>Nettleham</t>
  </si>
  <si>
    <t>Neustadt-Welton</t>
  </si>
  <si>
    <t>Rainforest</t>
  </si>
  <si>
    <t>Scampton</t>
  </si>
  <si>
    <t>SEAU</t>
  </si>
  <si>
    <t>Shuttleworth</t>
  </si>
  <si>
    <t>Waddington</t>
  </si>
  <si>
    <t>Acute Cardiac Unit</t>
  </si>
  <si>
    <t>Acute Medical Short Stay</t>
  </si>
  <si>
    <t>Integrated Assessment Centre</t>
  </si>
  <si>
    <t>Orthopaedic Ward</t>
  </si>
  <si>
    <t>Ward 5A</t>
  </si>
  <si>
    <t>Ward 5B</t>
  </si>
  <si>
    <t>Ward 6A</t>
  </si>
  <si>
    <t>Ward 6B</t>
  </si>
  <si>
    <t>Ward 7A</t>
  </si>
  <si>
    <t>Ward 7B</t>
  </si>
  <si>
    <t>Ward 8A</t>
  </si>
  <si>
    <t>UNIVERSITY COLLEGE LONDON HOSPITALS NHS FOUNDATION TRUST</t>
  </si>
  <si>
    <t>Bernard Sunley</t>
  </si>
  <si>
    <t>David Ferrier</t>
  </si>
  <si>
    <t>Hughling Jackson</t>
  </si>
  <si>
    <t>John Young &amp; Maida Vale</t>
  </si>
  <si>
    <t>Lady Anne Allerton</t>
  </si>
  <si>
    <t>MITU</t>
  </si>
  <si>
    <t>Molly Lane Fox Unit</t>
  </si>
  <si>
    <t>Neurological Rehab</t>
  </si>
  <si>
    <t>Neuromuscular Complex Care</t>
  </si>
  <si>
    <t>SITU</t>
  </si>
  <si>
    <t>Telemetry Unit</t>
  </si>
  <si>
    <t>Victor Horsley</t>
  </si>
  <si>
    <t>3rd Floor Urology</t>
  </si>
  <si>
    <t>4th Floor Thoracic</t>
  </si>
  <si>
    <t>Evergreen</t>
  </si>
  <si>
    <t>Head and Neck T06</t>
  </si>
  <si>
    <t>Hyper Acute Stroke Unit</t>
  </si>
  <si>
    <t>T03 Critical Care</t>
  </si>
  <si>
    <t>T06 North Short Stay Ward</t>
  </si>
  <si>
    <t>T06 South Gynae</t>
  </si>
  <si>
    <t>T11 North</t>
  </si>
  <si>
    <t>T11 South</t>
  </si>
  <si>
    <t>T12 North</t>
  </si>
  <si>
    <t>T12 South</t>
  </si>
  <si>
    <t>T14 North Oncology</t>
  </si>
  <si>
    <t>T14 South Haematology</t>
  </si>
  <si>
    <t>UCH TG Accident &amp; Emergency</t>
  </si>
  <si>
    <t>UCH Tower 10th Floor Medical</t>
  </si>
  <si>
    <t>UCH Tower 10th Floor Oncology N</t>
  </si>
  <si>
    <t>UCH Tower 10th Floor Orthopaedics</t>
  </si>
  <si>
    <t>UCH Tower 13th Floor N</t>
  </si>
  <si>
    <t>UCH Tower 13th Floor S</t>
  </si>
  <si>
    <t>UCH Tower 16th Floor N Haematology</t>
  </si>
  <si>
    <t>UCH Tower 16th Floor S</t>
  </si>
  <si>
    <t>UCH Tower 1st Floor / AMU</t>
  </si>
  <si>
    <t>UCH Tower 7th Floor N</t>
  </si>
  <si>
    <t>UCH Tower 8th Floor</t>
  </si>
  <si>
    <t>UCH Tower 9th Floor North</t>
  </si>
  <si>
    <t>UCH Tower 9th Floor South</t>
  </si>
  <si>
    <t>EGA Ante-Natal Care Unit</t>
  </si>
  <si>
    <t>EGA Birthing Centre</t>
  </si>
  <si>
    <t>EGA Labour ward</t>
  </si>
  <si>
    <t>EGA Maternity Care Unit</t>
  </si>
  <si>
    <t>EGA Neonatal Unit</t>
  </si>
  <si>
    <t>UNIVERSITY HOSPITAL SOUTHAMPTON NHS FOUNDATION TRUST</t>
  </si>
  <si>
    <t>188 W&amp;N Bramshaw Womens Unit</t>
  </si>
  <si>
    <t>188 W&amp;N Neonatal Unit</t>
  </si>
  <si>
    <t>188 W&amp;N PAH Maternity Service</t>
  </si>
  <si>
    <t>188 CAN C4 Solent Ward Clinical Oncology</t>
  </si>
  <si>
    <t>188 CAN C6 Leukaemia/BMT Unit</t>
  </si>
  <si>
    <t>188 CAN C6 TYA Unit</t>
  </si>
  <si>
    <t>188 CAN D2 Haematology</t>
  </si>
  <si>
    <t>188 CAN D3 Ward</t>
  </si>
  <si>
    <t>188 CAR CHDU</t>
  </si>
  <si>
    <t>188 CAR Coronary Care Unit</t>
  </si>
  <si>
    <t>188 CAR Ward D4 Vascular</t>
  </si>
  <si>
    <t>188 CAR Ward E2 YACU</t>
  </si>
  <si>
    <t>188 CAR Ward E3 Blue</t>
  </si>
  <si>
    <t>188 CAR Ward E3 Green</t>
  </si>
  <si>
    <t>188 CAR Ward E4 Thoracics</t>
  </si>
  <si>
    <t>188 CC - Surgical HDU</t>
  </si>
  <si>
    <t>188 CC Cardiac Intensive Care</t>
  </si>
  <si>
    <t>188 CC GICU A Side</t>
  </si>
  <si>
    <t>188 CC GICU B Side</t>
  </si>
  <si>
    <t>188 CC Neuro Intensive Care Unit</t>
  </si>
  <si>
    <t>188 CHI High Dependency Unit</t>
  </si>
  <si>
    <t>188 CHI Paed Medical Unit</t>
  </si>
  <si>
    <t>188 CHI Paediatric Intensive Care</t>
  </si>
  <si>
    <t>188 CHI Piam Brown Unit</t>
  </si>
  <si>
    <t>188 CHI Ward E1 Paed Cardiac</t>
  </si>
  <si>
    <t>188 CHI Ward G2 Neuro</t>
  </si>
  <si>
    <t>188 CHI Ward G3</t>
  </si>
  <si>
    <t>188 CHI Ward G4 Surgery</t>
  </si>
  <si>
    <t>188 ECM Acute Medical Unit</t>
  </si>
  <si>
    <t>188 ECM Childrens ED</t>
  </si>
  <si>
    <t>Amended ward 05/11/2019</t>
  </si>
  <si>
    <t>188 MED D10 Isolation Unit</t>
  </si>
  <si>
    <t>188 MED D5 Ward</t>
  </si>
  <si>
    <t>188 MED D6 Ward</t>
  </si>
  <si>
    <t>188 MED D7 Ward</t>
  </si>
  <si>
    <t>188 MED D8 Ward</t>
  </si>
  <si>
    <t>188 MED D9 Ward</t>
  </si>
  <si>
    <t>188 MED E7 Ward</t>
  </si>
  <si>
    <t>188 MED F7 Ward</t>
  </si>
  <si>
    <t>188 MED G5 Ward</t>
  </si>
  <si>
    <t>188 MED G6 Ward</t>
  </si>
  <si>
    <t>188 MED G7 Ward</t>
  </si>
  <si>
    <t>188 MED G8 Ward</t>
  </si>
  <si>
    <t>188 MED G9 Ward</t>
  </si>
  <si>
    <t>188 MED Respiratory HDU</t>
  </si>
  <si>
    <t>188 NEU Acute Stroke Unit</t>
  </si>
  <si>
    <t>188 NEU hasu</t>
  </si>
  <si>
    <t>188 NEU Regional Transfer Unit</t>
  </si>
  <si>
    <t>188 NEU Ward D Neuro</t>
  </si>
  <si>
    <t>188 NEU Ward E Neuro</t>
  </si>
  <si>
    <t>188 SME C5 Isolation Ward</t>
  </si>
  <si>
    <t>188 SPI Ward F4 Spinal</t>
  </si>
  <si>
    <t>188 SUR Acute Surgical Admissions</t>
  </si>
  <si>
    <t>188 SUR E5 Lower GI</t>
  </si>
  <si>
    <t>188 SUR E5 Upper GI</t>
  </si>
  <si>
    <t>188 SUR E8 HPB/Urology</t>
  </si>
  <si>
    <t>188 SUR F11 IF</t>
  </si>
  <si>
    <t>188 SUR Ward F5</t>
  </si>
  <si>
    <t>188 T&amp;O PAH Brooke Ward</t>
  </si>
  <si>
    <t>188 T&amp;O Trauma Admissions Unit</t>
  </si>
  <si>
    <t>188 T&amp;O Ward F1 Elective</t>
  </si>
  <si>
    <t>188 T&amp;O Ward F2 Trauma</t>
  </si>
  <si>
    <t>188 T&amp;O Ward F3 Trauma</t>
  </si>
  <si>
    <t>188 T&amp;O Ward F4</t>
  </si>
  <si>
    <t>UNIVERSITY HOSPITALS BIRMINGHAM NHS FOUNDATION TRUST</t>
  </si>
  <si>
    <t>AMU SS GHH</t>
  </si>
  <si>
    <t>Critical Care GHH</t>
  </si>
  <si>
    <t>Delivery Suite GHH</t>
  </si>
  <si>
    <t>Homeward Centre GHH</t>
  </si>
  <si>
    <t>MAC &amp; Ward 4 GHH</t>
  </si>
  <si>
    <t>NNU GHH</t>
  </si>
  <si>
    <t>PAU &amp; CAU GHH</t>
  </si>
  <si>
    <t>SCBU GHH</t>
  </si>
  <si>
    <t>Added ward 26/09/2019</t>
  </si>
  <si>
    <t>Ward 10 GHH *</t>
  </si>
  <si>
    <t>Ward 11 GHH</t>
  </si>
  <si>
    <t>Ward 12 GHH</t>
  </si>
  <si>
    <t>Ward 14 GHH</t>
  </si>
  <si>
    <t>Ward 15 GHH</t>
  </si>
  <si>
    <t>Ward 16 GHH</t>
  </si>
  <si>
    <t>Ward 17 GHH *</t>
  </si>
  <si>
    <t>Ward 2 GHH</t>
  </si>
  <si>
    <t>Ward 21 GHH</t>
  </si>
  <si>
    <t>Ward 23 GHH</t>
  </si>
  <si>
    <t>Ward 24 GHH *</t>
  </si>
  <si>
    <t>Ward 5 GHH</t>
  </si>
  <si>
    <t>Ward 7 GHH</t>
  </si>
  <si>
    <t>Ward 8 GHH *</t>
  </si>
  <si>
    <t>Ward 9 GHH</t>
  </si>
  <si>
    <t>AMU 1 BHH</t>
  </si>
  <si>
    <t>AMU 2 BHH</t>
  </si>
  <si>
    <t>Aspen BHH</t>
  </si>
  <si>
    <t>Cedar BHH</t>
  </si>
  <si>
    <t>Critical Care BHH</t>
  </si>
  <si>
    <t>Delivery Suite BHH</t>
  </si>
  <si>
    <t>HASU &amp; ASU BHH</t>
  </si>
  <si>
    <t>Heartlands Trauma Unit (Ward 8 &amp; 9)</t>
  </si>
  <si>
    <t>ID Unit BHH</t>
  </si>
  <si>
    <t>Maple BHH</t>
  </si>
  <si>
    <t>NNU BHH</t>
  </si>
  <si>
    <t>PAU &amp; CAU BHH</t>
  </si>
  <si>
    <t>Ward 1 BHH</t>
  </si>
  <si>
    <t>Ward 10 BHH</t>
  </si>
  <si>
    <t>Ward 11 BHH</t>
  </si>
  <si>
    <t>Ward 12 BHH</t>
  </si>
  <si>
    <t>Ward 15/16 BHH</t>
  </si>
  <si>
    <t>Ward 18 BHH (gastro)</t>
  </si>
  <si>
    <t>Ward 19 BHH</t>
  </si>
  <si>
    <t>Ward 2 BHH *</t>
  </si>
  <si>
    <t>Ward 21 BHH</t>
  </si>
  <si>
    <t>Ward 24 BHH</t>
  </si>
  <si>
    <t>Ward 26 BHH</t>
  </si>
  <si>
    <t>Ward 29 BHH*</t>
  </si>
  <si>
    <t>Ward 3 BHH</t>
  </si>
  <si>
    <t>Ward 30 BHH</t>
  </si>
  <si>
    <t>Ward 4 BHH</t>
  </si>
  <si>
    <t>Ward 5 BHH</t>
  </si>
  <si>
    <t>Ward 6 BHH</t>
  </si>
  <si>
    <t>Ward 9 BHH *</t>
  </si>
  <si>
    <t>QUEEN ELIZABETH HOSPITAL BIRMINGHAM</t>
  </si>
  <si>
    <t>Bournville</t>
  </si>
  <si>
    <t>Edgbaston</t>
  </si>
  <si>
    <t>Harborne</t>
  </si>
  <si>
    <t>W302</t>
  </si>
  <si>
    <t>W303</t>
  </si>
  <si>
    <t>W304</t>
  </si>
  <si>
    <t>W305</t>
  </si>
  <si>
    <t>W306</t>
  </si>
  <si>
    <t>W407</t>
  </si>
  <si>
    <t>W408</t>
  </si>
  <si>
    <t>W409</t>
  </si>
  <si>
    <t>W410</t>
  </si>
  <si>
    <t>W411</t>
  </si>
  <si>
    <t>W412</t>
  </si>
  <si>
    <t>W513</t>
  </si>
  <si>
    <t>W514</t>
  </si>
  <si>
    <t>W515</t>
  </si>
  <si>
    <t>W516</t>
  </si>
  <si>
    <t>W517</t>
  </si>
  <si>
    <t>W518</t>
  </si>
  <si>
    <t>W620</t>
  </si>
  <si>
    <t>W622</t>
  </si>
  <si>
    <t>W623</t>
  </si>
  <si>
    <t>W624</t>
  </si>
  <si>
    <t>W625</t>
  </si>
  <si>
    <t>W726</t>
  </si>
  <si>
    <t>W727</t>
  </si>
  <si>
    <t>W728</t>
  </si>
  <si>
    <t>WBU</t>
  </si>
  <si>
    <t>WCCA</t>
  </si>
  <si>
    <t>WCCB</t>
  </si>
  <si>
    <t>WCCC</t>
  </si>
  <si>
    <t>WCCD</t>
  </si>
  <si>
    <t>WCCU</t>
  </si>
  <si>
    <t>WW1</t>
  </si>
  <si>
    <t>WW2</t>
  </si>
  <si>
    <t>AMU SS SH</t>
  </si>
  <si>
    <t>CAU SH</t>
  </si>
  <si>
    <t>CCU SH</t>
  </si>
  <si>
    <t>Ward 14 SH *</t>
  </si>
  <si>
    <t>Ward 15 and Admissions Lounge SH</t>
  </si>
  <si>
    <t>Ward 17 SH</t>
  </si>
  <si>
    <t>Ward 19 SH</t>
  </si>
  <si>
    <t>Ward 20b SH</t>
  </si>
  <si>
    <t>Ward 8 SH</t>
  </si>
  <si>
    <t>Bristol Eye Hospital</t>
  </si>
  <si>
    <t>H304A</t>
  </si>
  <si>
    <t>Bristol Haematology and Oncology Centre</t>
  </si>
  <si>
    <t>D603</t>
  </si>
  <si>
    <t>D703</t>
  </si>
  <si>
    <t>Bristol Royal Hospital For Children</t>
  </si>
  <si>
    <t>100</t>
  </si>
  <si>
    <t>200</t>
  </si>
  <si>
    <t>E400</t>
  </si>
  <si>
    <t>E406</t>
  </si>
  <si>
    <t>E500/1</t>
  </si>
  <si>
    <t>E510</t>
  </si>
  <si>
    <t>E512</t>
  </si>
  <si>
    <t>E600</t>
  </si>
  <si>
    <t>E602</t>
  </si>
  <si>
    <t>E700</t>
  </si>
  <si>
    <t>E702</t>
  </si>
  <si>
    <t>Bristol Royal Infirmary</t>
  </si>
  <si>
    <t>A300</t>
  </si>
  <si>
    <t>A400</t>
  </si>
  <si>
    <t>A515</t>
  </si>
  <si>
    <t>A518</t>
  </si>
  <si>
    <t>A522</t>
  </si>
  <si>
    <t>A524</t>
  </si>
  <si>
    <t>A525</t>
  </si>
  <si>
    <t>A528</t>
  </si>
  <si>
    <t>A600</t>
  </si>
  <si>
    <t>A602</t>
  </si>
  <si>
    <t>A604</t>
  </si>
  <si>
    <t>A605</t>
  </si>
  <si>
    <t>A609</t>
  </si>
  <si>
    <t>A700</t>
  </si>
  <si>
    <t>A800</t>
  </si>
  <si>
    <t>A900</t>
  </si>
  <si>
    <t>C603</t>
  </si>
  <si>
    <t>C604</t>
  </si>
  <si>
    <t>C705</t>
  </si>
  <si>
    <t>C708</t>
  </si>
  <si>
    <t>C805</t>
  </si>
  <si>
    <t>C808</t>
  </si>
  <si>
    <t>St Michael's Hospital</t>
  </si>
  <si>
    <t>73</t>
  </si>
  <si>
    <t>75</t>
  </si>
  <si>
    <t>76</t>
  </si>
  <si>
    <t>77</t>
  </si>
  <si>
    <t>78</t>
  </si>
  <si>
    <t>UNIVERSITY HOSPITALS COVENTRY AND WARWICKSHIRE NHS TRUST</t>
  </si>
  <si>
    <t>Rugby Cedar Ward</t>
  </si>
  <si>
    <t>Rugby Hoskyn Ward</t>
  </si>
  <si>
    <t>Rugby Mulberry Ward</t>
  </si>
  <si>
    <t>Rugby Oak Ward</t>
  </si>
  <si>
    <t>AMU 1 (Ward 12)</t>
  </si>
  <si>
    <t>AMU 2 (Ward 2)</t>
  </si>
  <si>
    <t>AMU 3 (Ward 3)</t>
  </si>
  <si>
    <t>Cardiothoracic ITU</t>
  </si>
  <si>
    <t>NeoNatal Unit</t>
  </si>
  <si>
    <t>Paediatric HDU</t>
  </si>
  <si>
    <t>Trauma Ward</t>
  </si>
  <si>
    <t>Ward 12 - Obs</t>
  </si>
  <si>
    <t>Ward 21 Gastro</t>
  </si>
  <si>
    <t>Ward 21a Med</t>
  </si>
  <si>
    <t>Ward 22 ECU</t>
  </si>
  <si>
    <t>Ward 22 SAU</t>
  </si>
  <si>
    <t>Ward 22a Vas</t>
  </si>
  <si>
    <t>Ward 33 Short Stay</t>
  </si>
  <si>
    <t>Ward 33 Surgery</t>
  </si>
  <si>
    <t>Ward 40</t>
  </si>
  <si>
    <t>Ward 50 Renal</t>
  </si>
  <si>
    <t>UNIVERSITY HOSPITALS OF DERBY AND BURTON NHS FOUNDATION TRUST</t>
  </si>
  <si>
    <t>Acute Assessment Centre</t>
  </si>
  <si>
    <t>Childrens Wards</t>
  </si>
  <si>
    <t>Maternity QHB</t>
  </si>
  <si>
    <t>Ward 3 - Short Stay</t>
  </si>
  <si>
    <t>3</t>
  </si>
  <si>
    <t>4</t>
  </si>
  <si>
    <t>102</t>
  </si>
  <si>
    <t>203</t>
  </si>
  <si>
    <t>204</t>
  </si>
  <si>
    <t>205</t>
  </si>
  <si>
    <t>206</t>
  </si>
  <si>
    <t>207</t>
  </si>
  <si>
    <t>208</t>
  </si>
  <si>
    <t>216</t>
  </si>
  <si>
    <t>301</t>
  </si>
  <si>
    <t>302</t>
  </si>
  <si>
    <t>303</t>
  </si>
  <si>
    <t>304</t>
  </si>
  <si>
    <t>305</t>
  </si>
  <si>
    <t>306</t>
  </si>
  <si>
    <t>307</t>
  </si>
  <si>
    <t>308</t>
  </si>
  <si>
    <t>309</t>
  </si>
  <si>
    <t>310</t>
  </si>
  <si>
    <t>311</t>
  </si>
  <si>
    <t>312</t>
  </si>
  <si>
    <t>313</t>
  </si>
  <si>
    <t>314</t>
  </si>
  <si>
    <t>315</t>
  </si>
  <si>
    <t>401</t>
  </si>
  <si>
    <t>402</t>
  </si>
  <si>
    <t>403</t>
  </si>
  <si>
    <t>404</t>
  </si>
  <si>
    <t>405</t>
  </si>
  <si>
    <t>406</t>
  </si>
  <si>
    <t>407</t>
  </si>
  <si>
    <t>408</t>
  </si>
  <si>
    <t>409</t>
  </si>
  <si>
    <t>410</t>
  </si>
  <si>
    <t>209A</t>
  </si>
  <si>
    <t>DOL</t>
  </si>
  <si>
    <t>EPU</t>
  </si>
  <si>
    <t>LAB</t>
  </si>
  <si>
    <t>NMU</t>
  </si>
  <si>
    <t>PUFF</t>
  </si>
  <si>
    <t>SUNF</t>
  </si>
  <si>
    <t>Anna</t>
  </si>
  <si>
    <t>Philip</t>
  </si>
  <si>
    <t>UNIVERSITY HOSPITALS OF LEICESTER NHS TRUST</t>
  </si>
  <si>
    <t>GH-Coronary Care Unit</t>
  </si>
  <si>
    <t>GH-ITU - Glenfield (General and Cardiac Intensive Care)</t>
  </si>
  <si>
    <t>GH-Paed ITU - Children’s Cardiac Intensive Care</t>
  </si>
  <si>
    <t>GH-Wd 15 Respiratory</t>
  </si>
  <si>
    <t>GH-Wd 16 Respiratory</t>
  </si>
  <si>
    <t>GH-Wd 17 Respiratory</t>
  </si>
  <si>
    <t>GH-Wd 23</t>
  </si>
  <si>
    <t>GH-Wd 26 Thoracic Surgery</t>
  </si>
  <si>
    <t>GH-Wd 27 Cardiology</t>
  </si>
  <si>
    <t>GH-Wd 28 Cardiology</t>
  </si>
  <si>
    <t>GH-Wd 29 Respiratory</t>
  </si>
  <si>
    <t>GH-Wd 30 Childrens Cardiology</t>
  </si>
  <si>
    <t>GH-Wd 31 Cardiac Surgery</t>
  </si>
  <si>
    <t>GH-Wd 32 Cardiology Procedures</t>
  </si>
  <si>
    <t>GH-Wd 33 Cardiology</t>
  </si>
  <si>
    <t>GH-Wd 33A Cardiology</t>
  </si>
  <si>
    <t>LGH-Brain Injury Unit</t>
  </si>
  <si>
    <t>LGH-Delivery Suite</t>
  </si>
  <si>
    <t>LGH-ITU (Gen.Surgery,Urology,Gynae,Ortho &amp; Renal Transplant)</t>
  </si>
  <si>
    <t>LGH-NICU Neo-Natal Intensive Care</t>
  </si>
  <si>
    <t>LGH-NRU Neuro Rehab</t>
  </si>
  <si>
    <t>LGH-Wd 10 CAPD Renal</t>
  </si>
  <si>
    <t>LGH-Wd 14 Elective Ortho</t>
  </si>
  <si>
    <t>LGH-Wd 15 High Dependency Renal</t>
  </si>
  <si>
    <t>LGH-Wd 15 Nephrology Renal</t>
  </si>
  <si>
    <t>LGH-Wd 17 Renal Transplant</t>
  </si>
  <si>
    <t>LGH-Wd 19 Elective Ortho (Previously Wd 16)</t>
  </si>
  <si>
    <t>LGH-Wd 20 Surgery</t>
  </si>
  <si>
    <t>LGH-Wd 22 Female surgery</t>
  </si>
  <si>
    <t>LGH-Wd 26 Urology Surgery</t>
  </si>
  <si>
    <t>LGH-Wd 27 Surgery (&amp; SACU)</t>
  </si>
  <si>
    <t>LGH-Wd 28 Surgery/Urology Admission</t>
  </si>
  <si>
    <t>LGH-Wd 3 Stroke Rehab</t>
  </si>
  <si>
    <t>LGH-Wd 31 Gynae</t>
  </si>
  <si>
    <t>LRI-Bone Marrow Transplant Unit</t>
  </si>
  <si>
    <t>LRI-Childrens Intensive Care Unit</t>
  </si>
  <si>
    <t>LRI-Delivery Suite</t>
  </si>
  <si>
    <t>LRI-GAU (Gynaecology admissions)</t>
  </si>
  <si>
    <t>LRI-Hampton Suite</t>
  </si>
  <si>
    <t>LRI-Infectious Diseases Unit</t>
  </si>
  <si>
    <t>LRI-ITU (Gen.Surgery,Haematology,Med,Max.Facial)</t>
  </si>
  <si>
    <t>LRI-Kinmonth Unit Head, Neck, ENT Surg</t>
  </si>
  <si>
    <t>LRI-Neo-Natal Unit</t>
  </si>
  <si>
    <t>LRI-Stroke Wds 25/26</t>
  </si>
  <si>
    <t>LRI-Wd 10 Childrens Surgery</t>
  </si>
  <si>
    <t>LRI-Wd 11 Childrens Med</t>
  </si>
  <si>
    <t>LRI-Wd 12 Childrens Med</t>
  </si>
  <si>
    <t>LRI-Wd 14 Childrens Med</t>
  </si>
  <si>
    <t>LRI-Wd 17 Spinal/Trauma Ortho</t>
  </si>
  <si>
    <t>LRI-Wd 18 Trauma Ortho Admissions</t>
  </si>
  <si>
    <t>LRI-Wd 19 Childrens Surgery</t>
  </si>
  <si>
    <t>LRI-Wd 22 Surgery</t>
  </si>
  <si>
    <t>LRI-Wd 23 Specialist Med</t>
  </si>
  <si>
    <t>LRI-Wd 24 Specialist Med</t>
  </si>
  <si>
    <t>LRI-Wd 27 Childrens Onc &amp; Haem</t>
  </si>
  <si>
    <t>LRI-Wd 29 Older People</t>
  </si>
  <si>
    <t>LRI-Wd 30 Older people</t>
  </si>
  <si>
    <t>LRI-Wd 31 Older People</t>
  </si>
  <si>
    <t>LRI-Wd 32 Trauma Ortho</t>
  </si>
  <si>
    <t>LRI-Wd 33 (Medicine)</t>
  </si>
  <si>
    <t>LRI-Wd 36 Older People</t>
  </si>
  <si>
    <t>LRI-Wd 38 Diabetes/Endocrine</t>
  </si>
  <si>
    <t>LRI-Wd 39 Onc</t>
  </si>
  <si>
    <t>LRI-Wd 40 Onc</t>
  </si>
  <si>
    <t>LRI-Wd 41 Haem</t>
  </si>
  <si>
    <t>LRI-Wd 42 Gastro Med</t>
  </si>
  <si>
    <t>LRI-Wd 43 Gastro Med/Hepat</t>
  </si>
  <si>
    <t>LRI-Wd 9 Spec Surg Admission</t>
  </si>
  <si>
    <t>UNIVERSITY HOSPITALS OF MORECAMBE BAY NHS FOUNDATION TRUST</t>
  </si>
  <si>
    <t>FGH Childrens Ward Dept</t>
  </si>
  <si>
    <t>FGH Complex and Coronary Care Unit</t>
  </si>
  <si>
    <t>FGH Day Unit Dept</t>
  </si>
  <si>
    <t>FGH Intensive Therapy Unit Dept</t>
  </si>
  <si>
    <t>FGH MAU Dept</t>
  </si>
  <si>
    <t>FGH Patient Progression Unit Dept</t>
  </si>
  <si>
    <t>FGH SCBU Dept</t>
  </si>
  <si>
    <t>FGH South Lakes Birth Centre</t>
  </si>
  <si>
    <t>FGH Ward 1 Dept</t>
  </si>
  <si>
    <t>FGH Ward 2 Dept</t>
  </si>
  <si>
    <t>FGH Ward 4 Dept</t>
  </si>
  <si>
    <t>FGH Ward 5 Dept</t>
  </si>
  <si>
    <t>FGH Ward 6 Dept</t>
  </si>
  <si>
    <t>FGH Ward 7 Dept</t>
  </si>
  <si>
    <t>FGH Ward 9 Dept</t>
  </si>
  <si>
    <t>Furness &amp; S. Lakes Orthopaedic Unit</t>
  </si>
  <si>
    <t>Millom Hospital Ward</t>
  </si>
  <si>
    <t>RLI Acute Frailty Unit</t>
  </si>
  <si>
    <t>RLI Acute Medical Unit</t>
  </si>
  <si>
    <t>RLI Acute Stroke Unit (Huggett Suite) - 132051</t>
  </si>
  <si>
    <t>RLI CCU - Acute Medical Dept</t>
  </si>
  <si>
    <t>RLI CDS/Wd17/DAU</t>
  </si>
  <si>
    <t>RLI Lancaster Suite</t>
  </si>
  <si>
    <t>RLI NNU Dept</t>
  </si>
  <si>
    <t>RLI Paediatric Ward Dept</t>
  </si>
  <si>
    <t>RLI SAU / Ward 30</t>
  </si>
  <si>
    <t>RLI Ward 16</t>
  </si>
  <si>
    <t>RLI Ward 20 - Acute Elderly Dept</t>
  </si>
  <si>
    <t>RLI Ward 22 - Rehab Dept</t>
  </si>
  <si>
    <t>RLI Ward 23 - Stroke Unit</t>
  </si>
  <si>
    <t>RLI Ward 33 - Vascular &amp; General Surgery</t>
  </si>
  <si>
    <t>RLI Ward 34 - Surgery Dept</t>
  </si>
  <si>
    <t>RLI Ward 35 - Orthopaedics Dept</t>
  </si>
  <si>
    <t>RLI Ward 36</t>
  </si>
  <si>
    <t>RLI Ward 37</t>
  </si>
  <si>
    <t>RLI Ward 38 - ITU Dept</t>
  </si>
  <si>
    <t>Langdale North SUSD Unit</t>
  </si>
  <si>
    <t>Langdale South SUSD Unit</t>
  </si>
  <si>
    <t>WGH Surgical Inpatients (Ward 7)</t>
  </si>
  <si>
    <t>WGH Ward 2</t>
  </si>
  <si>
    <t>UNIVERSITY HOSPITALS OF NORTH MIDLANDS NHS TRUST</t>
  </si>
  <si>
    <t>AMU County</t>
  </si>
  <si>
    <t>EOU</t>
  </si>
  <si>
    <t>Midwife Led Service</t>
  </si>
  <si>
    <t>AMU Stoke</t>
  </si>
  <si>
    <t>Cardiac Critical Care Unit</t>
  </si>
  <si>
    <t>FEAU</t>
  </si>
  <si>
    <t>SSCU</t>
  </si>
  <si>
    <t>Ward 100 SAU</t>
  </si>
  <si>
    <t>Ward 102</t>
  </si>
  <si>
    <t>Ward 103</t>
  </si>
  <si>
    <t>Ward 106/107</t>
  </si>
  <si>
    <t>Ward 108</t>
  </si>
  <si>
    <t>Ward 109</t>
  </si>
  <si>
    <t>Ward 110</t>
  </si>
  <si>
    <t>Ward 111</t>
  </si>
  <si>
    <t>Ward 112 EOU</t>
  </si>
  <si>
    <t>Ward 113</t>
  </si>
  <si>
    <t>Ward 117</t>
  </si>
  <si>
    <t>Ward 123 SSU</t>
  </si>
  <si>
    <t>Ward 124</t>
  </si>
  <si>
    <t>Ward 126</t>
  </si>
  <si>
    <t>Ward 127</t>
  </si>
  <si>
    <t>Ward 201</t>
  </si>
  <si>
    <t>Ward 205</t>
  </si>
  <si>
    <t>Ward 206</t>
  </si>
  <si>
    <t>Ward 215</t>
  </si>
  <si>
    <t>Ward 216</t>
  </si>
  <si>
    <t>Ward 217</t>
  </si>
  <si>
    <t>Ward 218 (Neuro)</t>
  </si>
  <si>
    <t>Ward 220</t>
  </si>
  <si>
    <t>Ward 221</t>
  </si>
  <si>
    <t>Ward 222</t>
  </si>
  <si>
    <t>Ward 223</t>
  </si>
  <si>
    <t>Ward 225</t>
  </si>
  <si>
    <t>Ward 226</t>
  </si>
  <si>
    <t>Ward 227 ARTU</t>
  </si>
  <si>
    <t>Ward 228</t>
  </si>
  <si>
    <t>Ward 230</t>
  </si>
  <si>
    <t>Ward 231 (ASU)</t>
  </si>
  <si>
    <t>Ward 232</t>
  </si>
  <si>
    <t>Ward 233</t>
  </si>
  <si>
    <t>Ward 75 (Diabetes &amp; Endocrinology)</t>
  </si>
  <si>
    <t>Ward 76a</t>
  </si>
  <si>
    <t>Ward 76b</t>
  </si>
  <si>
    <t>Ward 80</t>
  </si>
  <si>
    <t>Ward 81</t>
  </si>
  <si>
    <t>UNIVERSITY HOSPITALS PLYMOUTH NHS TRUST</t>
  </si>
  <si>
    <t>AMU Tavy</t>
  </si>
  <si>
    <t>AMU Thrushel</t>
  </si>
  <si>
    <t>Bickleigh Ward</t>
  </si>
  <si>
    <t>Bracken Stem Cell Unit</t>
  </si>
  <si>
    <t>Braunton Ward</t>
  </si>
  <si>
    <t>Brent Ward</t>
  </si>
  <si>
    <t>Burrator Ward</t>
  </si>
  <si>
    <t>Clearbrook Ward</t>
  </si>
  <si>
    <t>Crownhill Ward</t>
  </si>
  <si>
    <t>Hartor Ward</t>
  </si>
  <si>
    <t>Hembury HCE Ward</t>
  </si>
  <si>
    <t>Hexworthy Ward</t>
  </si>
  <si>
    <t>Honeyford Ward</t>
  </si>
  <si>
    <t>Inpatient Midwifery</t>
  </si>
  <si>
    <t>Lynher Ward</t>
  </si>
  <si>
    <t>Marlborough (Hound) Ward</t>
  </si>
  <si>
    <t>Mayflower Ward</t>
  </si>
  <si>
    <t>Meavy Ward</t>
  </si>
  <si>
    <t>Meldon Diabetes Ward</t>
  </si>
  <si>
    <t>Merivale ASU</t>
  </si>
  <si>
    <t>Monkswell Ward</t>
  </si>
  <si>
    <t>Moorgate Ward</t>
  </si>
  <si>
    <t>NICU 17 Cot</t>
  </si>
  <si>
    <t>Paed HDU</t>
  </si>
  <si>
    <t>Pencarrow Ward</t>
  </si>
  <si>
    <t>Penrose Ward</t>
  </si>
  <si>
    <t>Sharp Ward</t>
  </si>
  <si>
    <t>Shaugh Ward</t>
  </si>
  <si>
    <t>Shipley Ward</t>
  </si>
  <si>
    <t>Stannon Ward</t>
  </si>
  <si>
    <t>Tamar Ward</t>
  </si>
  <si>
    <t>Torcross CCU</t>
  </si>
  <si>
    <t>Torrington HDU</t>
  </si>
  <si>
    <t>Torrington ITU</t>
  </si>
  <si>
    <t>Whitehorse Ward</t>
  </si>
  <si>
    <t>Wildgoose Ward</t>
  </si>
  <si>
    <t>Wolf Ward</t>
  </si>
  <si>
    <t>Woodcock Ward</t>
  </si>
  <si>
    <t>WALSALL HEALTHCARE NHS TRUST</t>
  </si>
  <si>
    <t>Acute Surgical Unit</t>
  </si>
  <si>
    <t>Paediatric Assessment Unit</t>
  </si>
  <si>
    <t>Surgical Short Stay</t>
  </si>
  <si>
    <t>Added 25/11/2019</t>
  </si>
  <si>
    <t>Ward 03</t>
  </si>
  <si>
    <t>Added 10/12/2019</t>
  </si>
  <si>
    <t>Ward 20A</t>
  </si>
  <si>
    <t>Ward 20B/20C</t>
  </si>
  <si>
    <t>Wards 24/25</t>
  </si>
  <si>
    <t>W-B4-H - Ward B4 - Halton</t>
  </si>
  <si>
    <t>W-CM1-H - Ward 1 - CMTC Treatment Centre</t>
  </si>
  <si>
    <t>W-A1A - Ward A1 Asst</t>
  </si>
  <si>
    <t>W-A2A - Ward A2 Admission</t>
  </si>
  <si>
    <t>W-A4 - Ward A4</t>
  </si>
  <si>
    <t>W-A5 - Ward A5</t>
  </si>
  <si>
    <t>W-A6 - Ward A6</t>
  </si>
  <si>
    <t>W-A7 - Ward A7</t>
  </si>
  <si>
    <t>W-A8 - Ward A8</t>
  </si>
  <si>
    <t>W-A9 - Ward A9</t>
  </si>
  <si>
    <t>W-ACCU - ACCU</t>
  </si>
  <si>
    <t>W-B11B/W-B11C /PAU- Ward B11</t>
  </si>
  <si>
    <t>W-B12 - Ward B12 (Forget-me-not)</t>
  </si>
  <si>
    <t>W-B14 - Ward B14</t>
  </si>
  <si>
    <t>W-B18 - Ward B18</t>
  </si>
  <si>
    <t>W-B19 - Ward B19</t>
  </si>
  <si>
    <t>W-C20 - Ward C20</t>
  </si>
  <si>
    <t>W-C21 - Ward C21</t>
  </si>
  <si>
    <t>W-C23 - Ward C23</t>
  </si>
  <si>
    <t>W-ICU - Intensive Care Unit</t>
  </si>
  <si>
    <t>W-NHDU/W-NITU/W-NSC - Neonatal Unit</t>
  </si>
  <si>
    <t>WEST HERTFORDSHIRE HOSPITALS NHS TRUST</t>
  </si>
  <si>
    <t>De La Mare/Beckett</t>
  </si>
  <si>
    <t>AAU Blue &amp; Yellow Level 3</t>
  </si>
  <si>
    <t>AAU Blue Level 1</t>
  </si>
  <si>
    <t>AAU Green Level 1</t>
  </si>
  <si>
    <t>AAU Purple Level 1</t>
  </si>
  <si>
    <t>AAU Red Suite</t>
  </si>
  <si>
    <t>AAU Yellow Level 1</t>
  </si>
  <si>
    <t>ABC</t>
  </si>
  <si>
    <t>Aldenham</t>
  </si>
  <si>
    <t>Cardiac Care</t>
  </si>
  <si>
    <t>Cassio</t>
  </si>
  <si>
    <t>Cleves</t>
  </si>
  <si>
    <t>Combined ITU</t>
  </si>
  <si>
    <t>Croxley</t>
  </si>
  <si>
    <t>Flaunden</t>
  </si>
  <si>
    <t>Heronsgate &amp; Gade</t>
  </si>
  <si>
    <t>Katherine</t>
  </si>
  <si>
    <t>Letchmore</t>
  </si>
  <si>
    <t>Oxhey</t>
  </si>
  <si>
    <t>Ridge</t>
  </si>
  <si>
    <t>Sarratt</t>
  </si>
  <si>
    <t>Tudor &amp; Castle</t>
  </si>
  <si>
    <t>Winyard</t>
  </si>
  <si>
    <t>WEST LONDON NHS TRUST</t>
  </si>
  <si>
    <t>WLB ASCOT</t>
  </si>
  <si>
    <t>WLB CRANFIELD</t>
  </si>
  <si>
    <t>WLB EPSOM</t>
  </si>
  <si>
    <t>WLB HARROGATE</t>
  </si>
  <si>
    <t>WLB LEEDS</t>
  </si>
  <si>
    <t>WLB NEWMARKET</t>
  </si>
  <si>
    <t>WLB PD CANTERBURY</t>
  </si>
  <si>
    <t>WLB PD CHEPSTOW</t>
  </si>
  <si>
    <t>WLB PD DOVER</t>
  </si>
  <si>
    <t>WLB PD FOLKESTONE</t>
  </si>
  <si>
    <t>WLB PD KEMPTON</t>
  </si>
  <si>
    <t>WLB SANDHURST</t>
  </si>
  <si>
    <t>WLB SANDOWN</t>
  </si>
  <si>
    <t>WLB SHEFFIELD</t>
  </si>
  <si>
    <t>WLB WOBURN</t>
  </si>
  <si>
    <t>CASSEL INPATIENTS</t>
  </si>
  <si>
    <t>CLAYPONDS REHABILITATION HOSPITAL</t>
  </si>
  <si>
    <t>JASMIN</t>
  </si>
  <si>
    <t>ROSEMARY</t>
  </si>
  <si>
    <t>H&amp;F ASKEW PICU</t>
  </si>
  <si>
    <t>H&amp;F AVONMORE RECOVERY</t>
  </si>
  <si>
    <t>H&amp;F LILLIE ASSESSMENT</t>
  </si>
  <si>
    <t>H&amp;F MERIDIAN</t>
  </si>
  <si>
    <t>H&amp;F RAVENSCOURT</t>
  </si>
  <si>
    <t>HOU FINCH FEMALE</t>
  </si>
  <si>
    <t>HOU GLYN</t>
  </si>
  <si>
    <t>HOU GROSVENOR</t>
  </si>
  <si>
    <t>HOU KESTREL</t>
  </si>
  <si>
    <t>HOU KINGFISHER MALE</t>
  </si>
  <si>
    <t>HOU ROBIN</t>
  </si>
  <si>
    <t>LOCAL SECURE UNIT</t>
  </si>
  <si>
    <t>LSU BARRON</t>
  </si>
  <si>
    <t>LSU DERBY</t>
  </si>
  <si>
    <t>LSU SOLARIS</t>
  </si>
  <si>
    <t>LSU TENNYSON</t>
  </si>
  <si>
    <t>MSU BOURNE</t>
  </si>
  <si>
    <t>MSU THE WELLS UNIT</t>
  </si>
  <si>
    <t>MSU WATERDOWN</t>
  </si>
  <si>
    <t>EALING HOPE FEMALE ASSESSMENT</t>
  </si>
  <si>
    <t>EALING HORIZON MALE ASSESSMENT</t>
  </si>
  <si>
    <t>EALING MOTT HOUSE</t>
  </si>
  <si>
    <t>OPS JUBILEE</t>
  </si>
  <si>
    <t>MSU BERRY</t>
  </si>
  <si>
    <t>MSU BRENT</t>
  </si>
  <si>
    <t>MSU FALCON</t>
  </si>
  <si>
    <t>MSU LEA</t>
  </si>
  <si>
    <t>MSU WINDRUSH</t>
  </si>
  <si>
    <t>LIMES DEMENTIA</t>
  </si>
  <si>
    <t xml:space="preserve">THE ORCHARD </t>
  </si>
  <si>
    <t>LSU PEARL</t>
  </si>
  <si>
    <t>MSU AURORA</t>
  </si>
  <si>
    <t>MSU DAMSON</t>
  </si>
  <si>
    <t>MSU GARNET</t>
  </si>
  <si>
    <t>WEMSS MELROSE</t>
  </si>
  <si>
    <t>WEMSS PARKLAND</t>
  </si>
  <si>
    <t>WEST SUFFOLK NHS FOUNDATION TRUST</t>
  </si>
  <si>
    <t>A&amp;E</t>
  </si>
  <si>
    <t>Cardiac Centre</t>
  </si>
  <si>
    <t>F11</t>
  </si>
  <si>
    <t>G8</t>
  </si>
  <si>
    <t>Glastonbury Court</t>
  </si>
  <si>
    <t>Recovery Unit</t>
  </si>
  <si>
    <t>Rosemary Ward</t>
  </si>
  <si>
    <t>Acute Cardiac Unit M036 C</t>
  </si>
  <si>
    <t>Aldwick Ward S107 C</t>
  </si>
  <si>
    <t>Ashling Ward M403 C</t>
  </si>
  <si>
    <t>Birdham Ward M100 C</t>
  </si>
  <si>
    <t>Bosham Ward S100 C</t>
  </si>
  <si>
    <t>Boxgrove Ward M105 C</t>
  </si>
  <si>
    <t>Chichester Suite T401 C</t>
  </si>
  <si>
    <t>Chilgrove Ward S207 C</t>
  </si>
  <si>
    <t>Donald Wilson House M114 C</t>
  </si>
  <si>
    <t>Emergency Floor M109 C</t>
  </si>
  <si>
    <t>Fishbourne Ward M107 C</t>
  </si>
  <si>
    <t>Ford Ward M023 C</t>
  </si>
  <si>
    <t>Howard Ward W200 C</t>
  </si>
  <si>
    <t>Lavant Ward M111 C</t>
  </si>
  <si>
    <t>Middleton Ward M112 C</t>
  </si>
  <si>
    <t>Petworth Ward M104 C</t>
  </si>
  <si>
    <t>SCBU W201 C</t>
  </si>
  <si>
    <t>Selsey Ward S102 C</t>
  </si>
  <si>
    <t>Wittering Ward S205 C</t>
  </si>
  <si>
    <t>Balcombe Ward M606 W</t>
  </si>
  <si>
    <t>Barrow Ward M656 W</t>
  </si>
  <si>
    <t>Becket Ward M651 W</t>
  </si>
  <si>
    <t>Beeding Ward W702 W</t>
  </si>
  <si>
    <t>Bluefin Ward W706 W</t>
  </si>
  <si>
    <t>Botolphs Ward M666 W</t>
  </si>
  <si>
    <t>Broadwater Ward M662 W</t>
  </si>
  <si>
    <t>Buckingham Ward M661 W</t>
  </si>
  <si>
    <t>Burlington Ward M657 W</t>
  </si>
  <si>
    <t>Castle Ward M603 W</t>
  </si>
  <si>
    <t>Chiltington Ward S609 W</t>
  </si>
  <si>
    <t>Clapham Ward S608 W</t>
  </si>
  <si>
    <t>Coombes Ward S711 W</t>
  </si>
  <si>
    <t>Courtlands Ward M536 W</t>
  </si>
  <si>
    <t>Ditchling Ward M903 W</t>
  </si>
  <si>
    <t>Downlands Suite T901 W</t>
  </si>
  <si>
    <t>Durrington Ward M665 W</t>
  </si>
  <si>
    <t>Eartham Ward M658 W</t>
  </si>
  <si>
    <t>Eastbrook Ward M602 W</t>
  </si>
  <si>
    <t>Emergency Floor M600 W</t>
  </si>
  <si>
    <t>Erringham Ward M604 W</t>
  </si>
  <si>
    <t>ESCU S555 W</t>
  </si>
  <si>
    <t>Berrow Ward</t>
  </si>
  <si>
    <t>Cheddar Ward</t>
  </si>
  <si>
    <t>Draycott Ward</t>
  </si>
  <si>
    <t>Harptree Ward</t>
  </si>
  <si>
    <t>Hutton Ward</t>
  </si>
  <si>
    <t>Intensive Treatment Unit</t>
  </si>
  <si>
    <t>Kewstoke Ward</t>
  </si>
  <si>
    <t>Sandford Ward</t>
  </si>
  <si>
    <t>Steepholm Ward</t>
  </si>
  <si>
    <t>Waterside Unit</t>
  </si>
  <si>
    <t>WHITTINGTON HEALTH NHS TRUST</t>
  </si>
  <si>
    <t>Bridges rehab</t>
  </si>
  <si>
    <t>Cavell</t>
  </si>
  <si>
    <t>Cloudesley</t>
  </si>
  <si>
    <t>Coyle</t>
  </si>
  <si>
    <t>IFOR</t>
  </si>
  <si>
    <t>Mercers</t>
  </si>
  <si>
    <t>Meyrick</t>
  </si>
  <si>
    <t>Montuschi</t>
  </si>
  <si>
    <t>MSN</t>
  </si>
  <si>
    <t>MSS</t>
  </si>
  <si>
    <t>Thorogood</t>
  </si>
  <si>
    <t>WILTSHIRE HEALTH &amp; CARE</t>
  </si>
  <si>
    <t>Ailesbury</t>
  </si>
  <si>
    <t>Added ward 20/12/2019</t>
  </si>
  <si>
    <t>Longleat</t>
  </si>
  <si>
    <t>WIRRAL UNIVERSITY TEACHING HOSPITAL NHS FOUNDATION TRUST</t>
  </si>
  <si>
    <t>10</t>
  </si>
  <si>
    <t>11</t>
  </si>
  <si>
    <t>17</t>
  </si>
  <si>
    <t>18</t>
  </si>
  <si>
    <t>20</t>
  </si>
  <si>
    <t>21</t>
  </si>
  <si>
    <t>22</t>
  </si>
  <si>
    <t>23</t>
  </si>
  <si>
    <t>25</t>
  </si>
  <si>
    <t>26</t>
  </si>
  <si>
    <t>27</t>
  </si>
  <si>
    <t>30</t>
  </si>
  <si>
    <t>32</t>
  </si>
  <si>
    <t>33</t>
  </si>
  <si>
    <t>36</t>
  </si>
  <si>
    <t>37</t>
  </si>
  <si>
    <t>38</t>
  </si>
  <si>
    <t>53</t>
  </si>
  <si>
    <t>54</t>
  </si>
  <si>
    <t>24 IPC</t>
  </si>
  <si>
    <t>Colorectal Unit</t>
  </si>
  <si>
    <t>Delivery suite</t>
  </si>
  <si>
    <t>EDRU</t>
  </si>
  <si>
    <t>MSSW</t>
  </si>
  <si>
    <t>OPAU</t>
  </si>
  <si>
    <t>SEU</t>
  </si>
  <si>
    <t>WAFFU</t>
  </si>
  <si>
    <t>CRC</t>
  </si>
  <si>
    <t>Dermataology</t>
  </si>
  <si>
    <t>M1 rehab M1 MO</t>
  </si>
  <si>
    <t>M2 Ortho</t>
  </si>
  <si>
    <t>M2 Surg</t>
  </si>
  <si>
    <t>WORCESTERSHIRE ACUTE HOSPITALS NHS TRUST</t>
  </si>
  <si>
    <t>CCU-Alex</t>
  </si>
  <si>
    <t>ICCU - Alex</t>
  </si>
  <si>
    <t>M A U - Alex</t>
  </si>
  <si>
    <t>Ward 1 - Medicine</t>
  </si>
  <si>
    <t>Ward 10 - Urology</t>
  </si>
  <si>
    <t>Ward 11 - Medicine</t>
  </si>
  <si>
    <t>Ward 12 Medicine</t>
  </si>
  <si>
    <t>Ward 14 - Surgery</t>
  </si>
  <si>
    <t>Ward 16 - Elective Orthopaedic Ward</t>
  </si>
  <si>
    <t>Ward 17 - Trauma Ward</t>
  </si>
  <si>
    <t>Ward 2 - Medicine</t>
  </si>
  <si>
    <t>Ward 5 Alex</t>
  </si>
  <si>
    <t>Ward 6 - Medicine</t>
  </si>
  <si>
    <t>Ward 1 - KTC</t>
  </si>
  <si>
    <t>Avon 2- Gastro</t>
  </si>
  <si>
    <t>Avon 3 Infectious Diseases</t>
  </si>
  <si>
    <t>Avon 4</t>
  </si>
  <si>
    <t>Avon 5</t>
  </si>
  <si>
    <t>Beech A</t>
  </si>
  <si>
    <t>Beech B - Female</t>
  </si>
  <si>
    <t>Beech C</t>
  </si>
  <si>
    <t>Beech High Care</t>
  </si>
  <si>
    <t>Evergreen 1</t>
  </si>
  <si>
    <t>Head and Neck Ward</t>
  </si>
  <si>
    <t>ICCU - Worcs</t>
  </si>
  <si>
    <t>Laurel 1 Cardiology-CCU</t>
  </si>
  <si>
    <t>Laurel 3 Haem Ward</t>
  </si>
  <si>
    <t>Laurel Unit 2</t>
  </si>
  <si>
    <t>Maternity Team 1 Midwives</t>
  </si>
  <si>
    <t>MAU Assessment</t>
  </si>
  <si>
    <t>MAU High Care and Short Stay</t>
  </si>
  <si>
    <t>NICU- Paeds</t>
  </si>
  <si>
    <t>Riverbank Unit- Paeds</t>
  </si>
  <si>
    <t>Silver Oncology</t>
  </si>
  <si>
    <t>Surgical Clinical Decisions Unit (SCDU)</t>
  </si>
  <si>
    <t>Trauma &amp; Orthopaedic A Ward - WRH</t>
  </si>
  <si>
    <t>Vascular Unit &amp; VHCU</t>
  </si>
  <si>
    <t>WORCESTERSHIRE HEALTH AND CARE NHS TRUST</t>
  </si>
  <si>
    <t>ABBOTT WARD</t>
  </si>
  <si>
    <t>IZOD WARD</t>
  </si>
  <si>
    <t>WA ORTHOPAEDIC REHABILITATION UNIT</t>
  </si>
  <si>
    <t>WILLOWS STROKE WARD</t>
  </si>
  <si>
    <t>PERSHORE COMMUNITY HOSPITAL</t>
  </si>
  <si>
    <t>LICKEY WARD</t>
  </si>
  <si>
    <t>PRIMROSE UNIT</t>
  </si>
  <si>
    <t>WYRE FOREST WARD</t>
  </si>
  <si>
    <t>HILL CREST WARD</t>
  </si>
  <si>
    <t>KEITH WINTER CLOSE</t>
  </si>
  <si>
    <t>MEADOW WARD (NEW HAVEN)</t>
  </si>
  <si>
    <t>WOODLAND WARD (NEW HAVEN)</t>
  </si>
  <si>
    <t>NEWTOWN HOSPITAL</t>
  </si>
  <si>
    <t>ATHELON WARD</t>
  </si>
  <si>
    <t>HADLEY UNIT (PICU)</t>
  </si>
  <si>
    <t>HOLT WARD</t>
  </si>
  <si>
    <t>APPLE ORCHARD WARD</t>
  </si>
  <si>
    <t>CHERRY ORCHARD WARD</t>
  </si>
  <si>
    <t>WRIGHTINGTON, WIGAN AND LEIGH NHS FOUNDATION TRUST</t>
  </si>
  <si>
    <t>Aspull</t>
  </si>
  <si>
    <t>Cardio and Respiratory</t>
  </si>
  <si>
    <t>Elderly Care Unit</t>
  </si>
  <si>
    <t>Intensive Care Unit/ High Dependancy Unit</t>
  </si>
  <si>
    <t>Langtree</t>
  </si>
  <si>
    <t>Maternity unit</t>
  </si>
  <si>
    <t>Orrell</t>
  </si>
  <si>
    <t>Pemberton</t>
  </si>
  <si>
    <t>Shevington</t>
  </si>
  <si>
    <t>Swinley</t>
  </si>
  <si>
    <t>John Charnley</t>
  </si>
  <si>
    <t>Ward A</t>
  </si>
  <si>
    <t>Ward B</t>
  </si>
  <si>
    <t>WYE VALLEY NHS TRUST</t>
  </si>
  <si>
    <t>Arrow Ward</t>
  </si>
  <si>
    <t>Bromyard Community Hospital</t>
  </si>
  <si>
    <t>Frome Ward</t>
  </si>
  <si>
    <t>Gilwern Assessment Unit</t>
  </si>
  <si>
    <t>Leadon Ward</t>
  </si>
  <si>
    <t>Leominster Community Hospital</t>
  </si>
  <si>
    <t>Lugg Ward</t>
  </si>
  <si>
    <t>Monnow Ward</t>
  </si>
  <si>
    <t>Redbrook Ward</t>
  </si>
  <si>
    <t>Ross Community Hospital</t>
  </si>
  <si>
    <t>Special Baby Care Unit</t>
  </si>
  <si>
    <t>Teme Ward</t>
  </si>
  <si>
    <t>Womens Health</t>
  </si>
  <si>
    <t>Wye Ward</t>
  </si>
  <si>
    <t>YEOVIL DISTRICT HOSPITAL NHS FOUNDATION TRUST</t>
  </si>
  <si>
    <t>6A (Elective)</t>
  </si>
  <si>
    <t>7B (MFFD)</t>
  </si>
  <si>
    <t>KW</t>
  </si>
  <si>
    <t>YORK TEACHING HOSPITAL NHS FOUNDATION TRUST</t>
  </si>
  <si>
    <t>Ann Wright</t>
  </si>
  <si>
    <t>Duke of Kent</t>
  </si>
  <si>
    <t>Lilac</t>
  </si>
  <si>
    <t>Stroke</t>
  </si>
  <si>
    <t>Inpatient Unit</t>
  </si>
  <si>
    <t>St Helens</t>
  </si>
  <si>
    <t>St Monicas</t>
  </si>
  <si>
    <t>Whitecross Court</t>
  </si>
  <si>
    <t>14</t>
  </si>
  <si>
    <t>16</t>
  </si>
  <si>
    <t>28</t>
  </si>
  <si>
    <t>29</t>
  </si>
  <si>
    <t>31</t>
  </si>
  <si>
    <t>34</t>
  </si>
  <si>
    <t>35</t>
  </si>
  <si>
    <t>39</t>
  </si>
  <si>
    <t>36 - Acute Stroke Unit</t>
  </si>
  <si>
    <t>Extended Stay Area</t>
  </si>
  <si>
    <t>Match:</t>
  </si>
  <si>
    <t>Countif:</t>
  </si>
  <si>
    <t>Concat Items:</t>
  </si>
  <si>
    <t>Concat Final:</t>
  </si>
  <si>
    <t>$I</t>
  </si>
  <si>
    <t>:$I</t>
  </si>
  <si>
    <t>Concat Construction</t>
  </si>
  <si>
    <t>Site Code:K</t>
  </si>
  <si>
    <t>Day Nurse Plan:N</t>
  </si>
  <si>
    <t>Day Nurse Actual:N</t>
  </si>
  <si>
    <t>Day Care Plan:N</t>
  </si>
  <si>
    <t>Day Care Actual:N</t>
  </si>
  <si>
    <t>Day Reg Assoc Plan:N</t>
  </si>
  <si>
    <t>Day Reg Assoc Actual:N</t>
  </si>
  <si>
    <t>Day Reg Non Assoc Plan:N</t>
  </si>
  <si>
    <t>Day Reg Non Assoc Actual:N</t>
  </si>
  <si>
    <t>Night Nurse Plan:N</t>
  </si>
  <si>
    <t>Night Nurse Actual:N</t>
  </si>
  <si>
    <t>Night Care Plan:N</t>
  </si>
  <si>
    <t>Night Care Actual:N</t>
  </si>
  <si>
    <t>Night Reg Assoc Plan:N</t>
  </si>
  <si>
    <t>Night Reg Assoc Actual:N</t>
  </si>
  <si>
    <t>Night Reg Non Assoc Plan:N</t>
  </si>
  <si>
    <t>Night Reg Non Assoc Actual:N</t>
  </si>
  <si>
    <t>Registered AHP Plan:N</t>
  </si>
  <si>
    <t>Registered AHP Actual:N</t>
  </si>
  <si>
    <t>Non-registered AHP Plan:N</t>
  </si>
  <si>
    <t>Non-registered AHP Actual:N</t>
  </si>
  <si>
    <t>Day Nurse Fill Rate:N</t>
  </si>
  <si>
    <t>Day Care Fill Rate:N</t>
  </si>
  <si>
    <t>Day Reg Assoc Fill Rate:N</t>
  </si>
  <si>
    <t>Day Non Reg Assoc Fill Rate:N</t>
  </si>
  <si>
    <t>Night Nurse Fill Rate:N</t>
  </si>
  <si>
    <t>Night Care Fill Rate:N</t>
  </si>
  <si>
    <t>Night Reg Assoc Fill Rate:N</t>
  </si>
  <si>
    <t>Night Non Reg Assoc Fill Rate:N</t>
  </si>
  <si>
    <t>Registered AHP Fill Rate:N</t>
  </si>
  <si>
    <t>Non-Registered AHP Fill Rate:N</t>
  </si>
  <si>
    <t>Total Patients (CHPPD):N</t>
  </si>
  <si>
    <t>Nurse CHPPD:N</t>
  </si>
  <si>
    <t>Care CHPPD:N</t>
  </si>
  <si>
    <t>Reg Nursing Assoc CHPPD:N</t>
  </si>
  <si>
    <t>Non Reg Nursing Assoc CHPPD:N</t>
  </si>
  <si>
    <t>Registered AHP CHPPD:N</t>
  </si>
  <si>
    <t>Non-registered AHP CHPPD:N</t>
  </si>
  <si>
    <t>Overall CHPPD:N</t>
  </si>
  <si>
    <t>Url Staffing Url</t>
  </si>
  <si>
    <t>registered allied health professionals (AHP) 80&lt;x&lt;150 (Trust level only)</t>
  </si>
  <si>
    <t>non-registered allied health professionals (AHP) 80&lt;x&lt;150 (Trust level only)</t>
  </si>
  <si>
    <t>SiteCode</t>
  </si>
  <si>
    <t>SiteName</t>
  </si>
  <si>
    <t>WardName</t>
  </si>
  <si>
    <t>Spec1</t>
  </si>
  <si>
    <t>Spec2</t>
  </si>
  <si>
    <t>RNM_Planned_Day</t>
  </si>
  <si>
    <t>RNM_Actual_Day</t>
  </si>
  <si>
    <t>NRNM_Planned_Day</t>
  </si>
  <si>
    <t>NRNM_Actual_Day</t>
  </si>
  <si>
    <t>RNA_Planned_Day</t>
  </si>
  <si>
    <t>RNA_Actual_Day</t>
  </si>
  <si>
    <t>NRNA_Planned_Day</t>
  </si>
  <si>
    <t>NRNA_Actual_Day</t>
  </si>
  <si>
    <t>RNM_Planned_Night</t>
  </si>
  <si>
    <t>RNM_Actual_Night</t>
  </si>
  <si>
    <t>NRNM_Planned_Night</t>
  </si>
  <si>
    <t>NRNM_Actual_Night</t>
  </si>
  <si>
    <t>RNA_Planned_Night</t>
  </si>
  <si>
    <t>RNA_Actual_Night</t>
  </si>
  <si>
    <t>NRNA_Planned_Night</t>
  </si>
  <si>
    <t>NRNA_Actual_Night</t>
  </si>
  <si>
    <t>X</t>
  </si>
  <si>
    <t>RAHP_Planned</t>
  </si>
  <si>
    <t>RAHP_Actual</t>
  </si>
  <si>
    <t>NRAHP_Planned</t>
  </si>
  <si>
    <t>NRAHP_Actual</t>
  </si>
  <si>
    <t>PatientCount</t>
  </si>
  <si>
    <t>CHPPD_RNM</t>
  </si>
  <si>
    <t>CHPPD_NRNM</t>
  </si>
  <si>
    <t>CHPPD_RNA</t>
  </si>
  <si>
    <t>CHPPD_NRNA</t>
  </si>
  <si>
    <t>CHPPD_RAHP</t>
  </si>
  <si>
    <t>CHPPD_NRAHP</t>
  </si>
  <si>
    <t>CHPPD_Overall</t>
  </si>
  <si>
    <t>AvgFR_RNM_Day</t>
  </si>
  <si>
    <t>AvgFR_NRNM_Day</t>
  </si>
  <si>
    <t>AvgFR_RNA_Day</t>
  </si>
  <si>
    <t>AvgFR_NRNA_Day</t>
  </si>
  <si>
    <t>AvgFR_RNM_Night</t>
  </si>
  <si>
    <t>AvgFR_NRNM_Night</t>
  </si>
  <si>
    <t>AvgFR_RNA_Night</t>
  </si>
  <si>
    <t>AvgFR_NRNA_Night</t>
  </si>
  <si>
    <t>AvgFR_RAHP</t>
  </si>
  <si>
    <t>AvgFR_NRAHP</t>
  </si>
  <si>
    <t>DAY - Registered Nurses/Midwives 80&lt;x&lt;150 (Trust level only)</t>
  </si>
  <si>
    <t>DAY - Non-registered Nurses/Midwives (care staff)80&lt;x&lt;150 (Trust level only)</t>
  </si>
  <si>
    <t>DAY - Registered Nursing Associates 80&lt;x&lt;150 (Trust level only)</t>
  </si>
  <si>
    <t>DAY - Non-Registered Nursing Associates80&lt;x&lt;150 (Trust level only)</t>
  </si>
  <si>
    <t>Night - Registered Nurses/Midwives 80&lt;x&lt;150 (Trust level only)</t>
  </si>
  <si>
    <t>Night - Non-registered Nurses/Midwives (care staff)80&lt;x&lt;150 (Trust level only)</t>
  </si>
  <si>
    <t>Night - Registered Nursing Associates 80&lt;x&lt;150 (Trust level only)</t>
  </si>
  <si>
    <t>Night - Non-Registered Nursing Associates80&lt;x&lt;150 (Trust level only)</t>
  </si>
  <si>
    <t>x</t>
  </si>
  <si>
    <t>Ward Name present?</t>
  </si>
  <si>
    <t>Actual Hours &gt; 30,000</t>
  </si>
  <si>
    <t>Day - Average fill rate - Registered Nurses/Midwives  &gt; 100</t>
  </si>
  <si>
    <t>Day - Average fill rate - Non-registered Nurses/Midwives (care staff) &gt; 100</t>
  </si>
  <si>
    <t>Day - Average fill rate - Registered Nursing Associates  (%) &gt; 100</t>
  </si>
  <si>
    <t>Day - Average fill rate - Non-Registered Nursing Associates (%) &gt; 100</t>
  </si>
  <si>
    <t>Night - Average fill rate - Registered Nurses/Midwives  (%) &gt; 100</t>
  </si>
  <si>
    <t>Night - Average fill rate - Non-registered Nurses/Midwives (care staff) (%) &gt; 100</t>
  </si>
  <si>
    <t>Night - Average fill rate - Registered Nursing Associates  (%) &gt; 100</t>
  </si>
  <si>
    <t>Night - Average fill rate - Non-Registered Nursing Associates (%) &gt; 100</t>
  </si>
  <si>
    <t>Average fill rate - registered allied health professionals (AHP)  (%) &gt; 100</t>
  </si>
  <si>
    <t>Average fill rate - non-registered allied health professionals (AHP)  (%) &gt; 100</t>
  </si>
  <si>
    <t>Format Checks</t>
  </si>
  <si>
    <t>BEDFORDSHIRE HOSPITALS NHS FOUNDATION TRUST</t>
  </si>
  <si>
    <t>RC979</t>
  </si>
  <si>
    <t>TAJ82</t>
  </si>
  <si>
    <t>TAJ92</t>
  </si>
  <si>
    <t>TAJ83</t>
  </si>
  <si>
    <t>R0A66</t>
  </si>
  <si>
    <t>SOMERSET NHS FOUNDATION TRUST</t>
  </si>
  <si>
    <t>RH5A8</t>
  </si>
  <si>
    <t>RX3KI</t>
  </si>
  <si>
    <t>FOSS PARK HOSPITAL</t>
  </si>
  <si>
    <t>Moor Croft</t>
  </si>
  <si>
    <t>Wold View</t>
  </si>
  <si>
    <t>UNIVERSITY HOSPITALS BRISTOL AND WESTON NHS FOUNDATION TRUST</t>
  </si>
  <si>
    <t>RA7C2</t>
  </si>
  <si>
    <t>RL407</t>
  </si>
  <si>
    <t>RWJ97</t>
  </si>
  <si>
    <t>RY553</t>
  </si>
  <si>
    <t>Revision History</t>
  </si>
  <si>
    <t>NStf-Fil</t>
  </si>
  <si>
    <t>Version</t>
  </si>
  <si>
    <t>Date</t>
  </si>
  <si>
    <t>Change</t>
  </si>
  <si>
    <t>First UDF Version</t>
  </si>
  <si>
    <t>CHELMSFORD AND ESSEX HOSPITAL</t>
  </si>
  <si>
    <t>RAJ91</t>
  </si>
  <si>
    <t>RAJ1V</t>
  </si>
  <si>
    <t>RAJ1B</t>
  </si>
  <si>
    <t>RAJ1K</t>
  </si>
  <si>
    <t>MID AND SOUTH ESSEX NHS FOUNDATION TRUST</t>
  </si>
  <si>
    <t>Castlepoint</t>
  </si>
  <si>
    <t>Benfleet</t>
  </si>
  <si>
    <t>Updated ref data for RAJ (merged in RDD and RQ8, but incomplete as not all sites are ODS-registered to RAJ</t>
  </si>
  <si>
    <t>4 NORTH WEST</t>
  </si>
  <si>
    <t>RATPX</t>
  </si>
  <si>
    <t>BIRMINGHAM COMMUNITY HEALTHCARE NHS FOUNDATION TRUST</t>
  </si>
  <si>
    <t>CENTRAL LONDON COMMUNITY HEALTHCARE NHS TRUST</t>
  </si>
  <si>
    <t>KENT COMMUNITY HEALTH NHS FOUNDATION TRUST</t>
  </si>
  <si>
    <t>BRADFORD DISTRICT CARE NHS FOUNDATION TRUST</t>
  </si>
  <si>
    <t>CAMDEN AND ISLINGTON NHS FOUNDATION TRUST</t>
  </si>
  <si>
    <t>SHEFFIELD HEALTH &amp; SOCIAL CARE NHS FOUNDATION TRUST</t>
  </si>
  <si>
    <t>Site-Ward Pair</t>
  </si>
  <si>
    <t>Hospital Site Name</t>
  </si>
  <si>
    <t>Ward Name</t>
  </si>
  <si>
    <t>Trust - Level Warnings</t>
  </si>
  <si>
    <t>Planned Hours &gt; 0</t>
  </si>
  <si>
    <t>Actual Hours &gt; 0</t>
  </si>
  <si>
    <t>Ward-Level Warnings</t>
  </si>
  <si>
    <t>Total Warnings per column</t>
  </si>
  <si>
    <t>Total Errors per column</t>
  </si>
  <si>
    <t>If you have any issues regarding this template please review the Important Information tab before contacting Data Collections</t>
  </si>
  <si>
    <t>Ward 18 Discharge</t>
  </si>
  <si>
    <t>MID ESSEX HOSPITAL</t>
  </si>
  <si>
    <t>RAJ32</t>
  </si>
  <si>
    <t>HEADLEY COURT</t>
  </si>
  <si>
    <t>RVRP3</t>
  </si>
  <si>
    <t>Seacole BG</t>
  </si>
  <si>
    <t>Added ward 19/08/2020</t>
  </si>
  <si>
    <t>remove UDFs and replace template with formula-based solution.</t>
  </si>
  <si>
    <t>DM-6913</t>
  </si>
  <si>
    <t>SF</t>
  </si>
  <si>
    <t>Ward A1</t>
  </si>
  <si>
    <t>29 SGH</t>
  </si>
  <si>
    <t>#VALUE! Fix - DM-6980</t>
  </si>
  <si>
    <t>K &amp; M ADOLESCENT UNIT</t>
  </si>
  <si>
    <t>added 07/09/2020</t>
  </si>
  <si>
    <t>K&amp;M ADOLESCENT UNIT</t>
  </si>
  <si>
    <t>R1AMA</t>
  </si>
  <si>
    <t>CANTILUPE</t>
  </si>
  <si>
    <t>JENNY LIND</t>
  </si>
  <si>
    <t>MORTIMER</t>
  </si>
  <si>
    <t>Added 15/09/2020</t>
  </si>
  <si>
    <t>Ref data updates DM-6963</t>
  </si>
  <si>
    <t>JPH Ward 9</t>
  </si>
  <si>
    <t>added ward 06/10/2019</t>
  </si>
  <si>
    <t>Mary Seacole</t>
  </si>
  <si>
    <t>Specialist Treatment and Recovery unit</t>
  </si>
  <si>
    <t>BLACK COUNTRY HEALTHCARE NHS FOUNDATION TRUST</t>
  </si>
  <si>
    <t>CAMBRIDGESHIRE COMMUNITY SERVICES NHS TRUST</t>
  </si>
  <si>
    <t>DUDLEY INTEGRATED HEALTH AND CARE NHS TRUST</t>
  </si>
  <si>
    <t>HUMBER TEACHING NHS FOUNDATION TRUST</t>
  </si>
  <si>
    <t>LANCASHIRE &amp; SOUTH CUMBRIA NHS FOUNDATION TRUST</t>
  </si>
  <si>
    <t>PORTSMOUTH HOSPITALS UNIVERSITY NATIONAL HEALTH SERVICE TRUST</t>
  </si>
  <si>
    <t>THE SHREWSBURY AND TELFORD HOSPITAL NHS TRUST</t>
  </si>
  <si>
    <t>Clee</t>
  </si>
  <si>
    <t>27/07/2020 - New ward</t>
  </si>
  <si>
    <t>ACORN UNIT (CARLETON CLINIC)</t>
  </si>
  <si>
    <t>Carleton Clinic</t>
  </si>
  <si>
    <t>Added ward 24/02/2020</t>
  </si>
  <si>
    <t>RX40P</t>
  </si>
  <si>
    <t>Yewdale Ward</t>
  </si>
  <si>
    <t>Glynde Ward</t>
  </si>
  <si>
    <t>Added 20/03/2020, escalation ward - will open and close as required so may not show on some returns</t>
  </si>
  <si>
    <t>qUEEN ELIZABETH HOSPITAL - RR7EN</t>
  </si>
  <si>
    <t>Added 22/10/2020</t>
  </si>
  <si>
    <t>CARDIAC 2</t>
  </si>
  <si>
    <t>27/07/2020 - Ward name change from ACUC to CARDIAC 2</t>
  </si>
  <si>
    <t>AMU4</t>
  </si>
  <si>
    <t>Changed name 27/07/2020, Added ward 18/11/2019</t>
  </si>
  <si>
    <t>Inspire</t>
  </si>
  <si>
    <t>Added 12/06/2020</t>
  </si>
  <si>
    <t>Pine View</t>
  </si>
  <si>
    <t>RV9WADD</t>
  </si>
  <si>
    <t>Specialist Treatment and Recovery Unit</t>
  </si>
  <si>
    <t>Amended trust name 28/10/2019, Changed ward name (Ward 01-Ward 1) 20/03/2020</t>
  </si>
  <si>
    <t>Ward 17A</t>
  </si>
  <si>
    <t>Changed ward name (Ward 17 - Ward 17A) 20/03/2020, Amended trust name 28/10/2019</t>
  </si>
  <si>
    <t>Ward 17B</t>
  </si>
  <si>
    <t>Added ward 20/03/2020</t>
  </si>
  <si>
    <t>Byrd</t>
  </si>
  <si>
    <t>Amended 25/09/2019, Ammended 12/06/2020</t>
  </si>
  <si>
    <t>Carroll - CDU</t>
  </si>
  <si>
    <t>Dryden - HDU</t>
  </si>
  <si>
    <t>Ammended 12/06/2020</t>
  </si>
  <si>
    <t>Hardy-CoE</t>
  </si>
  <si>
    <t>Gissing</t>
  </si>
  <si>
    <t>Added 20/03/2020</t>
  </si>
  <si>
    <t>Changed from Frail Elderly Unit 31/07/2020</t>
  </si>
  <si>
    <t>31/07/2020</t>
  </si>
  <si>
    <t>Ward A3 (Acute Frailty Unit)</t>
  </si>
  <si>
    <t>Changed from A3 31/07/2020</t>
  </si>
  <si>
    <t>Brookview</t>
  </si>
  <si>
    <t>THE MARTINS</t>
  </si>
  <si>
    <t>Crisis House North</t>
  </si>
  <si>
    <t>Changed Site Code RHARY to RHARX 20/03/2020</t>
  </si>
  <si>
    <t>DAY WARD</t>
  </si>
  <si>
    <t>Longford</t>
  </si>
  <si>
    <t>RW12H</t>
  </si>
  <si>
    <t>Jubilee House</t>
  </si>
  <si>
    <t>Added 30/01/2020</t>
  </si>
  <si>
    <t>Ward E</t>
  </si>
  <si>
    <t>Day Surgery Endoscopy Unit</t>
  </si>
  <si>
    <t>Integrated Assessment Unit</t>
  </si>
  <si>
    <t>27/07/2020 - Site added, ward moved from PEPPERMILL COURT</t>
  </si>
  <si>
    <t>188 Critical Care</t>
  </si>
  <si>
    <t>27/07/2020 - Created from combining CC - Surgical HDU, CC Cardiac Intensive Care, CC GICU A Side, CC GICU B Side, and CC Neuro Intensive Care Unit</t>
  </si>
  <si>
    <t>188 MED Bassett Ward PAH</t>
  </si>
  <si>
    <t>Amended ward 24/02/2020</t>
  </si>
  <si>
    <t>188 MED F10 Medical Ward</t>
  </si>
  <si>
    <t>188 MED F7 Bassett Ward PAH</t>
  </si>
  <si>
    <t>Added ward 12/06/2020</t>
  </si>
  <si>
    <t>188 MED F7 Ward SGH</t>
  </si>
  <si>
    <t>188 T&amp;O Ward Brooke</t>
  </si>
  <si>
    <t>188 T&amp;O Ward F1 Major Trauma Unit</t>
  </si>
  <si>
    <t>South Bristol Community Hospital</t>
  </si>
  <si>
    <t>Ward 100</t>
  </si>
  <si>
    <t>Ward 200</t>
  </si>
  <si>
    <t>WLB EDGWARE</t>
  </si>
  <si>
    <t>WLB EMBANKMENT</t>
  </si>
  <si>
    <t>WLB EUSTON</t>
  </si>
  <si>
    <t>WLB KENNINGTON</t>
  </si>
  <si>
    <t>WLB OVAL</t>
  </si>
  <si>
    <t>WLB PADDINGTON</t>
  </si>
  <si>
    <t>WLB PD EPSOM</t>
  </si>
  <si>
    <t>WLB RICHMOND</t>
  </si>
  <si>
    <t>WLB STRATFORD</t>
  </si>
  <si>
    <t>WLB VICTORIA</t>
  </si>
  <si>
    <t>WLB WATERLOO</t>
  </si>
  <si>
    <t>R0D</t>
  </si>
  <si>
    <t>UNIVERSITY HOSPITALS DORSET NHS FOUNDATION TRUST</t>
  </si>
  <si>
    <t>R0D01</t>
  </si>
  <si>
    <t>POOLE HOSPITAL</t>
  </si>
  <si>
    <t>R0D02</t>
  </si>
  <si>
    <t>ROYAL BOURNEMOUTH HOSPITAL</t>
  </si>
  <si>
    <t>R0D03</t>
  </si>
  <si>
    <t>R0D04</t>
  </si>
  <si>
    <t>R0D05</t>
  </si>
  <si>
    <t>R0D06</t>
  </si>
  <si>
    <t>CONERWAYS MEDICAL CENTRE</t>
  </si>
  <si>
    <t>R0D07</t>
  </si>
  <si>
    <t>R0D08</t>
  </si>
  <si>
    <t>FERNDOWN LEISURE CENTRE</t>
  </si>
  <si>
    <t>R0D09</t>
  </si>
  <si>
    <t>LITTLEDOWN SURGERY</t>
  </si>
  <si>
    <t>R0D0A</t>
  </si>
  <si>
    <t>MFE RBH</t>
  </si>
  <si>
    <t>R0D0B</t>
  </si>
  <si>
    <t>R0D0C</t>
  </si>
  <si>
    <t>PELHAMS HEALTH CENTRE</t>
  </si>
  <si>
    <t>R0D0D</t>
  </si>
  <si>
    <t>PELHAMS LEISURE CENTRE</t>
  </si>
  <si>
    <t>R0D0E</t>
  </si>
  <si>
    <t>RINGWOOD HEALTH CENTRE</t>
  </si>
  <si>
    <t>R0D0F</t>
  </si>
  <si>
    <t>SOUTHBOURNE SURGERY</t>
  </si>
  <si>
    <t>R0D0G</t>
  </si>
  <si>
    <t>ST ALBANS MEDICAL CENTRE - EAST WAY</t>
  </si>
  <si>
    <t>R0D0H</t>
  </si>
  <si>
    <t>ALDERNEY COMMUNITY HOSPITAL</t>
  </si>
  <si>
    <t>R0D0I</t>
  </si>
  <si>
    <t>SWANAGE COMMUNITY HOSPITAL</t>
  </si>
  <si>
    <t>R0D0J</t>
  </si>
  <si>
    <t>WESTBOURNE MEDICAL CENTRE</t>
  </si>
  <si>
    <t>R0D0K</t>
  </si>
  <si>
    <t>WIMBORNE COMMUNITY HOSPITAL</t>
  </si>
  <si>
    <t>R0D0L</t>
  </si>
  <si>
    <t>ST LEONARDS HOSPITAL</t>
  </si>
  <si>
    <t>R0D0M</t>
  </si>
  <si>
    <t>FOREST HOLME</t>
  </si>
  <si>
    <t>R0D0N</t>
  </si>
  <si>
    <t>POOLE HOSPITAL (DERMATOLOGY)</t>
  </si>
  <si>
    <t>R0D0O</t>
  </si>
  <si>
    <t>POOLE HOSPITAL (EMERGENCY DEPT)</t>
  </si>
  <si>
    <t>R0D0P</t>
  </si>
  <si>
    <t>POOLE HOSPITAL (ENDOCRINOLOGY)</t>
  </si>
  <si>
    <t>R0D0Q</t>
  </si>
  <si>
    <t>POOLE HOSPITAL (GASTROENTEROLOGY)</t>
  </si>
  <si>
    <t>R0D0R</t>
  </si>
  <si>
    <t>POOLE HOSPITAL (MEDICAL)</t>
  </si>
  <si>
    <t>R0D0S</t>
  </si>
  <si>
    <t>POOLE HOSPITAL (NEUROLOGY)</t>
  </si>
  <si>
    <t>R0D0T</t>
  </si>
  <si>
    <t>POOLE HOSPITAL (ONCOLOGY)</t>
  </si>
  <si>
    <t>R0D0U</t>
  </si>
  <si>
    <t>POOLE HOSPITAL (OUTPATIENT DEPT)</t>
  </si>
  <si>
    <t>R0D0V</t>
  </si>
  <si>
    <t>POOLE HOSPITAL (PAEDIATRICS)</t>
  </si>
  <si>
    <t>R0D0W</t>
  </si>
  <si>
    <t>POOLE HOSPITAL (PALLIATIVE CARE)</t>
  </si>
  <si>
    <t>R0D0X</t>
  </si>
  <si>
    <t>POOLE HOSPITAL (RESPIRATORY)</t>
  </si>
  <si>
    <t>R0D0Y</t>
  </si>
  <si>
    <t>POOLE HOSPITAL (RHEUMATOLOGY)</t>
  </si>
  <si>
    <t>R0D0Z</t>
  </si>
  <si>
    <t>POOLE HOSPITAL (SURGICAL)</t>
  </si>
  <si>
    <t>R0D10</t>
  </si>
  <si>
    <t>POOLE HOSPITAL (TRAUMA)</t>
  </si>
  <si>
    <t>R0D11</t>
  </si>
  <si>
    <t>R0D12</t>
  </si>
  <si>
    <t>BREAST SCREENING - POOLE</t>
  </si>
  <si>
    <t>R0D13</t>
  </si>
  <si>
    <t>DORSET COUNTY HOSPITAL BCSC</t>
  </si>
  <si>
    <t>R0D14</t>
  </si>
  <si>
    <t>POOLE HOSPITAL BCSC</t>
  </si>
  <si>
    <t>R0D15</t>
  </si>
  <si>
    <t>ROYAL BOURNEMOUTH HOSPITAL BCSC</t>
  </si>
  <si>
    <t>R0D16</t>
  </si>
  <si>
    <t>R0D17</t>
  </si>
  <si>
    <t>OPHTHALMOLOGY</t>
  </si>
  <si>
    <t>R0D18</t>
  </si>
  <si>
    <t>OUTPATIENT RBH</t>
  </si>
  <si>
    <t>R0D19</t>
  </si>
  <si>
    <t>OUTPATIENT XCH</t>
  </si>
  <si>
    <t>R0D1A</t>
  </si>
  <si>
    <t>DERMATOLOGY XCH</t>
  </si>
  <si>
    <t>R0D1B</t>
  </si>
  <si>
    <t>RHEUMATOLOGY XCH</t>
  </si>
  <si>
    <t>R0D1C</t>
  </si>
  <si>
    <t>MACMILLAN UNIT XCH</t>
  </si>
  <si>
    <t>ELDERLY XCH</t>
  </si>
  <si>
    <t>R0D1D</t>
  </si>
  <si>
    <t>Toward Ward</t>
  </si>
  <si>
    <t>Gibson</t>
  </si>
  <si>
    <t>Changed from Thorndon ward - 03/12/2020</t>
  </si>
  <si>
    <t>Added 03/12/2020</t>
  </si>
  <si>
    <t>Macaulay</t>
  </si>
  <si>
    <t>Dunes</t>
  </si>
  <si>
    <t>Auden</t>
  </si>
  <si>
    <t>RW40C</t>
  </si>
  <si>
    <t>ROWAN VIEW</t>
  </si>
  <si>
    <t>Marbury</t>
  </si>
  <si>
    <t>Rivington</t>
  </si>
  <si>
    <t>Eden</t>
  </si>
  <si>
    <t>Vale</t>
  </si>
  <si>
    <t>Astley</t>
  </si>
  <si>
    <t>Birkdale</t>
  </si>
  <si>
    <t>Delamere</t>
  </si>
  <si>
    <t>Lewis Ward</t>
  </si>
  <si>
    <t>Changed from Aubrey Lewis 3 Ward (AL3) on 22/12/2020</t>
  </si>
  <si>
    <t>Lucas Ward</t>
  </si>
  <si>
    <t>Added 22/12/2020</t>
  </si>
  <si>
    <t>Submitted actual hours with zero patients</t>
  </si>
  <si>
    <t>RJ181</t>
  </si>
  <si>
    <t>GSTT @ HAREFIELD HOSPITAL</t>
  </si>
  <si>
    <t>RJ182</t>
  </si>
  <si>
    <t>GSTT @ ROYAL BROMPTON HOSPITAL</t>
  </si>
  <si>
    <t>Surgical Decision Unit</t>
  </si>
  <si>
    <t>Ref data updates DM-7206</t>
  </si>
  <si>
    <t>error changed to warning - AB - to be reviewed in April - major version required for next month</t>
  </si>
  <si>
    <t>DM-8002</t>
  </si>
  <si>
    <t>4 x changes</t>
  </si>
  <si>
    <t>CLATTERBRIDGE CANCER CENTRE -WIRRAL</t>
  </si>
  <si>
    <t>CLATTERBRIDGE CANCER CENTRE - LIVERPOOL</t>
  </si>
  <si>
    <t>CLATTERBRIDGE CANCER CENTRE - AINTREE</t>
  </si>
  <si>
    <t>BRACKLEY COMMUNITY HOSPITAL</t>
  </si>
  <si>
    <t>T0F5S</t>
  </si>
  <si>
    <t>Brackley</t>
  </si>
  <si>
    <t>Added 07/05/2021</t>
  </si>
  <si>
    <t>Added Brackley Community Hospital and Ward - Brackley to the ref data</t>
  </si>
  <si>
    <t>Ward 14 Medicine</t>
  </si>
  <si>
    <t>RGD22</t>
  </si>
  <si>
    <t>UNIVERSITY HOSPITALS SUSSEX NHS FOUNDATION TRUST</t>
  </si>
  <si>
    <t>B9S0X</t>
  </si>
  <si>
    <t>E0N1P</t>
  </si>
  <si>
    <t>H2U6X</t>
  </si>
  <si>
    <t>N6J7V</t>
  </si>
  <si>
    <t>E0A3H</t>
  </si>
  <si>
    <t>X5M8P</t>
  </si>
  <si>
    <t>A1R7Z</t>
  </si>
  <si>
    <t>G0W1C</t>
  </si>
  <si>
    <t>DM-8935</t>
  </si>
  <si>
    <t>W4H3M</t>
  </si>
  <si>
    <t>Golborne Unit</t>
  </si>
  <si>
    <t>Parsonage Unit</t>
  </si>
  <si>
    <t>Priestners Unit</t>
  </si>
  <si>
    <t>Sovereign Unit</t>
  </si>
  <si>
    <t>Westleigh Unit</t>
  </si>
  <si>
    <t>CAMHS Beacon Ward</t>
  </si>
  <si>
    <t>DM-9177</t>
  </si>
  <si>
    <t>G6A5P</t>
  </si>
  <si>
    <t>D4A4S</t>
  </si>
  <si>
    <t>HOLLINS PARK HOSPITAL</t>
  </si>
  <si>
    <t>I8H1N</t>
  </si>
  <si>
    <t>F9O5Y</t>
  </si>
  <si>
    <t>DM-9528 - updated ref data</t>
  </si>
  <si>
    <t>RefData</t>
  </si>
  <si>
    <t>Reference Data</t>
  </si>
  <si>
    <t>$A$2:$A$250</t>
  </si>
  <si>
    <t>$D$2:$E$204</t>
  </si>
  <si>
    <t>$G$2:$J$4295</t>
  </si>
  <si>
    <t>Wards</t>
  </si>
  <si>
    <t>$B$2:$H$6762</t>
  </si>
  <si>
    <t>Sheets</t>
  </si>
  <si>
    <t>Control Panel</t>
  </si>
  <si>
    <t>Important Information</t>
  </si>
  <si>
    <t>Trust - Frontsheet</t>
  </si>
  <si>
    <t>Errors</t>
  </si>
  <si>
    <t>Warnings</t>
  </si>
  <si>
    <t>Backsheet</t>
  </si>
  <si>
    <t>TemplateData</t>
  </si>
  <si>
    <t>Frontsheet</t>
  </si>
  <si>
    <t>This sheet</t>
  </si>
  <si>
    <t>Custom</t>
  </si>
  <si>
    <t>Short/Fat</t>
  </si>
  <si>
    <t>Macro</t>
  </si>
  <si>
    <t>SSL2</t>
  </si>
  <si>
    <t>Warnings: W</t>
  </si>
  <si>
    <t>Errors: X</t>
  </si>
  <si>
    <t>RX40Z</t>
  </si>
  <si>
    <t>ACKLAM ROAD HOSPITAL</t>
  </si>
  <si>
    <t>Lotus Ward</t>
  </si>
  <si>
    <t>RYE MEMORIAL CARE CENTRE</t>
  </si>
  <si>
    <t>RXC42</t>
  </si>
  <si>
    <t>Added Site and ward, 12/11/2021</t>
  </si>
  <si>
    <t>DM-10126</t>
  </si>
  <si>
    <t>Gynae Assessment Unit</t>
  </si>
  <si>
    <t>Added 19/11/2021</t>
  </si>
  <si>
    <t>DM-10139</t>
  </si>
  <si>
    <t>TISSINGTON HOUSE</t>
  </si>
  <si>
    <t>RXM80</t>
  </si>
  <si>
    <t>AUDREY HOUSE</t>
  </si>
  <si>
    <t>RXM16</t>
  </si>
  <si>
    <t>CHERRY TREE CLOSE</t>
  </si>
  <si>
    <t>RXMF3</t>
  </si>
  <si>
    <t>CUBLEY COURT</t>
  </si>
  <si>
    <t>RXM72</t>
  </si>
  <si>
    <t>Kingsway - Tissington House</t>
  </si>
  <si>
    <t>Kingsway - Audrey House</t>
  </si>
  <si>
    <t>Radbourne Unit - PERINATAL INPATIENT</t>
  </si>
  <si>
    <t>Kingsway - Cherry Tree Close</t>
  </si>
  <si>
    <t>added 07/12/2021</t>
  </si>
  <si>
    <t>DM-10182</t>
  </si>
  <si>
    <t>Winter Lily</t>
  </si>
  <si>
    <t>added 22/12/2021</t>
  </si>
  <si>
    <t>DM-10243</t>
  </si>
  <si>
    <t>Password</t>
  </si>
  <si>
    <t>&lt;END&gt;</t>
  </si>
  <si>
    <t>missvanjie</t>
  </si>
  <si>
    <t>$A$1:$A$6771</t>
  </si>
  <si>
    <t>$B$1:$B$6771</t>
  </si>
  <si>
    <t>$C$1:$C$6771</t>
  </si>
  <si>
    <t>$D$1:$D$6771</t>
  </si>
  <si>
    <t>$E$1:$E$6771</t>
  </si>
  <si>
    <t>$F$1:$F$2216</t>
  </si>
  <si>
    <t>$E$2:$E$204</t>
  </si>
  <si>
    <t>$G$1:$G$4801</t>
  </si>
  <si>
    <t>$H$2:$H$4801</t>
  </si>
  <si>
    <t>$I$2:$I$4801</t>
  </si>
  <si>
    <t>$J$1:$J$4801</t>
  </si>
  <si>
    <t>CCG/ICS</t>
  </si>
  <si>
    <t>RM319</t>
  </si>
  <si>
    <t>RM315</t>
  </si>
  <si>
    <t>RM316</t>
  </si>
  <si>
    <t>RM317</t>
  </si>
  <si>
    <t>Caesar Hawkins Respiratory - 300 - GENERAL MEDICINE</t>
  </si>
  <si>
    <t>DM-10475</t>
  </si>
  <si>
    <t>Pioneer Ward</t>
  </si>
  <si>
    <t>NORTHERN CARE ALLIANCE NHS FOUNDATION TRUST</t>
  </si>
  <si>
    <t>DM-10596</t>
  </si>
  <si>
    <t>ROYAL DEVON UNIVERSITY HEALTHCARE NHS FOUNDATION TRUST</t>
  </si>
  <si>
    <t>RH812</t>
  </si>
  <si>
    <t>RH899</t>
  </si>
  <si>
    <t>Updated 21/04/2022</t>
  </si>
  <si>
    <t>RH8G6</t>
  </si>
  <si>
    <t>RH836</t>
  </si>
  <si>
    <t>E8Q7Z</t>
  </si>
  <si>
    <t>RH854</t>
  </si>
  <si>
    <t>ILFRACOMBE HOSPITAL</t>
  </si>
  <si>
    <t>K0K6H</t>
  </si>
  <si>
    <t>RH833</t>
  </si>
  <si>
    <t>RH834</t>
  </si>
  <si>
    <t>RH8A4</t>
  </si>
  <si>
    <t>RH837</t>
  </si>
  <si>
    <t>K6V4F</t>
  </si>
  <si>
    <t>Pear Tree Ward</t>
  </si>
  <si>
    <t>Special Care Baby Unit (SCBU)</t>
  </si>
  <si>
    <t>NG90</t>
  </si>
  <si>
    <t>Florence Ward</t>
  </si>
  <si>
    <t>HEREFORDSHIRE AND WORCESTERSHIRE HEALTH AND CARE NHS TRUST</t>
  </si>
  <si>
    <t>YORK AND SCARBOROUGH TEACHING HOSPITALS NHS FOUNDATION TRUST</t>
  </si>
  <si>
    <t>HOMERTON HEALTHCARE NHS FOUNDATION TRUST</t>
  </si>
  <si>
    <t>WEST HERTFORDSHIRE TEACHING HOSPITALS NHS TRUST</t>
  </si>
  <si>
    <t>Maister Court</t>
  </si>
  <si>
    <t>F2A3E</t>
  </si>
  <si>
    <t>WILLESDEN CENTRE FOR HEALTH &amp; CARE</t>
  </si>
  <si>
    <t>Robertson</t>
  </si>
  <si>
    <t>DM-10607</t>
  </si>
  <si>
    <t>HOLLYBANK</t>
  </si>
  <si>
    <t>RW10G</t>
  </si>
  <si>
    <t>BLUEBIRD HOUSE</t>
  </si>
  <si>
    <t>RW16L</t>
  </si>
  <si>
    <t>RW17M</t>
  </si>
  <si>
    <t>Hollybank</t>
  </si>
  <si>
    <t>Moss Ward</t>
  </si>
  <si>
    <t>Stewart Ward</t>
  </si>
  <si>
    <t>Ark Royal Ward</t>
  </si>
  <si>
    <t>Collingwood Ward</t>
  </si>
  <si>
    <t>RTQG1</t>
  </si>
  <si>
    <t>Laurel House</t>
  </si>
  <si>
    <t>DONCASTER SUBSTANCE MISUSE SERVICE - NEW BEGINNINGS</t>
  </si>
  <si>
    <t>RXE30</t>
  </si>
  <si>
    <t>FORGET ME NOT UNIT</t>
  </si>
  <si>
    <t>RX2EM</t>
  </si>
  <si>
    <t>Sage Ward</t>
  </si>
  <si>
    <t>THE AINSLIE REHAB UNIT</t>
  </si>
  <si>
    <t>K9O1E</t>
  </si>
  <si>
    <t>Ground Floor</t>
  </si>
  <si>
    <t>Top Floor</t>
  </si>
  <si>
    <t>HELLINGLY CENTRE</t>
  </si>
  <si>
    <t>RX2E9</t>
  </si>
  <si>
    <t>Blossom Ward</t>
  </si>
  <si>
    <t>RUTLAND GARDENS</t>
  </si>
  <si>
    <t>RX2FP</t>
  </si>
  <si>
    <t>RX2F9</t>
  </si>
  <si>
    <t>Rutland Gardens</t>
  </si>
  <si>
    <t>Ward 21 - RSU</t>
  </si>
  <si>
    <t>RX1ZZ</t>
  </si>
  <si>
    <t>NOTTINGHAM TREATMENT CENTRE</t>
  </si>
  <si>
    <t>TC SSU Ward</t>
  </si>
  <si>
    <t>HOPE CENTRE</t>
  </si>
  <si>
    <t>Hope Centre</t>
  </si>
  <si>
    <t>DM-10751</t>
  </si>
  <si>
    <t>RIVINGTON UNIT INPATIENT MENTAL HEALTH SERVICES</t>
  </si>
  <si>
    <t>RXVF1</t>
  </si>
  <si>
    <t>WOODLANDS OLDER ADULT INPATIENT SERVICES</t>
  </si>
  <si>
    <t>RXVF5</t>
  </si>
  <si>
    <t>Sherwood Community Unit</t>
  </si>
  <si>
    <t>Chatsworth</t>
  </si>
  <si>
    <t>R1L0G</t>
  </si>
  <si>
    <t>COLCHESTER PRIMARY CARE CENTRE</t>
  </si>
  <si>
    <t>DM-10753</t>
  </si>
  <si>
    <t>Castle Ward</t>
  </si>
  <si>
    <t xml:space="preserve">Ref data update - new process so no reference number </t>
  </si>
  <si>
    <t>Foxton</t>
  </si>
  <si>
    <t>Cheltenham Ward</t>
  </si>
  <si>
    <t>Newmarket Ward</t>
  </si>
  <si>
    <t>Canterbury Ward</t>
  </si>
  <si>
    <t>Evans Ward</t>
  </si>
  <si>
    <t>Carlisle Ward</t>
  </si>
  <si>
    <t>Surgical Admissions Lounge (SAL)</t>
  </si>
  <si>
    <t>GALLERY WING 2</t>
  </si>
  <si>
    <t>DM-10861</t>
  </si>
  <si>
    <t>Tameside - Walkerwood</t>
  </si>
  <si>
    <t>TIVOLI</t>
  </si>
  <si>
    <t>Turn Furlong Rib Beds</t>
  </si>
  <si>
    <t>S4K5W</t>
  </si>
  <si>
    <t>SHERWOOD OAKS</t>
  </si>
  <si>
    <t>Fir</t>
  </si>
  <si>
    <t>Ward 37 (Resilience)</t>
  </si>
  <si>
    <t>Ward 801</t>
  </si>
  <si>
    <t>Ward 9 QHB</t>
  </si>
  <si>
    <t>RH5YEOVIL DISTRICT HOSPITAL</t>
  </si>
  <si>
    <t>RH5O4</t>
  </si>
  <si>
    <t>Thyme Ward</t>
  </si>
  <si>
    <t>MERSEY AND WEST LANCASHIRE TEACHING HOSPITALS NHS TRUST</t>
  </si>
  <si>
    <t>RBN51</t>
  </si>
  <si>
    <t>RBN52</t>
  </si>
  <si>
    <t>Amended name for RBN re merger &amp; added two RBN sites</t>
  </si>
  <si>
    <t>UNIVERSITY COLLEGE HOSPITAL GRAFTON WAY BUILDING - C4M4J</t>
  </si>
  <si>
    <t>C4M4J</t>
  </si>
  <si>
    <t>UNIVERSITY COLLEGE HOSPITAL GRAFTON WAY BUILDING</t>
  </si>
  <si>
    <t>GWB Haematology 2nd Floor East</t>
  </si>
  <si>
    <t>GWB Haematology 2nd Floor North</t>
  </si>
  <si>
    <t>GWB Haematology 3rd Floor East</t>
  </si>
  <si>
    <t>GWB Haematology 3rd Floor North</t>
  </si>
  <si>
    <t>GWB Haematology 4th Floor East</t>
  </si>
  <si>
    <t>GWB Surgical Ward</t>
  </si>
  <si>
    <t>Main 2 Specialties on each ward</t>
  </si>
  <si>
    <t>101 - UROLOGY</t>
  </si>
  <si>
    <t>103 - BREAST SURGERY</t>
  </si>
  <si>
    <t>107 - VASCULAR SURGERY</t>
  </si>
  <si>
    <t>110 - TRAUMA &amp; ORTHOPAEDICS</t>
  </si>
  <si>
    <t>120 - ENT</t>
  </si>
  <si>
    <t>130 - OPHTHALMOLOGY</t>
  </si>
  <si>
    <t>140 - ORAL SURGERY</t>
  </si>
  <si>
    <t>141 - RESTORATIVE DENTISTRY</t>
  </si>
  <si>
    <t>142 - PAEDIATRIC DENTISTRY</t>
  </si>
  <si>
    <t>143 - ORTHODONTICS</t>
  </si>
  <si>
    <t>145 - ORAL &amp; MAXILLO FACIAL SURGERY</t>
  </si>
  <si>
    <t>150 - NEUROSURGERY</t>
  </si>
  <si>
    <t>160 - PLASTIC SURGERY</t>
  </si>
  <si>
    <t>170 - CARDIOTHORACIC SURGERY</t>
  </si>
  <si>
    <t>171 - PAEDIATRIC SURGERY</t>
  </si>
  <si>
    <t>180 - ACCIDENT &amp; EMERGENCY</t>
  </si>
  <si>
    <t>190 - ANAESTHETICS</t>
  </si>
  <si>
    <t>192 - CRITICAL CARE MEDICINE</t>
  </si>
  <si>
    <t>300 - GENERAL MEDICINE</t>
  </si>
  <si>
    <t>301 - GASTROENTEROLOGY</t>
  </si>
  <si>
    <t>302 - ENDOCRINOLOGY</t>
  </si>
  <si>
    <t>303 - CLINICAL HAEMATOLOGY</t>
  </si>
  <si>
    <t>304 - CLINICAL PHYSIOLOGY</t>
  </si>
  <si>
    <t>305 - CLINICAL PHARMACOLOGY</t>
  </si>
  <si>
    <t>307 - DIABETIC MEDICINE</t>
  </si>
  <si>
    <t>310 - AUDIOLOGICAL MEDICINE</t>
  </si>
  <si>
    <t>313 - CLINICAL IMMUNOLOGY AND ALLERGY</t>
  </si>
  <si>
    <t>314 - REHABILITATION</t>
  </si>
  <si>
    <t>315 - PALLIATIVE MEDICINE</t>
  </si>
  <si>
    <t>318 - INTERMEDIATE CARE</t>
  </si>
  <si>
    <t>319 - RESPITE CARE</t>
  </si>
  <si>
    <t>320 - CARDIOLOGY</t>
  </si>
  <si>
    <t>321 - PAEDIATRIC CARDIOLOGY</t>
  </si>
  <si>
    <t>323 - SPINAL INJURIES</t>
  </si>
  <si>
    <t>325 - SPORTS AND EXERCISE MEDICINE</t>
  </si>
  <si>
    <t>326 - ACUTE INTERNAL MEDICINE</t>
  </si>
  <si>
    <t>328 - STROKE MEDICINE</t>
  </si>
  <si>
    <t>330 - DERMATOLOGY</t>
  </si>
  <si>
    <t>340 - RESPIRATORY MEDICINE</t>
  </si>
  <si>
    <t>350 - INFECTIOUS DISEASES</t>
  </si>
  <si>
    <t>352 - TROPICAL MEDICINE</t>
  </si>
  <si>
    <t>360 - GENITOURINARY MEDICINE</t>
  </si>
  <si>
    <t>361 - NEPHROLOGY</t>
  </si>
  <si>
    <t>370 - MEDICAL ONCOLOGY</t>
  </si>
  <si>
    <t>399 - PSYCHIATRY SERVICES</t>
  </si>
  <si>
    <t>400 - NEUROLOGY</t>
  </si>
  <si>
    <t>401 - CLINICAL NEURO-PHYSIOLOGY</t>
  </si>
  <si>
    <t>410 - RHEUMATOLOGY</t>
  </si>
  <si>
    <t>420 - PAEDIATRICS</t>
  </si>
  <si>
    <t>421 - PAEDIATRIC NEUROLOGY</t>
  </si>
  <si>
    <t>422 - NEONATOLOGY</t>
  </si>
  <si>
    <t>424 - WELL BABIES</t>
  </si>
  <si>
    <t>430 - GERIATRIC MEDICINE</t>
  </si>
  <si>
    <t>450 - DENTAL MEDICINE SPECIALTIES</t>
  </si>
  <si>
    <t>460 - MEDICAL OPHTHALMOLOGY</t>
  </si>
  <si>
    <t>501 - OBSTETRICS</t>
  </si>
  <si>
    <t>502 - GYNAECOLOGY</t>
  </si>
  <si>
    <t>560 - MIDWIFE LED CARE</t>
  </si>
  <si>
    <t>700 - LEARNING DISABILITY</t>
  </si>
  <si>
    <t>710 - ADULT MENTAL ILLNESS</t>
  </si>
  <si>
    <t>711 - CHILD AND ADOLESCENT PSYCHIATRY</t>
  </si>
  <si>
    <t>712 - FORENSIC PSYCHIATRY</t>
  </si>
  <si>
    <t>713 - PSYCHOTHERAPY</t>
  </si>
  <si>
    <t>715 - OLD AGE PSYCHIATRY</t>
  </si>
  <si>
    <t>800 - CLINICAL ONCOLOGY</t>
  </si>
  <si>
    <t>810 - RADIOLOGY</t>
  </si>
  <si>
    <t>822 - CHEMICAL PATHOLOGY</t>
  </si>
  <si>
    <t>823 - HAEMATOLOGY</t>
  </si>
  <si>
    <t>879 - COMMUNITY NURSING</t>
  </si>
  <si>
    <t>901 - OCCUPATIONAL MEDICINE</t>
  </si>
  <si>
    <t>903 - PUBLIC HEALTH MEDICINE</t>
  </si>
  <si>
    <t>920 - ORTHOTICS AND PROSTHETICS</t>
  </si>
  <si>
    <t>921 - GENETICS</t>
  </si>
  <si>
    <t>922 - SEXUAL HEALTH SERVICES</t>
  </si>
  <si>
    <t>923 - DIAGNOSTIC PATHOLOGY</t>
  </si>
  <si>
    <t>924 - BLOOD DONOR CENTRES</t>
  </si>
  <si>
    <t>925 - COMMUNITY CARE SERVICES</t>
  </si>
  <si>
    <t>926 - THERAPY SERVICES</t>
  </si>
  <si>
    <t>927 - PHYSICAL HEALTH REHABILITATION</t>
  </si>
  <si>
    <t>928 - MENTAL HEALTH REHABILITATION</t>
  </si>
  <si>
    <t>929 - NEURO-REHABILITATION</t>
  </si>
  <si>
    <t>996 - PSYCHIATRIC INTENSIVE CARE UNIT</t>
  </si>
  <si>
    <t>100 - GENERAL SURGERY</t>
  </si>
  <si>
    <t>A9Z2J</t>
  </si>
  <si>
    <t>PRISCILLA BACON LODGE</t>
  </si>
  <si>
    <t>Added PRISCILLA BACON LODGE as a ward for site:PRISCILLA BACON LODGE</t>
  </si>
  <si>
    <t>england.modelhospitaloperations@nhs.net</t>
  </si>
  <si>
    <t>Change by</t>
  </si>
  <si>
    <t>Put Live</t>
  </si>
  <si>
    <t>Put live By</t>
  </si>
  <si>
    <t>informational contact email changed to england.modelhospitaloperations@nhs.net DEP007-2456</t>
  </si>
  <si>
    <t>Peter.reffell1@nhs.net</t>
  </si>
  <si>
    <t>Subacute Ward 36</t>
  </si>
  <si>
    <t>Subacute Ward 18</t>
  </si>
  <si>
    <t>ADDED The Princess Royal Hospital - Subacute Ward 36 (R1D03) and Royal Shrewsbury Hospital - Subacute Ward 18 (R1D16)</t>
  </si>
  <si>
    <t>https://nhsd-jira.digital.nhs.uk/browse/DEP007-1365</t>
  </si>
  <si>
    <t>CR</t>
  </si>
  <si>
    <t>JW</t>
  </si>
  <si>
    <t>If you have any further queries please contact:</t>
  </si>
  <si>
    <t>FOREST OF DEAN COMMUNITY HOSPITAL</t>
  </si>
  <si>
    <t>Y4W1S</t>
  </si>
  <si>
    <t>Woodland View</t>
  </si>
  <si>
    <t>DEP007-2612 - readded forest of dean hospital after erroneously leaving out on new version of template</t>
  </si>
  <si>
    <t>CR - BV Reviewed</t>
  </si>
  <si>
    <t>R9V0A</t>
  </si>
  <si>
    <t>SCTASK0171432 - readded St Mary's hospital location after erroneously leaving out of new version of template</t>
  </si>
  <si>
    <t>No review - development already reviewed and completed.</t>
  </si>
  <si>
    <t>SCTASK0181375 - drop down not working correctly</t>
  </si>
  <si>
    <t>HARTSHOLME CENTRE</t>
  </si>
  <si>
    <t>RP7HC</t>
  </si>
  <si>
    <t>DEP007-2807</t>
  </si>
  <si>
    <t>DEP007-2830</t>
  </si>
  <si>
    <t>BV - CR reviewed</t>
  </si>
  <si>
    <t>ASPEN WOOD LOW SECURE UNIT</t>
  </si>
  <si>
    <t>S8B2Z</t>
  </si>
  <si>
    <t>Hodder</t>
  </si>
  <si>
    <t>Mitton</t>
  </si>
  <si>
    <t>R1F01</t>
  </si>
  <si>
    <t>DEP007-2882</t>
  </si>
  <si>
    <t>4 NORTH</t>
  </si>
  <si>
    <t>4 SOUTH</t>
  </si>
  <si>
    <t>Acorn</t>
  </si>
  <si>
    <t>S8K1N</t>
  </si>
  <si>
    <t>LEIGH MOSS</t>
  </si>
  <si>
    <t>Fern Ward</t>
  </si>
  <si>
    <t>Star Unit/Byron</t>
  </si>
  <si>
    <t>D9V2W</t>
  </si>
  <si>
    <t>HOLLINS PARK HOSPITAL LEARNING DISABILITY</t>
  </si>
  <si>
    <t>DEP007-2962</t>
  </si>
  <si>
    <t>TURN FURLONG SPECIALIST CARE CENTRE</t>
  </si>
  <si>
    <t>RP129</t>
  </si>
  <si>
    <t>DEP007-2990</t>
  </si>
  <si>
    <t>NELSONS COURT</t>
  </si>
  <si>
    <t>DEP007-3011</t>
  </si>
  <si>
    <t>CR - PR Reviewed</t>
  </si>
  <si>
    <t>KENT AND MEDWAY ORTHOPAEDIC CENTRE</t>
  </si>
  <si>
    <t>FORDCOMBE HOSPITAL</t>
  </si>
  <si>
    <t>O1Q2M</t>
  </si>
  <si>
    <t>Hyperacute stroke unit</t>
  </si>
  <si>
    <t>CR-AS Reviewed</t>
  </si>
  <si>
    <t xml:space="preserve">DEP007-3159 - skipped to 44.11 due to name formatting for SDCS. </t>
  </si>
  <si>
    <t>D7R2A</t>
  </si>
  <si>
    <t>DEP007-3159, DEP007-3181, DEP007-3182</t>
  </si>
  <si>
    <t>River Ward</t>
  </si>
  <si>
    <t>Acorn Ward</t>
  </si>
  <si>
    <t>Forest Ward</t>
  </si>
  <si>
    <t>Vale Ward</t>
  </si>
  <si>
    <t>Meadow Ward</t>
  </si>
  <si>
    <t>Clover Ward</t>
  </si>
  <si>
    <t>Kent and Medway Orthopaedic Centre</t>
  </si>
  <si>
    <t>Fordcombe Hospital</t>
  </si>
  <si>
    <t>WIRRAL COMMUNITY HEALTH AND CARE NHS FOUNDATION TRUST</t>
  </si>
  <si>
    <t>RY7</t>
  </si>
  <si>
    <t>COMMUNITY INTERMEDIATE CARE CENTRE</t>
  </si>
  <si>
    <t>C5Q7C</t>
  </si>
  <si>
    <t>Fordcombe Ward</t>
  </si>
  <si>
    <t>HAMPSHIRE AND ISLE OF WIGHT HEALTHCARE NHS FOUNDATION TRUST</t>
  </si>
  <si>
    <t>RAX05</t>
  </si>
  <si>
    <t>P1E8B</t>
  </si>
  <si>
    <t>AS-CR Reviewed</t>
  </si>
  <si>
    <t>KINGSTON AND RICHMOND NHS FOUNDATION TRUST</t>
  </si>
  <si>
    <t>Ref data update</t>
  </si>
  <si>
    <t>K&amp;M Orth Centre - Inpatient Ward</t>
  </si>
  <si>
    <t>Ref data Update</t>
  </si>
  <si>
    <t>DEP007-3228 (version not on sdcs yet so keeping same version</t>
  </si>
  <si>
    <t>CR-BV Reviewed</t>
  </si>
  <si>
    <t>DEP007-3248</t>
  </si>
  <si>
    <t>DEP007-3253</t>
  </si>
  <si>
    <t>AS-BV Reviewed</t>
  </si>
  <si>
    <t>Westbrook House</t>
  </si>
  <si>
    <t>RYYCK</t>
  </si>
  <si>
    <t>Green Unit</t>
  </si>
  <si>
    <t>Benenden East</t>
  </si>
  <si>
    <t>Benenden West</t>
  </si>
  <si>
    <t>DEP007-3269</t>
  </si>
  <si>
    <t>f</t>
  </si>
  <si>
    <t>P4Q6C</t>
  </si>
  <si>
    <t>JUBILEE UNIT HARRY SOTNICK HOUSE</t>
  </si>
  <si>
    <t>Summerlee Nelson</t>
  </si>
  <si>
    <t>ADP Spinnaker</t>
  </si>
  <si>
    <t>SCTASK0234016, SCTASK0218395</t>
  </si>
  <si>
    <t>Summerlee Cumberland</t>
  </si>
  <si>
    <t>Apollo Ward</t>
  </si>
  <si>
    <t>Atlas Ward</t>
  </si>
  <si>
    <t>DEP007-3386</t>
  </si>
  <si>
    <t>Sherwood Birthing Unit</t>
  </si>
  <si>
    <t>Amended 02/05/2025</t>
  </si>
  <si>
    <t>Ward 14B Elective Orthopaedic Suite</t>
  </si>
  <si>
    <t>Paediatric High Dependency Unit</t>
  </si>
  <si>
    <t>DEP007-3509</t>
  </si>
  <si>
    <t>PR-CR Reviewed</t>
  </si>
  <si>
    <t>D7L4Z</t>
  </si>
  <si>
    <t xml:space="preserve">DERWENT UNIT </t>
  </si>
  <si>
    <t>Sycamore Ward</t>
  </si>
  <si>
    <t>Lyra</t>
  </si>
  <si>
    <t>Vega</t>
  </si>
  <si>
    <t>Orion</t>
  </si>
  <si>
    <t>Polaris</t>
  </si>
  <si>
    <t>RXX22</t>
  </si>
  <si>
    <t>FARNHAM ROAD HOSPITAL</t>
  </si>
  <si>
    <t>SILVERWOOD</t>
  </si>
  <si>
    <t>Skipping V44.20 to avoid confusion. DEP007-3606</t>
  </si>
  <si>
    <t>CHESWOLD PARK HOSPITAL</t>
  </si>
  <si>
    <t>Y9F2N</t>
  </si>
  <si>
    <t>Aire</t>
  </si>
  <si>
    <t>Calder</t>
  </si>
  <si>
    <t>Don</t>
  </si>
  <si>
    <t>Esk</t>
  </si>
  <si>
    <t>Foss</t>
  </si>
  <si>
    <t>Skipton</t>
  </si>
  <si>
    <t>Wentbridge</t>
  </si>
  <si>
    <t>DEP007-3650</t>
  </si>
  <si>
    <t>NEWTON LODGE REGIONAL SECURE UNIT</t>
  </si>
  <si>
    <t>RXG11</t>
  </si>
  <si>
    <t>DEP007 - 3827</t>
  </si>
  <si>
    <t>PR</t>
  </si>
  <si>
    <t>DEP007 - 3860 - ref data</t>
  </si>
  <si>
    <t>KINGSWAY</t>
  </si>
  <si>
    <t>DOVE</t>
  </si>
  <si>
    <t>ROBIN</t>
  </si>
  <si>
    <t>WREN</t>
  </si>
  <si>
    <t>KINGFISHER HOUSE</t>
  </si>
  <si>
    <t>DEO007 - 3905 - ref data</t>
  </si>
  <si>
    <t>MIDLAND METROPOLITAN UNIVERSITY HOSPITAL</t>
  </si>
  <si>
    <t>I3W1A</t>
  </si>
  <si>
    <t>A11000 Acute Medical Unit</t>
  </si>
  <si>
    <t>A64000 Medical Ward Acute Elderly</t>
  </si>
  <si>
    <t>A61000 Stroke and Neurology Ward</t>
  </si>
  <si>
    <t>A34000 Respiratory Ward</t>
  </si>
  <si>
    <t>A63000 General Medical Ward</t>
  </si>
  <si>
    <t>A68000 Acute Elderly Ward 1</t>
  </si>
  <si>
    <t>A69000 Acute Elderly Ward 2</t>
  </si>
  <si>
    <t>A15000 Cardiology Ward</t>
  </si>
  <si>
    <t>A67000 Gastroenterology Ward</t>
  </si>
  <si>
    <t>A23000 Critical Care Unit</t>
  </si>
  <si>
    <t>A65000 Surgical Ward 1</t>
  </si>
  <si>
    <t>A66000 Surgical Ward 2</t>
  </si>
  <si>
    <t>A59000 Elective Orthopaedic Ward</t>
  </si>
  <si>
    <t>A62000 Trauma Ward</t>
  </si>
  <si>
    <t>A35000 Paediatrics Ward PAU Adolescents and Short Stay</t>
  </si>
  <si>
    <t>A37000 Paediatrics Ward 2</t>
  </si>
  <si>
    <t>A56000 Gynaecology Ward</t>
  </si>
  <si>
    <t>DEL000 Delivery Suite</t>
  </si>
  <si>
    <t>M1W000 Maternity Ward C4</t>
  </si>
  <si>
    <t>M2W000 Maternity Ward A4</t>
  </si>
  <si>
    <t>MLU000 Midwifery Led Birthing Unit</t>
  </si>
  <si>
    <t>NEO000 Neonatal Unit Nursing</t>
  </si>
  <si>
    <t>Ascot Ward</t>
  </si>
  <si>
    <t>Windsor Ward</t>
  </si>
  <si>
    <t>DEP007 - 3976</t>
  </si>
  <si>
    <t>PR - CR reviewed</t>
  </si>
  <si>
    <t>DEP007 - 4051</t>
  </si>
  <si>
    <t>Review not necessary locking permissions on sheet permission changed to allow copying</t>
  </si>
  <si>
    <t>NORTH LONDON NHS FOUNDATION TRUST</t>
  </si>
  <si>
    <t>G6V2S</t>
  </si>
  <si>
    <t>EDGWARE HOSPITAL (BEH-MHT SERVICES)</t>
  </si>
  <si>
    <t>A2C2H</t>
  </si>
  <si>
    <t>Beacon Centre</t>
  </si>
  <si>
    <t>Trent Ward</t>
  </si>
  <si>
    <t>CHASE FARM HOSPITAL (BEH-MHT SERVICES)</t>
  </si>
  <si>
    <t>A1X5K</t>
  </si>
  <si>
    <t>ST ANN'S HOSPITAL (BEH-MHT SERVICES)</t>
  </si>
  <si>
    <t>A3D2M</t>
  </si>
  <si>
    <t>Complex Rehab Ward (formerly Somerset Villa)</t>
  </si>
  <si>
    <t>Dorset</t>
  </si>
  <si>
    <t>Shannon</t>
  </si>
  <si>
    <t>Suffolk Ward</t>
  </si>
  <si>
    <t>Sussex</t>
  </si>
  <si>
    <t>Blue Nile</t>
  </si>
  <si>
    <t>Cardamom</t>
  </si>
  <si>
    <t>Eden House</t>
  </si>
  <si>
    <t>Fennel</t>
  </si>
  <si>
    <t>Mint</t>
  </si>
  <si>
    <t>Moselle House</t>
  </si>
  <si>
    <t>Paprika</t>
  </si>
  <si>
    <t>Tamarind</t>
  </si>
  <si>
    <t>Cornwall Villa</t>
  </si>
  <si>
    <t>Silver Birches</t>
  </si>
  <si>
    <t>The Oaks</t>
  </si>
  <si>
    <t>Devon Ward (formerly Avon)</t>
  </si>
  <si>
    <t>Daisy (Fairlands)</t>
  </si>
  <si>
    <t>Iris (Pheonix)</t>
  </si>
  <si>
    <t>Sunflower Ward(Haringey Ward)</t>
  </si>
  <si>
    <t>Tulip(Finsbury)</t>
  </si>
  <si>
    <t>A6F2W</t>
  </si>
  <si>
    <t>A5E8R</t>
  </si>
  <si>
    <t>Rosequartz Ward  4MAA</t>
  </si>
  <si>
    <t>Ruby Ward 4KAO</t>
  </si>
  <si>
    <t>Amber 4KAC</t>
  </si>
  <si>
    <t>Amethyst Ward 4MAS</t>
  </si>
  <si>
    <t>Diamond Ward 4MAZ</t>
  </si>
  <si>
    <t>Emerald Ward 4MAD</t>
  </si>
  <si>
    <t>Jade 4KAD</t>
  </si>
  <si>
    <t>Malachite 4KAF</t>
  </si>
  <si>
    <t>Opal 4KAB</t>
  </si>
  <si>
    <t>Sapphire 4KAE</t>
  </si>
  <si>
    <t>Topaz 4KAM</t>
  </si>
  <si>
    <t>Garnet Ward 4SBR</t>
  </si>
  <si>
    <t>Pearl 4KAG</t>
  </si>
  <si>
    <t>SunStone 4MCM</t>
  </si>
  <si>
    <t>Coral 4KAJ</t>
  </si>
  <si>
    <t>DEP007 - 3975</t>
  </si>
  <si>
    <t>Aster Ward</t>
  </si>
  <si>
    <t>Iris Ward</t>
  </si>
  <si>
    <t>RP128</t>
  </si>
  <si>
    <t>SPINNEYFIELDS SPECIALIST CARE CENTRE</t>
  </si>
  <si>
    <t>Spinneyfields</t>
  </si>
  <si>
    <t>DEO007 - 4096 &amp; 4100</t>
  </si>
  <si>
    <t>Ref Data</t>
  </si>
  <si>
    <t>Winter Ward A5</t>
  </si>
  <si>
    <t>SEREN LODGE</t>
  </si>
  <si>
    <t>M6I0E</t>
  </si>
  <si>
    <t>Seren Lodge</t>
  </si>
  <si>
    <t>Minor update to Seren Lodge</t>
  </si>
  <si>
    <t>19/05/2026DEP007-4252</t>
  </si>
  <si>
    <t>Ref data</t>
  </si>
  <si>
    <t>5J230</t>
  </si>
  <si>
    <t>RY2T5</t>
  </si>
  <si>
    <t>DEP007 4264</t>
  </si>
  <si>
    <t>ref data</t>
  </si>
  <si>
    <t>NORTH CHESHIRE &amp; MERSEY NHS FOUNDATION TRUST</t>
  </si>
  <si>
    <t>PR ref data</t>
  </si>
  <si>
    <t>Yare Ward</t>
  </si>
  <si>
    <t>http://www.ghc.nhs.uk/our-approach-to-quality/safe-staffing-levels/</t>
  </si>
  <si>
    <t>Thames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</si>
</sst>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dd/mm/yyyy;@"/>
    <numFmt numFmtId="166" formatCode="dd/mm/yy;@"/>
  </numFmts>
  <fonts count="46" x14ac:knownFonts="1">
    <font>
      <sz val="12"/>
      <color theme="1"/>
      <name val="Arial"/>
      <family val="2"/>
    </font>
    <font>
      <sz val="11"/>
      <color theme="1"/>
      <name val="Calibri"/>
      <family val="2"/>
      <scheme val="minor"/>
    </font>
    <font>
      <sz val="12"/>
      <color theme="1"/>
      <name val="Arial"/>
      <family val="2"/>
    </font>
    <font>
      <b/>
      <sz val="12"/>
      <color theme="1"/>
      <name val="Arial"/>
      <family val="2"/>
    </font>
    <font>
      <sz val="10"/>
      <name val="Calibri"/>
      <family val="2"/>
      <scheme val="minor"/>
    </font>
    <font>
      <b/>
      <sz val="10"/>
      <color indexed="8"/>
      <name val="Calibri"/>
      <family val="2"/>
      <scheme val="minor"/>
    </font>
    <font>
      <b/>
      <sz val="22"/>
      <color rgb="FF0070C0"/>
      <name val="Calibri"/>
      <family val="2"/>
      <scheme val="minor"/>
    </font>
    <font>
      <b/>
      <sz val="14"/>
      <color indexed="30"/>
      <name val="Calibri"/>
      <family val="2"/>
      <scheme val="minor"/>
    </font>
    <font>
      <b/>
      <sz val="26"/>
      <color indexed="30"/>
      <name val="Calibri"/>
      <family val="2"/>
      <scheme val="minor"/>
    </font>
    <font>
      <b/>
      <sz val="48"/>
      <color theme="0"/>
      <name val="Calibri"/>
      <family val="2"/>
      <scheme val="minor"/>
    </font>
    <font>
      <b/>
      <sz val="10"/>
      <color indexed="41"/>
      <name val="Calibri"/>
      <family val="2"/>
      <scheme val="minor"/>
    </font>
    <font>
      <b/>
      <sz val="10"/>
      <color indexed="30"/>
      <name val="Calibri"/>
      <family val="2"/>
      <scheme val="minor"/>
    </font>
    <font>
      <b/>
      <sz val="12"/>
      <color rgb="FFFF0000"/>
      <name val="Calibri"/>
      <family val="2"/>
      <scheme val="minor"/>
    </font>
    <font>
      <b/>
      <sz val="12"/>
      <color indexed="8"/>
      <name val="Calibri"/>
      <family val="2"/>
      <scheme val="minor"/>
    </font>
    <font>
      <b/>
      <sz val="11"/>
      <color indexed="8"/>
      <name val="Calibri"/>
      <family val="2"/>
      <scheme val="minor"/>
    </font>
    <font>
      <u/>
      <sz val="10"/>
      <color indexed="12"/>
      <name val="Arial"/>
      <family val="2"/>
    </font>
    <font>
      <sz val="14"/>
      <name val="Calibri"/>
      <family val="2"/>
      <scheme val="minor"/>
    </font>
    <font>
      <b/>
      <sz val="10"/>
      <name val="Calibri"/>
      <family val="2"/>
      <scheme val="minor"/>
    </font>
    <font>
      <b/>
      <sz val="11"/>
      <name val="Calibri"/>
      <family val="2"/>
      <scheme val="minor"/>
    </font>
    <font>
      <b/>
      <sz val="14"/>
      <color theme="0"/>
      <name val="Calibri"/>
      <family val="2"/>
      <scheme val="minor"/>
    </font>
    <font>
      <sz val="10"/>
      <color theme="0"/>
      <name val="Arial"/>
      <family val="2"/>
    </font>
    <font>
      <b/>
      <sz val="14"/>
      <name val="Calibri"/>
      <family val="2"/>
      <scheme val="minor"/>
    </font>
    <font>
      <b/>
      <sz val="12"/>
      <color theme="0"/>
      <name val="Calibri"/>
      <family val="2"/>
      <scheme val="minor"/>
    </font>
    <font>
      <sz val="10"/>
      <name val="MS Sans Serif"/>
      <family val="2"/>
    </font>
    <font>
      <sz val="11"/>
      <color indexed="8"/>
      <name val="Calibri"/>
      <family val="2"/>
      <scheme val="minor"/>
    </font>
    <font>
      <sz val="11"/>
      <color theme="1"/>
      <name val="Calibri"/>
      <family val="2"/>
      <scheme val="minor"/>
    </font>
    <font>
      <sz val="11"/>
      <name val="Calibri"/>
      <family val="2"/>
      <scheme val="minor"/>
    </font>
    <font>
      <sz val="10"/>
      <name val="Arial"/>
      <family val="2"/>
    </font>
    <font>
      <b/>
      <sz val="10"/>
      <color theme="0"/>
      <name val="Arial"/>
      <family val="2"/>
    </font>
    <font>
      <sz val="8"/>
      <name val="Arial"/>
      <family val="2"/>
    </font>
    <font>
      <b/>
      <sz val="26"/>
      <color theme="0"/>
      <name val="Calibri"/>
      <family val="2"/>
      <scheme val="minor"/>
    </font>
    <font>
      <sz val="12"/>
      <name val="Calibri"/>
      <family val="2"/>
      <scheme val="minor"/>
    </font>
    <font>
      <sz val="10"/>
      <color rgb="FF000000"/>
      <name val="Arial"/>
      <family val="2"/>
    </font>
    <font>
      <b/>
      <sz val="11"/>
      <color theme="1"/>
      <name val="Calibri"/>
      <family val="2"/>
      <scheme val="minor"/>
    </font>
    <font>
      <b/>
      <sz val="12"/>
      <color theme="0"/>
      <name val="Arial"/>
      <family val="2"/>
    </font>
    <font>
      <b/>
      <sz val="26"/>
      <color rgb="FFFF0000"/>
      <name val="Calibri"/>
      <family val="2"/>
      <scheme val="minor"/>
    </font>
    <font>
      <b/>
      <sz val="14"/>
      <color indexed="8"/>
      <name val="Calibri"/>
      <family val="2"/>
      <scheme val="minor"/>
    </font>
    <font>
      <b/>
      <sz val="12"/>
      <name val="Calibri"/>
      <family val="2"/>
      <scheme val="minor"/>
    </font>
    <font>
      <sz val="11"/>
      <color rgb="FF000000"/>
      <name val="Calibri"/>
      <family val="2"/>
    </font>
    <font>
      <b/>
      <sz val="16"/>
      <color theme="5"/>
      <name val="Arial"/>
      <family val="2"/>
    </font>
    <font>
      <sz val="12"/>
      <color theme="0"/>
      <name val="Arial"/>
      <family val="2"/>
    </font>
    <font>
      <b/>
      <sz val="16"/>
      <color rgb="FFFF0000"/>
      <name val="Arial"/>
      <family val="2"/>
    </font>
    <font>
      <sz val="12"/>
      <color rgb="FF000000"/>
      <name val="Arial"/>
      <family val="2"/>
    </font>
    <font>
      <sz val="12"/>
      <name val="Arial"/>
      <family val="2"/>
    </font>
    <font>
      <sz val="11"/>
      <color rgb="FF172B4D"/>
      <name val="Segoe UI"/>
      <family val="2"/>
    </font>
    <font>
      <sz val="10"/>
      <color rgb="FF212529"/>
      <name val="Arial"/>
      <family val="2"/>
    </font>
  </fonts>
  <fills count="12">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FFFF99"/>
        <bgColor indexed="64"/>
      </patternFill>
    </fill>
    <fill>
      <patternFill patternType="solid">
        <fgColor theme="0" tint="-4.9989318521683403E-2"/>
        <bgColor indexed="64"/>
      </patternFill>
    </fill>
    <fill>
      <patternFill patternType="solid">
        <fgColor theme="0" tint="-0.14996795556505021"/>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s>
  <borders count="16">
    <border>
      <left/>
      <right/>
      <top/>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right/>
      <top style="medium">
        <color indexed="64"/>
      </top>
      <bottom/>
      <diagonal/>
    </border>
    <border>
      <left style="thin">
        <color indexed="64"/>
      </left>
      <right style="thin">
        <color indexed="64"/>
      </right>
      <top/>
      <bottom/>
      <diagonal/>
    </border>
  </borders>
  <cellStyleXfs count="5">
    <xf numFmtId="0" fontId="0" fillId="0" borderId="0"/>
    <xf numFmtId="9" fontId="2" fillId="0" borderId="0" applyFont="0" applyFill="0" applyBorder="0" applyAlignment="0" applyProtection="0"/>
    <xf numFmtId="0" fontId="15" fillId="0" borderId="0" applyNumberFormat="0" applyFill="0" applyBorder="0" applyAlignment="0" applyProtection="0">
      <alignment vertical="top"/>
      <protection locked="0"/>
    </xf>
    <xf numFmtId="0" fontId="23" fillId="0" borderId="0"/>
    <xf numFmtId="0" fontId="25" fillId="0" borderId="0"/>
  </cellStyleXfs>
  <cellXfs count="129">
    <xf numFmtId="0" fontId="0" fillId="0" borderId="0" xfId="0"/>
    <xf numFmtId="0" fontId="24" fillId="2" borderId="9" xfId="3" applyFont="1" applyFill="1" applyBorder="1" applyAlignment="1" applyProtection="1">
      <alignment horizontal="center" vertical="center" wrapText="1"/>
      <protection locked="0"/>
    </xf>
    <xf numFmtId="0" fontId="26" fillId="2" borderId="8" xfId="0" applyFont="1" applyFill="1" applyBorder="1" applyAlignment="1" applyProtection="1">
      <alignment horizontal="left" vertical="top" wrapText="1"/>
      <protection locked="0"/>
    </xf>
    <xf numFmtId="0" fontId="26" fillId="2" borderId="9" xfId="0" applyFont="1" applyFill="1" applyBorder="1" applyAlignment="1" applyProtection="1">
      <alignment horizontal="center" vertical="center"/>
      <protection locked="0"/>
    </xf>
    <xf numFmtId="164" fontId="24" fillId="6" borderId="9" xfId="0" applyNumberFormat="1" applyFont="1" applyFill="1" applyBorder="1" applyAlignment="1" applyProtection="1">
      <alignment horizontal="center" vertical="center"/>
      <protection hidden="1"/>
    </xf>
    <xf numFmtId="0" fontId="24" fillId="2" borderId="9" xfId="0" applyFont="1" applyFill="1" applyBorder="1" applyAlignment="1" applyProtection="1">
      <alignment horizontal="center" vertical="center"/>
      <protection locked="0"/>
    </xf>
    <xf numFmtId="0" fontId="24" fillId="2" borderId="6" xfId="0" applyFont="1" applyFill="1" applyBorder="1" applyAlignment="1" applyProtection="1">
      <alignment horizontal="center" vertical="center"/>
      <protection locked="0"/>
    </xf>
    <xf numFmtId="0" fontId="3" fillId="0" borderId="0" xfId="0" applyFont="1"/>
    <xf numFmtId="49" fontId="31" fillId="2" borderId="9" xfId="0" applyNumberFormat="1" applyFont="1" applyFill="1" applyBorder="1" applyAlignment="1" applyProtection="1">
      <alignment vertical="center" wrapText="1"/>
      <protection hidden="1"/>
    </xf>
    <xf numFmtId="0" fontId="27" fillId="0" borderId="0" xfId="0" applyFont="1"/>
    <xf numFmtId="0" fontId="18" fillId="7" borderId="0" xfId="0" applyFont="1" applyFill="1"/>
    <xf numFmtId="0" fontId="0" fillId="8" borderId="0" xfId="0" applyFill="1"/>
    <xf numFmtId="14" fontId="0" fillId="8" borderId="0" xfId="0" applyNumberFormat="1" applyFill="1"/>
    <xf numFmtId="165" fontId="0" fillId="8" borderId="0" xfId="0" applyNumberFormat="1" applyFill="1"/>
    <xf numFmtId="0" fontId="27" fillId="8" borderId="0" xfId="0" applyFont="1" applyFill="1"/>
    <xf numFmtId="166" fontId="0" fillId="8" borderId="0" xfId="0" applyNumberFormat="1" applyFill="1"/>
    <xf numFmtId="14" fontId="0" fillId="0" borderId="0" xfId="0" applyNumberFormat="1"/>
    <xf numFmtId="0" fontId="0" fillId="2" borderId="0" xfId="0" applyFill="1"/>
    <xf numFmtId="14" fontId="0" fillId="2" borderId="0" xfId="0" applyNumberFormat="1" applyFill="1"/>
    <xf numFmtId="15" fontId="0" fillId="0" borderId="0" xfId="0" applyNumberFormat="1"/>
    <xf numFmtId="49" fontId="0" fillId="0" borderId="0" xfId="0" applyNumberFormat="1"/>
    <xf numFmtId="0" fontId="31" fillId="2" borderId="0" xfId="0" applyFont="1" applyFill="1" applyAlignment="1">
      <alignment vertical="center" wrapText="1"/>
    </xf>
    <xf numFmtId="0" fontId="0" fillId="0" borderId="0" xfId="0" applyAlignment="1">
      <alignment vertical="center"/>
    </xf>
    <xf numFmtId="0" fontId="27" fillId="9" borderId="0" xfId="0" applyFont="1" applyFill="1"/>
    <xf numFmtId="0" fontId="27" fillId="10" borderId="0" xfId="0" applyFont="1" applyFill="1"/>
    <xf numFmtId="0" fontId="27" fillId="0" borderId="9" xfId="0" applyFont="1" applyBorder="1" applyProtection="1">
      <protection locked="0"/>
    </xf>
    <xf numFmtId="164" fontId="36" fillId="11" borderId="9" xfId="0" applyNumberFormat="1" applyFont="1" applyFill="1" applyBorder="1" applyAlignment="1" applyProtection="1">
      <alignment horizontal="center" vertical="center"/>
      <protection hidden="1"/>
    </xf>
    <xf numFmtId="9" fontId="24" fillId="6" borderId="9" xfId="1" applyFont="1" applyFill="1" applyBorder="1" applyAlignment="1" applyProtection="1">
      <alignment horizontal="center" vertical="center"/>
      <protection hidden="1"/>
    </xf>
    <xf numFmtId="9" fontId="36" fillId="11" borderId="9" xfId="1" applyFont="1" applyFill="1" applyBorder="1" applyAlignment="1" applyProtection="1">
      <alignment horizontal="center" vertical="center"/>
      <protection hidden="1"/>
    </xf>
    <xf numFmtId="9" fontId="21" fillId="11" borderId="9" xfId="1" applyFont="1" applyFill="1" applyBorder="1" applyAlignment="1" applyProtection="1">
      <alignment horizontal="center" vertical="center"/>
      <protection hidden="1"/>
    </xf>
    <xf numFmtId="0" fontId="4" fillId="2" borderId="0" xfId="0" applyFont="1" applyFill="1"/>
    <xf numFmtId="0" fontId="5" fillId="2" borderId="0" xfId="0" applyFont="1" applyFill="1" applyAlignment="1">
      <alignment horizontal="center" vertical="center"/>
    </xf>
    <xf numFmtId="0" fontId="5" fillId="2" borderId="0" xfId="0" applyFont="1" applyFill="1" applyAlignment="1">
      <alignment horizontal="left"/>
    </xf>
    <xf numFmtId="0" fontId="4" fillId="2" borderId="0" xfId="0" applyFont="1" applyFill="1" applyAlignment="1">
      <alignment horizontal="center" vertical="center"/>
    </xf>
    <xf numFmtId="0" fontId="6" fillId="2" borderId="0" xfId="0" applyFont="1" applyFill="1" applyAlignment="1">
      <alignment horizontal="center" vertical="center"/>
    </xf>
    <xf numFmtId="16" fontId="7" fillId="2" borderId="0" xfId="0" applyNumberFormat="1" applyFont="1" applyFill="1" applyAlignment="1">
      <alignment horizontal="center" vertical="center" wrapText="1"/>
    </xf>
    <xf numFmtId="0" fontId="8" fillId="2" borderId="0" xfId="0" applyFont="1" applyFill="1" applyAlignment="1">
      <alignment horizontal="center" vertical="center"/>
    </xf>
    <xf numFmtId="0" fontId="8" fillId="2" borderId="0" xfId="0" applyFont="1" applyFill="1"/>
    <xf numFmtId="0" fontId="10" fillId="2" borderId="0" xfId="0" applyFont="1" applyFill="1" applyAlignment="1">
      <alignment horizontal="center" vertical="center" wrapText="1"/>
    </xf>
    <xf numFmtId="0" fontId="11" fillId="2" borderId="0" xfId="0" applyFont="1" applyFill="1"/>
    <xf numFmtId="0" fontId="5" fillId="4" borderId="0" xfId="0" applyFont="1" applyFill="1"/>
    <xf numFmtId="0" fontId="12" fillId="2" borderId="0" xfId="0" applyFont="1" applyFill="1" applyAlignment="1">
      <alignment horizontal="center"/>
    </xf>
    <xf numFmtId="1" fontId="10" fillId="2" borderId="0" xfId="0" applyNumberFormat="1" applyFont="1" applyFill="1" applyAlignment="1">
      <alignment horizontal="center" vertical="center"/>
    </xf>
    <xf numFmtId="0" fontId="14" fillId="2" borderId="0" xfId="0" applyFont="1" applyFill="1" applyAlignment="1">
      <alignment horizontal="left"/>
    </xf>
    <xf numFmtId="0" fontId="17" fillId="2" borderId="0" xfId="0" applyFont="1" applyFill="1" applyAlignment="1">
      <alignment horizontal="center" vertical="center" wrapText="1"/>
    </xf>
    <xf numFmtId="0" fontId="18" fillId="2" borderId="0" xfId="0" applyFont="1" applyFill="1" applyAlignment="1">
      <alignment horizontal="left" vertical="top" wrapText="1"/>
    </xf>
    <xf numFmtId="0" fontId="28" fillId="0" borderId="0" xfId="0" applyFont="1" applyAlignment="1">
      <alignment horizontal="center" vertical="center" wrapText="1"/>
    </xf>
    <xf numFmtId="16" fontId="22" fillId="3" borderId="11" xfId="0" applyNumberFormat="1" applyFont="1" applyFill="1" applyBorder="1" applyAlignment="1">
      <alignment horizontal="center" vertical="center" wrapText="1"/>
    </xf>
    <xf numFmtId="16" fontId="19" fillId="3" borderId="11" xfId="0" applyNumberFormat="1" applyFont="1" applyFill="1" applyBorder="1" applyAlignment="1">
      <alignment horizontal="center" vertical="center" wrapText="1"/>
    </xf>
    <xf numFmtId="16" fontId="21" fillId="5" borderId="9" xfId="0" applyNumberFormat="1" applyFont="1" applyFill="1" applyBorder="1" applyAlignment="1">
      <alignment horizontal="center" vertical="center" wrapText="1"/>
    </xf>
    <xf numFmtId="1" fontId="19" fillId="3" borderId="9" xfId="0" applyNumberFormat="1" applyFont="1" applyFill="1" applyBorder="1" applyAlignment="1">
      <alignment horizontal="center" vertical="center" wrapText="1"/>
    </xf>
    <xf numFmtId="0" fontId="20" fillId="0" borderId="0" xfId="0" applyFont="1" applyAlignment="1">
      <alignment horizontal="center" vertical="center" wrapText="1"/>
    </xf>
    <xf numFmtId="0" fontId="36" fillId="11" borderId="9" xfId="3" applyFont="1" applyFill="1" applyBorder="1" applyAlignment="1">
      <alignment horizontal="center" vertical="center"/>
    </xf>
    <xf numFmtId="0" fontId="36" fillId="11" borderId="9" xfId="0" applyFont="1" applyFill="1" applyBorder="1" applyAlignment="1">
      <alignment horizontal="center" vertical="center"/>
    </xf>
    <xf numFmtId="0" fontId="24" fillId="2" borderId="0" xfId="3" applyFont="1" applyFill="1"/>
    <xf numFmtId="0" fontId="24" fillId="11" borderId="6" xfId="3" applyFont="1" applyFill="1" applyBorder="1" applyAlignment="1">
      <alignment horizontal="center" vertical="center"/>
    </xf>
    <xf numFmtId="0" fontId="26" fillId="2" borderId="9" xfId="0" applyFont="1" applyFill="1" applyBorder="1" applyAlignment="1" applyProtection="1">
      <alignment horizontal="left" vertical="top" wrapText="1"/>
      <protection locked="0"/>
    </xf>
    <xf numFmtId="0" fontId="24" fillId="2" borderId="6" xfId="0" applyFont="1" applyFill="1" applyBorder="1" applyAlignment="1" applyProtection="1">
      <alignment horizontal="left" vertical="top" wrapText="1"/>
      <protection locked="0"/>
    </xf>
    <xf numFmtId="0" fontId="26" fillId="2" borderId="0" xfId="0" applyFont="1" applyFill="1" applyAlignment="1" applyProtection="1">
      <alignment horizontal="left" vertical="top" wrapText="1"/>
      <protection locked="0"/>
    </xf>
    <xf numFmtId="0" fontId="27" fillId="0" borderId="0" xfId="0" applyFont="1" applyAlignment="1">
      <alignment horizontal="left"/>
    </xf>
    <xf numFmtId="0" fontId="31" fillId="0" borderId="0" xfId="0" applyFont="1"/>
    <xf numFmtId="0" fontId="37" fillId="0" borderId="0" xfId="0" applyFont="1"/>
    <xf numFmtId="14" fontId="31" fillId="0" borderId="0" xfId="0" applyNumberFormat="1" applyFont="1"/>
    <xf numFmtId="16" fontId="22" fillId="3" borderId="10" xfId="0" applyNumberFormat="1" applyFont="1" applyFill="1" applyBorder="1" applyAlignment="1">
      <alignment horizontal="center" vertical="center" wrapText="1"/>
    </xf>
    <xf numFmtId="16" fontId="22" fillId="3" borderId="9" xfId="0" applyNumberFormat="1" applyFont="1" applyFill="1" applyBorder="1" applyAlignment="1">
      <alignment horizontal="center" vertical="center" wrapText="1"/>
    </xf>
    <xf numFmtId="0" fontId="0" fillId="0" borderId="9" xfId="0" applyBorder="1"/>
    <xf numFmtId="0" fontId="0" fillId="0" borderId="9" xfId="0" applyBorder="1" applyAlignment="1">
      <alignment wrapText="1"/>
    </xf>
    <xf numFmtId="0" fontId="0" fillId="0" borderId="9" xfId="0" applyBorder="1" applyAlignment="1">
      <alignment vertical="center" wrapText="1"/>
    </xf>
    <xf numFmtId="0" fontId="34" fillId="3" borderId="0" xfId="0" applyFont="1" applyFill="1"/>
    <xf numFmtId="0" fontId="0" fillId="0" borderId="0" xfId="0" applyAlignment="1">
      <alignment wrapText="1"/>
    </xf>
    <xf numFmtId="0" fontId="3" fillId="11" borderId="9" xfId="0" applyFont="1" applyFill="1" applyBorder="1"/>
    <xf numFmtId="0" fontId="1" fillId="0" borderId="9" xfId="0" applyFont="1" applyBorder="1" applyAlignment="1" applyProtection="1">
      <alignment horizontal="left"/>
      <protection locked="0"/>
    </xf>
    <xf numFmtId="0" fontId="26" fillId="2" borderId="13" xfId="3" quotePrefix="1" applyFont="1" applyFill="1" applyBorder="1" applyAlignment="1" applyProtection="1">
      <alignment horizontal="left" vertical="center"/>
      <protection locked="0"/>
    </xf>
    <xf numFmtId="0" fontId="26" fillId="2" borderId="9" xfId="3" quotePrefix="1" applyFont="1" applyFill="1" applyBorder="1" applyAlignment="1" applyProtection="1">
      <alignment horizontal="left" vertical="center"/>
      <protection locked="0"/>
    </xf>
    <xf numFmtId="0" fontId="24" fillId="2" borderId="9" xfId="3" quotePrefix="1" applyFont="1" applyFill="1" applyBorder="1" applyAlignment="1" applyProtection="1">
      <alignment horizontal="left" vertical="center"/>
      <protection locked="0"/>
    </xf>
    <xf numFmtId="0" fontId="38" fillId="0" borderId="0" xfId="0" applyFont="1"/>
    <xf numFmtId="0" fontId="39" fillId="0" borderId="9" xfId="2" applyFont="1" applyBorder="1" applyAlignment="1" applyProtection="1">
      <alignment horizontal="center" vertical="center" wrapText="1"/>
    </xf>
    <xf numFmtId="0" fontId="40" fillId="0" borderId="0" xfId="0" applyFont="1"/>
    <xf numFmtId="0" fontId="41" fillId="0" borderId="9" xfId="2" applyNumberFormat="1" applyFont="1" applyBorder="1" applyAlignment="1" applyProtection="1">
      <alignment horizontal="center" vertical="center" wrapText="1"/>
    </xf>
    <xf numFmtId="0" fontId="18" fillId="7" borderId="0" xfId="0" applyFont="1" applyFill="1" applyProtection="1">
      <protection locked="0"/>
    </xf>
    <xf numFmtId="0" fontId="33" fillId="0" borderId="0" xfId="0" applyFont="1" applyProtection="1">
      <protection locked="0"/>
    </xf>
    <xf numFmtId="0" fontId="42" fillId="0" borderId="0" xfId="0" applyFont="1"/>
    <xf numFmtId="0" fontId="0" fillId="0" borderId="0" xfId="0" quotePrefix="1"/>
    <xf numFmtId="0" fontId="42" fillId="0" borderId="0" xfId="0" applyFont="1" applyAlignment="1">
      <alignment vertical="center"/>
    </xf>
    <xf numFmtId="0" fontId="0" fillId="8" borderId="0" xfId="0" quotePrefix="1" applyFill="1"/>
    <xf numFmtId="0" fontId="43" fillId="0" borderId="0" xfId="0" applyFont="1"/>
    <xf numFmtId="0" fontId="15" fillId="0" borderId="0" xfId="2" applyAlignment="1" applyProtection="1"/>
    <xf numFmtId="0" fontId="0" fillId="10" borderId="0" xfId="0" applyFill="1"/>
    <xf numFmtId="0" fontId="44" fillId="0" borderId="0" xfId="0" applyFont="1"/>
    <xf numFmtId="0" fontId="0" fillId="0" borderId="0" xfId="0" applyAlignment="1">
      <alignment horizontal="right"/>
    </xf>
    <xf numFmtId="0" fontId="45" fillId="0" borderId="0" xfId="0" applyFont="1" applyAlignment="1">
      <alignment horizontal="left" vertical="center" wrapText="1"/>
    </xf>
    <xf numFmtId="0" fontId="38" fillId="0" borderId="0" xfId="0" applyFont="1" applyAlignment="1">
      <alignment vertical="center"/>
    </xf>
    <xf numFmtId="0" fontId="17" fillId="2" borderId="0" xfId="0" applyFont="1" applyFill="1" applyAlignment="1">
      <alignment horizontal="center" vertical="center" wrapText="1"/>
    </xf>
    <xf numFmtId="0" fontId="35" fillId="2" borderId="14" xfId="0" applyFont="1" applyFill="1" applyBorder="1" applyAlignment="1">
      <alignment horizontal="center" vertical="center" wrapText="1"/>
    </xf>
    <xf numFmtId="0" fontId="19" fillId="3" borderId="6" xfId="0" applyFont="1" applyFill="1" applyBorder="1" applyAlignment="1" applyProtection="1">
      <alignment horizontal="center" vertical="center" wrapText="1"/>
      <protection hidden="1"/>
    </xf>
    <xf numFmtId="0" fontId="19" fillId="3" borderId="7" xfId="0" applyFont="1" applyFill="1" applyBorder="1" applyAlignment="1" applyProtection="1">
      <alignment horizontal="center" vertical="center" wrapText="1"/>
      <protection hidden="1"/>
    </xf>
    <xf numFmtId="0" fontId="19" fillId="3" borderId="8" xfId="0" applyFont="1" applyFill="1" applyBorder="1" applyAlignment="1" applyProtection="1">
      <alignment horizontal="center" vertical="center" wrapText="1"/>
      <protection hidden="1"/>
    </xf>
    <xf numFmtId="16" fontId="19" fillId="3" borderId="11" xfId="0" applyNumberFormat="1" applyFont="1" applyFill="1" applyBorder="1" applyAlignment="1">
      <alignment horizontal="center" vertical="center" wrapText="1"/>
    </xf>
    <xf numFmtId="16" fontId="19" fillId="3" borderId="15" xfId="0" applyNumberFormat="1" applyFont="1" applyFill="1" applyBorder="1" applyAlignment="1">
      <alignment horizontal="center" vertical="center" wrapText="1"/>
    </xf>
    <xf numFmtId="16" fontId="19" fillId="3" borderId="13" xfId="0" applyNumberFormat="1" applyFont="1" applyFill="1" applyBorder="1" applyAlignment="1">
      <alignment horizontal="center" vertical="center" wrapText="1"/>
    </xf>
    <xf numFmtId="0" fontId="9" fillId="3" borderId="0" xfId="0" applyFont="1" applyFill="1" applyAlignment="1" applyProtection="1">
      <alignment horizontal="center" vertical="center"/>
      <protection hidden="1"/>
    </xf>
    <xf numFmtId="0" fontId="5" fillId="4" borderId="0" xfId="0" applyFont="1" applyFill="1" applyAlignment="1">
      <alignment horizontal="left"/>
    </xf>
    <xf numFmtId="0" fontId="13" fillId="2" borderId="0" xfId="0" applyFont="1" applyFill="1" applyAlignment="1">
      <alignment horizontal="center" vertical="center" wrapText="1"/>
    </xf>
    <xf numFmtId="0" fontId="12" fillId="2" borderId="1" xfId="0" applyFont="1" applyFill="1" applyBorder="1" applyAlignment="1">
      <alignment horizontal="center" vertical="center"/>
    </xf>
    <xf numFmtId="0" fontId="15" fillId="2" borderId="2" xfId="2" applyFill="1" applyBorder="1" applyAlignment="1" applyProtection="1">
      <alignment horizontal="center" vertical="center" wrapText="1"/>
      <protection locked="0" hidden="1"/>
    </xf>
    <xf numFmtId="0" fontId="16" fillId="2" borderId="3" xfId="0" applyFont="1" applyFill="1" applyBorder="1" applyAlignment="1" applyProtection="1">
      <alignment horizontal="center" vertical="center" wrapText="1"/>
      <protection locked="0" hidden="1"/>
    </xf>
    <xf numFmtId="0" fontId="16" fillId="2" borderId="4" xfId="0" applyFont="1" applyFill="1" applyBorder="1" applyAlignment="1" applyProtection="1">
      <alignment horizontal="center" vertical="center" wrapText="1"/>
      <protection locked="0" hidden="1"/>
    </xf>
    <xf numFmtId="16" fontId="19" fillId="3" borderId="6" xfId="0" applyNumberFormat="1" applyFont="1" applyFill="1" applyBorder="1" applyAlignment="1">
      <alignment horizontal="center" vertical="center" wrapText="1"/>
    </xf>
    <xf numFmtId="16" fontId="19" fillId="3" borderId="7" xfId="0" applyNumberFormat="1" applyFont="1" applyFill="1" applyBorder="1" applyAlignment="1">
      <alignment horizontal="center" vertical="center" wrapText="1"/>
    </xf>
    <xf numFmtId="16" fontId="19" fillId="3" borderId="8" xfId="0" applyNumberFormat="1" applyFont="1" applyFill="1" applyBorder="1" applyAlignment="1">
      <alignment horizontal="center" vertical="center" wrapText="1"/>
    </xf>
    <xf numFmtId="0" fontId="19" fillId="3" borderId="6" xfId="0" applyFont="1" applyFill="1" applyBorder="1" applyAlignment="1">
      <alignment horizontal="center" vertical="center" wrapText="1"/>
    </xf>
    <xf numFmtId="0" fontId="28" fillId="0" borderId="8" xfId="0" applyFont="1" applyBorder="1" applyAlignment="1">
      <alignment horizontal="center" vertical="center" wrapText="1"/>
    </xf>
    <xf numFmtId="16" fontId="19" fillId="3" borderId="10" xfId="0" applyNumberFormat="1" applyFont="1" applyFill="1" applyBorder="1" applyAlignment="1">
      <alignment horizontal="center" vertical="center" wrapText="1"/>
    </xf>
    <xf numFmtId="16" fontId="19" fillId="3" borderId="12" xfId="0" applyNumberFormat="1" applyFont="1" applyFill="1" applyBorder="1" applyAlignment="1">
      <alignment horizontal="center" vertical="center" wrapText="1"/>
    </xf>
    <xf numFmtId="16" fontId="21" fillId="5" borderId="6" xfId="0" applyNumberFormat="1" applyFont="1" applyFill="1" applyBorder="1" applyAlignment="1">
      <alignment horizontal="center" vertical="center" wrapText="1"/>
    </xf>
    <xf numFmtId="16" fontId="21" fillId="5" borderId="8" xfId="0" applyNumberFormat="1" applyFont="1" applyFill="1" applyBorder="1" applyAlignment="1">
      <alignment horizontal="center" vertical="center" wrapText="1"/>
    </xf>
    <xf numFmtId="16" fontId="19" fillId="3" borderId="9" xfId="0" applyNumberFormat="1" applyFont="1" applyFill="1" applyBorder="1" applyAlignment="1">
      <alignment horizontal="center" vertical="center" wrapText="1"/>
    </xf>
    <xf numFmtId="0" fontId="5" fillId="2" borderId="5" xfId="0" applyFont="1" applyFill="1" applyBorder="1" applyAlignment="1" applyProtection="1">
      <alignment horizontal="center" vertical="center" wrapText="1"/>
      <protection hidden="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3" borderId="13" xfId="0" applyFont="1" applyFill="1" applyBorder="1" applyAlignment="1">
      <alignment horizontal="center" vertical="center" wrapText="1"/>
    </xf>
    <xf numFmtId="0" fontId="20" fillId="0" borderId="13" xfId="0" applyFont="1" applyBorder="1" applyAlignment="1">
      <alignment horizontal="center" vertical="center" wrapText="1"/>
    </xf>
    <xf numFmtId="0" fontId="31" fillId="2" borderId="6" xfId="0" applyFont="1" applyFill="1" applyBorder="1" applyAlignment="1" applyProtection="1">
      <alignment vertical="center"/>
      <protection hidden="1"/>
    </xf>
    <xf numFmtId="0" fontId="31" fillId="2" borderId="8" xfId="0" applyFont="1" applyFill="1" applyBorder="1" applyAlignment="1" applyProtection="1">
      <alignment vertical="center"/>
      <protection hidden="1"/>
    </xf>
    <xf numFmtId="0" fontId="30" fillId="3" borderId="0" xfId="0" applyFont="1" applyFill="1" applyAlignment="1" applyProtection="1">
      <alignment horizontal="center" vertical="center"/>
      <protection hidden="1"/>
    </xf>
    <xf numFmtId="0" fontId="31" fillId="2" borderId="0" xfId="0" applyFont="1" applyFill="1" applyAlignment="1">
      <alignment horizontal="center" vertical="center" wrapText="1"/>
    </xf>
    <xf numFmtId="0" fontId="0" fillId="0" borderId="0" xfId="0"/>
    <xf numFmtId="0" fontId="34" fillId="3" borderId="0" xfId="0" applyFont="1" applyFill="1" applyAlignment="1">
      <alignment horizontal="center"/>
    </xf>
    <xf numFmtId="16" fontId="22" fillId="3" borderId="9" xfId="0" applyNumberFormat="1" applyFont="1" applyFill="1" applyBorder="1" applyAlignment="1">
      <alignment horizontal="center" vertical="center" wrapText="1"/>
    </xf>
  </cellXfs>
  <cellStyles count="5">
    <cellStyle name="Hyperlink" xfId="2" builtinId="8"/>
    <cellStyle name="Normal" xfId="0" builtinId="0"/>
    <cellStyle name="Normal 3" xfId="4" xr:uid="{22AA7B27-3BDB-41BA-AC52-0F6EF431B489}"/>
    <cellStyle name="Normal_TemplateDownload" xfId="3" xr:uid="{407F67BB-3959-433E-8495-2366F0A00C3B}"/>
    <cellStyle name="Percent" xfId="1" builtinId="5"/>
  </cellStyles>
  <dxfs count="12">
    <dxf>
      <font>
        <b/>
        <i val="0"/>
        <color theme="9"/>
      </font>
    </dxf>
    <dxf>
      <font>
        <b/>
        <i val="0"/>
        <color rgb="FFFF0000"/>
      </font>
    </dxf>
    <dxf>
      <font>
        <b/>
        <i val="0"/>
        <color rgb="FFFF0000"/>
      </font>
    </dxf>
    <dxf>
      <font>
        <b/>
        <i val="0"/>
        <color rgb="FFFF0000"/>
      </font>
    </dxf>
    <dxf>
      <font>
        <color auto="1"/>
      </font>
      <fill>
        <patternFill>
          <bgColor rgb="FFFFFF99"/>
        </patternFill>
      </fill>
    </dxf>
    <dxf>
      <fill>
        <patternFill>
          <bgColor theme="0" tint="-0.14996795556505021"/>
        </patternFill>
      </fill>
    </dxf>
    <dxf>
      <fill>
        <patternFill>
          <bgColor theme="0" tint="-0.14996795556505021"/>
        </patternFill>
      </fill>
    </dxf>
    <dxf>
      <font>
        <b/>
        <i val="0"/>
        <color theme="0" tint="-0.24994659260841701"/>
      </font>
    </dxf>
    <dxf>
      <fill>
        <patternFill>
          <bgColor theme="0" tint="-0.14996795556505021"/>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trlProps/ctrlProp1.xml><?xml version="1.0" encoding="utf-8"?>
<formControlPr xmlns="http://schemas.microsoft.com/office/spreadsheetml/2009/9/main" objectType="Button" lockText="1"/>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xdr:colOff>
          <xdr:row>4</xdr:row>
          <xdr:rowOff>180975</xdr:rowOff>
        </xdr:from>
        <xdr:to>
          <xdr:col>3</xdr:col>
          <xdr:colOff>1895475</xdr:colOff>
          <xdr:row>6</xdr:row>
          <xdr:rowOff>9525</xdr:rowOff>
        </xdr:to>
        <xdr:sp macro="" textlink="">
          <xdr:nvSpPr>
            <xdr:cNvPr id="3073" name="Button 1" hidden="1">
              <a:extLst>
                <a:ext uri="{63B3BB69-23CF-44E3-9099-C40C66FF867C}">
                  <a14:compatExt spid="_x0000_s3073"/>
                </a:ext>
                <a:ext uri="{FF2B5EF4-FFF2-40B4-BE49-F238E27FC236}">
                  <a16:creationId xmlns:a16="http://schemas.microsoft.com/office/drawing/2014/main" id="{00000000-0008-0000-0300-0000010C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GB" sz="1000" b="0" i="0" u="none" strike="noStrike" baseline="0">
                  <a:solidFill>
                    <a:srgbClr val="000000"/>
                  </a:solidFill>
                  <a:latin typeface="Arial"/>
                  <a:cs typeface="Arial"/>
                </a:rPr>
                <a:t>Choose Organisation</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19050</xdr:colOff>
      <xdr:row>0</xdr:row>
      <xdr:rowOff>19050</xdr:rowOff>
    </xdr:from>
    <xdr:to>
      <xdr:col>17</xdr:col>
      <xdr:colOff>57150</xdr:colOff>
      <xdr:row>41</xdr:row>
      <xdr:rowOff>76200</xdr:rowOff>
    </xdr:to>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19050" y="19050"/>
          <a:ext cx="12992100" cy="78676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b="1">
              <a:solidFill>
                <a:schemeClr val="dk1"/>
              </a:solidFill>
              <a:effectLst/>
              <a:latin typeface="+mn-lt"/>
              <a:ea typeface="+mn-ea"/>
              <a:cs typeface="+mn-cs"/>
            </a:rPr>
            <a:t>From 1st April 2021, for all maternity areas, any babies registered on your PAS system should be included along with mothers in the total patient at midnight count (column AC). </a:t>
          </a:r>
        </a:p>
        <a:p>
          <a:r>
            <a:rPr lang="en-GB" sz="1100" b="1">
              <a:solidFill>
                <a:schemeClr val="dk1"/>
              </a:solidFill>
              <a:effectLst/>
              <a:latin typeface="+mn-lt"/>
              <a:ea typeface="+mn-ea"/>
              <a:cs typeface="+mn-cs"/>
            </a:rPr>
            <a:t>For transitional care areas either within postnatal wards or in some cases paediatric wards – please ensure that both mothers and babies are included unless the mother is not registered as a patient.</a:t>
          </a:r>
        </a:p>
        <a:p>
          <a:r>
            <a:rPr lang="en-GB" sz="1100" b="1">
              <a:solidFill>
                <a:schemeClr val="dk1"/>
              </a:solidFill>
              <a:effectLst/>
              <a:latin typeface="+mn-lt"/>
              <a:ea typeface="+mn-ea"/>
              <a:cs typeface="+mn-cs"/>
            </a:rPr>
            <a:t>Please note that this will affect the CHPPD for those areas and will also decrease the overall Trust CHPPD from that date.</a:t>
          </a:r>
        </a:p>
        <a:p>
          <a:endParaRPr lang="en-GB" sz="110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GB" sz="1050">
            <a:solidFill>
              <a:schemeClr val="dk1"/>
            </a:solidFill>
            <a:effectLst/>
            <a:latin typeface="+mn-lt"/>
            <a:ea typeface="+mn-ea"/>
            <a:cs typeface="+mn-cs"/>
          </a:endParaRPr>
        </a:p>
        <a:p>
          <a:r>
            <a:rPr lang="en-GB" sz="1100">
              <a:solidFill>
                <a:schemeClr val="dk1"/>
              </a:solidFill>
              <a:effectLst/>
              <a:latin typeface="+mn-lt"/>
              <a:ea typeface="+mn-ea"/>
              <a:cs typeface="+mn-cs"/>
            </a:rPr>
            <a:t>The following information will be useful when trying to familiarise yourself with this latest version.</a:t>
          </a:r>
          <a:endParaRPr lang="en-GB" sz="1050">
            <a:solidFill>
              <a:schemeClr val="dk1"/>
            </a:solidFill>
            <a:effectLst/>
            <a:latin typeface="+mn-lt"/>
            <a:ea typeface="+mn-ea"/>
            <a:cs typeface="+mn-cs"/>
          </a:endParaRPr>
        </a:p>
        <a:p>
          <a:r>
            <a:rPr lang="en-GB" sz="1100">
              <a:solidFill>
                <a:schemeClr val="dk1"/>
              </a:solidFill>
              <a:effectLst/>
              <a:latin typeface="+mn-lt"/>
              <a:ea typeface="+mn-ea"/>
              <a:cs typeface="+mn-cs"/>
            </a:rPr>
            <a:t> </a:t>
          </a:r>
          <a:endParaRPr lang="en-GB" sz="1050">
            <a:solidFill>
              <a:schemeClr val="dk1"/>
            </a:solidFill>
            <a:effectLst/>
            <a:latin typeface="+mn-lt"/>
            <a:ea typeface="+mn-ea"/>
            <a:cs typeface="+mn-cs"/>
          </a:endParaRPr>
        </a:p>
        <a:p>
          <a:pPr lvl="0"/>
          <a:r>
            <a:rPr lang="en-GB" sz="1100" b="1">
              <a:solidFill>
                <a:schemeClr val="dk1"/>
              </a:solidFill>
              <a:effectLst/>
              <a:latin typeface="+mn-lt"/>
              <a:ea typeface="+mn-ea"/>
              <a:cs typeface="+mn-cs"/>
            </a:rPr>
            <a:t>Control Panel</a:t>
          </a:r>
          <a:r>
            <a:rPr lang="en-GB" sz="1100">
              <a:solidFill>
                <a:schemeClr val="dk1"/>
              </a:solidFill>
              <a:effectLst/>
              <a:latin typeface="+mn-lt"/>
              <a:ea typeface="+mn-ea"/>
              <a:cs typeface="+mn-cs"/>
            </a:rPr>
            <a:t>:</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The left-hand box contains a formula that determines whether or not the submission will be successful when submitted to SDCS. You will be told when the data you have entered is suitable for submissions</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The right-hand box contains a formula that determines whether or not your data contains any Warning validations – and directs you to where those validations messages are displayed. If your data contains warnings that you are satisfied with, this message will remain, but your template can still be submitted.</a:t>
          </a:r>
          <a:endParaRPr lang="en-GB" sz="1050">
            <a:solidFill>
              <a:schemeClr val="dk1"/>
            </a:solidFill>
            <a:effectLst/>
            <a:latin typeface="+mn-lt"/>
            <a:ea typeface="+mn-ea"/>
            <a:cs typeface="+mn-cs"/>
          </a:endParaRPr>
        </a:p>
        <a:p>
          <a:pPr lvl="0"/>
          <a:r>
            <a:rPr lang="en-GB" sz="1100" b="1">
              <a:solidFill>
                <a:schemeClr val="dk1"/>
              </a:solidFill>
              <a:effectLst/>
              <a:latin typeface="+mn-lt"/>
              <a:ea typeface="+mn-ea"/>
              <a:cs typeface="+mn-cs"/>
            </a:rPr>
            <a:t>‘Trust – Frontsheet’</a:t>
          </a:r>
          <a:r>
            <a:rPr lang="en-GB" sz="1100">
              <a:solidFill>
                <a:schemeClr val="dk1"/>
              </a:solidFill>
              <a:effectLst/>
              <a:latin typeface="+mn-lt"/>
              <a:ea typeface="+mn-ea"/>
              <a:cs typeface="+mn-cs"/>
            </a:rPr>
            <a:t>:</a:t>
          </a:r>
          <a:endParaRPr lang="en-GB" sz="1050">
            <a:solidFill>
              <a:schemeClr val="dk1"/>
            </a:solidFill>
            <a:effectLst/>
            <a:latin typeface="+mn-lt"/>
            <a:ea typeface="+mn-ea"/>
            <a:cs typeface="+mn-cs"/>
          </a:endParaRPr>
        </a:p>
        <a:p>
          <a:pPr lvl="1"/>
          <a:r>
            <a:rPr lang="en-GB" sz="1100">
              <a:solidFill>
                <a:schemeClr val="dk1"/>
              </a:solidFill>
              <a:effectLst/>
              <a:latin typeface="+mn-lt"/>
              <a:ea typeface="+mn-ea"/>
              <a:cs typeface="+mn-cs"/>
            </a:rPr>
            <a:t>A validation message has been added to Row 10 which will alert you to any Errors and Warnings in the data, and where that information is displayed. If your data contains warnings that you are satisfied with, this message will remain, but your template can still be submitted.</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‘Total’ row has now been moved from the very bottom of the visible table to the top row, between the column headings and data entry section. These are automatically calculated values that can give an aggregate </a:t>
          </a:r>
        </a:p>
        <a:p>
          <a:pPr lvl="1"/>
          <a:r>
            <a:rPr lang="en-GB" sz="1100">
              <a:solidFill>
                <a:schemeClr val="dk1"/>
              </a:solidFill>
              <a:effectLst/>
              <a:latin typeface="+mn-lt"/>
              <a:ea typeface="+mn-ea"/>
              <a:cs typeface="+mn-cs"/>
            </a:rPr>
            <a:t>view of the data you’re entering.</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a:t>
          </a:r>
          <a:r>
            <a:rPr lang="en-GB" sz="1100" b="1">
              <a:solidFill>
                <a:schemeClr val="dk1"/>
              </a:solidFill>
              <a:effectLst/>
              <a:latin typeface="+mn-lt"/>
              <a:ea typeface="+mn-ea"/>
              <a:cs typeface="+mn-cs"/>
            </a:rPr>
            <a:t>Hospital Site name</a:t>
          </a:r>
          <a:r>
            <a:rPr lang="en-GB" sz="1100">
              <a:solidFill>
                <a:schemeClr val="dk1"/>
              </a:solidFill>
              <a:effectLst/>
              <a:latin typeface="+mn-lt"/>
              <a:ea typeface="+mn-ea"/>
              <a:cs typeface="+mn-cs"/>
            </a:rPr>
            <a:t> dropdown still works as before. However, if you</a:t>
          </a:r>
          <a:r>
            <a:rPr lang="en-GB" sz="1100" baseline="0">
              <a:solidFill>
                <a:schemeClr val="dk1"/>
              </a:solidFill>
              <a:effectLst/>
              <a:latin typeface="+mn-lt"/>
              <a:ea typeface="+mn-ea"/>
              <a:cs typeface="+mn-cs"/>
            </a:rPr>
            <a:t> paste, or use another method to insert data, and the site code is not derived this means the entered site name is not in the reference data and your submission will not be successful. In this circumstances, please review the entries in the dropdown for the nearest match, if it definitely doesn't appear, please contact data.collections@nhs.net as soon as possible to have your site added, please include the name of the is the site as registered with ODS along with the ODS code.</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a:t>
          </a:r>
          <a:r>
            <a:rPr lang="en-GB" sz="1100" b="1">
              <a:solidFill>
                <a:schemeClr val="dk1"/>
              </a:solidFill>
              <a:effectLst/>
              <a:latin typeface="+mn-lt"/>
              <a:ea typeface="+mn-ea"/>
              <a:cs typeface="+mn-cs"/>
            </a:rPr>
            <a:t>Ward name</a:t>
          </a:r>
          <a:r>
            <a:rPr lang="en-GB" sz="1100">
              <a:solidFill>
                <a:schemeClr val="dk1"/>
              </a:solidFill>
              <a:effectLst/>
              <a:latin typeface="+mn-lt"/>
              <a:ea typeface="+mn-ea"/>
              <a:cs typeface="+mn-cs"/>
            </a:rPr>
            <a:t> dropdown still works as before. However, if a ward name is entered manually, and doesn’t appear in the last of available wards on the Wards tab, you will be asked to confirm that the ward you are recording against isn’t already in the dropdown. If you are pasting data into the sheet, the row will be flagged with a Warning alerting you to the fact that the ward isn’t already on the list. </a:t>
          </a:r>
          <a:endParaRPr lang="en-GB" sz="1050">
            <a:solidFill>
              <a:schemeClr val="dk1"/>
            </a:solidFill>
            <a:effectLst/>
            <a:latin typeface="+mn-lt"/>
            <a:ea typeface="+mn-ea"/>
            <a:cs typeface="+mn-cs"/>
          </a:endParaRPr>
        </a:p>
        <a:p>
          <a:pPr lvl="1"/>
          <a:endParaRPr lang="en-GB" sz="1100" b="1">
            <a:solidFill>
              <a:schemeClr val="dk1"/>
            </a:solidFill>
            <a:effectLst/>
            <a:latin typeface="+mn-lt"/>
            <a:ea typeface="+mn-ea"/>
            <a:cs typeface="+mn-cs"/>
          </a:endParaRPr>
        </a:p>
        <a:p>
          <a:r>
            <a:rPr lang="en-GB" sz="1100" b="1">
              <a:solidFill>
                <a:schemeClr val="dk1"/>
              </a:solidFill>
              <a:effectLst/>
              <a:latin typeface="+mn-lt"/>
              <a:ea typeface="+mn-ea"/>
              <a:cs typeface="+mn-cs"/>
            </a:rPr>
            <a:t>               Specialty 1 and 2 </a:t>
          </a:r>
          <a:r>
            <a:rPr lang="en-GB" sz="1100" b="0" i="0">
              <a:solidFill>
                <a:schemeClr val="dk1"/>
              </a:solidFill>
              <a:effectLst/>
              <a:latin typeface="+mn-lt"/>
              <a:ea typeface="+mn-ea"/>
              <a:cs typeface="+mn-cs"/>
            </a:rPr>
            <a:t>From April 2024 the specialties 1 and 2 in column G and H will have the following sub categories removed - ‘standard’, ‘risk managed’ and ‘protected’</a:t>
          </a:r>
          <a:br>
            <a:rPr lang="en-GB"/>
          </a:br>
          <a:r>
            <a:rPr lang="en-GB"/>
            <a:t>	</a:t>
          </a:r>
          <a:r>
            <a:rPr lang="en-GB" sz="1100" b="0" i="0">
              <a:solidFill>
                <a:schemeClr val="dk1"/>
              </a:solidFill>
              <a:effectLst/>
              <a:latin typeface="+mn-lt"/>
              <a:ea typeface="+mn-ea"/>
              <a:cs typeface="+mn-cs"/>
            </a:rPr>
            <a:t>Please therefore complete the these columns with the 2 main specialties for the ward area eg respiratory medicine as specialty 1 and general medicine as specialty 2. </a:t>
          </a:r>
          <a:r>
            <a:rPr lang="en-GB" sz="1100">
              <a:solidFill>
                <a:schemeClr val="dk1"/>
              </a:solidFill>
              <a:effectLst/>
              <a:latin typeface="+mn-lt"/>
              <a:ea typeface="+mn-ea"/>
              <a:cs typeface="+mn-cs"/>
            </a:rPr>
            <a:t>The data entry portion of the template, 	from </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column I to column AC, is the same as previously.</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The derived CHPPD and Rota Fill Rates section, from columns AD to AT, will provide the same data as previously</a:t>
          </a:r>
          <a:endParaRPr lang="en-GB" sz="1050">
            <a:solidFill>
              <a:schemeClr val="dk1"/>
            </a:solidFill>
            <a:effectLst/>
            <a:latin typeface="+mn-lt"/>
            <a:ea typeface="+mn-ea"/>
            <a:cs typeface="+mn-cs"/>
          </a:endParaRPr>
        </a:p>
        <a:p>
          <a:pPr lvl="1"/>
          <a:endParaRPr lang="en-GB" sz="1100">
            <a:solidFill>
              <a:schemeClr val="dk1"/>
            </a:solidFill>
            <a:effectLst/>
            <a:latin typeface="+mn-lt"/>
            <a:ea typeface="+mn-ea"/>
            <a:cs typeface="+mn-cs"/>
          </a:endParaRPr>
        </a:p>
        <a:p>
          <a:pPr lvl="1"/>
          <a:r>
            <a:rPr lang="en-GB" sz="1100">
              <a:solidFill>
                <a:schemeClr val="dk1"/>
              </a:solidFill>
              <a:effectLst/>
              <a:latin typeface="+mn-lt"/>
              <a:ea typeface="+mn-ea"/>
              <a:cs typeface="+mn-cs"/>
            </a:rPr>
            <a:t>In the previous iteration of this template, the validations table was to the right of the entry portion of the template.</a:t>
          </a:r>
          <a:r>
            <a:rPr lang="en-GB" sz="1100" baseline="0">
              <a:solidFill>
                <a:schemeClr val="dk1"/>
              </a:solidFill>
              <a:effectLst/>
              <a:latin typeface="+mn-lt"/>
              <a:ea typeface="+mn-ea"/>
              <a:cs typeface="+mn-cs"/>
            </a:rPr>
            <a:t> This has now been changed so that there is one tab for Errors (data issues that will prevent successful submision) and one for Warnings (which won't affect submission success, but may require your attention).</a:t>
          </a:r>
          <a:endParaRPr lang="en-GB" sz="1050">
            <a:solidFill>
              <a:schemeClr val="dk1"/>
            </a:solidFill>
            <a:effectLst/>
            <a:latin typeface="+mn-lt"/>
            <a:ea typeface="+mn-ea"/>
            <a:cs typeface="+mn-cs"/>
          </a:endParaRPr>
        </a:p>
        <a:p>
          <a:pPr lvl="2"/>
          <a:r>
            <a:rPr lang="en-GB" sz="1100" b="1">
              <a:solidFill>
                <a:schemeClr val="dk1"/>
              </a:solidFill>
              <a:effectLst/>
              <a:latin typeface="+mn-lt"/>
              <a:ea typeface="+mn-ea"/>
              <a:cs typeface="+mn-cs"/>
            </a:rPr>
            <a:t>Errors</a:t>
          </a:r>
          <a:r>
            <a:rPr lang="en-GB" sz="1100" b="1" baseline="0">
              <a:solidFill>
                <a:schemeClr val="dk1"/>
              </a:solidFill>
              <a:effectLst/>
              <a:latin typeface="+mn-lt"/>
              <a:ea typeface="+mn-ea"/>
              <a:cs typeface="+mn-cs"/>
            </a:rPr>
            <a:t> Tab</a:t>
          </a:r>
          <a:r>
            <a:rPr lang="en-GB" sz="1100">
              <a:solidFill>
                <a:schemeClr val="dk1"/>
              </a:solidFill>
              <a:effectLst/>
              <a:latin typeface="+mn-lt"/>
              <a:ea typeface="+mn-ea"/>
              <a:cs typeface="+mn-cs"/>
            </a:rPr>
            <a:t> - If you are informed of an Error in your data, this table is where the granular detail of the error is. There is a row above the table giving you a count of the number of times</a:t>
          </a:r>
          <a:r>
            <a:rPr lang="en-GB" sz="1100" baseline="0">
              <a:solidFill>
                <a:schemeClr val="dk1"/>
              </a:solidFill>
              <a:effectLst/>
              <a:latin typeface="+mn-lt"/>
              <a:ea typeface="+mn-ea"/>
              <a:cs typeface="+mn-cs"/>
            </a:rPr>
            <a:t> each individual Error validation has been triggered.</a:t>
          </a:r>
          <a:endParaRPr lang="en-GB" sz="1050">
            <a:solidFill>
              <a:schemeClr val="dk1"/>
            </a:solidFill>
            <a:effectLst/>
            <a:latin typeface="+mn-lt"/>
            <a:ea typeface="+mn-ea"/>
            <a:cs typeface="+mn-cs"/>
          </a:endParaRPr>
        </a:p>
        <a:p>
          <a:pPr lvl="2"/>
          <a:r>
            <a:rPr lang="en-GB" sz="1100" b="1">
              <a:solidFill>
                <a:schemeClr val="dk1"/>
              </a:solidFill>
              <a:effectLst/>
              <a:latin typeface="+mn-lt"/>
              <a:ea typeface="+mn-ea"/>
              <a:cs typeface="+mn-cs"/>
            </a:rPr>
            <a:t>Warnings Tab </a:t>
          </a:r>
          <a:endParaRPr lang="en-GB" sz="1050">
            <a:solidFill>
              <a:schemeClr val="dk1"/>
            </a:solidFill>
            <a:effectLst/>
            <a:latin typeface="+mn-lt"/>
            <a:ea typeface="+mn-ea"/>
            <a:cs typeface="+mn-cs"/>
          </a:endParaRPr>
        </a:p>
        <a:p>
          <a:pPr lvl="3"/>
          <a:r>
            <a:rPr lang="en-GB" sz="1100" b="1">
              <a:solidFill>
                <a:schemeClr val="dk1"/>
              </a:solidFill>
              <a:effectLst/>
              <a:latin typeface="+mn-lt"/>
              <a:ea typeface="+mn-ea"/>
              <a:cs typeface="+mn-cs"/>
            </a:rPr>
            <a:t>Trust-Level</a:t>
          </a:r>
          <a:r>
            <a:rPr lang="en-GB" sz="1100" b="1" baseline="0">
              <a:solidFill>
                <a:schemeClr val="dk1"/>
              </a:solidFill>
              <a:effectLst/>
              <a:latin typeface="+mn-lt"/>
              <a:ea typeface="+mn-ea"/>
              <a:cs typeface="+mn-cs"/>
            </a:rPr>
            <a:t> Warnings - </a:t>
          </a:r>
          <a:r>
            <a:rPr lang="en-GB" sz="1100" b="0" baseline="0">
              <a:solidFill>
                <a:schemeClr val="dk1"/>
              </a:solidFill>
              <a:effectLst/>
              <a:latin typeface="+mn-lt"/>
              <a:ea typeface="+mn-ea"/>
              <a:cs typeface="+mn-cs"/>
            </a:rPr>
            <a:t>These appear at the top of the Warnings tab, and at present are to alert you if your Trust is submitting any fill rates </a:t>
          </a:r>
          <a:r>
            <a:rPr lang="en-GB" sz="1100" b="1" baseline="0">
              <a:solidFill>
                <a:schemeClr val="dk1"/>
              </a:solidFill>
              <a:effectLst/>
              <a:latin typeface="+mn-lt"/>
              <a:ea typeface="+mn-ea"/>
              <a:cs typeface="+mn-cs"/>
            </a:rPr>
            <a:t>not</a:t>
          </a:r>
          <a:r>
            <a:rPr lang="en-GB" sz="1100" b="0" baseline="0">
              <a:solidFill>
                <a:schemeClr val="dk1"/>
              </a:solidFill>
              <a:effectLst/>
              <a:latin typeface="+mn-lt"/>
              <a:ea typeface="+mn-ea"/>
              <a:cs typeface="+mn-cs"/>
            </a:rPr>
            <a:t> between 80% and 150%</a:t>
          </a:r>
          <a:endParaRPr lang="en-GB" sz="1050">
            <a:solidFill>
              <a:schemeClr val="dk1"/>
            </a:solidFill>
            <a:effectLst/>
            <a:latin typeface="+mn-lt"/>
            <a:ea typeface="+mn-ea"/>
            <a:cs typeface="+mn-cs"/>
          </a:endParaRPr>
        </a:p>
        <a:p>
          <a:pPr lvl="3"/>
          <a:r>
            <a:rPr lang="en-GB" sz="1100" b="1">
              <a:solidFill>
                <a:schemeClr val="dk1"/>
              </a:solidFill>
              <a:effectLst/>
              <a:latin typeface="+mn-lt"/>
              <a:ea typeface="+mn-ea"/>
              <a:cs typeface="+mn-cs"/>
            </a:rPr>
            <a:t>Ward-Level Warning</a:t>
          </a:r>
          <a:r>
            <a:rPr lang="en-GB" sz="1100" b="1" baseline="0">
              <a:solidFill>
                <a:schemeClr val="dk1"/>
              </a:solidFill>
              <a:effectLst/>
              <a:latin typeface="+mn-lt"/>
              <a:ea typeface="+mn-ea"/>
              <a:cs typeface="+mn-cs"/>
            </a:rPr>
            <a:t>s - </a:t>
          </a:r>
          <a:r>
            <a:rPr lang="en-GB" sz="1100" b="0" baseline="0">
              <a:solidFill>
                <a:schemeClr val="dk1"/>
              </a:solidFill>
              <a:effectLst/>
              <a:latin typeface="+mn-lt"/>
              <a:ea typeface="+mn-ea"/>
              <a:cs typeface="+mn-cs"/>
            </a:rPr>
            <a:t>These apper below the trust-level warnings. There is a row above the table giving you a count of the number of times each individual error validation has been triggered.</a:t>
          </a:r>
          <a:br>
            <a:rPr lang="en-GB" sz="1100">
              <a:solidFill>
                <a:schemeClr val="dk1"/>
              </a:solidFill>
              <a:effectLst/>
              <a:latin typeface="+mn-lt"/>
              <a:ea typeface="+mn-ea"/>
              <a:cs typeface="+mn-cs"/>
            </a:rPr>
          </a:br>
          <a:r>
            <a:rPr lang="en-GB" sz="1100">
              <a:solidFill>
                <a:schemeClr val="dk1"/>
              </a:solidFill>
              <a:effectLst/>
              <a:latin typeface="+mn-lt"/>
              <a:ea typeface="+mn-ea"/>
              <a:cs typeface="+mn-cs"/>
            </a:rPr>
            <a:t>In the name of data quality, these tabs</a:t>
          </a:r>
          <a:r>
            <a:rPr lang="en-GB" sz="1100" baseline="0">
              <a:solidFill>
                <a:schemeClr val="dk1"/>
              </a:solidFill>
              <a:effectLst/>
              <a:latin typeface="+mn-lt"/>
              <a:ea typeface="+mn-ea"/>
              <a:cs typeface="+mn-cs"/>
            </a:rPr>
            <a:t> </a:t>
          </a:r>
          <a:r>
            <a:rPr lang="en-GB" sz="1100">
              <a:solidFill>
                <a:schemeClr val="dk1"/>
              </a:solidFill>
              <a:effectLst/>
              <a:latin typeface="+mn-lt"/>
              <a:ea typeface="+mn-ea"/>
              <a:cs typeface="+mn-cs"/>
            </a:rPr>
            <a:t>should be reviewed prior to submission to ensure that the entered data is correct.</a:t>
          </a:r>
          <a:endParaRPr lang="en-GB" sz="1050">
            <a:solidFill>
              <a:schemeClr val="dk1"/>
            </a:solidFill>
            <a:effectLst/>
            <a:latin typeface="+mn-lt"/>
            <a:ea typeface="+mn-ea"/>
            <a:cs typeface="+mn-cs"/>
          </a:endParaRPr>
        </a:p>
        <a:p>
          <a:endParaRPr lang="en-GB"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4</xdr:row>
      <xdr:rowOff>0</xdr:rowOff>
    </xdr:from>
    <xdr:to>
      <xdr:col>8</xdr:col>
      <xdr:colOff>610279</xdr:colOff>
      <xdr:row>4</xdr:row>
      <xdr:rowOff>0</xdr:rowOff>
    </xdr:to>
    <xdr:pic>
      <xdr:nvPicPr>
        <xdr:cNvPr id="2" name="Picture 30" descr="ecblank">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 name="Picture 34" descr="ecblank">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 name="Picture 38" descr="ecblank">
          <a:extLst>
            <a:ext uri="{FF2B5EF4-FFF2-40B4-BE49-F238E27FC236}">
              <a16:creationId xmlns:a16="http://schemas.microsoft.com/office/drawing/2014/main" id="{00000000-0008-0000-09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 name="Picture 43" descr="ecblank">
          <a:extLst>
            <a:ext uri="{FF2B5EF4-FFF2-40B4-BE49-F238E27FC236}">
              <a16:creationId xmlns:a16="http://schemas.microsoft.com/office/drawing/2014/main" id="{00000000-0008-0000-09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 name="Picture 47" descr="ecblank">
          <a:extLst>
            <a:ext uri="{FF2B5EF4-FFF2-40B4-BE49-F238E27FC236}">
              <a16:creationId xmlns:a16="http://schemas.microsoft.com/office/drawing/2014/main" id="{00000000-0008-0000-0900-00000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 name="Picture 51" descr="ecblank">
          <a:extLst>
            <a:ext uri="{FF2B5EF4-FFF2-40B4-BE49-F238E27FC236}">
              <a16:creationId xmlns:a16="http://schemas.microsoft.com/office/drawing/2014/main" id="{00000000-0008-0000-09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 name="Picture 55" descr="ecblank">
          <a:extLst>
            <a:ext uri="{FF2B5EF4-FFF2-40B4-BE49-F238E27FC236}">
              <a16:creationId xmlns:a16="http://schemas.microsoft.com/office/drawing/2014/main" id="{00000000-0008-0000-09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 name="Picture 59" descr="ecblank">
          <a:extLst>
            <a:ext uri="{FF2B5EF4-FFF2-40B4-BE49-F238E27FC236}">
              <a16:creationId xmlns:a16="http://schemas.microsoft.com/office/drawing/2014/main" id="{00000000-0008-0000-0900-00000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 name="Picture 63" descr="ecblank">
          <a:extLst>
            <a:ext uri="{FF2B5EF4-FFF2-40B4-BE49-F238E27FC236}">
              <a16:creationId xmlns:a16="http://schemas.microsoft.com/office/drawing/2014/main" id="{00000000-0008-0000-0900-00000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 name="Picture 64" descr="ecblank">
          <a:extLst>
            <a:ext uri="{FF2B5EF4-FFF2-40B4-BE49-F238E27FC236}">
              <a16:creationId xmlns:a16="http://schemas.microsoft.com/office/drawing/2014/main" id="{00000000-0008-0000-0900-00000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 name="Picture 65" descr="ecblank">
          <a:extLst>
            <a:ext uri="{FF2B5EF4-FFF2-40B4-BE49-F238E27FC236}">
              <a16:creationId xmlns:a16="http://schemas.microsoft.com/office/drawing/2014/main" id="{00000000-0008-0000-0900-00000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 name="Picture 66" descr="ecblank">
          <a:extLst>
            <a:ext uri="{FF2B5EF4-FFF2-40B4-BE49-F238E27FC236}">
              <a16:creationId xmlns:a16="http://schemas.microsoft.com/office/drawing/2014/main" id="{00000000-0008-0000-0900-00000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 name="Picture 68" descr="ecblank">
          <a:extLst>
            <a:ext uri="{FF2B5EF4-FFF2-40B4-BE49-F238E27FC236}">
              <a16:creationId xmlns:a16="http://schemas.microsoft.com/office/drawing/2014/main" id="{00000000-0008-0000-0900-00000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 name="Picture 72" descr="ecblank">
          <a:extLst>
            <a:ext uri="{FF2B5EF4-FFF2-40B4-BE49-F238E27FC236}">
              <a16:creationId xmlns:a16="http://schemas.microsoft.com/office/drawing/2014/main" id="{00000000-0008-0000-0900-00000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 name="Picture 97" descr="ecblank">
          <a:extLst>
            <a:ext uri="{FF2B5EF4-FFF2-40B4-BE49-F238E27FC236}">
              <a16:creationId xmlns:a16="http://schemas.microsoft.com/office/drawing/2014/main" id="{00000000-0008-0000-0900-00001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 name="Picture 99" descr="ecblank">
          <a:extLst>
            <a:ext uri="{FF2B5EF4-FFF2-40B4-BE49-F238E27FC236}">
              <a16:creationId xmlns:a16="http://schemas.microsoft.com/office/drawing/2014/main" id="{00000000-0008-0000-0900-00001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 name="Picture 101" descr="ecblank">
          <a:extLst>
            <a:ext uri="{FF2B5EF4-FFF2-40B4-BE49-F238E27FC236}">
              <a16:creationId xmlns:a16="http://schemas.microsoft.com/office/drawing/2014/main" id="{00000000-0008-0000-0900-00001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 name="Picture 103" descr="ecblank">
          <a:extLst>
            <a:ext uri="{FF2B5EF4-FFF2-40B4-BE49-F238E27FC236}">
              <a16:creationId xmlns:a16="http://schemas.microsoft.com/office/drawing/2014/main" id="{00000000-0008-0000-0900-00001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 name="Picture 105" descr="ecblank">
          <a:extLst>
            <a:ext uri="{FF2B5EF4-FFF2-40B4-BE49-F238E27FC236}">
              <a16:creationId xmlns:a16="http://schemas.microsoft.com/office/drawing/2014/main" id="{00000000-0008-0000-0900-00001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 name="Picture 2" descr="ecblank">
          <a:extLst>
            <a:ext uri="{FF2B5EF4-FFF2-40B4-BE49-F238E27FC236}">
              <a16:creationId xmlns:a16="http://schemas.microsoft.com/office/drawing/2014/main" id="{00000000-0008-0000-0900-00001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 name="Picture 6" descr="ecblank">
          <a:extLst>
            <a:ext uri="{FF2B5EF4-FFF2-40B4-BE49-F238E27FC236}">
              <a16:creationId xmlns:a16="http://schemas.microsoft.com/office/drawing/2014/main" id="{00000000-0008-0000-0900-00001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 name="Picture 10" descr="ecblank">
          <a:extLst>
            <a:ext uri="{FF2B5EF4-FFF2-40B4-BE49-F238E27FC236}">
              <a16:creationId xmlns:a16="http://schemas.microsoft.com/office/drawing/2014/main" id="{00000000-0008-0000-0900-00001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 name="Picture 14" descr="ecblank">
          <a:extLst>
            <a:ext uri="{FF2B5EF4-FFF2-40B4-BE49-F238E27FC236}">
              <a16:creationId xmlns:a16="http://schemas.microsoft.com/office/drawing/2014/main" id="{00000000-0008-0000-0900-00001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 name="Picture 18" descr="ecblank">
          <a:extLst>
            <a:ext uri="{FF2B5EF4-FFF2-40B4-BE49-F238E27FC236}">
              <a16:creationId xmlns:a16="http://schemas.microsoft.com/office/drawing/2014/main" id="{00000000-0008-0000-0900-00001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 name="Picture 22" descr="ecblank">
          <a:extLst>
            <a:ext uri="{FF2B5EF4-FFF2-40B4-BE49-F238E27FC236}">
              <a16:creationId xmlns:a16="http://schemas.microsoft.com/office/drawing/2014/main" id="{00000000-0008-0000-0900-00001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 name="Picture 26" descr="ecblank">
          <a:extLst>
            <a:ext uri="{FF2B5EF4-FFF2-40B4-BE49-F238E27FC236}">
              <a16:creationId xmlns:a16="http://schemas.microsoft.com/office/drawing/2014/main" id="{00000000-0008-0000-0900-00001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 name="Picture 30" descr="ecblank">
          <a:extLst>
            <a:ext uri="{FF2B5EF4-FFF2-40B4-BE49-F238E27FC236}">
              <a16:creationId xmlns:a16="http://schemas.microsoft.com/office/drawing/2014/main" id="{00000000-0008-0000-0900-00001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 name="Picture 34" descr="ecblank">
          <a:extLst>
            <a:ext uri="{FF2B5EF4-FFF2-40B4-BE49-F238E27FC236}">
              <a16:creationId xmlns:a16="http://schemas.microsoft.com/office/drawing/2014/main" id="{00000000-0008-0000-0900-00001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 name="Picture 38" descr="ecblank">
          <a:extLst>
            <a:ext uri="{FF2B5EF4-FFF2-40B4-BE49-F238E27FC236}">
              <a16:creationId xmlns:a16="http://schemas.microsoft.com/office/drawing/2014/main" id="{00000000-0008-0000-0900-00001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 name="Picture 43" descr="ecblank">
          <a:extLst>
            <a:ext uri="{FF2B5EF4-FFF2-40B4-BE49-F238E27FC236}">
              <a16:creationId xmlns:a16="http://schemas.microsoft.com/office/drawing/2014/main" id="{00000000-0008-0000-0900-00001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 name="Picture 47" descr="ecblank">
          <a:extLst>
            <a:ext uri="{FF2B5EF4-FFF2-40B4-BE49-F238E27FC236}">
              <a16:creationId xmlns:a16="http://schemas.microsoft.com/office/drawing/2014/main" id="{00000000-0008-0000-0900-00002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 name="Picture 51" descr="ecblank">
          <a:extLst>
            <a:ext uri="{FF2B5EF4-FFF2-40B4-BE49-F238E27FC236}">
              <a16:creationId xmlns:a16="http://schemas.microsoft.com/office/drawing/2014/main" id="{00000000-0008-0000-0900-00002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 name="Picture 55" descr="ecblank">
          <a:extLst>
            <a:ext uri="{FF2B5EF4-FFF2-40B4-BE49-F238E27FC236}">
              <a16:creationId xmlns:a16="http://schemas.microsoft.com/office/drawing/2014/main" id="{00000000-0008-0000-0900-00002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 name="Picture 59" descr="ecblank">
          <a:extLst>
            <a:ext uri="{FF2B5EF4-FFF2-40B4-BE49-F238E27FC236}">
              <a16:creationId xmlns:a16="http://schemas.microsoft.com/office/drawing/2014/main" id="{00000000-0008-0000-0900-00002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 name="Picture 63" descr="ecblank">
          <a:extLst>
            <a:ext uri="{FF2B5EF4-FFF2-40B4-BE49-F238E27FC236}">
              <a16:creationId xmlns:a16="http://schemas.microsoft.com/office/drawing/2014/main" id="{00000000-0008-0000-0900-00002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 name="Picture 64" descr="ecblank">
          <a:extLst>
            <a:ext uri="{FF2B5EF4-FFF2-40B4-BE49-F238E27FC236}">
              <a16:creationId xmlns:a16="http://schemas.microsoft.com/office/drawing/2014/main" id="{00000000-0008-0000-0900-00002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 name="Picture 65" descr="ecblank">
          <a:extLst>
            <a:ext uri="{FF2B5EF4-FFF2-40B4-BE49-F238E27FC236}">
              <a16:creationId xmlns:a16="http://schemas.microsoft.com/office/drawing/2014/main" id="{00000000-0008-0000-0900-00002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 name="Picture 66" descr="ecblank">
          <a:extLst>
            <a:ext uri="{FF2B5EF4-FFF2-40B4-BE49-F238E27FC236}">
              <a16:creationId xmlns:a16="http://schemas.microsoft.com/office/drawing/2014/main" id="{00000000-0008-0000-0900-00002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 name="Picture 68" descr="ecblank">
          <a:extLst>
            <a:ext uri="{FF2B5EF4-FFF2-40B4-BE49-F238E27FC236}">
              <a16:creationId xmlns:a16="http://schemas.microsoft.com/office/drawing/2014/main" id="{00000000-0008-0000-0900-00002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 name="Picture 72" descr="ecblank">
          <a:extLst>
            <a:ext uri="{FF2B5EF4-FFF2-40B4-BE49-F238E27FC236}">
              <a16:creationId xmlns:a16="http://schemas.microsoft.com/office/drawing/2014/main" id="{00000000-0008-0000-0900-00002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 name="Picture 97" descr="ecblank">
          <a:extLst>
            <a:ext uri="{FF2B5EF4-FFF2-40B4-BE49-F238E27FC236}">
              <a16:creationId xmlns:a16="http://schemas.microsoft.com/office/drawing/2014/main" id="{00000000-0008-0000-0900-00002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 name="Picture 99" descr="ecblank">
          <a:extLst>
            <a:ext uri="{FF2B5EF4-FFF2-40B4-BE49-F238E27FC236}">
              <a16:creationId xmlns:a16="http://schemas.microsoft.com/office/drawing/2014/main" id="{00000000-0008-0000-0900-00002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 name="Picture 101" descr="ecblank">
          <a:extLst>
            <a:ext uri="{FF2B5EF4-FFF2-40B4-BE49-F238E27FC236}">
              <a16:creationId xmlns:a16="http://schemas.microsoft.com/office/drawing/2014/main" id="{00000000-0008-0000-0900-00002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 name="Picture 103" descr="ecblank">
          <a:extLst>
            <a:ext uri="{FF2B5EF4-FFF2-40B4-BE49-F238E27FC236}">
              <a16:creationId xmlns:a16="http://schemas.microsoft.com/office/drawing/2014/main" id="{00000000-0008-0000-0900-00002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 name="Picture 26" descr="ecblank">
          <a:extLst>
            <a:ext uri="{FF2B5EF4-FFF2-40B4-BE49-F238E27FC236}">
              <a16:creationId xmlns:a16="http://schemas.microsoft.com/office/drawing/2014/main" id="{00000000-0008-0000-0900-00002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 name="Picture 30" descr="ecblank">
          <a:extLst>
            <a:ext uri="{FF2B5EF4-FFF2-40B4-BE49-F238E27FC236}">
              <a16:creationId xmlns:a16="http://schemas.microsoft.com/office/drawing/2014/main" id="{00000000-0008-0000-0900-00002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 name="Picture 34" descr="ecblank">
          <a:extLst>
            <a:ext uri="{FF2B5EF4-FFF2-40B4-BE49-F238E27FC236}">
              <a16:creationId xmlns:a16="http://schemas.microsoft.com/office/drawing/2014/main" id="{00000000-0008-0000-0900-00003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 name="Picture 38" descr="ecblank">
          <a:extLst>
            <a:ext uri="{FF2B5EF4-FFF2-40B4-BE49-F238E27FC236}">
              <a16:creationId xmlns:a16="http://schemas.microsoft.com/office/drawing/2014/main" id="{00000000-0008-0000-0900-00003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 name="Picture 43" descr="ecblank">
          <a:extLst>
            <a:ext uri="{FF2B5EF4-FFF2-40B4-BE49-F238E27FC236}">
              <a16:creationId xmlns:a16="http://schemas.microsoft.com/office/drawing/2014/main" id="{00000000-0008-0000-0900-00003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 name="Picture 47" descr="ecblank">
          <a:extLst>
            <a:ext uri="{FF2B5EF4-FFF2-40B4-BE49-F238E27FC236}">
              <a16:creationId xmlns:a16="http://schemas.microsoft.com/office/drawing/2014/main" id="{00000000-0008-0000-0900-00003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 name="Picture 51" descr="ecblank">
          <a:extLst>
            <a:ext uri="{FF2B5EF4-FFF2-40B4-BE49-F238E27FC236}">
              <a16:creationId xmlns:a16="http://schemas.microsoft.com/office/drawing/2014/main" id="{00000000-0008-0000-0900-00003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 name="Picture 55" descr="ecblank">
          <a:extLst>
            <a:ext uri="{FF2B5EF4-FFF2-40B4-BE49-F238E27FC236}">
              <a16:creationId xmlns:a16="http://schemas.microsoft.com/office/drawing/2014/main" id="{00000000-0008-0000-0900-00003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 name="Picture 59" descr="ecblank">
          <a:extLst>
            <a:ext uri="{FF2B5EF4-FFF2-40B4-BE49-F238E27FC236}">
              <a16:creationId xmlns:a16="http://schemas.microsoft.com/office/drawing/2014/main" id="{00000000-0008-0000-0900-00003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 name="Picture 63" descr="ecblank">
          <a:extLst>
            <a:ext uri="{FF2B5EF4-FFF2-40B4-BE49-F238E27FC236}">
              <a16:creationId xmlns:a16="http://schemas.microsoft.com/office/drawing/2014/main" id="{00000000-0008-0000-0900-00003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 name="Picture 64" descr="ecblank">
          <a:extLst>
            <a:ext uri="{FF2B5EF4-FFF2-40B4-BE49-F238E27FC236}">
              <a16:creationId xmlns:a16="http://schemas.microsoft.com/office/drawing/2014/main" id="{00000000-0008-0000-0900-00003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 name="Picture 65" descr="ecblank">
          <a:extLst>
            <a:ext uri="{FF2B5EF4-FFF2-40B4-BE49-F238E27FC236}">
              <a16:creationId xmlns:a16="http://schemas.microsoft.com/office/drawing/2014/main" id="{00000000-0008-0000-0900-00003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 name="Picture 66" descr="ecblank">
          <a:extLst>
            <a:ext uri="{FF2B5EF4-FFF2-40B4-BE49-F238E27FC236}">
              <a16:creationId xmlns:a16="http://schemas.microsoft.com/office/drawing/2014/main" id="{00000000-0008-0000-0900-00003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 name="Picture 68" descr="ecblank">
          <a:extLst>
            <a:ext uri="{FF2B5EF4-FFF2-40B4-BE49-F238E27FC236}">
              <a16:creationId xmlns:a16="http://schemas.microsoft.com/office/drawing/2014/main" id="{00000000-0008-0000-0900-00003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 name="Picture 72" descr="ecblank">
          <a:extLst>
            <a:ext uri="{FF2B5EF4-FFF2-40B4-BE49-F238E27FC236}">
              <a16:creationId xmlns:a16="http://schemas.microsoft.com/office/drawing/2014/main" id="{00000000-0008-0000-0900-00003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 name="Picture 97" descr="ecblank">
          <a:extLst>
            <a:ext uri="{FF2B5EF4-FFF2-40B4-BE49-F238E27FC236}">
              <a16:creationId xmlns:a16="http://schemas.microsoft.com/office/drawing/2014/main" id="{00000000-0008-0000-0900-00003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 name="Picture 99" descr="ecblank">
          <a:extLst>
            <a:ext uri="{FF2B5EF4-FFF2-40B4-BE49-F238E27FC236}">
              <a16:creationId xmlns:a16="http://schemas.microsoft.com/office/drawing/2014/main" id="{00000000-0008-0000-0900-00003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 name="Picture 101" descr="ecblank">
          <a:extLst>
            <a:ext uri="{FF2B5EF4-FFF2-40B4-BE49-F238E27FC236}">
              <a16:creationId xmlns:a16="http://schemas.microsoft.com/office/drawing/2014/main" id="{00000000-0008-0000-0900-00003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 name="Picture 103" descr="ecblank">
          <a:extLst>
            <a:ext uri="{FF2B5EF4-FFF2-40B4-BE49-F238E27FC236}">
              <a16:creationId xmlns:a16="http://schemas.microsoft.com/office/drawing/2014/main" id="{00000000-0008-0000-0900-00004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 name="Picture 105" descr="ecblank">
          <a:extLst>
            <a:ext uri="{FF2B5EF4-FFF2-40B4-BE49-F238E27FC236}">
              <a16:creationId xmlns:a16="http://schemas.microsoft.com/office/drawing/2014/main" id="{00000000-0008-0000-0900-00004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 name="Picture 2" descr="ecblank">
          <a:extLst>
            <a:ext uri="{FF2B5EF4-FFF2-40B4-BE49-F238E27FC236}">
              <a16:creationId xmlns:a16="http://schemas.microsoft.com/office/drawing/2014/main" id="{00000000-0008-0000-0900-00004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 name="Picture 6" descr="ecblank">
          <a:extLst>
            <a:ext uri="{FF2B5EF4-FFF2-40B4-BE49-F238E27FC236}">
              <a16:creationId xmlns:a16="http://schemas.microsoft.com/office/drawing/2014/main" id="{00000000-0008-0000-0900-00004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 name="Picture 10" descr="ecblank">
          <a:extLst>
            <a:ext uri="{FF2B5EF4-FFF2-40B4-BE49-F238E27FC236}">
              <a16:creationId xmlns:a16="http://schemas.microsoft.com/office/drawing/2014/main" id="{00000000-0008-0000-0900-00004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 name="Picture 14" descr="ecblank">
          <a:extLst>
            <a:ext uri="{FF2B5EF4-FFF2-40B4-BE49-F238E27FC236}">
              <a16:creationId xmlns:a16="http://schemas.microsoft.com/office/drawing/2014/main" id="{00000000-0008-0000-0900-00004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 name="Picture 18" descr="ecblank">
          <a:extLst>
            <a:ext uri="{FF2B5EF4-FFF2-40B4-BE49-F238E27FC236}">
              <a16:creationId xmlns:a16="http://schemas.microsoft.com/office/drawing/2014/main" id="{00000000-0008-0000-0900-00004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 name="Picture 22" descr="ecblank">
          <a:extLst>
            <a:ext uri="{FF2B5EF4-FFF2-40B4-BE49-F238E27FC236}">
              <a16:creationId xmlns:a16="http://schemas.microsoft.com/office/drawing/2014/main" id="{00000000-0008-0000-0900-00004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 name="Picture 26" descr="ecblank">
          <a:extLst>
            <a:ext uri="{FF2B5EF4-FFF2-40B4-BE49-F238E27FC236}">
              <a16:creationId xmlns:a16="http://schemas.microsoft.com/office/drawing/2014/main" id="{00000000-0008-0000-0900-00004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 name="Picture 30" descr="ecblank">
          <a:extLst>
            <a:ext uri="{FF2B5EF4-FFF2-40B4-BE49-F238E27FC236}">
              <a16:creationId xmlns:a16="http://schemas.microsoft.com/office/drawing/2014/main" id="{00000000-0008-0000-0900-00004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 name="Picture 34" descr="ecblank">
          <a:extLst>
            <a:ext uri="{FF2B5EF4-FFF2-40B4-BE49-F238E27FC236}">
              <a16:creationId xmlns:a16="http://schemas.microsoft.com/office/drawing/2014/main" id="{00000000-0008-0000-0900-00004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 name="Picture 38" descr="ecblank">
          <a:extLst>
            <a:ext uri="{FF2B5EF4-FFF2-40B4-BE49-F238E27FC236}">
              <a16:creationId xmlns:a16="http://schemas.microsoft.com/office/drawing/2014/main" id="{00000000-0008-0000-0900-00004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 name="Picture 43" descr="ecblank">
          <a:extLst>
            <a:ext uri="{FF2B5EF4-FFF2-40B4-BE49-F238E27FC236}">
              <a16:creationId xmlns:a16="http://schemas.microsoft.com/office/drawing/2014/main" id="{00000000-0008-0000-0900-00004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 name="Picture 47" descr="ecblank">
          <a:extLst>
            <a:ext uri="{FF2B5EF4-FFF2-40B4-BE49-F238E27FC236}">
              <a16:creationId xmlns:a16="http://schemas.microsoft.com/office/drawing/2014/main" id="{00000000-0008-0000-0900-00004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 name="Picture 51" descr="ecblank">
          <a:extLst>
            <a:ext uri="{FF2B5EF4-FFF2-40B4-BE49-F238E27FC236}">
              <a16:creationId xmlns:a16="http://schemas.microsoft.com/office/drawing/2014/main" id="{00000000-0008-0000-0900-00004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 name="Picture 55" descr="ecblank">
          <a:extLst>
            <a:ext uri="{FF2B5EF4-FFF2-40B4-BE49-F238E27FC236}">
              <a16:creationId xmlns:a16="http://schemas.microsoft.com/office/drawing/2014/main" id="{00000000-0008-0000-0900-00004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 name="Picture 59" descr="ecblank">
          <a:extLst>
            <a:ext uri="{FF2B5EF4-FFF2-40B4-BE49-F238E27FC236}">
              <a16:creationId xmlns:a16="http://schemas.microsoft.com/office/drawing/2014/main" id="{00000000-0008-0000-0900-00005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 name="Picture 63" descr="ecblank">
          <a:extLst>
            <a:ext uri="{FF2B5EF4-FFF2-40B4-BE49-F238E27FC236}">
              <a16:creationId xmlns:a16="http://schemas.microsoft.com/office/drawing/2014/main" id="{00000000-0008-0000-0900-00005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 name="Picture 64" descr="ecblank">
          <a:extLst>
            <a:ext uri="{FF2B5EF4-FFF2-40B4-BE49-F238E27FC236}">
              <a16:creationId xmlns:a16="http://schemas.microsoft.com/office/drawing/2014/main" id="{00000000-0008-0000-0900-00005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 name="Picture 65" descr="ecblank">
          <a:extLst>
            <a:ext uri="{FF2B5EF4-FFF2-40B4-BE49-F238E27FC236}">
              <a16:creationId xmlns:a16="http://schemas.microsoft.com/office/drawing/2014/main" id="{00000000-0008-0000-0900-00005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 name="Picture 66" descr="ecblank">
          <a:extLst>
            <a:ext uri="{FF2B5EF4-FFF2-40B4-BE49-F238E27FC236}">
              <a16:creationId xmlns:a16="http://schemas.microsoft.com/office/drawing/2014/main" id="{00000000-0008-0000-0900-00005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 name="Picture 68" descr="ecblank">
          <a:extLst>
            <a:ext uri="{FF2B5EF4-FFF2-40B4-BE49-F238E27FC236}">
              <a16:creationId xmlns:a16="http://schemas.microsoft.com/office/drawing/2014/main" id="{00000000-0008-0000-0900-00005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 name="Picture 72" descr="ecblank">
          <a:extLst>
            <a:ext uri="{FF2B5EF4-FFF2-40B4-BE49-F238E27FC236}">
              <a16:creationId xmlns:a16="http://schemas.microsoft.com/office/drawing/2014/main" id="{00000000-0008-0000-0900-00005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 name="Picture 97" descr="ecblank">
          <a:extLst>
            <a:ext uri="{FF2B5EF4-FFF2-40B4-BE49-F238E27FC236}">
              <a16:creationId xmlns:a16="http://schemas.microsoft.com/office/drawing/2014/main" id="{00000000-0008-0000-0900-00005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 name="Picture 99" descr="ecblank">
          <a:extLst>
            <a:ext uri="{FF2B5EF4-FFF2-40B4-BE49-F238E27FC236}">
              <a16:creationId xmlns:a16="http://schemas.microsoft.com/office/drawing/2014/main" id="{00000000-0008-0000-0900-00005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 name="Picture 101" descr="ecblank">
          <a:extLst>
            <a:ext uri="{FF2B5EF4-FFF2-40B4-BE49-F238E27FC236}">
              <a16:creationId xmlns:a16="http://schemas.microsoft.com/office/drawing/2014/main" id="{00000000-0008-0000-0900-00005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 name="Picture 103" descr="ecblank">
          <a:extLst>
            <a:ext uri="{FF2B5EF4-FFF2-40B4-BE49-F238E27FC236}">
              <a16:creationId xmlns:a16="http://schemas.microsoft.com/office/drawing/2014/main" id="{00000000-0008-0000-0900-00005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 name="Picture 30" descr="ecblank">
          <a:extLst>
            <a:ext uri="{FF2B5EF4-FFF2-40B4-BE49-F238E27FC236}">
              <a16:creationId xmlns:a16="http://schemas.microsoft.com/office/drawing/2014/main" id="{00000000-0008-0000-0900-00005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 name="Picture 34" descr="ecblank">
          <a:extLst>
            <a:ext uri="{FF2B5EF4-FFF2-40B4-BE49-F238E27FC236}">
              <a16:creationId xmlns:a16="http://schemas.microsoft.com/office/drawing/2014/main" id="{00000000-0008-0000-0900-00005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 name="Picture 38" descr="ecblank">
          <a:extLst>
            <a:ext uri="{FF2B5EF4-FFF2-40B4-BE49-F238E27FC236}">
              <a16:creationId xmlns:a16="http://schemas.microsoft.com/office/drawing/2014/main" id="{00000000-0008-0000-0900-00005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 name="Picture 43" descr="ecblank">
          <a:extLst>
            <a:ext uri="{FF2B5EF4-FFF2-40B4-BE49-F238E27FC236}">
              <a16:creationId xmlns:a16="http://schemas.microsoft.com/office/drawing/2014/main" id="{00000000-0008-0000-0900-00005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 name="Picture 47" descr="ecblank">
          <a:extLst>
            <a:ext uri="{FF2B5EF4-FFF2-40B4-BE49-F238E27FC236}">
              <a16:creationId xmlns:a16="http://schemas.microsoft.com/office/drawing/2014/main" id="{00000000-0008-0000-0900-00005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 name="Picture 51" descr="ecblank">
          <a:extLst>
            <a:ext uri="{FF2B5EF4-FFF2-40B4-BE49-F238E27FC236}">
              <a16:creationId xmlns:a16="http://schemas.microsoft.com/office/drawing/2014/main" id="{00000000-0008-0000-0900-00006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 name="Picture 55" descr="ecblank">
          <a:extLst>
            <a:ext uri="{FF2B5EF4-FFF2-40B4-BE49-F238E27FC236}">
              <a16:creationId xmlns:a16="http://schemas.microsoft.com/office/drawing/2014/main" id="{00000000-0008-0000-0900-00006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 name="Picture 59" descr="ecblank">
          <a:extLst>
            <a:ext uri="{FF2B5EF4-FFF2-40B4-BE49-F238E27FC236}">
              <a16:creationId xmlns:a16="http://schemas.microsoft.com/office/drawing/2014/main" id="{00000000-0008-0000-0900-00006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 name="Picture 63" descr="ecblank">
          <a:extLst>
            <a:ext uri="{FF2B5EF4-FFF2-40B4-BE49-F238E27FC236}">
              <a16:creationId xmlns:a16="http://schemas.microsoft.com/office/drawing/2014/main" id="{00000000-0008-0000-0900-00006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 name="Picture 64" descr="ecblank">
          <a:extLst>
            <a:ext uri="{FF2B5EF4-FFF2-40B4-BE49-F238E27FC236}">
              <a16:creationId xmlns:a16="http://schemas.microsoft.com/office/drawing/2014/main" id="{00000000-0008-0000-0900-00006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 name="Picture 65" descr="ecblank">
          <a:extLst>
            <a:ext uri="{FF2B5EF4-FFF2-40B4-BE49-F238E27FC236}">
              <a16:creationId xmlns:a16="http://schemas.microsoft.com/office/drawing/2014/main" id="{00000000-0008-0000-0900-00006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 name="Picture 66" descr="ecblank">
          <a:extLst>
            <a:ext uri="{FF2B5EF4-FFF2-40B4-BE49-F238E27FC236}">
              <a16:creationId xmlns:a16="http://schemas.microsoft.com/office/drawing/2014/main" id="{00000000-0008-0000-0900-00006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 name="Picture 68" descr="ecblank">
          <a:extLst>
            <a:ext uri="{FF2B5EF4-FFF2-40B4-BE49-F238E27FC236}">
              <a16:creationId xmlns:a16="http://schemas.microsoft.com/office/drawing/2014/main" id="{00000000-0008-0000-0900-00006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 name="Picture 72" descr="ecblank">
          <a:extLst>
            <a:ext uri="{FF2B5EF4-FFF2-40B4-BE49-F238E27FC236}">
              <a16:creationId xmlns:a16="http://schemas.microsoft.com/office/drawing/2014/main" id="{00000000-0008-0000-0900-00006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 name="Picture 97" descr="ecblank">
          <a:extLst>
            <a:ext uri="{FF2B5EF4-FFF2-40B4-BE49-F238E27FC236}">
              <a16:creationId xmlns:a16="http://schemas.microsoft.com/office/drawing/2014/main" id="{00000000-0008-0000-0900-00006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 name="Picture 99" descr="ecblank">
          <a:extLst>
            <a:ext uri="{FF2B5EF4-FFF2-40B4-BE49-F238E27FC236}">
              <a16:creationId xmlns:a16="http://schemas.microsoft.com/office/drawing/2014/main" id="{00000000-0008-0000-0900-00006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 name="Picture 101" descr="ecblank">
          <a:extLst>
            <a:ext uri="{FF2B5EF4-FFF2-40B4-BE49-F238E27FC236}">
              <a16:creationId xmlns:a16="http://schemas.microsoft.com/office/drawing/2014/main" id="{00000000-0008-0000-0900-00006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 name="Picture 103" descr="ecblank">
          <a:extLst>
            <a:ext uri="{FF2B5EF4-FFF2-40B4-BE49-F238E27FC236}">
              <a16:creationId xmlns:a16="http://schemas.microsoft.com/office/drawing/2014/main" id="{00000000-0008-0000-0900-00006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 name="Picture 105" descr="ecblank">
          <a:extLst>
            <a:ext uri="{FF2B5EF4-FFF2-40B4-BE49-F238E27FC236}">
              <a16:creationId xmlns:a16="http://schemas.microsoft.com/office/drawing/2014/main" id="{00000000-0008-0000-0900-00006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 name="Picture 2" descr="ecblank">
          <a:extLst>
            <a:ext uri="{FF2B5EF4-FFF2-40B4-BE49-F238E27FC236}">
              <a16:creationId xmlns:a16="http://schemas.microsoft.com/office/drawing/2014/main" id="{00000000-0008-0000-0900-00006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 name="Picture 6" descr="ecblank">
          <a:extLst>
            <a:ext uri="{FF2B5EF4-FFF2-40B4-BE49-F238E27FC236}">
              <a16:creationId xmlns:a16="http://schemas.microsoft.com/office/drawing/2014/main" id="{00000000-0008-0000-0900-00006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 name="Picture 10" descr="ecblank">
          <a:extLst>
            <a:ext uri="{FF2B5EF4-FFF2-40B4-BE49-F238E27FC236}">
              <a16:creationId xmlns:a16="http://schemas.microsoft.com/office/drawing/2014/main" id="{00000000-0008-0000-0900-00007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 name="Picture 14" descr="ecblank">
          <a:extLst>
            <a:ext uri="{FF2B5EF4-FFF2-40B4-BE49-F238E27FC236}">
              <a16:creationId xmlns:a16="http://schemas.microsoft.com/office/drawing/2014/main" id="{00000000-0008-0000-0900-00007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 name="Picture 18" descr="ecblank">
          <a:extLst>
            <a:ext uri="{FF2B5EF4-FFF2-40B4-BE49-F238E27FC236}">
              <a16:creationId xmlns:a16="http://schemas.microsoft.com/office/drawing/2014/main" id="{00000000-0008-0000-0900-00007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 name="Picture 22" descr="ecblank">
          <a:extLst>
            <a:ext uri="{FF2B5EF4-FFF2-40B4-BE49-F238E27FC236}">
              <a16:creationId xmlns:a16="http://schemas.microsoft.com/office/drawing/2014/main" id="{00000000-0008-0000-0900-00007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 name="Picture 26" descr="ecblank">
          <a:extLst>
            <a:ext uri="{FF2B5EF4-FFF2-40B4-BE49-F238E27FC236}">
              <a16:creationId xmlns:a16="http://schemas.microsoft.com/office/drawing/2014/main" id="{00000000-0008-0000-0900-00007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 name="Picture 30" descr="ecblank">
          <a:extLst>
            <a:ext uri="{FF2B5EF4-FFF2-40B4-BE49-F238E27FC236}">
              <a16:creationId xmlns:a16="http://schemas.microsoft.com/office/drawing/2014/main" id="{00000000-0008-0000-0900-00007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 name="Picture 34" descr="ecblank">
          <a:extLst>
            <a:ext uri="{FF2B5EF4-FFF2-40B4-BE49-F238E27FC236}">
              <a16:creationId xmlns:a16="http://schemas.microsoft.com/office/drawing/2014/main" id="{00000000-0008-0000-0900-00007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 name="Picture 38" descr="ecblank">
          <a:extLst>
            <a:ext uri="{FF2B5EF4-FFF2-40B4-BE49-F238E27FC236}">
              <a16:creationId xmlns:a16="http://schemas.microsoft.com/office/drawing/2014/main" id="{00000000-0008-0000-0900-00007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 name="Picture 43" descr="ecblank">
          <a:extLst>
            <a:ext uri="{FF2B5EF4-FFF2-40B4-BE49-F238E27FC236}">
              <a16:creationId xmlns:a16="http://schemas.microsoft.com/office/drawing/2014/main" id="{00000000-0008-0000-0900-00007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 name="Picture 47" descr="ecblank">
          <a:extLst>
            <a:ext uri="{FF2B5EF4-FFF2-40B4-BE49-F238E27FC236}">
              <a16:creationId xmlns:a16="http://schemas.microsoft.com/office/drawing/2014/main" id="{00000000-0008-0000-0900-00007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 name="Picture 51" descr="ecblank">
          <a:extLst>
            <a:ext uri="{FF2B5EF4-FFF2-40B4-BE49-F238E27FC236}">
              <a16:creationId xmlns:a16="http://schemas.microsoft.com/office/drawing/2014/main" id="{00000000-0008-0000-0900-00007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 name="Picture 55" descr="ecblank">
          <a:extLst>
            <a:ext uri="{FF2B5EF4-FFF2-40B4-BE49-F238E27FC236}">
              <a16:creationId xmlns:a16="http://schemas.microsoft.com/office/drawing/2014/main" id="{00000000-0008-0000-0900-00007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 name="Picture 59" descr="ecblank">
          <a:extLst>
            <a:ext uri="{FF2B5EF4-FFF2-40B4-BE49-F238E27FC236}">
              <a16:creationId xmlns:a16="http://schemas.microsoft.com/office/drawing/2014/main" id="{00000000-0008-0000-0900-00007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 name="Picture 63" descr="ecblank">
          <a:extLst>
            <a:ext uri="{FF2B5EF4-FFF2-40B4-BE49-F238E27FC236}">
              <a16:creationId xmlns:a16="http://schemas.microsoft.com/office/drawing/2014/main" id="{00000000-0008-0000-0900-00007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 name="Picture 64" descr="ecblank">
          <a:extLst>
            <a:ext uri="{FF2B5EF4-FFF2-40B4-BE49-F238E27FC236}">
              <a16:creationId xmlns:a16="http://schemas.microsoft.com/office/drawing/2014/main" id="{00000000-0008-0000-0900-00007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 name="Picture 65" descr="ecblank">
          <a:extLst>
            <a:ext uri="{FF2B5EF4-FFF2-40B4-BE49-F238E27FC236}">
              <a16:creationId xmlns:a16="http://schemas.microsoft.com/office/drawing/2014/main" id="{00000000-0008-0000-0900-00007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 name="Picture 66" descr="ecblank">
          <a:extLst>
            <a:ext uri="{FF2B5EF4-FFF2-40B4-BE49-F238E27FC236}">
              <a16:creationId xmlns:a16="http://schemas.microsoft.com/office/drawing/2014/main" id="{00000000-0008-0000-0900-00008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 name="Picture 68" descr="ecblank">
          <a:extLst>
            <a:ext uri="{FF2B5EF4-FFF2-40B4-BE49-F238E27FC236}">
              <a16:creationId xmlns:a16="http://schemas.microsoft.com/office/drawing/2014/main" id="{00000000-0008-0000-0900-00008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 name="Picture 72" descr="ecblank">
          <a:extLst>
            <a:ext uri="{FF2B5EF4-FFF2-40B4-BE49-F238E27FC236}">
              <a16:creationId xmlns:a16="http://schemas.microsoft.com/office/drawing/2014/main" id="{00000000-0008-0000-0900-00008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 name="Picture 97" descr="ecblank">
          <a:extLst>
            <a:ext uri="{FF2B5EF4-FFF2-40B4-BE49-F238E27FC236}">
              <a16:creationId xmlns:a16="http://schemas.microsoft.com/office/drawing/2014/main" id="{00000000-0008-0000-0900-00008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 name="Picture 99" descr="ecblank">
          <a:extLst>
            <a:ext uri="{FF2B5EF4-FFF2-40B4-BE49-F238E27FC236}">
              <a16:creationId xmlns:a16="http://schemas.microsoft.com/office/drawing/2014/main" id="{00000000-0008-0000-0900-00008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 name="Picture 101" descr="ecblank">
          <a:extLst>
            <a:ext uri="{FF2B5EF4-FFF2-40B4-BE49-F238E27FC236}">
              <a16:creationId xmlns:a16="http://schemas.microsoft.com/office/drawing/2014/main" id="{00000000-0008-0000-0900-00008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 name="Picture 103" descr="ecblank">
          <a:extLst>
            <a:ext uri="{FF2B5EF4-FFF2-40B4-BE49-F238E27FC236}">
              <a16:creationId xmlns:a16="http://schemas.microsoft.com/office/drawing/2014/main" id="{00000000-0008-0000-0900-00008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 name="Picture 26" descr="ecblank">
          <a:extLst>
            <a:ext uri="{FF2B5EF4-FFF2-40B4-BE49-F238E27FC236}">
              <a16:creationId xmlns:a16="http://schemas.microsoft.com/office/drawing/2014/main" id="{00000000-0008-0000-0900-00008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 name="Picture 30" descr="ecblank">
          <a:extLst>
            <a:ext uri="{FF2B5EF4-FFF2-40B4-BE49-F238E27FC236}">
              <a16:creationId xmlns:a16="http://schemas.microsoft.com/office/drawing/2014/main" id="{00000000-0008-0000-0900-00008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 name="Picture 34" descr="ecblank">
          <a:extLst>
            <a:ext uri="{FF2B5EF4-FFF2-40B4-BE49-F238E27FC236}">
              <a16:creationId xmlns:a16="http://schemas.microsoft.com/office/drawing/2014/main" id="{00000000-0008-0000-0900-00008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 name="Picture 38" descr="ecblank">
          <a:extLst>
            <a:ext uri="{FF2B5EF4-FFF2-40B4-BE49-F238E27FC236}">
              <a16:creationId xmlns:a16="http://schemas.microsoft.com/office/drawing/2014/main" id="{00000000-0008-0000-0900-00008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 name="Picture 43" descr="ecblank">
          <a:extLst>
            <a:ext uri="{FF2B5EF4-FFF2-40B4-BE49-F238E27FC236}">
              <a16:creationId xmlns:a16="http://schemas.microsoft.com/office/drawing/2014/main" id="{00000000-0008-0000-0900-00008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 name="Picture 47" descr="ecblank">
          <a:extLst>
            <a:ext uri="{FF2B5EF4-FFF2-40B4-BE49-F238E27FC236}">
              <a16:creationId xmlns:a16="http://schemas.microsoft.com/office/drawing/2014/main" id="{00000000-0008-0000-0900-00008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 name="Picture 51" descr="ecblank">
          <a:extLst>
            <a:ext uri="{FF2B5EF4-FFF2-40B4-BE49-F238E27FC236}">
              <a16:creationId xmlns:a16="http://schemas.microsoft.com/office/drawing/2014/main" id="{00000000-0008-0000-0900-00008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 name="Picture 55" descr="ecblank">
          <a:extLst>
            <a:ext uri="{FF2B5EF4-FFF2-40B4-BE49-F238E27FC236}">
              <a16:creationId xmlns:a16="http://schemas.microsoft.com/office/drawing/2014/main" id="{00000000-0008-0000-0900-00008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3" name="Picture 59" descr="ecblank">
          <a:extLst>
            <a:ext uri="{FF2B5EF4-FFF2-40B4-BE49-F238E27FC236}">
              <a16:creationId xmlns:a16="http://schemas.microsoft.com/office/drawing/2014/main" id="{00000000-0008-0000-0900-00008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4" name="Picture 63" descr="ecblank">
          <a:extLst>
            <a:ext uri="{FF2B5EF4-FFF2-40B4-BE49-F238E27FC236}">
              <a16:creationId xmlns:a16="http://schemas.microsoft.com/office/drawing/2014/main" id="{00000000-0008-0000-0900-00009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5" name="Picture 64" descr="ecblank">
          <a:extLst>
            <a:ext uri="{FF2B5EF4-FFF2-40B4-BE49-F238E27FC236}">
              <a16:creationId xmlns:a16="http://schemas.microsoft.com/office/drawing/2014/main" id="{00000000-0008-0000-0900-00009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6" name="Picture 65" descr="ecblank">
          <a:extLst>
            <a:ext uri="{FF2B5EF4-FFF2-40B4-BE49-F238E27FC236}">
              <a16:creationId xmlns:a16="http://schemas.microsoft.com/office/drawing/2014/main" id="{00000000-0008-0000-0900-00009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7" name="Picture 66" descr="ecblank">
          <a:extLst>
            <a:ext uri="{FF2B5EF4-FFF2-40B4-BE49-F238E27FC236}">
              <a16:creationId xmlns:a16="http://schemas.microsoft.com/office/drawing/2014/main" id="{00000000-0008-0000-0900-00009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8" name="Picture 68" descr="ecblank">
          <a:extLst>
            <a:ext uri="{FF2B5EF4-FFF2-40B4-BE49-F238E27FC236}">
              <a16:creationId xmlns:a16="http://schemas.microsoft.com/office/drawing/2014/main" id="{00000000-0008-0000-0900-00009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9" name="Picture 72" descr="ecblank">
          <a:extLst>
            <a:ext uri="{FF2B5EF4-FFF2-40B4-BE49-F238E27FC236}">
              <a16:creationId xmlns:a16="http://schemas.microsoft.com/office/drawing/2014/main" id="{00000000-0008-0000-0900-00009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0" name="Picture 97" descr="ecblank">
          <a:extLst>
            <a:ext uri="{FF2B5EF4-FFF2-40B4-BE49-F238E27FC236}">
              <a16:creationId xmlns:a16="http://schemas.microsoft.com/office/drawing/2014/main" id="{00000000-0008-0000-0900-00009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1" name="Picture 99" descr="ecblank">
          <a:extLst>
            <a:ext uri="{FF2B5EF4-FFF2-40B4-BE49-F238E27FC236}">
              <a16:creationId xmlns:a16="http://schemas.microsoft.com/office/drawing/2014/main" id="{00000000-0008-0000-0900-00009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2" name="Picture 101" descr="ecblank">
          <a:extLst>
            <a:ext uri="{FF2B5EF4-FFF2-40B4-BE49-F238E27FC236}">
              <a16:creationId xmlns:a16="http://schemas.microsoft.com/office/drawing/2014/main" id="{00000000-0008-0000-0900-00009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3" name="Picture 103" descr="ecblank">
          <a:extLst>
            <a:ext uri="{FF2B5EF4-FFF2-40B4-BE49-F238E27FC236}">
              <a16:creationId xmlns:a16="http://schemas.microsoft.com/office/drawing/2014/main" id="{00000000-0008-0000-0900-00009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4" name="Picture 105" descr="ecblank">
          <a:extLst>
            <a:ext uri="{FF2B5EF4-FFF2-40B4-BE49-F238E27FC236}">
              <a16:creationId xmlns:a16="http://schemas.microsoft.com/office/drawing/2014/main" id="{00000000-0008-0000-0900-00009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5" name="Picture 2" descr="ecblank">
          <a:extLst>
            <a:ext uri="{FF2B5EF4-FFF2-40B4-BE49-F238E27FC236}">
              <a16:creationId xmlns:a16="http://schemas.microsoft.com/office/drawing/2014/main" id="{00000000-0008-0000-0900-00009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6" name="Picture 6" descr="ecblank">
          <a:extLst>
            <a:ext uri="{FF2B5EF4-FFF2-40B4-BE49-F238E27FC236}">
              <a16:creationId xmlns:a16="http://schemas.microsoft.com/office/drawing/2014/main" id="{00000000-0008-0000-0900-00009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7" name="Picture 10" descr="ecblank">
          <a:extLst>
            <a:ext uri="{FF2B5EF4-FFF2-40B4-BE49-F238E27FC236}">
              <a16:creationId xmlns:a16="http://schemas.microsoft.com/office/drawing/2014/main" id="{00000000-0008-0000-0900-00009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8" name="Picture 14" descr="ecblank">
          <a:extLst>
            <a:ext uri="{FF2B5EF4-FFF2-40B4-BE49-F238E27FC236}">
              <a16:creationId xmlns:a16="http://schemas.microsoft.com/office/drawing/2014/main" id="{00000000-0008-0000-0900-00009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59" name="Picture 18" descr="ecblank">
          <a:extLst>
            <a:ext uri="{FF2B5EF4-FFF2-40B4-BE49-F238E27FC236}">
              <a16:creationId xmlns:a16="http://schemas.microsoft.com/office/drawing/2014/main" id="{00000000-0008-0000-0900-00009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0" name="Picture 22" descr="ecblank">
          <a:extLst>
            <a:ext uri="{FF2B5EF4-FFF2-40B4-BE49-F238E27FC236}">
              <a16:creationId xmlns:a16="http://schemas.microsoft.com/office/drawing/2014/main" id="{00000000-0008-0000-0900-0000A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1" name="Picture 26" descr="ecblank">
          <a:extLst>
            <a:ext uri="{FF2B5EF4-FFF2-40B4-BE49-F238E27FC236}">
              <a16:creationId xmlns:a16="http://schemas.microsoft.com/office/drawing/2014/main" id="{00000000-0008-0000-0900-0000A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2" name="Picture 30" descr="ecblank">
          <a:extLst>
            <a:ext uri="{FF2B5EF4-FFF2-40B4-BE49-F238E27FC236}">
              <a16:creationId xmlns:a16="http://schemas.microsoft.com/office/drawing/2014/main" id="{00000000-0008-0000-0900-0000A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3" name="Picture 34" descr="ecblank">
          <a:extLst>
            <a:ext uri="{FF2B5EF4-FFF2-40B4-BE49-F238E27FC236}">
              <a16:creationId xmlns:a16="http://schemas.microsoft.com/office/drawing/2014/main" id="{00000000-0008-0000-0900-0000A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4" name="Picture 38" descr="ecblank">
          <a:extLst>
            <a:ext uri="{FF2B5EF4-FFF2-40B4-BE49-F238E27FC236}">
              <a16:creationId xmlns:a16="http://schemas.microsoft.com/office/drawing/2014/main" id="{00000000-0008-0000-0900-0000A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5" name="Picture 43" descr="ecblank">
          <a:extLst>
            <a:ext uri="{FF2B5EF4-FFF2-40B4-BE49-F238E27FC236}">
              <a16:creationId xmlns:a16="http://schemas.microsoft.com/office/drawing/2014/main" id="{00000000-0008-0000-0900-0000A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6" name="Picture 47" descr="ecblank">
          <a:extLst>
            <a:ext uri="{FF2B5EF4-FFF2-40B4-BE49-F238E27FC236}">
              <a16:creationId xmlns:a16="http://schemas.microsoft.com/office/drawing/2014/main" id="{00000000-0008-0000-0900-0000A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7" name="Picture 51" descr="ecblank">
          <a:extLst>
            <a:ext uri="{FF2B5EF4-FFF2-40B4-BE49-F238E27FC236}">
              <a16:creationId xmlns:a16="http://schemas.microsoft.com/office/drawing/2014/main" id="{00000000-0008-0000-0900-0000A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8" name="Picture 55" descr="ecblank">
          <a:extLst>
            <a:ext uri="{FF2B5EF4-FFF2-40B4-BE49-F238E27FC236}">
              <a16:creationId xmlns:a16="http://schemas.microsoft.com/office/drawing/2014/main" id="{00000000-0008-0000-0900-0000A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69" name="Picture 59" descr="ecblank">
          <a:extLst>
            <a:ext uri="{FF2B5EF4-FFF2-40B4-BE49-F238E27FC236}">
              <a16:creationId xmlns:a16="http://schemas.microsoft.com/office/drawing/2014/main" id="{00000000-0008-0000-0900-0000A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0" name="Picture 63" descr="ecblank">
          <a:extLst>
            <a:ext uri="{FF2B5EF4-FFF2-40B4-BE49-F238E27FC236}">
              <a16:creationId xmlns:a16="http://schemas.microsoft.com/office/drawing/2014/main" id="{00000000-0008-0000-0900-0000A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1" name="Picture 64" descr="ecblank">
          <a:extLst>
            <a:ext uri="{FF2B5EF4-FFF2-40B4-BE49-F238E27FC236}">
              <a16:creationId xmlns:a16="http://schemas.microsoft.com/office/drawing/2014/main" id="{00000000-0008-0000-0900-0000A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2" name="Picture 65" descr="ecblank">
          <a:extLst>
            <a:ext uri="{FF2B5EF4-FFF2-40B4-BE49-F238E27FC236}">
              <a16:creationId xmlns:a16="http://schemas.microsoft.com/office/drawing/2014/main" id="{00000000-0008-0000-0900-0000A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3" name="Picture 66" descr="ecblank">
          <a:extLst>
            <a:ext uri="{FF2B5EF4-FFF2-40B4-BE49-F238E27FC236}">
              <a16:creationId xmlns:a16="http://schemas.microsoft.com/office/drawing/2014/main" id="{00000000-0008-0000-0900-0000A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4" name="Picture 68" descr="ecblank">
          <a:extLst>
            <a:ext uri="{FF2B5EF4-FFF2-40B4-BE49-F238E27FC236}">
              <a16:creationId xmlns:a16="http://schemas.microsoft.com/office/drawing/2014/main" id="{00000000-0008-0000-0900-0000A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5" name="Picture 72" descr="ecblank">
          <a:extLst>
            <a:ext uri="{FF2B5EF4-FFF2-40B4-BE49-F238E27FC236}">
              <a16:creationId xmlns:a16="http://schemas.microsoft.com/office/drawing/2014/main" id="{00000000-0008-0000-0900-0000A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6" name="Picture 97" descr="ecblank">
          <a:extLst>
            <a:ext uri="{FF2B5EF4-FFF2-40B4-BE49-F238E27FC236}">
              <a16:creationId xmlns:a16="http://schemas.microsoft.com/office/drawing/2014/main" id="{00000000-0008-0000-0900-0000B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7" name="Picture 99" descr="ecblank">
          <a:extLst>
            <a:ext uri="{FF2B5EF4-FFF2-40B4-BE49-F238E27FC236}">
              <a16:creationId xmlns:a16="http://schemas.microsoft.com/office/drawing/2014/main" id="{00000000-0008-0000-0900-0000B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8" name="Picture 101" descr="ecblank">
          <a:extLst>
            <a:ext uri="{FF2B5EF4-FFF2-40B4-BE49-F238E27FC236}">
              <a16:creationId xmlns:a16="http://schemas.microsoft.com/office/drawing/2014/main" id="{00000000-0008-0000-0900-0000B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79" name="Picture 103" descr="ecblank">
          <a:extLst>
            <a:ext uri="{FF2B5EF4-FFF2-40B4-BE49-F238E27FC236}">
              <a16:creationId xmlns:a16="http://schemas.microsoft.com/office/drawing/2014/main" id="{00000000-0008-0000-0900-0000B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0" name="Picture 30" descr="ecblank">
          <a:extLst>
            <a:ext uri="{FF2B5EF4-FFF2-40B4-BE49-F238E27FC236}">
              <a16:creationId xmlns:a16="http://schemas.microsoft.com/office/drawing/2014/main" id="{00000000-0008-0000-0900-0000B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1" name="Picture 34" descr="ecblank">
          <a:extLst>
            <a:ext uri="{FF2B5EF4-FFF2-40B4-BE49-F238E27FC236}">
              <a16:creationId xmlns:a16="http://schemas.microsoft.com/office/drawing/2014/main" id="{00000000-0008-0000-0900-0000B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2" name="Picture 38" descr="ecblank">
          <a:extLst>
            <a:ext uri="{FF2B5EF4-FFF2-40B4-BE49-F238E27FC236}">
              <a16:creationId xmlns:a16="http://schemas.microsoft.com/office/drawing/2014/main" id="{00000000-0008-0000-0900-0000B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3" name="Picture 43" descr="ecblank">
          <a:extLst>
            <a:ext uri="{FF2B5EF4-FFF2-40B4-BE49-F238E27FC236}">
              <a16:creationId xmlns:a16="http://schemas.microsoft.com/office/drawing/2014/main" id="{00000000-0008-0000-0900-0000B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4" name="Picture 47" descr="ecblank">
          <a:extLst>
            <a:ext uri="{FF2B5EF4-FFF2-40B4-BE49-F238E27FC236}">
              <a16:creationId xmlns:a16="http://schemas.microsoft.com/office/drawing/2014/main" id="{00000000-0008-0000-0900-0000B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5" name="Picture 51" descr="ecblank">
          <a:extLst>
            <a:ext uri="{FF2B5EF4-FFF2-40B4-BE49-F238E27FC236}">
              <a16:creationId xmlns:a16="http://schemas.microsoft.com/office/drawing/2014/main" id="{00000000-0008-0000-0900-0000B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6" name="Picture 55" descr="ecblank">
          <a:extLst>
            <a:ext uri="{FF2B5EF4-FFF2-40B4-BE49-F238E27FC236}">
              <a16:creationId xmlns:a16="http://schemas.microsoft.com/office/drawing/2014/main" id="{00000000-0008-0000-0900-0000B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7" name="Picture 59" descr="ecblank">
          <a:extLst>
            <a:ext uri="{FF2B5EF4-FFF2-40B4-BE49-F238E27FC236}">
              <a16:creationId xmlns:a16="http://schemas.microsoft.com/office/drawing/2014/main" id="{00000000-0008-0000-0900-0000B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8" name="Picture 63" descr="ecblank">
          <a:extLst>
            <a:ext uri="{FF2B5EF4-FFF2-40B4-BE49-F238E27FC236}">
              <a16:creationId xmlns:a16="http://schemas.microsoft.com/office/drawing/2014/main" id="{00000000-0008-0000-0900-0000B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89" name="Picture 64" descr="ecblank">
          <a:extLst>
            <a:ext uri="{FF2B5EF4-FFF2-40B4-BE49-F238E27FC236}">
              <a16:creationId xmlns:a16="http://schemas.microsoft.com/office/drawing/2014/main" id="{00000000-0008-0000-0900-0000B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0" name="Picture 65" descr="ecblank">
          <a:extLst>
            <a:ext uri="{FF2B5EF4-FFF2-40B4-BE49-F238E27FC236}">
              <a16:creationId xmlns:a16="http://schemas.microsoft.com/office/drawing/2014/main" id="{00000000-0008-0000-0900-0000B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1" name="Picture 66" descr="ecblank">
          <a:extLst>
            <a:ext uri="{FF2B5EF4-FFF2-40B4-BE49-F238E27FC236}">
              <a16:creationId xmlns:a16="http://schemas.microsoft.com/office/drawing/2014/main" id="{00000000-0008-0000-0900-0000B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2" name="Picture 68" descr="ecblank">
          <a:extLst>
            <a:ext uri="{FF2B5EF4-FFF2-40B4-BE49-F238E27FC236}">
              <a16:creationId xmlns:a16="http://schemas.microsoft.com/office/drawing/2014/main" id="{00000000-0008-0000-0900-0000C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3" name="Picture 72" descr="ecblank">
          <a:extLst>
            <a:ext uri="{FF2B5EF4-FFF2-40B4-BE49-F238E27FC236}">
              <a16:creationId xmlns:a16="http://schemas.microsoft.com/office/drawing/2014/main" id="{00000000-0008-0000-0900-0000C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4" name="Picture 97" descr="ecblank">
          <a:extLst>
            <a:ext uri="{FF2B5EF4-FFF2-40B4-BE49-F238E27FC236}">
              <a16:creationId xmlns:a16="http://schemas.microsoft.com/office/drawing/2014/main" id="{00000000-0008-0000-0900-0000C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5" name="Picture 99" descr="ecblank">
          <a:extLst>
            <a:ext uri="{FF2B5EF4-FFF2-40B4-BE49-F238E27FC236}">
              <a16:creationId xmlns:a16="http://schemas.microsoft.com/office/drawing/2014/main" id="{00000000-0008-0000-0900-0000C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6" name="Picture 101" descr="ecblank">
          <a:extLst>
            <a:ext uri="{FF2B5EF4-FFF2-40B4-BE49-F238E27FC236}">
              <a16:creationId xmlns:a16="http://schemas.microsoft.com/office/drawing/2014/main" id="{00000000-0008-0000-0900-0000C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7" name="Picture 103" descr="ecblank">
          <a:extLst>
            <a:ext uri="{FF2B5EF4-FFF2-40B4-BE49-F238E27FC236}">
              <a16:creationId xmlns:a16="http://schemas.microsoft.com/office/drawing/2014/main" id="{00000000-0008-0000-0900-0000C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8" name="Picture 105" descr="ecblank">
          <a:extLst>
            <a:ext uri="{FF2B5EF4-FFF2-40B4-BE49-F238E27FC236}">
              <a16:creationId xmlns:a16="http://schemas.microsoft.com/office/drawing/2014/main" id="{00000000-0008-0000-0900-0000C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99" name="Picture 2" descr="ecblank">
          <a:extLst>
            <a:ext uri="{FF2B5EF4-FFF2-40B4-BE49-F238E27FC236}">
              <a16:creationId xmlns:a16="http://schemas.microsoft.com/office/drawing/2014/main" id="{00000000-0008-0000-0900-0000C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0" name="Picture 6" descr="ecblank">
          <a:extLst>
            <a:ext uri="{FF2B5EF4-FFF2-40B4-BE49-F238E27FC236}">
              <a16:creationId xmlns:a16="http://schemas.microsoft.com/office/drawing/2014/main" id="{00000000-0008-0000-0900-0000C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1" name="Picture 10" descr="ecblank">
          <a:extLst>
            <a:ext uri="{FF2B5EF4-FFF2-40B4-BE49-F238E27FC236}">
              <a16:creationId xmlns:a16="http://schemas.microsoft.com/office/drawing/2014/main" id="{00000000-0008-0000-0900-0000C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2" name="Picture 14" descr="ecblank">
          <a:extLst>
            <a:ext uri="{FF2B5EF4-FFF2-40B4-BE49-F238E27FC236}">
              <a16:creationId xmlns:a16="http://schemas.microsoft.com/office/drawing/2014/main" id="{00000000-0008-0000-0900-0000C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3" name="Picture 18" descr="ecblank">
          <a:extLst>
            <a:ext uri="{FF2B5EF4-FFF2-40B4-BE49-F238E27FC236}">
              <a16:creationId xmlns:a16="http://schemas.microsoft.com/office/drawing/2014/main" id="{00000000-0008-0000-0900-0000C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4" name="Picture 22" descr="ecblank">
          <a:extLst>
            <a:ext uri="{FF2B5EF4-FFF2-40B4-BE49-F238E27FC236}">
              <a16:creationId xmlns:a16="http://schemas.microsoft.com/office/drawing/2014/main" id="{00000000-0008-0000-0900-0000C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5" name="Picture 26" descr="ecblank">
          <a:extLst>
            <a:ext uri="{FF2B5EF4-FFF2-40B4-BE49-F238E27FC236}">
              <a16:creationId xmlns:a16="http://schemas.microsoft.com/office/drawing/2014/main" id="{00000000-0008-0000-0900-0000C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6" name="Picture 30" descr="ecblank">
          <a:extLst>
            <a:ext uri="{FF2B5EF4-FFF2-40B4-BE49-F238E27FC236}">
              <a16:creationId xmlns:a16="http://schemas.microsoft.com/office/drawing/2014/main" id="{00000000-0008-0000-0900-0000C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7" name="Picture 34" descr="ecblank">
          <a:extLst>
            <a:ext uri="{FF2B5EF4-FFF2-40B4-BE49-F238E27FC236}">
              <a16:creationId xmlns:a16="http://schemas.microsoft.com/office/drawing/2014/main" id="{00000000-0008-0000-0900-0000C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8" name="Picture 38" descr="ecblank">
          <a:extLst>
            <a:ext uri="{FF2B5EF4-FFF2-40B4-BE49-F238E27FC236}">
              <a16:creationId xmlns:a16="http://schemas.microsoft.com/office/drawing/2014/main" id="{00000000-0008-0000-0900-0000D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09" name="Picture 43" descr="ecblank">
          <a:extLst>
            <a:ext uri="{FF2B5EF4-FFF2-40B4-BE49-F238E27FC236}">
              <a16:creationId xmlns:a16="http://schemas.microsoft.com/office/drawing/2014/main" id="{00000000-0008-0000-0900-0000D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0" name="Picture 47" descr="ecblank">
          <a:extLst>
            <a:ext uri="{FF2B5EF4-FFF2-40B4-BE49-F238E27FC236}">
              <a16:creationId xmlns:a16="http://schemas.microsoft.com/office/drawing/2014/main" id="{00000000-0008-0000-0900-0000D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1" name="Picture 51" descr="ecblank">
          <a:extLst>
            <a:ext uri="{FF2B5EF4-FFF2-40B4-BE49-F238E27FC236}">
              <a16:creationId xmlns:a16="http://schemas.microsoft.com/office/drawing/2014/main" id="{00000000-0008-0000-0900-0000D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2" name="Picture 55" descr="ecblank">
          <a:extLst>
            <a:ext uri="{FF2B5EF4-FFF2-40B4-BE49-F238E27FC236}">
              <a16:creationId xmlns:a16="http://schemas.microsoft.com/office/drawing/2014/main" id="{00000000-0008-0000-0900-0000D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3" name="Picture 59" descr="ecblank">
          <a:extLst>
            <a:ext uri="{FF2B5EF4-FFF2-40B4-BE49-F238E27FC236}">
              <a16:creationId xmlns:a16="http://schemas.microsoft.com/office/drawing/2014/main" id="{00000000-0008-0000-0900-0000D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4" name="Picture 63" descr="ecblank">
          <a:extLst>
            <a:ext uri="{FF2B5EF4-FFF2-40B4-BE49-F238E27FC236}">
              <a16:creationId xmlns:a16="http://schemas.microsoft.com/office/drawing/2014/main" id="{00000000-0008-0000-0900-0000D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5" name="Picture 64" descr="ecblank">
          <a:extLst>
            <a:ext uri="{FF2B5EF4-FFF2-40B4-BE49-F238E27FC236}">
              <a16:creationId xmlns:a16="http://schemas.microsoft.com/office/drawing/2014/main" id="{00000000-0008-0000-0900-0000D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6" name="Picture 65" descr="ecblank">
          <a:extLst>
            <a:ext uri="{FF2B5EF4-FFF2-40B4-BE49-F238E27FC236}">
              <a16:creationId xmlns:a16="http://schemas.microsoft.com/office/drawing/2014/main" id="{00000000-0008-0000-0900-0000D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7" name="Picture 66" descr="ecblank">
          <a:extLst>
            <a:ext uri="{FF2B5EF4-FFF2-40B4-BE49-F238E27FC236}">
              <a16:creationId xmlns:a16="http://schemas.microsoft.com/office/drawing/2014/main" id="{00000000-0008-0000-0900-0000D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8" name="Picture 68" descr="ecblank">
          <a:extLst>
            <a:ext uri="{FF2B5EF4-FFF2-40B4-BE49-F238E27FC236}">
              <a16:creationId xmlns:a16="http://schemas.microsoft.com/office/drawing/2014/main" id="{00000000-0008-0000-0900-0000D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19" name="Picture 72" descr="ecblank">
          <a:extLst>
            <a:ext uri="{FF2B5EF4-FFF2-40B4-BE49-F238E27FC236}">
              <a16:creationId xmlns:a16="http://schemas.microsoft.com/office/drawing/2014/main" id="{00000000-0008-0000-0900-0000D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0" name="Picture 97" descr="ecblank">
          <a:extLst>
            <a:ext uri="{FF2B5EF4-FFF2-40B4-BE49-F238E27FC236}">
              <a16:creationId xmlns:a16="http://schemas.microsoft.com/office/drawing/2014/main" id="{00000000-0008-0000-0900-0000D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1" name="Picture 99" descr="ecblank">
          <a:extLst>
            <a:ext uri="{FF2B5EF4-FFF2-40B4-BE49-F238E27FC236}">
              <a16:creationId xmlns:a16="http://schemas.microsoft.com/office/drawing/2014/main" id="{00000000-0008-0000-0900-0000D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2" name="Picture 101" descr="ecblank">
          <a:extLst>
            <a:ext uri="{FF2B5EF4-FFF2-40B4-BE49-F238E27FC236}">
              <a16:creationId xmlns:a16="http://schemas.microsoft.com/office/drawing/2014/main" id="{00000000-0008-0000-0900-0000D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3" name="Picture 103" descr="ecblank">
          <a:extLst>
            <a:ext uri="{FF2B5EF4-FFF2-40B4-BE49-F238E27FC236}">
              <a16:creationId xmlns:a16="http://schemas.microsoft.com/office/drawing/2014/main" id="{00000000-0008-0000-0900-0000D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4" name="Picture 26" descr="ecblank">
          <a:extLst>
            <a:ext uri="{FF2B5EF4-FFF2-40B4-BE49-F238E27FC236}">
              <a16:creationId xmlns:a16="http://schemas.microsoft.com/office/drawing/2014/main" id="{00000000-0008-0000-0900-0000E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5" name="Picture 30" descr="ecblank">
          <a:extLst>
            <a:ext uri="{FF2B5EF4-FFF2-40B4-BE49-F238E27FC236}">
              <a16:creationId xmlns:a16="http://schemas.microsoft.com/office/drawing/2014/main" id="{00000000-0008-0000-0900-0000E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6" name="Picture 34" descr="ecblank">
          <a:extLst>
            <a:ext uri="{FF2B5EF4-FFF2-40B4-BE49-F238E27FC236}">
              <a16:creationId xmlns:a16="http://schemas.microsoft.com/office/drawing/2014/main" id="{00000000-0008-0000-0900-0000E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7" name="Picture 38" descr="ecblank">
          <a:extLst>
            <a:ext uri="{FF2B5EF4-FFF2-40B4-BE49-F238E27FC236}">
              <a16:creationId xmlns:a16="http://schemas.microsoft.com/office/drawing/2014/main" id="{00000000-0008-0000-0900-0000E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8" name="Picture 43" descr="ecblank">
          <a:extLst>
            <a:ext uri="{FF2B5EF4-FFF2-40B4-BE49-F238E27FC236}">
              <a16:creationId xmlns:a16="http://schemas.microsoft.com/office/drawing/2014/main" id="{00000000-0008-0000-0900-0000E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29" name="Picture 47" descr="ecblank">
          <a:extLst>
            <a:ext uri="{FF2B5EF4-FFF2-40B4-BE49-F238E27FC236}">
              <a16:creationId xmlns:a16="http://schemas.microsoft.com/office/drawing/2014/main" id="{00000000-0008-0000-0900-0000E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0" name="Picture 51" descr="ecblank">
          <a:extLst>
            <a:ext uri="{FF2B5EF4-FFF2-40B4-BE49-F238E27FC236}">
              <a16:creationId xmlns:a16="http://schemas.microsoft.com/office/drawing/2014/main" id="{00000000-0008-0000-0900-0000E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1" name="Picture 55" descr="ecblank">
          <a:extLst>
            <a:ext uri="{FF2B5EF4-FFF2-40B4-BE49-F238E27FC236}">
              <a16:creationId xmlns:a16="http://schemas.microsoft.com/office/drawing/2014/main" id="{00000000-0008-0000-0900-0000E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2" name="Picture 59" descr="ecblank">
          <a:extLst>
            <a:ext uri="{FF2B5EF4-FFF2-40B4-BE49-F238E27FC236}">
              <a16:creationId xmlns:a16="http://schemas.microsoft.com/office/drawing/2014/main" id="{00000000-0008-0000-0900-0000E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3" name="Picture 63" descr="ecblank">
          <a:extLst>
            <a:ext uri="{FF2B5EF4-FFF2-40B4-BE49-F238E27FC236}">
              <a16:creationId xmlns:a16="http://schemas.microsoft.com/office/drawing/2014/main" id="{00000000-0008-0000-0900-0000E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4" name="Picture 64" descr="ecblank">
          <a:extLst>
            <a:ext uri="{FF2B5EF4-FFF2-40B4-BE49-F238E27FC236}">
              <a16:creationId xmlns:a16="http://schemas.microsoft.com/office/drawing/2014/main" id="{00000000-0008-0000-0900-0000E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5" name="Picture 65" descr="ecblank">
          <a:extLst>
            <a:ext uri="{FF2B5EF4-FFF2-40B4-BE49-F238E27FC236}">
              <a16:creationId xmlns:a16="http://schemas.microsoft.com/office/drawing/2014/main" id="{00000000-0008-0000-0900-0000E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6" name="Picture 66" descr="ecblank">
          <a:extLst>
            <a:ext uri="{FF2B5EF4-FFF2-40B4-BE49-F238E27FC236}">
              <a16:creationId xmlns:a16="http://schemas.microsoft.com/office/drawing/2014/main" id="{00000000-0008-0000-0900-0000E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7" name="Picture 68" descr="ecblank">
          <a:extLst>
            <a:ext uri="{FF2B5EF4-FFF2-40B4-BE49-F238E27FC236}">
              <a16:creationId xmlns:a16="http://schemas.microsoft.com/office/drawing/2014/main" id="{00000000-0008-0000-0900-0000E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8" name="Picture 72" descr="ecblank">
          <a:extLst>
            <a:ext uri="{FF2B5EF4-FFF2-40B4-BE49-F238E27FC236}">
              <a16:creationId xmlns:a16="http://schemas.microsoft.com/office/drawing/2014/main" id="{00000000-0008-0000-0900-0000E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39" name="Picture 97" descr="ecblank">
          <a:extLst>
            <a:ext uri="{FF2B5EF4-FFF2-40B4-BE49-F238E27FC236}">
              <a16:creationId xmlns:a16="http://schemas.microsoft.com/office/drawing/2014/main" id="{00000000-0008-0000-0900-0000E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0" name="Picture 99" descr="ecblank">
          <a:extLst>
            <a:ext uri="{FF2B5EF4-FFF2-40B4-BE49-F238E27FC236}">
              <a16:creationId xmlns:a16="http://schemas.microsoft.com/office/drawing/2014/main" id="{00000000-0008-0000-0900-0000F0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1" name="Picture 101" descr="ecblank">
          <a:extLst>
            <a:ext uri="{FF2B5EF4-FFF2-40B4-BE49-F238E27FC236}">
              <a16:creationId xmlns:a16="http://schemas.microsoft.com/office/drawing/2014/main" id="{00000000-0008-0000-0900-0000F1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2" name="Picture 103" descr="ecblank">
          <a:extLst>
            <a:ext uri="{FF2B5EF4-FFF2-40B4-BE49-F238E27FC236}">
              <a16:creationId xmlns:a16="http://schemas.microsoft.com/office/drawing/2014/main" id="{00000000-0008-0000-0900-0000F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3" name="Picture 105" descr="ecblank">
          <a:extLst>
            <a:ext uri="{FF2B5EF4-FFF2-40B4-BE49-F238E27FC236}">
              <a16:creationId xmlns:a16="http://schemas.microsoft.com/office/drawing/2014/main" id="{00000000-0008-0000-0900-0000F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4" name="Picture 2" descr="ecblank">
          <a:extLst>
            <a:ext uri="{FF2B5EF4-FFF2-40B4-BE49-F238E27FC236}">
              <a16:creationId xmlns:a16="http://schemas.microsoft.com/office/drawing/2014/main" id="{00000000-0008-0000-0900-0000F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5" name="Picture 6" descr="ecblank">
          <a:extLst>
            <a:ext uri="{FF2B5EF4-FFF2-40B4-BE49-F238E27FC236}">
              <a16:creationId xmlns:a16="http://schemas.microsoft.com/office/drawing/2014/main" id="{00000000-0008-0000-0900-0000F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6" name="Picture 10" descr="ecblank">
          <a:extLst>
            <a:ext uri="{FF2B5EF4-FFF2-40B4-BE49-F238E27FC236}">
              <a16:creationId xmlns:a16="http://schemas.microsoft.com/office/drawing/2014/main" id="{00000000-0008-0000-0900-0000F6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7" name="Picture 14" descr="ecblank">
          <a:extLst>
            <a:ext uri="{FF2B5EF4-FFF2-40B4-BE49-F238E27FC236}">
              <a16:creationId xmlns:a16="http://schemas.microsoft.com/office/drawing/2014/main" id="{00000000-0008-0000-0900-0000F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8" name="Picture 18" descr="ecblank">
          <a:extLst>
            <a:ext uri="{FF2B5EF4-FFF2-40B4-BE49-F238E27FC236}">
              <a16:creationId xmlns:a16="http://schemas.microsoft.com/office/drawing/2014/main" id="{00000000-0008-0000-0900-0000F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49" name="Picture 22" descr="ecblank">
          <a:extLst>
            <a:ext uri="{FF2B5EF4-FFF2-40B4-BE49-F238E27FC236}">
              <a16:creationId xmlns:a16="http://schemas.microsoft.com/office/drawing/2014/main" id="{00000000-0008-0000-0900-0000F9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0" name="Picture 26" descr="ecblank">
          <a:extLst>
            <a:ext uri="{FF2B5EF4-FFF2-40B4-BE49-F238E27FC236}">
              <a16:creationId xmlns:a16="http://schemas.microsoft.com/office/drawing/2014/main" id="{00000000-0008-0000-0900-0000FA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1" name="Picture 30" descr="ecblank">
          <a:extLst>
            <a:ext uri="{FF2B5EF4-FFF2-40B4-BE49-F238E27FC236}">
              <a16:creationId xmlns:a16="http://schemas.microsoft.com/office/drawing/2014/main" id="{00000000-0008-0000-0900-0000FB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2" name="Picture 34" descr="ecblank">
          <a:extLst>
            <a:ext uri="{FF2B5EF4-FFF2-40B4-BE49-F238E27FC236}">
              <a16:creationId xmlns:a16="http://schemas.microsoft.com/office/drawing/2014/main" id="{00000000-0008-0000-0900-0000FC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3" name="Picture 38" descr="ecblank">
          <a:extLst>
            <a:ext uri="{FF2B5EF4-FFF2-40B4-BE49-F238E27FC236}">
              <a16:creationId xmlns:a16="http://schemas.microsoft.com/office/drawing/2014/main" id="{00000000-0008-0000-0900-0000FD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4" name="Picture 43" descr="ecblank">
          <a:extLst>
            <a:ext uri="{FF2B5EF4-FFF2-40B4-BE49-F238E27FC236}">
              <a16:creationId xmlns:a16="http://schemas.microsoft.com/office/drawing/2014/main" id="{00000000-0008-0000-0900-0000FE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5" name="Picture 47" descr="ecblank">
          <a:extLst>
            <a:ext uri="{FF2B5EF4-FFF2-40B4-BE49-F238E27FC236}">
              <a16:creationId xmlns:a16="http://schemas.microsoft.com/office/drawing/2014/main" id="{00000000-0008-0000-0900-0000FF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6" name="Picture 51" descr="ecblank">
          <a:extLst>
            <a:ext uri="{FF2B5EF4-FFF2-40B4-BE49-F238E27FC236}">
              <a16:creationId xmlns:a16="http://schemas.microsoft.com/office/drawing/2014/main" id="{00000000-0008-0000-0900-00000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7" name="Picture 55" descr="ecblank">
          <a:extLst>
            <a:ext uri="{FF2B5EF4-FFF2-40B4-BE49-F238E27FC236}">
              <a16:creationId xmlns:a16="http://schemas.microsoft.com/office/drawing/2014/main" id="{00000000-0008-0000-0900-00000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8" name="Picture 59" descr="ecblank">
          <a:extLst>
            <a:ext uri="{FF2B5EF4-FFF2-40B4-BE49-F238E27FC236}">
              <a16:creationId xmlns:a16="http://schemas.microsoft.com/office/drawing/2014/main" id="{00000000-0008-0000-0900-00000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59" name="Picture 63" descr="ecblank">
          <a:extLst>
            <a:ext uri="{FF2B5EF4-FFF2-40B4-BE49-F238E27FC236}">
              <a16:creationId xmlns:a16="http://schemas.microsoft.com/office/drawing/2014/main" id="{00000000-0008-0000-0900-00000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0" name="Picture 64" descr="ecblank">
          <a:extLst>
            <a:ext uri="{FF2B5EF4-FFF2-40B4-BE49-F238E27FC236}">
              <a16:creationId xmlns:a16="http://schemas.microsoft.com/office/drawing/2014/main" id="{00000000-0008-0000-0900-00000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1" name="Picture 65" descr="ecblank">
          <a:extLst>
            <a:ext uri="{FF2B5EF4-FFF2-40B4-BE49-F238E27FC236}">
              <a16:creationId xmlns:a16="http://schemas.microsoft.com/office/drawing/2014/main" id="{00000000-0008-0000-0900-00000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2" name="Picture 66" descr="ecblank">
          <a:extLst>
            <a:ext uri="{FF2B5EF4-FFF2-40B4-BE49-F238E27FC236}">
              <a16:creationId xmlns:a16="http://schemas.microsoft.com/office/drawing/2014/main" id="{00000000-0008-0000-0900-00000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3" name="Picture 68" descr="ecblank">
          <a:extLst>
            <a:ext uri="{FF2B5EF4-FFF2-40B4-BE49-F238E27FC236}">
              <a16:creationId xmlns:a16="http://schemas.microsoft.com/office/drawing/2014/main" id="{00000000-0008-0000-0900-00000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4" name="Picture 72" descr="ecblank">
          <a:extLst>
            <a:ext uri="{FF2B5EF4-FFF2-40B4-BE49-F238E27FC236}">
              <a16:creationId xmlns:a16="http://schemas.microsoft.com/office/drawing/2014/main" id="{00000000-0008-0000-0900-00000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5" name="Picture 97" descr="ecblank">
          <a:extLst>
            <a:ext uri="{FF2B5EF4-FFF2-40B4-BE49-F238E27FC236}">
              <a16:creationId xmlns:a16="http://schemas.microsoft.com/office/drawing/2014/main" id="{00000000-0008-0000-0900-00000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6" name="Picture 99" descr="ecblank">
          <a:extLst>
            <a:ext uri="{FF2B5EF4-FFF2-40B4-BE49-F238E27FC236}">
              <a16:creationId xmlns:a16="http://schemas.microsoft.com/office/drawing/2014/main" id="{00000000-0008-0000-0900-00000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7" name="Picture 101" descr="ecblank">
          <a:extLst>
            <a:ext uri="{FF2B5EF4-FFF2-40B4-BE49-F238E27FC236}">
              <a16:creationId xmlns:a16="http://schemas.microsoft.com/office/drawing/2014/main" id="{00000000-0008-0000-0900-00000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8" name="Picture 103" descr="ecblank">
          <a:extLst>
            <a:ext uri="{FF2B5EF4-FFF2-40B4-BE49-F238E27FC236}">
              <a16:creationId xmlns:a16="http://schemas.microsoft.com/office/drawing/2014/main" id="{00000000-0008-0000-0900-00000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69" name="Picture 30" descr="ecblank">
          <a:extLst>
            <a:ext uri="{FF2B5EF4-FFF2-40B4-BE49-F238E27FC236}">
              <a16:creationId xmlns:a16="http://schemas.microsoft.com/office/drawing/2014/main" id="{00000000-0008-0000-0900-00000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0" name="Picture 34" descr="ecblank">
          <a:extLst>
            <a:ext uri="{FF2B5EF4-FFF2-40B4-BE49-F238E27FC236}">
              <a16:creationId xmlns:a16="http://schemas.microsoft.com/office/drawing/2014/main" id="{00000000-0008-0000-0900-00000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1" name="Picture 38" descr="ecblank">
          <a:extLst>
            <a:ext uri="{FF2B5EF4-FFF2-40B4-BE49-F238E27FC236}">
              <a16:creationId xmlns:a16="http://schemas.microsoft.com/office/drawing/2014/main" id="{00000000-0008-0000-0900-00000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2" name="Picture 43" descr="ecblank">
          <a:extLst>
            <a:ext uri="{FF2B5EF4-FFF2-40B4-BE49-F238E27FC236}">
              <a16:creationId xmlns:a16="http://schemas.microsoft.com/office/drawing/2014/main" id="{00000000-0008-0000-0900-00001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3" name="Picture 47" descr="ecblank">
          <a:extLst>
            <a:ext uri="{FF2B5EF4-FFF2-40B4-BE49-F238E27FC236}">
              <a16:creationId xmlns:a16="http://schemas.microsoft.com/office/drawing/2014/main" id="{00000000-0008-0000-0900-00001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4" name="Picture 51" descr="ecblank">
          <a:extLst>
            <a:ext uri="{FF2B5EF4-FFF2-40B4-BE49-F238E27FC236}">
              <a16:creationId xmlns:a16="http://schemas.microsoft.com/office/drawing/2014/main" id="{00000000-0008-0000-0900-00001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5" name="Picture 55" descr="ecblank">
          <a:extLst>
            <a:ext uri="{FF2B5EF4-FFF2-40B4-BE49-F238E27FC236}">
              <a16:creationId xmlns:a16="http://schemas.microsoft.com/office/drawing/2014/main" id="{00000000-0008-0000-0900-00001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6" name="Picture 59" descr="ecblank">
          <a:extLst>
            <a:ext uri="{FF2B5EF4-FFF2-40B4-BE49-F238E27FC236}">
              <a16:creationId xmlns:a16="http://schemas.microsoft.com/office/drawing/2014/main" id="{00000000-0008-0000-0900-00001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7" name="Picture 63" descr="ecblank">
          <a:extLst>
            <a:ext uri="{FF2B5EF4-FFF2-40B4-BE49-F238E27FC236}">
              <a16:creationId xmlns:a16="http://schemas.microsoft.com/office/drawing/2014/main" id="{00000000-0008-0000-0900-00001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8" name="Picture 64" descr="ecblank">
          <a:extLst>
            <a:ext uri="{FF2B5EF4-FFF2-40B4-BE49-F238E27FC236}">
              <a16:creationId xmlns:a16="http://schemas.microsoft.com/office/drawing/2014/main" id="{00000000-0008-0000-0900-00001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79" name="Picture 65" descr="ecblank">
          <a:extLst>
            <a:ext uri="{FF2B5EF4-FFF2-40B4-BE49-F238E27FC236}">
              <a16:creationId xmlns:a16="http://schemas.microsoft.com/office/drawing/2014/main" id="{00000000-0008-0000-0900-00001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0" name="Picture 66" descr="ecblank">
          <a:extLst>
            <a:ext uri="{FF2B5EF4-FFF2-40B4-BE49-F238E27FC236}">
              <a16:creationId xmlns:a16="http://schemas.microsoft.com/office/drawing/2014/main" id="{00000000-0008-0000-0900-00001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1" name="Picture 68" descr="ecblank">
          <a:extLst>
            <a:ext uri="{FF2B5EF4-FFF2-40B4-BE49-F238E27FC236}">
              <a16:creationId xmlns:a16="http://schemas.microsoft.com/office/drawing/2014/main" id="{00000000-0008-0000-0900-00001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2" name="Picture 72" descr="ecblank">
          <a:extLst>
            <a:ext uri="{FF2B5EF4-FFF2-40B4-BE49-F238E27FC236}">
              <a16:creationId xmlns:a16="http://schemas.microsoft.com/office/drawing/2014/main" id="{00000000-0008-0000-0900-00001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3" name="Picture 97" descr="ecblank">
          <a:extLst>
            <a:ext uri="{FF2B5EF4-FFF2-40B4-BE49-F238E27FC236}">
              <a16:creationId xmlns:a16="http://schemas.microsoft.com/office/drawing/2014/main" id="{00000000-0008-0000-0900-00001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4" name="Picture 99" descr="ecblank">
          <a:extLst>
            <a:ext uri="{FF2B5EF4-FFF2-40B4-BE49-F238E27FC236}">
              <a16:creationId xmlns:a16="http://schemas.microsoft.com/office/drawing/2014/main" id="{00000000-0008-0000-0900-00001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5" name="Picture 101" descr="ecblank">
          <a:extLst>
            <a:ext uri="{FF2B5EF4-FFF2-40B4-BE49-F238E27FC236}">
              <a16:creationId xmlns:a16="http://schemas.microsoft.com/office/drawing/2014/main" id="{00000000-0008-0000-0900-00001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6" name="Picture 103" descr="ecblank">
          <a:extLst>
            <a:ext uri="{FF2B5EF4-FFF2-40B4-BE49-F238E27FC236}">
              <a16:creationId xmlns:a16="http://schemas.microsoft.com/office/drawing/2014/main" id="{00000000-0008-0000-0900-00001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7" name="Picture 105" descr="ecblank">
          <a:extLst>
            <a:ext uri="{FF2B5EF4-FFF2-40B4-BE49-F238E27FC236}">
              <a16:creationId xmlns:a16="http://schemas.microsoft.com/office/drawing/2014/main" id="{00000000-0008-0000-0900-00001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8" name="Picture 2" descr="ecblank">
          <a:extLst>
            <a:ext uri="{FF2B5EF4-FFF2-40B4-BE49-F238E27FC236}">
              <a16:creationId xmlns:a16="http://schemas.microsoft.com/office/drawing/2014/main" id="{00000000-0008-0000-0900-00002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89" name="Picture 6" descr="ecblank">
          <a:extLst>
            <a:ext uri="{FF2B5EF4-FFF2-40B4-BE49-F238E27FC236}">
              <a16:creationId xmlns:a16="http://schemas.microsoft.com/office/drawing/2014/main" id="{00000000-0008-0000-0900-00002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0" name="Picture 10" descr="ecblank">
          <a:extLst>
            <a:ext uri="{FF2B5EF4-FFF2-40B4-BE49-F238E27FC236}">
              <a16:creationId xmlns:a16="http://schemas.microsoft.com/office/drawing/2014/main" id="{00000000-0008-0000-0900-00002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1" name="Picture 14" descr="ecblank">
          <a:extLst>
            <a:ext uri="{FF2B5EF4-FFF2-40B4-BE49-F238E27FC236}">
              <a16:creationId xmlns:a16="http://schemas.microsoft.com/office/drawing/2014/main" id="{00000000-0008-0000-0900-00002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2" name="Picture 18" descr="ecblank">
          <a:extLst>
            <a:ext uri="{FF2B5EF4-FFF2-40B4-BE49-F238E27FC236}">
              <a16:creationId xmlns:a16="http://schemas.microsoft.com/office/drawing/2014/main" id="{00000000-0008-0000-0900-00002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3" name="Picture 22" descr="ecblank">
          <a:extLst>
            <a:ext uri="{FF2B5EF4-FFF2-40B4-BE49-F238E27FC236}">
              <a16:creationId xmlns:a16="http://schemas.microsoft.com/office/drawing/2014/main" id="{00000000-0008-0000-0900-00002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4" name="Picture 26" descr="ecblank">
          <a:extLst>
            <a:ext uri="{FF2B5EF4-FFF2-40B4-BE49-F238E27FC236}">
              <a16:creationId xmlns:a16="http://schemas.microsoft.com/office/drawing/2014/main" id="{00000000-0008-0000-0900-00002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5" name="Picture 30" descr="ecblank">
          <a:extLst>
            <a:ext uri="{FF2B5EF4-FFF2-40B4-BE49-F238E27FC236}">
              <a16:creationId xmlns:a16="http://schemas.microsoft.com/office/drawing/2014/main" id="{00000000-0008-0000-0900-00002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6" name="Picture 34" descr="ecblank">
          <a:extLst>
            <a:ext uri="{FF2B5EF4-FFF2-40B4-BE49-F238E27FC236}">
              <a16:creationId xmlns:a16="http://schemas.microsoft.com/office/drawing/2014/main" id="{00000000-0008-0000-0900-00002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7" name="Picture 38" descr="ecblank">
          <a:extLst>
            <a:ext uri="{FF2B5EF4-FFF2-40B4-BE49-F238E27FC236}">
              <a16:creationId xmlns:a16="http://schemas.microsoft.com/office/drawing/2014/main" id="{00000000-0008-0000-0900-00002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8" name="Picture 43" descr="ecblank">
          <a:extLst>
            <a:ext uri="{FF2B5EF4-FFF2-40B4-BE49-F238E27FC236}">
              <a16:creationId xmlns:a16="http://schemas.microsoft.com/office/drawing/2014/main" id="{00000000-0008-0000-0900-00002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299" name="Picture 47" descr="ecblank">
          <a:extLst>
            <a:ext uri="{FF2B5EF4-FFF2-40B4-BE49-F238E27FC236}">
              <a16:creationId xmlns:a16="http://schemas.microsoft.com/office/drawing/2014/main" id="{00000000-0008-0000-0900-00002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0" name="Picture 51" descr="ecblank">
          <a:extLst>
            <a:ext uri="{FF2B5EF4-FFF2-40B4-BE49-F238E27FC236}">
              <a16:creationId xmlns:a16="http://schemas.microsoft.com/office/drawing/2014/main" id="{00000000-0008-0000-0900-00002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1" name="Picture 55" descr="ecblank">
          <a:extLst>
            <a:ext uri="{FF2B5EF4-FFF2-40B4-BE49-F238E27FC236}">
              <a16:creationId xmlns:a16="http://schemas.microsoft.com/office/drawing/2014/main" id="{00000000-0008-0000-0900-00002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2" name="Picture 59" descr="ecblank">
          <a:extLst>
            <a:ext uri="{FF2B5EF4-FFF2-40B4-BE49-F238E27FC236}">
              <a16:creationId xmlns:a16="http://schemas.microsoft.com/office/drawing/2014/main" id="{00000000-0008-0000-0900-00002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3" name="Picture 63" descr="ecblank">
          <a:extLst>
            <a:ext uri="{FF2B5EF4-FFF2-40B4-BE49-F238E27FC236}">
              <a16:creationId xmlns:a16="http://schemas.microsoft.com/office/drawing/2014/main" id="{00000000-0008-0000-0900-00002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4" name="Picture 64" descr="ecblank">
          <a:extLst>
            <a:ext uri="{FF2B5EF4-FFF2-40B4-BE49-F238E27FC236}">
              <a16:creationId xmlns:a16="http://schemas.microsoft.com/office/drawing/2014/main" id="{00000000-0008-0000-0900-00003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5" name="Picture 65" descr="ecblank">
          <a:extLst>
            <a:ext uri="{FF2B5EF4-FFF2-40B4-BE49-F238E27FC236}">
              <a16:creationId xmlns:a16="http://schemas.microsoft.com/office/drawing/2014/main" id="{00000000-0008-0000-0900-00003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6" name="Picture 66" descr="ecblank">
          <a:extLst>
            <a:ext uri="{FF2B5EF4-FFF2-40B4-BE49-F238E27FC236}">
              <a16:creationId xmlns:a16="http://schemas.microsoft.com/office/drawing/2014/main" id="{00000000-0008-0000-0900-00003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7" name="Picture 68" descr="ecblank">
          <a:extLst>
            <a:ext uri="{FF2B5EF4-FFF2-40B4-BE49-F238E27FC236}">
              <a16:creationId xmlns:a16="http://schemas.microsoft.com/office/drawing/2014/main" id="{00000000-0008-0000-0900-00003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8" name="Picture 72" descr="ecblank">
          <a:extLst>
            <a:ext uri="{FF2B5EF4-FFF2-40B4-BE49-F238E27FC236}">
              <a16:creationId xmlns:a16="http://schemas.microsoft.com/office/drawing/2014/main" id="{00000000-0008-0000-0900-00003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09" name="Picture 97" descr="ecblank">
          <a:extLst>
            <a:ext uri="{FF2B5EF4-FFF2-40B4-BE49-F238E27FC236}">
              <a16:creationId xmlns:a16="http://schemas.microsoft.com/office/drawing/2014/main" id="{00000000-0008-0000-0900-00003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0" name="Picture 99" descr="ecblank">
          <a:extLst>
            <a:ext uri="{FF2B5EF4-FFF2-40B4-BE49-F238E27FC236}">
              <a16:creationId xmlns:a16="http://schemas.microsoft.com/office/drawing/2014/main" id="{00000000-0008-0000-0900-00003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1" name="Picture 101" descr="ecblank">
          <a:extLst>
            <a:ext uri="{FF2B5EF4-FFF2-40B4-BE49-F238E27FC236}">
              <a16:creationId xmlns:a16="http://schemas.microsoft.com/office/drawing/2014/main" id="{00000000-0008-0000-0900-00003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2" name="Picture 103" descr="ecblank">
          <a:extLst>
            <a:ext uri="{FF2B5EF4-FFF2-40B4-BE49-F238E27FC236}">
              <a16:creationId xmlns:a16="http://schemas.microsoft.com/office/drawing/2014/main" id="{00000000-0008-0000-0900-00003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3" name="Picture 26" descr="ecblank">
          <a:extLst>
            <a:ext uri="{FF2B5EF4-FFF2-40B4-BE49-F238E27FC236}">
              <a16:creationId xmlns:a16="http://schemas.microsoft.com/office/drawing/2014/main" id="{00000000-0008-0000-0900-00003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4" name="Picture 30" descr="ecblank">
          <a:extLst>
            <a:ext uri="{FF2B5EF4-FFF2-40B4-BE49-F238E27FC236}">
              <a16:creationId xmlns:a16="http://schemas.microsoft.com/office/drawing/2014/main" id="{00000000-0008-0000-0900-00003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5" name="Picture 34" descr="ecblank">
          <a:extLst>
            <a:ext uri="{FF2B5EF4-FFF2-40B4-BE49-F238E27FC236}">
              <a16:creationId xmlns:a16="http://schemas.microsoft.com/office/drawing/2014/main" id="{00000000-0008-0000-0900-00003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6" name="Picture 38" descr="ecblank">
          <a:extLst>
            <a:ext uri="{FF2B5EF4-FFF2-40B4-BE49-F238E27FC236}">
              <a16:creationId xmlns:a16="http://schemas.microsoft.com/office/drawing/2014/main" id="{00000000-0008-0000-0900-00003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7" name="Picture 43" descr="ecblank">
          <a:extLst>
            <a:ext uri="{FF2B5EF4-FFF2-40B4-BE49-F238E27FC236}">
              <a16:creationId xmlns:a16="http://schemas.microsoft.com/office/drawing/2014/main" id="{00000000-0008-0000-0900-00003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8" name="Picture 47" descr="ecblank">
          <a:extLst>
            <a:ext uri="{FF2B5EF4-FFF2-40B4-BE49-F238E27FC236}">
              <a16:creationId xmlns:a16="http://schemas.microsoft.com/office/drawing/2014/main" id="{00000000-0008-0000-0900-00003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19" name="Picture 51" descr="ecblank">
          <a:extLst>
            <a:ext uri="{FF2B5EF4-FFF2-40B4-BE49-F238E27FC236}">
              <a16:creationId xmlns:a16="http://schemas.microsoft.com/office/drawing/2014/main" id="{00000000-0008-0000-0900-00003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0" name="Picture 55" descr="ecblank">
          <a:extLst>
            <a:ext uri="{FF2B5EF4-FFF2-40B4-BE49-F238E27FC236}">
              <a16:creationId xmlns:a16="http://schemas.microsoft.com/office/drawing/2014/main" id="{00000000-0008-0000-0900-00004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1" name="Picture 59" descr="ecblank">
          <a:extLst>
            <a:ext uri="{FF2B5EF4-FFF2-40B4-BE49-F238E27FC236}">
              <a16:creationId xmlns:a16="http://schemas.microsoft.com/office/drawing/2014/main" id="{00000000-0008-0000-0900-00004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2" name="Picture 63" descr="ecblank">
          <a:extLst>
            <a:ext uri="{FF2B5EF4-FFF2-40B4-BE49-F238E27FC236}">
              <a16:creationId xmlns:a16="http://schemas.microsoft.com/office/drawing/2014/main" id="{00000000-0008-0000-0900-00004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3" name="Picture 64" descr="ecblank">
          <a:extLst>
            <a:ext uri="{FF2B5EF4-FFF2-40B4-BE49-F238E27FC236}">
              <a16:creationId xmlns:a16="http://schemas.microsoft.com/office/drawing/2014/main" id="{00000000-0008-0000-0900-00004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4" name="Picture 65" descr="ecblank">
          <a:extLst>
            <a:ext uri="{FF2B5EF4-FFF2-40B4-BE49-F238E27FC236}">
              <a16:creationId xmlns:a16="http://schemas.microsoft.com/office/drawing/2014/main" id="{00000000-0008-0000-0900-00004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5" name="Picture 66" descr="ecblank">
          <a:extLst>
            <a:ext uri="{FF2B5EF4-FFF2-40B4-BE49-F238E27FC236}">
              <a16:creationId xmlns:a16="http://schemas.microsoft.com/office/drawing/2014/main" id="{00000000-0008-0000-0900-00004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6" name="Picture 68" descr="ecblank">
          <a:extLst>
            <a:ext uri="{FF2B5EF4-FFF2-40B4-BE49-F238E27FC236}">
              <a16:creationId xmlns:a16="http://schemas.microsoft.com/office/drawing/2014/main" id="{00000000-0008-0000-0900-00004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7" name="Picture 72" descr="ecblank">
          <a:extLst>
            <a:ext uri="{FF2B5EF4-FFF2-40B4-BE49-F238E27FC236}">
              <a16:creationId xmlns:a16="http://schemas.microsoft.com/office/drawing/2014/main" id="{00000000-0008-0000-0900-00004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8" name="Picture 97" descr="ecblank">
          <a:extLst>
            <a:ext uri="{FF2B5EF4-FFF2-40B4-BE49-F238E27FC236}">
              <a16:creationId xmlns:a16="http://schemas.microsoft.com/office/drawing/2014/main" id="{00000000-0008-0000-0900-00004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29" name="Picture 99" descr="ecblank">
          <a:extLst>
            <a:ext uri="{FF2B5EF4-FFF2-40B4-BE49-F238E27FC236}">
              <a16:creationId xmlns:a16="http://schemas.microsoft.com/office/drawing/2014/main" id="{00000000-0008-0000-0900-00004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0" name="Picture 101" descr="ecblank">
          <a:extLst>
            <a:ext uri="{FF2B5EF4-FFF2-40B4-BE49-F238E27FC236}">
              <a16:creationId xmlns:a16="http://schemas.microsoft.com/office/drawing/2014/main" id="{00000000-0008-0000-0900-00004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1" name="Picture 103" descr="ecblank">
          <a:extLst>
            <a:ext uri="{FF2B5EF4-FFF2-40B4-BE49-F238E27FC236}">
              <a16:creationId xmlns:a16="http://schemas.microsoft.com/office/drawing/2014/main" id="{00000000-0008-0000-0900-00004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2" name="Picture 105" descr="ecblank">
          <a:extLst>
            <a:ext uri="{FF2B5EF4-FFF2-40B4-BE49-F238E27FC236}">
              <a16:creationId xmlns:a16="http://schemas.microsoft.com/office/drawing/2014/main" id="{00000000-0008-0000-0900-00004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3" name="Picture 2" descr="ecblank">
          <a:extLst>
            <a:ext uri="{FF2B5EF4-FFF2-40B4-BE49-F238E27FC236}">
              <a16:creationId xmlns:a16="http://schemas.microsoft.com/office/drawing/2014/main" id="{00000000-0008-0000-0900-00004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4" name="Picture 6" descr="ecblank">
          <a:extLst>
            <a:ext uri="{FF2B5EF4-FFF2-40B4-BE49-F238E27FC236}">
              <a16:creationId xmlns:a16="http://schemas.microsoft.com/office/drawing/2014/main" id="{00000000-0008-0000-0900-00004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5" name="Picture 10" descr="ecblank">
          <a:extLst>
            <a:ext uri="{FF2B5EF4-FFF2-40B4-BE49-F238E27FC236}">
              <a16:creationId xmlns:a16="http://schemas.microsoft.com/office/drawing/2014/main" id="{00000000-0008-0000-0900-00004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6" name="Picture 14" descr="ecblank">
          <a:extLst>
            <a:ext uri="{FF2B5EF4-FFF2-40B4-BE49-F238E27FC236}">
              <a16:creationId xmlns:a16="http://schemas.microsoft.com/office/drawing/2014/main" id="{00000000-0008-0000-0900-00005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7" name="Picture 18" descr="ecblank">
          <a:extLst>
            <a:ext uri="{FF2B5EF4-FFF2-40B4-BE49-F238E27FC236}">
              <a16:creationId xmlns:a16="http://schemas.microsoft.com/office/drawing/2014/main" id="{00000000-0008-0000-0900-00005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8" name="Picture 22" descr="ecblank">
          <a:extLst>
            <a:ext uri="{FF2B5EF4-FFF2-40B4-BE49-F238E27FC236}">
              <a16:creationId xmlns:a16="http://schemas.microsoft.com/office/drawing/2014/main" id="{00000000-0008-0000-0900-00005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39" name="Picture 26" descr="ecblank">
          <a:extLst>
            <a:ext uri="{FF2B5EF4-FFF2-40B4-BE49-F238E27FC236}">
              <a16:creationId xmlns:a16="http://schemas.microsoft.com/office/drawing/2014/main" id="{00000000-0008-0000-0900-00005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0" name="Picture 30" descr="ecblank">
          <a:extLst>
            <a:ext uri="{FF2B5EF4-FFF2-40B4-BE49-F238E27FC236}">
              <a16:creationId xmlns:a16="http://schemas.microsoft.com/office/drawing/2014/main" id="{00000000-0008-0000-0900-00005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1" name="Picture 34" descr="ecblank">
          <a:extLst>
            <a:ext uri="{FF2B5EF4-FFF2-40B4-BE49-F238E27FC236}">
              <a16:creationId xmlns:a16="http://schemas.microsoft.com/office/drawing/2014/main" id="{00000000-0008-0000-0900-00005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2" name="Picture 38" descr="ecblank">
          <a:extLst>
            <a:ext uri="{FF2B5EF4-FFF2-40B4-BE49-F238E27FC236}">
              <a16:creationId xmlns:a16="http://schemas.microsoft.com/office/drawing/2014/main" id="{00000000-0008-0000-0900-00005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3" name="Picture 43" descr="ecblank">
          <a:extLst>
            <a:ext uri="{FF2B5EF4-FFF2-40B4-BE49-F238E27FC236}">
              <a16:creationId xmlns:a16="http://schemas.microsoft.com/office/drawing/2014/main" id="{00000000-0008-0000-0900-00005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4" name="Picture 47" descr="ecblank">
          <a:extLst>
            <a:ext uri="{FF2B5EF4-FFF2-40B4-BE49-F238E27FC236}">
              <a16:creationId xmlns:a16="http://schemas.microsoft.com/office/drawing/2014/main" id="{00000000-0008-0000-0900-00005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5" name="Picture 51" descr="ecblank">
          <a:extLst>
            <a:ext uri="{FF2B5EF4-FFF2-40B4-BE49-F238E27FC236}">
              <a16:creationId xmlns:a16="http://schemas.microsoft.com/office/drawing/2014/main" id="{00000000-0008-0000-0900-00005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6" name="Picture 55" descr="ecblank">
          <a:extLst>
            <a:ext uri="{FF2B5EF4-FFF2-40B4-BE49-F238E27FC236}">
              <a16:creationId xmlns:a16="http://schemas.microsoft.com/office/drawing/2014/main" id="{00000000-0008-0000-0900-00005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7" name="Picture 59" descr="ecblank">
          <a:extLst>
            <a:ext uri="{FF2B5EF4-FFF2-40B4-BE49-F238E27FC236}">
              <a16:creationId xmlns:a16="http://schemas.microsoft.com/office/drawing/2014/main" id="{00000000-0008-0000-0900-00005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8" name="Picture 63" descr="ecblank">
          <a:extLst>
            <a:ext uri="{FF2B5EF4-FFF2-40B4-BE49-F238E27FC236}">
              <a16:creationId xmlns:a16="http://schemas.microsoft.com/office/drawing/2014/main" id="{00000000-0008-0000-0900-00005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49" name="Picture 64" descr="ecblank">
          <a:extLst>
            <a:ext uri="{FF2B5EF4-FFF2-40B4-BE49-F238E27FC236}">
              <a16:creationId xmlns:a16="http://schemas.microsoft.com/office/drawing/2014/main" id="{00000000-0008-0000-0900-00005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0" name="Picture 65" descr="ecblank">
          <a:extLst>
            <a:ext uri="{FF2B5EF4-FFF2-40B4-BE49-F238E27FC236}">
              <a16:creationId xmlns:a16="http://schemas.microsoft.com/office/drawing/2014/main" id="{00000000-0008-0000-0900-00005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1" name="Picture 66" descr="ecblank">
          <a:extLst>
            <a:ext uri="{FF2B5EF4-FFF2-40B4-BE49-F238E27FC236}">
              <a16:creationId xmlns:a16="http://schemas.microsoft.com/office/drawing/2014/main" id="{00000000-0008-0000-0900-00005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2" name="Picture 68" descr="ecblank">
          <a:extLst>
            <a:ext uri="{FF2B5EF4-FFF2-40B4-BE49-F238E27FC236}">
              <a16:creationId xmlns:a16="http://schemas.microsoft.com/office/drawing/2014/main" id="{00000000-0008-0000-0900-00006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3" name="Picture 72" descr="ecblank">
          <a:extLst>
            <a:ext uri="{FF2B5EF4-FFF2-40B4-BE49-F238E27FC236}">
              <a16:creationId xmlns:a16="http://schemas.microsoft.com/office/drawing/2014/main" id="{00000000-0008-0000-0900-00006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4" name="Picture 97" descr="ecblank">
          <a:extLst>
            <a:ext uri="{FF2B5EF4-FFF2-40B4-BE49-F238E27FC236}">
              <a16:creationId xmlns:a16="http://schemas.microsoft.com/office/drawing/2014/main" id="{00000000-0008-0000-0900-00006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5" name="Picture 99" descr="ecblank">
          <a:extLst>
            <a:ext uri="{FF2B5EF4-FFF2-40B4-BE49-F238E27FC236}">
              <a16:creationId xmlns:a16="http://schemas.microsoft.com/office/drawing/2014/main" id="{00000000-0008-0000-0900-00006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6" name="Picture 101" descr="ecblank">
          <a:extLst>
            <a:ext uri="{FF2B5EF4-FFF2-40B4-BE49-F238E27FC236}">
              <a16:creationId xmlns:a16="http://schemas.microsoft.com/office/drawing/2014/main" id="{00000000-0008-0000-0900-00006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7" name="Picture 103" descr="ecblank">
          <a:extLst>
            <a:ext uri="{FF2B5EF4-FFF2-40B4-BE49-F238E27FC236}">
              <a16:creationId xmlns:a16="http://schemas.microsoft.com/office/drawing/2014/main" id="{00000000-0008-0000-0900-00006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8" name="Picture 30" descr="ecblank">
          <a:extLst>
            <a:ext uri="{FF2B5EF4-FFF2-40B4-BE49-F238E27FC236}">
              <a16:creationId xmlns:a16="http://schemas.microsoft.com/office/drawing/2014/main" id="{00000000-0008-0000-0900-00006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59" name="Picture 34" descr="ecblank">
          <a:extLst>
            <a:ext uri="{FF2B5EF4-FFF2-40B4-BE49-F238E27FC236}">
              <a16:creationId xmlns:a16="http://schemas.microsoft.com/office/drawing/2014/main" id="{00000000-0008-0000-0900-00006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0" name="Picture 38" descr="ecblank">
          <a:extLst>
            <a:ext uri="{FF2B5EF4-FFF2-40B4-BE49-F238E27FC236}">
              <a16:creationId xmlns:a16="http://schemas.microsoft.com/office/drawing/2014/main" id="{00000000-0008-0000-0900-00006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1" name="Picture 43" descr="ecblank">
          <a:extLst>
            <a:ext uri="{FF2B5EF4-FFF2-40B4-BE49-F238E27FC236}">
              <a16:creationId xmlns:a16="http://schemas.microsoft.com/office/drawing/2014/main" id="{00000000-0008-0000-0900-00006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2" name="Picture 47" descr="ecblank">
          <a:extLst>
            <a:ext uri="{FF2B5EF4-FFF2-40B4-BE49-F238E27FC236}">
              <a16:creationId xmlns:a16="http://schemas.microsoft.com/office/drawing/2014/main" id="{00000000-0008-0000-0900-00006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3" name="Picture 51" descr="ecblank">
          <a:extLst>
            <a:ext uri="{FF2B5EF4-FFF2-40B4-BE49-F238E27FC236}">
              <a16:creationId xmlns:a16="http://schemas.microsoft.com/office/drawing/2014/main" id="{00000000-0008-0000-0900-00006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4" name="Picture 55" descr="ecblank">
          <a:extLst>
            <a:ext uri="{FF2B5EF4-FFF2-40B4-BE49-F238E27FC236}">
              <a16:creationId xmlns:a16="http://schemas.microsoft.com/office/drawing/2014/main" id="{00000000-0008-0000-0900-00006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5" name="Picture 59" descr="ecblank">
          <a:extLst>
            <a:ext uri="{FF2B5EF4-FFF2-40B4-BE49-F238E27FC236}">
              <a16:creationId xmlns:a16="http://schemas.microsoft.com/office/drawing/2014/main" id="{00000000-0008-0000-0900-00006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6" name="Picture 63" descr="ecblank">
          <a:extLst>
            <a:ext uri="{FF2B5EF4-FFF2-40B4-BE49-F238E27FC236}">
              <a16:creationId xmlns:a16="http://schemas.microsoft.com/office/drawing/2014/main" id="{00000000-0008-0000-0900-00006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7" name="Picture 64" descr="ecblank">
          <a:extLst>
            <a:ext uri="{FF2B5EF4-FFF2-40B4-BE49-F238E27FC236}">
              <a16:creationId xmlns:a16="http://schemas.microsoft.com/office/drawing/2014/main" id="{00000000-0008-0000-0900-00006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8" name="Picture 65" descr="ecblank">
          <a:extLst>
            <a:ext uri="{FF2B5EF4-FFF2-40B4-BE49-F238E27FC236}">
              <a16:creationId xmlns:a16="http://schemas.microsoft.com/office/drawing/2014/main" id="{00000000-0008-0000-0900-00007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69" name="Picture 66" descr="ecblank">
          <a:extLst>
            <a:ext uri="{FF2B5EF4-FFF2-40B4-BE49-F238E27FC236}">
              <a16:creationId xmlns:a16="http://schemas.microsoft.com/office/drawing/2014/main" id="{00000000-0008-0000-0900-00007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0" name="Picture 68" descr="ecblank">
          <a:extLst>
            <a:ext uri="{FF2B5EF4-FFF2-40B4-BE49-F238E27FC236}">
              <a16:creationId xmlns:a16="http://schemas.microsoft.com/office/drawing/2014/main" id="{00000000-0008-0000-0900-00007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1" name="Picture 72" descr="ecblank">
          <a:extLst>
            <a:ext uri="{FF2B5EF4-FFF2-40B4-BE49-F238E27FC236}">
              <a16:creationId xmlns:a16="http://schemas.microsoft.com/office/drawing/2014/main" id="{00000000-0008-0000-0900-00007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2" name="Picture 97" descr="ecblank">
          <a:extLst>
            <a:ext uri="{FF2B5EF4-FFF2-40B4-BE49-F238E27FC236}">
              <a16:creationId xmlns:a16="http://schemas.microsoft.com/office/drawing/2014/main" id="{00000000-0008-0000-0900-00007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3" name="Picture 99" descr="ecblank">
          <a:extLst>
            <a:ext uri="{FF2B5EF4-FFF2-40B4-BE49-F238E27FC236}">
              <a16:creationId xmlns:a16="http://schemas.microsoft.com/office/drawing/2014/main" id="{00000000-0008-0000-0900-00007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4" name="Picture 101" descr="ecblank">
          <a:extLst>
            <a:ext uri="{FF2B5EF4-FFF2-40B4-BE49-F238E27FC236}">
              <a16:creationId xmlns:a16="http://schemas.microsoft.com/office/drawing/2014/main" id="{00000000-0008-0000-0900-00007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5" name="Picture 103" descr="ecblank">
          <a:extLst>
            <a:ext uri="{FF2B5EF4-FFF2-40B4-BE49-F238E27FC236}">
              <a16:creationId xmlns:a16="http://schemas.microsoft.com/office/drawing/2014/main" id="{00000000-0008-0000-0900-00007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6" name="Picture 105" descr="ecblank">
          <a:extLst>
            <a:ext uri="{FF2B5EF4-FFF2-40B4-BE49-F238E27FC236}">
              <a16:creationId xmlns:a16="http://schemas.microsoft.com/office/drawing/2014/main" id="{00000000-0008-0000-0900-00007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7" name="Picture 2" descr="ecblank">
          <a:extLst>
            <a:ext uri="{FF2B5EF4-FFF2-40B4-BE49-F238E27FC236}">
              <a16:creationId xmlns:a16="http://schemas.microsoft.com/office/drawing/2014/main" id="{00000000-0008-0000-0900-00007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8" name="Picture 6" descr="ecblank">
          <a:extLst>
            <a:ext uri="{FF2B5EF4-FFF2-40B4-BE49-F238E27FC236}">
              <a16:creationId xmlns:a16="http://schemas.microsoft.com/office/drawing/2014/main" id="{00000000-0008-0000-0900-00007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79" name="Picture 10" descr="ecblank">
          <a:extLst>
            <a:ext uri="{FF2B5EF4-FFF2-40B4-BE49-F238E27FC236}">
              <a16:creationId xmlns:a16="http://schemas.microsoft.com/office/drawing/2014/main" id="{00000000-0008-0000-0900-00007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0" name="Picture 14" descr="ecblank">
          <a:extLst>
            <a:ext uri="{FF2B5EF4-FFF2-40B4-BE49-F238E27FC236}">
              <a16:creationId xmlns:a16="http://schemas.microsoft.com/office/drawing/2014/main" id="{00000000-0008-0000-0900-00007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1" name="Picture 18" descr="ecblank">
          <a:extLst>
            <a:ext uri="{FF2B5EF4-FFF2-40B4-BE49-F238E27FC236}">
              <a16:creationId xmlns:a16="http://schemas.microsoft.com/office/drawing/2014/main" id="{00000000-0008-0000-0900-00007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2" name="Picture 22" descr="ecblank">
          <a:extLst>
            <a:ext uri="{FF2B5EF4-FFF2-40B4-BE49-F238E27FC236}">
              <a16:creationId xmlns:a16="http://schemas.microsoft.com/office/drawing/2014/main" id="{00000000-0008-0000-0900-00007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3" name="Picture 26" descr="ecblank">
          <a:extLst>
            <a:ext uri="{FF2B5EF4-FFF2-40B4-BE49-F238E27FC236}">
              <a16:creationId xmlns:a16="http://schemas.microsoft.com/office/drawing/2014/main" id="{00000000-0008-0000-0900-00007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4" name="Picture 30" descr="ecblank">
          <a:extLst>
            <a:ext uri="{FF2B5EF4-FFF2-40B4-BE49-F238E27FC236}">
              <a16:creationId xmlns:a16="http://schemas.microsoft.com/office/drawing/2014/main" id="{00000000-0008-0000-0900-00008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5" name="Picture 34" descr="ecblank">
          <a:extLst>
            <a:ext uri="{FF2B5EF4-FFF2-40B4-BE49-F238E27FC236}">
              <a16:creationId xmlns:a16="http://schemas.microsoft.com/office/drawing/2014/main" id="{00000000-0008-0000-0900-00008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6" name="Picture 38" descr="ecblank">
          <a:extLst>
            <a:ext uri="{FF2B5EF4-FFF2-40B4-BE49-F238E27FC236}">
              <a16:creationId xmlns:a16="http://schemas.microsoft.com/office/drawing/2014/main" id="{00000000-0008-0000-0900-00008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7" name="Picture 43" descr="ecblank">
          <a:extLst>
            <a:ext uri="{FF2B5EF4-FFF2-40B4-BE49-F238E27FC236}">
              <a16:creationId xmlns:a16="http://schemas.microsoft.com/office/drawing/2014/main" id="{00000000-0008-0000-0900-00008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8" name="Picture 47" descr="ecblank">
          <a:extLst>
            <a:ext uri="{FF2B5EF4-FFF2-40B4-BE49-F238E27FC236}">
              <a16:creationId xmlns:a16="http://schemas.microsoft.com/office/drawing/2014/main" id="{00000000-0008-0000-0900-00008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89" name="Picture 51" descr="ecblank">
          <a:extLst>
            <a:ext uri="{FF2B5EF4-FFF2-40B4-BE49-F238E27FC236}">
              <a16:creationId xmlns:a16="http://schemas.microsoft.com/office/drawing/2014/main" id="{00000000-0008-0000-0900-00008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0" name="Picture 55" descr="ecblank">
          <a:extLst>
            <a:ext uri="{FF2B5EF4-FFF2-40B4-BE49-F238E27FC236}">
              <a16:creationId xmlns:a16="http://schemas.microsoft.com/office/drawing/2014/main" id="{00000000-0008-0000-0900-00008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1" name="Picture 59" descr="ecblank">
          <a:extLst>
            <a:ext uri="{FF2B5EF4-FFF2-40B4-BE49-F238E27FC236}">
              <a16:creationId xmlns:a16="http://schemas.microsoft.com/office/drawing/2014/main" id="{00000000-0008-0000-0900-00008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2" name="Picture 63" descr="ecblank">
          <a:extLst>
            <a:ext uri="{FF2B5EF4-FFF2-40B4-BE49-F238E27FC236}">
              <a16:creationId xmlns:a16="http://schemas.microsoft.com/office/drawing/2014/main" id="{00000000-0008-0000-0900-00008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3" name="Picture 64" descr="ecblank">
          <a:extLst>
            <a:ext uri="{FF2B5EF4-FFF2-40B4-BE49-F238E27FC236}">
              <a16:creationId xmlns:a16="http://schemas.microsoft.com/office/drawing/2014/main" id="{00000000-0008-0000-0900-00008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4" name="Picture 65" descr="ecblank">
          <a:extLst>
            <a:ext uri="{FF2B5EF4-FFF2-40B4-BE49-F238E27FC236}">
              <a16:creationId xmlns:a16="http://schemas.microsoft.com/office/drawing/2014/main" id="{00000000-0008-0000-0900-00008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5" name="Picture 66" descr="ecblank">
          <a:extLst>
            <a:ext uri="{FF2B5EF4-FFF2-40B4-BE49-F238E27FC236}">
              <a16:creationId xmlns:a16="http://schemas.microsoft.com/office/drawing/2014/main" id="{00000000-0008-0000-0900-00008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6" name="Picture 68" descr="ecblank">
          <a:extLst>
            <a:ext uri="{FF2B5EF4-FFF2-40B4-BE49-F238E27FC236}">
              <a16:creationId xmlns:a16="http://schemas.microsoft.com/office/drawing/2014/main" id="{00000000-0008-0000-0900-00008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7" name="Picture 72" descr="ecblank">
          <a:extLst>
            <a:ext uri="{FF2B5EF4-FFF2-40B4-BE49-F238E27FC236}">
              <a16:creationId xmlns:a16="http://schemas.microsoft.com/office/drawing/2014/main" id="{00000000-0008-0000-0900-00008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8" name="Picture 97" descr="ecblank">
          <a:extLst>
            <a:ext uri="{FF2B5EF4-FFF2-40B4-BE49-F238E27FC236}">
              <a16:creationId xmlns:a16="http://schemas.microsoft.com/office/drawing/2014/main" id="{00000000-0008-0000-0900-00008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399" name="Picture 99" descr="ecblank">
          <a:extLst>
            <a:ext uri="{FF2B5EF4-FFF2-40B4-BE49-F238E27FC236}">
              <a16:creationId xmlns:a16="http://schemas.microsoft.com/office/drawing/2014/main" id="{00000000-0008-0000-0900-00008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0" name="Picture 101" descr="ecblank">
          <a:extLst>
            <a:ext uri="{FF2B5EF4-FFF2-40B4-BE49-F238E27FC236}">
              <a16:creationId xmlns:a16="http://schemas.microsoft.com/office/drawing/2014/main" id="{00000000-0008-0000-0900-00009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1" name="Picture 103" descr="ecblank">
          <a:extLst>
            <a:ext uri="{FF2B5EF4-FFF2-40B4-BE49-F238E27FC236}">
              <a16:creationId xmlns:a16="http://schemas.microsoft.com/office/drawing/2014/main" id="{00000000-0008-0000-0900-00009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2" name="Picture 26" descr="ecblank">
          <a:extLst>
            <a:ext uri="{FF2B5EF4-FFF2-40B4-BE49-F238E27FC236}">
              <a16:creationId xmlns:a16="http://schemas.microsoft.com/office/drawing/2014/main" id="{00000000-0008-0000-0900-00009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3" name="Picture 30" descr="ecblank">
          <a:extLst>
            <a:ext uri="{FF2B5EF4-FFF2-40B4-BE49-F238E27FC236}">
              <a16:creationId xmlns:a16="http://schemas.microsoft.com/office/drawing/2014/main" id="{00000000-0008-0000-0900-00009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4" name="Picture 34" descr="ecblank">
          <a:extLst>
            <a:ext uri="{FF2B5EF4-FFF2-40B4-BE49-F238E27FC236}">
              <a16:creationId xmlns:a16="http://schemas.microsoft.com/office/drawing/2014/main" id="{00000000-0008-0000-0900-00009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5" name="Picture 38" descr="ecblank">
          <a:extLst>
            <a:ext uri="{FF2B5EF4-FFF2-40B4-BE49-F238E27FC236}">
              <a16:creationId xmlns:a16="http://schemas.microsoft.com/office/drawing/2014/main" id="{00000000-0008-0000-0900-00009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6" name="Picture 43" descr="ecblank">
          <a:extLst>
            <a:ext uri="{FF2B5EF4-FFF2-40B4-BE49-F238E27FC236}">
              <a16:creationId xmlns:a16="http://schemas.microsoft.com/office/drawing/2014/main" id="{00000000-0008-0000-0900-00009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7" name="Picture 47" descr="ecblank">
          <a:extLst>
            <a:ext uri="{FF2B5EF4-FFF2-40B4-BE49-F238E27FC236}">
              <a16:creationId xmlns:a16="http://schemas.microsoft.com/office/drawing/2014/main" id="{00000000-0008-0000-0900-00009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8" name="Picture 51" descr="ecblank">
          <a:extLst>
            <a:ext uri="{FF2B5EF4-FFF2-40B4-BE49-F238E27FC236}">
              <a16:creationId xmlns:a16="http://schemas.microsoft.com/office/drawing/2014/main" id="{00000000-0008-0000-0900-00009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09" name="Picture 55" descr="ecblank">
          <a:extLst>
            <a:ext uri="{FF2B5EF4-FFF2-40B4-BE49-F238E27FC236}">
              <a16:creationId xmlns:a16="http://schemas.microsoft.com/office/drawing/2014/main" id="{00000000-0008-0000-0900-00009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0" name="Picture 59" descr="ecblank">
          <a:extLst>
            <a:ext uri="{FF2B5EF4-FFF2-40B4-BE49-F238E27FC236}">
              <a16:creationId xmlns:a16="http://schemas.microsoft.com/office/drawing/2014/main" id="{00000000-0008-0000-0900-00009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1" name="Picture 63" descr="ecblank">
          <a:extLst>
            <a:ext uri="{FF2B5EF4-FFF2-40B4-BE49-F238E27FC236}">
              <a16:creationId xmlns:a16="http://schemas.microsoft.com/office/drawing/2014/main" id="{00000000-0008-0000-0900-00009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2" name="Picture 64" descr="ecblank">
          <a:extLst>
            <a:ext uri="{FF2B5EF4-FFF2-40B4-BE49-F238E27FC236}">
              <a16:creationId xmlns:a16="http://schemas.microsoft.com/office/drawing/2014/main" id="{00000000-0008-0000-0900-00009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3" name="Picture 65" descr="ecblank">
          <a:extLst>
            <a:ext uri="{FF2B5EF4-FFF2-40B4-BE49-F238E27FC236}">
              <a16:creationId xmlns:a16="http://schemas.microsoft.com/office/drawing/2014/main" id="{00000000-0008-0000-0900-00009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4" name="Picture 66" descr="ecblank">
          <a:extLst>
            <a:ext uri="{FF2B5EF4-FFF2-40B4-BE49-F238E27FC236}">
              <a16:creationId xmlns:a16="http://schemas.microsoft.com/office/drawing/2014/main" id="{00000000-0008-0000-0900-00009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5" name="Picture 68" descr="ecblank">
          <a:extLst>
            <a:ext uri="{FF2B5EF4-FFF2-40B4-BE49-F238E27FC236}">
              <a16:creationId xmlns:a16="http://schemas.microsoft.com/office/drawing/2014/main" id="{00000000-0008-0000-0900-00009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6" name="Picture 72" descr="ecblank">
          <a:extLst>
            <a:ext uri="{FF2B5EF4-FFF2-40B4-BE49-F238E27FC236}">
              <a16:creationId xmlns:a16="http://schemas.microsoft.com/office/drawing/2014/main" id="{00000000-0008-0000-0900-0000A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7" name="Picture 97" descr="ecblank">
          <a:extLst>
            <a:ext uri="{FF2B5EF4-FFF2-40B4-BE49-F238E27FC236}">
              <a16:creationId xmlns:a16="http://schemas.microsoft.com/office/drawing/2014/main" id="{00000000-0008-0000-0900-0000A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8" name="Picture 99" descr="ecblank">
          <a:extLst>
            <a:ext uri="{FF2B5EF4-FFF2-40B4-BE49-F238E27FC236}">
              <a16:creationId xmlns:a16="http://schemas.microsoft.com/office/drawing/2014/main" id="{00000000-0008-0000-0900-0000A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19" name="Picture 101" descr="ecblank">
          <a:extLst>
            <a:ext uri="{FF2B5EF4-FFF2-40B4-BE49-F238E27FC236}">
              <a16:creationId xmlns:a16="http://schemas.microsoft.com/office/drawing/2014/main" id="{00000000-0008-0000-0900-0000A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0" name="Picture 103" descr="ecblank">
          <a:extLst>
            <a:ext uri="{FF2B5EF4-FFF2-40B4-BE49-F238E27FC236}">
              <a16:creationId xmlns:a16="http://schemas.microsoft.com/office/drawing/2014/main" id="{00000000-0008-0000-0900-0000A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1" name="Picture 105" descr="ecblank">
          <a:extLst>
            <a:ext uri="{FF2B5EF4-FFF2-40B4-BE49-F238E27FC236}">
              <a16:creationId xmlns:a16="http://schemas.microsoft.com/office/drawing/2014/main" id="{00000000-0008-0000-0900-0000A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2" name="Picture 2" descr="ecblank">
          <a:extLst>
            <a:ext uri="{FF2B5EF4-FFF2-40B4-BE49-F238E27FC236}">
              <a16:creationId xmlns:a16="http://schemas.microsoft.com/office/drawing/2014/main" id="{00000000-0008-0000-0900-0000A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3" name="Picture 6" descr="ecblank">
          <a:extLst>
            <a:ext uri="{FF2B5EF4-FFF2-40B4-BE49-F238E27FC236}">
              <a16:creationId xmlns:a16="http://schemas.microsoft.com/office/drawing/2014/main" id="{00000000-0008-0000-0900-0000A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4" name="Picture 10" descr="ecblank">
          <a:extLst>
            <a:ext uri="{FF2B5EF4-FFF2-40B4-BE49-F238E27FC236}">
              <a16:creationId xmlns:a16="http://schemas.microsoft.com/office/drawing/2014/main" id="{00000000-0008-0000-0900-0000A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5" name="Picture 14" descr="ecblank">
          <a:extLst>
            <a:ext uri="{FF2B5EF4-FFF2-40B4-BE49-F238E27FC236}">
              <a16:creationId xmlns:a16="http://schemas.microsoft.com/office/drawing/2014/main" id="{00000000-0008-0000-0900-0000A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6" name="Picture 18" descr="ecblank">
          <a:extLst>
            <a:ext uri="{FF2B5EF4-FFF2-40B4-BE49-F238E27FC236}">
              <a16:creationId xmlns:a16="http://schemas.microsoft.com/office/drawing/2014/main" id="{00000000-0008-0000-0900-0000A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7" name="Picture 22" descr="ecblank">
          <a:extLst>
            <a:ext uri="{FF2B5EF4-FFF2-40B4-BE49-F238E27FC236}">
              <a16:creationId xmlns:a16="http://schemas.microsoft.com/office/drawing/2014/main" id="{00000000-0008-0000-0900-0000A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8" name="Picture 26" descr="ecblank">
          <a:extLst>
            <a:ext uri="{FF2B5EF4-FFF2-40B4-BE49-F238E27FC236}">
              <a16:creationId xmlns:a16="http://schemas.microsoft.com/office/drawing/2014/main" id="{00000000-0008-0000-0900-0000A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29" name="Picture 30" descr="ecblank">
          <a:extLst>
            <a:ext uri="{FF2B5EF4-FFF2-40B4-BE49-F238E27FC236}">
              <a16:creationId xmlns:a16="http://schemas.microsoft.com/office/drawing/2014/main" id="{00000000-0008-0000-0900-0000A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0" name="Picture 34" descr="ecblank">
          <a:extLst>
            <a:ext uri="{FF2B5EF4-FFF2-40B4-BE49-F238E27FC236}">
              <a16:creationId xmlns:a16="http://schemas.microsoft.com/office/drawing/2014/main" id="{00000000-0008-0000-0900-0000A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1" name="Picture 38" descr="ecblank">
          <a:extLst>
            <a:ext uri="{FF2B5EF4-FFF2-40B4-BE49-F238E27FC236}">
              <a16:creationId xmlns:a16="http://schemas.microsoft.com/office/drawing/2014/main" id="{00000000-0008-0000-0900-0000A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2" name="Picture 43" descr="ecblank">
          <a:extLst>
            <a:ext uri="{FF2B5EF4-FFF2-40B4-BE49-F238E27FC236}">
              <a16:creationId xmlns:a16="http://schemas.microsoft.com/office/drawing/2014/main" id="{00000000-0008-0000-0900-0000B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3" name="Picture 47" descr="ecblank">
          <a:extLst>
            <a:ext uri="{FF2B5EF4-FFF2-40B4-BE49-F238E27FC236}">
              <a16:creationId xmlns:a16="http://schemas.microsoft.com/office/drawing/2014/main" id="{00000000-0008-0000-0900-0000B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4" name="Picture 51" descr="ecblank">
          <a:extLst>
            <a:ext uri="{FF2B5EF4-FFF2-40B4-BE49-F238E27FC236}">
              <a16:creationId xmlns:a16="http://schemas.microsoft.com/office/drawing/2014/main" id="{00000000-0008-0000-0900-0000B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5" name="Picture 55" descr="ecblank">
          <a:extLst>
            <a:ext uri="{FF2B5EF4-FFF2-40B4-BE49-F238E27FC236}">
              <a16:creationId xmlns:a16="http://schemas.microsoft.com/office/drawing/2014/main" id="{00000000-0008-0000-0900-0000B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6" name="Picture 59" descr="ecblank">
          <a:extLst>
            <a:ext uri="{FF2B5EF4-FFF2-40B4-BE49-F238E27FC236}">
              <a16:creationId xmlns:a16="http://schemas.microsoft.com/office/drawing/2014/main" id="{00000000-0008-0000-0900-0000B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7" name="Picture 63" descr="ecblank">
          <a:extLst>
            <a:ext uri="{FF2B5EF4-FFF2-40B4-BE49-F238E27FC236}">
              <a16:creationId xmlns:a16="http://schemas.microsoft.com/office/drawing/2014/main" id="{00000000-0008-0000-0900-0000B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8" name="Picture 64" descr="ecblank">
          <a:extLst>
            <a:ext uri="{FF2B5EF4-FFF2-40B4-BE49-F238E27FC236}">
              <a16:creationId xmlns:a16="http://schemas.microsoft.com/office/drawing/2014/main" id="{00000000-0008-0000-0900-0000B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39" name="Picture 65" descr="ecblank">
          <a:extLst>
            <a:ext uri="{FF2B5EF4-FFF2-40B4-BE49-F238E27FC236}">
              <a16:creationId xmlns:a16="http://schemas.microsoft.com/office/drawing/2014/main" id="{00000000-0008-0000-0900-0000B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0" name="Picture 66" descr="ecblank">
          <a:extLst>
            <a:ext uri="{FF2B5EF4-FFF2-40B4-BE49-F238E27FC236}">
              <a16:creationId xmlns:a16="http://schemas.microsoft.com/office/drawing/2014/main" id="{00000000-0008-0000-0900-0000B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1" name="Picture 68" descr="ecblank">
          <a:extLst>
            <a:ext uri="{FF2B5EF4-FFF2-40B4-BE49-F238E27FC236}">
              <a16:creationId xmlns:a16="http://schemas.microsoft.com/office/drawing/2014/main" id="{00000000-0008-0000-0900-0000B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2" name="Picture 72" descr="ecblank">
          <a:extLst>
            <a:ext uri="{FF2B5EF4-FFF2-40B4-BE49-F238E27FC236}">
              <a16:creationId xmlns:a16="http://schemas.microsoft.com/office/drawing/2014/main" id="{00000000-0008-0000-0900-0000B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3" name="Picture 97" descr="ecblank">
          <a:extLst>
            <a:ext uri="{FF2B5EF4-FFF2-40B4-BE49-F238E27FC236}">
              <a16:creationId xmlns:a16="http://schemas.microsoft.com/office/drawing/2014/main" id="{00000000-0008-0000-0900-0000B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4" name="Picture 99" descr="ecblank">
          <a:extLst>
            <a:ext uri="{FF2B5EF4-FFF2-40B4-BE49-F238E27FC236}">
              <a16:creationId xmlns:a16="http://schemas.microsoft.com/office/drawing/2014/main" id="{00000000-0008-0000-0900-0000B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5" name="Picture 101" descr="ecblank">
          <a:extLst>
            <a:ext uri="{FF2B5EF4-FFF2-40B4-BE49-F238E27FC236}">
              <a16:creationId xmlns:a16="http://schemas.microsoft.com/office/drawing/2014/main" id="{00000000-0008-0000-0900-0000B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6" name="Picture 103" descr="ecblank">
          <a:extLst>
            <a:ext uri="{FF2B5EF4-FFF2-40B4-BE49-F238E27FC236}">
              <a16:creationId xmlns:a16="http://schemas.microsoft.com/office/drawing/2014/main" id="{00000000-0008-0000-0900-0000B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7" name="Picture 30" descr="ecblank">
          <a:extLst>
            <a:ext uri="{FF2B5EF4-FFF2-40B4-BE49-F238E27FC236}">
              <a16:creationId xmlns:a16="http://schemas.microsoft.com/office/drawing/2014/main" id="{00000000-0008-0000-0900-0000B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8" name="Picture 34" descr="ecblank">
          <a:extLst>
            <a:ext uri="{FF2B5EF4-FFF2-40B4-BE49-F238E27FC236}">
              <a16:creationId xmlns:a16="http://schemas.microsoft.com/office/drawing/2014/main" id="{00000000-0008-0000-0900-0000C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49" name="Picture 38" descr="ecblank">
          <a:extLst>
            <a:ext uri="{FF2B5EF4-FFF2-40B4-BE49-F238E27FC236}">
              <a16:creationId xmlns:a16="http://schemas.microsoft.com/office/drawing/2014/main" id="{00000000-0008-0000-0900-0000C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0" name="Picture 43" descr="ecblank">
          <a:extLst>
            <a:ext uri="{FF2B5EF4-FFF2-40B4-BE49-F238E27FC236}">
              <a16:creationId xmlns:a16="http://schemas.microsoft.com/office/drawing/2014/main" id="{00000000-0008-0000-0900-0000C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1" name="Picture 47" descr="ecblank">
          <a:extLst>
            <a:ext uri="{FF2B5EF4-FFF2-40B4-BE49-F238E27FC236}">
              <a16:creationId xmlns:a16="http://schemas.microsoft.com/office/drawing/2014/main" id="{00000000-0008-0000-0900-0000C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2" name="Picture 51" descr="ecblank">
          <a:extLst>
            <a:ext uri="{FF2B5EF4-FFF2-40B4-BE49-F238E27FC236}">
              <a16:creationId xmlns:a16="http://schemas.microsoft.com/office/drawing/2014/main" id="{00000000-0008-0000-0900-0000C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3" name="Picture 55" descr="ecblank">
          <a:extLst>
            <a:ext uri="{FF2B5EF4-FFF2-40B4-BE49-F238E27FC236}">
              <a16:creationId xmlns:a16="http://schemas.microsoft.com/office/drawing/2014/main" id="{00000000-0008-0000-0900-0000C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4" name="Picture 59" descr="ecblank">
          <a:extLst>
            <a:ext uri="{FF2B5EF4-FFF2-40B4-BE49-F238E27FC236}">
              <a16:creationId xmlns:a16="http://schemas.microsoft.com/office/drawing/2014/main" id="{00000000-0008-0000-0900-0000C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5" name="Picture 63" descr="ecblank">
          <a:extLst>
            <a:ext uri="{FF2B5EF4-FFF2-40B4-BE49-F238E27FC236}">
              <a16:creationId xmlns:a16="http://schemas.microsoft.com/office/drawing/2014/main" id="{00000000-0008-0000-0900-0000C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6" name="Picture 64" descr="ecblank">
          <a:extLst>
            <a:ext uri="{FF2B5EF4-FFF2-40B4-BE49-F238E27FC236}">
              <a16:creationId xmlns:a16="http://schemas.microsoft.com/office/drawing/2014/main" id="{00000000-0008-0000-0900-0000C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7" name="Picture 65" descr="ecblank">
          <a:extLst>
            <a:ext uri="{FF2B5EF4-FFF2-40B4-BE49-F238E27FC236}">
              <a16:creationId xmlns:a16="http://schemas.microsoft.com/office/drawing/2014/main" id="{00000000-0008-0000-0900-0000C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8" name="Picture 66" descr="ecblank">
          <a:extLst>
            <a:ext uri="{FF2B5EF4-FFF2-40B4-BE49-F238E27FC236}">
              <a16:creationId xmlns:a16="http://schemas.microsoft.com/office/drawing/2014/main" id="{00000000-0008-0000-0900-0000C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59" name="Picture 68" descr="ecblank">
          <a:extLst>
            <a:ext uri="{FF2B5EF4-FFF2-40B4-BE49-F238E27FC236}">
              <a16:creationId xmlns:a16="http://schemas.microsoft.com/office/drawing/2014/main" id="{00000000-0008-0000-0900-0000C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0" name="Picture 72" descr="ecblank">
          <a:extLst>
            <a:ext uri="{FF2B5EF4-FFF2-40B4-BE49-F238E27FC236}">
              <a16:creationId xmlns:a16="http://schemas.microsoft.com/office/drawing/2014/main" id="{00000000-0008-0000-0900-0000C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1" name="Picture 97" descr="ecblank">
          <a:extLst>
            <a:ext uri="{FF2B5EF4-FFF2-40B4-BE49-F238E27FC236}">
              <a16:creationId xmlns:a16="http://schemas.microsoft.com/office/drawing/2014/main" id="{00000000-0008-0000-0900-0000C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2" name="Picture 99" descr="ecblank">
          <a:extLst>
            <a:ext uri="{FF2B5EF4-FFF2-40B4-BE49-F238E27FC236}">
              <a16:creationId xmlns:a16="http://schemas.microsoft.com/office/drawing/2014/main" id="{00000000-0008-0000-0900-0000C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3" name="Picture 101" descr="ecblank">
          <a:extLst>
            <a:ext uri="{FF2B5EF4-FFF2-40B4-BE49-F238E27FC236}">
              <a16:creationId xmlns:a16="http://schemas.microsoft.com/office/drawing/2014/main" id="{00000000-0008-0000-0900-0000C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4" name="Picture 103" descr="ecblank">
          <a:extLst>
            <a:ext uri="{FF2B5EF4-FFF2-40B4-BE49-F238E27FC236}">
              <a16:creationId xmlns:a16="http://schemas.microsoft.com/office/drawing/2014/main" id="{00000000-0008-0000-0900-0000D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5" name="Picture 105" descr="ecblank">
          <a:extLst>
            <a:ext uri="{FF2B5EF4-FFF2-40B4-BE49-F238E27FC236}">
              <a16:creationId xmlns:a16="http://schemas.microsoft.com/office/drawing/2014/main" id="{00000000-0008-0000-0900-0000D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6" name="Picture 2" descr="ecblank">
          <a:extLst>
            <a:ext uri="{FF2B5EF4-FFF2-40B4-BE49-F238E27FC236}">
              <a16:creationId xmlns:a16="http://schemas.microsoft.com/office/drawing/2014/main" id="{00000000-0008-0000-0900-0000D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7" name="Picture 6" descr="ecblank">
          <a:extLst>
            <a:ext uri="{FF2B5EF4-FFF2-40B4-BE49-F238E27FC236}">
              <a16:creationId xmlns:a16="http://schemas.microsoft.com/office/drawing/2014/main" id="{00000000-0008-0000-0900-0000D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8" name="Picture 10" descr="ecblank">
          <a:extLst>
            <a:ext uri="{FF2B5EF4-FFF2-40B4-BE49-F238E27FC236}">
              <a16:creationId xmlns:a16="http://schemas.microsoft.com/office/drawing/2014/main" id="{00000000-0008-0000-0900-0000D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69" name="Picture 14" descr="ecblank">
          <a:extLst>
            <a:ext uri="{FF2B5EF4-FFF2-40B4-BE49-F238E27FC236}">
              <a16:creationId xmlns:a16="http://schemas.microsoft.com/office/drawing/2014/main" id="{00000000-0008-0000-0900-0000D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0" name="Picture 18" descr="ecblank">
          <a:extLst>
            <a:ext uri="{FF2B5EF4-FFF2-40B4-BE49-F238E27FC236}">
              <a16:creationId xmlns:a16="http://schemas.microsoft.com/office/drawing/2014/main" id="{00000000-0008-0000-0900-0000D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1" name="Picture 22" descr="ecblank">
          <a:extLst>
            <a:ext uri="{FF2B5EF4-FFF2-40B4-BE49-F238E27FC236}">
              <a16:creationId xmlns:a16="http://schemas.microsoft.com/office/drawing/2014/main" id="{00000000-0008-0000-0900-0000D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2" name="Picture 26" descr="ecblank">
          <a:extLst>
            <a:ext uri="{FF2B5EF4-FFF2-40B4-BE49-F238E27FC236}">
              <a16:creationId xmlns:a16="http://schemas.microsoft.com/office/drawing/2014/main" id="{00000000-0008-0000-0900-0000D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3" name="Picture 30" descr="ecblank">
          <a:extLst>
            <a:ext uri="{FF2B5EF4-FFF2-40B4-BE49-F238E27FC236}">
              <a16:creationId xmlns:a16="http://schemas.microsoft.com/office/drawing/2014/main" id="{00000000-0008-0000-0900-0000D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4" name="Picture 34" descr="ecblank">
          <a:extLst>
            <a:ext uri="{FF2B5EF4-FFF2-40B4-BE49-F238E27FC236}">
              <a16:creationId xmlns:a16="http://schemas.microsoft.com/office/drawing/2014/main" id="{00000000-0008-0000-0900-0000D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5" name="Picture 38" descr="ecblank">
          <a:extLst>
            <a:ext uri="{FF2B5EF4-FFF2-40B4-BE49-F238E27FC236}">
              <a16:creationId xmlns:a16="http://schemas.microsoft.com/office/drawing/2014/main" id="{00000000-0008-0000-0900-0000D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6" name="Picture 43" descr="ecblank">
          <a:extLst>
            <a:ext uri="{FF2B5EF4-FFF2-40B4-BE49-F238E27FC236}">
              <a16:creationId xmlns:a16="http://schemas.microsoft.com/office/drawing/2014/main" id="{00000000-0008-0000-0900-0000D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7" name="Picture 47" descr="ecblank">
          <a:extLst>
            <a:ext uri="{FF2B5EF4-FFF2-40B4-BE49-F238E27FC236}">
              <a16:creationId xmlns:a16="http://schemas.microsoft.com/office/drawing/2014/main" id="{00000000-0008-0000-0900-0000D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8" name="Picture 51" descr="ecblank">
          <a:extLst>
            <a:ext uri="{FF2B5EF4-FFF2-40B4-BE49-F238E27FC236}">
              <a16:creationId xmlns:a16="http://schemas.microsoft.com/office/drawing/2014/main" id="{00000000-0008-0000-0900-0000D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79" name="Picture 55" descr="ecblank">
          <a:extLst>
            <a:ext uri="{FF2B5EF4-FFF2-40B4-BE49-F238E27FC236}">
              <a16:creationId xmlns:a16="http://schemas.microsoft.com/office/drawing/2014/main" id="{00000000-0008-0000-0900-0000D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0" name="Picture 59" descr="ecblank">
          <a:extLst>
            <a:ext uri="{FF2B5EF4-FFF2-40B4-BE49-F238E27FC236}">
              <a16:creationId xmlns:a16="http://schemas.microsoft.com/office/drawing/2014/main" id="{00000000-0008-0000-0900-0000E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1" name="Picture 63" descr="ecblank">
          <a:extLst>
            <a:ext uri="{FF2B5EF4-FFF2-40B4-BE49-F238E27FC236}">
              <a16:creationId xmlns:a16="http://schemas.microsoft.com/office/drawing/2014/main" id="{00000000-0008-0000-0900-0000E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2" name="Picture 64" descr="ecblank">
          <a:extLst>
            <a:ext uri="{FF2B5EF4-FFF2-40B4-BE49-F238E27FC236}">
              <a16:creationId xmlns:a16="http://schemas.microsoft.com/office/drawing/2014/main" id="{00000000-0008-0000-0900-0000E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3" name="Picture 65" descr="ecblank">
          <a:extLst>
            <a:ext uri="{FF2B5EF4-FFF2-40B4-BE49-F238E27FC236}">
              <a16:creationId xmlns:a16="http://schemas.microsoft.com/office/drawing/2014/main" id="{00000000-0008-0000-0900-0000E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4" name="Picture 66" descr="ecblank">
          <a:extLst>
            <a:ext uri="{FF2B5EF4-FFF2-40B4-BE49-F238E27FC236}">
              <a16:creationId xmlns:a16="http://schemas.microsoft.com/office/drawing/2014/main" id="{00000000-0008-0000-0900-0000E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5" name="Picture 68" descr="ecblank">
          <a:extLst>
            <a:ext uri="{FF2B5EF4-FFF2-40B4-BE49-F238E27FC236}">
              <a16:creationId xmlns:a16="http://schemas.microsoft.com/office/drawing/2014/main" id="{00000000-0008-0000-0900-0000E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6" name="Picture 72" descr="ecblank">
          <a:extLst>
            <a:ext uri="{FF2B5EF4-FFF2-40B4-BE49-F238E27FC236}">
              <a16:creationId xmlns:a16="http://schemas.microsoft.com/office/drawing/2014/main" id="{00000000-0008-0000-0900-0000E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7" name="Picture 97" descr="ecblank">
          <a:extLst>
            <a:ext uri="{FF2B5EF4-FFF2-40B4-BE49-F238E27FC236}">
              <a16:creationId xmlns:a16="http://schemas.microsoft.com/office/drawing/2014/main" id="{00000000-0008-0000-0900-0000E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8" name="Picture 99" descr="ecblank">
          <a:extLst>
            <a:ext uri="{FF2B5EF4-FFF2-40B4-BE49-F238E27FC236}">
              <a16:creationId xmlns:a16="http://schemas.microsoft.com/office/drawing/2014/main" id="{00000000-0008-0000-0900-0000E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89" name="Picture 101" descr="ecblank">
          <a:extLst>
            <a:ext uri="{FF2B5EF4-FFF2-40B4-BE49-F238E27FC236}">
              <a16:creationId xmlns:a16="http://schemas.microsoft.com/office/drawing/2014/main" id="{00000000-0008-0000-0900-0000E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0" name="Picture 103" descr="ecblank">
          <a:extLst>
            <a:ext uri="{FF2B5EF4-FFF2-40B4-BE49-F238E27FC236}">
              <a16:creationId xmlns:a16="http://schemas.microsoft.com/office/drawing/2014/main" id="{00000000-0008-0000-0900-0000E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1" name="Picture 26" descr="ecblank">
          <a:extLst>
            <a:ext uri="{FF2B5EF4-FFF2-40B4-BE49-F238E27FC236}">
              <a16:creationId xmlns:a16="http://schemas.microsoft.com/office/drawing/2014/main" id="{00000000-0008-0000-0900-0000E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2" name="Picture 30" descr="ecblank">
          <a:extLst>
            <a:ext uri="{FF2B5EF4-FFF2-40B4-BE49-F238E27FC236}">
              <a16:creationId xmlns:a16="http://schemas.microsoft.com/office/drawing/2014/main" id="{00000000-0008-0000-0900-0000E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3" name="Picture 34" descr="ecblank">
          <a:extLst>
            <a:ext uri="{FF2B5EF4-FFF2-40B4-BE49-F238E27FC236}">
              <a16:creationId xmlns:a16="http://schemas.microsoft.com/office/drawing/2014/main" id="{00000000-0008-0000-0900-0000E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4" name="Picture 38" descr="ecblank">
          <a:extLst>
            <a:ext uri="{FF2B5EF4-FFF2-40B4-BE49-F238E27FC236}">
              <a16:creationId xmlns:a16="http://schemas.microsoft.com/office/drawing/2014/main" id="{00000000-0008-0000-0900-0000E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5" name="Picture 43" descr="ecblank">
          <a:extLst>
            <a:ext uri="{FF2B5EF4-FFF2-40B4-BE49-F238E27FC236}">
              <a16:creationId xmlns:a16="http://schemas.microsoft.com/office/drawing/2014/main" id="{00000000-0008-0000-0900-0000E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6" name="Picture 47" descr="ecblank">
          <a:extLst>
            <a:ext uri="{FF2B5EF4-FFF2-40B4-BE49-F238E27FC236}">
              <a16:creationId xmlns:a16="http://schemas.microsoft.com/office/drawing/2014/main" id="{00000000-0008-0000-0900-0000F0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7" name="Picture 51" descr="ecblank">
          <a:extLst>
            <a:ext uri="{FF2B5EF4-FFF2-40B4-BE49-F238E27FC236}">
              <a16:creationId xmlns:a16="http://schemas.microsoft.com/office/drawing/2014/main" id="{00000000-0008-0000-0900-0000F1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8" name="Picture 55" descr="ecblank">
          <a:extLst>
            <a:ext uri="{FF2B5EF4-FFF2-40B4-BE49-F238E27FC236}">
              <a16:creationId xmlns:a16="http://schemas.microsoft.com/office/drawing/2014/main" id="{00000000-0008-0000-0900-0000F2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499" name="Picture 59" descr="ecblank">
          <a:extLst>
            <a:ext uri="{FF2B5EF4-FFF2-40B4-BE49-F238E27FC236}">
              <a16:creationId xmlns:a16="http://schemas.microsoft.com/office/drawing/2014/main" id="{00000000-0008-0000-0900-0000F3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0" name="Picture 63" descr="ecblank">
          <a:extLst>
            <a:ext uri="{FF2B5EF4-FFF2-40B4-BE49-F238E27FC236}">
              <a16:creationId xmlns:a16="http://schemas.microsoft.com/office/drawing/2014/main" id="{00000000-0008-0000-0900-0000F4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1" name="Picture 64" descr="ecblank">
          <a:extLst>
            <a:ext uri="{FF2B5EF4-FFF2-40B4-BE49-F238E27FC236}">
              <a16:creationId xmlns:a16="http://schemas.microsoft.com/office/drawing/2014/main" id="{00000000-0008-0000-0900-0000F5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2" name="Picture 65" descr="ecblank">
          <a:extLst>
            <a:ext uri="{FF2B5EF4-FFF2-40B4-BE49-F238E27FC236}">
              <a16:creationId xmlns:a16="http://schemas.microsoft.com/office/drawing/2014/main" id="{00000000-0008-0000-0900-0000F6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3" name="Picture 66" descr="ecblank">
          <a:extLst>
            <a:ext uri="{FF2B5EF4-FFF2-40B4-BE49-F238E27FC236}">
              <a16:creationId xmlns:a16="http://schemas.microsoft.com/office/drawing/2014/main" id="{00000000-0008-0000-0900-0000F7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4" name="Picture 68" descr="ecblank">
          <a:extLst>
            <a:ext uri="{FF2B5EF4-FFF2-40B4-BE49-F238E27FC236}">
              <a16:creationId xmlns:a16="http://schemas.microsoft.com/office/drawing/2014/main" id="{00000000-0008-0000-0900-0000F8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5" name="Picture 72" descr="ecblank">
          <a:extLst>
            <a:ext uri="{FF2B5EF4-FFF2-40B4-BE49-F238E27FC236}">
              <a16:creationId xmlns:a16="http://schemas.microsoft.com/office/drawing/2014/main" id="{00000000-0008-0000-0900-0000F9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6" name="Picture 97" descr="ecblank">
          <a:extLst>
            <a:ext uri="{FF2B5EF4-FFF2-40B4-BE49-F238E27FC236}">
              <a16:creationId xmlns:a16="http://schemas.microsoft.com/office/drawing/2014/main" id="{00000000-0008-0000-0900-0000FA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7" name="Picture 99" descr="ecblank">
          <a:extLst>
            <a:ext uri="{FF2B5EF4-FFF2-40B4-BE49-F238E27FC236}">
              <a16:creationId xmlns:a16="http://schemas.microsoft.com/office/drawing/2014/main" id="{00000000-0008-0000-0900-0000FB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8" name="Picture 101" descr="ecblank">
          <a:extLst>
            <a:ext uri="{FF2B5EF4-FFF2-40B4-BE49-F238E27FC236}">
              <a16:creationId xmlns:a16="http://schemas.microsoft.com/office/drawing/2014/main" id="{00000000-0008-0000-0900-0000FC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09" name="Picture 103" descr="ecblank">
          <a:extLst>
            <a:ext uri="{FF2B5EF4-FFF2-40B4-BE49-F238E27FC236}">
              <a16:creationId xmlns:a16="http://schemas.microsoft.com/office/drawing/2014/main" id="{00000000-0008-0000-0900-0000FD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0" name="Picture 105" descr="ecblank">
          <a:extLst>
            <a:ext uri="{FF2B5EF4-FFF2-40B4-BE49-F238E27FC236}">
              <a16:creationId xmlns:a16="http://schemas.microsoft.com/office/drawing/2014/main" id="{00000000-0008-0000-0900-0000FE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1" name="Picture 2" descr="ecblank">
          <a:extLst>
            <a:ext uri="{FF2B5EF4-FFF2-40B4-BE49-F238E27FC236}">
              <a16:creationId xmlns:a16="http://schemas.microsoft.com/office/drawing/2014/main" id="{00000000-0008-0000-0900-0000FF01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2" name="Picture 6" descr="ecblank">
          <a:extLst>
            <a:ext uri="{FF2B5EF4-FFF2-40B4-BE49-F238E27FC236}">
              <a16:creationId xmlns:a16="http://schemas.microsoft.com/office/drawing/2014/main" id="{00000000-0008-0000-0900-00000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3" name="Picture 10" descr="ecblank">
          <a:extLst>
            <a:ext uri="{FF2B5EF4-FFF2-40B4-BE49-F238E27FC236}">
              <a16:creationId xmlns:a16="http://schemas.microsoft.com/office/drawing/2014/main" id="{00000000-0008-0000-0900-00000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4" name="Picture 14" descr="ecblank">
          <a:extLst>
            <a:ext uri="{FF2B5EF4-FFF2-40B4-BE49-F238E27FC236}">
              <a16:creationId xmlns:a16="http://schemas.microsoft.com/office/drawing/2014/main" id="{00000000-0008-0000-0900-00000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5" name="Picture 18" descr="ecblank">
          <a:extLst>
            <a:ext uri="{FF2B5EF4-FFF2-40B4-BE49-F238E27FC236}">
              <a16:creationId xmlns:a16="http://schemas.microsoft.com/office/drawing/2014/main" id="{00000000-0008-0000-0900-00000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6" name="Picture 22" descr="ecblank">
          <a:extLst>
            <a:ext uri="{FF2B5EF4-FFF2-40B4-BE49-F238E27FC236}">
              <a16:creationId xmlns:a16="http://schemas.microsoft.com/office/drawing/2014/main" id="{00000000-0008-0000-0900-00000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7" name="Picture 26" descr="ecblank">
          <a:extLst>
            <a:ext uri="{FF2B5EF4-FFF2-40B4-BE49-F238E27FC236}">
              <a16:creationId xmlns:a16="http://schemas.microsoft.com/office/drawing/2014/main" id="{00000000-0008-0000-0900-00000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8" name="Picture 30" descr="ecblank">
          <a:extLst>
            <a:ext uri="{FF2B5EF4-FFF2-40B4-BE49-F238E27FC236}">
              <a16:creationId xmlns:a16="http://schemas.microsoft.com/office/drawing/2014/main" id="{00000000-0008-0000-0900-00000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19" name="Picture 34" descr="ecblank">
          <a:extLst>
            <a:ext uri="{FF2B5EF4-FFF2-40B4-BE49-F238E27FC236}">
              <a16:creationId xmlns:a16="http://schemas.microsoft.com/office/drawing/2014/main" id="{00000000-0008-0000-0900-00000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0" name="Picture 38" descr="ecblank">
          <a:extLst>
            <a:ext uri="{FF2B5EF4-FFF2-40B4-BE49-F238E27FC236}">
              <a16:creationId xmlns:a16="http://schemas.microsoft.com/office/drawing/2014/main" id="{00000000-0008-0000-0900-00000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1" name="Picture 43" descr="ecblank">
          <a:extLst>
            <a:ext uri="{FF2B5EF4-FFF2-40B4-BE49-F238E27FC236}">
              <a16:creationId xmlns:a16="http://schemas.microsoft.com/office/drawing/2014/main" id="{00000000-0008-0000-0900-00000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2" name="Picture 47" descr="ecblank">
          <a:extLst>
            <a:ext uri="{FF2B5EF4-FFF2-40B4-BE49-F238E27FC236}">
              <a16:creationId xmlns:a16="http://schemas.microsoft.com/office/drawing/2014/main" id="{00000000-0008-0000-0900-00000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3" name="Picture 51" descr="ecblank">
          <a:extLst>
            <a:ext uri="{FF2B5EF4-FFF2-40B4-BE49-F238E27FC236}">
              <a16:creationId xmlns:a16="http://schemas.microsoft.com/office/drawing/2014/main" id="{00000000-0008-0000-0900-00000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4" name="Picture 55" descr="ecblank">
          <a:extLst>
            <a:ext uri="{FF2B5EF4-FFF2-40B4-BE49-F238E27FC236}">
              <a16:creationId xmlns:a16="http://schemas.microsoft.com/office/drawing/2014/main" id="{00000000-0008-0000-0900-00000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5" name="Picture 59" descr="ecblank">
          <a:extLst>
            <a:ext uri="{FF2B5EF4-FFF2-40B4-BE49-F238E27FC236}">
              <a16:creationId xmlns:a16="http://schemas.microsoft.com/office/drawing/2014/main" id="{00000000-0008-0000-0900-00000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6" name="Picture 63" descr="ecblank">
          <a:extLst>
            <a:ext uri="{FF2B5EF4-FFF2-40B4-BE49-F238E27FC236}">
              <a16:creationId xmlns:a16="http://schemas.microsoft.com/office/drawing/2014/main" id="{00000000-0008-0000-0900-00000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7" name="Picture 64" descr="ecblank">
          <a:extLst>
            <a:ext uri="{FF2B5EF4-FFF2-40B4-BE49-F238E27FC236}">
              <a16:creationId xmlns:a16="http://schemas.microsoft.com/office/drawing/2014/main" id="{00000000-0008-0000-0900-00000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8" name="Picture 65" descr="ecblank">
          <a:extLst>
            <a:ext uri="{FF2B5EF4-FFF2-40B4-BE49-F238E27FC236}">
              <a16:creationId xmlns:a16="http://schemas.microsoft.com/office/drawing/2014/main" id="{00000000-0008-0000-0900-00001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29" name="Picture 66" descr="ecblank">
          <a:extLst>
            <a:ext uri="{FF2B5EF4-FFF2-40B4-BE49-F238E27FC236}">
              <a16:creationId xmlns:a16="http://schemas.microsoft.com/office/drawing/2014/main" id="{00000000-0008-0000-0900-00001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0" name="Picture 68" descr="ecblank">
          <a:extLst>
            <a:ext uri="{FF2B5EF4-FFF2-40B4-BE49-F238E27FC236}">
              <a16:creationId xmlns:a16="http://schemas.microsoft.com/office/drawing/2014/main" id="{00000000-0008-0000-0900-00001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1" name="Picture 72" descr="ecblank">
          <a:extLst>
            <a:ext uri="{FF2B5EF4-FFF2-40B4-BE49-F238E27FC236}">
              <a16:creationId xmlns:a16="http://schemas.microsoft.com/office/drawing/2014/main" id="{00000000-0008-0000-0900-00001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2" name="Picture 97" descr="ecblank">
          <a:extLst>
            <a:ext uri="{FF2B5EF4-FFF2-40B4-BE49-F238E27FC236}">
              <a16:creationId xmlns:a16="http://schemas.microsoft.com/office/drawing/2014/main" id="{00000000-0008-0000-0900-00001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3" name="Picture 99" descr="ecblank">
          <a:extLst>
            <a:ext uri="{FF2B5EF4-FFF2-40B4-BE49-F238E27FC236}">
              <a16:creationId xmlns:a16="http://schemas.microsoft.com/office/drawing/2014/main" id="{00000000-0008-0000-0900-00001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4" name="Picture 101" descr="ecblank">
          <a:extLst>
            <a:ext uri="{FF2B5EF4-FFF2-40B4-BE49-F238E27FC236}">
              <a16:creationId xmlns:a16="http://schemas.microsoft.com/office/drawing/2014/main" id="{00000000-0008-0000-0900-00001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5" name="Picture 103" descr="ecblank">
          <a:extLst>
            <a:ext uri="{FF2B5EF4-FFF2-40B4-BE49-F238E27FC236}">
              <a16:creationId xmlns:a16="http://schemas.microsoft.com/office/drawing/2014/main" id="{00000000-0008-0000-0900-00001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6" name="Picture 30" descr="ecblank">
          <a:extLst>
            <a:ext uri="{FF2B5EF4-FFF2-40B4-BE49-F238E27FC236}">
              <a16:creationId xmlns:a16="http://schemas.microsoft.com/office/drawing/2014/main" id="{00000000-0008-0000-0900-00001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7" name="Picture 34" descr="ecblank">
          <a:extLst>
            <a:ext uri="{FF2B5EF4-FFF2-40B4-BE49-F238E27FC236}">
              <a16:creationId xmlns:a16="http://schemas.microsoft.com/office/drawing/2014/main" id="{00000000-0008-0000-0900-00001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8" name="Picture 38" descr="ecblank">
          <a:extLst>
            <a:ext uri="{FF2B5EF4-FFF2-40B4-BE49-F238E27FC236}">
              <a16:creationId xmlns:a16="http://schemas.microsoft.com/office/drawing/2014/main" id="{00000000-0008-0000-0900-00001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39" name="Picture 43" descr="ecblank">
          <a:extLst>
            <a:ext uri="{FF2B5EF4-FFF2-40B4-BE49-F238E27FC236}">
              <a16:creationId xmlns:a16="http://schemas.microsoft.com/office/drawing/2014/main" id="{00000000-0008-0000-0900-00001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0" name="Picture 47" descr="ecblank">
          <a:extLst>
            <a:ext uri="{FF2B5EF4-FFF2-40B4-BE49-F238E27FC236}">
              <a16:creationId xmlns:a16="http://schemas.microsoft.com/office/drawing/2014/main" id="{00000000-0008-0000-0900-00001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1" name="Picture 51" descr="ecblank">
          <a:extLst>
            <a:ext uri="{FF2B5EF4-FFF2-40B4-BE49-F238E27FC236}">
              <a16:creationId xmlns:a16="http://schemas.microsoft.com/office/drawing/2014/main" id="{00000000-0008-0000-0900-00001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2" name="Picture 55" descr="ecblank">
          <a:extLst>
            <a:ext uri="{FF2B5EF4-FFF2-40B4-BE49-F238E27FC236}">
              <a16:creationId xmlns:a16="http://schemas.microsoft.com/office/drawing/2014/main" id="{00000000-0008-0000-0900-00001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3" name="Picture 59" descr="ecblank">
          <a:extLst>
            <a:ext uri="{FF2B5EF4-FFF2-40B4-BE49-F238E27FC236}">
              <a16:creationId xmlns:a16="http://schemas.microsoft.com/office/drawing/2014/main" id="{00000000-0008-0000-0900-00001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4" name="Picture 63" descr="ecblank">
          <a:extLst>
            <a:ext uri="{FF2B5EF4-FFF2-40B4-BE49-F238E27FC236}">
              <a16:creationId xmlns:a16="http://schemas.microsoft.com/office/drawing/2014/main" id="{00000000-0008-0000-0900-00002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5" name="Picture 64" descr="ecblank">
          <a:extLst>
            <a:ext uri="{FF2B5EF4-FFF2-40B4-BE49-F238E27FC236}">
              <a16:creationId xmlns:a16="http://schemas.microsoft.com/office/drawing/2014/main" id="{00000000-0008-0000-0900-00002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6" name="Picture 65" descr="ecblank">
          <a:extLst>
            <a:ext uri="{FF2B5EF4-FFF2-40B4-BE49-F238E27FC236}">
              <a16:creationId xmlns:a16="http://schemas.microsoft.com/office/drawing/2014/main" id="{00000000-0008-0000-0900-00002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7" name="Picture 66" descr="ecblank">
          <a:extLst>
            <a:ext uri="{FF2B5EF4-FFF2-40B4-BE49-F238E27FC236}">
              <a16:creationId xmlns:a16="http://schemas.microsoft.com/office/drawing/2014/main" id="{00000000-0008-0000-0900-00002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8" name="Picture 68" descr="ecblank">
          <a:extLst>
            <a:ext uri="{FF2B5EF4-FFF2-40B4-BE49-F238E27FC236}">
              <a16:creationId xmlns:a16="http://schemas.microsoft.com/office/drawing/2014/main" id="{00000000-0008-0000-0900-00002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49" name="Picture 72" descr="ecblank">
          <a:extLst>
            <a:ext uri="{FF2B5EF4-FFF2-40B4-BE49-F238E27FC236}">
              <a16:creationId xmlns:a16="http://schemas.microsoft.com/office/drawing/2014/main" id="{00000000-0008-0000-0900-00002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0" name="Picture 97" descr="ecblank">
          <a:extLst>
            <a:ext uri="{FF2B5EF4-FFF2-40B4-BE49-F238E27FC236}">
              <a16:creationId xmlns:a16="http://schemas.microsoft.com/office/drawing/2014/main" id="{00000000-0008-0000-0900-00002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1" name="Picture 99" descr="ecblank">
          <a:extLst>
            <a:ext uri="{FF2B5EF4-FFF2-40B4-BE49-F238E27FC236}">
              <a16:creationId xmlns:a16="http://schemas.microsoft.com/office/drawing/2014/main" id="{00000000-0008-0000-0900-00002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2" name="Picture 101" descr="ecblank">
          <a:extLst>
            <a:ext uri="{FF2B5EF4-FFF2-40B4-BE49-F238E27FC236}">
              <a16:creationId xmlns:a16="http://schemas.microsoft.com/office/drawing/2014/main" id="{00000000-0008-0000-0900-00002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3" name="Picture 103" descr="ecblank">
          <a:extLst>
            <a:ext uri="{FF2B5EF4-FFF2-40B4-BE49-F238E27FC236}">
              <a16:creationId xmlns:a16="http://schemas.microsoft.com/office/drawing/2014/main" id="{00000000-0008-0000-0900-00002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4" name="Picture 105" descr="ecblank">
          <a:extLst>
            <a:ext uri="{FF2B5EF4-FFF2-40B4-BE49-F238E27FC236}">
              <a16:creationId xmlns:a16="http://schemas.microsoft.com/office/drawing/2014/main" id="{00000000-0008-0000-0900-00002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5" name="Picture 2" descr="ecblank">
          <a:extLst>
            <a:ext uri="{FF2B5EF4-FFF2-40B4-BE49-F238E27FC236}">
              <a16:creationId xmlns:a16="http://schemas.microsoft.com/office/drawing/2014/main" id="{00000000-0008-0000-0900-00002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6" name="Picture 6" descr="ecblank">
          <a:extLst>
            <a:ext uri="{FF2B5EF4-FFF2-40B4-BE49-F238E27FC236}">
              <a16:creationId xmlns:a16="http://schemas.microsoft.com/office/drawing/2014/main" id="{00000000-0008-0000-0900-00002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7" name="Picture 10" descr="ecblank">
          <a:extLst>
            <a:ext uri="{FF2B5EF4-FFF2-40B4-BE49-F238E27FC236}">
              <a16:creationId xmlns:a16="http://schemas.microsoft.com/office/drawing/2014/main" id="{00000000-0008-0000-0900-00002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8" name="Picture 14" descr="ecblank">
          <a:extLst>
            <a:ext uri="{FF2B5EF4-FFF2-40B4-BE49-F238E27FC236}">
              <a16:creationId xmlns:a16="http://schemas.microsoft.com/office/drawing/2014/main" id="{00000000-0008-0000-0900-00002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59" name="Picture 18" descr="ecblank">
          <a:extLst>
            <a:ext uri="{FF2B5EF4-FFF2-40B4-BE49-F238E27FC236}">
              <a16:creationId xmlns:a16="http://schemas.microsoft.com/office/drawing/2014/main" id="{00000000-0008-0000-0900-00002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0" name="Picture 22" descr="ecblank">
          <a:extLst>
            <a:ext uri="{FF2B5EF4-FFF2-40B4-BE49-F238E27FC236}">
              <a16:creationId xmlns:a16="http://schemas.microsoft.com/office/drawing/2014/main" id="{00000000-0008-0000-0900-00003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1" name="Picture 26" descr="ecblank">
          <a:extLst>
            <a:ext uri="{FF2B5EF4-FFF2-40B4-BE49-F238E27FC236}">
              <a16:creationId xmlns:a16="http://schemas.microsoft.com/office/drawing/2014/main" id="{00000000-0008-0000-0900-00003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2" name="Picture 30" descr="ecblank">
          <a:extLst>
            <a:ext uri="{FF2B5EF4-FFF2-40B4-BE49-F238E27FC236}">
              <a16:creationId xmlns:a16="http://schemas.microsoft.com/office/drawing/2014/main" id="{00000000-0008-0000-0900-00003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3" name="Picture 34" descr="ecblank">
          <a:extLst>
            <a:ext uri="{FF2B5EF4-FFF2-40B4-BE49-F238E27FC236}">
              <a16:creationId xmlns:a16="http://schemas.microsoft.com/office/drawing/2014/main" id="{00000000-0008-0000-0900-00003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4" name="Picture 38" descr="ecblank">
          <a:extLst>
            <a:ext uri="{FF2B5EF4-FFF2-40B4-BE49-F238E27FC236}">
              <a16:creationId xmlns:a16="http://schemas.microsoft.com/office/drawing/2014/main" id="{00000000-0008-0000-0900-00003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5" name="Picture 43" descr="ecblank">
          <a:extLst>
            <a:ext uri="{FF2B5EF4-FFF2-40B4-BE49-F238E27FC236}">
              <a16:creationId xmlns:a16="http://schemas.microsoft.com/office/drawing/2014/main" id="{00000000-0008-0000-0900-00003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6" name="Picture 47" descr="ecblank">
          <a:extLst>
            <a:ext uri="{FF2B5EF4-FFF2-40B4-BE49-F238E27FC236}">
              <a16:creationId xmlns:a16="http://schemas.microsoft.com/office/drawing/2014/main" id="{00000000-0008-0000-0900-00003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7" name="Picture 51" descr="ecblank">
          <a:extLst>
            <a:ext uri="{FF2B5EF4-FFF2-40B4-BE49-F238E27FC236}">
              <a16:creationId xmlns:a16="http://schemas.microsoft.com/office/drawing/2014/main" id="{00000000-0008-0000-0900-00003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8" name="Picture 55" descr="ecblank">
          <a:extLst>
            <a:ext uri="{FF2B5EF4-FFF2-40B4-BE49-F238E27FC236}">
              <a16:creationId xmlns:a16="http://schemas.microsoft.com/office/drawing/2014/main" id="{00000000-0008-0000-0900-00003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69" name="Picture 59" descr="ecblank">
          <a:extLst>
            <a:ext uri="{FF2B5EF4-FFF2-40B4-BE49-F238E27FC236}">
              <a16:creationId xmlns:a16="http://schemas.microsoft.com/office/drawing/2014/main" id="{00000000-0008-0000-0900-00003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0" name="Picture 63" descr="ecblank">
          <a:extLst>
            <a:ext uri="{FF2B5EF4-FFF2-40B4-BE49-F238E27FC236}">
              <a16:creationId xmlns:a16="http://schemas.microsoft.com/office/drawing/2014/main" id="{00000000-0008-0000-0900-00003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1" name="Picture 64" descr="ecblank">
          <a:extLst>
            <a:ext uri="{FF2B5EF4-FFF2-40B4-BE49-F238E27FC236}">
              <a16:creationId xmlns:a16="http://schemas.microsoft.com/office/drawing/2014/main" id="{00000000-0008-0000-0900-00003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2" name="Picture 65" descr="ecblank">
          <a:extLst>
            <a:ext uri="{FF2B5EF4-FFF2-40B4-BE49-F238E27FC236}">
              <a16:creationId xmlns:a16="http://schemas.microsoft.com/office/drawing/2014/main" id="{00000000-0008-0000-0900-00003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3" name="Picture 66" descr="ecblank">
          <a:extLst>
            <a:ext uri="{FF2B5EF4-FFF2-40B4-BE49-F238E27FC236}">
              <a16:creationId xmlns:a16="http://schemas.microsoft.com/office/drawing/2014/main" id="{00000000-0008-0000-0900-00003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4" name="Picture 68" descr="ecblank">
          <a:extLst>
            <a:ext uri="{FF2B5EF4-FFF2-40B4-BE49-F238E27FC236}">
              <a16:creationId xmlns:a16="http://schemas.microsoft.com/office/drawing/2014/main" id="{00000000-0008-0000-0900-00003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5" name="Picture 72" descr="ecblank">
          <a:extLst>
            <a:ext uri="{FF2B5EF4-FFF2-40B4-BE49-F238E27FC236}">
              <a16:creationId xmlns:a16="http://schemas.microsoft.com/office/drawing/2014/main" id="{00000000-0008-0000-0900-00003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6" name="Picture 97" descr="ecblank">
          <a:extLst>
            <a:ext uri="{FF2B5EF4-FFF2-40B4-BE49-F238E27FC236}">
              <a16:creationId xmlns:a16="http://schemas.microsoft.com/office/drawing/2014/main" id="{00000000-0008-0000-0900-00004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7" name="Picture 99" descr="ecblank">
          <a:extLst>
            <a:ext uri="{FF2B5EF4-FFF2-40B4-BE49-F238E27FC236}">
              <a16:creationId xmlns:a16="http://schemas.microsoft.com/office/drawing/2014/main" id="{00000000-0008-0000-0900-00004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8" name="Picture 101" descr="ecblank">
          <a:extLst>
            <a:ext uri="{FF2B5EF4-FFF2-40B4-BE49-F238E27FC236}">
              <a16:creationId xmlns:a16="http://schemas.microsoft.com/office/drawing/2014/main" id="{00000000-0008-0000-0900-00004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79" name="Picture 103" descr="ecblank">
          <a:extLst>
            <a:ext uri="{FF2B5EF4-FFF2-40B4-BE49-F238E27FC236}">
              <a16:creationId xmlns:a16="http://schemas.microsoft.com/office/drawing/2014/main" id="{00000000-0008-0000-0900-00004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0" name="Picture 26" descr="ecblank">
          <a:extLst>
            <a:ext uri="{FF2B5EF4-FFF2-40B4-BE49-F238E27FC236}">
              <a16:creationId xmlns:a16="http://schemas.microsoft.com/office/drawing/2014/main" id="{00000000-0008-0000-0900-00004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1" name="Picture 30" descr="ecblank">
          <a:extLst>
            <a:ext uri="{FF2B5EF4-FFF2-40B4-BE49-F238E27FC236}">
              <a16:creationId xmlns:a16="http://schemas.microsoft.com/office/drawing/2014/main" id="{00000000-0008-0000-0900-00004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2" name="Picture 34" descr="ecblank">
          <a:extLst>
            <a:ext uri="{FF2B5EF4-FFF2-40B4-BE49-F238E27FC236}">
              <a16:creationId xmlns:a16="http://schemas.microsoft.com/office/drawing/2014/main" id="{00000000-0008-0000-0900-00004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3" name="Picture 38" descr="ecblank">
          <a:extLst>
            <a:ext uri="{FF2B5EF4-FFF2-40B4-BE49-F238E27FC236}">
              <a16:creationId xmlns:a16="http://schemas.microsoft.com/office/drawing/2014/main" id="{00000000-0008-0000-0900-00004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4" name="Picture 43" descr="ecblank">
          <a:extLst>
            <a:ext uri="{FF2B5EF4-FFF2-40B4-BE49-F238E27FC236}">
              <a16:creationId xmlns:a16="http://schemas.microsoft.com/office/drawing/2014/main" id="{00000000-0008-0000-0900-00004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5" name="Picture 47" descr="ecblank">
          <a:extLst>
            <a:ext uri="{FF2B5EF4-FFF2-40B4-BE49-F238E27FC236}">
              <a16:creationId xmlns:a16="http://schemas.microsoft.com/office/drawing/2014/main" id="{00000000-0008-0000-0900-00004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6" name="Picture 51" descr="ecblank">
          <a:extLst>
            <a:ext uri="{FF2B5EF4-FFF2-40B4-BE49-F238E27FC236}">
              <a16:creationId xmlns:a16="http://schemas.microsoft.com/office/drawing/2014/main" id="{00000000-0008-0000-0900-00004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7" name="Picture 55" descr="ecblank">
          <a:extLst>
            <a:ext uri="{FF2B5EF4-FFF2-40B4-BE49-F238E27FC236}">
              <a16:creationId xmlns:a16="http://schemas.microsoft.com/office/drawing/2014/main" id="{00000000-0008-0000-0900-00004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8" name="Picture 59" descr="ecblank">
          <a:extLst>
            <a:ext uri="{FF2B5EF4-FFF2-40B4-BE49-F238E27FC236}">
              <a16:creationId xmlns:a16="http://schemas.microsoft.com/office/drawing/2014/main" id="{00000000-0008-0000-0900-00004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89" name="Picture 63" descr="ecblank">
          <a:extLst>
            <a:ext uri="{FF2B5EF4-FFF2-40B4-BE49-F238E27FC236}">
              <a16:creationId xmlns:a16="http://schemas.microsoft.com/office/drawing/2014/main" id="{00000000-0008-0000-0900-00004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0" name="Picture 64" descr="ecblank">
          <a:extLst>
            <a:ext uri="{FF2B5EF4-FFF2-40B4-BE49-F238E27FC236}">
              <a16:creationId xmlns:a16="http://schemas.microsoft.com/office/drawing/2014/main" id="{00000000-0008-0000-0900-00004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1" name="Picture 65" descr="ecblank">
          <a:extLst>
            <a:ext uri="{FF2B5EF4-FFF2-40B4-BE49-F238E27FC236}">
              <a16:creationId xmlns:a16="http://schemas.microsoft.com/office/drawing/2014/main" id="{00000000-0008-0000-0900-00004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2" name="Picture 66" descr="ecblank">
          <a:extLst>
            <a:ext uri="{FF2B5EF4-FFF2-40B4-BE49-F238E27FC236}">
              <a16:creationId xmlns:a16="http://schemas.microsoft.com/office/drawing/2014/main" id="{00000000-0008-0000-0900-00005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3" name="Picture 68" descr="ecblank">
          <a:extLst>
            <a:ext uri="{FF2B5EF4-FFF2-40B4-BE49-F238E27FC236}">
              <a16:creationId xmlns:a16="http://schemas.microsoft.com/office/drawing/2014/main" id="{00000000-0008-0000-0900-00005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4" name="Picture 72" descr="ecblank">
          <a:extLst>
            <a:ext uri="{FF2B5EF4-FFF2-40B4-BE49-F238E27FC236}">
              <a16:creationId xmlns:a16="http://schemas.microsoft.com/office/drawing/2014/main" id="{00000000-0008-0000-0900-00005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5" name="Picture 97" descr="ecblank">
          <a:extLst>
            <a:ext uri="{FF2B5EF4-FFF2-40B4-BE49-F238E27FC236}">
              <a16:creationId xmlns:a16="http://schemas.microsoft.com/office/drawing/2014/main" id="{00000000-0008-0000-0900-00005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6" name="Picture 99" descr="ecblank">
          <a:extLst>
            <a:ext uri="{FF2B5EF4-FFF2-40B4-BE49-F238E27FC236}">
              <a16:creationId xmlns:a16="http://schemas.microsoft.com/office/drawing/2014/main" id="{00000000-0008-0000-0900-00005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7" name="Picture 101" descr="ecblank">
          <a:extLst>
            <a:ext uri="{FF2B5EF4-FFF2-40B4-BE49-F238E27FC236}">
              <a16:creationId xmlns:a16="http://schemas.microsoft.com/office/drawing/2014/main" id="{00000000-0008-0000-0900-00005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8" name="Picture 103" descr="ecblank">
          <a:extLst>
            <a:ext uri="{FF2B5EF4-FFF2-40B4-BE49-F238E27FC236}">
              <a16:creationId xmlns:a16="http://schemas.microsoft.com/office/drawing/2014/main" id="{00000000-0008-0000-0900-00005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599" name="Picture 105" descr="ecblank">
          <a:extLst>
            <a:ext uri="{FF2B5EF4-FFF2-40B4-BE49-F238E27FC236}">
              <a16:creationId xmlns:a16="http://schemas.microsoft.com/office/drawing/2014/main" id="{00000000-0008-0000-0900-00005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0" name="Picture 2" descr="ecblank">
          <a:extLst>
            <a:ext uri="{FF2B5EF4-FFF2-40B4-BE49-F238E27FC236}">
              <a16:creationId xmlns:a16="http://schemas.microsoft.com/office/drawing/2014/main" id="{00000000-0008-0000-0900-00005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1" name="Picture 6" descr="ecblank">
          <a:extLst>
            <a:ext uri="{FF2B5EF4-FFF2-40B4-BE49-F238E27FC236}">
              <a16:creationId xmlns:a16="http://schemas.microsoft.com/office/drawing/2014/main" id="{00000000-0008-0000-0900-00005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2" name="Picture 10" descr="ecblank">
          <a:extLst>
            <a:ext uri="{FF2B5EF4-FFF2-40B4-BE49-F238E27FC236}">
              <a16:creationId xmlns:a16="http://schemas.microsoft.com/office/drawing/2014/main" id="{00000000-0008-0000-0900-00005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3" name="Picture 14" descr="ecblank">
          <a:extLst>
            <a:ext uri="{FF2B5EF4-FFF2-40B4-BE49-F238E27FC236}">
              <a16:creationId xmlns:a16="http://schemas.microsoft.com/office/drawing/2014/main" id="{00000000-0008-0000-0900-00005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4" name="Picture 18" descr="ecblank">
          <a:extLst>
            <a:ext uri="{FF2B5EF4-FFF2-40B4-BE49-F238E27FC236}">
              <a16:creationId xmlns:a16="http://schemas.microsoft.com/office/drawing/2014/main" id="{00000000-0008-0000-0900-00005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5" name="Picture 22" descr="ecblank">
          <a:extLst>
            <a:ext uri="{FF2B5EF4-FFF2-40B4-BE49-F238E27FC236}">
              <a16:creationId xmlns:a16="http://schemas.microsoft.com/office/drawing/2014/main" id="{00000000-0008-0000-0900-00005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6" name="Picture 26" descr="ecblank">
          <a:extLst>
            <a:ext uri="{FF2B5EF4-FFF2-40B4-BE49-F238E27FC236}">
              <a16:creationId xmlns:a16="http://schemas.microsoft.com/office/drawing/2014/main" id="{00000000-0008-0000-0900-00005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7" name="Picture 30" descr="ecblank">
          <a:extLst>
            <a:ext uri="{FF2B5EF4-FFF2-40B4-BE49-F238E27FC236}">
              <a16:creationId xmlns:a16="http://schemas.microsoft.com/office/drawing/2014/main" id="{00000000-0008-0000-0900-00005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8" name="Picture 34" descr="ecblank">
          <a:extLst>
            <a:ext uri="{FF2B5EF4-FFF2-40B4-BE49-F238E27FC236}">
              <a16:creationId xmlns:a16="http://schemas.microsoft.com/office/drawing/2014/main" id="{00000000-0008-0000-0900-00006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09" name="Picture 38" descr="ecblank">
          <a:extLst>
            <a:ext uri="{FF2B5EF4-FFF2-40B4-BE49-F238E27FC236}">
              <a16:creationId xmlns:a16="http://schemas.microsoft.com/office/drawing/2014/main" id="{00000000-0008-0000-0900-00006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0" name="Picture 43" descr="ecblank">
          <a:extLst>
            <a:ext uri="{FF2B5EF4-FFF2-40B4-BE49-F238E27FC236}">
              <a16:creationId xmlns:a16="http://schemas.microsoft.com/office/drawing/2014/main" id="{00000000-0008-0000-0900-00006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1" name="Picture 47" descr="ecblank">
          <a:extLst>
            <a:ext uri="{FF2B5EF4-FFF2-40B4-BE49-F238E27FC236}">
              <a16:creationId xmlns:a16="http://schemas.microsoft.com/office/drawing/2014/main" id="{00000000-0008-0000-0900-00006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2" name="Picture 51" descr="ecblank">
          <a:extLst>
            <a:ext uri="{FF2B5EF4-FFF2-40B4-BE49-F238E27FC236}">
              <a16:creationId xmlns:a16="http://schemas.microsoft.com/office/drawing/2014/main" id="{00000000-0008-0000-0900-00006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3" name="Picture 55" descr="ecblank">
          <a:extLst>
            <a:ext uri="{FF2B5EF4-FFF2-40B4-BE49-F238E27FC236}">
              <a16:creationId xmlns:a16="http://schemas.microsoft.com/office/drawing/2014/main" id="{00000000-0008-0000-0900-00006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4" name="Picture 59" descr="ecblank">
          <a:extLst>
            <a:ext uri="{FF2B5EF4-FFF2-40B4-BE49-F238E27FC236}">
              <a16:creationId xmlns:a16="http://schemas.microsoft.com/office/drawing/2014/main" id="{00000000-0008-0000-0900-00006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5" name="Picture 63" descr="ecblank">
          <a:extLst>
            <a:ext uri="{FF2B5EF4-FFF2-40B4-BE49-F238E27FC236}">
              <a16:creationId xmlns:a16="http://schemas.microsoft.com/office/drawing/2014/main" id="{00000000-0008-0000-0900-00006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6" name="Picture 64" descr="ecblank">
          <a:extLst>
            <a:ext uri="{FF2B5EF4-FFF2-40B4-BE49-F238E27FC236}">
              <a16:creationId xmlns:a16="http://schemas.microsoft.com/office/drawing/2014/main" id="{00000000-0008-0000-0900-00006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7" name="Picture 65" descr="ecblank">
          <a:extLst>
            <a:ext uri="{FF2B5EF4-FFF2-40B4-BE49-F238E27FC236}">
              <a16:creationId xmlns:a16="http://schemas.microsoft.com/office/drawing/2014/main" id="{00000000-0008-0000-0900-00006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8" name="Picture 66" descr="ecblank">
          <a:extLst>
            <a:ext uri="{FF2B5EF4-FFF2-40B4-BE49-F238E27FC236}">
              <a16:creationId xmlns:a16="http://schemas.microsoft.com/office/drawing/2014/main" id="{00000000-0008-0000-0900-00006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19" name="Picture 68" descr="ecblank">
          <a:extLst>
            <a:ext uri="{FF2B5EF4-FFF2-40B4-BE49-F238E27FC236}">
              <a16:creationId xmlns:a16="http://schemas.microsoft.com/office/drawing/2014/main" id="{00000000-0008-0000-0900-00006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0" name="Picture 72" descr="ecblank">
          <a:extLst>
            <a:ext uri="{FF2B5EF4-FFF2-40B4-BE49-F238E27FC236}">
              <a16:creationId xmlns:a16="http://schemas.microsoft.com/office/drawing/2014/main" id="{00000000-0008-0000-0900-00006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1" name="Picture 97" descr="ecblank">
          <a:extLst>
            <a:ext uri="{FF2B5EF4-FFF2-40B4-BE49-F238E27FC236}">
              <a16:creationId xmlns:a16="http://schemas.microsoft.com/office/drawing/2014/main" id="{00000000-0008-0000-0900-00006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2" name="Picture 99" descr="ecblank">
          <a:extLst>
            <a:ext uri="{FF2B5EF4-FFF2-40B4-BE49-F238E27FC236}">
              <a16:creationId xmlns:a16="http://schemas.microsoft.com/office/drawing/2014/main" id="{00000000-0008-0000-0900-00006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3" name="Picture 101" descr="ecblank">
          <a:extLst>
            <a:ext uri="{FF2B5EF4-FFF2-40B4-BE49-F238E27FC236}">
              <a16:creationId xmlns:a16="http://schemas.microsoft.com/office/drawing/2014/main" id="{00000000-0008-0000-0900-00006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4" name="Picture 103" descr="ecblank">
          <a:extLst>
            <a:ext uri="{FF2B5EF4-FFF2-40B4-BE49-F238E27FC236}">
              <a16:creationId xmlns:a16="http://schemas.microsoft.com/office/drawing/2014/main" id="{00000000-0008-0000-0900-00007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5" name="Picture 30" descr="ecblank">
          <a:extLst>
            <a:ext uri="{FF2B5EF4-FFF2-40B4-BE49-F238E27FC236}">
              <a16:creationId xmlns:a16="http://schemas.microsoft.com/office/drawing/2014/main" id="{00000000-0008-0000-0900-00007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6" name="Picture 34" descr="ecblank">
          <a:extLst>
            <a:ext uri="{FF2B5EF4-FFF2-40B4-BE49-F238E27FC236}">
              <a16:creationId xmlns:a16="http://schemas.microsoft.com/office/drawing/2014/main" id="{00000000-0008-0000-0900-00007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7" name="Picture 38" descr="ecblank">
          <a:extLst>
            <a:ext uri="{FF2B5EF4-FFF2-40B4-BE49-F238E27FC236}">
              <a16:creationId xmlns:a16="http://schemas.microsoft.com/office/drawing/2014/main" id="{00000000-0008-0000-0900-00007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8" name="Picture 43" descr="ecblank">
          <a:extLst>
            <a:ext uri="{FF2B5EF4-FFF2-40B4-BE49-F238E27FC236}">
              <a16:creationId xmlns:a16="http://schemas.microsoft.com/office/drawing/2014/main" id="{00000000-0008-0000-0900-00007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29" name="Picture 47" descr="ecblank">
          <a:extLst>
            <a:ext uri="{FF2B5EF4-FFF2-40B4-BE49-F238E27FC236}">
              <a16:creationId xmlns:a16="http://schemas.microsoft.com/office/drawing/2014/main" id="{00000000-0008-0000-0900-00007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0" name="Picture 51" descr="ecblank">
          <a:extLst>
            <a:ext uri="{FF2B5EF4-FFF2-40B4-BE49-F238E27FC236}">
              <a16:creationId xmlns:a16="http://schemas.microsoft.com/office/drawing/2014/main" id="{00000000-0008-0000-0900-00007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1" name="Picture 55" descr="ecblank">
          <a:extLst>
            <a:ext uri="{FF2B5EF4-FFF2-40B4-BE49-F238E27FC236}">
              <a16:creationId xmlns:a16="http://schemas.microsoft.com/office/drawing/2014/main" id="{00000000-0008-0000-0900-00007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2" name="Picture 59" descr="ecblank">
          <a:extLst>
            <a:ext uri="{FF2B5EF4-FFF2-40B4-BE49-F238E27FC236}">
              <a16:creationId xmlns:a16="http://schemas.microsoft.com/office/drawing/2014/main" id="{00000000-0008-0000-0900-00007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3" name="Picture 63" descr="ecblank">
          <a:extLst>
            <a:ext uri="{FF2B5EF4-FFF2-40B4-BE49-F238E27FC236}">
              <a16:creationId xmlns:a16="http://schemas.microsoft.com/office/drawing/2014/main" id="{00000000-0008-0000-0900-00007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4" name="Picture 64" descr="ecblank">
          <a:extLst>
            <a:ext uri="{FF2B5EF4-FFF2-40B4-BE49-F238E27FC236}">
              <a16:creationId xmlns:a16="http://schemas.microsoft.com/office/drawing/2014/main" id="{00000000-0008-0000-0900-00007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5" name="Picture 65" descr="ecblank">
          <a:extLst>
            <a:ext uri="{FF2B5EF4-FFF2-40B4-BE49-F238E27FC236}">
              <a16:creationId xmlns:a16="http://schemas.microsoft.com/office/drawing/2014/main" id="{00000000-0008-0000-0900-00007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6" name="Picture 66" descr="ecblank">
          <a:extLst>
            <a:ext uri="{FF2B5EF4-FFF2-40B4-BE49-F238E27FC236}">
              <a16:creationId xmlns:a16="http://schemas.microsoft.com/office/drawing/2014/main" id="{00000000-0008-0000-0900-00007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7" name="Picture 68" descr="ecblank">
          <a:extLst>
            <a:ext uri="{FF2B5EF4-FFF2-40B4-BE49-F238E27FC236}">
              <a16:creationId xmlns:a16="http://schemas.microsoft.com/office/drawing/2014/main" id="{00000000-0008-0000-0900-00007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8" name="Picture 72" descr="ecblank">
          <a:extLst>
            <a:ext uri="{FF2B5EF4-FFF2-40B4-BE49-F238E27FC236}">
              <a16:creationId xmlns:a16="http://schemas.microsoft.com/office/drawing/2014/main" id="{00000000-0008-0000-0900-00007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39" name="Picture 97" descr="ecblank">
          <a:extLst>
            <a:ext uri="{FF2B5EF4-FFF2-40B4-BE49-F238E27FC236}">
              <a16:creationId xmlns:a16="http://schemas.microsoft.com/office/drawing/2014/main" id="{00000000-0008-0000-0900-00007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0" name="Picture 99" descr="ecblank">
          <a:extLst>
            <a:ext uri="{FF2B5EF4-FFF2-40B4-BE49-F238E27FC236}">
              <a16:creationId xmlns:a16="http://schemas.microsoft.com/office/drawing/2014/main" id="{00000000-0008-0000-0900-00008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1" name="Picture 101" descr="ecblank">
          <a:extLst>
            <a:ext uri="{FF2B5EF4-FFF2-40B4-BE49-F238E27FC236}">
              <a16:creationId xmlns:a16="http://schemas.microsoft.com/office/drawing/2014/main" id="{00000000-0008-0000-0900-00008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2" name="Picture 103" descr="ecblank">
          <a:extLst>
            <a:ext uri="{FF2B5EF4-FFF2-40B4-BE49-F238E27FC236}">
              <a16:creationId xmlns:a16="http://schemas.microsoft.com/office/drawing/2014/main" id="{00000000-0008-0000-0900-00008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3" name="Picture 105" descr="ecblank">
          <a:extLst>
            <a:ext uri="{FF2B5EF4-FFF2-40B4-BE49-F238E27FC236}">
              <a16:creationId xmlns:a16="http://schemas.microsoft.com/office/drawing/2014/main" id="{00000000-0008-0000-0900-00008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4" name="Picture 2" descr="ecblank">
          <a:extLst>
            <a:ext uri="{FF2B5EF4-FFF2-40B4-BE49-F238E27FC236}">
              <a16:creationId xmlns:a16="http://schemas.microsoft.com/office/drawing/2014/main" id="{00000000-0008-0000-0900-00008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5" name="Picture 6" descr="ecblank">
          <a:extLst>
            <a:ext uri="{FF2B5EF4-FFF2-40B4-BE49-F238E27FC236}">
              <a16:creationId xmlns:a16="http://schemas.microsoft.com/office/drawing/2014/main" id="{00000000-0008-0000-0900-00008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6" name="Picture 10" descr="ecblank">
          <a:extLst>
            <a:ext uri="{FF2B5EF4-FFF2-40B4-BE49-F238E27FC236}">
              <a16:creationId xmlns:a16="http://schemas.microsoft.com/office/drawing/2014/main" id="{00000000-0008-0000-0900-00008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7" name="Picture 14" descr="ecblank">
          <a:extLst>
            <a:ext uri="{FF2B5EF4-FFF2-40B4-BE49-F238E27FC236}">
              <a16:creationId xmlns:a16="http://schemas.microsoft.com/office/drawing/2014/main" id="{00000000-0008-0000-0900-00008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8" name="Picture 18" descr="ecblank">
          <a:extLst>
            <a:ext uri="{FF2B5EF4-FFF2-40B4-BE49-F238E27FC236}">
              <a16:creationId xmlns:a16="http://schemas.microsoft.com/office/drawing/2014/main" id="{00000000-0008-0000-0900-00008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49" name="Picture 22" descr="ecblank">
          <a:extLst>
            <a:ext uri="{FF2B5EF4-FFF2-40B4-BE49-F238E27FC236}">
              <a16:creationId xmlns:a16="http://schemas.microsoft.com/office/drawing/2014/main" id="{00000000-0008-0000-0900-00008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0" name="Picture 26" descr="ecblank">
          <a:extLst>
            <a:ext uri="{FF2B5EF4-FFF2-40B4-BE49-F238E27FC236}">
              <a16:creationId xmlns:a16="http://schemas.microsoft.com/office/drawing/2014/main" id="{00000000-0008-0000-0900-00008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1" name="Picture 30" descr="ecblank">
          <a:extLst>
            <a:ext uri="{FF2B5EF4-FFF2-40B4-BE49-F238E27FC236}">
              <a16:creationId xmlns:a16="http://schemas.microsoft.com/office/drawing/2014/main" id="{00000000-0008-0000-0900-00008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2" name="Picture 34" descr="ecblank">
          <a:extLst>
            <a:ext uri="{FF2B5EF4-FFF2-40B4-BE49-F238E27FC236}">
              <a16:creationId xmlns:a16="http://schemas.microsoft.com/office/drawing/2014/main" id="{00000000-0008-0000-0900-00008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3" name="Picture 38" descr="ecblank">
          <a:extLst>
            <a:ext uri="{FF2B5EF4-FFF2-40B4-BE49-F238E27FC236}">
              <a16:creationId xmlns:a16="http://schemas.microsoft.com/office/drawing/2014/main" id="{00000000-0008-0000-0900-00008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4" name="Picture 43" descr="ecblank">
          <a:extLst>
            <a:ext uri="{FF2B5EF4-FFF2-40B4-BE49-F238E27FC236}">
              <a16:creationId xmlns:a16="http://schemas.microsoft.com/office/drawing/2014/main" id="{00000000-0008-0000-0900-00008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5" name="Picture 47" descr="ecblank">
          <a:extLst>
            <a:ext uri="{FF2B5EF4-FFF2-40B4-BE49-F238E27FC236}">
              <a16:creationId xmlns:a16="http://schemas.microsoft.com/office/drawing/2014/main" id="{00000000-0008-0000-0900-00008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6" name="Picture 51" descr="ecblank">
          <a:extLst>
            <a:ext uri="{FF2B5EF4-FFF2-40B4-BE49-F238E27FC236}">
              <a16:creationId xmlns:a16="http://schemas.microsoft.com/office/drawing/2014/main" id="{00000000-0008-0000-0900-00009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7" name="Picture 55" descr="ecblank">
          <a:extLst>
            <a:ext uri="{FF2B5EF4-FFF2-40B4-BE49-F238E27FC236}">
              <a16:creationId xmlns:a16="http://schemas.microsoft.com/office/drawing/2014/main" id="{00000000-0008-0000-0900-00009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8" name="Picture 59" descr="ecblank">
          <a:extLst>
            <a:ext uri="{FF2B5EF4-FFF2-40B4-BE49-F238E27FC236}">
              <a16:creationId xmlns:a16="http://schemas.microsoft.com/office/drawing/2014/main" id="{00000000-0008-0000-0900-00009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59" name="Picture 63" descr="ecblank">
          <a:extLst>
            <a:ext uri="{FF2B5EF4-FFF2-40B4-BE49-F238E27FC236}">
              <a16:creationId xmlns:a16="http://schemas.microsoft.com/office/drawing/2014/main" id="{00000000-0008-0000-0900-00009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0" name="Picture 64" descr="ecblank">
          <a:extLst>
            <a:ext uri="{FF2B5EF4-FFF2-40B4-BE49-F238E27FC236}">
              <a16:creationId xmlns:a16="http://schemas.microsoft.com/office/drawing/2014/main" id="{00000000-0008-0000-0900-00009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1" name="Picture 65" descr="ecblank">
          <a:extLst>
            <a:ext uri="{FF2B5EF4-FFF2-40B4-BE49-F238E27FC236}">
              <a16:creationId xmlns:a16="http://schemas.microsoft.com/office/drawing/2014/main" id="{00000000-0008-0000-0900-00009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2" name="Picture 66" descr="ecblank">
          <a:extLst>
            <a:ext uri="{FF2B5EF4-FFF2-40B4-BE49-F238E27FC236}">
              <a16:creationId xmlns:a16="http://schemas.microsoft.com/office/drawing/2014/main" id="{00000000-0008-0000-0900-00009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3" name="Picture 68" descr="ecblank">
          <a:extLst>
            <a:ext uri="{FF2B5EF4-FFF2-40B4-BE49-F238E27FC236}">
              <a16:creationId xmlns:a16="http://schemas.microsoft.com/office/drawing/2014/main" id="{00000000-0008-0000-0900-00009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4" name="Picture 72" descr="ecblank">
          <a:extLst>
            <a:ext uri="{FF2B5EF4-FFF2-40B4-BE49-F238E27FC236}">
              <a16:creationId xmlns:a16="http://schemas.microsoft.com/office/drawing/2014/main" id="{00000000-0008-0000-0900-00009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5" name="Picture 97" descr="ecblank">
          <a:extLst>
            <a:ext uri="{FF2B5EF4-FFF2-40B4-BE49-F238E27FC236}">
              <a16:creationId xmlns:a16="http://schemas.microsoft.com/office/drawing/2014/main" id="{00000000-0008-0000-0900-00009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6" name="Picture 99" descr="ecblank">
          <a:extLst>
            <a:ext uri="{FF2B5EF4-FFF2-40B4-BE49-F238E27FC236}">
              <a16:creationId xmlns:a16="http://schemas.microsoft.com/office/drawing/2014/main" id="{00000000-0008-0000-0900-00009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7" name="Picture 101" descr="ecblank">
          <a:extLst>
            <a:ext uri="{FF2B5EF4-FFF2-40B4-BE49-F238E27FC236}">
              <a16:creationId xmlns:a16="http://schemas.microsoft.com/office/drawing/2014/main" id="{00000000-0008-0000-0900-00009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8" name="Picture 103" descr="ecblank">
          <a:extLst>
            <a:ext uri="{FF2B5EF4-FFF2-40B4-BE49-F238E27FC236}">
              <a16:creationId xmlns:a16="http://schemas.microsoft.com/office/drawing/2014/main" id="{00000000-0008-0000-0900-00009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69" name="Picture 26" descr="ecblank">
          <a:extLst>
            <a:ext uri="{FF2B5EF4-FFF2-40B4-BE49-F238E27FC236}">
              <a16:creationId xmlns:a16="http://schemas.microsoft.com/office/drawing/2014/main" id="{00000000-0008-0000-0900-00009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0" name="Picture 30" descr="ecblank">
          <a:extLst>
            <a:ext uri="{FF2B5EF4-FFF2-40B4-BE49-F238E27FC236}">
              <a16:creationId xmlns:a16="http://schemas.microsoft.com/office/drawing/2014/main" id="{00000000-0008-0000-0900-00009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1" name="Picture 34" descr="ecblank">
          <a:extLst>
            <a:ext uri="{FF2B5EF4-FFF2-40B4-BE49-F238E27FC236}">
              <a16:creationId xmlns:a16="http://schemas.microsoft.com/office/drawing/2014/main" id="{00000000-0008-0000-0900-00009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2" name="Picture 38" descr="ecblank">
          <a:extLst>
            <a:ext uri="{FF2B5EF4-FFF2-40B4-BE49-F238E27FC236}">
              <a16:creationId xmlns:a16="http://schemas.microsoft.com/office/drawing/2014/main" id="{00000000-0008-0000-0900-0000A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3" name="Picture 43" descr="ecblank">
          <a:extLst>
            <a:ext uri="{FF2B5EF4-FFF2-40B4-BE49-F238E27FC236}">
              <a16:creationId xmlns:a16="http://schemas.microsoft.com/office/drawing/2014/main" id="{00000000-0008-0000-0900-0000A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4" name="Picture 47" descr="ecblank">
          <a:extLst>
            <a:ext uri="{FF2B5EF4-FFF2-40B4-BE49-F238E27FC236}">
              <a16:creationId xmlns:a16="http://schemas.microsoft.com/office/drawing/2014/main" id="{00000000-0008-0000-0900-0000A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5" name="Picture 51" descr="ecblank">
          <a:extLst>
            <a:ext uri="{FF2B5EF4-FFF2-40B4-BE49-F238E27FC236}">
              <a16:creationId xmlns:a16="http://schemas.microsoft.com/office/drawing/2014/main" id="{00000000-0008-0000-0900-0000A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6" name="Picture 55" descr="ecblank">
          <a:extLst>
            <a:ext uri="{FF2B5EF4-FFF2-40B4-BE49-F238E27FC236}">
              <a16:creationId xmlns:a16="http://schemas.microsoft.com/office/drawing/2014/main" id="{00000000-0008-0000-0900-0000A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7" name="Picture 59" descr="ecblank">
          <a:extLst>
            <a:ext uri="{FF2B5EF4-FFF2-40B4-BE49-F238E27FC236}">
              <a16:creationId xmlns:a16="http://schemas.microsoft.com/office/drawing/2014/main" id="{00000000-0008-0000-0900-0000A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8" name="Picture 63" descr="ecblank">
          <a:extLst>
            <a:ext uri="{FF2B5EF4-FFF2-40B4-BE49-F238E27FC236}">
              <a16:creationId xmlns:a16="http://schemas.microsoft.com/office/drawing/2014/main" id="{00000000-0008-0000-0900-0000A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79" name="Picture 64" descr="ecblank">
          <a:extLst>
            <a:ext uri="{FF2B5EF4-FFF2-40B4-BE49-F238E27FC236}">
              <a16:creationId xmlns:a16="http://schemas.microsoft.com/office/drawing/2014/main" id="{00000000-0008-0000-0900-0000A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0" name="Picture 65" descr="ecblank">
          <a:extLst>
            <a:ext uri="{FF2B5EF4-FFF2-40B4-BE49-F238E27FC236}">
              <a16:creationId xmlns:a16="http://schemas.microsoft.com/office/drawing/2014/main" id="{00000000-0008-0000-0900-0000A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1" name="Picture 66" descr="ecblank">
          <a:extLst>
            <a:ext uri="{FF2B5EF4-FFF2-40B4-BE49-F238E27FC236}">
              <a16:creationId xmlns:a16="http://schemas.microsoft.com/office/drawing/2014/main" id="{00000000-0008-0000-0900-0000A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2" name="Picture 68" descr="ecblank">
          <a:extLst>
            <a:ext uri="{FF2B5EF4-FFF2-40B4-BE49-F238E27FC236}">
              <a16:creationId xmlns:a16="http://schemas.microsoft.com/office/drawing/2014/main" id="{00000000-0008-0000-0900-0000A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3" name="Picture 72" descr="ecblank">
          <a:extLst>
            <a:ext uri="{FF2B5EF4-FFF2-40B4-BE49-F238E27FC236}">
              <a16:creationId xmlns:a16="http://schemas.microsoft.com/office/drawing/2014/main" id="{00000000-0008-0000-0900-0000A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4" name="Picture 97" descr="ecblank">
          <a:extLst>
            <a:ext uri="{FF2B5EF4-FFF2-40B4-BE49-F238E27FC236}">
              <a16:creationId xmlns:a16="http://schemas.microsoft.com/office/drawing/2014/main" id="{00000000-0008-0000-0900-0000A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5" name="Picture 99" descr="ecblank">
          <a:extLst>
            <a:ext uri="{FF2B5EF4-FFF2-40B4-BE49-F238E27FC236}">
              <a16:creationId xmlns:a16="http://schemas.microsoft.com/office/drawing/2014/main" id="{00000000-0008-0000-0900-0000A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6" name="Picture 101" descr="ecblank">
          <a:extLst>
            <a:ext uri="{FF2B5EF4-FFF2-40B4-BE49-F238E27FC236}">
              <a16:creationId xmlns:a16="http://schemas.microsoft.com/office/drawing/2014/main" id="{00000000-0008-0000-0900-0000A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7" name="Picture 103" descr="ecblank">
          <a:extLst>
            <a:ext uri="{FF2B5EF4-FFF2-40B4-BE49-F238E27FC236}">
              <a16:creationId xmlns:a16="http://schemas.microsoft.com/office/drawing/2014/main" id="{00000000-0008-0000-0900-0000A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8" name="Picture 105" descr="ecblank">
          <a:extLst>
            <a:ext uri="{FF2B5EF4-FFF2-40B4-BE49-F238E27FC236}">
              <a16:creationId xmlns:a16="http://schemas.microsoft.com/office/drawing/2014/main" id="{00000000-0008-0000-0900-0000B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89" name="Picture 2" descr="ecblank">
          <a:extLst>
            <a:ext uri="{FF2B5EF4-FFF2-40B4-BE49-F238E27FC236}">
              <a16:creationId xmlns:a16="http://schemas.microsoft.com/office/drawing/2014/main" id="{00000000-0008-0000-0900-0000B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0" name="Picture 6" descr="ecblank">
          <a:extLst>
            <a:ext uri="{FF2B5EF4-FFF2-40B4-BE49-F238E27FC236}">
              <a16:creationId xmlns:a16="http://schemas.microsoft.com/office/drawing/2014/main" id="{00000000-0008-0000-0900-0000B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1" name="Picture 10" descr="ecblank">
          <a:extLst>
            <a:ext uri="{FF2B5EF4-FFF2-40B4-BE49-F238E27FC236}">
              <a16:creationId xmlns:a16="http://schemas.microsoft.com/office/drawing/2014/main" id="{00000000-0008-0000-0900-0000B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2" name="Picture 14" descr="ecblank">
          <a:extLst>
            <a:ext uri="{FF2B5EF4-FFF2-40B4-BE49-F238E27FC236}">
              <a16:creationId xmlns:a16="http://schemas.microsoft.com/office/drawing/2014/main" id="{00000000-0008-0000-0900-0000B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3" name="Picture 18" descr="ecblank">
          <a:extLst>
            <a:ext uri="{FF2B5EF4-FFF2-40B4-BE49-F238E27FC236}">
              <a16:creationId xmlns:a16="http://schemas.microsoft.com/office/drawing/2014/main" id="{00000000-0008-0000-0900-0000B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4" name="Picture 22" descr="ecblank">
          <a:extLst>
            <a:ext uri="{FF2B5EF4-FFF2-40B4-BE49-F238E27FC236}">
              <a16:creationId xmlns:a16="http://schemas.microsoft.com/office/drawing/2014/main" id="{00000000-0008-0000-0900-0000B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5" name="Picture 26" descr="ecblank">
          <a:extLst>
            <a:ext uri="{FF2B5EF4-FFF2-40B4-BE49-F238E27FC236}">
              <a16:creationId xmlns:a16="http://schemas.microsoft.com/office/drawing/2014/main" id="{00000000-0008-0000-0900-0000B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6" name="Picture 30" descr="ecblank">
          <a:extLst>
            <a:ext uri="{FF2B5EF4-FFF2-40B4-BE49-F238E27FC236}">
              <a16:creationId xmlns:a16="http://schemas.microsoft.com/office/drawing/2014/main" id="{00000000-0008-0000-0900-0000B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7" name="Picture 34" descr="ecblank">
          <a:extLst>
            <a:ext uri="{FF2B5EF4-FFF2-40B4-BE49-F238E27FC236}">
              <a16:creationId xmlns:a16="http://schemas.microsoft.com/office/drawing/2014/main" id="{00000000-0008-0000-0900-0000B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8" name="Picture 38" descr="ecblank">
          <a:extLst>
            <a:ext uri="{FF2B5EF4-FFF2-40B4-BE49-F238E27FC236}">
              <a16:creationId xmlns:a16="http://schemas.microsoft.com/office/drawing/2014/main" id="{00000000-0008-0000-0900-0000B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699" name="Picture 43" descr="ecblank">
          <a:extLst>
            <a:ext uri="{FF2B5EF4-FFF2-40B4-BE49-F238E27FC236}">
              <a16:creationId xmlns:a16="http://schemas.microsoft.com/office/drawing/2014/main" id="{00000000-0008-0000-0900-0000B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0" name="Picture 47" descr="ecblank">
          <a:extLst>
            <a:ext uri="{FF2B5EF4-FFF2-40B4-BE49-F238E27FC236}">
              <a16:creationId xmlns:a16="http://schemas.microsoft.com/office/drawing/2014/main" id="{00000000-0008-0000-0900-0000B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1" name="Picture 51" descr="ecblank">
          <a:extLst>
            <a:ext uri="{FF2B5EF4-FFF2-40B4-BE49-F238E27FC236}">
              <a16:creationId xmlns:a16="http://schemas.microsoft.com/office/drawing/2014/main" id="{00000000-0008-0000-0900-0000B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2" name="Picture 55" descr="ecblank">
          <a:extLst>
            <a:ext uri="{FF2B5EF4-FFF2-40B4-BE49-F238E27FC236}">
              <a16:creationId xmlns:a16="http://schemas.microsoft.com/office/drawing/2014/main" id="{00000000-0008-0000-0900-0000B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3" name="Picture 59" descr="ecblank">
          <a:extLst>
            <a:ext uri="{FF2B5EF4-FFF2-40B4-BE49-F238E27FC236}">
              <a16:creationId xmlns:a16="http://schemas.microsoft.com/office/drawing/2014/main" id="{00000000-0008-0000-0900-0000B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4" name="Picture 63" descr="ecblank">
          <a:extLst>
            <a:ext uri="{FF2B5EF4-FFF2-40B4-BE49-F238E27FC236}">
              <a16:creationId xmlns:a16="http://schemas.microsoft.com/office/drawing/2014/main" id="{00000000-0008-0000-0900-0000C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5" name="Picture 64" descr="ecblank">
          <a:extLst>
            <a:ext uri="{FF2B5EF4-FFF2-40B4-BE49-F238E27FC236}">
              <a16:creationId xmlns:a16="http://schemas.microsoft.com/office/drawing/2014/main" id="{00000000-0008-0000-0900-0000C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6" name="Picture 65" descr="ecblank">
          <a:extLst>
            <a:ext uri="{FF2B5EF4-FFF2-40B4-BE49-F238E27FC236}">
              <a16:creationId xmlns:a16="http://schemas.microsoft.com/office/drawing/2014/main" id="{00000000-0008-0000-0900-0000C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7" name="Picture 66" descr="ecblank">
          <a:extLst>
            <a:ext uri="{FF2B5EF4-FFF2-40B4-BE49-F238E27FC236}">
              <a16:creationId xmlns:a16="http://schemas.microsoft.com/office/drawing/2014/main" id="{00000000-0008-0000-0900-0000C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8" name="Picture 68" descr="ecblank">
          <a:extLst>
            <a:ext uri="{FF2B5EF4-FFF2-40B4-BE49-F238E27FC236}">
              <a16:creationId xmlns:a16="http://schemas.microsoft.com/office/drawing/2014/main" id="{00000000-0008-0000-0900-0000C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09" name="Picture 72" descr="ecblank">
          <a:extLst>
            <a:ext uri="{FF2B5EF4-FFF2-40B4-BE49-F238E27FC236}">
              <a16:creationId xmlns:a16="http://schemas.microsoft.com/office/drawing/2014/main" id="{00000000-0008-0000-0900-0000C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0" name="Picture 97" descr="ecblank">
          <a:extLst>
            <a:ext uri="{FF2B5EF4-FFF2-40B4-BE49-F238E27FC236}">
              <a16:creationId xmlns:a16="http://schemas.microsoft.com/office/drawing/2014/main" id="{00000000-0008-0000-0900-0000C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1" name="Picture 99" descr="ecblank">
          <a:extLst>
            <a:ext uri="{FF2B5EF4-FFF2-40B4-BE49-F238E27FC236}">
              <a16:creationId xmlns:a16="http://schemas.microsoft.com/office/drawing/2014/main" id="{00000000-0008-0000-0900-0000C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2" name="Picture 101" descr="ecblank">
          <a:extLst>
            <a:ext uri="{FF2B5EF4-FFF2-40B4-BE49-F238E27FC236}">
              <a16:creationId xmlns:a16="http://schemas.microsoft.com/office/drawing/2014/main" id="{00000000-0008-0000-0900-0000C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3" name="Picture 103" descr="ecblank">
          <a:extLst>
            <a:ext uri="{FF2B5EF4-FFF2-40B4-BE49-F238E27FC236}">
              <a16:creationId xmlns:a16="http://schemas.microsoft.com/office/drawing/2014/main" id="{00000000-0008-0000-0900-0000C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4" name="Picture 30" descr="ecblank">
          <a:extLst>
            <a:ext uri="{FF2B5EF4-FFF2-40B4-BE49-F238E27FC236}">
              <a16:creationId xmlns:a16="http://schemas.microsoft.com/office/drawing/2014/main" id="{00000000-0008-0000-0900-0000C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5" name="Picture 34" descr="ecblank">
          <a:extLst>
            <a:ext uri="{FF2B5EF4-FFF2-40B4-BE49-F238E27FC236}">
              <a16:creationId xmlns:a16="http://schemas.microsoft.com/office/drawing/2014/main" id="{00000000-0008-0000-0900-0000C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6" name="Picture 38" descr="ecblank">
          <a:extLst>
            <a:ext uri="{FF2B5EF4-FFF2-40B4-BE49-F238E27FC236}">
              <a16:creationId xmlns:a16="http://schemas.microsoft.com/office/drawing/2014/main" id="{00000000-0008-0000-0900-0000C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7" name="Picture 43" descr="ecblank">
          <a:extLst>
            <a:ext uri="{FF2B5EF4-FFF2-40B4-BE49-F238E27FC236}">
              <a16:creationId xmlns:a16="http://schemas.microsoft.com/office/drawing/2014/main" id="{00000000-0008-0000-0900-0000C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8" name="Picture 47" descr="ecblank">
          <a:extLst>
            <a:ext uri="{FF2B5EF4-FFF2-40B4-BE49-F238E27FC236}">
              <a16:creationId xmlns:a16="http://schemas.microsoft.com/office/drawing/2014/main" id="{00000000-0008-0000-0900-0000C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19" name="Picture 51" descr="ecblank">
          <a:extLst>
            <a:ext uri="{FF2B5EF4-FFF2-40B4-BE49-F238E27FC236}">
              <a16:creationId xmlns:a16="http://schemas.microsoft.com/office/drawing/2014/main" id="{00000000-0008-0000-0900-0000C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0" name="Picture 55" descr="ecblank">
          <a:extLst>
            <a:ext uri="{FF2B5EF4-FFF2-40B4-BE49-F238E27FC236}">
              <a16:creationId xmlns:a16="http://schemas.microsoft.com/office/drawing/2014/main" id="{00000000-0008-0000-0900-0000D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1" name="Picture 59" descr="ecblank">
          <a:extLst>
            <a:ext uri="{FF2B5EF4-FFF2-40B4-BE49-F238E27FC236}">
              <a16:creationId xmlns:a16="http://schemas.microsoft.com/office/drawing/2014/main" id="{00000000-0008-0000-0900-0000D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2" name="Picture 63" descr="ecblank">
          <a:extLst>
            <a:ext uri="{FF2B5EF4-FFF2-40B4-BE49-F238E27FC236}">
              <a16:creationId xmlns:a16="http://schemas.microsoft.com/office/drawing/2014/main" id="{00000000-0008-0000-0900-0000D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3" name="Picture 64" descr="ecblank">
          <a:extLst>
            <a:ext uri="{FF2B5EF4-FFF2-40B4-BE49-F238E27FC236}">
              <a16:creationId xmlns:a16="http://schemas.microsoft.com/office/drawing/2014/main" id="{00000000-0008-0000-0900-0000D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4" name="Picture 65" descr="ecblank">
          <a:extLst>
            <a:ext uri="{FF2B5EF4-FFF2-40B4-BE49-F238E27FC236}">
              <a16:creationId xmlns:a16="http://schemas.microsoft.com/office/drawing/2014/main" id="{00000000-0008-0000-0900-0000D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5" name="Picture 66" descr="ecblank">
          <a:extLst>
            <a:ext uri="{FF2B5EF4-FFF2-40B4-BE49-F238E27FC236}">
              <a16:creationId xmlns:a16="http://schemas.microsoft.com/office/drawing/2014/main" id="{00000000-0008-0000-0900-0000D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6" name="Picture 68" descr="ecblank">
          <a:extLst>
            <a:ext uri="{FF2B5EF4-FFF2-40B4-BE49-F238E27FC236}">
              <a16:creationId xmlns:a16="http://schemas.microsoft.com/office/drawing/2014/main" id="{00000000-0008-0000-0900-0000D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7" name="Picture 72" descr="ecblank">
          <a:extLst>
            <a:ext uri="{FF2B5EF4-FFF2-40B4-BE49-F238E27FC236}">
              <a16:creationId xmlns:a16="http://schemas.microsoft.com/office/drawing/2014/main" id="{00000000-0008-0000-0900-0000D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8" name="Picture 97" descr="ecblank">
          <a:extLst>
            <a:ext uri="{FF2B5EF4-FFF2-40B4-BE49-F238E27FC236}">
              <a16:creationId xmlns:a16="http://schemas.microsoft.com/office/drawing/2014/main" id="{00000000-0008-0000-0900-0000D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29" name="Picture 99" descr="ecblank">
          <a:extLst>
            <a:ext uri="{FF2B5EF4-FFF2-40B4-BE49-F238E27FC236}">
              <a16:creationId xmlns:a16="http://schemas.microsoft.com/office/drawing/2014/main" id="{00000000-0008-0000-0900-0000D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0" name="Picture 101" descr="ecblank">
          <a:extLst>
            <a:ext uri="{FF2B5EF4-FFF2-40B4-BE49-F238E27FC236}">
              <a16:creationId xmlns:a16="http://schemas.microsoft.com/office/drawing/2014/main" id="{00000000-0008-0000-0900-0000D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1" name="Picture 103" descr="ecblank">
          <a:extLst>
            <a:ext uri="{FF2B5EF4-FFF2-40B4-BE49-F238E27FC236}">
              <a16:creationId xmlns:a16="http://schemas.microsoft.com/office/drawing/2014/main" id="{00000000-0008-0000-0900-0000D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2" name="Picture 105" descr="ecblank">
          <a:extLst>
            <a:ext uri="{FF2B5EF4-FFF2-40B4-BE49-F238E27FC236}">
              <a16:creationId xmlns:a16="http://schemas.microsoft.com/office/drawing/2014/main" id="{00000000-0008-0000-0900-0000D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3" name="Picture 2" descr="ecblank">
          <a:extLst>
            <a:ext uri="{FF2B5EF4-FFF2-40B4-BE49-F238E27FC236}">
              <a16:creationId xmlns:a16="http://schemas.microsoft.com/office/drawing/2014/main" id="{00000000-0008-0000-0900-0000D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4" name="Picture 6" descr="ecblank">
          <a:extLst>
            <a:ext uri="{FF2B5EF4-FFF2-40B4-BE49-F238E27FC236}">
              <a16:creationId xmlns:a16="http://schemas.microsoft.com/office/drawing/2014/main" id="{00000000-0008-0000-0900-0000D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5" name="Picture 10" descr="ecblank">
          <a:extLst>
            <a:ext uri="{FF2B5EF4-FFF2-40B4-BE49-F238E27FC236}">
              <a16:creationId xmlns:a16="http://schemas.microsoft.com/office/drawing/2014/main" id="{00000000-0008-0000-0900-0000D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6" name="Picture 14" descr="ecblank">
          <a:extLst>
            <a:ext uri="{FF2B5EF4-FFF2-40B4-BE49-F238E27FC236}">
              <a16:creationId xmlns:a16="http://schemas.microsoft.com/office/drawing/2014/main" id="{00000000-0008-0000-0900-0000E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7" name="Picture 18" descr="ecblank">
          <a:extLst>
            <a:ext uri="{FF2B5EF4-FFF2-40B4-BE49-F238E27FC236}">
              <a16:creationId xmlns:a16="http://schemas.microsoft.com/office/drawing/2014/main" id="{00000000-0008-0000-0900-0000E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8" name="Picture 22" descr="ecblank">
          <a:extLst>
            <a:ext uri="{FF2B5EF4-FFF2-40B4-BE49-F238E27FC236}">
              <a16:creationId xmlns:a16="http://schemas.microsoft.com/office/drawing/2014/main" id="{00000000-0008-0000-0900-0000E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39" name="Picture 26" descr="ecblank">
          <a:extLst>
            <a:ext uri="{FF2B5EF4-FFF2-40B4-BE49-F238E27FC236}">
              <a16:creationId xmlns:a16="http://schemas.microsoft.com/office/drawing/2014/main" id="{00000000-0008-0000-0900-0000E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0" name="Picture 30" descr="ecblank">
          <a:extLst>
            <a:ext uri="{FF2B5EF4-FFF2-40B4-BE49-F238E27FC236}">
              <a16:creationId xmlns:a16="http://schemas.microsoft.com/office/drawing/2014/main" id="{00000000-0008-0000-0900-0000E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1" name="Picture 34" descr="ecblank">
          <a:extLst>
            <a:ext uri="{FF2B5EF4-FFF2-40B4-BE49-F238E27FC236}">
              <a16:creationId xmlns:a16="http://schemas.microsoft.com/office/drawing/2014/main" id="{00000000-0008-0000-0900-0000E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2" name="Picture 38" descr="ecblank">
          <a:extLst>
            <a:ext uri="{FF2B5EF4-FFF2-40B4-BE49-F238E27FC236}">
              <a16:creationId xmlns:a16="http://schemas.microsoft.com/office/drawing/2014/main" id="{00000000-0008-0000-0900-0000E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3" name="Picture 43" descr="ecblank">
          <a:extLst>
            <a:ext uri="{FF2B5EF4-FFF2-40B4-BE49-F238E27FC236}">
              <a16:creationId xmlns:a16="http://schemas.microsoft.com/office/drawing/2014/main" id="{00000000-0008-0000-0900-0000E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4" name="Picture 47" descr="ecblank">
          <a:extLst>
            <a:ext uri="{FF2B5EF4-FFF2-40B4-BE49-F238E27FC236}">
              <a16:creationId xmlns:a16="http://schemas.microsoft.com/office/drawing/2014/main" id="{00000000-0008-0000-0900-0000E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5" name="Picture 51" descr="ecblank">
          <a:extLst>
            <a:ext uri="{FF2B5EF4-FFF2-40B4-BE49-F238E27FC236}">
              <a16:creationId xmlns:a16="http://schemas.microsoft.com/office/drawing/2014/main" id="{00000000-0008-0000-0900-0000E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6" name="Picture 55" descr="ecblank">
          <a:extLst>
            <a:ext uri="{FF2B5EF4-FFF2-40B4-BE49-F238E27FC236}">
              <a16:creationId xmlns:a16="http://schemas.microsoft.com/office/drawing/2014/main" id="{00000000-0008-0000-0900-0000E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7" name="Picture 59" descr="ecblank">
          <a:extLst>
            <a:ext uri="{FF2B5EF4-FFF2-40B4-BE49-F238E27FC236}">
              <a16:creationId xmlns:a16="http://schemas.microsoft.com/office/drawing/2014/main" id="{00000000-0008-0000-0900-0000E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8" name="Picture 63" descr="ecblank">
          <a:extLst>
            <a:ext uri="{FF2B5EF4-FFF2-40B4-BE49-F238E27FC236}">
              <a16:creationId xmlns:a16="http://schemas.microsoft.com/office/drawing/2014/main" id="{00000000-0008-0000-0900-0000E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49" name="Picture 64" descr="ecblank">
          <a:extLst>
            <a:ext uri="{FF2B5EF4-FFF2-40B4-BE49-F238E27FC236}">
              <a16:creationId xmlns:a16="http://schemas.microsoft.com/office/drawing/2014/main" id="{00000000-0008-0000-0900-0000E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0" name="Picture 65" descr="ecblank">
          <a:extLst>
            <a:ext uri="{FF2B5EF4-FFF2-40B4-BE49-F238E27FC236}">
              <a16:creationId xmlns:a16="http://schemas.microsoft.com/office/drawing/2014/main" id="{00000000-0008-0000-0900-0000E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1" name="Picture 66" descr="ecblank">
          <a:extLst>
            <a:ext uri="{FF2B5EF4-FFF2-40B4-BE49-F238E27FC236}">
              <a16:creationId xmlns:a16="http://schemas.microsoft.com/office/drawing/2014/main" id="{00000000-0008-0000-0900-0000E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2" name="Picture 68" descr="ecblank">
          <a:extLst>
            <a:ext uri="{FF2B5EF4-FFF2-40B4-BE49-F238E27FC236}">
              <a16:creationId xmlns:a16="http://schemas.microsoft.com/office/drawing/2014/main" id="{00000000-0008-0000-0900-0000F0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3" name="Picture 72" descr="ecblank">
          <a:extLst>
            <a:ext uri="{FF2B5EF4-FFF2-40B4-BE49-F238E27FC236}">
              <a16:creationId xmlns:a16="http://schemas.microsoft.com/office/drawing/2014/main" id="{00000000-0008-0000-0900-0000F1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4" name="Picture 97" descr="ecblank">
          <a:extLst>
            <a:ext uri="{FF2B5EF4-FFF2-40B4-BE49-F238E27FC236}">
              <a16:creationId xmlns:a16="http://schemas.microsoft.com/office/drawing/2014/main" id="{00000000-0008-0000-0900-0000F2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5" name="Picture 99" descr="ecblank">
          <a:extLst>
            <a:ext uri="{FF2B5EF4-FFF2-40B4-BE49-F238E27FC236}">
              <a16:creationId xmlns:a16="http://schemas.microsoft.com/office/drawing/2014/main" id="{00000000-0008-0000-0900-0000F3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6" name="Picture 101" descr="ecblank">
          <a:extLst>
            <a:ext uri="{FF2B5EF4-FFF2-40B4-BE49-F238E27FC236}">
              <a16:creationId xmlns:a16="http://schemas.microsoft.com/office/drawing/2014/main" id="{00000000-0008-0000-0900-0000F4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7" name="Picture 103" descr="ecblank">
          <a:extLst>
            <a:ext uri="{FF2B5EF4-FFF2-40B4-BE49-F238E27FC236}">
              <a16:creationId xmlns:a16="http://schemas.microsoft.com/office/drawing/2014/main" id="{00000000-0008-0000-0900-0000F5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8" name="Picture 26" descr="ecblank">
          <a:extLst>
            <a:ext uri="{FF2B5EF4-FFF2-40B4-BE49-F238E27FC236}">
              <a16:creationId xmlns:a16="http://schemas.microsoft.com/office/drawing/2014/main" id="{00000000-0008-0000-0900-0000F6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59" name="Picture 30" descr="ecblank">
          <a:extLst>
            <a:ext uri="{FF2B5EF4-FFF2-40B4-BE49-F238E27FC236}">
              <a16:creationId xmlns:a16="http://schemas.microsoft.com/office/drawing/2014/main" id="{00000000-0008-0000-0900-0000F7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0" name="Picture 34" descr="ecblank">
          <a:extLst>
            <a:ext uri="{FF2B5EF4-FFF2-40B4-BE49-F238E27FC236}">
              <a16:creationId xmlns:a16="http://schemas.microsoft.com/office/drawing/2014/main" id="{00000000-0008-0000-0900-0000F8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1" name="Picture 38" descr="ecblank">
          <a:extLst>
            <a:ext uri="{FF2B5EF4-FFF2-40B4-BE49-F238E27FC236}">
              <a16:creationId xmlns:a16="http://schemas.microsoft.com/office/drawing/2014/main" id="{00000000-0008-0000-0900-0000F9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2" name="Picture 43" descr="ecblank">
          <a:extLst>
            <a:ext uri="{FF2B5EF4-FFF2-40B4-BE49-F238E27FC236}">
              <a16:creationId xmlns:a16="http://schemas.microsoft.com/office/drawing/2014/main" id="{00000000-0008-0000-0900-0000FA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3" name="Picture 47" descr="ecblank">
          <a:extLst>
            <a:ext uri="{FF2B5EF4-FFF2-40B4-BE49-F238E27FC236}">
              <a16:creationId xmlns:a16="http://schemas.microsoft.com/office/drawing/2014/main" id="{00000000-0008-0000-0900-0000FB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4" name="Picture 51" descr="ecblank">
          <a:extLst>
            <a:ext uri="{FF2B5EF4-FFF2-40B4-BE49-F238E27FC236}">
              <a16:creationId xmlns:a16="http://schemas.microsoft.com/office/drawing/2014/main" id="{00000000-0008-0000-0900-0000FC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5" name="Picture 55" descr="ecblank">
          <a:extLst>
            <a:ext uri="{FF2B5EF4-FFF2-40B4-BE49-F238E27FC236}">
              <a16:creationId xmlns:a16="http://schemas.microsoft.com/office/drawing/2014/main" id="{00000000-0008-0000-0900-0000FD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6" name="Picture 59" descr="ecblank">
          <a:extLst>
            <a:ext uri="{FF2B5EF4-FFF2-40B4-BE49-F238E27FC236}">
              <a16:creationId xmlns:a16="http://schemas.microsoft.com/office/drawing/2014/main" id="{00000000-0008-0000-0900-0000FE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7" name="Picture 63" descr="ecblank">
          <a:extLst>
            <a:ext uri="{FF2B5EF4-FFF2-40B4-BE49-F238E27FC236}">
              <a16:creationId xmlns:a16="http://schemas.microsoft.com/office/drawing/2014/main" id="{00000000-0008-0000-0900-0000FF02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8" name="Picture 64" descr="ecblank">
          <a:extLst>
            <a:ext uri="{FF2B5EF4-FFF2-40B4-BE49-F238E27FC236}">
              <a16:creationId xmlns:a16="http://schemas.microsoft.com/office/drawing/2014/main" id="{00000000-0008-0000-0900-00000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69" name="Picture 65" descr="ecblank">
          <a:extLst>
            <a:ext uri="{FF2B5EF4-FFF2-40B4-BE49-F238E27FC236}">
              <a16:creationId xmlns:a16="http://schemas.microsoft.com/office/drawing/2014/main" id="{00000000-0008-0000-0900-00000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0" name="Picture 66" descr="ecblank">
          <a:extLst>
            <a:ext uri="{FF2B5EF4-FFF2-40B4-BE49-F238E27FC236}">
              <a16:creationId xmlns:a16="http://schemas.microsoft.com/office/drawing/2014/main" id="{00000000-0008-0000-0900-00000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1" name="Picture 68" descr="ecblank">
          <a:extLst>
            <a:ext uri="{FF2B5EF4-FFF2-40B4-BE49-F238E27FC236}">
              <a16:creationId xmlns:a16="http://schemas.microsoft.com/office/drawing/2014/main" id="{00000000-0008-0000-0900-00000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2" name="Picture 72" descr="ecblank">
          <a:extLst>
            <a:ext uri="{FF2B5EF4-FFF2-40B4-BE49-F238E27FC236}">
              <a16:creationId xmlns:a16="http://schemas.microsoft.com/office/drawing/2014/main" id="{00000000-0008-0000-0900-00000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3" name="Picture 97" descr="ecblank">
          <a:extLst>
            <a:ext uri="{FF2B5EF4-FFF2-40B4-BE49-F238E27FC236}">
              <a16:creationId xmlns:a16="http://schemas.microsoft.com/office/drawing/2014/main" id="{00000000-0008-0000-0900-00000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4" name="Picture 99" descr="ecblank">
          <a:extLst>
            <a:ext uri="{FF2B5EF4-FFF2-40B4-BE49-F238E27FC236}">
              <a16:creationId xmlns:a16="http://schemas.microsoft.com/office/drawing/2014/main" id="{00000000-0008-0000-0900-00000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5" name="Picture 101" descr="ecblank">
          <a:extLst>
            <a:ext uri="{FF2B5EF4-FFF2-40B4-BE49-F238E27FC236}">
              <a16:creationId xmlns:a16="http://schemas.microsoft.com/office/drawing/2014/main" id="{00000000-0008-0000-0900-00000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6" name="Picture 103" descr="ecblank">
          <a:extLst>
            <a:ext uri="{FF2B5EF4-FFF2-40B4-BE49-F238E27FC236}">
              <a16:creationId xmlns:a16="http://schemas.microsoft.com/office/drawing/2014/main" id="{00000000-0008-0000-0900-00000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7" name="Picture 105" descr="ecblank">
          <a:extLst>
            <a:ext uri="{FF2B5EF4-FFF2-40B4-BE49-F238E27FC236}">
              <a16:creationId xmlns:a16="http://schemas.microsoft.com/office/drawing/2014/main" id="{00000000-0008-0000-0900-00000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8" name="Picture 2" descr="ecblank">
          <a:extLst>
            <a:ext uri="{FF2B5EF4-FFF2-40B4-BE49-F238E27FC236}">
              <a16:creationId xmlns:a16="http://schemas.microsoft.com/office/drawing/2014/main" id="{00000000-0008-0000-0900-00000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79" name="Picture 6" descr="ecblank">
          <a:extLst>
            <a:ext uri="{FF2B5EF4-FFF2-40B4-BE49-F238E27FC236}">
              <a16:creationId xmlns:a16="http://schemas.microsoft.com/office/drawing/2014/main" id="{00000000-0008-0000-0900-00000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0" name="Picture 10" descr="ecblank">
          <a:extLst>
            <a:ext uri="{FF2B5EF4-FFF2-40B4-BE49-F238E27FC236}">
              <a16:creationId xmlns:a16="http://schemas.microsoft.com/office/drawing/2014/main" id="{00000000-0008-0000-0900-00000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1" name="Picture 14" descr="ecblank">
          <a:extLst>
            <a:ext uri="{FF2B5EF4-FFF2-40B4-BE49-F238E27FC236}">
              <a16:creationId xmlns:a16="http://schemas.microsoft.com/office/drawing/2014/main" id="{00000000-0008-0000-0900-00000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2" name="Picture 18" descr="ecblank">
          <a:extLst>
            <a:ext uri="{FF2B5EF4-FFF2-40B4-BE49-F238E27FC236}">
              <a16:creationId xmlns:a16="http://schemas.microsoft.com/office/drawing/2014/main" id="{00000000-0008-0000-0900-00000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3" name="Picture 22" descr="ecblank">
          <a:extLst>
            <a:ext uri="{FF2B5EF4-FFF2-40B4-BE49-F238E27FC236}">
              <a16:creationId xmlns:a16="http://schemas.microsoft.com/office/drawing/2014/main" id="{00000000-0008-0000-0900-00000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4" name="Picture 26" descr="ecblank">
          <a:extLst>
            <a:ext uri="{FF2B5EF4-FFF2-40B4-BE49-F238E27FC236}">
              <a16:creationId xmlns:a16="http://schemas.microsoft.com/office/drawing/2014/main" id="{00000000-0008-0000-0900-00001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5" name="Picture 30" descr="ecblank">
          <a:extLst>
            <a:ext uri="{FF2B5EF4-FFF2-40B4-BE49-F238E27FC236}">
              <a16:creationId xmlns:a16="http://schemas.microsoft.com/office/drawing/2014/main" id="{00000000-0008-0000-0900-00001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6" name="Picture 34" descr="ecblank">
          <a:extLst>
            <a:ext uri="{FF2B5EF4-FFF2-40B4-BE49-F238E27FC236}">
              <a16:creationId xmlns:a16="http://schemas.microsoft.com/office/drawing/2014/main" id="{00000000-0008-0000-0900-00001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7" name="Picture 38" descr="ecblank">
          <a:extLst>
            <a:ext uri="{FF2B5EF4-FFF2-40B4-BE49-F238E27FC236}">
              <a16:creationId xmlns:a16="http://schemas.microsoft.com/office/drawing/2014/main" id="{00000000-0008-0000-0900-00001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8" name="Picture 43" descr="ecblank">
          <a:extLst>
            <a:ext uri="{FF2B5EF4-FFF2-40B4-BE49-F238E27FC236}">
              <a16:creationId xmlns:a16="http://schemas.microsoft.com/office/drawing/2014/main" id="{00000000-0008-0000-0900-00001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89" name="Picture 47" descr="ecblank">
          <a:extLst>
            <a:ext uri="{FF2B5EF4-FFF2-40B4-BE49-F238E27FC236}">
              <a16:creationId xmlns:a16="http://schemas.microsoft.com/office/drawing/2014/main" id="{00000000-0008-0000-0900-00001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0" name="Picture 51" descr="ecblank">
          <a:extLst>
            <a:ext uri="{FF2B5EF4-FFF2-40B4-BE49-F238E27FC236}">
              <a16:creationId xmlns:a16="http://schemas.microsoft.com/office/drawing/2014/main" id="{00000000-0008-0000-0900-00001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1" name="Picture 55" descr="ecblank">
          <a:extLst>
            <a:ext uri="{FF2B5EF4-FFF2-40B4-BE49-F238E27FC236}">
              <a16:creationId xmlns:a16="http://schemas.microsoft.com/office/drawing/2014/main" id="{00000000-0008-0000-0900-00001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2" name="Picture 59" descr="ecblank">
          <a:extLst>
            <a:ext uri="{FF2B5EF4-FFF2-40B4-BE49-F238E27FC236}">
              <a16:creationId xmlns:a16="http://schemas.microsoft.com/office/drawing/2014/main" id="{00000000-0008-0000-0900-00001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3" name="Picture 63" descr="ecblank">
          <a:extLst>
            <a:ext uri="{FF2B5EF4-FFF2-40B4-BE49-F238E27FC236}">
              <a16:creationId xmlns:a16="http://schemas.microsoft.com/office/drawing/2014/main" id="{00000000-0008-0000-0900-00001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4" name="Picture 64" descr="ecblank">
          <a:extLst>
            <a:ext uri="{FF2B5EF4-FFF2-40B4-BE49-F238E27FC236}">
              <a16:creationId xmlns:a16="http://schemas.microsoft.com/office/drawing/2014/main" id="{00000000-0008-0000-0900-00001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5" name="Picture 65" descr="ecblank">
          <a:extLst>
            <a:ext uri="{FF2B5EF4-FFF2-40B4-BE49-F238E27FC236}">
              <a16:creationId xmlns:a16="http://schemas.microsoft.com/office/drawing/2014/main" id="{00000000-0008-0000-0900-00001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6" name="Picture 66" descr="ecblank">
          <a:extLst>
            <a:ext uri="{FF2B5EF4-FFF2-40B4-BE49-F238E27FC236}">
              <a16:creationId xmlns:a16="http://schemas.microsoft.com/office/drawing/2014/main" id="{00000000-0008-0000-0900-00001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7" name="Picture 68" descr="ecblank">
          <a:extLst>
            <a:ext uri="{FF2B5EF4-FFF2-40B4-BE49-F238E27FC236}">
              <a16:creationId xmlns:a16="http://schemas.microsoft.com/office/drawing/2014/main" id="{00000000-0008-0000-0900-00001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8" name="Picture 72" descr="ecblank">
          <a:extLst>
            <a:ext uri="{FF2B5EF4-FFF2-40B4-BE49-F238E27FC236}">
              <a16:creationId xmlns:a16="http://schemas.microsoft.com/office/drawing/2014/main" id="{00000000-0008-0000-0900-00001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799" name="Picture 97" descr="ecblank">
          <a:extLst>
            <a:ext uri="{FF2B5EF4-FFF2-40B4-BE49-F238E27FC236}">
              <a16:creationId xmlns:a16="http://schemas.microsoft.com/office/drawing/2014/main" id="{00000000-0008-0000-0900-00001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0" name="Picture 99" descr="ecblank">
          <a:extLst>
            <a:ext uri="{FF2B5EF4-FFF2-40B4-BE49-F238E27FC236}">
              <a16:creationId xmlns:a16="http://schemas.microsoft.com/office/drawing/2014/main" id="{00000000-0008-0000-0900-00002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1" name="Picture 101" descr="ecblank">
          <a:extLst>
            <a:ext uri="{FF2B5EF4-FFF2-40B4-BE49-F238E27FC236}">
              <a16:creationId xmlns:a16="http://schemas.microsoft.com/office/drawing/2014/main" id="{00000000-0008-0000-0900-00002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2" name="Picture 103" descr="ecblank">
          <a:extLst>
            <a:ext uri="{FF2B5EF4-FFF2-40B4-BE49-F238E27FC236}">
              <a16:creationId xmlns:a16="http://schemas.microsoft.com/office/drawing/2014/main" id="{00000000-0008-0000-0900-00002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3" name="Picture 30" descr="ecblank">
          <a:extLst>
            <a:ext uri="{FF2B5EF4-FFF2-40B4-BE49-F238E27FC236}">
              <a16:creationId xmlns:a16="http://schemas.microsoft.com/office/drawing/2014/main" id="{00000000-0008-0000-0900-00002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4" name="Picture 34" descr="ecblank">
          <a:extLst>
            <a:ext uri="{FF2B5EF4-FFF2-40B4-BE49-F238E27FC236}">
              <a16:creationId xmlns:a16="http://schemas.microsoft.com/office/drawing/2014/main" id="{00000000-0008-0000-0900-00002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5" name="Picture 38" descr="ecblank">
          <a:extLst>
            <a:ext uri="{FF2B5EF4-FFF2-40B4-BE49-F238E27FC236}">
              <a16:creationId xmlns:a16="http://schemas.microsoft.com/office/drawing/2014/main" id="{00000000-0008-0000-0900-00002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6" name="Picture 43" descr="ecblank">
          <a:extLst>
            <a:ext uri="{FF2B5EF4-FFF2-40B4-BE49-F238E27FC236}">
              <a16:creationId xmlns:a16="http://schemas.microsoft.com/office/drawing/2014/main" id="{00000000-0008-0000-0900-00002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7" name="Picture 47" descr="ecblank">
          <a:extLst>
            <a:ext uri="{FF2B5EF4-FFF2-40B4-BE49-F238E27FC236}">
              <a16:creationId xmlns:a16="http://schemas.microsoft.com/office/drawing/2014/main" id="{00000000-0008-0000-0900-00002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8" name="Picture 51" descr="ecblank">
          <a:extLst>
            <a:ext uri="{FF2B5EF4-FFF2-40B4-BE49-F238E27FC236}">
              <a16:creationId xmlns:a16="http://schemas.microsoft.com/office/drawing/2014/main" id="{00000000-0008-0000-0900-00002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09" name="Picture 55" descr="ecblank">
          <a:extLst>
            <a:ext uri="{FF2B5EF4-FFF2-40B4-BE49-F238E27FC236}">
              <a16:creationId xmlns:a16="http://schemas.microsoft.com/office/drawing/2014/main" id="{00000000-0008-0000-0900-00002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0" name="Picture 59" descr="ecblank">
          <a:extLst>
            <a:ext uri="{FF2B5EF4-FFF2-40B4-BE49-F238E27FC236}">
              <a16:creationId xmlns:a16="http://schemas.microsoft.com/office/drawing/2014/main" id="{00000000-0008-0000-0900-00002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1" name="Picture 63" descr="ecblank">
          <a:extLst>
            <a:ext uri="{FF2B5EF4-FFF2-40B4-BE49-F238E27FC236}">
              <a16:creationId xmlns:a16="http://schemas.microsoft.com/office/drawing/2014/main" id="{00000000-0008-0000-0900-00002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2" name="Picture 64" descr="ecblank">
          <a:extLst>
            <a:ext uri="{FF2B5EF4-FFF2-40B4-BE49-F238E27FC236}">
              <a16:creationId xmlns:a16="http://schemas.microsoft.com/office/drawing/2014/main" id="{00000000-0008-0000-0900-00002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3" name="Picture 65" descr="ecblank">
          <a:extLst>
            <a:ext uri="{FF2B5EF4-FFF2-40B4-BE49-F238E27FC236}">
              <a16:creationId xmlns:a16="http://schemas.microsoft.com/office/drawing/2014/main" id="{00000000-0008-0000-0900-00002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4" name="Picture 66" descr="ecblank">
          <a:extLst>
            <a:ext uri="{FF2B5EF4-FFF2-40B4-BE49-F238E27FC236}">
              <a16:creationId xmlns:a16="http://schemas.microsoft.com/office/drawing/2014/main" id="{00000000-0008-0000-0900-00002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5" name="Picture 68" descr="ecblank">
          <a:extLst>
            <a:ext uri="{FF2B5EF4-FFF2-40B4-BE49-F238E27FC236}">
              <a16:creationId xmlns:a16="http://schemas.microsoft.com/office/drawing/2014/main" id="{00000000-0008-0000-0900-00002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6" name="Picture 72" descr="ecblank">
          <a:extLst>
            <a:ext uri="{FF2B5EF4-FFF2-40B4-BE49-F238E27FC236}">
              <a16:creationId xmlns:a16="http://schemas.microsoft.com/office/drawing/2014/main" id="{00000000-0008-0000-0900-00003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7" name="Picture 97" descr="ecblank">
          <a:extLst>
            <a:ext uri="{FF2B5EF4-FFF2-40B4-BE49-F238E27FC236}">
              <a16:creationId xmlns:a16="http://schemas.microsoft.com/office/drawing/2014/main" id="{00000000-0008-0000-0900-00003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8" name="Picture 99" descr="ecblank">
          <a:extLst>
            <a:ext uri="{FF2B5EF4-FFF2-40B4-BE49-F238E27FC236}">
              <a16:creationId xmlns:a16="http://schemas.microsoft.com/office/drawing/2014/main" id="{00000000-0008-0000-0900-00003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19" name="Picture 101" descr="ecblank">
          <a:extLst>
            <a:ext uri="{FF2B5EF4-FFF2-40B4-BE49-F238E27FC236}">
              <a16:creationId xmlns:a16="http://schemas.microsoft.com/office/drawing/2014/main" id="{00000000-0008-0000-0900-00003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0" name="Picture 103" descr="ecblank">
          <a:extLst>
            <a:ext uri="{FF2B5EF4-FFF2-40B4-BE49-F238E27FC236}">
              <a16:creationId xmlns:a16="http://schemas.microsoft.com/office/drawing/2014/main" id="{00000000-0008-0000-0900-00003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1" name="Picture 105" descr="ecblank">
          <a:extLst>
            <a:ext uri="{FF2B5EF4-FFF2-40B4-BE49-F238E27FC236}">
              <a16:creationId xmlns:a16="http://schemas.microsoft.com/office/drawing/2014/main" id="{00000000-0008-0000-0900-00003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2" name="Picture 2" descr="ecblank">
          <a:extLst>
            <a:ext uri="{FF2B5EF4-FFF2-40B4-BE49-F238E27FC236}">
              <a16:creationId xmlns:a16="http://schemas.microsoft.com/office/drawing/2014/main" id="{00000000-0008-0000-0900-00003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3" name="Picture 6" descr="ecblank">
          <a:extLst>
            <a:ext uri="{FF2B5EF4-FFF2-40B4-BE49-F238E27FC236}">
              <a16:creationId xmlns:a16="http://schemas.microsoft.com/office/drawing/2014/main" id="{00000000-0008-0000-0900-00003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4" name="Picture 10" descr="ecblank">
          <a:extLst>
            <a:ext uri="{FF2B5EF4-FFF2-40B4-BE49-F238E27FC236}">
              <a16:creationId xmlns:a16="http://schemas.microsoft.com/office/drawing/2014/main" id="{00000000-0008-0000-0900-00003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5" name="Picture 14" descr="ecblank">
          <a:extLst>
            <a:ext uri="{FF2B5EF4-FFF2-40B4-BE49-F238E27FC236}">
              <a16:creationId xmlns:a16="http://schemas.microsoft.com/office/drawing/2014/main" id="{00000000-0008-0000-0900-00003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6" name="Picture 18" descr="ecblank">
          <a:extLst>
            <a:ext uri="{FF2B5EF4-FFF2-40B4-BE49-F238E27FC236}">
              <a16:creationId xmlns:a16="http://schemas.microsoft.com/office/drawing/2014/main" id="{00000000-0008-0000-0900-00003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7" name="Picture 22" descr="ecblank">
          <a:extLst>
            <a:ext uri="{FF2B5EF4-FFF2-40B4-BE49-F238E27FC236}">
              <a16:creationId xmlns:a16="http://schemas.microsoft.com/office/drawing/2014/main" id="{00000000-0008-0000-0900-00003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8" name="Picture 26" descr="ecblank">
          <a:extLst>
            <a:ext uri="{FF2B5EF4-FFF2-40B4-BE49-F238E27FC236}">
              <a16:creationId xmlns:a16="http://schemas.microsoft.com/office/drawing/2014/main" id="{00000000-0008-0000-0900-00003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29" name="Picture 30" descr="ecblank">
          <a:extLst>
            <a:ext uri="{FF2B5EF4-FFF2-40B4-BE49-F238E27FC236}">
              <a16:creationId xmlns:a16="http://schemas.microsoft.com/office/drawing/2014/main" id="{00000000-0008-0000-0900-00003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0" name="Picture 34" descr="ecblank">
          <a:extLst>
            <a:ext uri="{FF2B5EF4-FFF2-40B4-BE49-F238E27FC236}">
              <a16:creationId xmlns:a16="http://schemas.microsoft.com/office/drawing/2014/main" id="{00000000-0008-0000-0900-00003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1" name="Picture 38" descr="ecblank">
          <a:extLst>
            <a:ext uri="{FF2B5EF4-FFF2-40B4-BE49-F238E27FC236}">
              <a16:creationId xmlns:a16="http://schemas.microsoft.com/office/drawing/2014/main" id="{00000000-0008-0000-0900-00003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2" name="Picture 43" descr="ecblank">
          <a:extLst>
            <a:ext uri="{FF2B5EF4-FFF2-40B4-BE49-F238E27FC236}">
              <a16:creationId xmlns:a16="http://schemas.microsoft.com/office/drawing/2014/main" id="{00000000-0008-0000-0900-00004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3" name="Picture 47" descr="ecblank">
          <a:extLst>
            <a:ext uri="{FF2B5EF4-FFF2-40B4-BE49-F238E27FC236}">
              <a16:creationId xmlns:a16="http://schemas.microsoft.com/office/drawing/2014/main" id="{00000000-0008-0000-0900-00004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4" name="Picture 51" descr="ecblank">
          <a:extLst>
            <a:ext uri="{FF2B5EF4-FFF2-40B4-BE49-F238E27FC236}">
              <a16:creationId xmlns:a16="http://schemas.microsoft.com/office/drawing/2014/main" id="{00000000-0008-0000-0900-00004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5" name="Picture 55" descr="ecblank">
          <a:extLst>
            <a:ext uri="{FF2B5EF4-FFF2-40B4-BE49-F238E27FC236}">
              <a16:creationId xmlns:a16="http://schemas.microsoft.com/office/drawing/2014/main" id="{00000000-0008-0000-0900-00004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6" name="Picture 59" descr="ecblank">
          <a:extLst>
            <a:ext uri="{FF2B5EF4-FFF2-40B4-BE49-F238E27FC236}">
              <a16:creationId xmlns:a16="http://schemas.microsoft.com/office/drawing/2014/main" id="{00000000-0008-0000-0900-00004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7" name="Picture 63" descr="ecblank">
          <a:extLst>
            <a:ext uri="{FF2B5EF4-FFF2-40B4-BE49-F238E27FC236}">
              <a16:creationId xmlns:a16="http://schemas.microsoft.com/office/drawing/2014/main" id="{00000000-0008-0000-0900-00004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8" name="Picture 64" descr="ecblank">
          <a:extLst>
            <a:ext uri="{FF2B5EF4-FFF2-40B4-BE49-F238E27FC236}">
              <a16:creationId xmlns:a16="http://schemas.microsoft.com/office/drawing/2014/main" id="{00000000-0008-0000-0900-00004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39" name="Picture 65" descr="ecblank">
          <a:extLst>
            <a:ext uri="{FF2B5EF4-FFF2-40B4-BE49-F238E27FC236}">
              <a16:creationId xmlns:a16="http://schemas.microsoft.com/office/drawing/2014/main" id="{00000000-0008-0000-0900-00004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0" name="Picture 66" descr="ecblank">
          <a:extLst>
            <a:ext uri="{FF2B5EF4-FFF2-40B4-BE49-F238E27FC236}">
              <a16:creationId xmlns:a16="http://schemas.microsoft.com/office/drawing/2014/main" id="{00000000-0008-0000-0900-00004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1" name="Picture 68" descr="ecblank">
          <a:extLst>
            <a:ext uri="{FF2B5EF4-FFF2-40B4-BE49-F238E27FC236}">
              <a16:creationId xmlns:a16="http://schemas.microsoft.com/office/drawing/2014/main" id="{00000000-0008-0000-0900-00004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2" name="Picture 72" descr="ecblank">
          <a:extLst>
            <a:ext uri="{FF2B5EF4-FFF2-40B4-BE49-F238E27FC236}">
              <a16:creationId xmlns:a16="http://schemas.microsoft.com/office/drawing/2014/main" id="{00000000-0008-0000-0900-00004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3" name="Picture 97" descr="ecblank">
          <a:extLst>
            <a:ext uri="{FF2B5EF4-FFF2-40B4-BE49-F238E27FC236}">
              <a16:creationId xmlns:a16="http://schemas.microsoft.com/office/drawing/2014/main" id="{00000000-0008-0000-0900-00004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4" name="Picture 99" descr="ecblank">
          <a:extLst>
            <a:ext uri="{FF2B5EF4-FFF2-40B4-BE49-F238E27FC236}">
              <a16:creationId xmlns:a16="http://schemas.microsoft.com/office/drawing/2014/main" id="{00000000-0008-0000-0900-00004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5" name="Picture 101" descr="ecblank">
          <a:extLst>
            <a:ext uri="{FF2B5EF4-FFF2-40B4-BE49-F238E27FC236}">
              <a16:creationId xmlns:a16="http://schemas.microsoft.com/office/drawing/2014/main" id="{00000000-0008-0000-0900-00004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6" name="Picture 103" descr="ecblank">
          <a:extLst>
            <a:ext uri="{FF2B5EF4-FFF2-40B4-BE49-F238E27FC236}">
              <a16:creationId xmlns:a16="http://schemas.microsoft.com/office/drawing/2014/main" id="{00000000-0008-0000-0900-00004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7" name="Picture 26" descr="ecblank">
          <a:extLst>
            <a:ext uri="{FF2B5EF4-FFF2-40B4-BE49-F238E27FC236}">
              <a16:creationId xmlns:a16="http://schemas.microsoft.com/office/drawing/2014/main" id="{00000000-0008-0000-0900-00004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8" name="Picture 30" descr="ecblank">
          <a:extLst>
            <a:ext uri="{FF2B5EF4-FFF2-40B4-BE49-F238E27FC236}">
              <a16:creationId xmlns:a16="http://schemas.microsoft.com/office/drawing/2014/main" id="{00000000-0008-0000-0900-00005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49" name="Picture 34" descr="ecblank">
          <a:extLst>
            <a:ext uri="{FF2B5EF4-FFF2-40B4-BE49-F238E27FC236}">
              <a16:creationId xmlns:a16="http://schemas.microsoft.com/office/drawing/2014/main" id="{00000000-0008-0000-0900-00005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0" name="Picture 38" descr="ecblank">
          <a:extLst>
            <a:ext uri="{FF2B5EF4-FFF2-40B4-BE49-F238E27FC236}">
              <a16:creationId xmlns:a16="http://schemas.microsoft.com/office/drawing/2014/main" id="{00000000-0008-0000-0900-00005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1" name="Picture 43" descr="ecblank">
          <a:extLst>
            <a:ext uri="{FF2B5EF4-FFF2-40B4-BE49-F238E27FC236}">
              <a16:creationId xmlns:a16="http://schemas.microsoft.com/office/drawing/2014/main" id="{00000000-0008-0000-0900-00005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2" name="Picture 47" descr="ecblank">
          <a:extLst>
            <a:ext uri="{FF2B5EF4-FFF2-40B4-BE49-F238E27FC236}">
              <a16:creationId xmlns:a16="http://schemas.microsoft.com/office/drawing/2014/main" id="{00000000-0008-0000-0900-00005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3" name="Picture 51" descr="ecblank">
          <a:extLst>
            <a:ext uri="{FF2B5EF4-FFF2-40B4-BE49-F238E27FC236}">
              <a16:creationId xmlns:a16="http://schemas.microsoft.com/office/drawing/2014/main" id="{00000000-0008-0000-0900-00005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4" name="Picture 55" descr="ecblank">
          <a:extLst>
            <a:ext uri="{FF2B5EF4-FFF2-40B4-BE49-F238E27FC236}">
              <a16:creationId xmlns:a16="http://schemas.microsoft.com/office/drawing/2014/main" id="{00000000-0008-0000-0900-00005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5" name="Picture 59" descr="ecblank">
          <a:extLst>
            <a:ext uri="{FF2B5EF4-FFF2-40B4-BE49-F238E27FC236}">
              <a16:creationId xmlns:a16="http://schemas.microsoft.com/office/drawing/2014/main" id="{00000000-0008-0000-0900-00005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6" name="Picture 63" descr="ecblank">
          <a:extLst>
            <a:ext uri="{FF2B5EF4-FFF2-40B4-BE49-F238E27FC236}">
              <a16:creationId xmlns:a16="http://schemas.microsoft.com/office/drawing/2014/main" id="{00000000-0008-0000-0900-00005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7" name="Picture 64" descr="ecblank">
          <a:extLst>
            <a:ext uri="{FF2B5EF4-FFF2-40B4-BE49-F238E27FC236}">
              <a16:creationId xmlns:a16="http://schemas.microsoft.com/office/drawing/2014/main" id="{00000000-0008-0000-0900-00005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8" name="Picture 65" descr="ecblank">
          <a:extLst>
            <a:ext uri="{FF2B5EF4-FFF2-40B4-BE49-F238E27FC236}">
              <a16:creationId xmlns:a16="http://schemas.microsoft.com/office/drawing/2014/main" id="{00000000-0008-0000-0900-00005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59" name="Picture 66" descr="ecblank">
          <a:extLst>
            <a:ext uri="{FF2B5EF4-FFF2-40B4-BE49-F238E27FC236}">
              <a16:creationId xmlns:a16="http://schemas.microsoft.com/office/drawing/2014/main" id="{00000000-0008-0000-0900-00005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0" name="Picture 68" descr="ecblank">
          <a:extLst>
            <a:ext uri="{FF2B5EF4-FFF2-40B4-BE49-F238E27FC236}">
              <a16:creationId xmlns:a16="http://schemas.microsoft.com/office/drawing/2014/main" id="{00000000-0008-0000-0900-00005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1" name="Picture 72" descr="ecblank">
          <a:extLst>
            <a:ext uri="{FF2B5EF4-FFF2-40B4-BE49-F238E27FC236}">
              <a16:creationId xmlns:a16="http://schemas.microsoft.com/office/drawing/2014/main" id="{00000000-0008-0000-0900-00005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2" name="Picture 97" descr="ecblank">
          <a:extLst>
            <a:ext uri="{FF2B5EF4-FFF2-40B4-BE49-F238E27FC236}">
              <a16:creationId xmlns:a16="http://schemas.microsoft.com/office/drawing/2014/main" id="{00000000-0008-0000-0900-00005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3" name="Picture 99" descr="ecblank">
          <a:extLst>
            <a:ext uri="{FF2B5EF4-FFF2-40B4-BE49-F238E27FC236}">
              <a16:creationId xmlns:a16="http://schemas.microsoft.com/office/drawing/2014/main" id="{00000000-0008-0000-0900-00005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4" name="Picture 101" descr="ecblank">
          <a:extLst>
            <a:ext uri="{FF2B5EF4-FFF2-40B4-BE49-F238E27FC236}">
              <a16:creationId xmlns:a16="http://schemas.microsoft.com/office/drawing/2014/main" id="{00000000-0008-0000-0900-00006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5" name="Picture 103" descr="ecblank">
          <a:extLst>
            <a:ext uri="{FF2B5EF4-FFF2-40B4-BE49-F238E27FC236}">
              <a16:creationId xmlns:a16="http://schemas.microsoft.com/office/drawing/2014/main" id="{00000000-0008-0000-0900-00006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6" name="Picture 105" descr="ecblank">
          <a:extLst>
            <a:ext uri="{FF2B5EF4-FFF2-40B4-BE49-F238E27FC236}">
              <a16:creationId xmlns:a16="http://schemas.microsoft.com/office/drawing/2014/main" id="{00000000-0008-0000-0900-00006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7" name="Picture 2" descr="ecblank">
          <a:extLst>
            <a:ext uri="{FF2B5EF4-FFF2-40B4-BE49-F238E27FC236}">
              <a16:creationId xmlns:a16="http://schemas.microsoft.com/office/drawing/2014/main" id="{00000000-0008-0000-0900-00006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8" name="Picture 6" descr="ecblank">
          <a:extLst>
            <a:ext uri="{FF2B5EF4-FFF2-40B4-BE49-F238E27FC236}">
              <a16:creationId xmlns:a16="http://schemas.microsoft.com/office/drawing/2014/main" id="{00000000-0008-0000-0900-00006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69" name="Picture 10" descr="ecblank">
          <a:extLst>
            <a:ext uri="{FF2B5EF4-FFF2-40B4-BE49-F238E27FC236}">
              <a16:creationId xmlns:a16="http://schemas.microsoft.com/office/drawing/2014/main" id="{00000000-0008-0000-0900-00006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0" name="Picture 14" descr="ecblank">
          <a:extLst>
            <a:ext uri="{FF2B5EF4-FFF2-40B4-BE49-F238E27FC236}">
              <a16:creationId xmlns:a16="http://schemas.microsoft.com/office/drawing/2014/main" id="{00000000-0008-0000-0900-00006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1" name="Picture 18" descr="ecblank">
          <a:extLst>
            <a:ext uri="{FF2B5EF4-FFF2-40B4-BE49-F238E27FC236}">
              <a16:creationId xmlns:a16="http://schemas.microsoft.com/office/drawing/2014/main" id="{00000000-0008-0000-0900-00006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2" name="Picture 22" descr="ecblank">
          <a:extLst>
            <a:ext uri="{FF2B5EF4-FFF2-40B4-BE49-F238E27FC236}">
              <a16:creationId xmlns:a16="http://schemas.microsoft.com/office/drawing/2014/main" id="{00000000-0008-0000-0900-00006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3" name="Picture 26" descr="ecblank">
          <a:extLst>
            <a:ext uri="{FF2B5EF4-FFF2-40B4-BE49-F238E27FC236}">
              <a16:creationId xmlns:a16="http://schemas.microsoft.com/office/drawing/2014/main" id="{00000000-0008-0000-0900-00006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4" name="Picture 30" descr="ecblank">
          <a:extLst>
            <a:ext uri="{FF2B5EF4-FFF2-40B4-BE49-F238E27FC236}">
              <a16:creationId xmlns:a16="http://schemas.microsoft.com/office/drawing/2014/main" id="{00000000-0008-0000-0900-00006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5" name="Picture 34" descr="ecblank">
          <a:extLst>
            <a:ext uri="{FF2B5EF4-FFF2-40B4-BE49-F238E27FC236}">
              <a16:creationId xmlns:a16="http://schemas.microsoft.com/office/drawing/2014/main" id="{00000000-0008-0000-0900-00006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6" name="Picture 38" descr="ecblank">
          <a:extLst>
            <a:ext uri="{FF2B5EF4-FFF2-40B4-BE49-F238E27FC236}">
              <a16:creationId xmlns:a16="http://schemas.microsoft.com/office/drawing/2014/main" id="{00000000-0008-0000-0900-00006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7" name="Picture 43" descr="ecblank">
          <a:extLst>
            <a:ext uri="{FF2B5EF4-FFF2-40B4-BE49-F238E27FC236}">
              <a16:creationId xmlns:a16="http://schemas.microsoft.com/office/drawing/2014/main" id="{00000000-0008-0000-0900-00006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8" name="Picture 47" descr="ecblank">
          <a:extLst>
            <a:ext uri="{FF2B5EF4-FFF2-40B4-BE49-F238E27FC236}">
              <a16:creationId xmlns:a16="http://schemas.microsoft.com/office/drawing/2014/main" id="{00000000-0008-0000-0900-00006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79" name="Picture 51" descr="ecblank">
          <a:extLst>
            <a:ext uri="{FF2B5EF4-FFF2-40B4-BE49-F238E27FC236}">
              <a16:creationId xmlns:a16="http://schemas.microsoft.com/office/drawing/2014/main" id="{00000000-0008-0000-0900-00006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0" name="Picture 55" descr="ecblank">
          <a:extLst>
            <a:ext uri="{FF2B5EF4-FFF2-40B4-BE49-F238E27FC236}">
              <a16:creationId xmlns:a16="http://schemas.microsoft.com/office/drawing/2014/main" id="{00000000-0008-0000-0900-00007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1" name="Picture 59" descr="ecblank">
          <a:extLst>
            <a:ext uri="{FF2B5EF4-FFF2-40B4-BE49-F238E27FC236}">
              <a16:creationId xmlns:a16="http://schemas.microsoft.com/office/drawing/2014/main" id="{00000000-0008-0000-0900-00007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2" name="Picture 63" descr="ecblank">
          <a:extLst>
            <a:ext uri="{FF2B5EF4-FFF2-40B4-BE49-F238E27FC236}">
              <a16:creationId xmlns:a16="http://schemas.microsoft.com/office/drawing/2014/main" id="{00000000-0008-0000-0900-00007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3" name="Picture 64" descr="ecblank">
          <a:extLst>
            <a:ext uri="{FF2B5EF4-FFF2-40B4-BE49-F238E27FC236}">
              <a16:creationId xmlns:a16="http://schemas.microsoft.com/office/drawing/2014/main" id="{00000000-0008-0000-0900-00007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4" name="Picture 65" descr="ecblank">
          <a:extLst>
            <a:ext uri="{FF2B5EF4-FFF2-40B4-BE49-F238E27FC236}">
              <a16:creationId xmlns:a16="http://schemas.microsoft.com/office/drawing/2014/main" id="{00000000-0008-0000-0900-00007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5" name="Picture 66" descr="ecblank">
          <a:extLst>
            <a:ext uri="{FF2B5EF4-FFF2-40B4-BE49-F238E27FC236}">
              <a16:creationId xmlns:a16="http://schemas.microsoft.com/office/drawing/2014/main" id="{00000000-0008-0000-0900-00007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6" name="Picture 68" descr="ecblank">
          <a:extLst>
            <a:ext uri="{FF2B5EF4-FFF2-40B4-BE49-F238E27FC236}">
              <a16:creationId xmlns:a16="http://schemas.microsoft.com/office/drawing/2014/main" id="{00000000-0008-0000-0900-00007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7" name="Picture 72" descr="ecblank">
          <a:extLst>
            <a:ext uri="{FF2B5EF4-FFF2-40B4-BE49-F238E27FC236}">
              <a16:creationId xmlns:a16="http://schemas.microsoft.com/office/drawing/2014/main" id="{00000000-0008-0000-0900-00007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8" name="Picture 97" descr="ecblank">
          <a:extLst>
            <a:ext uri="{FF2B5EF4-FFF2-40B4-BE49-F238E27FC236}">
              <a16:creationId xmlns:a16="http://schemas.microsoft.com/office/drawing/2014/main" id="{00000000-0008-0000-0900-00007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89" name="Picture 99" descr="ecblank">
          <a:extLst>
            <a:ext uri="{FF2B5EF4-FFF2-40B4-BE49-F238E27FC236}">
              <a16:creationId xmlns:a16="http://schemas.microsoft.com/office/drawing/2014/main" id="{00000000-0008-0000-0900-00007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0" name="Picture 101" descr="ecblank">
          <a:extLst>
            <a:ext uri="{FF2B5EF4-FFF2-40B4-BE49-F238E27FC236}">
              <a16:creationId xmlns:a16="http://schemas.microsoft.com/office/drawing/2014/main" id="{00000000-0008-0000-0900-00007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1" name="Picture 103" descr="ecblank">
          <a:extLst>
            <a:ext uri="{FF2B5EF4-FFF2-40B4-BE49-F238E27FC236}">
              <a16:creationId xmlns:a16="http://schemas.microsoft.com/office/drawing/2014/main" id="{00000000-0008-0000-0900-00007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2" name="Picture 30" descr="ecblank">
          <a:extLst>
            <a:ext uri="{FF2B5EF4-FFF2-40B4-BE49-F238E27FC236}">
              <a16:creationId xmlns:a16="http://schemas.microsoft.com/office/drawing/2014/main" id="{00000000-0008-0000-0900-00007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3" name="Picture 34" descr="ecblank">
          <a:extLst>
            <a:ext uri="{FF2B5EF4-FFF2-40B4-BE49-F238E27FC236}">
              <a16:creationId xmlns:a16="http://schemas.microsoft.com/office/drawing/2014/main" id="{00000000-0008-0000-0900-00007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4" name="Picture 38" descr="ecblank">
          <a:extLst>
            <a:ext uri="{FF2B5EF4-FFF2-40B4-BE49-F238E27FC236}">
              <a16:creationId xmlns:a16="http://schemas.microsoft.com/office/drawing/2014/main" id="{00000000-0008-0000-0900-00007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5" name="Picture 43" descr="ecblank">
          <a:extLst>
            <a:ext uri="{FF2B5EF4-FFF2-40B4-BE49-F238E27FC236}">
              <a16:creationId xmlns:a16="http://schemas.microsoft.com/office/drawing/2014/main" id="{00000000-0008-0000-0900-00007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6" name="Picture 47" descr="ecblank">
          <a:extLst>
            <a:ext uri="{FF2B5EF4-FFF2-40B4-BE49-F238E27FC236}">
              <a16:creationId xmlns:a16="http://schemas.microsoft.com/office/drawing/2014/main" id="{00000000-0008-0000-0900-00008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7" name="Picture 51" descr="ecblank">
          <a:extLst>
            <a:ext uri="{FF2B5EF4-FFF2-40B4-BE49-F238E27FC236}">
              <a16:creationId xmlns:a16="http://schemas.microsoft.com/office/drawing/2014/main" id="{00000000-0008-0000-0900-00008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8" name="Picture 55" descr="ecblank">
          <a:extLst>
            <a:ext uri="{FF2B5EF4-FFF2-40B4-BE49-F238E27FC236}">
              <a16:creationId xmlns:a16="http://schemas.microsoft.com/office/drawing/2014/main" id="{00000000-0008-0000-0900-00008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899" name="Picture 59" descr="ecblank">
          <a:extLst>
            <a:ext uri="{FF2B5EF4-FFF2-40B4-BE49-F238E27FC236}">
              <a16:creationId xmlns:a16="http://schemas.microsoft.com/office/drawing/2014/main" id="{00000000-0008-0000-0900-00008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0" name="Picture 63" descr="ecblank">
          <a:extLst>
            <a:ext uri="{FF2B5EF4-FFF2-40B4-BE49-F238E27FC236}">
              <a16:creationId xmlns:a16="http://schemas.microsoft.com/office/drawing/2014/main" id="{00000000-0008-0000-0900-00008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1" name="Picture 64" descr="ecblank">
          <a:extLst>
            <a:ext uri="{FF2B5EF4-FFF2-40B4-BE49-F238E27FC236}">
              <a16:creationId xmlns:a16="http://schemas.microsoft.com/office/drawing/2014/main" id="{00000000-0008-0000-0900-00008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2" name="Picture 65" descr="ecblank">
          <a:extLst>
            <a:ext uri="{FF2B5EF4-FFF2-40B4-BE49-F238E27FC236}">
              <a16:creationId xmlns:a16="http://schemas.microsoft.com/office/drawing/2014/main" id="{00000000-0008-0000-0900-00008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3" name="Picture 66" descr="ecblank">
          <a:extLst>
            <a:ext uri="{FF2B5EF4-FFF2-40B4-BE49-F238E27FC236}">
              <a16:creationId xmlns:a16="http://schemas.microsoft.com/office/drawing/2014/main" id="{00000000-0008-0000-0900-00008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4" name="Picture 68" descr="ecblank">
          <a:extLst>
            <a:ext uri="{FF2B5EF4-FFF2-40B4-BE49-F238E27FC236}">
              <a16:creationId xmlns:a16="http://schemas.microsoft.com/office/drawing/2014/main" id="{00000000-0008-0000-0900-00008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5" name="Picture 72" descr="ecblank">
          <a:extLst>
            <a:ext uri="{FF2B5EF4-FFF2-40B4-BE49-F238E27FC236}">
              <a16:creationId xmlns:a16="http://schemas.microsoft.com/office/drawing/2014/main" id="{00000000-0008-0000-0900-00008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6" name="Picture 97" descr="ecblank">
          <a:extLst>
            <a:ext uri="{FF2B5EF4-FFF2-40B4-BE49-F238E27FC236}">
              <a16:creationId xmlns:a16="http://schemas.microsoft.com/office/drawing/2014/main" id="{00000000-0008-0000-0900-00008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7" name="Picture 99" descr="ecblank">
          <a:extLst>
            <a:ext uri="{FF2B5EF4-FFF2-40B4-BE49-F238E27FC236}">
              <a16:creationId xmlns:a16="http://schemas.microsoft.com/office/drawing/2014/main" id="{00000000-0008-0000-0900-00008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8" name="Picture 101" descr="ecblank">
          <a:extLst>
            <a:ext uri="{FF2B5EF4-FFF2-40B4-BE49-F238E27FC236}">
              <a16:creationId xmlns:a16="http://schemas.microsoft.com/office/drawing/2014/main" id="{00000000-0008-0000-0900-00008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09" name="Picture 103" descr="ecblank">
          <a:extLst>
            <a:ext uri="{FF2B5EF4-FFF2-40B4-BE49-F238E27FC236}">
              <a16:creationId xmlns:a16="http://schemas.microsoft.com/office/drawing/2014/main" id="{00000000-0008-0000-0900-00008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0" name="Picture 105" descr="ecblank">
          <a:extLst>
            <a:ext uri="{FF2B5EF4-FFF2-40B4-BE49-F238E27FC236}">
              <a16:creationId xmlns:a16="http://schemas.microsoft.com/office/drawing/2014/main" id="{00000000-0008-0000-0900-00008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1" name="Picture 2" descr="ecblank">
          <a:extLst>
            <a:ext uri="{FF2B5EF4-FFF2-40B4-BE49-F238E27FC236}">
              <a16:creationId xmlns:a16="http://schemas.microsoft.com/office/drawing/2014/main" id="{00000000-0008-0000-0900-00008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2" name="Picture 6" descr="ecblank">
          <a:extLst>
            <a:ext uri="{FF2B5EF4-FFF2-40B4-BE49-F238E27FC236}">
              <a16:creationId xmlns:a16="http://schemas.microsoft.com/office/drawing/2014/main" id="{00000000-0008-0000-0900-00009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3" name="Picture 10" descr="ecblank">
          <a:extLst>
            <a:ext uri="{FF2B5EF4-FFF2-40B4-BE49-F238E27FC236}">
              <a16:creationId xmlns:a16="http://schemas.microsoft.com/office/drawing/2014/main" id="{00000000-0008-0000-0900-00009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4" name="Picture 14" descr="ecblank">
          <a:extLst>
            <a:ext uri="{FF2B5EF4-FFF2-40B4-BE49-F238E27FC236}">
              <a16:creationId xmlns:a16="http://schemas.microsoft.com/office/drawing/2014/main" id="{00000000-0008-0000-0900-00009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5" name="Picture 18" descr="ecblank">
          <a:extLst>
            <a:ext uri="{FF2B5EF4-FFF2-40B4-BE49-F238E27FC236}">
              <a16:creationId xmlns:a16="http://schemas.microsoft.com/office/drawing/2014/main" id="{00000000-0008-0000-0900-00009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6" name="Picture 22" descr="ecblank">
          <a:extLst>
            <a:ext uri="{FF2B5EF4-FFF2-40B4-BE49-F238E27FC236}">
              <a16:creationId xmlns:a16="http://schemas.microsoft.com/office/drawing/2014/main" id="{00000000-0008-0000-0900-00009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7" name="Picture 26" descr="ecblank">
          <a:extLst>
            <a:ext uri="{FF2B5EF4-FFF2-40B4-BE49-F238E27FC236}">
              <a16:creationId xmlns:a16="http://schemas.microsoft.com/office/drawing/2014/main" id="{00000000-0008-0000-0900-00009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8" name="Picture 30" descr="ecblank">
          <a:extLst>
            <a:ext uri="{FF2B5EF4-FFF2-40B4-BE49-F238E27FC236}">
              <a16:creationId xmlns:a16="http://schemas.microsoft.com/office/drawing/2014/main" id="{00000000-0008-0000-0900-00009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19" name="Picture 34" descr="ecblank">
          <a:extLst>
            <a:ext uri="{FF2B5EF4-FFF2-40B4-BE49-F238E27FC236}">
              <a16:creationId xmlns:a16="http://schemas.microsoft.com/office/drawing/2014/main" id="{00000000-0008-0000-0900-00009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0" name="Picture 38" descr="ecblank">
          <a:extLst>
            <a:ext uri="{FF2B5EF4-FFF2-40B4-BE49-F238E27FC236}">
              <a16:creationId xmlns:a16="http://schemas.microsoft.com/office/drawing/2014/main" id="{00000000-0008-0000-0900-00009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1" name="Picture 43" descr="ecblank">
          <a:extLst>
            <a:ext uri="{FF2B5EF4-FFF2-40B4-BE49-F238E27FC236}">
              <a16:creationId xmlns:a16="http://schemas.microsoft.com/office/drawing/2014/main" id="{00000000-0008-0000-0900-00009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2" name="Picture 47" descr="ecblank">
          <a:extLst>
            <a:ext uri="{FF2B5EF4-FFF2-40B4-BE49-F238E27FC236}">
              <a16:creationId xmlns:a16="http://schemas.microsoft.com/office/drawing/2014/main" id="{00000000-0008-0000-0900-00009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3" name="Picture 51" descr="ecblank">
          <a:extLst>
            <a:ext uri="{FF2B5EF4-FFF2-40B4-BE49-F238E27FC236}">
              <a16:creationId xmlns:a16="http://schemas.microsoft.com/office/drawing/2014/main" id="{00000000-0008-0000-0900-00009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4" name="Picture 55" descr="ecblank">
          <a:extLst>
            <a:ext uri="{FF2B5EF4-FFF2-40B4-BE49-F238E27FC236}">
              <a16:creationId xmlns:a16="http://schemas.microsoft.com/office/drawing/2014/main" id="{00000000-0008-0000-0900-00009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5" name="Picture 59" descr="ecblank">
          <a:extLst>
            <a:ext uri="{FF2B5EF4-FFF2-40B4-BE49-F238E27FC236}">
              <a16:creationId xmlns:a16="http://schemas.microsoft.com/office/drawing/2014/main" id="{00000000-0008-0000-0900-00009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6" name="Picture 63" descr="ecblank">
          <a:extLst>
            <a:ext uri="{FF2B5EF4-FFF2-40B4-BE49-F238E27FC236}">
              <a16:creationId xmlns:a16="http://schemas.microsoft.com/office/drawing/2014/main" id="{00000000-0008-0000-0900-00009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7" name="Picture 64" descr="ecblank">
          <a:extLst>
            <a:ext uri="{FF2B5EF4-FFF2-40B4-BE49-F238E27FC236}">
              <a16:creationId xmlns:a16="http://schemas.microsoft.com/office/drawing/2014/main" id="{00000000-0008-0000-0900-00009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8" name="Picture 65" descr="ecblank">
          <a:extLst>
            <a:ext uri="{FF2B5EF4-FFF2-40B4-BE49-F238E27FC236}">
              <a16:creationId xmlns:a16="http://schemas.microsoft.com/office/drawing/2014/main" id="{00000000-0008-0000-0900-0000A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29" name="Picture 66" descr="ecblank">
          <a:extLst>
            <a:ext uri="{FF2B5EF4-FFF2-40B4-BE49-F238E27FC236}">
              <a16:creationId xmlns:a16="http://schemas.microsoft.com/office/drawing/2014/main" id="{00000000-0008-0000-0900-0000A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0" name="Picture 68" descr="ecblank">
          <a:extLst>
            <a:ext uri="{FF2B5EF4-FFF2-40B4-BE49-F238E27FC236}">
              <a16:creationId xmlns:a16="http://schemas.microsoft.com/office/drawing/2014/main" id="{00000000-0008-0000-0900-0000A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1" name="Picture 72" descr="ecblank">
          <a:extLst>
            <a:ext uri="{FF2B5EF4-FFF2-40B4-BE49-F238E27FC236}">
              <a16:creationId xmlns:a16="http://schemas.microsoft.com/office/drawing/2014/main" id="{00000000-0008-0000-0900-0000A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2" name="Picture 97" descr="ecblank">
          <a:extLst>
            <a:ext uri="{FF2B5EF4-FFF2-40B4-BE49-F238E27FC236}">
              <a16:creationId xmlns:a16="http://schemas.microsoft.com/office/drawing/2014/main" id="{00000000-0008-0000-0900-0000A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3" name="Picture 99" descr="ecblank">
          <a:extLst>
            <a:ext uri="{FF2B5EF4-FFF2-40B4-BE49-F238E27FC236}">
              <a16:creationId xmlns:a16="http://schemas.microsoft.com/office/drawing/2014/main" id="{00000000-0008-0000-0900-0000A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4" name="Picture 101" descr="ecblank">
          <a:extLst>
            <a:ext uri="{FF2B5EF4-FFF2-40B4-BE49-F238E27FC236}">
              <a16:creationId xmlns:a16="http://schemas.microsoft.com/office/drawing/2014/main" id="{00000000-0008-0000-0900-0000A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5" name="Picture 103" descr="ecblank">
          <a:extLst>
            <a:ext uri="{FF2B5EF4-FFF2-40B4-BE49-F238E27FC236}">
              <a16:creationId xmlns:a16="http://schemas.microsoft.com/office/drawing/2014/main" id="{00000000-0008-0000-0900-0000A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6" name="Picture 26" descr="ecblank">
          <a:extLst>
            <a:ext uri="{FF2B5EF4-FFF2-40B4-BE49-F238E27FC236}">
              <a16:creationId xmlns:a16="http://schemas.microsoft.com/office/drawing/2014/main" id="{00000000-0008-0000-0900-0000A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7" name="Picture 30" descr="ecblank">
          <a:extLst>
            <a:ext uri="{FF2B5EF4-FFF2-40B4-BE49-F238E27FC236}">
              <a16:creationId xmlns:a16="http://schemas.microsoft.com/office/drawing/2014/main" id="{00000000-0008-0000-0900-0000A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8" name="Picture 34" descr="ecblank">
          <a:extLst>
            <a:ext uri="{FF2B5EF4-FFF2-40B4-BE49-F238E27FC236}">
              <a16:creationId xmlns:a16="http://schemas.microsoft.com/office/drawing/2014/main" id="{00000000-0008-0000-0900-0000A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39" name="Picture 38" descr="ecblank">
          <a:extLst>
            <a:ext uri="{FF2B5EF4-FFF2-40B4-BE49-F238E27FC236}">
              <a16:creationId xmlns:a16="http://schemas.microsoft.com/office/drawing/2014/main" id="{00000000-0008-0000-0900-0000A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0" name="Picture 43" descr="ecblank">
          <a:extLst>
            <a:ext uri="{FF2B5EF4-FFF2-40B4-BE49-F238E27FC236}">
              <a16:creationId xmlns:a16="http://schemas.microsoft.com/office/drawing/2014/main" id="{00000000-0008-0000-0900-0000A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1" name="Picture 47" descr="ecblank">
          <a:extLst>
            <a:ext uri="{FF2B5EF4-FFF2-40B4-BE49-F238E27FC236}">
              <a16:creationId xmlns:a16="http://schemas.microsoft.com/office/drawing/2014/main" id="{00000000-0008-0000-0900-0000A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2" name="Picture 51" descr="ecblank">
          <a:extLst>
            <a:ext uri="{FF2B5EF4-FFF2-40B4-BE49-F238E27FC236}">
              <a16:creationId xmlns:a16="http://schemas.microsoft.com/office/drawing/2014/main" id="{00000000-0008-0000-0900-0000A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3" name="Picture 55" descr="ecblank">
          <a:extLst>
            <a:ext uri="{FF2B5EF4-FFF2-40B4-BE49-F238E27FC236}">
              <a16:creationId xmlns:a16="http://schemas.microsoft.com/office/drawing/2014/main" id="{00000000-0008-0000-0900-0000A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4" name="Picture 59" descr="ecblank">
          <a:extLst>
            <a:ext uri="{FF2B5EF4-FFF2-40B4-BE49-F238E27FC236}">
              <a16:creationId xmlns:a16="http://schemas.microsoft.com/office/drawing/2014/main" id="{00000000-0008-0000-0900-0000B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5" name="Picture 63" descr="ecblank">
          <a:extLst>
            <a:ext uri="{FF2B5EF4-FFF2-40B4-BE49-F238E27FC236}">
              <a16:creationId xmlns:a16="http://schemas.microsoft.com/office/drawing/2014/main" id="{00000000-0008-0000-0900-0000B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6" name="Picture 64" descr="ecblank">
          <a:extLst>
            <a:ext uri="{FF2B5EF4-FFF2-40B4-BE49-F238E27FC236}">
              <a16:creationId xmlns:a16="http://schemas.microsoft.com/office/drawing/2014/main" id="{00000000-0008-0000-0900-0000B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7" name="Picture 65" descr="ecblank">
          <a:extLst>
            <a:ext uri="{FF2B5EF4-FFF2-40B4-BE49-F238E27FC236}">
              <a16:creationId xmlns:a16="http://schemas.microsoft.com/office/drawing/2014/main" id="{00000000-0008-0000-0900-0000B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8" name="Picture 66" descr="ecblank">
          <a:extLst>
            <a:ext uri="{FF2B5EF4-FFF2-40B4-BE49-F238E27FC236}">
              <a16:creationId xmlns:a16="http://schemas.microsoft.com/office/drawing/2014/main" id="{00000000-0008-0000-0900-0000B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49" name="Picture 68" descr="ecblank">
          <a:extLst>
            <a:ext uri="{FF2B5EF4-FFF2-40B4-BE49-F238E27FC236}">
              <a16:creationId xmlns:a16="http://schemas.microsoft.com/office/drawing/2014/main" id="{00000000-0008-0000-0900-0000B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0" name="Picture 72" descr="ecblank">
          <a:extLst>
            <a:ext uri="{FF2B5EF4-FFF2-40B4-BE49-F238E27FC236}">
              <a16:creationId xmlns:a16="http://schemas.microsoft.com/office/drawing/2014/main" id="{00000000-0008-0000-0900-0000B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1" name="Picture 97" descr="ecblank">
          <a:extLst>
            <a:ext uri="{FF2B5EF4-FFF2-40B4-BE49-F238E27FC236}">
              <a16:creationId xmlns:a16="http://schemas.microsoft.com/office/drawing/2014/main" id="{00000000-0008-0000-0900-0000B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2" name="Picture 99" descr="ecblank">
          <a:extLst>
            <a:ext uri="{FF2B5EF4-FFF2-40B4-BE49-F238E27FC236}">
              <a16:creationId xmlns:a16="http://schemas.microsoft.com/office/drawing/2014/main" id="{00000000-0008-0000-0900-0000B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3" name="Picture 101" descr="ecblank">
          <a:extLst>
            <a:ext uri="{FF2B5EF4-FFF2-40B4-BE49-F238E27FC236}">
              <a16:creationId xmlns:a16="http://schemas.microsoft.com/office/drawing/2014/main" id="{00000000-0008-0000-0900-0000B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4" name="Picture 103" descr="ecblank">
          <a:extLst>
            <a:ext uri="{FF2B5EF4-FFF2-40B4-BE49-F238E27FC236}">
              <a16:creationId xmlns:a16="http://schemas.microsoft.com/office/drawing/2014/main" id="{00000000-0008-0000-0900-0000B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5" name="Picture 105" descr="ecblank">
          <a:extLst>
            <a:ext uri="{FF2B5EF4-FFF2-40B4-BE49-F238E27FC236}">
              <a16:creationId xmlns:a16="http://schemas.microsoft.com/office/drawing/2014/main" id="{00000000-0008-0000-0900-0000B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6" name="Picture 2" descr="ecblank">
          <a:extLst>
            <a:ext uri="{FF2B5EF4-FFF2-40B4-BE49-F238E27FC236}">
              <a16:creationId xmlns:a16="http://schemas.microsoft.com/office/drawing/2014/main" id="{00000000-0008-0000-0900-0000B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7" name="Picture 6" descr="ecblank">
          <a:extLst>
            <a:ext uri="{FF2B5EF4-FFF2-40B4-BE49-F238E27FC236}">
              <a16:creationId xmlns:a16="http://schemas.microsoft.com/office/drawing/2014/main" id="{00000000-0008-0000-0900-0000B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8" name="Picture 10" descr="ecblank">
          <a:extLst>
            <a:ext uri="{FF2B5EF4-FFF2-40B4-BE49-F238E27FC236}">
              <a16:creationId xmlns:a16="http://schemas.microsoft.com/office/drawing/2014/main" id="{00000000-0008-0000-0900-0000B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59" name="Picture 14" descr="ecblank">
          <a:extLst>
            <a:ext uri="{FF2B5EF4-FFF2-40B4-BE49-F238E27FC236}">
              <a16:creationId xmlns:a16="http://schemas.microsoft.com/office/drawing/2014/main" id="{00000000-0008-0000-0900-0000B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0" name="Picture 18" descr="ecblank">
          <a:extLst>
            <a:ext uri="{FF2B5EF4-FFF2-40B4-BE49-F238E27FC236}">
              <a16:creationId xmlns:a16="http://schemas.microsoft.com/office/drawing/2014/main" id="{00000000-0008-0000-0900-0000C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1" name="Picture 22" descr="ecblank">
          <a:extLst>
            <a:ext uri="{FF2B5EF4-FFF2-40B4-BE49-F238E27FC236}">
              <a16:creationId xmlns:a16="http://schemas.microsoft.com/office/drawing/2014/main" id="{00000000-0008-0000-0900-0000C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2" name="Picture 26" descr="ecblank">
          <a:extLst>
            <a:ext uri="{FF2B5EF4-FFF2-40B4-BE49-F238E27FC236}">
              <a16:creationId xmlns:a16="http://schemas.microsoft.com/office/drawing/2014/main" id="{00000000-0008-0000-0900-0000C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3" name="Picture 30" descr="ecblank">
          <a:extLst>
            <a:ext uri="{FF2B5EF4-FFF2-40B4-BE49-F238E27FC236}">
              <a16:creationId xmlns:a16="http://schemas.microsoft.com/office/drawing/2014/main" id="{00000000-0008-0000-0900-0000C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4" name="Picture 34" descr="ecblank">
          <a:extLst>
            <a:ext uri="{FF2B5EF4-FFF2-40B4-BE49-F238E27FC236}">
              <a16:creationId xmlns:a16="http://schemas.microsoft.com/office/drawing/2014/main" id="{00000000-0008-0000-0900-0000C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5" name="Picture 38" descr="ecblank">
          <a:extLst>
            <a:ext uri="{FF2B5EF4-FFF2-40B4-BE49-F238E27FC236}">
              <a16:creationId xmlns:a16="http://schemas.microsoft.com/office/drawing/2014/main" id="{00000000-0008-0000-0900-0000C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6" name="Picture 43" descr="ecblank">
          <a:extLst>
            <a:ext uri="{FF2B5EF4-FFF2-40B4-BE49-F238E27FC236}">
              <a16:creationId xmlns:a16="http://schemas.microsoft.com/office/drawing/2014/main" id="{00000000-0008-0000-0900-0000C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7" name="Picture 47" descr="ecblank">
          <a:extLst>
            <a:ext uri="{FF2B5EF4-FFF2-40B4-BE49-F238E27FC236}">
              <a16:creationId xmlns:a16="http://schemas.microsoft.com/office/drawing/2014/main" id="{00000000-0008-0000-0900-0000C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8" name="Picture 51" descr="ecblank">
          <a:extLst>
            <a:ext uri="{FF2B5EF4-FFF2-40B4-BE49-F238E27FC236}">
              <a16:creationId xmlns:a16="http://schemas.microsoft.com/office/drawing/2014/main" id="{00000000-0008-0000-0900-0000C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69" name="Picture 55" descr="ecblank">
          <a:extLst>
            <a:ext uri="{FF2B5EF4-FFF2-40B4-BE49-F238E27FC236}">
              <a16:creationId xmlns:a16="http://schemas.microsoft.com/office/drawing/2014/main" id="{00000000-0008-0000-0900-0000C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0" name="Picture 59" descr="ecblank">
          <a:extLst>
            <a:ext uri="{FF2B5EF4-FFF2-40B4-BE49-F238E27FC236}">
              <a16:creationId xmlns:a16="http://schemas.microsoft.com/office/drawing/2014/main" id="{00000000-0008-0000-0900-0000C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1" name="Picture 63" descr="ecblank">
          <a:extLst>
            <a:ext uri="{FF2B5EF4-FFF2-40B4-BE49-F238E27FC236}">
              <a16:creationId xmlns:a16="http://schemas.microsoft.com/office/drawing/2014/main" id="{00000000-0008-0000-0900-0000C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2" name="Picture 64" descr="ecblank">
          <a:extLst>
            <a:ext uri="{FF2B5EF4-FFF2-40B4-BE49-F238E27FC236}">
              <a16:creationId xmlns:a16="http://schemas.microsoft.com/office/drawing/2014/main" id="{00000000-0008-0000-0900-0000C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3" name="Picture 65" descr="ecblank">
          <a:extLst>
            <a:ext uri="{FF2B5EF4-FFF2-40B4-BE49-F238E27FC236}">
              <a16:creationId xmlns:a16="http://schemas.microsoft.com/office/drawing/2014/main" id="{00000000-0008-0000-0900-0000C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4" name="Picture 66" descr="ecblank">
          <a:extLst>
            <a:ext uri="{FF2B5EF4-FFF2-40B4-BE49-F238E27FC236}">
              <a16:creationId xmlns:a16="http://schemas.microsoft.com/office/drawing/2014/main" id="{00000000-0008-0000-0900-0000C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5" name="Picture 68" descr="ecblank">
          <a:extLst>
            <a:ext uri="{FF2B5EF4-FFF2-40B4-BE49-F238E27FC236}">
              <a16:creationId xmlns:a16="http://schemas.microsoft.com/office/drawing/2014/main" id="{00000000-0008-0000-0900-0000C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6" name="Picture 72" descr="ecblank">
          <a:extLst>
            <a:ext uri="{FF2B5EF4-FFF2-40B4-BE49-F238E27FC236}">
              <a16:creationId xmlns:a16="http://schemas.microsoft.com/office/drawing/2014/main" id="{00000000-0008-0000-0900-0000D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7" name="Picture 97" descr="ecblank">
          <a:extLst>
            <a:ext uri="{FF2B5EF4-FFF2-40B4-BE49-F238E27FC236}">
              <a16:creationId xmlns:a16="http://schemas.microsoft.com/office/drawing/2014/main" id="{00000000-0008-0000-0900-0000D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8" name="Picture 99" descr="ecblank">
          <a:extLst>
            <a:ext uri="{FF2B5EF4-FFF2-40B4-BE49-F238E27FC236}">
              <a16:creationId xmlns:a16="http://schemas.microsoft.com/office/drawing/2014/main" id="{00000000-0008-0000-0900-0000D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79" name="Picture 101" descr="ecblank">
          <a:extLst>
            <a:ext uri="{FF2B5EF4-FFF2-40B4-BE49-F238E27FC236}">
              <a16:creationId xmlns:a16="http://schemas.microsoft.com/office/drawing/2014/main" id="{00000000-0008-0000-0900-0000D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0" name="Picture 103" descr="ecblank">
          <a:extLst>
            <a:ext uri="{FF2B5EF4-FFF2-40B4-BE49-F238E27FC236}">
              <a16:creationId xmlns:a16="http://schemas.microsoft.com/office/drawing/2014/main" id="{00000000-0008-0000-0900-0000D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1" name="Picture 30" descr="ecblank">
          <a:extLst>
            <a:ext uri="{FF2B5EF4-FFF2-40B4-BE49-F238E27FC236}">
              <a16:creationId xmlns:a16="http://schemas.microsoft.com/office/drawing/2014/main" id="{00000000-0008-0000-0900-0000D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2" name="Picture 34" descr="ecblank">
          <a:extLst>
            <a:ext uri="{FF2B5EF4-FFF2-40B4-BE49-F238E27FC236}">
              <a16:creationId xmlns:a16="http://schemas.microsoft.com/office/drawing/2014/main" id="{00000000-0008-0000-0900-0000D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3" name="Picture 38" descr="ecblank">
          <a:extLst>
            <a:ext uri="{FF2B5EF4-FFF2-40B4-BE49-F238E27FC236}">
              <a16:creationId xmlns:a16="http://schemas.microsoft.com/office/drawing/2014/main" id="{00000000-0008-0000-0900-0000D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4" name="Picture 43" descr="ecblank">
          <a:extLst>
            <a:ext uri="{FF2B5EF4-FFF2-40B4-BE49-F238E27FC236}">
              <a16:creationId xmlns:a16="http://schemas.microsoft.com/office/drawing/2014/main" id="{00000000-0008-0000-0900-0000D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5" name="Picture 47" descr="ecblank">
          <a:extLst>
            <a:ext uri="{FF2B5EF4-FFF2-40B4-BE49-F238E27FC236}">
              <a16:creationId xmlns:a16="http://schemas.microsoft.com/office/drawing/2014/main" id="{00000000-0008-0000-0900-0000D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6" name="Picture 51" descr="ecblank">
          <a:extLst>
            <a:ext uri="{FF2B5EF4-FFF2-40B4-BE49-F238E27FC236}">
              <a16:creationId xmlns:a16="http://schemas.microsoft.com/office/drawing/2014/main" id="{00000000-0008-0000-0900-0000D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7" name="Picture 55" descr="ecblank">
          <a:extLst>
            <a:ext uri="{FF2B5EF4-FFF2-40B4-BE49-F238E27FC236}">
              <a16:creationId xmlns:a16="http://schemas.microsoft.com/office/drawing/2014/main" id="{00000000-0008-0000-0900-0000D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8" name="Picture 59" descr="ecblank">
          <a:extLst>
            <a:ext uri="{FF2B5EF4-FFF2-40B4-BE49-F238E27FC236}">
              <a16:creationId xmlns:a16="http://schemas.microsoft.com/office/drawing/2014/main" id="{00000000-0008-0000-0900-0000D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89" name="Picture 63" descr="ecblank">
          <a:extLst>
            <a:ext uri="{FF2B5EF4-FFF2-40B4-BE49-F238E27FC236}">
              <a16:creationId xmlns:a16="http://schemas.microsoft.com/office/drawing/2014/main" id="{00000000-0008-0000-0900-0000D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0" name="Picture 64" descr="ecblank">
          <a:extLst>
            <a:ext uri="{FF2B5EF4-FFF2-40B4-BE49-F238E27FC236}">
              <a16:creationId xmlns:a16="http://schemas.microsoft.com/office/drawing/2014/main" id="{00000000-0008-0000-0900-0000D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1" name="Picture 65" descr="ecblank">
          <a:extLst>
            <a:ext uri="{FF2B5EF4-FFF2-40B4-BE49-F238E27FC236}">
              <a16:creationId xmlns:a16="http://schemas.microsoft.com/office/drawing/2014/main" id="{00000000-0008-0000-0900-0000D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2" name="Picture 66" descr="ecblank">
          <a:extLst>
            <a:ext uri="{FF2B5EF4-FFF2-40B4-BE49-F238E27FC236}">
              <a16:creationId xmlns:a16="http://schemas.microsoft.com/office/drawing/2014/main" id="{00000000-0008-0000-0900-0000E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3" name="Picture 68" descr="ecblank">
          <a:extLst>
            <a:ext uri="{FF2B5EF4-FFF2-40B4-BE49-F238E27FC236}">
              <a16:creationId xmlns:a16="http://schemas.microsoft.com/office/drawing/2014/main" id="{00000000-0008-0000-0900-0000E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4" name="Picture 72" descr="ecblank">
          <a:extLst>
            <a:ext uri="{FF2B5EF4-FFF2-40B4-BE49-F238E27FC236}">
              <a16:creationId xmlns:a16="http://schemas.microsoft.com/office/drawing/2014/main" id="{00000000-0008-0000-0900-0000E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5" name="Picture 97" descr="ecblank">
          <a:extLst>
            <a:ext uri="{FF2B5EF4-FFF2-40B4-BE49-F238E27FC236}">
              <a16:creationId xmlns:a16="http://schemas.microsoft.com/office/drawing/2014/main" id="{00000000-0008-0000-0900-0000E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6" name="Picture 99" descr="ecblank">
          <a:extLst>
            <a:ext uri="{FF2B5EF4-FFF2-40B4-BE49-F238E27FC236}">
              <a16:creationId xmlns:a16="http://schemas.microsoft.com/office/drawing/2014/main" id="{00000000-0008-0000-0900-0000E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7" name="Picture 101" descr="ecblank">
          <a:extLst>
            <a:ext uri="{FF2B5EF4-FFF2-40B4-BE49-F238E27FC236}">
              <a16:creationId xmlns:a16="http://schemas.microsoft.com/office/drawing/2014/main" id="{00000000-0008-0000-0900-0000E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8" name="Picture 103" descr="ecblank">
          <a:extLst>
            <a:ext uri="{FF2B5EF4-FFF2-40B4-BE49-F238E27FC236}">
              <a16:creationId xmlns:a16="http://schemas.microsoft.com/office/drawing/2014/main" id="{00000000-0008-0000-0900-0000E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999" name="Picture 105" descr="ecblank">
          <a:extLst>
            <a:ext uri="{FF2B5EF4-FFF2-40B4-BE49-F238E27FC236}">
              <a16:creationId xmlns:a16="http://schemas.microsoft.com/office/drawing/2014/main" id="{00000000-0008-0000-0900-0000E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0" name="Picture 2" descr="ecblank">
          <a:extLst>
            <a:ext uri="{FF2B5EF4-FFF2-40B4-BE49-F238E27FC236}">
              <a16:creationId xmlns:a16="http://schemas.microsoft.com/office/drawing/2014/main" id="{00000000-0008-0000-0900-0000E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1" name="Picture 6" descr="ecblank">
          <a:extLst>
            <a:ext uri="{FF2B5EF4-FFF2-40B4-BE49-F238E27FC236}">
              <a16:creationId xmlns:a16="http://schemas.microsoft.com/office/drawing/2014/main" id="{00000000-0008-0000-0900-0000E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2" name="Picture 10" descr="ecblank">
          <a:extLst>
            <a:ext uri="{FF2B5EF4-FFF2-40B4-BE49-F238E27FC236}">
              <a16:creationId xmlns:a16="http://schemas.microsoft.com/office/drawing/2014/main" id="{00000000-0008-0000-0900-0000E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3" name="Picture 14" descr="ecblank">
          <a:extLst>
            <a:ext uri="{FF2B5EF4-FFF2-40B4-BE49-F238E27FC236}">
              <a16:creationId xmlns:a16="http://schemas.microsoft.com/office/drawing/2014/main" id="{00000000-0008-0000-0900-0000E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4" name="Picture 18" descr="ecblank">
          <a:extLst>
            <a:ext uri="{FF2B5EF4-FFF2-40B4-BE49-F238E27FC236}">
              <a16:creationId xmlns:a16="http://schemas.microsoft.com/office/drawing/2014/main" id="{00000000-0008-0000-0900-0000E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5" name="Picture 22" descr="ecblank">
          <a:extLst>
            <a:ext uri="{FF2B5EF4-FFF2-40B4-BE49-F238E27FC236}">
              <a16:creationId xmlns:a16="http://schemas.microsoft.com/office/drawing/2014/main" id="{00000000-0008-0000-0900-0000E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6" name="Picture 26" descr="ecblank">
          <a:extLst>
            <a:ext uri="{FF2B5EF4-FFF2-40B4-BE49-F238E27FC236}">
              <a16:creationId xmlns:a16="http://schemas.microsoft.com/office/drawing/2014/main" id="{00000000-0008-0000-0900-0000E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7" name="Picture 30" descr="ecblank">
          <a:extLst>
            <a:ext uri="{FF2B5EF4-FFF2-40B4-BE49-F238E27FC236}">
              <a16:creationId xmlns:a16="http://schemas.microsoft.com/office/drawing/2014/main" id="{00000000-0008-0000-0900-0000E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8" name="Picture 34" descr="ecblank">
          <a:extLst>
            <a:ext uri="{FF2B5EF4-FFF2-40B4-BE49-F238E27FC236}">
              <a16:creationId xmlns:a16="http://schemas.microsoft.com/office/drawing/2014/main" id="{00000000-0008-0000-0900-0000F0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09" name="Picture 38" descr="ecblank">
          <a:extLst>
            <a:ext uri="{FF2B5EF4-FFF2-40B4-BE49-F238E27FC236}">
              <a16:creationId xmlns:a16="http://schemas.microsoft.com/office/drawing/2014/main" id="{00000000-0008-0000-0900-0000F1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0" name="Picture 43" descr="ecblank">
          <a:extLst>
            <a:ext uri="{FF2B5EF4-FFF2-40B4-BE49-F238E27FC236}">
              <a16:creationId xmlns:a16="http://schemas.microsoft.com/office/drawing/2014/main" id="{00000000-0008-0000-0900-0000F2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1" name="Picture 47" descr="ecblank">
          <a:extLst>
            <a:ext uri="{FF2B5EF4-FFF2-40B4-BE49-F238E27FC236}">
              <a16:creationId xmlns:a16="http://schemas.microsoft.com/office/drawing/2014/main" id="{00000000-0008-0000-0900-0000F3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2" name="Picture 51" descr="ecblank">
          <a:extLst>
            <a:ext uri="{FF2B5EF4-FFF2-40B4-BE49-F238E27FC236}">
              <a16:creationId xmlns:a16="http://schemas.microsoft.com/office/drawing/2014/main" id="{00000000-0008-0000-0900-0000F4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3" name="Picture 55" descr="ecblank">
          <a:extLst>
            <a:ext uri="{FF2B5EF4-FFF2-40B4-BE49-F238E27FC236}">
              <a16:creationId xmlns:a16="http://schemas.microsoft.com/office/drawing/2014/main" id="{00000000-0008-0000-0900-0000F5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4" name="Picture 59" descr="ecblank">
          <a:extLst>
            <a:ext uri="{FF2B5EF4-FFF2-40B4-BE49-F238E27FC236}">
              <a16:creationId xmlns:a16="http://schemas.microsoft.com/office/drawing/2014/main" id="{00000000-0008-0000-0900-0000F6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5" name="Picture 63" descr="ecblank">
          <a:extLst>
            <a:ext uri="{FF2B5EF4-FFF2-40B4-BE49-F238E27FC236}">
              <a16:creationId xmlns:a16="http://schemas.microsoft.com/office/drawing/2014/main" id="{00000000-0008-0000-0900-0000F7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6" name="Picture 64" descr="ecblank">
          <a:extLst>
            <a:ext uri="{FF2B5EF4-FFF2-40B4-BE49-F238E27FC236}">
              <a16:creationId xmlns:a16="http://schemas.microsoft.com/office/drawing/2014/main" id="{00000000-0008-0000-0900-0000F8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7" name="Picture 65" descr="ecblank">
          <a:extLst>
            <a:ext uri="{FF2B5EF4-FFF2-40B4-BE49-F238E27FC236}">
              <a16:creationId xmlns:a16="http://schemas.microsoft.com/office/drawing/2014/main" id="{00000000-0008-0000-0900-0000F9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8" name="Picture 66" descr="ecblank">
          <a:extLst>
            <a:ext uri="{FF2B5EF4-FFF2-40B4-BE49-F238E27FC236}">
              <a16:creationId xmlns:a16="http://schemas.microsoft.com/office/drawing/2014/main" id="{00000000-0008-0000-0900-0000FA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19" name="Picture 68" descr="ecblank">
          <a:extLst>
            <a:ext uri="{FF2B5EF4-FFF2-40B4-BE49-F238E27FC236}">
              <a16:creationId xmlns:a16="http://schemas.microsoft.com/office/drawing/2014/main" id="{00000000-0008-0000-0900-0000FB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0" name="Picture 72" descr="ecblank">
          <a:extLst>
            <a:ext uri="{FF2B5EF4-FFF2-40B4-BE49-F238E27FC236}">
              <a16:creationId xmlns:a16="http://schemas.microsoft.com/office/drawing/2014/main" id="{00000000-0008-0000-0900-0000FC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1" name="Picture 97" descr="ecblank">
          <a:extLst>
            <a:ext uri="{FF2B5EF4-FFF2-40B4-BE49-F238E27FC236}">
              <a16:creationId xmlns:a16="http://schemas.microsoft.com/office/drawing/2014/main" id="{00000000-0008-0000-0900-0000FD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2" name="Picture 99" descr="ecblank">
          <a:extLst>
            <a:ext uri="{FF2B5EF4-FFF2-40B4-BE49-F238E27FC236}">
              <a16:creationId xmlns:a16="http://schemas.microsoft.com/office/drawing/2014/main" id="{00000000-0008-0000-0900-0000FE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3" name="Picture 101" descr="ecblank">
          <a:extLst>
            <a:ext uri="{FF2B5EF4-FFF2-40B4-BE49-F238E27FC236}">
              <a16:creationId xmlns:a16="http://schemas.microsoft.com/office/drawing/2014/main" id="{00000000-0008-0000-0900-0000FF03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4" name="Picture 103" descr="ecblank">
          <a:extLst>
            <a:ext uri="{FF2B5EF4-FFF2-40B4-BE49-F238E27FC236}">
              <a16:creationId xmlns:a16="http://schemas.microsoft.com/office/drawing/2014/main" id="{00000000-0008-0000-0900-00000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5" name="Picture 26" descr="ecblank">
          <a:extLst>
            <a:ext uri="{FF2B5EF4-FFF2-40B4-BE49-F238E27FC236}">
              <a16:creationId xmlns:a16="http://schemas.microsoft.com/office/drawing/2014/main" id="{00000000-0008-0000-0900-00000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6" name="Picture 30" descr="ecblank">
          <a:extLst>
            <a:ext uri="{FF2B5EF4-FFF2-40B4-BE49-F238E27FC236}">
              <a16:creationId xmlns:a16="http://schemas.microsoft.com/office/drawing/2014/main" id="{00000000-0008-0000-0900-00000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7" name="Picture 34" descr="ecblank">
          <a:extLst>
            <a:ext uri="{FF2B5EF4-FFF2-40B4-BE49-F238E27FC236}">
              <a16:creationId xmlns:a16="http://schemas.microsoft.com/office/drawing/2014/main" id="{00000000-0008-0000-0900-00000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8" name="Picture 38" descr="ecblank">
          <a:extLst>
            <a:ext uri="{FF2B5EF4-FFF2-40B4-BE49-F238E27FC236}">
              <a16:creationId xmlns:a16="http://schemas.microsoft.com/office/drawing/2014/main" id="{00000000-0008-0000-0900-00000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29" name="Picture 43" descr="ecblank">
          <a:extLst>
            <a:ext uri="{FF2B5EF4-FFF2-40B4-BE49-F238E27FC236}">
              <a16:creationId xmlns:a16="http://schemas.microsoft.com/office/drawing/2014/main" id="{00000000-0008-0000-0900-00000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0" name="Picture 47" descr="ecblank">
          <a:extLst>
            <a:ext uri="{FF2B5EF4-FFF2-40B4-BE49-F238E27FC236}">
              <a16:creationId xmlns:a16="http://schemas.microsoft.com/office/drawing/2014/main" id="{00000000-0008-0000-0900-00000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1" name="Picture 51" descr="ecblank">
          <a:extLst>
            <a:ext uri="{FF2B5EF4-FFF2-40B4-BE49-F238E27FC236}">
              <a16:creationId xmlns:a16="http://schemas.microsoft.com/office/drawing/2014/main" id="{00000000-0008-0000-0900-00000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2" name="Picture 55" descr="ecblank">
          <a:extLst>
            <a:ext uri="{FF2B5EF4-FFF2-40B4-BE49-F238E27FC236}">
              <a16:creationId xmlns:a16="http://schemas.microsoft.com/office/drawing/2014/main" id="{00000000-0008-0000-0900-00000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3" name="Picture 59" descr="ecblank">
          <a:extLst>
            <a:ext uri="{FF2B5EF4-FFF2-40B4-BE49-F238E27FC236}">
              <a16:creationId xmlns:a16="http://schemas.microsoft.com/office/drawing/2014/main" id="{00000000-0008-0000-0900-00000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4" name="Picture 63" descr="ecblank">
          <a:extLst>
            <a:ext uri="{FF2B5EF4-FFF2-40B4-BE49-F238E27FC236}">
              <a16:creationId xmlns:a16="http://schemas.microsoft.com/office/drawing/2014/main" id="{00000000-0008-0000-0900-00000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5" name="Picture 64" descr="ecblank">
          <a:extLst>
            <a:ext uri="{FF2B5EF4-FFF2-40B4-BE49-F238E27FC236}">
              <a16:creationId xmlns:a16="http://schemas.microsoft.com/office/drawing/2014/main" id="{00000000-0008-0000-0900-00000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6" name="Picture 65" descr="ecblank">
          <a:extLst>
            <a:ext uri="{FF2B5EF4-FFF2-40B4-BE49-F238E27FC236}">
              <a16:creationId xmlns:a16="http://schemas.microsoft.com/office/drawing/2014/main" id="{00000000-0008-0000-0900-00000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7" name="Picture 66" descr="ecblank">
          <a:extLst>
            <a:ext uri="{FF2B5EF4-FFF2-40B4-BE49-F238E27FC236}">
              <a16:creationId xmlns:a16="http://schemas.microsoft.com/office/drawing/2014/main" id="{00000000-0008-0000-0900-00000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8" name="Picture 68" descr="ecblank">
          <a:extLst>
            <a:ext uri="{FF2B5EF4-FFF2-40B4-BE49-F238E27FC236}">
              <a16:creationId xmlns:a16="http://schemas.microsoft.com/office/drawing/2014/main" id="{00000000-0008-0000-0900-00000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39" name="Picture 72" descr="ecblank">
          <a:extLst>
            <a:ext uri="{FF2B5EF4-FFF2-40B4-BE49-F238E27FC236}">
              <a16:creationId xmlns:a16="http://schemas.microsoft.com/office/drawing/2014/main" id="{00000000-0008-0000-0900-00000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0" name="Picture 97" descr="ecblank">
          <a:extLst>
            <a:ext uri="{FF2B5EF4-FFF2-40B4-BE49-F238E27FC236}">
              <a16:creationId xmlns:a16="http://schemas.microsoft.com/office/drawing/2014/main" id="{00000000-0008-0000-0900-00001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1" name="Picture 99" descr="ecblank">
          <a:extLst>
            <a:ext uri="{FF2B5EF4-FFF2-40B4-BE49-F238E27FC236}">
              <a16:creationId xmlns:a16="http://schemas.microsoft.com/office/drawing/2014/main" id="{00000000-0008-0000-0900-00001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2" name="Picture 101" descr="ecblank">
          <a:extLst>
            <a:ext uri="{FF2B5EF4-FFF2-40B4-BE49-F238E27FC236}">
              <a16:creationId xmlns:a16="http://schemas.microsoft.com/office/drawing/2014/main" id="{00000000-0008-0000-0900-00001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3" name="Picture 103" descr="ecblank">
          <a:extLst>
            <a:ext uri="{FF2B5EF4-FFF2-40B4-BE49-F238E27FC236}">
              <a16:creationId xmlns:a16="http://schemas.microsoft.com/office/drawing/2014/main" id="{00000000-0008-0000-0900-00001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4" name="Picture 105" descr="ecblank">
          <a:extLst>
            <a:ext uri="{FF2B5EF4-FFF2-40B4-BE49-F238E27FC236}">
              <a16:creationId xmlns:a16="http://schemas.microsoft.com/office/drawing/2014/main" id="{00000000-0008-0000-0900-00001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5" name="Picture 2" descr="ecblank">
          <a:extLst>
            <a:ext uri="{FF2B5EF4-FFF2-40B4-BE49-F238E27FC236}">
              <a16:creationId xmlns:a16="http://schemas.microsoft.com/office/drawing/2014/main" id="{00000000-0008-0000-0900-00001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6" name="Picture 6" descr="ecblank">
          <a:extLst>
            <a:ext uri="{FF2B5EF4-FFF2-40B4-BE49-F238E27FC236}">
              <a16:creationId xmlns:a16="http://schemas.microsoft.com/office/drawing/2014/main" id="{00000000-0008-0000-0900-00001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7" name="Picture 10" descr="ecblank">
          <a:extLst>
            <a:ext uri="{FF2B5EF4-FFF2-40B4-BE49-F238E27FC236}">
              <a16:creationId xmlns:a16="http://schemas.microsoft.com/office/drawing/2014/main" id="{00000000-0008-0000-0900-00001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8" name="Picture 14" descr="ecblank">
          <a:extLst>
            <a:ext uri="{FF2B5EF4-FFF2-40B4-BE49-F238E27FC236}">
              <a16:creationId xmlns:a16="http://schemas.microsoft.com/office/drawing/2014/main" id="{00000000-0008-0000-0900-00001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49" name="Picture 18" descr="ecblank">
          <a:extLst>
            <a:ext uri="{FF2B5EF4-FFF2-40B4-BE49-F238E27FC236}">
              <a16:creationId xmlns:a16="http://schemas.microsoft.com/office/drawing/2014/main" id="{00000000-0008-0000-0900-00001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0" name="Picture 22" descr="ecblank">
          <a:extLst>
            <a:ext uri="{FF2B5EF4-FFF2-40B4-BE49-F238E27FC236}">
              <a16:creationId xmlns:a16="http://schemas.microsoft.com/office/drawing/2014/main" id="{00000000-0008-0000-0900-00001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1" name="Picture 26" descr="ecblank">
          <a:extLst>
            <a:ext uri="{FF2B5EF4-FFF2-40B4-BE49-F238E27FC236}">
              <a16:creationId xmlns:a16="http://schemas.microsoft.com/office/drawing/2014/main" id="{00000000-0008-0000-0900-00001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2" name="Picture 30" descr="ecblank">
          <a:extLst>
            <a:ext uri="{FF2B5EF4-FFF2-40B4-BE49-F238E27FC236}">
              <a16:creationId xmlns:a16="http://schemas.microsoft.com/office/drawing/2014/main" id="{00000000-0008-0000-0900-00001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3" name="Picture 34" descr="ecblank">
          <a:extLst>
            <a:ext uri="{FF2B5EF4-FFF2-40B4-BE49-F238E27FC236}">
              <a16:creationId xmlns:a16="http://schemas.microsoft.com/office/drawing/2014/main" id="{00000000-0008-0000-0900-00001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4" name="Picture 38" descr="ecblank">
          <a:extLst>
            <a:ext uri="{FF2B5EF4-FFF2-40B4-BE49-F238E27FC236}">
              <a16:creationId xmlns:a16="http://schemas.microsoft.com/office/drawing/2014/main" id="{00000000-0008-0000-0900-00001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5" name="Picture 43" descr="ecblank">
          <a:extLst>
            <a:ext uri="{FF2B5EF4-FFF2-40B4-BE49-F238E27FC236}">
              <a16:creationId xmlns:a16="http://schemas.microsoft.com/office/drawing/2014/main" id="{00000000-0008-0000-0900-00001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6" name="Picture 47" descr="ecblank">
          <a:extLst>
            <a:ext uri="{FF2B5EF4-FFF2-40B4-BE49-F238E27FC236}">
              <a16:creationId xmlns:a16="http://schemas.microsoft.com/office/drawing/2014/main" id="{00000000-0008-0000-0900-00002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7" name="Picture 51" descr="ecblank">
          <a:extLst>
            <a:ext uri="{FF2B5EF4-FFF2-40B4-BE49-F238E27FC236}">
              <a16:creationId xmlns:a16="http://schemas.microsoft.com/office/drawing/2014/main" id="{00000000-0008-0000-0900-00002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8" name="Picture 55" descr="ecblank">
          <a:extLst>
            <a:ext uri="{FF2B5EF4-FFF2-40B4-BE49-F238E27FC236}">
              <a16:creationId xmlns:a16="http://schemas.microsoft.com/office/drawing/2014/main" id="{00000000-0008-0000-0900-00002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59" name="Picture 59" descr="ecblank">
          <a:extLst>
            <a:ext uri="{FF2B5EF4-FFF2-40B4-BE49-F238E27FC236}">
              <a16:creationId xmlns:a16="http://schemas.microsoft.com/office/drawing/2014/main" id="{00000000-0008-0000-0900-00002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0" name="Picture 63" descr="ecblank">
          <a:extLst>
            <a:ext uri="{FF2B5EF4-FFF2-40B4-BE49-F238E27FC236}">
              <a16:creationId xmlns:a16="http://schemas.microsoft.com/office/drawing/2014/main" id="{00000000-0008-0000-0900-00002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1" name="Picture 64" descr="ecblank">
          <a:extLst>
            <a:ext uri="{FF2B5EF4-FFF2-40B4-BE49-F238E27FC236}">
              <a16:creationId xmlns:a16="http://schemas.microsoft.com/office/drawing/2014/main" id="{00000000-0008-0000-0900-00002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2" name="Picture 65" descr="ecblank">
          <a:extLst>
            <a:ext uri="{FF2B5EF4-FFF2-40B4-BE49-F238E27FC236}">
              <a16:creationId xmlns:a16="http://schemas.microsoft.com/office/drawing/2014/main" id="{00000000-0008-0000-0900-00002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3" name="Picture 66" descr="ecblank">
          <a:extLst>
            <a:ext uri="{FF2B5EF4-FFF2-40B4-BE49-F238E27FC236}">
              <a16:creationId xmlns:a16="http://schemas.microsoft.com/office/drawing/2014/main" id="{00000000-0008-0000-0900-00002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4" name="Picture 68" descr="ecblank">
          <a:extLst>
            <a:ext uri="{FF2B5EF4-FFF2-40B4-BE49-F238E27FC236}">
              <a16:creationId xmlns:a16="http://schemas.microsoft.com/office/drawing/2014/main" id="{00000000-0008-0000-0900-00002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5" name="Picture 72" descr="ecblank">
          <a:extLst>
            <a:ext uri="{FF2B5EF4-FFF2-40B4-BE49-F238E27FC236}">
              <a16:creationId xmlns:a16="http://schemas.microsoft.com/office/drawing/2014/main" id="{00000000-0008-0000-0900-00002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6" name="Picture 97" descr="ecblank">
          <a:extLst>
            <a:ext uri="{FF2B5EF4-FFF2-40B4-BE49-F238E27FC236}">
              <a16:creationId xmlns:a16="http://schemas.microsoft.com/office/drawing/2014/main" id="{00000000-0008-0000-0900-00002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7" name="Picture 99" descr="ecblank">
          <a:extLst>
            <a:ext uri="{FF2B5EF4-FFF2-40B4-BE49-F238E27FC236}">
              <a16:creationId xmlns:a16="http://schemas.microsoft.com/office/drawing/2014/main" id="{00000000-0008-0000-0900-00002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8" name="Picture 101" descr="ecblank">
          <a:extLst>
            <a:ext uri="{FF2B5EF4-FFF2-40B4-BE49-F238E27FC236}">
              <a16:creationId xmlns:a16="http://schemas.microsoft.com/office/drawing/2014/main" id="{00000000-0008-0000-0900-00002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69" name="Picture 103" descr="ecblank">
          <a:extLst>
            <a:ext uri="{FF2B5EF4-FFF2-40B4-BE49-F238E27FC236}">
              <a16:creationId xmlns:a16="http://schemas.microsoft.com/office/drawing/2014/main" id="{00000000-0008-0000-0900-00002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0" name="Picture 30" descr="ecblank">
          <a:extLst>
            <a:ext uri="{FF2B5EF4-FFF2-40B4-BE49-F238E27FC236}">
              <a16:creationId xmlns:a16="http://schemas.microsoft.com/office/drawing/2014/main" id="{00000000-0008-0000-0900-00002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1" name="Picture 34" descr="ecblank">
          <a:extLst>
            <a:ext uri="{FF2B5EF4-FFF2-40B4-BE49-F238E27FC236}">
              <a16:creationId xmlns:a16="http://schemas.microsoft.com/office/drawing/2014/main" id="{00000000-0008-0000-0900-00002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2" name="Picture 38" descr="ecblank">
          <a:extLst>
            <a:ext uri="{FF2B5EF4-FFF2-40B4-BE49-F238E27FC236}">
              <a16:creationId xmlns:a16="http://schemas.microsoft.com/office/drawing/2014/main" id="{00000000-0008-0000-0900-00003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3" name="Picture 43" descr="ecblank">
          <a:extLst>
            <a:ext uri="{FF2B5EF4-FFF2-40B4-BE49-F238E27FC236}">
              <a16:creationId xmlns:a16="http://schemas.microsoft.com/office/drawing/2014/main" id="{00000000-0008-0000-0900-00003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4" name="Picture 47" descr="ecblank">
          <a:extLst>
            <a:ext uri="{FF2B5EF4-FFF2-40B4-BE49-F238E27FC236}">
              <a16:creationId xmlns:a16="http://schemas.microsoft.com/office/drawing/2014/main" id="{00000000-0008-0000-0900-00003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5" name="Picture 51" descr="ecblank">
          <a:extLst>
            <a:ext uri="{FF2B5EF4-FFF2-40B4-BE49-F238E27FC236}">
              <a16:creationId xmlns:a16="http://schemas.microsoft.com/office/drawing/2014/main" id="{00000000-0008-0000-0900-00003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6" name="Picture 55" descr="ecblank">
          <a:extLst>
            <a:ext uri="{FF2B5EF4-FFF2-40B4-BE49-F238E27FC236}">
              <a16:creationId xmlns:a16="http://schemas.microsoft.com/office/drawing/2014/main" id="{00000000-0008-0000-0900-00003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7" name="Picture 59" descr="ecblank">
          <a:extLst>
            <a:ext uri="{FF2B5EF4-FFF2-40B4-BE49-F238E27FC236}">
              <a16:creationId xmlns:a16="http://schemas.microsoft.com/office/drawing/2014/main" id="{00000000-0008-0000-0900-00003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8" name="Picture 63" descr="ecblank">
          <a:extLst>
            <a:ext uri="{FF2B5EF4-FFF2-40B4-BE49-F238E27FC236}">
              <a16:creationId xmlns:a16="http://schemas.microsoft.com/office/drawing/2014/main" id="{00000000-0008-0000-0900-00003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79" name="Picture 64" descr="ecblank">
          <a:extLst>
            <a:ext uri="{FF2B5EF4-FFF2-40B4-BE49-F238E27FC236}">
              <a16:creationId xmlns:a16="http://schemas.microsoft.com/office/drawing/2014/main" id="{00000000-0008-0000-0900-00003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0" name="Picture 65" descr="ecblank">
          <a:extLst>
            <a:ext uri="{FF2B5EF4-FFF2-40B4-BE49-F238E27FC236}">
              <a16:creationId xmlns:a16="http://schemas.microsoft.com/office/drawing/2014/main" id="{00000000-0008-0000-0900-00003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1" name="Picture 66" descr="ecblank">
          <a:extLst>
            <a:ext uri="{FF2B5EF4-FFF2-40B4-BE49-F238E27FC236}">
              <a16:creationId xmlns:a16="http://schemas.microsoft.com/office/drawing/2014/main" id="{00000000-0008-0000-0900-00003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2" name="Picture 68" descr="ecblank">
          <a:extLst>
            <a:ext uri="{FF2B5EF4-FFF2-40B4-BE49-F238E27FC236}">
              <a16:creationId xmlns:a16="http://schemas.microsoft.com/office/drawing/2014/main" id="{00000000-0008-0000-0900-00003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3" name="Picture 72" descr="ecblank">
          <a:extLst>
            <a:ext uri="{FF2B5EF4-FFF2-40B4-BE49-F238E27FC236}">
              <a16:creationId xmlns:a16="http://schemas.microsoft.com/office/drawing/2014/main" id="{00000000-0008-0000-0900-00003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4" name="Picture 97" descr="ecblank">
          <a:extLst>
            <a:ext uri="{FF2B5EF4-FFF2-40B4-BE49-F238E27FC236}">
              <a16:creationId xmlns:a16="http://schemas.microsoft.com/office/drawing/2014/main" id="{00000000-0008-0000-0900-00003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5" name="Picture 99" descr="ecblank">
          <a:extLst>
            <a:ext uri="{FF2B5EF4-FFF2-40B4-BE49-F238E27FC236}">
              <a16:creationId xmlns:a16="http://schemas.microsoft.com/office/drawing/2014/main" id="{00000000-0008-0000-0900-00003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6" name="Picture 101" descr="ecblank">
          <a:extLst>
            <a:ext uri="{FF2B5EF4-FFF2-40B4-BE49-F238E27FC236}">
              <a16:creationId xmlns:a16="http://schemas.microsoft.com/office/drawing/2014/main" id="{00000000-0008-0000-0900-00003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7" name="Picture 103" descr="ecblank">
          <a:extLst>
            <a:ext uri="{FF2B5EF4-FFF2-40B4-BE49-F238E27FC236}">
              <a16:creationId xmlns:a16="http://schemas.microsoft.com/office/drawing/2014/main" id="{00000000-0008-0000-0900-00003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8" name="Picture 105" descr="ecblank">
          <a:extLst>
            <a:ext uri="{FF2B5EF4-FFF2-40B4-BE49-F238E27FC236}">
              <a16:creationId xmlns:a16="http://schemas.microsoft.com/office/drawing/2014/main" id="{00000000-0008-0000-0900-00004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89" name="Picture 2" descr="ecblank">
          <a:extLst>
            <a:ext uri="{FF2B5EF4-FFF2-40B4-BE49-F238E27FC236}">
              <a16:creationId xmlns:a16="http://schemas.microsoft.com/office/drawing/2014/main" id="{00000000-0008-0000-0900-00004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0" name="Picture 6" descr="ecblank">
          <a:extLst>
            <a:ext uri="{FF2B5EF4-FFF2-40B4-BE49-F238E27FC236}">
              <a16:creationId xmlns:a16="http://schemas.microsoft.com/office/drawing/2014/main" id="{00000000-0008-0000-0900-00004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1" name="Picture 10" descr="ecblank">
          <a:extLst>
            <a:ext uri="{FF2B5EF4-FFF2-40B4-BE49-F238E27FC236}">
              <a16:creationId xmlns:a16="http://schemas.microsoft.com/office/drawing/2014/main" id="{00000000-0008-0000-0900-00004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2" name="Picture 14" descr="ecblank">
          <a:extLst>
            <a:ext uri="{FF2B5EF4-FFF2-40B4-BE49-F238E27FC236}">
              <a16:creationId xmlns:a16="http://schemas.microsoft.com/office/drawing/2014/main" id="{00000000-0008-0000-0900-00004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3" name="Picture 18" descr="ecblank">
          <a:extLst>
            <a:ext uri="{FF2B5EF4-FFF2-40B4-BE49-F238E27FC236}">
              <a16:creationId xmlns:a16="http://schemas.microsoft.com/office/drawing/2014/main" id="{00000000-0008-0000-0900-00004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4" name="Picture 22" descr="ecblank">
          <a:extLst>
            <a:ext uri="{FF2B5EF4-FFF2-40B4-BE49-F238E27FC236}">
              <a16:creationId xmlns:a16="http://schemas.microsoft.com/office/drawing/2014/main" id="{00000000-0008-0000-0900-00004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5" name="Picture 26" descr="ecblank">
          <a:extLst>
            <a:ext uri="{FF2B5EF4-FFF2-40B4-BE49-F238E27FC236}">
              <a16:creationId xmlns:a16="http://schemas.microsoft.com/office/drawing/2014/main" id="{00000000-0008-0000-0900-00004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6" name="Picture 30" descr="ecblank">
          <a:extLst>
            <a:ext uri="{FF2B5EF4-FFF2-40B4-BE49-F238E27FC236}">
              <a16:creationId xmlns:a16="http://schemas.microsoft.com/office/drawing/2014/main" id="{00000000-0008-0000-0900-00004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7" name="Picture 34" descr="ecblank">
          <a:extLst>
            <a:ext uri="{FF2B5EF4-FFF2-40B4-BE49-F238E27FC236}">
              <a16:creationId xmlns:a16="http://schemas.microsoft.com/office/drawing/2014/main" id="{00000000-0008-0000-0900-00004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8" name="Picture 38" descr="ecblank">
          <a:extLst>
            <a:ext uri="{FF2B5EF4-FFF2-40B4-BE49-F238E27FC236}">
              <a16:creationId xmlns:a16="http://schemas.microsoft.com/office/drawing/2014/main" id="{00000000-0008-0000-0900-00004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099" name="Picture 43" descr="ecblank">
          <a:extLst>
            <a:ext uri="{FF2B5EF4-FFF2-40B4-BE49-F238E27FC236}">
              <a16:creationId xmlns:a16="http://schemas.microsoft.com/office/drawing/2014/main" id="{00000000-0008-0000-0900-00004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0" name="Picture 47" descr="ecblank">
          <a:extLst>
            <a:ext uri="{FF2B5EF4-FFF2-40B4-BE49-F238E27FC236}">
              <a16:creationId xmlns:a16="http://schemas.microsoft.com/office/drawing/2014/main" id="{00000000-0008-0000-0900-00004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1" name="Picture 51" descr="ecblank">
          <a:extLst>
            <a:ext uri="{FF2B5EF4-FFF2-40B4-BE49-F238E27FC236}">
              <a16:creationId xmlns:a16="http://schemas.microsoft.com/office/drawing/2014/main" id="{00000000-0008-0000-0900-00004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2" name="Picture 55" descr="ecblank">
          <a:extLst>
            <a:ext uri="{FF2B5EF4-FFF2-40B4-BE49-F238E27FC236}">
              <a16:creationId xmlns:a16="http://schemas.microsoft.com/office/drawing/2014/main" id="{00000000-0008-0000-0900-00004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3" name="Picture 59" descr="ecblank">
          <a:extLst>
            <a:ext uri="{FF2B5EF4-FFF2-40B4-BE49-F238E27FC236}">
              <a16:creationId xmlns:a16="http://schemas.microsoft.com/office/drawing/2014/main" id="{00000000-0008-0000-0900-00004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4" name="Picture 63" descr="ecblank">
          <a:extLst>
            <a:ext uri="{FF2B5EF4-FFF2-40B4-BE49-F238E27FC236}">
              <a16:creationId xmlns:a16="http://schemas.microsoft.com/office/drawing/2014/main" id="{00000000-0008-0000-0900-00005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5" name="Picture 64" descr="ecblank">
          <a:extLst>
            <a:ext uri="{FF2B5EF4-FFF2-40B4-BE49-F238E27FC236}">
              <a16:creationId xmlns:a16="http://schemas.microsoft.com/office/drawing/2014/main" id="{00000000-0008-0000-0900-00005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6" name="Picture 65" descr="ecblank">
          <a:extLst>
            <a:ext uri="{FF2B5EF4-FFF2-40B4-BE49-F238E27FC236}">
              <a16:creationId xmlns:a16="http://schemas.microsoft.com/office/drawing/2014/main" id="{00000000-0008-0000-0900-00005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7" name="Picture 66" descr="ecblank">
          <a:extLst>
            <a:ext uri="{FF2B5EF4-FFF2-40B4-BE49-F238E27FC236}">
              <a16:creationId xmlns:a16="http://schemas.microsoft.com/office/drawing/2014/main" id="{00000000-0008-0000-0900-00005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8" name="Picture 68" descr="ecblank">
          <a:extLst>
            <a:ext uri="{FF2B5EF4-FFF2-40B4-BE49-F238E27FC236}">
              <a16:creationId xmlns:a16="http://schemas.microsoft.com/office/drawing/2014/main" id="{00000000-0008-0000-0900-00005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09" name="Picture 72" descr="ecblank">
          <a:extLst>
            <a:ext uri="{FF2B5EF4-FFF2-40B4-BE49-F238E27FC236}">
              <a16:creationId xmlns:a16="http://schemas.microsoft.com/office/drawing/2014/main" id="{00000000-0008-0000-0900-00005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0" name="Picture 97" descr="ecblank">
          <a:extLst>
            <a:ext uri="{FF2B5EF4-FFF2-40B4-BE49-F238E27FC236}">
              <a16:creationId xmlns:a16="http://schemas.microsoft.com/office/drawing/2014/main" id="{00000000-0008-0000-0900-00005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1" name="Picture 99" descr="ecblank">
          <a:extLst>
            <a:ext uri="{FF2B5EF4-FFF2-40B4-BE49-F238E27FC236}">
              <a16:creationId xmlns:a16="http://schemas.microsoft.com/office/drawing/2014/main" id="{00000000-0008-0000-0900-00005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2" name="Picture 101" descr="ecblank">
          <a:extLst>
            <a:ext uri="{FF2B5EF4-FFF2-40B4-BE49-F238E27FC236}">
              <a16:creationId xmlns:a16="http://schemas.microsoft.com/office/drawing/2014/main" id="{00000000-0008-0000-0900-00005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3" name="Picture 103" descr="ecblank">
          <a:extLst>
            <a:ext uri="{FF2B5EF4-FFF2-40B4-BE49-F238E27FC236}">
              <a16:creationId xmlns:a16="http://schemas.microsoft.com/office/drawing/2014/main" id="{00000000-0008-0000-0900-00005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4" name="Picture 26" descr="ecblank">
          <a:extLst>
            <a:ext uri="{FF2B5EF4-FFF2-40B4-BE49-F238E27FC236}">
              <a16:creationId xmlns:a16="http://schemas.microsoft.com/office/drawing/2014/main" id="{00000000-0008-0000-0900-00005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5" name="Picture 30" descr="ecblank">
          <a:extLst>
            <a:ext uri="{FF2B5EF4-FFF2-40B4-BE49-F238E27FC236}">
              <a16:creationId xmlns:a16="http://schemas.microsoft.com/office/drawing/2014/main" id="{00000000-0008-0000-0900-00005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6" name="Picture 34" descr="ecblank">
          <a:extLst>
            <a:ext uri="{FF2B5EF4-FFF2-40B4-BE49-F238E27FC236}">
              <a16:creationId xmlns:a16="http://schemas.microsoft.com/office/drawing/2014/main" id="{00000000-0008-0000-0900-00005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7" name="Picture 38" descr="ecblank">
          <a:extLst>
            <a:ext uri="{FF2B5EF4-FFF2-40B4-BE49-F238E27FC236}">
              <a16:creationId xmlns:a16="http://schemas.microsoft.com/office/drawing/2014/main" id="{00000000-0008-0000-0900-00005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8" name="Picture 43" descr="ecblank">
          <a:extLst>
            <a:ext uri="{FF2B5EF4-FFF2-40B4-BE49-F238E27FC236}">
              <a16:creationId xmlns:a16="http://schemas.microsoft.com/office/drawing/2014/main" id="{00000000-0008-0000-0900-00005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19" name="Picture 47" descr="ecblank">
          <a:extLst>
            <a:ext uri="{FF2B5EF4-FFF2-40B4-BE49-F238E27FC236}">
              <a16:creationId xmlns:a16="http://schemas.microsoft.com/office/drawing/2014/main" id="{00000000-0008-0000-0900-00005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0" name="Picture 51" descr="ecblank">
          <a:extLst>
            <a:ext uri="{FF2B5EF4-FFF2-40B4-BE49-F238E27FC236}">
              <a16:creationId xmlns:a16="http://schemas.microsoft.com/office/drawing/2014/main" id="{00000000-0008-0000-0900-00006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1" name="Picture 55" descr="ecblank">
          <a:extLst>
            <a:ext uri="{FF2B5EF4-FFF2-40B4-BE49-F238E27FC236}">
              <a16:creationId xmlns:a16="http://schemas.microsoft.com/office/drawing/2014/main" id="{00000000-0008-0000-0900-00006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2" name="Picture 59" descr="ecblank">
          <a:extLst>
            <a:ext uri="{FF2B5EF4-FFF2-40B4-BE49-F238E27FC236}">
              <a16:creationId xmlns:a16="http://schemas.microsoft.com/office/drawing/2014/main" id="{00000000-0008-0000-0900-00006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3" name="Picture 63" descr="ecblank">
          <a:extLst>
            <a:ext uri="{FF2B5EF4-FFF2-40B4-BE49-F238E27FC236}">
              <a16:creationId xmlns:a16="http://schemas.microsoft.com/office/drawing/2014/main" id="{00000000-0008-0000-0900-00006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4" name="Picture 64" descr="ecblank">
          <a:extLst>
            <a:ext uri="{FF2B5EF4-FFF2-40B4-BE49-F238E27FC236}">
              <a16:creationId xmlns:a16="http://schemas.microsoft.com/office/drawing/2014/main" id="{00000000-0008-0000-0900-00006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5" name="Picture 65" descr="ecblank">
          <a:extLst>
            <a:ext uri="{FF2B5EF4-FFF2-40B4-BE49-F238E27FC236}">
              <a16:creationId xmlns:a16="http://schemas.microsoft.com/office/drawing/2014/main" id="{00000000-0008-0000-0900-00006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6" name="Picture 66" descr="ecblank">
          <a:extLst>
            <a:ext uri="{FF2B5EF4-FFF2-40B4-BE49-F238E27FC236}">
              <a16:creationId xmlns:a16="http://schemas.microsoft.com/office/drawing/2014/main" id="{00000000-0008-0000-0900-00006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7" name="Picture 68" descr="ecblank">
          <a:extLst>
            <a:ext uri="{FF2B5EF4-FFF2-40B4-BE49-F238E27FC236}">
              <a16:creationId xmlns:a16="http://schemas.microsoft.com/office/drawing/2014/main" id="{00000000-0008-0000-0900-00006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8" name="Picture 72" descr="ecblank">
          <a:extLst>
            <a:ext uri="{FF2B5EF4-FFF2-40B4-BE49-F238E27FC236}">
              <a16:creationId xmlns:a16="http://schemas.microsoft.com/office/drawing/2014/main" id="{00000000-0008-0000-0900-00006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29" name="Picture 97" descr="ecblank">
          <a:extLst>
            <a:ext uri="{FF2B5EF4-FFF2-40B4-BE49-F238E27FC236}">
              <a16:creationId xmlns:a16="http://schemas.microsoft.com/office/drawing/2014/main" id="{00000000-0008-0000-0900-00006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0" name="Picture 99" descr="ecblank">
          <a:extLst>
            <a:ext uri="{FF2B5EF4-FFF2-40B4-BE49-F238E27FC236}">
              <a16:creationId xmlns:a16="http://schemas.microsoft.com/office/drawing/2014/main" id="{00000000-0008-0000-0900-00006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1" name="Picture 101" descr="ecblank">
          <a:extLst>
            <a:ext uri="{FF2B5EF4-FFF2-40B4-BE49-F238E27FC236}">
              <a16:creationId xmlns:a16="http://schemas.microsoft.com/office/drawing/2014/main" id="{00000000-0008-0000-0900-00006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2" name="Picture 103" descr="ecblank">
          <a:extLst>
            <a:ext uri="{FF2B5EF4-FFF2-40B4-BE49-F238E27FC236}">
              <a16:creationId xmlns:a16="http://schemas.microsoft.com/office/drawing/2014/main" id="{00000000-0008-0000-0900-00006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3" name="Picture 105" descr="ecblank">
          <a:extLst>
            <a:ext uri="{FF2B5EF4-FFF2-40B4-BE49-F238E27FC236}">
              <a16:creationId xmlns:a16="http://schemas.microsoft.com/office/drawing/2014/main" id="{00000000-0008-0000-0900-00006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4" name="Picture 2" descr="ecblank">
          <a:extLst>
            <a:ext uri="{FF2B5EF4-FFF2-40B4-BE49-F238E27FC236}">
              <a16:creationId xmlns:a16="http://schemas.microsoft.com/office/drawing/2014/main" id="{00000000-0008-0000-0900-00006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5" name="Picture 6" descr="ecblank">
          <a:extLst>
            <a:ext uri="{FF2B5EF4-FFF2-40B4-BE49-F238E27FC236}">
              <a16:creationId xmlns:a16="http://schemas.microsoft.com/office/drawing/2014/main" id="{00000000-0008-0000-0900-00006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6" name="Picture 10" descr="ecblank">
          <a:extLst>
            <a:ext uri="{FF2B5EF4-FFF2-40B4-BE49-F238E27FC236}">
              <a16:creationId xmlns:a16="http://schemas.microsoft.com/office/drawing/2014/main" id="{00000000-0008-0000-0900-00007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7" name="Picture 14" descr="ecblank">
          <a:extLst>
            <a:ext uri="{FF2B5EF4-FFF2-40B4-BE49-F238E27FC236}">
              <a16:creationId xmlns:a16="http://schemas.microsoft.com/office/drawing/2014/main" id="{00000000-0008-0000-0900-00007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8" name="Picture 18" descr="ecblank">
          <a:extLst>
            <a:ext uri="{FF2B5EF4-FFF2-40B4-BE49-F238E27FC236}">
              <a16:creationId xmlns:a16="http://schemas.microsoft.com/office/drawing/2014/main" id="{00000000-0008-0000-0900-00007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39" name="Picture 22" descr="ecblank">
          <a:extLst>
            <a:ext uri="{FF2B5EF4-FFF2-40B4-BE49-F238E27FC236}">
              <a16:creationId xmlns:a16="http://schemas.microsoft.com/office/drawing/2014/main" id="{00000000-0008-0000-0900-00007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0" name="Picture 26" descr="ecblank">
          <a:extLst>
            <a:ext uri="{FF2B5EF4-FFF2-40B4-BE49-F238E27FC236}">
              <a16:creationId xmlns:a16="http://schemas.microsoft.com/office/drawing/2014/main" id="{00000000-0008-0000-0900-00007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1" name="Picture 30" descr="ecblank">
          <a:extLst>
            <a:ext uri="{FF2B5EF4-FFF2-40B4-BE49-F238E27FC236}">
              <a16:creationId xmlns:a16="http://schemas.microsoft.com/office/drawing/2014/main" id="{00000000-0008-0000-0900-00007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2" name="Picture 34" descr="ecblank">
          <a:extLst>
            <a:ext uri="{FF2B5EF4-FFF2-40B4-BE49-F238E27FC236}">
              <a16:creationId xmlns:a16="http://schemas.microsoft.com/office/drawing/2014/main" id="{00000000-0008-0000-0900-00007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3" name="Picture 38" descr="ecblank">
          <a:extLst>
            <a:ext uri="{FF2B5EF4-FFF2-40B4-BE49-F238E27FC236}">
              <a16:creationId xmlns:a16="http://schemas.microsoft.com/office/drawing/2014/main" id="{00000000-0008-0000-0900-00007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4" name="Picture 43" descr="ecblank">
          <a:extLst>
            <a:ext uri="{FF2B5EF4-FFF2-40B4-BE49-F238E27FC236}">
              <a16:creationId xmlns:a16="http://schemas.microsoft.com/office/drawing/2014/main" id="{00000000-0008-0000-0900-00007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5" name="Picture 47" descr="ecblank">
          <a:extLst>
            <a:ext uri="{FF2B5EF4-FFF2-40B4-BE49-F238E27FC236}">
              <a16:creationId xmlns:a16="http://schemas.microsoft.com/office/drawing/2014/main" id="{00000000-0008-0000-0900-00007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6" name="Picture 51" descr="ecblank">
          <a:extLst>
            <a:ext uri="{FF2B5EF4-FFF2-40B4-BE49-F238E27FC236}">
              <a16:creationId xmlns:a16="http://schemas.microsoft.com/office/drawing/2014/main" id="{00000000-0008-0000-0900-00007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7" name="Picture 55" descr="ecblank">
          <a:extLst>
            <a:ext uri="{FF2B5EF4-FFF2-40B4-BE49-F238E27FC236}">
              <a16:creationId xmlns:a16="http://schemas.microsoft.com/office/drawing/2014/main" id="{00000000-0008-0000-0900-00007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8" name="Picture 59" descr="ecblank">
          <a:extLst>
            <a:ext uri="{FF2B5EF4-FFF2-40B4-BE49-F238E27FC236}">
              <a16:creationId xmlns:a16="http://schemas.microsoft.com/office/drawing/2014/main" id="{00000000-0008-0000-0900-00007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49" name="Picture 63" descr="ecblank">
          <a:extLst>
            <a:ext uri="{FF2B5EF4-FFF2-40B4-BE49-F238E27FC236}">
              <a16:creationId xmlns:a16="http://schemas.microsoft.com/office/drawing/2014/main" id="{00000000-0008-0000-0900-00007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0" name="Picture 64" descr="ecblank">
          <a:extLst>
            <a:ext uri="{FF2B5EF4-FFF2-40B4-BE49-F238E27FC236}">
              <a16:creationId xmlns:a16="http://schemas.microsoft.com/office/drawing/2014/main" id="{00000000-0008-0000-0900-00007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1" name="Picture 65" descr="ecblank">
          <a:extLst>
            <a:ext uri="{FF2B5EF4-FFF2-40B4-BE49-F238E27FC236}">
              <a16:creationId xmlns:a16="http://schemas.microsoft.com/office/drawing/2014/main" id="{00000000-0008-0000-0900-00007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2" name="Picture 66" descr="ecblank">
          <a:extLst>
            <a:ext uri="{FF2B5EF4-FFF2-40B4-BE49-F238E27FC236}">
              <a16:creationId xmlns:a16="http://schemas.microsoft.com/office/drawing/2014/main" id="{00000000-0008-0000-0900-00008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3" name="Picture 68" descr="ecblank">
          <a:extLst>
            <a:ext uri="{FF2B5EF4-FFF2-40B4-BE49-F238E27FC236}">
              <a16:creationId xmlns:a16="http://schemas.microsoft.com/office/drawing/2014/main" id="{00000000-0008-0000-0900-00008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4" name="Picture 72" descr="ecblank">
          <a:extLst>
            <a:ext uri="{FF2B5EF4-FFF2-40B4-BE49-F238E27FC236}">
              <a16:creationId xmlns:a16="http://schemas.microsoft.com/office/drawing/2014/main" id="{00000000-0008-0000-0900-00008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5" name="Picture 97" descr="ecblank">
          <a:extLst>
            <a:ext uri="{FF2B5EF4-FFF2-40B4-BE49-F238E27FC236}">
              <a16:creationId xmlns:a16="http://schemas.microsoft.com/office/drawing/2014/main" id="{00000000-0008-0000-0900-00008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6" name="Picture 99" descr="ecblank">
          <a:extLst>
            <a:ext uri="{FF2B5EF4-FFF2-40B4-BE49-F238E27FC236}">
              <a16:creationId xmlns:a16="http://schemas.microsoft.com/office/drawing/2014/main" id="{00000000-0008-0000-0900-00008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7" name="Picture 101" descr="ecblank">
          <a:extLst>
            <a:ext uri="{FF2B5EF4-FFF2-40B4-BE49-F238E27FC236}">
              <a16:creationId xmlns:a16="http://schemas.microsoft.com/office/drawing/2014/main" id="{00000000-0008-0000-0900-00008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8" name="Picture 103" descr="ecblank">
          <a:extLst>
            <a:ext uri="{FF2B5EF4-FFF2-40B4-BE49-F238E27FC236}">
              <a16:creationId xmlns:a16="http://schemas.microsoft.com/office/drawing/2014/main" id="{00000000-0008-0000-0900-00008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59" name="Picture 30" descr="ecblank">
          <a:extLst>
            <a:ext uri="{FF2B5EF4-FFF2-40B4-BE49-F238E27FC236}">
              <a16:creationId xmlns:a16="http://schemas.microsoft.com/office/drawing/2014/main" id="{00000000-0008-0000-0900-00008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0" name="Picture 34" descr="ecblank">
          <a:extLst>
            <a:ext uri="{FF2B5EF4-FFF2-40B4-BE49-F238E27FC236}">
              <a16:creationId xmlns:a16="http://schemas.microsoft.com/office/drawing/2014/main" id="{00000000-0008-0000-0900-00008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1" name="Picture 38" descr="ecblank">
          <a:extLst>
            <a:ext uri="{FF2B5EF4-FFF2-40B4-BE49-F238E27FC236}">
              <a16:creationId xmlns:a16="http://schemas.microsoft.com/office/drawing/2014/main" id="{00000000-0008-0000-0900-00008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2" name="Picture 43" descr="ecblank">
          <a:extLst>
            <a:ext uri="{FF2B5EF4-FFF2-40B4-BE49-F238E27FC236}">
              <a16:creationId xmlns:a16="http://schemas.microsoft.com/office/drawing/2014/main" id="{00000000-0008-0000-0900-00008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3" name="Picture 47" descr="ecblank">
          <a:extLst>
            <a:ext uri="{FF2B5EF4-FFF2-40B4-BE49-F238E27FC236}">
              <a16:creationId xmlns:a16="http://schemas.microsoft.com/office/drawing/2014/main" id="{00000000-0008-0000-0900-00008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4" name="Picture 51" descr="ecblank">
          <a:extLst>
            <a:ext uri="{FF2B5EF4-FFF2-40B4-BE49-F238E27FC236}">
              <a16:creationId xmlns:a16="http://schemas.microsoft.com/office/drawing/2014/main" id="{00000000-0008-0000-0900-00008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5" name="Picture 55" descr="ecblank">
          <a:extLst>
            <a:ext uri="{FF2B5EF4-FFF2-40B4-BE49-F238E27FC236}">
              <a16:creationId xmlns:a16="http://schemas.microsoft.com/office/drawing/2014/main" id="{00000000-0008-0000-0900-00008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6" name="Picture 59" descr="ecblank">
          <a:extLst>
            <a:ext uri="{FF2B5EF4-FFF2-40B4-BE49-F238E27FC236}">
              <a16:creationId xmlns:a16="http://schemas.microsoft.com/office/drawing/2014/main" id="{00000000-0008-0000-0900-00008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7" name="Picture 63" descr="ecblank">
          <a:extLst>
            <a:ext uri="{FF2B5EF4-FFF2-40B4-BE49-F238E27FC236}">
              <a16:creationId xmlns:a16="http://schemas.microsoft.com/office/drawing/2014/main" id="{00000000-0008-0000-0900-00008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8" name="Picture 64" descr="ecblank">
          <a:extLst>
            <a:ext uri="{FF2B5EF4-FFF2-40B4-BE49-F238E27FC236}">
              <a16:creationId xmlns:a16="http://schemas.microsoft.com/office/drawing/2014/main" id="{00000000-0008-0000-0900-00009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69" name="Picture 65" descr="ecblank">
          <a:extLst>
            <a:ext uri="{FF2B5EF4-FFF2-40B4-BE49-F238E27FC236}">
              <a16:creationId xmlns:a16="http://schemas.microsoft.com/office/drawing/2014/main" id="{00000000-0008-0000-0900-00009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0" name="Picture 66" descr="ecblank">
          <a:extLst>
            <a:ext uri="{FF2B5EF4-FFF2-40B4-BE49-F238E27FC236}">
              <a16:creationId xmlns:a16="http://schemas.microsoft.com/office/drawing/2014/main" id="{00000000-0008-0000-0900-00009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1" name="Picture 68" descr="ecblank">
          <a:extLst>
            <a:ext uri="{FF2B5EF4-FFF2-40B4-BE49-F238E27FC236}">
              <a16:creationId xmlns:a16="http://schemas.microsoft.com/office/drawing/2014/main" id="{00000000-0008-0000-0900-00009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2" name="Picture 72" descr="ecblank">
          <a:extLst>
            <a:ext uri="{FF2B5EF4-FFF2-40B4-BE49-F238E27FC236}">
              <a16:creationId xmlns:a16="http://schemas.microsoft.com/office/drawing/2014/main" id="{00000000-0008-0000-0900-00009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3" name="Picture 97" descr="ecblank">
          <a:extLst>
            <a:ext uri="{FF2B5EF4-FFF2-40B4-BE49-F238E27FC236}">
              <a16:creationId xmlns:a16="http://schemas.microsoft.com/office/drawing/2014/main" id="{00000000-0008-0000-0900-00009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4" name="Picture 99" descr="ecblank">
          <a:extLst>
            <a:ext uri="{FF2B5EF4-FFF2-40B4-BE49-F238E27FC236}">
              <a16:creationId xmlns:a16="http://schemas.microsoft.com/office/drawing/2014/main" id="{00000000-0008-0000-0900-00009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5" name="Picture 101" descr="ecblank">
          <a:extLst>
            <a:ext uri="{FF2B5EF4-FFF2-40B4-BE49-F238E27FC236}">
              <a16:creationId xmlns:a16="http://schemas.microsoft.com/office/drawing/2014/main" id="{00000000-0008-0000-0900-00009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6" name="Picture 103" descr="ecblank">
          <a:extLst>
            <a:ext uri="{FF2B5EF4-FFF2-40B4-BE49-F238E27FC236}">
              <a16:creationId xmlns:a16="http://schemas.microsoft.com/office/drawing/2014/main" id="{00000000-0008-0000-0900-00009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7" name="Picture 105" descr="ecblank">
          <a:extLst>
            <a:ext uri="{FF2B5EF4-FFF2-40B4-BE49-F238E27FC236}">
              <a16:creationId xmlns:a16="http://schemas.microsoft.com/office/drawing/2014/main" id="{00000000-0008-0000-0900-00009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8" name="Picture 2" descr="ecblank">
          <a:extLst>
            <a:ext uri="{FF2B5EF4-FFF2-40B4-BE49-F238E27FC236}">
              <a16:creationId xmlns:a16="http://schemas.microsoft.com/office/drawing/2014/main" id="{00000000-0008-0000-0900-00009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79" name="Picture 6" descr="ecblank">
          <a:extLst>
            <a:ext uri="{FF2B5EF4-FFF2-40B4-BE49-F238E27FC236}">
              <a16:creationId xmlns:a16="http://schemas.microsoft.com/office/drawing/2014/main" id="{00000000-0008-0000-0900-00009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0" name="Picture 10" descr="ecblank">
          <a:extLst>
            <a:ext uri="{FF2B5EF4-FFF2-40B4-BE49-F238E27FC236}">
              <a16:creationId xmlns:a16="http://schemas.microsoft.com/office/drawing/2014/main" id="{00000000-0008-0000-0900-00009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1" name="Picture 14" descr="ecblank">
          <a:extLst>
            <a:ext uri="{FF2B5EF4-FFF2-40B4-BE49-F238E27FC236}">
              <a16:creationId xmlns:a16="http://schemas.microsoft.com/office/drawing/2014/main" id="{00000000-0008-0000-0900-00009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2" name="Picture 18" descr="ecblank">
          <a:extLst>
            <a:ext uri="{FF2B5EF4-FFF2-40B4-BE49-F238E27FC236}">
              <a16:creationId xmlns:a16="http://schemas.microsoft.com/office/drawing/2014/main" id="{00000000-0008-0000-0900-00009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3" name="Picture 22" descr="ecblank">
          <a:extLst>
            <a:ext uri="{FF2B5EF4-FFF2-40B4-BE49-F238E27FC236}">
              <a16:creationId xmlns:a16="http://schemas.microsoft.com/office/drawing/2014/main" id="{00000000-0008-0000-0900-00009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4" name="Picture 26" descr="ecblank">
          <a:extLst>
            <a:ext uri="{FF2B5EF4-FFF2-40B4-BE49-F238E27FC236}">
              <a16:creationId xmlns:a16="http://schemas.microsoft.com/office/drawing/2014/main" id="{00000000-0008-0000-0900-0000A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5" name="Picture 30" descr="ecblank">
          <a:extLst>
            <a:ext uri="{FF2B5EF4-FFF2-40B4-BE49-F238E27FC236}">
              <a16:creationId xmlns:a16="http://schemas.microsoft.com/office/drawing/2014/main" id="{00000000-0008-0000-0900-0000A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6" name="Picture 34" descr="ecblank">
          <a:extLst>
            <a:ext uri="{FF2B5EF4-FFF2-40B4-BE49-F238E27FC236}">
              <a16:creationId xmlns:a16="http://schemas.microsoft.com/office/drawing/2014/main" id="{00000000-0008-0000-0900-0000A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7" name="Picture 38" descr="ecblank">
          <a:extLst>
            <a:ext uri="{FF2B5EF4-FFF2-40B4-BE49-F238E27FC236}">
              <a16:creationId xmlns:a16="http://schemas.microsoft.com/office/drawing/2014/main" id="{00000000-0008-0000-0900-0000A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8" name="Picture 43" descr="ecblank">
          <a:extLst>
            <a:ext uri="{FF2B5EF4-FFF2-40B4-BE49-F238E27FC236}">
              <a16:creationId xmlns:a16="http://schemas.microsoft.com/office/drawing/2014/main" id="{00000000-0008-0000-0900-0000A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89" name="Picture 47" descr="ecblank">
          <a:extLst>
            <a:ext uri="{FF2B5EF4-FFF2-40B4-BE49-F238E27FC236}">
              <a16:creationId xmlns:a16="http://schemas.microsoft.com/office/drawing/2014/main" id="{00000000-0008-0000-0900-0000A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0" name="Picture 51" descr="ecblank">
          <a:extLst>
            <a:ext uri="{FF2B5EF4-FFF2-40B4-BE49-F238E27FC236}">
              <a16:creationId xmlns:a16="http://schemas.microsoft.com/office/drawing/2014/main" id="{00000000-0008-0000-0900-0000A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1" name="Picture 55" descr="ecblank">
          <a:extLst>
            <a:ext uri="{FF2B5EF4-FFF2-40B4-BE49-F238E27FC236}">
              <a16:creationId xmlns:a16="http://schemas.microsoft.com/office/drawing/2014/main" id="{00000000-0008-0000-0900-0000A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2" name="Picture 59" descr="ecblank">
          <a:extLst>
            <a:ext uri="{FF2B5EF4-FFF2-40B4-BE49-F238E27FC236}">
              <a16:creationId xmlns:a16="http://schemas.microsoft.com/office/drawing/2014/main" id="{00000000-0008-0000-0900-0000A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3" name="Picture 63" descr="ecblank">
          <a:extLst>
            <a:ext uri="{FF2B5EF4-FFF2-40B4-BE49-F238E27FC236}">
              <a16:creationId xmlns:a16="http://schemas.microsoft.com/office/drawing/2014/main" id="{00000000-0008-0000-0900-0000A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4" name="Picture 64" descr="ecblank">
          <a:extLst>
            <a:ext uri="{FF2B5EF4-FFF2-40B4-BE49-F238E27FC236}">
              <a16:creationId xmlns:a16="http://schemas.microsoft.com/office/drawing/2014/main" id="{00000000-0008-0000-0900-0000A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5" name="Picture 65" descr="ecblank">
          <a:extLst>
            <a:ext uri="{FF2B5EF4-FFF2-40B4-BE49-F238E27FC236}">
              <a16:creationId xmlns:a16="http://schemas.microsoft.com/office/drawing/2014/main" id="{00000000-0008-0000-0900-0000A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6" name="Picture 66" descr="ecblank">
          <a:extLst>
            <a:ext uri="{FF2B5EF4-FFF2-40B4-BE49-F238E27FC236}">
              <a16:creationId xmlns:a16="http://schemas.microsoft.com/office/drawing/2014/main" id="{00000000-0008-0000-0900-0000A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7" name="Picture 68" descr="ecblank">
          <a:extLst>
            <a:ext uri="{FF2B5EF4-FFF2-40B4-BE49-F238E27FC236}">
              <a16:creationId xmlns:a16="http://schemas.microsoft.com/office/drawing/2014/main" id="{00000000-0008-0000-0900-0000A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8" name="Picture 72" descr="ecblank">
          <a:extLst>
            <a:ext uri="{FF2B5EF4-FFF2-40B4-BE49-F238E27FC236}">
              <a16:creationId xmlns:a16="http://schemas.microsoft.com/office/drawing/2014/main" id="{00000000-0008-0000-0900-0000A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199" name="Picture 97" descr="ecblank">
          <a:extLst>
            <a:ext uri="{FF2B5EF4-FFF2-40B4-BE49-F238E27FC236}">
              <a16:creationId xmlns:a16="http://schemas.microsoft.com/office/drawing/2014/main" id="{00000000-0008-0000-0900-0000A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0" name="Picture 99" descr="ecblank">
          <a:extLst>
            <a:ext uri="{FF2B5EF4-FFF2-40B4-BE49-F238E27FC236}">
              <a16:creationId xmlns:a16="http://schemas.microsoft.com/office/drawing/2014/main" id="{00000000-0008-0000-0900-0000B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1" name="Picture 101" descr="ecblank">
          <a:extLst>
            <a:ext uri="{FF2B5EF4-FFF2-40B4-BE49-F238E27FC236}">
              <a16:creationId xmlns:a16="http://schemas.microsoft.com/office/drawing/2014/main" id="{00000000-0008-0000-0900-0000B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2" name="Picture 103" descr="ecblank">
          <a:extLst>
            <a:ext uri="{FF2B5EF4-FFF2-40B4-BE49-F238E27FC236}">
              <a16:creationId xmlns:a16="http://schemas.microsoft.com/office/drawing/2014/main" id="{00000000-0008-0000-0900-0000B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3" name="Picture 26" descr="ecblank">
          <a:extLst>
            <a:ext uri="{FF2B5EF4-FFF2-40B4-BE49-F238E27FC236}">
              <a16:creationId xmlns:a16="http://schemas.microsoft.com/office/drawing/2014/main" id="{00000000-0008-0000-0900-0000B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4" name="Picture 30" descr="ecblank">
          <a:extLst>
            <a:ext uri="{FF2B5EF4-FFF2-40B4-BE49-F238E27FC236}">
              <a16:creationId xmlns:a16="http://schemas.microsoft.com/office/drawing/2014/main" id="{00000000-0008-0000-0900-0000B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5" name="Picture 34" descr="ecblank">
          <a:extLst>
            <a:ext uri="{FF2B5EF4-FFF2-40B4-BE49-F238E27FC236}">
              <a16:creationId xmlns:a16="http://schemas.microsoft.com/office/drawing/2014/main" id="{00000000-0008-0000-0900-0000B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6" name="Picture 38" descr="ecblank">
          <a:extLst>
            <a:ext uri="{FF2B5EF4-FFF2-40B4-BE49-F238E27FC236}">
              <a16:creationId xmlns:a16="http://schemas.microsoft.com/office/drawing/2014/main" id="{00000000-0008-0000-0900-0000B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7" name="Picture 43" descr="ecblank">
          <a:extLst>
            <a:ext uri="{FF2B5EF4-FFF2-40B4-BE49-F238E27FC236}">
              <a16:creationId xmlns:a16="http://schemas.microsoft.com/office/drawing/2014/main" id="{00000000-0008-0000-0900-0000B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8" name="Picture 47" descr="ecblank">
          <a:extLst>
            <a:ext uri="{FF2B5EF4-FFF2-40B4-BE49-F238E27FC236}">
              <a16:creationId xmlns:a16="http://schemas.microsoft.com/office/drawing/2014/main" id="{00000000-0008-0000-0900-0000B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09" name="Picture 51" descr="ecblank">
          <a:extLst>
            <a:ext uri="{FF2B5EF4-FFF2-40B4-BE49-F238E27FC236}">
              <a16:creationId xmlns:a16="http://schemas.microsoft.com/office/drawing/2014/main" id="{00000000-0008-0000-0900-0000B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0" name="Picture 55" descr="ecblank">
          <a:extLst>
            <a:ext uri="{FF2B5EF4-FFF2-40B4-BE49-F238E27FC236}">
              <a16:creationId xmlns:a16="http://schemas.microsoft.com/office/drawing/2014/main" id="{00000000-0008-0000-0900-0000B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1" name="Picture 59" descr="ecblank">
          <a:extLst>
            <a:ext uri="{FF2B5EF4-FFF2-40B4-BE49-F238E27FC236}">
              <a16:creationId xmlns:a16="http://schemas.microsoft.com/office/drawing/2014/main" id="{00000000-0008-0000-0900-0000B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2" name="Picture 63" descr="ecblank">
          <a:extLst>
            <a:ext uri="{FF2B5EF4-FFF2-40B4-BE49-F238E27FC236}">
              <a16:creationId xmlns:a16="http://schemas.microsoft.com/office/drawing/2014/main" id="{00000000-0008-0000-0900-0000B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3" name="Picture 64" descr="ecblank">
          <a:extLst>
            <a:ext uri="{FF2B5EF4-FFF2-40B4-BE49-F238E27FC236}">
              <a16:creationId xmlns:a16="http://schemas.microsoft.com/office/drawing/2014/main" id="{00000000-0008-0000-0900-0000B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4" name="Picture 65" descr="ecblank">
          <a:extLst>
            <a:ext uri="{FF2B5EF4-FFF2-40B4-BE49-F238E27FC236}">
              <a16:creationId xmlns:a16="http://schemas.microsoft.com/office/drawing/2014/main" id="{00000000-0008-0000-0900-0000B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5" name="Picture 66" descr="ecblank">
          <a:extLst>
            <a:ext uri="{FF2B5EF4-FFF2-40B4-BE49-F238E27FC236}">
              <a16:creationId xmlns:a16="http://schemas.microsoft.com/office/drawing/2014/main" id="{00000000-0008-0000-0900-0000B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6" name="Picture 68" descr="ecblank">
          <a:extLst>
            <a:ext uri="{FF2B5EF4-FFF2-40B4-BE49-F238E27FC236}">
              <a16:creationId xmlns:a16="http://schemas.microsoft.com/office/drawing/2014/main" id="{00000000-0008-0000-0900-0000C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7" name="Picture 72" descr="ecblank">
          <a:extLst>
            <a:ext uri="{FF2B5EF4-FFF2-40B4-BE49-F238E27FC236}">
              <a16:creationId xmlns:a16="http://schemas.microsoft.com/office/drawing/2014/main" id="{00000000-0008-0000-0900-0000C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8" name="Picture 97" descr="ecblank">
          <a:extLst>
            <a:ext uri="{FF2B5EF4-FFF2-40B4-BE49-F238E27FC236}">
              <a16:creationId xmlns:a16="http://schemas.microsoft.com/office/drawing/2014/main" id="{00000000-0008-0000-0900-0000C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19" name="Picture 99" descr="ecblank">
          <a:extLst>
            <a:ext uri="{FF2B5EF4-FFF2-40B4-BE49-F238E27FC236}">
              <a16:creationId xmlns:a16="http://schemas.microsoft.com/office/drawing/2014/main" id="{00000000-0008-0000-0900-0000C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0" name="Picture 101" descr="ecblank">
          <a:extLst>
            <a:ext uri="{FF2B5EF4-FFF2-40B4-BE49-F238E27FC236}">
              <a16:creationId xmlns:a16="http://schemas.microsoft.com/office/drawing/2014/main" id="{00000000-0008-0000-0900-0000C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1" name="Picture 103" descr="ecblank">
          <a:extLst>
            <a:ext uri="{FF2B5EF4-FFF2-40B4-BE49-F238E27FC236}">
              <a16:creationId xmlns:a16="http://schemas.microsoft.com/office/drawing/2014/main" id="{00000000-0008-0000-0900-0000C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2" name="Picture 105" descr="ecblank">
          <a:extLst>
            <a:ext uri="{FF2B5EF4-FFF2-40B4-BE49-F238E27FC236}">
              <a16:creationId xmlns:a16="http://schemas.microsoft.com/office/drawing/2014/main" id="{00000000-0008-0000-0900-0000C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3" name="Picture 2" descr="ecblank">
          <a:extLst>
            <a:ext uri="{FF2B5EF4-FFF2-40B4-BE49-F238E27FC236}">
              <a16:creationId xmlns:a16="http://schemas.microsoft.com/office/drawing/2014/main" id="{00000000-0008-0000-0900-0000C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4" name="Picture 6" descr="ecblank">
          <a:extLst>
            <a:ext uri="{FF2B5EF4-FFF2-40B4-BE49-F238E27FC236}">
              <a16:creationId xmlns:a16="http://schemas.microsoft.com/office/drawing/2014/main" id="{00000000-0008-0000-0900-0000C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5" name="Picture 10" descr="ecblank">
          <a:extLst>
            <a:ext uri="{FF2B5EF4-FFF2-40B4-BE49-F238E27FC236}">
              <a16:creationId xmlns:a16="http://schemas.microsoft.com/office/drawing/2014/main" id="{00000000-0008-0000-0900-0000C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6" name="Picture 14" descr="ecblank">
          <a:extLst>
            <a:ext uri="{FF2B5EF4-FFF2-40B4-BE49-F238E27FC236}">
              <a16:creationId xmlns:a16="http://schemas.microsoft.com/office/drawing/2014/main" id="{00000000-0008-0000-0900-0000C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7" name="Picture 18" descr="ecblank">
          <a:extLst>
            <a:ext uri="{FF2B5EF4-FFF2-40B4-BE49-F238E27FC236}">
              <a16:creationId xmlns:a16="http://schemas.microsoft.com/office/drawing/2014/main" id="{00000000-0008-0000-0900-0000C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8" name="Picture 22" descr="ecblank">
          <a:extLst>
            <a:ext uri="{FF2B5EF4-FFF2-40B4-BE49-F238E27FC236}">
              <a16:creationId xmlns:a16="http://schemas.microsoft.com/office/drawing/2014/main" id="{00000000-0008-0000-0900-0000C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29" name="Picture 26" descr="ecblank">
          <a:extLst>
            <a:ext uri="{FF2B5EF4-FFF2-40B4-BE49-F238E27FC236}">
              <a16:creationId xmlns:a16="http://schemas.microsoft.com/office/drawing/2014/main" id="{00000000-0008-0000-0900-0000C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0" name="Picture 30" descr="ecblank">
          <a:extLst>
            <a:ext uri="{FF2B5EF4-FFF2-40B4-BE49-F238E27FC236}">
              <a16:creationId xmlns:a16="http://schemas.microsoft.com/office/drawing/2014/main" id="{00000000-0008-0000-0900-0000C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1" name="Picture 34" descr="ecblank">
          <a:extLst>
            <a:ext uri="{FF2B5EF4-FFF2-40B4-BE49-F238E27FC236}">
              <a16:creationId xmlns:a16="http://schemas.microsoft.com/office/drawing/2014/main" id="{00000000-0008-0000-0900-0000C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2" name="Picture 38" descr="ecblank">
          <a:extLst>
            <a:ext uri="{FF2B5EF4-FFF2-40B4-BE49-F238E27FC236}">
              <a16:creationId xmlns:a16="http://schemas.microsoft.com/office/drawing/2014/main" id="{00000000-0008-0000-0900-0000D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3" name="Picture 43" descr="ecblank">
          <a:extLst>
            <a:ext uri="{FF2B5EF4-FFF2-40B4-BE49-F238E27FC236}">
              <a16:creationId xmlns:a16="http://schemas.microsoft.com/office/drawing/2014/main" id="{00000000-0008-0000-0900-0000D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4" name="Picture 47" descr="ecblank">
          <a:extLst>
            <a:ext uri="{FF2B5EF4-FFF2-40B4-BE49-F238E27FC236}">
              <a16:creationId xmlns:a16="http://schemas.microsoft.com/office/drawing/2014/main" id="{00000000-0008-0000-0900-0000D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5" name="Picture 51" descr="ecblank">
          <a:extLst>
            <a:ext uri="{FF2B5EF4-FFF2-40B4-BE49-F238E27FC236}">
              <a16:creationId xmlns:a16="http://schemas.microsoft.com/office/drawing/2014/main" id="{00000000-0008-0000-0900-0000D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6" name="Picture 55" descr="ecblank">
          <a:extLst>
            <a:ext uri="{FF2B5EF4-FFF2-40B4-BE49-F238E27FC236}">
              <a16:creationId xmlns:a16="http://schemas.microsoft.com/office/drawing/2014/main" id="{00000000-0008-0000-0900-0000D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7" name="Picture 59" descr="ecblank">
          <a:extLst>
            <a:ext uri="{FF2B5EF4-FFF2-40B4-BE49-F238E27FC236}">
              <a16:creationId xmlns:a16="http://schemas.microsoft.com/office/drawing/2014/main" id="{00000000-0008-0000-0900-0000D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8" name="Picture 63" descr="ecblank">
          <a:extLst>
            <a:ext uri="{FF2B5EF4-FFF2-40B4-BE49-F238E27FC236}">
              <a16:creationId xmlns:a16="http://schemas.microsoft.com/office/drawing/2014/main" id="{00000000-0008-0000-0900-0000D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39" name="Picture 64" descr="ecblank">
          <a:extLst>
            <a:ext uri="{FF2B5EF4-FFF2-40B4-BE49-F238E27FC236}">
              <a16:creationId xmlns:a16="http://schemas.microsoft.com/office/drawing/2014/main" id="{00000000-0008-0000-0900-0000D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0" name="Picture 65" descr="ecblank">
          <a:extLst>
            <a:ext uri="{FF2B5EF4-FFF2-40B4-BE49-F238E27FC236}">
              <a16:creationId xmlns:a16="http://schemas.microsoft.com/office/drawing/2014/main" id="{00000000-0008-0000-0900-0000D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1" name="Picture 66" descr="ecblank">
          <a:extLst>
            <a:ext uri="{FF2B5EF4-FFF2-40B4-BE49-F238E27FC236}">
              <a16:creationId xmlns:a16="http://schemas.microsoft.com/office/drawing/2014/main" id="{00000000-0008-0000-0900-0000D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2" name="Picture 68" descr="ecblank">
          <a:extLst>
            <a:ext uri="{FF2B5EF4-FFF2-40B4-BE49-F238E27FC236}">
              <a16:creationId xmlns:a16="http://schemas.microsoft.com/office/drawing/2014/main" id="{00000000-0008-0000-0900-0000D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3" name="Picture 72" descr="ecblank">
          <a:extLst>
            <a:ext uri="{FF2B5EF4-FFF2-40B4-BE49-F238E27FC236}">
              <a16:creationId xmlns:a16="http://schemas.microsoft.com/office/drawing/2014/main" id="{00000000-0008-0000-0900-0000D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4" name="Picture 97" descr="ecblank">
          <a:extLst>
            <a:ext uri="{FF2B5EF4-FFF2-40B4-BE49-F238E27FC236}">
              <a16:creationId xmlns:a16="http://schemas.microsoft.com/office/drawing/2014/main" id="{00000000-0008-0000-0900-0000D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5" name="Picture 99" descr="ecblank">
          <a:extLst>
            <a:ext uri="{FF2B5EF4-FFF2-40B4-BE49-F238E27FC236}">
              <a16:creationId xmlns:a16="http://schemas.microsoft.com/office/drawing/2014/main" id="{00000000-0008-0000-0900-0000D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6" name="Picture 101" descr="ecblank">
          <a:extLst>
            <a:ext uri="{FF2B5EF4-FFF2-40B4-BE49-F238E27FC236}">
              <a16:creationId xmlns:a16="http://schemas.microsoft.com/office/drawing/2014/main" id="{00000000-0008-0000-0900-0000D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7" name="Picture 103" descr="ecblank">
          <a:extLst>
            <a:ext uri="{FF2B5EF4-FFF2-40B4-BE49-F238E27FC236}">
              <a16:creationId xmlns:a16="http://schemas.microsoft.com/office/drawing/2014/main" id="{00000000-0008-0000-0900-0000D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8" name="Picture 30" descr="ecblank">
          <a:extLst>
            <a:ext uri="{FF2B5EF4-FFF2-40B4-BE49-F238E27FC236}">
              <a16:creationId xmlns:a16="http://schemas.microsoft.com/office/drawing/2014/main" id="{00000000-0008-0000-0900-0000E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49" name="Picture 34" descr="ecblank">
          <a:extLst>
            <a:ext uri="{FF2B5EF4-FFF2-40B4-BE49-F238E27FC236}">
              <a16:creationId xmlns:a16="http://schemas.microsoft.com/office/drawing/2014/main" id="{00000000-0008-0000-0900-0000E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0" name="Picture 38" descr="ecblank">
          <a:extLst>
            <a:ext uri="{FF2B5EF4-FFF2-40B4-BE49-F238E27FC236}">
              <a16:creationId xmlns:a16="http://schemas.microsoft.com/office/drawing/2014/main" id="{00000000-0008-0000-0900-0000E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1" name="Picture 43" descr="ecblank">
          <a:extLst>
            <a:ext uri="{FF2B5EF4-FFF2-40B4-BE49-F238E27FC236}">
              <a16:creationId xmlns:a16="http://schemas.microsoft.com/office/drawing/2014/main" id="{00000000-0008-0000-0900-0000E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2" name="Picture 47" descr="ecblank">
          <a:extLst>
            <a:ext uri="{FF2B5EF4-FFF2-40B4-BE49-F238E27FC236}">
              <a16:creationId xmlns:a16="http://schemas.microsoft.com/office/drawing/2014/main" id="{00000000-0008-0000-0900-0000E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3" name="Picture 51" descr="ecblank">
          <a:extLst>
            <a:ext uri="{FF2B5EF4-FFF2-40B4-BE49-F238E27FC236}">
              <a16:creationId xmlns:a16="http://schemas.microsoft.com/office/drawing/2014/main" id="{00000000-0008-0000-0900-0000E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4" name="Picture 55" descr="ecblank">
          <a:extLst>
            <a:ext uri="{FF2B5EF4-FFF2-40B4-BE49-F238E27FC236}">
              <a16:creationId xmlns:a16="http://schemas.microsoft.com/office/drawing/2014/main" id="{00000000-0008-0000-0900-0000E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5" name="Picture 59" descr="ecblank">
          <a:extLst>
            <a:ext uri="{FF2B5EF4-FFF2-40B4-BE49-F238E27FC236}">
              <a16:creationId xmlns:a16="http://schemas.microsoft.com/office/drawing/2014/main" id="{00000000-0008-0000-0900-0000E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6" name="Picture 63" descr="ecblank">
          <a:extLst>
            <a:ext uri="{FF2B5EF4-FFF2-40B4-BE49-F238E27FC236}">
              <a16:creationId xmlns:a16="http://schemas.microsoft.com/office/drawing/2014/main" id="{00000000-0008-0000-0900-0000E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7" name="Picture 64" descr="ecblank">
          <a:extLst>
            <a:ext uri="{FF2B5EF4-FFF2-40B4-BE49-F238E27FC236}">
              <a16:creationId xmlns:a16="http://schemas.microsoft.com/office/drawing/2014/main" id="{00000000-0008-0000-0900-0000E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8" name="Picture 65" descr="ecblank">
          <a:extLst>
            <a:ext uri="{FF2B5EF4-FFF2-40B4-BE49-F238E27FC236}">
              <a16:creationId xmlns:a16="http://schemas.microsoft.com/office/drawing/2014/main" id="{00000000-0008-0000-0900-0000E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59" name="Picture 66" descr="ecblank">
          <a:extLst>
            <a:ext uri="{FF2B5EF4-FFF2-40B4-BE49-F238E27FC236}">
              <a16:creationId xmlns:a16="http://schemas.microsoft.com/office/drawing/2014/main" id="{00000000-0008-0000-0900-0000E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0" name="Picture 68" descr="ecblank">
          <a:extLst>
            <a:ext uri="{FF2B5EF4-FFF2-40B4-BE49-F238E27FC236}">
              <a16:creationId xmlns:a16="http://schemas.microsoft.com/office/drawing/2014/main" id="{00000000-0008-0000-0900-0000E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1" name="Picture 72" descr="ecblank">
          <a:extLst>
            <a:ext uri="{FF2B5EF4-FFF2-40B4-BE49-F238E27FC236}">
              <a16:creationId xmlns:a16="http://schemas.microsoft.com/office/drawing/2014/main" id="{00000000-0008-0000-0900-0000E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2" name="Picture 97" descr="ecblank">
          <a:extLst>
            <a:ext uri="{FF2B5EF4-FFF2-40B4-BE49-F238E27FC236}">
              <a16:creationId xmlns:a16="http://schemas.microsoft.com/office/drawing/2014/main" id="{00000000-0008-0000-0900-0000E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3" name="Picture 99" descr="ecblank">
          <a:extLst>
            <a:ext uri="{FF2B5EF4-FFF2-40B4-BE49-F238E27FC236}">
              <a16:creationId xmlns:a16="http://schemas.microsoft.com/office/drawing/2014/main" id="{00000000-0008-0000-0900-0000E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4" name="Picture 101" descr="ecblank">
          <a:extLst>
            <a:ext uri="{FF2B5EF4-FFF2-40B4-BE49-F238E27FC236}">
              <a16:creationId xmlns:a16="http://schemas.microsoft.com/office/drawing/2014/main" id="{00000000-0008-0000-0900-0000F0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5" name="Picture 103" descr="ecblank">
          <a:extLst>
            <a:ext uri="{FF2B5EF4-FFF2-40B4-BE49-F238E27FC236}">
              <a16:creationId xmlns:a16="http://schemas.microsoft.com/office/drawing/2014/main" id="{00000000-0008-0000-0900-0000F1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6" name="Picture 105" descr="ecblank">
          <a:extLst>
            <a:ext uri="{FF2B5EF4-FFF2-40B4-BE49-F238E27FC236}">
              <a16:creationId xmlns:a16="http://schemas.microsoft.com/office/drawing/2014/main" id="{00000000-0008-0000-0900-0000F2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7" name="Picture 2" descr="ecblank">
          <a:extLst>
            <a:ext uri="{FF2B5EF4-FFF2-40B4-BE49-F238E27FC236}">
              <a16:creationId xmlns:a16="http://schemas.microsoft.com/office/drawing/2014/main" id="{00000000-0008-0000-0900-0000F3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8" name="Picture 6" descr="ecblank">
          <a:extLst>
            <a:ext uri="{FF2B5EF4-FFF2-40B4-BE49-F238E27FC236}">
              <a16:creationId xmlns:a16="http://schemas.microsoft.com/office/drawing/2014/main" id="{00000000-0008-0000-0900-0000F4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69" name="Picture 10" descr="ecblank">
          <a:extLst>
            <a:ext uri="{FF2B5EF4-FFF2-40B4-BE49-F238E27FC236}">
              <a16:creationId xmlns:a16="http://schemas.microsoft.com/office/drawing/2014/main" id="{00000000-0008-0000-0900-0000F5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0" name="Picture 14" descr="ecblank">
          <a:extLst>
            <a:ext uri="{FF2B5EF4-FFF2-40B4-BE49-F238E27FC236}">
              <a16:creationId xmlns:a16="http://schemas.microsoft.com/office/drawing/2014/main" id="{00000000-0008-0000-0900-0000F6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1" name="Picture 18" descr="ecblank">
          <a:extLst>
            <a:ext uri="{FF2B5EF4-FFF2-40B4-BE49-F238E27FC236}">
              <a16:creationId xmlns:a16="http://schemas.microsoft.com/office/drawing/2014/main" id="{00000000-0008-0000-0900-0000F7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2" name="Picture 22" descr="ecblank">
          <a:extLst>
            <a:ext uri="{FF2B5EF4-FFF2-40B4-BE49-F238E27FC236}">
              <a16:creationId xmlns:a16="http://schemas.microsoft.com/office/drawing/2014/main" id="{00000000-0008-0000-0900-0000F8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3" name="Picture 26" descr="ecblank">
          <a:extLst>
            <a:ext uri="{FF2B5EF4-FFF2-40B4-BE49-F238E27FC236}">
              <a16:creationId xmlns:a16="http://schemas.microsoft.com/office/drawing/2014/main" id="{00000000-0008-0000-0900-0000F9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4" name="Picture 30" descr="ecblank">
          <a:extLst>
            <a:ext uri="{FF2B5EF4-FFF2-40B4-BE49-F238E27FC236}">
              <a16:creationId xmlns:a16="http://schemas.microsoft.com/office/drawing/2014/main" id="{00000000-0008-0000-0900-0000FA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5" name="Picture 34" descr="ecblank">
          <a:extLst>
            <a:ext uri="{FF2B5EF4-FFF2-40B4-BE49-F238E27FC236}">
              <a16:creationId xmlns:a16="http://schemas.microsoft.com/office/drawing/2014/main" id="{00000000-0008-0000-0900-0000FB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6" name="Picture 38" descr="ecblank">
          <a:extLst>
            <a:ext uri="{FF2B5EF4-FFF2-40B4-BE49-F238E27FC236}">
              <a16:creationId xmlns:a16="http://schemas.microsoft.com/office/drawing/2014/main" id="{00000000-0008-0000-0900-0000FC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7" name="Picture 43" descr="ecblank">
          <a:extLst>
            <a:ext uri="{FF2B5EF4-FFF2-40B4-BE49-F238E27FC236}">
              <a16:creationId xmlns:a16="http://schemas.microsoft.com/office/drawing/2014/main" id="{00000000-0008-0000-0900-0000FD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8" name="Picture 47" descr="ecblank">
          <a:extLst>
            <a:ext uri="{FF2B5EF4-FFF2-40B4-BE49-F238E27FC236}">
              <a16:creationId xmlns:a16="http://schemas.microsoft.com/office/drawing/2014/main" id="{00000000-0008-0000-0900-0000FE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79" name="Picture 51" descr="ecblank">
          <a:extLst>
            <a:ext uri="{FF2B5EF4-FFF2-40B4-BE49-F238E27FC236}">
              <a16:creationId xmlns:a16="http://schemas.microsoft.com/office/drawing/2014/main" id="{00000000-0008-0000-0900-0000FF04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0" name="Picture 55" descr="ecblank">
          <a:extLst>
            <a:ext uri="{FF2B5EF4-FFF2-40B4-BE49-F238E27FC236}">
              <a16:creationId xmlns:a16="http://schemas.microsoft.com/office/drawing/2014/main" id="{00000000-0008-0000-0900-00000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1" name="Picture 59" descr="ecblank">
          <a:extLst>
            <a:ext uri="{FF2B5EF4-FFF2-40B4-BE49-F238E27FC236}">
              <a16:creationId xmlns:a16="http://schemas.microsoft.com/office/drawing/2014/main" id="{00000000-0008-0000-0900-00000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2" name="Picture 63" descr="ecblank">
          <a:extLst>
            <a:ext uri="{FF2B5EF4-FFF2-40B4-BE49-F238E27FC236}">
              <a16:creationId xmlns:a16="http://schemas.microsoft.com/office/drawing/2014/main" id="{00000000-0008-0000-0900-00000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3" name="Picture 64" descr="ecblank">
          <a:extLst>
            <a:ext uri="{FF2B5EF4-FFF2-40B4-BE49-F238E27FC236}">
              <a16:creationId xmlns:a16="http://schemas.microsoft.com/office/drawing/2014/main" id="{00000000-0008-0000-0900-00000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4" name="Picture 65" descr="ecblank">
          <a:extLst>
            <a:ext uri="{FF2B5EF4-FFF2-40B4-BE49-F238E27FC236}">
              <a16:creationId xmlns:a16="http://schemas.microsoft.com/office/drawing/2014/main" id="{00000000-0008-0000-0900-00000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5" name="Picture 66" descr="ecblank">
          <a:extLst>
            <a:ext uri="{FF2B5EF4-FFF2-40B4-BE49-F238E27FC236}">
              <a16:creationId xmlns:a16="http://schemas.microsoft.com/office/drawing/2014/main" id="{00000000-0008-0000-0900-00000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6" name="Picture 68" descr="ecblank">
          <a:extLst>
            <a:ext uri="{FF2B5EF4-FFF2-40B4-BE49-F238E27FC236}">
              <a16:creationId xmlns:a16="http://schemas.microsoft.com/office/drawing/2014/main" id="{00000000-0008-0000-0900-00000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7" name="Picture 72" descr="ecblank">
          <a:extLst>
            <a:ext uri="{FF2B5EF4-FFF2-40B4-BE49-F238E27FC236}">
              <a16:creationId xmlns:a16="http://schemas.microsoft.com/office/drawing/2014/main" id="{00000000-0008-0000-0900-00000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8" name="Picture 97" descr="ecblank">
          <a:extLst>
            <a:ext uri="{FF2B5EF4-FFF2-40B4-BE49-F238E27FC236}">
              <a16:creationId xmlns:a16="http://schemas.microsoft.com/office/drawing/2014/main" id="{00000000-0008-0000-0900-00000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89" name="Picture 99" descr="ecblank">
          <a:extLst>
            <a:ext uri="{FF2B5EF4-FFF2-40B4-BE49-F238E27FC236}">
              <a16:creationId xmlns:a16="http://schemas.microsoft.com/office/drawing/2014/main" id="{00000000-0008-0000-0900-00000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0" name="Picture 101" descr="ecblank">
          <a:extLst>
            <a:ext uri="{FF2B5EF4-FFF2-40B4-BE49-F238E27FC236}">
              <a16:creationId xmlns:a16="http://schemas.microsoft.com/office/drawing/2014/main" id="{00000000-0008-0000-0900-00000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1" name="Picture 103" descr="ecblank">
          <a:extLst>
            <a:ext uri="{FF2B5EF4-FFF2-40B4-BE49-F238E27FC236}">
              <a16:creationId xmlns:a16="http://schemas.microsoft.com/office/drawing/2014/main" id="{00000000-0008-0000-0900-00000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2" name="Picture 26" descr="ecblank">
          <a:extLst>
            <a:ext uri="{FF2B5EF4-FFF2-40B4-BE49-F238E27FC236}">
              <a16:creationId xmlns:a16="http://schemas.microsoft.com/office/drawing/2014/main" id="{00000000-0008-0000-0900-00000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3" name="Picture 30" descr="ecblank">
          <a:extLst>
            <a:ext uri="{FF2B5EF4-FFF2-40B4-BE49-F238E27FC236}">
              <a16:creationId xmlns:a16="http://schemas.microsoft.com/office/drawing/2014/main" id="{00000000-0008-0000-0900-00000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4" name="Picture 34" descr="ecblank">
          <a:extLst>
            <a:ext uri="{FF2B5EF4-FFF2-40B4-BE49-F238E27FC236}">
              <a16:creationId xmlns:a16="http://schemas.microsoft.com/office/drawing/2014/main" id="{00000000-0008-0000-0900-00000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5" name="Picture 38" descr="ecblank">
          <a:extLst>
            <a:ext uri="{FF2B5EF4-FFF2-40B4-BE49-F238E27FC236}">
              <a16:creationId xmlns:a16="http://schemas.microsoft.com/office/drawing/2014/main" id="{00000000-0008-0000-0900-00000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6" name="Picture 43" descr="ecblank">
          <a:extLst>
            <a:ext uri="{FF2B5EF4-FFF2-40B4-BE49-F238E27FC236}">
              <a16:creationId xmlns:a16="http://schemas.microsoft.com/office/drawing/2014/main" id="{00000000-0008-0000-0900-00001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7" name="Picture 47" descr="ecblank">
          <a:extLst>
            <a:ext uri="{FF2B5EF4-FFF2-40B4-BE49-F238E27FC236}">
              <a16:creationId xmlns:a16="http://schemas.microsoft.com/office/drawing/2014/main" id="{00000000-0008-0000-0900-00001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8" name="Picture 51" descr="ecblank">
          <a:extLst>
            <a:ext uri="{FF2B5EF4-FFF2-40B4-BE49-F238E27FC236}">
              <a16:creationId xmlns:a16="http://schemas.microsoft.com/office/drawing/2014/main" id="{00000000-0008-0000-0900-00001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299" name="Picture 55" descr="ecblank">
          <a:extLst>
            <a:ext uri="{FF2B5EF4-FFF2-40B4-BE49-F238E27FC236}">
              <a16:creationId xmlns:a16="http://schemas.microsoft.com/office/drawing/2014/main" id="{00000000-0008-0000-0900-00001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0" name="Picture 59" descr="ecblank">
          <a:extLst>
            <a:ext uri="{FF2B5EF4-FFF2-40B4-BE49-F238E27FC236}">
              <a16:creationId xmlns:a16="http://schemas.microsoft.com/office/drawing/2014/main" id="{00000000-0008-0000-0900-00001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1" name="Picture 63" descr="ecblank">
          <a:extLst>
            <a:ext uri="{FF2B5EF4-FFF2-40B4-BE49-F238E27FC236}">
              <a16:creationId xmlns:a16="http://schemas.microsoft.com/office/drawing/2014/main" id="{00000000-0008-0000-0900-00001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2" name="Picture 64" descr="ecblank">
          <a:extLst>
            <a:ext uri="{FF2B5EF4-FFF2-40B4-BE49-F238E27FC236}">
              <a16:creationId xmlns:a16="http://schemas.microsoft.com/office/drawing/2014/main" id="{00000000-0008-0000-0900-00001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3" name="Picture 65" descr="ecblank">
          <a:extLst>
            <a:ext uri="{FF2B5EF4-FFF2-40B4-BE49-F238E27FC236}">
              <a16:creationId xmlns:a16="http://schemas.microsoft.com/office/drawing/2014/main" id="{00000000-0008-0000-0900-00001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4" name="Picture 66" descr="ecblank">
          <a:extLst>
            <a:ext uri="{FF2B5EF4-FFF2-40B4-BE49-F238E27FC236}">
              <a16:creationId xmlns:a16="http://schemas.microsoft.com/office/drawing/2014/main" id="{00000000-0008-0000-0900-00001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5" name="Picture 68" descr="ecblank">
          <a:extLst>
            <a:ext uri="{FF2B5EF4-FFF2-40B4-BE49-F238E27FC236}">
              <a16:creationId xmlns:a16="http://schemas.microsoft.com/office/drawing/2014/main" id="{00000000-0008-0000-0900-00001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6" name="Picture 72" descr="ecblank">
          <a:extLst>
            <a:ext uri="{FF2B5EF4-FFF2-40B4-BE49-F238E27FC236}">
              <a16:creationId xmlns:a16="http://schemas.microsoft.com/office/drawing/2014/main" id="{00000000-0008-0000-0900-00001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7" name="Picture 97" descr="ecblank">
          <a:extLst>
            <a:ext uri="{FF2B5EF4-FFF2-40B4-BE49-F238E27FC236}">
              <a16:creationId xmlns:a16="http://schemas.microsoft.com/office/drawing/2014/main" id="{00000000-0008-0000-0900-00001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8" name="Picture 99" descr="ecblank">
          <a:extLst>
            <a:ext uri="{FF2B5EF4-FFF2-40B4-BE49-F238E27FC236}">
              <a16:creationId xmlns:a16="http://schemas.microsoft.com/office/drawing/2014/main" id="{00000000-0008-0000-0900-00001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09" name="Picture 101" descr="ecblank">
          <a:extLst>
            <a:ext uri="{FF2B5EF4-FFF2-40B4-BE49-F238E27FC236}">
              <a16:creationId xmlns:a16="http://schemas.microsoft.com/office/drawing/2014/main" id="{00000000-0008-0000-0900-00001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0" name="Picture 103" descr="ecblank">
          <a:extLst>
            <a:ext uri="{FF2B5EF4-FFF2-40B4-BE49-F238E27FC236}">
              <a16:creationId xmlns:a16="http://schemas.microsoft.com/office/drawing/2014/main" id="{00000000-0008-0000-0900-00001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1" name="Picture 105" descr="ecblank">
          <a:extLst>
            <a:ext uri="{FF2B5EF4-FFF2-40B4-BE49-F238E27FC236}">
              <a16:creationId xmlns:a16="http://schemas.microsoft.com/office/drawing/2014/main" id="{00000000-0008-0000-0900-00001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2" name="Picture 2" descr="ecblank">
          <a:extLst>
            <a:ext uri="{FF2B5EF4-FFF2-40B4-BE49-F238E27FC236}">
              <a16:creationId xmlns:a16="http://schemas.microsoft.com/office/drawing/2014/main" id="{00000000-0008-0000-0900-00002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3" name="Picture 6" descr="ecblank">
          <a:extLst>
            <a:ext uri="{FF2B5EF4-FFF2-40B4-BE49-F238E27FC236}">
              <a16:creationId xmlns:a16="http://schemas.microsoft.com/office/drawing/2014/main" id="{00000000-0008-0000-0900-00002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4" name="Picture 10" descr="ecblank">
          <a:extLst>
            <a:ext uri="{FF2B5EF4-FFF2-40B4-BE49-F238E27FC236}">
              <a16:creationId xmlns:a16="http://schemas.microsoft.com/office/drawing/2014/main" id="{00000000-0008-0000-0900-00002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5" name="Picture 14" descr="ecblank">
          <a:extLst>
            <a:ext uri="{FF2B5EF4-FFF2-40B4-BE49-F238E27FC236}">
              <a16:creationId xmlns:a16="http://schemas.microsoft.com/office/drawing/2014/main" id="{00000000-0008-0000-0900-00002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6" name="Picture 18" descr="ecblank">
          <a:extLst>
            <a:ext uri="{FF2B5EF4-FFF2-40B4-BE49-F238E27FC236}">
              <a16:creationId xmlns:a16="http://schemas.microsoft.com/office/drawing/2014/main" id="{00000000-0008-0000-0900-00002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7" name="Picture 22" descr="ecblank">
          <a:extLst>
            <a:ext uri="{FF2B5EF4-FFF2-40B4-BE49-F238E27FC236}">
              <a16:creationId xmlns:a16="http://schemas.microsoft.com/office/drawing/2014/main" id="{00000000-0008-0000-0900-00002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8" name="Picture 26" descr="ecblank">
          <a:extLst>
            <a:ext uri="{FF2B5EF4-FFF2-40B4-BE49-F238E27FC236}">
              <a16:creationId xmlns:a16="http://schemas.microsoft.com/office/drawing/2014/main" id="{00000000-0008-0000-0900-00002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19" name="Picture 30" descr="ecblank">
          <a:extLst>
            <a:ext uri="{FF2B5EF4-FFF2-40B4-BE49-F238E27FC236}">
              <a16:creationId xmlns:a16="http://schemas.microsoft.com/office/drawing/2014/main" id="{00000000-0008-0000-0900-00002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0" name="Picture 34" descr="ecblank">
          <a:extLst>
            <a:ext uri="{FF2B5EF4-FFF2-40B4-BE49-F238E27FC236}">
              <a16:creationId xmlns:a16="http://schemas.microsoft.com/office/drawing/2014/main" id="{00000000-0008-0000-0900-00002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1" name="Picture 38" descr="ecblank">
          <a:extLst>
            <a:ext uri="{FF2B5EF4-FFF2-40B4-BE49-F238E27FC236}">
              <a16:creationId xmlns:a16="http://schemas.microsoft.com/office/drawing/2014/main" id="{00000000-0008-0000-0900-00002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2" name="Picture 43" descr="ecblank">
          <a:extLst>
            <a:ext uri="{FF2B5EF4-FFF2-40B4-BE49-F238E27FC236}">
              <a16:creationId xmlns:a16="http://schemas.microsoft.com/office/drawing/2014/main" id="{00000000-0008-0000-0900-00002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3" name="Picture 47" descr="ecblank">
          <a:extLst>
            <a:ext uri="{FF2B5EF4-FFF2-40B4-BE49-F238E27FC236}">
              <a16:creationId xmlns:a16="http://schemas.microsoft.com/office/drawing/2014/main" id="{00000000-0008-0000-0900-00002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4" name="Picture 51" descr="ecblank">
          <a:extLst>
            <a:ext uri="{FF2B5EF4-FFF2-40B4-BE49-F238E27FC236}">
              <a16:creationId xmlns:a16="http://schemas.microsoft.com/office/drawing/2014/main" id="{00000000-0008-0000-0900-00002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5" name="Picture 55" descr="ecblank">
          <a:extLst>
            <a:ext uri="{FF2B5EF4-FFF2-40B4-BE49-F238E27FC236}">
              <a16:creationId xmlns:a16="http://schemas.microsoft.com/office/drawing/2014/main" id="{00000000-0008-0000-0900-00002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6" name="Picture 59" descr="ecblank">
          <a:extLst>
            <a:ext uri="{FF2B5EF4-FFF2-40B4-BE49-F238E27FC236}">
              <a16:creationId xmlns:a16="http://schemas.microsoft.com/office/drawing/2014/main" id="{00000000-0008-0000-0900-00002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7" name="Picture 63" descr="ecblank">
          <a:extLst>
            <a:ext uri="{FF2B5EF4-FFF2-40B4-BE49-F238E27FC236}">
              <a16:creationId xmlns:a16="http://schemas.microsoft.com/office/drawing/2014/main" id="{00000000-0008-0000-0900-00002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8" name="Picture 64" descr="ecblank">
          <a:extLst>
            <a:ext uri="{FF2B5EF4-FFF2-40B4-BE49-F238E27FC236}">
              <a16:creationId xmlns:a16="http://schemas.microsoft.com/office/drawing/2014/main" id="{00000000-0008-0000-0900-00003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29" name="Picture 65" descr="ecblank">
          <a:extLst>
            <a:ext uri="{FF2B5EF4-FFF2-40B4-BE49-F238E27FC236}">
              <a16:creationId xmlns:a16="http://schemas.microsoft.com/office/drawing/2014/main" id="{00000000-0008-0000-0900-00003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0" name="Picture 66" descr="ecblank">
          <a:extLst>
            <a:ext uri="{FF2B5EF4-FFF2-40B4-BE49-F238E27FC236}">
              <a16:creationId xmlns:a16="http://schemas.microsoft.com/office/drawing/2014/main" id="{00000000-0008-0000-0900-00003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1" name="Picture 68" descr="ecblank">
          <a:extLst>
            <a:ext uri="{FF2B5EF4-FFF2-40B4-BE49-F238E27FC236}">
              <a16:creationId xmlns:a16="http://schemas.microsoft.com/office/drawing/2014/main" id="{00000000-0008-0000-0900-00003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2" name="Picture 72" descr="ecblank">
          <a:extLst>
            <a:ext uri="{FF2B5EF4-FFF2-40B4-BE49-F238E27FC236}">
              <a16:creationId xmlns:a16="http://schemas.microsoft.com/office/drawing/2014/main" id="{00000000-0008-0000-0900-00003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3" name="Picture 97" descr="ecblank">
          <a:extLst>
            <a:ext uri="{FF2B5EF4-FFF2-40B4-BE49-F238E27FC236}">
              <a16:creationId xmlns:a16="http://schemas.microsoft.com/office/drawing/2014/main" id="{00000000-0008-0000-0900-00003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4" name="Picture 99" descr="ecblank">
          <a:extLst>
            <a:ext uri="{FF2B5EF4-FFF2-40B4-BE49-F238E27FC236}">
              <a16:creationId xmlns:a16="http://schemas.microsoft.com/office/drawing/2014/main" id="{00000000-0008-0000-0900-00003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5" name="Picture 101" descr="ecblank">
          <a:extLst>
            <a:ext uri="{FF2B5EF4-FFF2-40B4-BE49-F238E27FC236}">
              <a16:creationId xmlns:a16="http://schemas.microsoft.com/office/drawing/2014/main" id="{00000000-0008-0000-0900-00003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6" name="Picture 103" descr="ecblank">
          <a:extLst>
            <a:ext uri="{FF2B5EF4-FFF2-40B4-BE49-F238E27FC236}">
              <a16:creationId xmlns:a16="http://schemas.microsoft.com/office/drawing/2014/main" id="{00000000-0008-0000-0900-00003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7" name="Picture 30" descr="ecblank">
          <a:extLst>
            <a:ext uri="{FF2B5EF4-FFF2-40B4-BE49-F238E27FC236}">
              <a16:creationId xmlns:a16="http://schemas.microsoft.com/office/drawing/2014/main" id="{00000000-0008-0000-0900-00003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8" name="Picture 34" descr="ecblank">
          <a:extLst>
            <a:ext uri="{FF2B5EF4-FFF2-40B4-BE49-F238E27FC236}">
              <a16:creationId xmlns:a16="http://schemas.microsoft.com/office/drawing/2014/main" id="{00000000-0008-0000-0900-00003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39" name="Picture 38" descr="ecblank">
          <a:extLst>
            <a:ext uri="{FF2B5EF4-FFF2-40B4-BE49-F238E27FC236}">
              <a16:creationId xmlns:a16="http://schemas.microsoft.com/office/drawing/2014/main" id="{00000000-0008-0000-0900-00003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0" name="Picture 43" descr="ecblank">
          <a:extLst>
            <a:ext uri="{FF2B5EF4-FFF2-40B4-BE49-F238E27FC236}">
              <a16:creationId xmlns:a16="http://schemas.microsoft.com/office/drawing/2014/main" id="{00000000-0008-0000-0900-00003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1" name="Picture 47" descr="ecblank">
          <a:extLst>
            <a:ext uri="{FF2B5EF4-FFF2-40B4-BE49-F238E27FC236}">
              <a16:creationId xmlns:a16="http://schemas.microsoft.com/office/drawing/2014/main" id="{00000000-0008-0000-0900-00003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2" name="Picture 51" descr="ecblank">
          <a:extLst>
            <a:ext uri="{FF2B5EF4-FFF2-40B4-BE49-F238E27FC236}">
              <a16:creationId xmlns:a16="http://schemas.microsoft.com/office/drawing/2014/main" id="{00000000-0008-0000-0900-00003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3" name="Picture 55" descr="ecblank">
          <a:extLst>
            <a:ext uri="{FF2B5EF4-FFF2-40B4-BE49-F238E27FC236}">
              <a16:creationId xmlns:a16="http://schemas.microsoft.com/office/drawing/2014/main" id="{00000000-0008-0000-0900-00003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4" name="Picture 59" descr="ecblank">
          <a:extLst>
            <a:ext uri="{FF2B5EF4-FFF2-40B4-BE49-F238E27FC236}">
              <a16:creationId xmlns:a16="http://schemas.microsoft.com/office/drawing/2014/main" id="{00000000-0008-0000-0900-00004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5" name="Picture 63" descr="ecblank">
          <a:extLst>
            <a:ext uri="{FF2B5EF4-FFF2-40B4-BE49-F238E27FC236}">
              <a16:creationId xmlns:a16="http://schemas.microsoft.com/office/drawing/2014/main" id="{00000000-0008-0000-0900-00004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6" name="Picture 64" descr="ecblank">
          <a:extLst>
            <a:ext uri="{FF2B5EF4-FFF2-40B4-BE49-F238E27FC236}">
              <a16:creationId xmlns:a16="http://schemas.microsoft.com/office/drawing/2014/main" id="{00000000-0008-0000-0900-00004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7" name="Picture 65" descr="ecblank">
          <a:extLst>
            <a:ext uri="{FF2B5EF4-FFF2-40B4-BE49-F238E27FC236}">
              <a16:creationId xmlns:a16="http://schemas.microsoft.com/office/drawing/2014/main" id="{00000000-0008-0000-0900-00004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8" name="Picture 66" descr="ecblank">
          <a:extLst>
            <a:ext uri="{FF2B5EF4-FFF2-40B4-BE49-F238E27FC236}">
              <a16:creationId xmlns:a16="http://schemas.microsoft.com/office/drawing/2014/main" id="{00000000-0008-0000-0900-00004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49" name="Picture 68" descr="ecblank">
          <a:extLst>
            <a:ext uri="{FF2B5EF4-FFF2-40B4-BE49-F238E27FC236}">
              <a16:creationId xmlns:a16="http://schemas.microsoft.com/office/drawing/2014/main" id="{00000000-0008-0000-0900-00004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0" name="Picture 72" descr="ecblank">
          <a:extLst>
            <a:ext uri="{FF2B5EF4-FFF2-40B4-BE49-F238E27FC236}">
              <a16:creationId xmlns:a16="http://schemas.microsoft.com/office/drawing/2014/main" id="{00000000-0008-0000-0900-00004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1" name="Picture 97" descr="ecblank">
          <a:extLst>
            <a:ext uri="{FF2B5EF4-FFF2-40B4-BE49-F238E27FC236}">
              <a16:creationId xmlns:a16="http://schemas.microsoft.com/office/drawing/2014/main" id="{00000000-0008-0000-0900-00004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2" name="Picture 99" descr="ecblank">
          <a:extLst>
            <a:ext uri="{FF2B5EF4-FFF2-40B4-BE49-F238E27FC236}">
              <a16:creationId xmlns:a16="http://schemas.microsoft.com/office/drawing/2014/main" id="{00000000-0008-0000-0900-00004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3" name="Picture 101" descr="ecblank">
          <a:extLst>
            <a:ext uri="{FF2B5EF4-FFF2-40B4-BE49-F238E27FC236}">
              <a16:creationId xmlns:a16="http://schemas.microsoft.com/office/drawing/2014/main" id="{00000000-0008-0000-0900-00004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4" name="Picture 103" descr="ecblank">
          <a:extLst>
            <a:ext uri="{FF2B5EF4-FFF2-40B4-BE49-F238E27FC236}">
              <a16:creationId xmlns:a16="http://schemas.microsoft.com/office/drawing/2014/main" id="{00000000-0008-0000-0900-00004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5" name="Picture 105" descr="ecblank">
          <a:extLst>
            <a:ext uri="{FF2B5EF4-FFF2-40B4-BE49-F238E27FC236}">
              <a16:creationId xmlns:a16="http://schemas.microsoft.com/office/drawing/2014/main" id="{00000000-0008-0000-0900-00004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6" name="Picture 2" descr="ecblank">
          <a:extLst>
            <a:ext uri="{FF2B5EF4-FFF2-40B4-BE49-F238E27FC236}">
              <a16:creationId xmlns:a16="http://schemas.microsoft.com/office/drawing/2014/main" id="{00000000-0008-0000-0900-00004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7" name="Picture 6" descr="ecblank">
          <a:extLst>
            <a:ext uri="{FF2B5EF4-FFF2-40B4-BE49-F238E27FC236}">
              <a16:creationId xmlns:a16="http://schemas.microsoft.com/office/drawing/2014/main" id="{00000000-0008-0000-0900-00004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8" name="Picture 10" descr="ecblank">
          <a:extLst>
            <a:ext uri="{FF2B5EF4-FFF2-40B4-BE49-F238E27FC236}">
              <a16:creationId xmlns:a16="http://schemas.microsoft.com/office/drawing/2014/main" id="{00000000-0008-0000-0900-00004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59" name="Picture 14" descr="ecblank">
          <a:extLst>
            <a:ext uri="{FF2B5EF4-FFF2-40B4-BE49-F238E27FC236}">
              <a16:creationId xmlns:a16="http://schemas.microsoft.com/office/drawing/2014/main" id="{00000000-0008-0000-0900-00004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0" name="Picture 18" descr="ecblank">
          <a:extLst>
            <a:ext uri="{FF2B5EF4-FFF2-40B4-BE49-F238E27FC236}">
              <a16:creationId xmlns:a16="http://schemas.microsoft.com/office/drawing/2014/main" id="{00000000-0008-0000-0900-00005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1" name="Picture 22" descr="ecblank">
          <a:extLst>
            <a:ext uri="{FF2B5EF4-FFF2-40B4-BE49-F238E27FC236}">
              <a16:creationId xmlns:a16="http://schemas.microsoft.com/office/drawing/2014/main" id="{00000000-0008-0000-0900-00005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2" name="Picture 26" descr="ecblank">
          <a:extLst>
            <a:ext uri="{FF2B5EF4-FFF2-40B4-BE49-F238E27FC236}">
              <a16:creationId xmlns:a16="http://schemas.microsoft.com/office/drawing/2014/main" id="{00000000-0008-0000-0900-00005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3" name="Picture 30" descr="ecblank">
          <a:extLst>
            <a:ext uri="{FF2B5EF4-FFF2-40B4-BE49-F238E27FC236}">
              <a16:creationId xmlns:a16="http://schemas.microsoft.com/office/drawing/2014/main" id="{00000000-0008-0000-0900-00005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4" name="Picture 34" descr="ecblank">
          <a:extLst>
            <a:ext uri="{FF2B5EF4-FFF2-40B4-BE49-F238E27FC236}">
              <a16:creationId xmlns:a16="http://schemas.microsoft.com/office/drawing/2014/main" id="{00000000-0008-0000-0900-00005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5" name="Picture 38" descr="ecblank">
          <a:extLst>
            <a:ext uri="{FF2B5EF4-FFF2-40B4-BE49-F238E27FC236}">
              <a16:creationId xmlns:a16="http://schemas.microsoft.com/office/drawing/2014/main" id="{00000000-0008-0000-0900-00005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6" name="Picture 43" descr="ecblank">
          <a:extLst>
            <a:ext uri="{FF2B5EF4-FFF2-40B4-BE49-F238E27FC236}">
              <a16:creationId xmlns:a16="http://schemas.microsoft.com/office/drawing/2014/main" id="{00000000-0008-0000-0900-00005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7" name="Picture 47" descr="ecblank">
          <a:extLst>
            <a:ext uri="{FF2B5EF4-FFF2-40B4-BE49-F238E27FC236}">
              <a16:creationId xmlns:a16="http://schemas.microsoft.com/office/drawing/2014/main" id="{00000000-0008-0000-0900-00005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8" name="Picture 51" descr="ecblank">
          <a:extLst>
            <a:ext uri="{FF2B5EF4-FFF2-40B4-BE49-F238E27FC236}">
              <a16:creationId xmlns:a16="http://schemas.microsoft.com/office/drawing/2014/main" id="{00000000-0008-0000-0900-00005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69" name="Picture 55" descr="ecblank">
          <a:extLst>
            <a:ext uri="{FF2B5EF4-FFF2-40B4-BE49-F238E27FC236}">
              <a16:creationId xmlns:a16="http://schemas.microsoft.com/office/drawing/2014/main" id="{00000000-0008-0000-0900-00005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0" name="Picture 59" descr="ecblank">
          <a:extLst>
            <a:ext uri="{FF2B5EF4-FFF2-40B4-BE49-F238E27FC236}">
              <a16:creationId xmlns:a16="http://schemas.microsoft.com/office/drawing/2014/main" id="{00000000-0008-0000-0900-00005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1" name="Picture 63" descr="ecblank">
          <a:extLst>
            <a:ext uri="{FF2B5EF4-FFF2-40B4-BE49-F238E27FC236}">
              <a16:creationId xmlns:a16="http://schemas.microsoft.com/office/drawing/2014/main" id="{00000000-0008-0000-0900-00005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2" name="Picture 64" descr="ecblank">
          <a:extLst>
            <a:ext uri="{FF2B5EF4-FFF2-40B4-BE49-F238E27FC236}">
              <a16:creationId xmlns:a16="http://schemas.microsoft.com/office/drawing/2014/main" id="{00000000-0008-0000-0900-00005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3" name="Picture 65" descr="ecblank">
          <a:extLst>
            <a:ext uri="{FF2B5EF4-FFF2-40B4-BE49-F238E27FC236}">
              <a16:creationId xmlns:a16="http://schemas.microsoft.com/office/drawing/2014/main" id="{00000000-0008-0000-0900-00005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4" name="Picture 66" descr="ecblank">
          <a:extLst>
            <a:ext uri="{FF2B5EF4-FFF2-40B4-BE49-F238E27FC236}">
              <a16:creationId xmlns:a16="http://schemas.microsoft.com/office/drawing/2014/main" id="{00000000-0008-0000-0900-00005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5" name="Picture 68" descr="ecblank">
          <a:extLst>
            <a:ext uri="{FF2B5EF4-FFF2-40B4-BE49-F238E27FC236}">
              <a16:creationId xmlns:a16="http://schemas.microsoft.com/office/drawing/2014/main" id="{00000000-0008-0000-0900-00005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6" name="Picture 72" descr="ecblank">
          <a:extLst>
            <a:ext uri="{FF2B5EF4-FFF2-40B4-BE49-F238E27FC236}">
              <a16:creationId xmlns:a16="http://schemas.microsoft.com/office/drawing/2014/main" id="{00000000-0008-0000-0900-00006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7" name="Picture 97" descr="ecblank">
          <a:extLst>
            <a:ext uri="{FF2B5EF4-FFF2-40B4-BE49-F238E27FC236}">
              <a16:creationId xmlns:a16="http://schemas.microsoft.com/office/drawing/2014/main" id="{00000000-0008-0000-0900-00006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8" name="Picture 99" descr="ecblank">
          <a:extLst>
            <a:ext uri="{FF2B5EF4-FFF2-40B4-BE49-F238E27FC236}">
              <a16:creationId xmlns:a16="http://schemas.microsoft.com/office/drawing/2014/main" id="{00000000-0008-0000-0900-00006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79" name="Picture 101" descr="ecblank">
          <a:extLst>
            <a:ext uri="{FF2B5EF4-FFF2-40B4-BE49-F238E27FC236}">
              <a16:creationId xmlns:a16="http://schemas.microsoft.com/office/drawing/2014/main" id="{00000000-0008-0000-0900-00006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0" name="Picture 103" descr="ecblank">
          <a:extLst>
            <a:ext uri="{FF2B5EF4-FFF2-40B4-BE49-F238E27FC236}">
              <a16:creationId xmlns:a16="http://schemas.microsoft.com/office/drawing/2014/main" id="{00000000-0008-0000-0900-00006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1" name="Picture 26" descr="ecblank">
          <a:extLst>
            <a:ext uri="{FF2B5EF4-FFF2-40B4-BE49-F238E27FC236}">
              <a16:creationId xmlns:a16="http://schemas.microsoft.com/office/drawing/2014/main" id="{00000000-0008-0000-0900-00006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2" name="Picture 30" descr="ecblank">
          <a:extLst>
            <a:ext uri="{FF2B5EF4-FFF2-40B4-BE49-F238E27FC236}">
              <a16:creationId xmlns:a16="http://schemas.microsoft.com/office/drawing/2014/main" id="{00000000-0008-0000-0900-00006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3" name="Picture 34" descr="ecblank">
          <a:extLst>
            <a:ext uri="{FF2B5EF4-FFF2-40B4-BE49-F238E27FC236}">
              <a16:creationId xmlns:a16="http://schemas.microsoft.com/office/drawing/2014/main" id="{00000000-0008-0000-0900-00006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4" name="Picture 38" descr="ecblank">
          <a:extLst>
            <a:ext uri="{FF2B5EF4-FFF2-40B4-BE49-F238E27FC236}">
              <a16:creationId xmlns:a16="http://schemas.microsoft.com/office/drawing/2014/main" id="{00000000-0008-0000-0900-00006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5" name="Picture 43" descr="ecblank">
          <a:extLst>
            <a:ext uri="{FF2B5EF4-FFF2-40B4-BE49-F238E27FC236}">
              <a16:creationId xmlns:a16="http://schemas.microsoft.com/office/drawing/2014/main" id="{00000000-0008-0000-0900-00006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6" name="Picture 47" descr="ecblank">
          <a:extLst>
            <a:ext uri="{FF2B5EF4-FFF2-40B4-BE49-F238E27FC236}">
              <a16:creationId xmlns:a16="http://schemas.microsoft.com/office/drawing/2014/main" id="{00000000-0008-0000-0900-00006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7" name="Picture 51" descr="ecblank">
          <a:extLst>
            <a:ext uri="{FF2B5EF4-FFF2-40B4-BE49-F238E27FC236}">
              <a16:creationId xmlns:a16="http://schemas.microsoft.com/office/drawing/2014/main" id="{00000000-0008-0000-0900-00006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8" name="Picture 55" descr="ecblank">
          <a:extLst>
            <a:ext uri="{FF2B5EF4-FFF2-40B4-BE49-F238E27FC236}">
              <a16:creationId xmlns:a16="http://schemas.microsoft.com/office/drawing/2014/main" id="{00000000-0008-0000-0900-00006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89" name="Picture 59" descr="ecblank">
          <a:extLst>
            <a:ext uri="{FF2B5EF4-FFF2-40B4-BE49-F238E27FC236}">
              <a16:creationId xmlns:a16="http://schemas.microsoft.com/office/drawing/2014/main" id="{00000000-0008-0000-0900-00006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0" name="Picture 63" descr="ecblank">
          <a:extLst>
            <a:ext uri="{FF2B5EF4-FFF2-40B4-BE49-F238E27FC236}">
              <a16:creationId xmlns:a16="http://schemas.microsoft.com/office/drawing/2014/main" id="{00000000-0008-0000-0900-00006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1" name="Picture 64" descr="ecblank">
          <a:extLst>
            <a:ext uri="{FF2B5EF4-FFF2-40B4-BE49-F238E27FC236}">
              <a16:creationId xmlns:a16="http://schemas.microsoft.com/office/drawing/2014/main" id="{00000000-0008-0000-0900-00006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2" name="Picture 65" descr="ecblank">
          <a:extLst>
            <a:ext uri="{FF2B5EF4-FFF2-40B4-BE49-F238E27FC236}">
              <a16:creationId xmlns:a16="http://schemas.microsoft.com/office/drawing/2014/main" id="{00000000-0008-0000-0900-00007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3" name="Picture 66" descr="ecblank">
          <a:extLst>
            <a:ext uri="{FF2B5EF4-FFF2-40B4-BE49-F238E27FC236}">
              <a16:creationId xmlns:a16="http://schemas.microsoft.com/office/drawing/2014/main" id="{00000000-0008-0000-0900-00007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4" name="Picture 68" descr="ecblank">
          <a:extLst>
            <a:ext uri="{FF2B5EF4-FFF2-40B4-BE49-F238E27FC236}">
              <a16:creationId xmlns:a16="http://schemas.microsoft.com/office/drawing/2014/main" id="{00000000-0008-0000-0900-00007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5" name="Picture 72" descr="ecblank">
          <a:extLst>
            <a:ext uri="{FF2B5EF4-FFF2-40B4-BE49-F238E27FC236}">
              <a16:creationId xmlns:a16="http://schemas.microsoft.com/office/drawing/2014/main" id="{00000000-0008-0000-0900-00007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6" name="Picture 97" descr="ecblank">
          <a:extLst>
            <a:ext uri="{FF2B5EF4-FFF2-40B4-BE49-F238E27FC236}">
              <a16:creationId xmlns:a16="http://schemas.microsoft.com/office/drawing/2014/main" id="{00000000-0008-0000-0900-00007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7" name="Picture 99" descr="ecblank">
          <a:extLst>
            <a:ext uri="{FF2B5EF4-FFF2-40B4-BE49-F238E27FC236}">
              <a16:creationId xmlns:a16="http://schemas.microsoft.com/office/drawing/2014/main" id="{00000000-0008-0000-0900-00007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8" name="Picture 101" descr="ecblank">
          <a:extLst>
            <a:ext uri="{FF2B5EF4-FFF2-40B4-BE49-F238E27FC236}">
              <a16:creationId xmlns:a16="http://schemas.microsoft.com/office/drawing/2014/main" id="{00000000-0008-0000-0900-00007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399" name="Picture 103" descr="ecblank">
          <a:extLst>
            <a:ext uri="{FF2B5EF4-FFF2-40B4-BE49-F238E27FC236}">
              <a16:creationId xmlns:a16="http://schemas.microsoft.com/office/drawing/2014/main" id="{00000000-0008-0000-0900-00007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0" name="Picture 105" descr="ecblank">
          <a:extLst>
            <a:ext uri="{FF2B5EF4-FFF2-40B4-BE49-F238E27FC236}">
              <a16:creationId xmlns:a16="http://schemas.microsoft.com/office/drawing/2014/main" id="{00000000-0008-0000-0900-00007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1" name="Picture 2" descr="ecblank">
          <a:extLst>
            <a:ext uri="{FF2B5EF4-FFF2-40B4-BE49-F238E27FC236}">
              <a16:creationId xmlns:a16="http://schemas.microsoft.com/office/drawing/2014/main" id="{00000000-0008-0000-0900-00007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2" name="Picture 6" descr="ecblank">
          <a:extLst>
            <a:ext uri="{FF2B5EF4-FFF2-40B4-BE49-F238E27FC236}">
              <a16:creationId xmlns:a16="http://schemas.microsoft.com/office/drawing/2014/main" id="{00000000-0008-0000-0900-00007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3" name="Picture 10" descr="ecblank">
          <a:extLst>
            <a:ext uri="{FF2B5EF4-FFF2-40B4-BE49-F238E27FC236}">
              <a16:creationId xmlns:a16="http://schemas.microsoft.com/office/drawing/2014/main" id="{00000000-0008-0000-0900-00007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4" name="Picture 14" descr="ecblank">
          <a:extLst>
            <a:ext uri="{FF2B5EF4-FFF2-40B4-BE49-F238E27FC236}">
              <a16:creationId xmlns:a16="http://schemas.microsoft.com/office/drawing/2014/main" id="{00000000-0008-0000-0900-00007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5" name="Picture 18" descr="ecblank">
          <a:extLst>
            <a:ext uri="{FF2B5EF4-FFF2-40B4-BE49-F238E27FC236}">
              <a16:creationId xmlns:a16="http://schemas.microsoft.com/office/drawing/2014/main" id="{00000000-0008-0000-0900-00007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6" name="Picture 22" descr="ecblank">
          <a:extLst>
            <a:ext uri="{FF2B5EF4-FFF2-40B4-BE49-F238E27FC236}">
              <a16:creationId xmlns:a16="http://schemas.microsoft.com/office/drawing/2014/main" id="{00000000-0008-0000-0900-00007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7" name="Picture 26" descr="ecblank">
          <a:extLst>
            <a:ext uri="{FF2B5EF4-FFF2-40B4-BE49-F238E27FC236}">
              <a16:creationId xmlns:a16="http://schemas.microsoft.com/office/drawing/2014/main" id="{00000000-0008-0000-0900-00007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8" name="Picture 30" descr="ecblank">
          <a:extLst>
            <a:ext uri="{FF2B5EF4-FFF2-40B4-BE49-F238E27FC236}">
              <a16:creationId xmlns:a16="http://schemas.microsoft.com/office/drawing/2014/main" id="{00000000-0008-0000-0900-00008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09" name="Picture 34" descr="ecblank">
          <a:extLst>
            <a:ext uri="{FF2B5EF4-FFF2-40B4-BE49-F238E27FC236}">
              <a16:creationId xmlns:a16="http://schemas.microsoft.com/office/drawing/2014/main" id="{00000000-0008-0000-0900-00008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0" name="Picture 38" descr="ecblank">
          <a:extLst>
            <a:ext uri="{FF2B5EF4-FFF2-40B4-BE49-F238E27FC236}">
              <a16:creationId xmlns:a16="http://schemas.microsoft.com/office/drawing/2014/main" id="{00000000-0008-0000-0900-00008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1" name="Picture 43" descr="ecblank">
          <a:extLst>
            <a:ext uri="{FF2B5EF4-FFF2-40B4-BE49-F238E27FC236}">
              <a16:creationId xmlns:a16="http://schemas.microsoft.com/office/drawing/2014/main" id="{00000000-0008-0000-0900-00008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2" name="Picture 47" descr="ecblank">
          <a:extLst>
            <a:ext uri="{FF2B5EF4-FFF2-40B4-BE49-F238E27FC236}">
              <a16:creationId xmlns:a16="http://schemas.microsoft.com/office/drawing/2014/main" id="{00000000-0008-0000-0900-00008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3" name="Picture 51" descr="ecblank">
          <a:extLst>
            <a:ext uri="{FF2B5EF4-FFF2-40B4-BE49-F238E27FC236}">
              <a16:creationId xmlns:a16="http://schemas.microsoft.com/office/drawing/2014/main" id="{00000000-0008-0000-0900-00008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4" name="Picture 55" descr="ecblank">
          <a:extLst>
            <a:ext uri="{FF2B5EF4-FFF2-40B4-BE49-F238E27FC236}">
              <a16:creationId xmlns:a16="http://schemas.microsoft.com/office/drawing/2014/main" id="{00000000-0008-0000-0900-00008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5" name="Picture 59" descr="ecblank">
          <a:extLst>
            <a:ext uri="{FF2B5EF4-FFF2-40B4-BE49-F238E27FC236}">
              <a16:creationId xmlns:a16="http://schemas.microsoft.com/office/drawing/2014/main" id="{00000000-0008-0000-0900-00008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6" name="Picture 63" descr="ecblank">
          <a:extLst>
            <a:ext uri="{FF2B5EF4-FFF2-40B4-BE49-F238E27FC236}">
              <a16:creationId xmlns:a16="http://schemas.microsoft.com/office/drawing/2014/main" id="{00000000-0008-0000-0900-00008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7" name="Picture 64" descr="ecblank">
          <a:extLst>
            <a:ext uri="{FF2B5EF4-FFF2-40B4-BE49-F238E27FC236}">
              <a16:creationId xmlns:a16="http://schemas.microsoft.com/office/drawing/2014/main" id="{00000000-0008-0000-0900-00008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8" name="Picture 65" descr="ecblank">
          <a:extLst>
            <a:ext uri="{FF2B5EF4-FFF2-40B4-BE49-F238E27FC236}">
              <a16:creationId xmlns:a16="http://schemas.microsoft.com/office/drawing/2014/main" id="{00000000-0008-0000-0900-00008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19" name="Picture 66" descr="ecblank">
          <a:extLst>
            <a:ext uri="{FF2B5EF4-FFF2-40B4-BE49-F238E27FC236}">
              <a16:creationId xmlns:a16="http://schemas.microsoft.com/office/drawing/2014/main" id="{00000000-0008-0000-0900-00008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0" name="Picture 68" descr="ecblank">
          <a:extLst>
            <a:ext uri="{FF2B5EF4-FFF2-40B4-BE49-F238E27FC236}">
              <a16:creationId xmlns:a16="http://schemas.microsoft.com/office/drawing/2014/main" id="{00000000-0008-0000-0900-00008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1" name="Picture 72" descr="ecblank">
          <a:extLst>
            <a:ext uri="{FF2B5EF4-FFF2-40B4-BE49-F238E27FC236}">
              <a16:creationId xmlns:a16="http://schemas.microsoft.com/office/drawing/2014/main" id="{00000000-0008-0000-0900-00008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2" name="Picture 97" descr="ecblank">
          <a:extLst>
            <a:ext uri="{FF2B5EF4-FFF2-40B4-BE49-F238E27FC236}">
              <a16:creationId xmlns:a16="http://schemas.microsoft.com/office/drawing/2014/main" id="{00000000-0008-0000-0900-00008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3" name="Picture 99" descr="ecblank">
          <a:extLst>
            <a:ext uri="{FF2B5EF4-FFF2-40B4-BE49-F238E27FC236}">
              <a16:creationId xmlns:a16="http://schemas.microsoft.com/office/drawing/2014/main" id="{00000000-0008-0000-0900-00008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4" name="Picture 101" descr="ecblank">
          <a:extLst>
            <a:ext uri="{FF2B5EF4-FFF2-40B4-BE49-F238E27FC236}">
              <a16:creationId xmlns:a16="http://schemas.microsoft.com/office/drawing/2014/main" id="{00000000-0008-0000-0900-00009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610279</xdr:colOff>
      <xdr:row>4</xdr:row>
      <xdr:rowOff>0</xdr:rowOff>
    </xdr:to>
    <xdr:pic>
      <xdr:nvPicPr>
        <xdr:cNvPr id="1425" name="Picture 103" descr="ecblank">
          <a:extLst>
            <a:ext uri="{FF2B5EF4-FFF2-40B4-BE49-F238E27FC236}">
              <a16:creationId xmlns:a16="http://schemas.microsoft.com/office/drawing/2014/main" id="{00000000-0008-0000-0900-00009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79"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6" name="Picture 30" descr="ecblank">
          <a:extLst>
            <a:ext uri="{FF2B5EF4-FFF2-40B4-BE49-F238E27FC236}">
              <a16:creationId xmlns:a16="http://schemas.microsoft.com/office/drawing/2014/main" id="{00000000-0008-0000-0900-00009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7" name="Picture 34" descr="ecblank">
          <a:extLst>
            <a:ext uri="{FF2B5EF4-FFF2-40B4-BE49-F238E27FC236}">
              <a16:creationId xmlns:a16="http://schemas.microsoft.com/office/drawing/2014/main" id="{00000000-0008-0000-0900-00009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8" name="Picture 38" descr="ecblank">
          <a:extLst>
            <a:ext uri="{FF2B5EF4-FFF2-40B4-BE49-F238E27FC236}">
              <a16:creationId xmlns:a16="http://schemas.microsoft.com/office/drawing/2014/main" id="{00000000-0008-0000-0900-00009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29" name="Picture 43" descr="ecblank">
          <a:extLst>
            <a:ext uri="{FF2B5EF4-FFF2-40B4-BE49-F238E27FC236}">
              <a16:creationId xmlns:a16="http://schemas.microsoft.com/office/drawing/2014/main" id="{00000000-0008-0000-0900-00009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0" name="Picture 47" descr="ecblank">
          <a:extLst>
            <a:ext uri="{FF2B5EF4-FFF2-40B4-BE49-F238E27FC236}">
              <a16:creationId xmlns:a16="http://schemas.microsoft.com/office/drawing/2014/main" id="{00000000-0008-0000-0900-00009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1" name="Picture 51" descr="ecblank">
          <a:extLst>
            <a:ext uri="{FF2B5EF4-FFF2-40B4-BE49-F238E27FC236}">
              <a16:creationId xmlns:a16="http://schemas.microsoft.com/office/drawing/2014/main" id="{00000000-0008-0000-0900-00009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2" name="Picture 55" descr="ecblank">
          <a:extLst>
            <a:ext uri="{FF2B5EF4-FFF2-40B4-BE49-F238E27FC236}">
              <a16:creationId xmlns:a16="http://schemas.microsoft.com/office/drawing/2014/main" id="{00000000-0008-0000-0900-00009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3" name="Picture 59" descr="ecblank">
          <a:extLst>
            <a:ext uri="{FF2B5EF4-FFF2-40B4-BE49-F238E27FC236}">
              <a16:creationId xmlns:a16="http://schemas.microsoft.com/office/drawing/2014/main" id="{00000000-0008-0000-0900-00009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4" name="Picture 63" descr="ecblank">
          <a:extLst>
            <a:ext uri="{FF2B5EF4-FFF2-40B4-BE49-F238E27FC236}">
              <a16:creationId xmlns:a16="http://schemas.microsoft.com/office/drawing/2014/main" id="{00000000-0008-0000-0900-00009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5" name="Picture 64" descr="ecblank">
          <a:extLst>
            <a:ext uri="{FF2B5EF4-FFF2-40B4-BE49-F238E27FC236}">
              <a16:creationId xmlns:a16="http://schemas.microsoft.com/office/drawing/2014/main" id="{00000000-0008-0000-0900-00009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6" name="Picture 65" descr="ecblank">
          <a:extLst>
            <a:ext uri="{FF2B5EF4-FFF2-40B4-BE49-F238E27FC236}">
              <a16:creationId xmlns:a16="http://schemas.microsoft.com/office/drawing/2014/main" id="{00000000-0008-0000-0900-00009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7" name="Picture 66" descr="ecblank">
          <a:extLst>
            <a:ext uri="{FF2B5EF4-FFF2-40B4-BE49-F238E27FC236}">
              <a16:creationId xmlns:a16="http://schemas.microsoft.com/office/drawing/2014/main" id="{00000000-0008-0000-0900-00009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8" name="Picture 68" descr="ecblank">
          <a:extLst>
            <a:ext uri="{FF2B5EF4-FFF2-40B4-BE49-F238E27FC236}">
              <a16:creationId xmlns:a16="http://schemas.microsoft.com/office/drawing/2014/main" id="{00000000-0008-0000-0900-00009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39" name="Picture 72" descr="ecblank">
          <a:extLst>
            <a:ext uri="{FF2B5EF4-FFF2-40B4-BE49-F238E27FC236}">
              <a16:creationId xmlns:a16="http://schemas.microsoft.com/office/drawing/2014/main" id="{00000000-0008-0000-0900-00009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0" name="Picture 97" descr="ecblank">
          <a:extLst>
            <a:ext uri="{FF2B5EF4-FFF2-40B4-BE49-F238E27FC236}">
              <a16:creationId xmlns:a16="http://schemas.microsoft.com/office/drawing/2014/main" id="{00000000-0008-0000-0900-0000A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1" name="Picture 99" descr="ecblank">
          <a:extLst>
            <a:ext uri="{FF2B5EF4-FFF2-40B4-BE49-F238E27FC236}">
              <a16:creationId xmlns:a16="http://schemas.microsoft.com/office/drawing/2014/main" id="{00000000-0008-0000-0900-0000A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2" name="Picture 101" descr="ecblank">
          <a:extLst>
            <a:ext uri="{FF2B5EF4-FFF2-40B4-BE49-F238E27FC236}">
              <a16:creationId xmlns:a16="http://schemas.microsoft.com/office/drawing/2014/main" id="{00000000-0008-0000-0900-0000A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3" name="Picture 103" descr="ecblank">
          <a:extLst>
            <a:ext uri="{FF2B5EF4-FFF2-40B4-BE49-F238E27FC236}">
              <a16:creationId xmlns:a16="http://schemas.microsoft.com/office/drawing/2014/main" id="{00000000-0008-0000-0900-0000A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4" name="Picture 105" descr="ecblank">
          <a:extLst>
            <a:ext uri="{FF2B5EF4-FFF2-40B4-BE49-F238E27FC236}">
              <a16:creationId xmlns:a16="http://schemas.microsoft.com/office/drawing/2014/main" id="{00000000-0008-0000-0900-0000A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5" name="Picture 2" descr="ecblank">
          <a:extLst>
            <a:ext uri="{FF2B5EF4-FFF2-40B4-BE49-F238E27FC236}">
              <a16:creationId xmlns:a16="http://schemas.microsoft.com/office/drawing/2014/main" id="{00000000-0008-0000-0900-0000A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6" name="Picture 6" descr="ecblank">
          <a:extLst>
            <a:ext uri="{FF2B5EF4-FFF2-40B4-BE49-F238E27FC236}">
              <a16:creationId xmlns:a16="http://schemas.microsoft.com/office/drawing/2014/main" id="{00000000-0008-0000-0900-0000A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7" name="Picture 10" descr="ecblank">
          <a:extLst>
            <a:ext uri="{FF2B5EF4-FFF2-40B4-BE49-F238E27FC236}">
              <a16:creationId xmlns:a16="http://schemas.microsoft.com/office/drawing/2014/main" id="{00000000-0008-0000-0900-0000A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8" name="Picture 14" descr="ecblank">
          <a:extLst>
            <a:ext uri="{FF2B5EF4-FFF2-40B4-BE49-F238E27FC236}">
              <a16:creationId xmlns:a16="http://schemas.microsoft.com/office/drawing/2014/main" id="{00000000-0008-0000-0900-0000A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49" name="Picture 18" descr="ecblank">
          <a:extLst>
            <a:ext uri="{FF2B5EF4-FFF2-40B4-BE49-F238E27FC236}">
              <a16:creationId xmlns:a16="http://schemas.microsoft.com/office/drawing/2014/main" id="{00000000-0008-0000-0900-0000A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0" name="Picture 22" descr="ecblank">
          <a:extLst>
            <a:ext uri="{FF2B5EF4-FFF2-40B4-BE49-F238E27FC236}">
              <a16:creationId xmlns:a16="http://schemas.microsoft.com/office/drawing/2014/main" id="{00000000-0008-0000-0900-0000A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1" name="Picture 26" descr="ecblank">
          <a:extLst>
            <a:ext uri="{FF2B5EF4-FFF2-40B4-BE49-F238E27FC236}">
              <a16:creationId xmlns:a16="http://schemas.microsoft.com/office/drawing/2014/main" id="{00000000-0008-0000-0900-0000A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2" name="Picture 30" descr="ecblank">
          <a:extLst>
            <a:ext uri="{FF2B5EF4-FFF2-40B4-BE49-F238E27FC236}">
              <a16:creationId xmlns:a16="http://schemas.microsoft.com/office/drawing/2014/main" id="{00000000-0008-0000-0900-0000A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3" name="Picture 34" descr="ecblank">
          <a:extLst>
            <a:ext uri="{FF2B5EF4-FFF2-40B4-BE49-F238E27FC236}">
              <a16:creationId xmlns:a16="http://schemas.microsoft.com/office/drawing/2014/main" id="{00000000-0008-0000-0900-0000A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4" name="Picture 38" descr="ecblank">
          <a:extLst>
            <a:ext uri="{FF2B5EF4-FFF2-40B4-BE49-F238E27FC236}">
              <a16:creationId xmlns:a16="http://schemas.microsoft.com/office/drawing/2014/main" id="{00000000-0008-0000-0900-0000A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5" name="Picture 43" descr="ecblank">
          <a:extLst>
            <a:ext uri="{FF2B5EF4-FFF2-40B4-BE49-F238E27FC236}">
              <a16:creationId xmlns:a16="http://schemas.microsoft.com/office/drawing/2014/main" id="{00000000-0008-0000-0900-0000A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6" name="Picture 47" descr="ecblank">
          <a:extLst>
            <a:ext uri="{FF2B5EF4-FFF2-40B4-BE49-F238E27FC236}">
              <a16:creationId xmlns:a16="http://schemas.microsoft.com/office/drawing/2014/main" id="{00000000-0008-0000-0900-0000B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7" name="Picture 51" descr="ecblank">
          <a:extLst>
            <a:ext uri="{FF2B5EF4-FFF2-40B4-BE49-F238E27FC236}">
              <a16:creationId xmlns:a16="http://schemas.microsoft.com/office/drawing/2014/main" id="{00000000-0008-0000-0900-0000B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8" name="Picture 55" descr="ecblank">
          <a:extLst>
            <a:ext uri="{FF2B5EF4-FFF2-40B4-BE49-F238E27FC236}">
              <a16:creationId xmlns:a16="http://schemas.microsoft.com/office/drawing/2014/main" id="{00000000-0008-0000-0900-0000B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59" name="Picture 59" descr="ecblank">
          <a:extLst>
            <a:ext uri="{FF2B5EF4-FFF2-40B4-BE49-F238E27FC236}">
              <a16:creationId xmlns:a16="http://schemas.microsoft.com/office/drawing/2014/main" id="{00000000-0008-0000-0900-0000B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0" name="Picture 63" descr="ecblank">
          <a:extLst>
            <a:ext uri="{FF2B5EF4-FFF2-40B4-BE49-F238E27FC236}">
              <a16:creationId xmlns:a16="http://schemas.microsoft.com/office/drawing/2014/main" id="{00000000-0008-0000-0900-0000B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1" name="Picture 64" descr="ecblank">
          <a:extLst>
            <a:ext uri="{FF2B5EF4-FFF2-40B4-BE49-F238E27FC236}">
              <a16:creationId xmlns:a16="http://schemas.microsoft.com/office/drawing/2014/main" id="{00000000-0008-0000-0900-0000B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2" name="Picture 65" descr="ecblank">
          <a:extLst>
            <a:ext uri="{FF2B5EF4-FFF2-40B4-BE49-F238E27FC236}">
              <a16:creationId xmlns:a16="http://schemas.microsoft.com/office/drawing/2014/main" id="{00000000-0008-0000-0900-0000B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3" name="Picture 66" descr="ecblank">
          <a:extLst>
            <a:ext uri="{FF2B5EF4-FFF2-40B4-BE49-F238E27FC236}">
              <a16:creationId xmlns:a16="http://schemas.microsoft.com/office/drawing/2014/main" id="{00000000-0008-0000-0900-0000B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4" name="Picture 68" descr="ecblank">
          <a:extLst>
            <a:ext uri="{FF2B5EF4-FFF2-40B4-BE49-F238E27FC236}">
              <a16:creationId xmlns:a16="http://schemas.microsoft.com/office/drawing/2014/main" id="{00000000-0008-0000-0900-0000B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5" name="Picture 72" descr="ecblank">
          <a:extLst>
            <a:ext uri="{FF2B5EF4-FFF2-40B4-BE49-F238E27FC236}">
              <a16:creationId xmlns:a16="http://schemas.microsoft.com/office/drawing/2014/main" id="{00000000-0008-0000-0900-0000B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6" name="Picture 97" descr="ecblank">
          <a:extLst>
            <a:ext uri="{FF2B5EF4-FFF2-40B4-BE49-F238E27FC236}">
              <a16:creationId xmlns:a16="http://schemas.microsoft.com/office/drawing/2014/main" id="{00000000-0008-0000-0900-0000B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7" name="Picture 99" descr="ecblank">
          <a:extLst>
            <a:ext uri="{FF2B5EF4-FFF2-40B4-BE49-F238E27FC236}">
              <a16:creationId xmlns:a16="http://schemas.microsoft.com/office/drawing/2014/main" id="{00000000-0008-0000-0900-0000B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8" name="Picture 101" descr="ecblank">
          <a:extLst>
            <a:ext uri="{FF2B5EF4-FFF2-40B4-BE49-F238E27FC236}">
              <a16:creationId xmlns:a16="http://schemas.microsoft.com/office/drawing/2014/main" id="{00000000-0008-0000-0900-0000B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69" name="Picture 103" descr="ecblank">
          <a:extLst>
            <a:ext uri="{FF2B5EF4-FFF2-40B4-BE49-F238E27FC236}">
              <a16:creationId xmlns:a16="http://schemas.microsoft.com/office/drawing/2014/main" id="{00000000-0008-0000-0900-0000B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0" name="Picture 26" descr="ecblank">
          <a:extLst>
            <a:ext uri="{FF2B5EF4-FFF2-40B4-BE49-F238E27FC236}">
              <a16:creationId xmlns:a16="http://schemas.microsoft.com/office/drawing/2014/main" id="{00000000-0008-0000-0900-0000B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1" name="Picture 30" descr="ecblank">
          <a:extLst>
            <a:ext uri="{FF2B5EF4-FFF2-40B4-BE49-F238E27FC236}">
              <a16:creationId xmlns:a16="http://schemas.microsoft.com/office/drawing/2014/main" id="{00000000-0008-0000-0900-0000B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2" name="Picture 34" descr="ecblank">
          <a:extLst>
            <a:ext uri="{FF2B5EF4-FFF2-40B4-BE49-F238E27FC236}">
              <a16:creationId xmlns:a16="http://schemas.microsoft.com/office/drawing/2014/main" id="{00000000-0008-0000-0900-0000C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3" name="Picture 38" descr="ecblank">
          <a:extLst>
            <a:ext uri="{FF2B5EF4-FFF2-40B4-BE49-F238E27FC236}">
              <a16:creationId xmlns:a16="http://schemas.microsoft.com/office/drawing/2014/main" id="{00000000-0008-0000-0900-0000C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4" name="Picture 43" descr="ecblank">
          <a:extLst>
            <a:ext uri="{FF2B5EF4-FFF2-40B4-BE49-F238E27FC236}">
              <a16:creationId xmlns:a16="http://schemas.microsoft.com/office/drawing/2014/main" id="{00000000-0008-0000-0900-0000C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5" name="Picture 47" descr="ecblank">
          <a:extLst>
            <a:ext uri="{FF2B5EF4-FFF2-40B4-BE49-F238E27FC236}">
              <a16:creationId xmlns:a16="http://schemas.microsoft.com/office/drawing/2014/main" id="{00000000-0008-0000-0900-0000C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6" name="Picture 51" descr="ecblank">
          <a:extLst>
            <a:ext uri="{FF2B5EF4-FFF2-40B4-BE49-F238E27FC236}">
              <a16:creationId xmlns:a16="http://schemas.microsoft.com/office/drawing/2014/main" id="{00000000-0008-0000-0900-0000C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7" name="Picture 55" descr="ecblank">
          <a:extLst>
            <a:ext uri="{FF2B5EF4-FFF2-40B4-BE49-F238E27FC236}">
              <a16:creationId xmlns:a16="http://schemas.microsoft.com/office/drawing/2014/main" id="{00000000-0008-0000-0900-0000C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8" name="Picture 59" descr="ecblank">
          <a:extLst>
            <a:ext uri="{FF2B5EF4-FFF2-40B4-BE49-F238E27FC236}">
              <a16:creationId xmlns:a16="http://schemas.microsoft.com/office/drawing/2014/main" id="{00000000-0008-0000-0900-0000C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79" name="Picture 63" descr="ecblank">
          <a:extLst>
            <a:ext uri="{FF2B5EF4-FFF2-40B4-BE49-F238E27FC236}">
              <a16:creationId xmlns:a16="http://schemas.microsoft.com/office/drawing/2014/main" id="{00000000-0008-0000-0900-0000C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0" name="Picture 64" descr="ecblank">
          <a:extLst>
            <a:ext uri="{FF2B5EF4-FFF2-40B4-BE49-F238E27FC236}">
              <a16:creationId xmlns:a16="http://schemas.microsoft.com/office/drawing/2014/main" id="{00000000-0008-0000-0900-0000C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1" name="Picture 65" descr="ecblank">
          <a:extLst>
            <a:ext uri="{FF2B5EF4-FFF2-40B4-BE49-F238E27FC236}">
              <a16:creationId xmlns:a16="http://schemas.microsoft.com/office/drawing/2014/main" id="{00000000-0008-0000-0900-0000C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2" name="Picture 66" descr="ecblank">
          <a:extLst>
            <a:ext uri="{FF2B5EF4-FFF2-40B4-BE49-F238E27FC236}">
              <a16:creationId xmlns:a16="http://schemas.microsoft.com/office/drawing/2014/main" id="{00000000-0008-0000-0900-0000C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3" name="Picture 68" descr="ecblank">
          <a:extLst>
            <a:ext uri="{FF2B5EF4-FFF2-40B4-BE49-F238E27FC236}">
              <a16:creationId xmlns:a16="http://schemas.microsoft.com/office/drawing/2014/main" id="{00000000-0008-0000-0900-0000C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4" name="Picture 72" descr="ecblank">
          <a:extLst>
            <a:ext uri="{FF2B5EF4-FFF2-40B4-BE49-F238E27FC236}">
              <a16:creationId xmlns:a16="http://schemas.microsoft.com/office/drawing/2014/main" id="{00000000-0008-0000-0900-0000C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5" name="Picture 97" descr="ecblank">
          <a:extLst>
            <a:ext uri="{FF2B5EF4-FFF2-40B4-BE49-F238E27FC236}">
              <a16:creationId xmlns:a16="http://schemas.microsoft.com/office/drawing/2014/main" id="{00000000-0008-0000-0900-0000C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6" name="Picture 99" descr="ecblank">
          <a:extLst>
            <a:ext uri="{FF2B5EF4-FFF2-40B4-BE49-F238E27FC236}">
              <a16:creationId xmlns:a16="http://schemas.microsoft.com/office/drawing/2014/main" id="{00000000-0008-0000-0900-0000C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7" name="Picture 101" descr="ecblank">
          <a:extLst>
            <a:ext uri="{FF2B5EF4-FFF2-40B4-BE49-F238E27FC236}">
              <a16:creationId xmlns:a16="http://schemas.microsoft.com/office/drawing/2014/main" id="{00000000-0008-0000-0900-0000C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8" name="Picture 103" descr="ecblank">
          <a:extLst>
            <a:ext uri="{FF2B5EF4-FFF2-40B4-BE49-F238E27FC236}">
              <a16:creationId xmlns:a16="http://schemas.microsoft.com/office/drawing/2014/main" id="{00000000-0008-0000-0900-0000D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89" name="Picture 105" descr="ecblank">
          <a:extLst>
            <a:ext uri="{FF2B5EF4-FFF2-40B4-BE49-F238E27FC236}">
              <a16:creationId xmlns:a16="http://schemas.microsoft.com/office/drawing/2014/main" id="{00000000-0008-0000-0900-0000D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0" name="Picture 2" descr="ecblank">
          <a:extLst>
            <a:ext uri="{FF2B5EF4-FFF2-40B4-BE49-F238E27FC236}">
              <a16:creationId xmlns:a16="http://schemas.microsoft.com/office/drawing/2014/main" id="{00000000-0008-0000-0900-0000D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1" name="Picture 6" descr="ecblank">
          <a:extLst>
            <a:ext uri="{FF2B5EF4-FFF2-40B4-BE49-F238E27FC236}">
              <a16:creationId xmlns:a16="http://schemas.microsoft.com/office/drawing/2014/main" id="{00000000-0008-0000-0900-0000D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2" name="Picture 10" descr="ecblank">
          <a:extLst>
            <a:ext uri="{FF2B5EF4-FFF2-40B4-BE49-F238E27FC236}">
              <a16:creationId xmlns:a16="http://schemas.microsoft.com/office/drawing/2014/main" id="{00000000-0008-0000-0900-0000D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3" name="Picture 14" descr="ecblank">
          <a:extLst>
            <a:ext uri="{FF2B5EF4-FFF2-40B4-BE49-F238E27FC236}">
              <a16:creationId xmlns:a16="http://schemas.microsoft.com/office/drawing/2014/main" id="{00000000-0008-0000-0900-0000D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4" name="Picture 18" descr="ecblank">
          <a:extLst>
            <a:ext uri="{FF2B5EF4-FFF2-40B4-BE49-F238E27FC236}">
              <a16:creationId xmlns:a16="http://schemas.microsoft.com/office/drawing/2014/main" id="{00000000-0008-0000-0900-0000D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5" name="Picture 22" descr="ecblank">
          <a:extLst>
            <a:ext uri="{FF2B5EF4-FFF2-40B4-BE49-F238E27FC236}">
              <a16:creationId xmlns:a16="http://schemas.microsoft.com/office/drawing/2014/main" id="{00000000-0008-0000-0900-0000D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6" name="Picture 26" descr="ecblank">
          <a:extLst>
            <a:ext uri="{FF2B5EF4-FFF2-40B4-BE49-F238E27FC236}">
              <a16:creationId xmlns:a16="http://schemas.microsoft.com/office/drawing/2014/main" id="{00000000-0008-0000-0900-0000D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7" name="Picture 30" descr="ecblank">
          <a:extLst>
            <a:ext uri="{FF2B5EF4-FFF2-40B4-BE49-F238E27FC236}">
              <a16:creationId xmlns:a16="http://schemas.microsoft.com/office/drawing/2014/main" id="{00000000-0008-0000-0900-0000D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8" name="Picture 34" descr="ecblank">
          <a:extLst>
            <a:ext uri="{FF2B5EF4-FFF2-40B4-BE49-F238E27FC236}">
              <a16:creationId xmlns:a16="http://schemas.microsoft.com/office/drawing/2014/main" id="{00000000-0008-0000-0900-0000D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499" name="Picture 38" descr="ecblank">
          <a:extLst>
            <a:ext uri="{FF2B5EF4-FFF2-40B4-BE49-F238E27FC236}">
              <a16:creationId xmlns:a16="http://schemas.microsoft.com/office/drawing/2014/main" id="{00000000-0008-0000-0900-0000D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0" name="Picture 43" descr="ecblank">
          <a:extLst>
            <a:ext uri="{FF2B5EF4-FFF2-40B4-BE49-F238E27FC236}">
              <a16:creationId xmlns:a16="http://schemas.microsoft.com/office/drawing/2014/main" id="{00000000-0008-0000-0900-0000D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1" name="Picture 47" descr="ecblank">
          <a:extLst>
            <a:ext uri="{FF2B5EF4-FFF2-40B4-BE49-F238E27FC236}">
              <a16:creationId xmlns:a16="http://schemas.microsoft.com/office/drawing/2014/main" id="{00000000-0008-0000-0900-0000D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2" name="Picture 51" descr="ecblank">
          <a:extLst>
            <a:ext uri="{FF2B5EF4-FFF2-40B4-BE49-F238E27FC236}">
              <a16:creationId xmlns:a16="http://schemas.microsoft.com/office/drawing/2014/main" id="{00000000-0008-0000-0900-0000D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3" name="Picture 55" descr="ecblank">
          <a:extLst>
            <a:ext uri="{FF2B5EF4-FFF2-40B4-BE49-F238E27FC236}">
              <a16:creationId xmlns:a16="http://schemas.microsoft.com/office/drawing/2014/main" id="{00000000-0008-0000-0900-0000D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4" name="Picture 59" descr="ecblank">
          <a:extLst>
            <a:ext uri="{FF2B5EF4-FFF2-40B4-BE49-F238E27FC236}">
              <a16:creationId xmlns:a16="http://schemas.microsoft.com/office/drawing/2014/main" id="{00000000-0008-0000-0900-0000E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5" name="Picture 63" descr="ecblank">
          <a:extLst>
            <a:ext uri="{FF2B5EF4-FFF2-40B4-BE49-F238E27FC236}">
              <a16:creationId xmlns:a16="http://schemas.microsoft.com/office/drawing/2014/main" id="{00000000-0008-0000-0900-0000E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6" name="Picture 64" descr="ecblank">
          <a:extLst>
            <a:ext uri="{FF2B5EF4-FFF2-40B4-BE49-F238E27FC236}">
              <a16:creationId xmlns:a16="http://schemas.microsoft.com/office/drawing/2014/main" id="{00000000-0008-0000-0900-0000E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7" name="Picture 65" descr="ecblank">
          <a:extLst>
            <a:ext uri="{FF2B5EF4-FFF2-40B4-BE49-F238E27FC236}">
              <a16:creationId xmlns:a16="http://schemas.microsoft.com/office/drawing/2014/main" id="{00000000-0008-0000-0900-0000E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8" name="Picture 66" descr="ecblank">
          <a:extLst>
            <a:ext uri="{FF2B5EF4-FFF2-40B4-BE49-F238E27FC236}">
              <a16:creationId xmlns:a16="http://schemas.microsoft.com/office/drawing/2014/main" id="{00000000-0008-0000-0900-0000E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09" name="Picture 68" descr="ecblank">
          <a:extLst>
            <a:ext uri="{FF2B5EF4-FFF2-40B4-BE49-F238E27FC236}">
              <a16:creationId xmlns:a16="http://schemas.microsoft.com/office/drawing/2014/main" id="{00000000-0008-0000-0900-0000E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0" name="Picture 72" descr="ecblank">
          <a:extLst>
            <a:ext uri="{FF2B5EF4-FFF2-40B4-BE49-F238E27FC236}">
              <a16:creationId xmlns:a16="http://schemas.microsoft.com/office/drawing/2014/main" id="{00000000-0008-0000-0900-0000E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1" name="Picture 97" descr="ecblank">
          <a:extLst>
            <a:ext uri="{FF2B5EF4-FFF2-40B4-BE49-F238E27FC236}">
              <a16:creationId xmlns:a16="http://schemas.microsoft.com/office/drawing/2014/main" id="{00000000-0008-0000-0900-0000E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2" name="Picture 99" descr="ecblank">
          <a:extLst>
            <a:ext uri="{FF2B5EF4-FFF2-40B4-BE49-F238E27FC236}">
              <a16:creationId xmlns:a16="http://schemas.microsoft.com/office/drawing/2014/main" id="{00000000-0008-0000-0900-0000E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3" name="Picture 101" descr="ecblank">
          <a:extLst>
            <a:ext uri="{FF2B5EF4-FFF2-40B4-BE49-F238E27FC236}">
              <a16:creationId xmlns:a16="http://schemas.microsoft.com/office/drawing/2014/main" id="{00000000-0008-0000-0900-0000E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4" name="Picture 103" descr="ecblank">
          <a:extLst>
            <a:ext uri="{FF2B5EF4-FFF2-40B4-BE49-F238E27FC236}">
              <a16:creationId xmlns:a16="http://schemas.microsoft.com/office/drawing/2014/main" id="{00000000-0008-0000-0900-0000E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5" name="Picture 30" descr="ecblank">
          <a:extLst>
            <a:ext uri="{FF2B5EF4-FFF2-40B4-BE49-F238E27FC236}">
              <a16:creationId xmlns:a16="http://schemas.microsoft.com/office/drawing/2014/main" id="{00000000-0008-0000-0900-0000E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6" name="Picture 34" descr="ecblank">
          <a:extLst>
            <a:ext uri="{FF2B5EF4-FFF2-40B4-BE49-F238E27FC236}">
              <a16:creationId xmlns:a16="http://schemas.microsoft.com/office/drawing/2014/main" id="{00000000-0008-0000-0900-0000E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7" name="Picture 38" descr="ecblank">
          <a:extLst>
            <a:ext uri="{FF2B5EF4-FFF2-40B4-BE49-F238E27FC236}">
              <a16:creationId xmlns:a16="http://schemas.microsoft.com/office/drawing/2014/main" id="{00000000-0008-0000-0900-0000E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8" name="Picture 43" descr="ecblank">
          <a:extLst>
            <a:ext uri="{FF2B5EF4-FFF2-40B4-BE49-F238E27FC236}">
              <a16:creationId xmlns:a16="http://schemas.microsoft.com/office/drawing/2014/main" id="{00000000-0008-0000-0900-0000E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19" name="Picture 47" descr="ecblank">
          <a:extLst>
            <a:ext uri="{FF2B5EF4-FFF2-40B4-BE49-F238E27FC236}">
              <a16:creationId xmlns:a16="http://schemas.microsoft.com/office/drawing/2014/main" id="{00000000-0008-0000-0900-0000E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0" name="Picture 51" descr="ecblank">
          <a:extLst>
            <a:ext uri="{FF2B5EF4-FFF2-40B4-BE49-F238E27FC236}">
              <a16:creationId xmlns:a16="http://schemas.microsoft.com/office/drawing/2014/main" id="{00000000-0008-0000-0900-0000F0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1" name="Picture 55" descr="ecblank">
          <a:extLst>
            <a:ext uri="{FF2B5EF4-FFF2-40B4-BE49-F238E27FC236}">
              <a16:creationId xmlns:a16="http://schemas.microsoft.com/office/drawing/2014/main" id="{00000000-0008-0000-0900-0000F1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2" name="Picture 59" descr="ecblank">
          <a:extLst>
            <a:ext uri="{FF2B5EF4-FFF2-40B4-BE49-F238E27FC236}">
              <a16:creationId xmlns:a16="http://schemas.microsoft.com/office/drawing/2014/main" id="{00000000-0008-0000-0900-0000F2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3" name="Picture 63" descr="ecblank">
          <a:extLst>
            <a:ext uri="{FF2B5EF4-FFF2-40B4-BE49-F238E27FC236}">
              <a16:creationId xmlns:a16="http://schemas.microsoft.com/office/drawing/2014/main" id="{00000000-0008-0000-0900-0000F3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4" name="Picture 64" descr="ecblank">
          <a:extLst>
            <a:ext uri="{FF2B5EF4-FFF2-40B4-BE49-F238E27FC236}">
              <a16:creationId xmlns:a16="http://schemas.microsoft.com/office/drawing/2014/main" id="{00000000-0008-0000-0900-0000F4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5" name="Picture 65" descr="ecblank">
          <a:extLst>
            <a:ext uri="{FF2B5EF4-FFF2-40B4-BE49-F238E27FC236}">
              <a16:creationId xmlns:a16="http://schemas.microsoft.com/office/drawing/2014/main" id="{00000000-0008-0000-0900-0000F5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6" name="Picture 66" descr="ecblank">
          <a:extLst>
            <a:ext uri="{FF2B5EF4-FFF2-40B4-BE49-F238E27FC236}">
              <a16:creationId xmlns:a16="http://schemas.microsoft.com/office/drawing/2014/main" id="{00000000-0008-0000-0900-0000F6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7" name="Picture 68" descr="ecblank">
          <a:extLst>
            <a:ext uri="{FF2B5EF4-FFF2-40B4-BE49-F238E27FC236}">
              <a16:creationId xmlns:a16="http://schemas.microsoft.com/office/drawing/2014/main" id="{00000000-0008-0000-0900-0000F7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8" name="Picture 72" descr="ecblank">
          <a:extLst>
            <a:ext uri="{FF2B5EF4-FFF2-40B4-BE49-F238E27FC236}">
              <a16:creationId xmlns:a16="http://schemas.microsoft.com/office/drawing/2014/main" id="{00000000-0008-0000-0900-0000F8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29" name="Picture 97" descr="ecblank">
          <a:extLst>
            <a:ext uri="{FF2B5EF4-FFF2-40B4-BE49-F238E27FC236}">
              <a16:creationId xmlns:a16="http://schemas.microsoft.com/office/drawing/2014/main" id="{00000000-0008-0000-0900-0000F9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0" name="Picture 99" descr="ecblank">
          <a:extLst>
            <a:ext uri="{FF2B5EF4-FFF2-40B4-BE49-F238E27FC236}">
              <a16:creationId xmlns:a16="http://schemas.microsoft.com/office/drawing/2014/main" id="{00000000-0008-0000-0900-0000FA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1" name="Picture 101" descr="ecblank">
          <a:extLst>
            <a:ext uri="{FF2B5EF4-FFF2-40B4-BE49-F238E27FC236}">
              <a16:creationId xmlns:a16="http://schemas.microsoft.com/office/drawing/2014/main" id="{00000000-0008-0000-0900-0000FB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2" name="Picture 103" descr="ecblank">
          <a:extLst>
            <a:ext uri="{FF2B5EF4-FFF2-40B4-BE49-F238E27FC236}">
              <a16:creationId xmlns:a16="http://schemas.microsoft.com/office/drawing/2014/main" id="{00000000-0008-0000-0900-0000FC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3" name="Picture 105" descr="ecblank">
          <a:extLst>
            <a:ext uri="{FF2B5EF4-FFF2-40B4-BE49-F238E27FC236}">
              <a16:creationId xmlns:a16="http://schemas.microsoft.com/office/drawing/2014/main" id="{00000000-0008-0000-0900-0000FD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4" name="Picture 2" descr="ecblank">
          <a:extLst>
            <a:ext uri="{FF2B5EF4-FFF2-40B4-BE49-F238E27FC236}">
              <a16:creationId xmlns:a16="http://schemas.microsoft.com/office/drawing/2014/main" id="{00000000-0008-0000-0900-0000FE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5" name="Picture 6" descr="ecblank">
          <a:extLst>
            <a:ext uri="{FF2B5EF4-FFF2-40B4-BE49-F238E27FC236}">
              <a16:creationId xmlns:a16="http://schemas.microsoft.com/office/drawing/2014/main" id="{00000000-0008-0000-0900-0000FF05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6" name="Picture 10" descr="ecblank">
          <a:extLst>
            <a:ext uri="{FF2B5EF4-FFF2-40B4-BE49-F238E27FC236}">
              <a16:creationId xmlns:a16="http://schemas.microsoft.com/office/drawing/2014/main" id="{00000000-0008-0000-0900-00000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7" name="Picture 14" descr="ecblank">
          <a:extLst>
            <a:ext uri="{FF2B5EF4-FFF2-40B4-BE49-F238E27FC236}">
              <a16:creationId xmlns:a16="http://schemas.microsoft.com/office/drawing/2014/main" id="{00000000-0008-0000-0900-00000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8" name="Picture 18" descr="ecblank">
          <a:extLst>
            <a:ext uri="{FF2B5EF4-FFF2-40B4-BE49-F238E27FC236}">
              <a16:creationId xmlns:a16="http://schemas.microsoft.com/office/drawing/2014/main" id="{00000000-0008-0000-0900-00000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39" name="Picture 22" descr="ecblank">
          <a:extLst>
            <a:ext uri="{FF2B5EF4-FFF2-40B4-BE49-F238E27FC236}">
              <a16:creationId xmlns:a16="http://schemas.microsoft.com/office/drawing/2014/main" id="{00000000-0008-0000-0900-00000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0" name="Picture 26" descr="ecblank">
          <a:extLst>
            <a:ext uri="{FF2B5EF4-FFF2-40B4-BE49-F238E27FC236}">
              <a16:creationId xmlns:a16="http://schemas.microsoft.com/office/drawing/2014/main" id="{00000000-0008-0000-0900-00000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1" name="Picture 30" descr="ecblank">
          <a:extLst>
            <a:ext uri="{FF2B5EF4-FFF2-40B4-BE49-F238E27FC236}">
              <a16:creationId xmlns:a16="http://schemas.microsoft.com/office/drawing/2014/main" id="{00000000-0008-0000-0900-00000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2" name="Picture 34" descr="ecblank">
          <a:extLst>
            <a:ext uri="{FF2B5EF4-FFF2-40B4-BE49-F238E27FC236}">
              <a16:creationId xmlns:a16="http://schemas.microsoft.com/office/drawing/2014/main" id="{00000000-0008-0000-0900-00000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3" name="Picture 38" descr="ecblank">
          <a:extLst>
            <a:ext uri="{FF2B5EF4-FFF2-40B4-BE49-F238E27FC236}">
              <a16:creationId xmlns:a16="http://schemas.microsoft.com/office/drawing/2014/main" id="{00000000-0008-0000-0900-00000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4" name="Picture 43" descr="ecblank">
          <a:extLst>
            <a:ext uri="{FF2B5EF4-FFF2-40B4-BE49-F238E27FC236}">
              <a16:creationId xmlns:a16="http://schemas.microsoft.com/office/drawing/2014/main" id="{00000000-0008-0000-0900-00000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5" name="Picture 47" descr="ecblank">
          <a:extLst>
            <a:ext uri="{FF2B5EF4-FFF2-40B4-BE49-F238E27FC236}">
              <a16:creationId xmlns:a16="http://schemas.microsoft.com/office/drawing/2014/main" id="{00000000-0008-0000-0900-00000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6" name="Picture 51" descr="ecblank">
          <a:extLst>
            <a:ext uri="{FF2B5EF4-FFF2-40B4-BE49-F238E27FC236}">
              <a16:creationId xmlns:a16="http://schemas.microsoft.com/office/drawing/2014/main" id="{00000000-0008-0000-0900-00000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7" name="Picture 55" descr="ecblank">
          <a:extLst>
            <a:ext uri="{FF2B5EF4-FFF2-40B4-BE49-F238E27FC236}">
              <a16:creationId xmlns:a16="http://schemas.microsoft.com/office/drawing/2014/main" id="{00000000-0008-0000-0900-00000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8" name="Picture 59" descr="ecblank">
          <a:extLst>
            <a:ext uri="{FF2B5EF4-FFF2-40B4-BE49-F238E27FC236}">
              <a16:creationId xmlns:a16="http://schemas.microsoft.com/office/drawing/2014/main" id="{00000000-0008-0000-0900-00000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49" name="Picture 63" descr="ecblank">
          <a:extLst>
            <a:ext uri="{FF2B5EF4-FFF2-40B4-BE49-F238E27FC236}">
              <a16:creationId xmlns:a16="http://schemas.microsoft.com/office/drawing/2014/main" id="{00000000-0008-0000-0900-00000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0" name="Picture 64" descr="ecblank">
          <a:extLst>
            <a:ext uri="{FF2B5EF4-FFF2-40B4-BE49-F238E27FC236}">
              <a16:creationId xmlns:a16="http://schemas.microsoft.com/office/drawing/2014/main" id="{00000000-0008-0000-0900-00000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1" name="Picture 65" descr="ecblank">
          <a:extLst>
            <a:ext uri="{FF2B5EF4-FFF2-40B4-BE49-F238E27FC236}">
              <a16:creationId xmlns:a16="http://schemas.microsoft.com/office/drawing/2014/main" id="{00000000-0008-0000-0900-00000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2" name="Picture 66" descr="ecblank">
          <a:extLst>
            <a:ext uri="{FF2B5EF4-FFF2-40B4-BE49-F238E27FC236}">
              <a16:creationId xmlns:a16="http://schemas.microsoft.com/office/drawing/2014/main" id="{00000000-0008-0000-0900-00001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3" name="Picture 68" descr="ecblank">
          <a:extLst>
            <a:ext uri="{FF2B5EF4-FFF2-40B4-BE49-F238E27FC236}">
              <a16:creationId xmlns:a16="http://schemas.microsoft.com/office/drawing/2014/main" id="{00000000-0008-0000-0900-00001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4" name="Picture 72" descr="ecblank">
          <a:extLst>
            <a:ext uri="{FF2B5EF4-FFF2-40B4-BE49-F238E27FC236}">
              <a16:creationId xmlns:a16="http://schemas.microsoft.com/office/drawing/2014/main" id="{00000000-0008-0000-0900-00001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5" name="Picture 97" descr="ecblank">
          <a:extLst>
            <a:ext uri="{FF2B5EF4-FFF2-40B4-BE49-F238E27FC236}">
              <a16:creationId xmlns:a16="http://schemas.microsoft.com/office/drawing/2014/main" id="{00000000-0008-0000-0900-00001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6" name="Picture 99" descr="ecblank">
          <a:extLst>
            <a:ext uri="{FF2B5EF4-FFF2-40B4-BE49-F238E27FC236}">
              <a16:creationId xmlns:a16="http://schemas.microsoft.com/office/drawing/2014/main" id="{00000000-0008-0000-0900-00001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7" name="Picture 101" descr="ecblank">
          <a:extLst>
            <a:ext uri="{FF2B5EF4-FFF2-40B4-BE49-F238E27FC236}">
              <a16:creationId xmlns:a16="http://schemas.microsoft.com/office/drawing/2014/main" id="{00000000-0008-0000-0900-00001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8" name="Picture 103" descr="ecblank">
          <a:extLst>
            <a:ext uri="{FF2B5EF4-FFF2-40B4-BE49-F238E27FC236}">
              <a16:creationId xmlns:a16="http://schemas.microsoft.com/office/drawing/2014/main" id="{00000000-0008-0000-0900-00001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59" name="Picture 26" descr="ecblank">
          <a:extLst>
            <a:ext uri="{FF2B5EF4-FFF2-40B4-BE49-F238E27FC236}">
              <a16:creationId xmlns:a16="http://schemas.microsoft.com/office/drawing/2014/main" id="{00000000-0008-0000-0900-00001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0" name="Picture 30" descr="ecblank">
          <a:extLst>
            <a:ext uri="{FF2B5EF4-FFF2-40B4-BE49-F238E27FC236}">
              <a16:creationId xmlns:a16="http://schemas.microsoft.com/office/drawing/2014/main" id="{00000000-0008-0000-0900-00001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1" name="Picture 34" descr="ecblank">
          <a:extLst>
            <a:ext uri="{FF2B5EF4-FFF2-40B4-BE49-F238E27FC236}">
              <a16:creationId xmlns:a16="http://schemas.microsoft.com/office/drawing/2014/main" id="{00000000-0008-0000-0900-00001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2" name="Picture 38" descr="ecblank">
          <a:extLst>
            <a:ext uri="{FF2B5EF4-FFF2-40B4-BE49-F238E27FC236}">
              <a16:creationId xmlns:a16="http://schemas.microsoft.com/office/drawing/2014/main" id="{00000000-0008-0000-0900-00001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3" name="Picture 43" descr="ecblank">
          <a:extLst>
            <a:ext uri="{FF2B5EF4-FFF2-40B4-BE49-F238E27FC236}">
              <a16:creationId xmlns:a16="http://schemas.microsoft.com/office/drawing/2014/main" id="{00000000-0008-0000-0900-00001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4" name="Picture 47" descr="ecblank">
          <a:extLst>
            <a:ext uri="{FF2B5EF4-FFF2-40B4-BE49-F238E27FC236}">
              <a16:creationId xmlns:a16="http://schemas.microsoft.com/office/drawing/2014/main" id="{00000000-0008-0000-0900-00001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5" name="Picture 51" descr="ecblank">
          <a:extLst>
            <a:ext uri="{FF2B5EF4-FFF2-40B4-BE49-F238E27FC236}">
              <a16:creationId xmlns:a16="http://schemas.microsoft.com/office/drawing/2014/main" id="{00000000-0008-0000-0900-00001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6" name="Picture 55" descr="ecblank">
          <a:extLst>
            <a:ext uri="{FF2B5EF4-FFF2-40B4-BE49-F238E27FC236}">
              <a16:creationId xmlns:a16="http://schemas.microsoft.com/office/drawing/2014/main" id="{00000000-0008-0000-0900-00001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7" name="Picture 59" descr="ecblank">
          <a:extLst>
            <a:ext uri="{FF2B5EF4-FFF2-40B4-BE49-F238E27FC236}">
              <a16:creationId xmlns:a16="http://schemas.microsoft.com/office/drawing/2014/main" id="{00000000-0008-0000-0900-00001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8" name="Picture 63" descr="ecblank">
          <a:extLst>
            <a:ext uri="{FF2B5EF4-FFF2-40B4-BE49-F238E27FC236}">
              <a16:creationId xmlns:a16="http://schemas.microsoft.com/office/drawing/2014/main" id="{00000000-0008-0000-0900-00002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69" name="Picture 64" descr="ecblank">
          <a:extLst>
            <a:ext uri="{FF2B5EF4-FFF2-40B4-BE49-F238E27FC236}">
              <a16:creationId xmlns:a16="http://schemas.microsoft.com/office/drawing/2014/main" id="{00000000-0008-0000-0900-00002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0" name="Picture 65" descr="ecblank">
          <a:extLst>
            <a:ext uri="{FF2B5EF4-FFF2-40B4-BE49-F238E27FC236}">
              <a16:creationId xmlns:a16="http://schemas.microsoft.com/office/drawing/2014/main" id="{00000000-0008-0000-0900-00002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1" name="Picture 66" descr="ecblank">
          <a:extLst>
            <a:ext uri="{FF2B5EF4-FFF2-40B4-BE49-F238E27FC236}">
              <a16:creationId xmlns:a16="http://schemas.microsoft.com/office/drawing/2014/main" id="{00000000-0008-0000-0900-00002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2" name="Picture 68" descr="ecblank">
          <a:extLst>
            <a:ext uri="{FF2B5EF4-FFF2-40B4-BE49-F238E27FC236}">
              <a16:creationId xmlns:a16="http://schemas.microsoft.com/office/drawing/2014/main" id="{00000000-0008-0000-0900-00002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3" name="Picture 72" descr="ecblank">
          <a:extLst>
            <a:ext uri="{FF2B5EF4-FFF2-40B4-BE49-F238E27FC236}">
              <a16:creationId xmlns:a16="http://schemas.microsoft.com/office/drawing/2014/main" id="{00000000-0008-0000-0900-00002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4" name="Picture 97" descr="ecblank">
          <a:extLst>
            <a:ext uri="{FF2B5EF4-FFF2-40B4-BE49-F238E27FC236}">
              <a16:creationId xmlns:a16="http://schemas.microsoft.com/office/drawing/2014/main" id="{00000000-0008-0000-0900-00002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5" name="Picture 99" descr="ecblank">
          <a:extLst>
            <a:ext uri="{FF2B5EF4-FFF2-40B4-BE49-F238E27FC236}">
              <a16:creationId xmlns:a16="http://schemas.microsoft.com/office/drawing/2014/main" id="{00000000-0008-0000-0900-00002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6" name="Picture 101" descr="ecblank">
          <a:extLst>
            <a:ext uri="{FF2B5EF4-FFF2-40B4-BE49-F238E27FC236}">
              <a16:creationId xmlns:a16="http://schemas.microsoft.com/office/drawing/2014/main" id="{00000000-0008-0000-0900-00002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7" name="Picture 103" descr="ecblank">
          <a:extLst>
            <a:ext uri="{FF2B5EF4-FFF2-40B4-BE49-F238E27FC236}">
              <a16:creationId xmlns:a16="http://schemas.microsoft.com/office/drawing/2014/main" id="{00000000-0008-0000-0900-00002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8" name="Picture 105" descr="ecblank">
          <a:extLst>
            <a:ext uri="{FF2B5EF4-FFF2-40B4-BE49-F238E27FC236}">
              <a16:creationId xmlns:a16="http://schemas.microsoft.com/office/drawing/2014/main" id="{00000000-0008-0000-0900-00002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79" name="Picture 2" descr="ecblank">
          <a:extLst>
            <a:ext uri="{FF2B5EF4-FFF2-40B4-BE49-F238E27FC236}">
              <a16:creationId xmlns:a16="http://schemas.microsoft.com/office/drawing/2014/main" id="{00000000-0008-0000-0900-00002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0" name="Picture 6" descr="ecblank">
          <a:extLst>
            <a:ext uri="{FF2B5EF4-FFF2-40B4-BE49-F238E27FC236}">
              <a16:creationId xmlns:a16="http://schemas.microsoft.com/office/drawing/2014/main" id="{00000000-0008-0000-0900-00002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1" name="Picture 10" descr="ecblank">
          <a:extLst>
            <a:ext uri="{FF2B5EF4-FFF2-40B4-BE49-F238E27FC236}">
              <a16:creationId xmlns:a16="http://schemas.microsoft.com/office/drawing/2014/main" id="{00000000-0008-0000-0900-00002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2" name="Picture 14" descr="ecblank">
          <a:extLst>
            <a:ext uri="{FF2B5EF4-FFF2-40B4-BE49-F238E27FC236}">
              <a16:creationId xmlns:a16="http://schemas.microsoft.com/office/drawing/2014/main" id="{00000000-0008-0000-0900-00002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3" name="Picture 18" descr="ecblank">
          <a:extLst>
            <a:ext uri="{FF2B5EF4-FFF2-40B4-BE49-F238E27FC236}">
              <a16:creationId xmlns:a16="http://schemas.microsoft.com/office/drawing/2014/main" id="{00000000-0008-0000-0900-00002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4" name="Picture 22" descr="ecblank">
          <a:extLst>
            <a:ext uri="{FF2B5EF4-FFF2-40B4-BE49-F238E27FC236}">
              <a16:creationId xmlns:a16="http://schemas.microsoft.com/office/drawing/2014/main" id="{00000000-0008-0000-0900-00003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5" name="Picture 26" descr="ecblank">
          <a:extLst>
            <a:ext uri="{FF2B5EF4-FFF2-40B4-BE49-F238E27FC236}">
              <a16:creationId xmlns:a16="http://schemas.microsoft.com/office/drawing/2014/main" id="{00000000-0008-0000-0900-00003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6" name="Picture 30" descr="ecblank">
          <a:extLst>
            <a:ext uri="{FF2B5EF4-FFF2-40B4-BE49-F238E27FC236}">
              <a16:creationId xmlns:a16="http://schemas.microsoft.com/office/drawing/2014/main" id="{00000000-0008-0000-0900-00003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7" name="Picture 34" descr="ecblank">
          <a:extLst>
            <a:ext uri="{FF2B5EF4-FFF2-40B4-BE49-F238E27FC236}">
              <a16:creationId xmlns:a16="http://schemas.microsoft.com/office/drawing/2014/main" id="{00000000-0008-0000-0900-00003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8" name="Picture 38" descr="ecblank">
          <a:extLst>
            <a:ext uri="{FF2B5EF4-FFF2-40B4-BE49-F238E27FC236}">
              <a16:creationId xmlns:a16="http://schemas.microsoft.com/office/drawing/2014/main" id="{00000000-0008-0000-0900-00003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89" name="Picture 43" descr="ecblank">
          <a:extLst>
            <a:ext uri="{FF2B5EF4-FFF2-40B4-BE49-F238E27FC236}">
              <a16:creationId xmlns:a16="http://schemas.microsoft.com/office/drawing/2014/main" id="{00000000-0008-0000-0900-00003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0" name="Picture 47" descr="ecblank">
          <a:extLst>
            <a:ext uri="{FF2B5EF4-FFF2-40B4-BE49-F238E27FC236}">
              <a16:creationId xmlns:a16="http://schemas.microsoft.com/office/drawing/2014/main" id="{00000000-0008-0000-0900-00003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1" name="Picture 51" descr="ecblank">
          <a:extLst>
            <a:ext uri="{FF2B5EF4-FFF2-40B4-BE49-F238E27FC236}">
              <a16:creationId xmlns:a16="http://schemas.microsoft.com/office/drawing/2014/main" id="{00000000-0008-0000-0900-00003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2" name="Picture 55" descr="ecblank">
          <a:extLst>
            <a:ext uri="{FF2B5EF4-FFF2-40B4-BE49-F238E27FC236}">
              <a16:creationId xmlns:a16="http://schemas.microsoft.com/office/drawing/2014/main" id="{00000000-0008-0000-0900-00003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3" name="Picture 59" descr="ecblank">
          <a:extLst>
            <a:ext uri="{FF2B5EF4-FFF2-40B4-BE49-F238E27FC236}">
              <a16:creationId xmlns:a16="http://schemas.microsoft.com/office/drawing/2014/main" id="{00000000-0008-0000-0900-00003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4" name="Picture 63" descr="ecblank">
          <a:extLst>
            <a:ext uri="{FF2B5EF4-FFF2-40B4-BE49-F238E27FC236}">
              <a16:creationId xmlns:a16="http://schemas.microsoft.com/office/drawing/2014/main" id="{00000000-0008-0000-0900-00003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5" name="Picture 64" descr="ecblank">
          <a:extLst>
            <a:ext uri="{FF2B5EF4-FFF2-40B4-BE49-F238E27FC236}">
              <a16:creationId xmlns:a16="http://schemas.microsoft.com/office/drawing/2014/main" id="{00000000-0008-0000-0900-00003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6" name="Picture 65" descr="ecblank">
          <a:extLst>
            <a:ext uri="{FF2B5EF4-FFF2-40B4-BE49-F238E27FC236}">
              <a16:creationId xmlns:a16="http://schemas.microsoft.com/office/drawing/2014/main" id="{00000000-0008-0000-0900-00003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7" name="Picture 66" descr="ecblank">
          <a:extLst>
            <a:ext uri="{FF2B5EF4-FFF2-40B4-BE49-F238E27FC236}">
              <a16:creationId xmlns:a16="http://schemas.microsoft.com/office/drawing/2014/main" id="{00000000-0008-0000-0900-00003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8" name="Picture 68" descr="ecblank">
          <a:extLst>
            <a:ext uri="{FF2B5EF4-FFF2-40B4-BE49-F238E27FC236}">
              <a16:creationId xmlns:a16="http://schemas.microsoft.com/office/drawing/2014/main" id="{00000000-0008-0000-0900-00003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599" name="Picture 72" descr="ecblank">
          <a:extLst>
            <a:ext uri="{FF2B5EF4-FFF2-40B4-BE49-F238E27FC236}">
              <a16:creationId xmlns:a16="http://schemas.microsoft.com/office/drawing/2014/main" id="{00000000-0008-0000-0900-00003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0" name="Picture 97" descr="ecblank">
          <a:extLst>
            <a:ext uri="{FF2B5EF4-FFF2-40B4-BE49-F238E27FC236}">
              <a16:creationId xmlns:a16="http://schemas.microsoft.com/office/drawing/2014/main" id="{00000000-0008-0000-0900-00004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1" name="Picture 99" descr="ecblank">
          <a:extLst>
            <a:ext uri="{FF2B5EF4-FFF2-40B4-BE49-F238E27FC236}">
              <a16:creationId xmlns:a16="http://schemas.microsoft.com/office/drawing/2014/main" id="{00000000-0008-0000-0900-00004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2" name="Picture 101" descr="ecblank">
          <a:extLst>
            <a:ext uri="{FF2B5EF4-FFF2-40B4-BE49-F238E27FC236}">
              <a16:creationId xmlns:a16="http://schemas.microsoft.com/office/drawing/2014/main" id="{00000000-0008-0000-0900-00004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3" name="Picture 103" descr="ecblank">
          <a:extLst>
            <a:ext uri="{FF2B5EF4-FFF2-40B4-BE49-F238E27FC236}">
              <a16:creationId xmlns:a16="http://schemas.microsoft.com/office/drawing/2014/main" id="{00000000-0008-0000-0900-00004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4" name="Picture 30" descr="ecblank">
          <a:extLst>
            <a:ext uri="{FF2B5EF4-FFF2-40B4-BE49-F238E27FC236}">
              <a16:creationId xmlns:a16="http://schemas.microsoft.com/office/drawing/2014/main" id="{00000000-0008-0000-0900-00004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5" name="Picture 34" descr="ecblank">
          <a:extLst>
            <a:ext uri="{FF2B5EF4-FFF2-40B4-BE49-F238E27FC236}">
              <a16:creationId xmlns:a16="http://schemas.microsoft.com/office/drawing/2014/main" id="{00000000-0008-0000-0900-00004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6" name="Picture 38" descr="ecblank">
          <a:extLst>
            <a:ext uri="{FF2B5EF4-FFF2-40B4-BE49-F238E27FC236}">
              <a16:creationId xmlns:a16="http://schemas.microsoft.com/office/drawing/2014/main" id="{00000000-0008-0000-0900-00004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7" name="Picture 43" descr="ecblank">
          <a:extLst>
            <a:ext uri="{FF2B5EF4-FFF2-40B4-BE49-F238E27FC236}">
              <a16:creationId xmlns:a16="http://schemas.microsoft.com/office/drawing/2014/main" id="{00000000-0008-0000-0900-00004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8" name="Picture 47" descr="ecblank">
          <a:extLst>
            <a:ext uri="{FF2B5EF4-FFF2-40B4-BE49-F238E27FC236}">
              <a16:creationId xmlns:a16="http://schemas.microsoft.com/office/drawing/2014/main" id="{00000000-0008-0000-0900-00004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09" name="Picture 51" descr="ecblank">
          <a:extLst>
            <a:ext uri="{FF2B5EF4-FFF2-40B4-BE49-F238E27FC236}">
              <a16:creationId xmlns:a16="http://schemas.microsoft.com/office/drawing/2014/main" id="{00000000-0008-0000-0900-00004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0" name="Picture 55" descr="ecblank">
          <a:extLst>
            <a:ext uri="{FF2B5EF4-FFF2-40B4-BE49-F238E27FC236}">
              <a16:creationId xmlns:a16="http://schemas.microsoft.com/office/drawing/2014/main" id="{00000000-0008-0000-0900-00004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1" name="Picture 59" descr="ecblank">
          <a:extLst>
            <a:ext uri="{FF2B5EF4-FFF2-40B4-BE49-F238E27FC236}">
              <a16:creationId xmlns:a16="http://schemas.microsoft.com/office/drawing/2014/main" id="{00000000-0008-0000-0900-00004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2" name="Picture 63" descr="ecblank">
          <a:extLst>
            <a:ext uri="{FF2B5EF4-FFF2-40B4-BE49-F238E27FC236}">
              <a16:creationId xmlns:a16="http://schemas.microsoft.com/office/drawing/2014/main" id="{00000000-0008-0000-0900-00004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3" name="Picture 64" descr="ecblank">
          <a:extLst>
            <a:ext uri="{FF2B5EF4-FFF2-40B4-BE49-F238E27FC236}">
              <a16:creationId xmlns:a16="http://schemas.microsoft.com/office/drawing/2014/main" id="{00000000-0008-0000-0900-00004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4" name="Picture 65" descr="ecblank">
          <a:extLst>
            <a:ext uri="{FF2B5EF4-FFF2-40B4-BE49-F238E27FC236}">
              <a16:creationId xmlns:a16="http://schemas.microsoft.com/office/drawing/2014/main" id="{00000000-0008-0000-0900-00004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5" name="Picture 66" descr="ecblank">
          <a:extLst>
            <a:ext uri="{FF2B5EF4-FFF2-40B4-BE49-F238E27FC236}">
              <a16:creationId xmlns:a16="http://schemas.microsoft.com/office/drawing/2014/main" id="{00000000-0008-0000-0900-00004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6" name="Picture 68" descr="ecblank">
          <a:extLst>
            <a:ext uri="{FF2B5EF4-FFF2-40B4-BE49-F238E27FC236}">
              <a16:creationId xmlns:a16="http://schemas.microsoft.com/office/drawing/2014/main" id="{00000000-0008-0000-0900-00005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7" name="Picture 72" descr="ecblank">
          <a:extLst>
            <a:ext uri="{FF2B5EF4-FFF2-40B4-BE49-F238E27FC236}">
              <a16:creationId xmlns:a16="http://schemas.microsoft.com/office/drawing/2014/main" id="{00000000-0008-0000-0900-00005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8" name="Picture 97" descr="ecblank">
          <a:extLst>
            <a:ext uri="{FF2B5EF4-FFF2-40B4-BE49-F238E27FC236}">
              <a16:creationId xmlns:a16="http://schemas.microsoft.com/office/drawing/2014/main" id="{00000000-0008-0000-0900-00005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19" name="Picture 99" descr="ecblank">
          <a:extLst>
            <a:ext uri="{FF2B5EF4-FFF2-40B4-BE49-F238E27FC236}">
              <a16:creationId xmlns:a16="http://schemas.microsoft.com/office/drawing/2014/main" id="{00000000-0008-0000-0900-00005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0" name="Picture 101" descr="ecblank">
          <a:extLst>
            <a:ext uri="{FF2B5EF4-FFF2-40B4-BE49-F238E27FC236}">
              <a16:creationId xmlns:a16="http://schemas.microsoft.com/office/drawing/2014/main" id="{00000000-0008-0000-0900-00005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1" name="Picture 103" descr="ecblank">
          <a:extLst>
            <a:ext uri="{FF2B5EF4-FFF2-40B4-BE49-F238E27FC236}">
              <a16:creationId xmlns:a16="http://schemas.microsoft.com/office/drawing/2014/main" id="{00000000-0008-0000-0900-00005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2" name="Picture 105" descr="ecblank">
          <a:extLst>
            <a:ext uri="{FF2B5EF4-FFF2-40B4-BE49-F238E27FC236}">
              <a16:creationId xmlns:a16="http://schemas.microsoft.com/office/drawing/2014/main" id="{00000000-0008-0000-0900-00005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3" name="Picture 2" descr="ecblank">
          <a:extLst>
            <a:ext uri="{FF2B5EF4-FFF2-40B4-BE49-F238E27FC236}">
              <a16:creationId xmlns:a16="http://schemas.microsoft.com/office/drawing/2014/main" id="{00000000-0008-0000-0900-00005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4" name="Picture 6" descr="ecblank">
          <a:extLst>
            <a:ext uri="{FF2B5EF4-FFF2-40B4-BE49-F238E27FC236}">
              <a16:creationId xmlns:a16="http://schemas.microsoft.com/office/drawing/2014/main" id="{00000000-0008-0000-0900-00005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5" name="Picture 10" descr="ecblank">
          <a:extLst>
            <a:ext uri="{FF2B5EF4-FFF2-40B4-BE49-F238E27FC236}">
              <a16:creationId xmlns:a16="http://schemas.microsoft.com/office/drawing/2014/main" id="{00000000-0008-0000-0900-00005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6" name="Picture 14" descr="ecblank">
          <a:extLst>
            <a:ext uri="{FF2B5EF4-FFF2-40B4-BE49-F238E27FC236}">
              <a16:creationId xmlns:a16="http://schemas.microsoft.com/office/drawing/2014/main" id="{00000000-0008-0000-0900-00005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7" name="Picture 18" descr="ecblank">
          <a:extLst>
            <a:ext uri="{FF2B5EF4-FFF2-40B4-BE49-F238E27FC236}">
              <a16:creationId xmlns:a16="http://schemas.microsoft.com/office/drawing/2014/main" id="{00000000-0008-0000-0900-00005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8" name="Picture 22" descr="ecblank">
          <a:extLst>
            <a:ext uri="{FF2B5EF4-FFF2-40B4-BE49-F238E27FC236}">
              <a16:creationId xmlns:a16="http://schemas.microsoft.com/office/drawing/2014/main" id="{00000000-0008-0000-0900-00005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29" name="Picture 26" descr="ecblank">
          <a:extLst>
            <a:ext uri="{FF2B5EF4-FFF2-40B4-BE49-F238E27FC236}">
              <a16:creationId xmlns:a16="http://schemas.microsoft.com/office/drawing/2014/main" id="{00000000-0008-0000-0900-00005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0" name="Picture 30" descr="ecblank">
          <a:extLst>
            <a:ext uri="{FF2B5EF4-FFF2-40B4-BE49-F238E27FC236}">
              <a16:creationId xmlns:a16="http://schemas.microsoft.com/office/drawing/2014/main" id="{00000000-0008-0000-0900-00005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1" name="Picture 34" descr="ecblank">
          <a:extLst>
            <a:ext uri="{FF2B5EF4-FFF2-40B4-BE49-F238E27FC236}">
              <a16:creationId xmlns:a16="http://schemas.microsoft.com/office/drawing/2014/main" id="{00000000-0008-0000-0900-00005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2" name="Picture 38" descr="ecblank">
          <a:extLst>
            <a:ext uri="{FF2B5EF4-FFF2-40B4-BE49-F238E27FC236}">
              <a16:creationId xmlns:a16="http://schemas.microsoft.com/office/drawing/2014/main" id="{00000000-0008-0000-0900-00006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3" name="Picture 43" descr="ecblank">
          <a:extLst>
            <a:ext uri="{FF2B5EF4-FFF2-40B4-BE49-F238E27FC236}">
              <a16:creationId xmlns:a16="http://schemas.microsoft.com/office/drawing/2014/main" id="{00000000-0008-0000-0900-00006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4" name="Picture 47" descr="ecblank">
          <a:extLst>
            <a:ext uri="{FF2B5EF4-FFF2-40B4-BE49-F238E27FC236}">
              <a16:creationId xmlns:a16="http://schemas.microsoft.com/office/drawing/2014/main" id="{00000000-0008-0000-0900-00006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5" name="Picture 51" descr="ecblank">
          <a:extLst>
            <a:ext uri="{FF2B5EF4-FFF2-40B4-BE49-F238E27FC236}">
              <a16:creationId xmlns:a16="http://schemas.microsoft.com/office/drawing/2014/main" id="{00000000-0008-0000-0900-00006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6" name="Picture 55" descr="ecblank">
          <a:extLst>
            <a:ext uri="{FF2B5EF4-FFF2-40B4-BE49-F238E27FC236}">
              <a16:creationId xmlns:a16="http://schemas.microsoft.com/office/drawing/2014/main" id="{00000000-0008-0000-0900-00006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7" name="Picture 59" descr="ecblank">
          <a:extLst>
            <a:ext uri="{FF2B5EF4-FFF2-40B4-BE49-F238E27FC236}">
              <a16:creationId xmlns:a16="http://schemas.microsoft.com/office/drawing/2014/main" id="{00000000-0008-0000-0900-00006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8" name="Picture 63" descr="ecblank">
          <a:extLst>
            <a:ext uri="{FF2B5EF4-FFF2-40B4-BE49-F238E27FC236}">
              <a16:creationId xmlns:a16="http://schemas.microsoft.com/office/drawing/2014/main" id="{00000000-0008-0000-0900-00006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39" name="Picture 64" descr="ecblank">
          <a:extLst>
            <a:ext uri="{FF2B5EF4-FFF2-40B4-BE49-F238E27FC236}">
              <a16:creationId xmlns:a16="http://schemas.microsoft.com/office/drawing/2014/main" id="{00000000-0008-0000-0900-00006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0" name="Picture 65" descr="ecblank">
          <a:extLst>
            <a:ext uri="{FF2B5EF4-FFF2-40B4-BE49-F238E27FC236}">
              <a16:creationId xmlns:a16="http://schemas.microsoft.com/office/drawing/2014/main" id="{00000000-0008-0000-0900-00006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1" name="Picture 66" descr="ecblank">
          <a:extLst>
            <a:ext uri="{FF2B5EF4-FFF2-40B4-BE49-F238E27FC236}">
              <a16:creationId xmlns:a16="http://schemas.microsoft.com/office/drawing/2014/main" id="{00000000-0008-0000-0900-00006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2" name="Picture 68" descr="ecblank">
          <a:extLst>
            <a:ext uri="{FF2B5EF4-FFF2-40B4-BE49-F238E27FC236}">
              <a16:creationId xmlns:a16="http://schemas.microsoft.com/office/drawing/2014/main" id="{00000000-0008-0000-0900-00006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3" name="Picture 72" descr="ecblank">
          <a:extLst>
            <a:ext uri="{FF2B5EF4-FFF2-40B4-BE49-F238E27FC236}">
              <a16:creationId xmlns:a16="http://schemas.microsoft.com/office/drawing/2014/main" id="{00000000-0008-0000-0900-00006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4" name="Picture 97" descr="ecblank">
          <a:extLst>
            <a:ext uri="{FF2B5EF4-FFF2-40B4-BE49-F238E27FC236}">
              <a16:creationId xmlns:a16="http://schemas.microsoft.com/office/drawing/2014/main" id="{00000000-0008-0000-0900-00006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5" name="Picture 99" descr="ecblank">
          <a:extLst>
            <a:ext uri="{FF2B5EF4-FFF2-40B4-BE49-F238E27FC236}">
              <a16:creationId xmlns:a16="http://schemas.microsoft.com/office/drawing/2014/main" id="{00000000-0008-0000-0900-00006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6" name="Picture 101" descr="ecblank">
          <a:extLst>
            <a:ext uri="{FF2B5EF4-FFF2-40B4-BE49-F238E27FC236}">
              <a16:creationId xmlns:a16="http://schemas.microsoft.com/office/drawing/2014/main" id="{00000000-0008-0000-0900-00006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7" name="Picture 103" descr="ecblank">
          <a:extLst>
            <a:ext uri="{FF2B5EF4-FFF2-40B4-BE49-F238E27FC236}">
              <a16:creationId xmlns:a16="http://schemas.microsoft.com/office/drawing/2014/main" id="{00000000-0008-0000-0900-00006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8" name="Picture 26" descr="ecblank">
          <a:extLst>
            <a:ext uri="{FF2B5EF4-FFF2-40B4-BE49-F238E27FC236}">
              <a16:creationId xmlns:a16="http://schemas.microsoft.com/office/drawing/2014/main" id="{00000000-0008-0000-0900-00007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49" name="Picture 30" descr="ecblank">
          <a:extLst>
            <a:ext uri="{FF2B5EF4-FFF2-40B4-BE49-F238E27FC236}">
              <a16:creationId xmlns:a16="http://schemas.microsoft.com/office/drawing/2014/main" id="{00000000-0008-0000-0900-00007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0" name="Picture 34" descr="ecblank">
          <a:extLst>
            <a:ext uri="{FF2B5EF4-FFF2-40B4-BE49-F238E27FC236}">
              <a16:creationId xmlns:a16="http://schemas.microsoft.com/office/drawing/2014/main" id="{00000000-0008-0000-0900-00007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1" name="Picture 38" descr="ecblank">
          <a:extLst>
            <a:ext uri="{FF2B5EF4-FFF2-40B4-BE49-F238E27FC236}">
              <a16:creationId xmlns:a16="http://schemas.microsoft.com/office/drawing/2014/main" id="{00000000-0008-0000-0900-00007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2" name="Picture 43" descr="ecblank">
          <a:extLst>
            <a:ext uri="{FF2B5EF4-FFF2-40B4-BE49-F238E27FC236}">
              <a16:creationId xmlns:a16="http://schemas.microsoft.com/office/drawing/2014/main" id="{00000000-0008-0000-0900-00007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3" name="Picture 47" descr="ecblank">
          <a:extLst>
            <a:ext uri="{FF2B5EF4-FFF2-40B4-BE49-F238E27FC236}">
              <a16:creationId xmlns:a16="http://schemas.microsoft.com/office/drawing/2014/main" id="{00000000-0008-0000-0900-00007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4" name="Picture 51" descr="ecblank">
          <a:extLst>
            <a:ext uri="{FF2B5EF4-FFF2-40B4-BE49-F238E27FC236}">
              <a16:creationId xmlns:a16="http://schemas.microsoft.com/office/drawing/2014/main" id="{00000000-0008-0000-0900-00007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5" name="Picture 55" descr="ecblank">
          <a:extLst>
            <a:ext uri="{FF2B5EF4-FFF2-40B4-BE49-F238E27FC236}">
              <a16:creationId xmlns:a16="http://schemas.microsoft.com/office/drawing/2014/main" id="{00000000-0008-0000-0900-00007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6" name="Picture 59" descr="ecblank">
          <a:extLst>
            <a:ext uri="{FF2B5EF4-FFF2-40B4-BE49-F238E27FC236}">
              <a16:creationId xmlns:a16="http://schemas.microsoft.com/office/drawing/2014/main" id="{00000000-0008-0000-0900-00007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7" name="Picture 63" descr="ecblank">
          <a:extLst>
            <a:ext uri="{FF2B5EF4-FFF2-40B4-BE49-F238E27FC236}">
              <a16:creationId xmlns:a16="http://schemas.microsoft.com/office/drawing/2014/main" id="{00000000-0008-0000-0900-00007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8" name="Picture 64" descr="ecblank">
          <a:extLst>
            <a:ext uri="{FF2B5EF4-FFF2-40B4-BE49-F238E27FC236}">
              <a16:creationId xmlns:a16="http://schemas.microsoft.com/office/drawing/2014/main" id="{00000000-0008-0000-0900-00007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59" name="Picture 65" descr="ecblank">
          <a:extLst>
            <a:ext uri="{FF2B5EF4-FFF2-40B4-BE49-F238E27FC236}">
              <a16:creationId xmlns:a16="http://schemas.microsoft.com/office/drawing/2014/main" id="{00000000-0008-0000-0900-00007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0" name="Picture 66" descr="ecblank">
          <a:extLst>
            <a:ext uri="{FF2B5EF4-FFF2-40B4-BE49-F238E27FC236}">
              <a16:creationId xmlns:a16="http://schemas.microsoft.com/office/drawing/2014/main" id="{00000000-0008-0000-0900-00007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1" name="Picture 68" descr="ecblank">
          <a:extLst>
            <a:ext uri="{FF2B5EF4-FFF2-40B4-BE49-F238E27FC236}">
              <a16:creationId xmlns:a16="http://schemas.microsoft.com/office/drawing/2014/main" id="{00000000-0008-0000-0900-00007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2" name="Picture 72" descr="ecblank">
          <a:extLst>
            <a:ext uri="{FF2B5EF4-FFF2-40B4-BE49-F238E27FC236}">
              <a16:creationId xmlns:a16="http://schemas.microsoft.com/office/drawing/2014/main" id="{00000000-0008-0000-0900-00007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3" name="Picture 97" descr="ecblank">
          <a:extLst>
            <a:ext uri="{FF2B5EF4-FFF2-40B4-BE49-F238E27FC236}">
              <a16:creationId xmlns:a16="http://schemas.microsoft.com/office/drawing/2014/main" id="{00000000-0008-0000-0900-00007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4" name="Picture 99" descr="ecblank">
          <a:extLst>
            <a:ext uri="{FF2B5EF4-FFF2-40B4-BE49-F238E27FC236}">
              <a16:creationId xmlns:a16="http://schemas.microsoft.com/office/drawing/2014/main" id="{00000000-0008-0000-0900-00008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5" name="Picture 101" descr="ecblank">
          <a:extLst>
            <a:ext uri="{FF2B5EF4-FFF2-40B4-BE49-F238E27FC236}">
              <a16:creationId xmlns:a16="http://schemas.microsoft.com/office/drawing/2014/main" id="{00000000-0008-0000-0900-00008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6" name="Picture 103" descr="ecblank">
          <a:extLst>
            <a:ext uri="{FF2B5EF4-FFF2-40B4-BE49-F238E27FC236}">
              <a16:creationId xmlns:a16="http://schemas.microsoft.com/office/drawing/2014/main" id="{00000000-0008-0000-0900-00008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7" name="Picture 105" descr="ecblank">
          <a:extLst>
            <a:ext uri="{FF2B5EF4-FFF2-40B4-BE49-F238E27FC236}">
              <a16:creationId xmlns:a16="http://schemas.microsoft.com/office/drawing/2014/main" id="{00000000-0008-0000-0900-00008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8" name="Picture 2" descr="ecblank">
          <a:extLst>
            <a:ext uri="{FF2B5EF4-FFF2-40B4-BE49-F238E27FC236}">
              <a16:creationId xmlns:a16="http://schemas.microsoft.com/office/drawing/2014/main" id="{00000000-0008-0000-0900-00008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69" name="Picture 6" descr="ecblank">
          <a:extLst>
            <a:ext uri="{FF2B5EF4-FFF2-40B4-BE49-F238E27FC236}">
              <a16:creationId xmlns:a16="http://schemas.microsoft.com/office/drawing/2014/main" id="{00000000-0008-0000-0900-00008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0" name="Picture 10" descr="ecblank">
          <a:extLst>
            <a:ext uri="{FF2B5EF4-FFF2-40B4-BE49-F238E27FC236}">
              <a16:creationId xmlns:a16="http://schemas.microsoft.com/office/drawing/2014/main" id="{00000000-0008-0000-0900-00008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1" name="Picture 14" descr="ecblank">
          <a:extLst>
            <a:ext uri="{FF2B5EF4-FFF2-40B4-BE49-F238E27FC236}">
              <a16:creationId xmlns:a16="http://schemas.microsoft.com/office/drawing/2014/main" id="{00000000-0008-0000-0900-00008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2" name="Picture 18" descr="ecblank">
          <a:extLst>
            <a:ext uri="{FF2B5EF4-FFF2-40B4-BE49-F238E27FC236}">
              <a16:creationId xmlns:a16="http://schemas.microsoft.com/office/drawing/2014/main" id="{00000000-0008-0000-0900-00008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3" name="Picture 22" descr="ecblank">
          <a:extLst>
            <a:ext uri="{FF2B5EF4-FFF2-40B4-BE49-F238E27FC236}">
              <a16:creationId xmlns:a16="http://schemas.microsoft.com/office/drawing/2014/main" id="{00000000-0008-0000-0900-00008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4" name="Picture 26" descr="ecblank">
          <a:extLst>
            <a:ext uri="{FF2B5EF4-FFF2-40B4-BE49-F238E27FC236}">
              <a16:creationId xmlns:a16="http://schemas.microsoft.com/office/drawing/2014/main" id="{00000000-0008-0000-0900-00008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5" name="Picture 30" descr="ecblank">
          <a:extLst>
            <a:ext uri="{FF2B5EF4-FFF2-40B4-BE49-F238E27FC236}">
              <a16:creationId xmlns:a16="http://schemas.microsoft.com/office/drawing/2014/main" id="{00000000-0008-0000-0900-00008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6" name="Picture 34" descr="ecblank">
          <a:extLst>
            <a:ext uri="{FF2B5EF4-FFF2-40B4-BE49-F238E27FC236}">
              <a16:creationId xmlns:a16="http://schemas.microsoft.com/office/drawing/2014/main" id="{00000000-0008-0000-0900-00008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7" name="Picture 38" descr="ecblank">
          <a:extLst>
            <a:ext uri="{FF2B5EF4-FFF2-40B4-BE49-F238E27FC236}">
              <a16:creationId xmlns:a16="http://schemas.microsoft.com/office/drawing/2014/main" id="{00000000-0008-0000-0900-00008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8" name="Picture 43" descr="ecblank">
          <a:extLst>
            <a:ext uri="{FF2B5EF4-FFF2-40B4-BE49-F238E27FC236}">
              <a16:creationId xmlns:a16="http://schemas.microsoft.com/office/drawing/2014/main" id="{00000000-0008-0000-0900-00008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79" name="Picture 47" descr="ecblank">
          <a:extLst>
            <a:ext uri="{FF2B5EF4-FFF2-40B4-BE49-F238E27FC236}">
              <a16:creationId xmlns:a16="http://schemas.microsoft.com/office/drawing/2014/main" id="{00000000-0008-0000-0900-00008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0" name="Picture 51" descr="ecblank">
          <a:extLst>
            <a:ext uri="{FF2B5EF4-FFF2-40B4-BE49-F238E27FC236}">
              <a16:creationId xmlns:a16="http://schemas.microsoft.com/office/drawing/2014/main" id="{00000000-0008-0000-0900-00009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1" name="Picture 55" descr="ecblank">
          <a:extLst>
            <a:ext uri="{FF2B5EF4-FFF2-40B4-BE49-F238E27FC236}">
              <a16:creationId xmlns:a16="http://schemas.microsoft.com/office/drawing/2014/main" id="{00000000-0008-0000-0900-00009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2" name="Picture 59" descr="ecblank">
          <a:extLst>
            <a:ext uri="{FF2B5EF4-FFF2-40B4-BE49-F238E27FC236}">
              <a16:creationId xmlns:a16="http://schemas.microsoft.com/office/drawing/2014/main" id="{00000000-0008-0000-0900-00009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3" name="Picture 63" descr="ecblank">
          <a:extLst>
            <a:ext uri="{FF2B5EF4-FFF2-40B4-BE49-F238E27FC236}">
              <a16:creationId xmlns:a16="http://schemas.microsoft.com/office/drawing/2014/main" id="{00000000-0008-0000-0900-00009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4" name="Picture 64" descr="ecblank">
          <a:extLst>
            <a:ext uri="{FF2B5EF4-FFF2-40B4-BE49-F238E27FC236}">
              <a16:creationId xmlns:a16="http://schemas.microsoft.com/office/drawing/2014/main" id="{00000000-0008-0000-0900-00009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5" name="Picture 65" descr="ecblank">
          <a:extLst>
            <a:ext uri="{FF2B5EF4-FFF2-40B4-BE49-F238E27FC236}">
              <a16:creationId xmlns:a16="http://schemas.microsoft.com/office/drawing/2014/main" id="{00000000-0008-0000-0900-00009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6" name="Picture 66" descr="ecblank">
          <a:extLst>
            <a:ext uri="{FF2B5EF4-FFF2-40B4-BE49-F238E27FC236}">
              <a16:creationId xmlns:a16="http://schemas.microsoft.com/office/drawing/2014/main" id="{00000000-0008-0000-0900-00009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7" name="Picture 68" descr="ecblank">
          <a:extLst>
            <a:ext uri="{FF2B5EF4-FFF2-40B4-BE49-F238E27FC236}">
              <a16:creationId xmlns:a16="http://schemas.microsoft.com/office/drawing/2014/main" id="{00000000-0008-0000-0900-00009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8" name="Picture 72" descr="ecblank">
          <a:extLst>
            <a:ext uri="{FF2B5EF4-FFF2-40B4-BE49-F238E27FC236}">
              <a16:creationId xmlns:a16="http://schemas.microsoft.com/office/drawing/2014/main" id="{00000000-0008-0000-0900-00009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89" name="Picture 97" descr="ecblank">
          <a:extLst>
            <a:ext uri="{FF2B5EF4-FFF2-40B4-BE49-F238E27FC236}">
              <a16:creationId xmlns:a16="http://schemas.microsoft.com/office/drawing/2014/main" id="{00000000-0008-0000-0900-00009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0" name="Picture 99" descr="ecblank">
          <a:extLst>
            <a:ext uri="{FF2B5EF4-FFF2-40B4-BE49-F238E27FC236}">
              <a16:creationId xmlns:a16="http://schemas.microsoft.com/office/drawing/2014/main" id="{00000000-0008-0000-0900-00009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1" name="Picture 101" descr="ecblank">
          <a:extLst>
            <a:ext uri="{FF2B5EF4-FFF2-40B4-BE49-F238E27FC236}">
              <a16:creationId xmlns:a16="http://schemas.microsoft.com/office/drawing/2014/main" id="{00000000-0008-0000-0900-00009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2" name="Picture 103" descr="ecblank">
          <a:extLst>
            <a:ext uri="{FF2B5EF4-FFF2-40B4-BE49-F238E27FC236}">
              <a16:creationId xmlns:a16="http://schemas.microsoft.com/office/drawing/2014/main" id="{00000000-0008-0000-0900-00009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3" name="Picture 30" descr="ecblank">
          <a:extLst>
            <a:ext uri="{FF2B5EF4-FFF2-40B4-BE49-F238E27FC236}">
              <a16:creationId xmlns:a16="http://schemas.microsoft.com/office/drawing/2014/main" id="{00000000-0008-0000-0900-00009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4" name="Picture 34" descr="ecblank">
          <a:extLst>
            <a:ext uri="{FF2B5EF4-FFF2-40B4-BE49-F238E27FC236}">
              <a16:creationId xmlns:a16="http://schemas.microsoft.com/office/drawing/2014/main" id="{00000000-0008-0000-0900-00009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5" name="Picture 38" descr="ecblank">
          <a:extLst>
            <a:ext uri="{FF2B5EF4-FFF2-40B4-BE49-F238E27FC236}">
              <a16:creationId xmlns:a16="http://schemas.microsoft.com/office/drawing/2014/main" id="{00000000-0008-0000-0900-00009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6" name="Picture 43" descr="ecblank">
          <a:extLst>
            <a:ext uri="{FF2B5EF4-FFF2-40B4-BE49-F238E27FC236}">
              <a16:creationId xmlns:a16="http://schemas.microsoft.com/office/drawing/2014/main" id="{00000000-0008-0000-0900-0000A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7" name="Picture 47" descr="ecblank">
          <a:extLst>
            <a:ext uri="{FF2B5EF4-FFF2-40B4-BE49-F238E27FC236}">
              <a16:creationId xmlns:a16="http://schemas.microsoft.com/office/drawing/2014/main" id="{00000000-0008-0000-0900-0000A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8" name="Picture 51" descr="ecblank">
          <a:extLst>
            <a:ext uri="{FF2B5EF4-FFF2-40B4-BE49-F238E27FC236}">
              <a16:creationId xmlns:a16="http://schemas.microsoft.com/office/drawing/2014/main" id="{00000000-0008-0000-0900-0000A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699" name="Picture 55" descr="ecblank">
          <a:extLst>
            <a:ext uri="{FF2B5EF4-FFF2-40B4-BE49-F238E27FC236}">
              <a16:creationId xmlns:a16="http://schemas.microsoft.com/office/drawing/2014/main" id="{00000000-0008-0000-0900-0000A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0" name="Picture 59" descr="ecblank">
          <a:extLst>
            <a:ext uri="{FF2B5EF4-FFF2-40B4-BE49-F238E27FC236}">
              <a16:creationId xmlns:a16="http://schemas.microsoft.com/office/drawing/2014/main" id="{00000000-0008-0000-0900-0000A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1" name="Picture 63" descr="ecblank">
          <a:extLst>
            <a:ext uri="{FF2B5EF4-FFF2-40B4-BE49-F238E27FC236}">
              <a16:creationId xmlns:a16="http://schemas.microsoft.com/office/drawing/2014/main" id="{00000000-0008-0000-0900-0000A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2" name="Picture 64" descr="ecblank">
          <a:extLst>
            <a:ext uri="{FF2B5EF4-FFF2-40B4-BE49-F238E27FC236}">
              <a16:creationId xmlns:a16="http://schemas.microsoft.com/office/drawing/2014/main" id="{00000000-0008-0000-0900-0000A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3" name="Picture 65" descr="ecblank">
          <a:extLst>
            <a:ext uri="{FF2B5EF4-FFF2-40B4-BE49-F238E27FC236}">
              <a16:creationId xmlns:a16="http://schemas.microsoft.com/office/drawing/2014/main" id="{00000000-0008-0000-0900-0000A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4" name="Picture 66" descr="ecblank">
          <a:extLst>
            <a:ext uri="{FF2B5EF4-FFF2-40B4-BE49-F238E27FC236}">
              <a16:creationId xmlns:a16="http://schemas.microsoft.com/office/drawing/2014/main" id="{00000000-0008-0000-0900-0000A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5" name="Picture 68" descr="ecblank">
          <a:extLst>
            <a:ext uri="{FF2B5EF4-FFF2-40B4-BE49-F238E27FC236}">
              <a16:creationId xmlns:a16="http://schemas.microsoft.com/office/drawing/2014/main" id="{00000000-0008-0000-0900-0000A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6" name="Picture 72" descr="ecblank">
          <a:extLst>
            <a:ext uri="{FF2B5EF4-FFF2-40B4-BE49-F238E27FC236}">
              <a16:creationId xmlns:a16="http://schemas.microsoft.com/office/drawing/2014/main" id="{00000000-0008-0000-0900-0000A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7" name="Picture 97" descr="ecblank">
          <a:extLst>
            <a:ext uri="{FF2B5EF4-FFF2-40B4-BE49-F238E27FC236}">
              <a16:creationId xmlns:a16="http://schemas.microsoft.com/office/drawing/2014/main" id="{00000000-0008-0000-0900-0000A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8" name="Picture 99" descr="ecblank">
          <a:extLst>
            <a:ext uri="{FF2B5EF4-FFF2-40B4-BE49-F238E27FC236}">
              <a16:creationId xmlns:a16="http://schemas.microsoft.com/office/drawing/2014/main" id="{00000000-0008-0000-0900-0000A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09" name="Picture 101" descr="ecblank">
          <a:extLst>
            <a:ext uri="{FF2B5EF4-FFF2-40B4-BE49-F238E27FC236}">
              <a16:creationId xmlns:a16="http://schemas.microsoft.com/office/drawing/2014/main" id="{00000000-0008-0000-0900-0000A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0" name="Picture 103" descr="ecblank">
          <a:extLst>
            <a:ext uri="{FF2B5EF4-FFF2-40B4-BE49-F238E27FC236}">
              <a16:creationId xmlns:a16="http://schemas.microsoft.com/office/drawing/2014/main" id="{00000000-0008-0000-0900-0000A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1" name="Picture 105" descr="ecblank">
          <a:extLst>
            <a:ext uri="{FF2B5EF4-FFF2-40B4-BE49-F238E27FC236}">
              <a16:creationId xmlns:a16="http://schemas.microsoft.com/office/drawing/2014/main" id="{00000000-0008-0000-0900-0000A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2" name="Picture 2" descr="ecblank">
          <a:extLst>
            <a:ext uri="{FF2B5EF4-FFF2-40B4-BE49-F238E27FC236}">
              <a16:creationId xmlns:a16="http://schemas.microsoft.com/office/drawing/2014/main" id="{00000000-0008-0000-0900-0000B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3" name="Picture 6" descr="ecblank">
          <a:extLst>
            <a:ext uri="{FF2B5EF4-FFF2-40B4-BE49-F238E27FC236}">
              <a16:creationId xmlns:a16="http://schemas.microsoft.com/office/drawing/2014/main" id="{00000000-0008-0000-0900-0000B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4" name="Picture 10" descr="ecblank">
          <a:extLst>
            <a:ext uri="{FF2B5EF4-FFF2-40B4-BE49-F238E27FC236}">
              <a16:creationId xmlns:a16="http://schemas.microsoft.com/office/drawing/2014/main" id="{00000000-0008-0000-0900-0000B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5" name="Picture 14" descr="ecblank">
          <a:extLst>
            <a:ext uri="{FF2B5EF4-FFF2-40B4-BE49-F238E27FC236}">
              <a16:creationId xmlns:a16="http://schemas.microsoft.com/office/drawing/2014/main" id="{00000000-0008-0000-0900-0000B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6" name="Picture 18" descr="ecblank">
          <a:extLst>
            <a:ext uri="{FF2B5EF4-FFF2-40B4-BE49-F238E27FC236}">
              <a16:creationId xmlns:a16="http://schemas.microsoft.com/office/drawing/2014/main" id="{00000000-0008-0000-0900-0000B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7" name="Picture 22" descr="ecblank">
          <a:extLst>
            <a:ext uri="{FF2B5EF4-FFF2-40B4-BE49-F238E27FC236}">
              <a16:creationId xmlns:a16="http://schemas.microsoft.com/office/drawing/2014/main" id="{00000000-0008-0000-0900-0000B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8" name="Picture 26" descr="ecblank">
          <a:extLst>
            <a:ext uri="{FF2B5EF4-FFF2-40B4-BE49-F238E27FC236}">
              <a16:creationId xmlns:a16="http://schemas.microsoft.com/office/drawing/2014/main" id="{00000000-0008-0000-0900-0000B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19" name="Picture 30" descr="ecblank">
          <a:extLst>
            <a:ext uri="{FF2B5EF4-FFF2-40B4-BE49-F238E27FC236}">
              <a16:creationId xmlns:a16="http://schemas.microsoft.com/office/drawing/2014/main" id="{00000000-0008-0000-0900-0000B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0" name="Picture 34" descr="ecblank">
          <a:extLst>
            <a:ext uri="{FF2B5EF4-FFF2-40B4-BE49-F238E27FC236}">
              <a16:creationId xmlns:a16="http://schemas.microsoft.com/office/drawing/2014/main" id="{00000000-0008-0000-0900-0000B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1" name="Picture 38" descr="ecblank">
          <a:extLst>
            <a:ext uri="{FF2B5EF4-FFF2-40B4-BE49-F238E27FC236}">
              <a16:creationId xmlns:a16="http://schemas.microsoft.com/office/drawing/2014/main" id="{00000000-0008-0000-0900-0000B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2" name="Picture 43" descr="ecblank">
          <a:extLst>
            <a:ext uri="{FF2B5EF4-FFF2-40B4-BE49-F238E27FC236}">
              <a16:creationId xmlns:a16="http://schemas.microsoft.com/office/drawing/2014/main" id="{00000000-0008-0000-0900-0000B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3" name="Picture 47" descr="ecblank">
          <a:extLst>
            <a:ext uri="{FF2B5EF4-FFF2-40B4-BE49-F238E27FC236}">
              <a16:creationId xmlns:a16="http://schemas.microsoft.com/office/drawing/2014/main" id="{00000000-0008-0000-0900-0000B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4" name="Picture 51" descr="ecblank">
          <a:extLst>
            <a:ext uri="{FF2B5EF4-FFF2-40B4-BE49-F238E27FC236}">
              <a16:creationId xmlns:a16="http://schemas.microsoft.com/office/drawing/2014/main" id="{00000000-0008-0000-0900-0000B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5" name="Picture 55" descr="ecblank">
          <a:extLst>
            <a:ext uri="{FF2B5EF4-FFF2-40B4-BE49-F238E27FC236}">
              <a16:creationId xmlns:a16="http://schemas.microsoft.com/office/drawing/2014/main" id="{00000000-0008-0000-0900-0000B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6" name="Picture 59" descr="ecblank">
          <a:extLst>
            <a:ext uri="{FF2B5EF4-FFF2-40B4-BE49-F238E27FC236}">
              <a16:creationId xmlns:a16="http://schemas.microsoft.com/office/drawing/2014/main" id="{00000000-0008-0000-0900-0000B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7" name="Picture 63" descr="ecblank">
          <a:extLst>
            <a:ext uri="{FF2B5EF4-FFF2-40B4-BE49-F238E27FC236}">
              <a16:creationId xmlns:a16="http://schemas.microsoft.com/office/drawing/2014/main" id="{00000000-0008-0000-0900-0000B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8" name="Picture 64" descr="ecblank">
          <a:extLst>
            <a:ext uri="{FF2B5EF4-FFF2-40B4-BE49-F238E27FC236}">
              <a16:creationId xmlns:a16="http://schemas.microsoft.com/office/drawing/2014/main" id="{00000000-0008-0000-0900-0000C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29" name="Picture 65" descr="ecblank">
          <a:extLst>
            <a:ext uri="{FF2B5EF4-FFF2-40B4-BE49-F238E27FC236}">
              <a16:creationId xmlns:a16="http://schemas.microsoft.com/office/drawing/2014/main" id="{00000000-0008-0000-0900-0000C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0" name="Picture 66" descr="ecblank">
          <a:extLst>
            <a:ext uri="{FF2B5EF4-FFF2-40B4-BE49-F238E27FC236}">
              <a16:creationId xmlns:a16="http://schemas.microsoft.com/office/drawing/2014/main" id="{00000000-0008-0000-0900-0000C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1" name="Picture 68" descr="ecblank">
          <a:extLst>
            <a:ext uri="{FF2B5EF4-FFF2-40B4-BE49-F238E27FC236}">
              <a16:creationId xmlns:a16="http://schemas.microsoft.com/office/drawing/2014/main" id="{00000000-0008-0000-0900-0000C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2" name="Picture 72" descr="ecblank">
          <a:extLst>
            <a:ext uri="{FF2B5EF4-FFF2-40B4-BE49-F238E27FC236}">
              <a16:creationId xmlns:a16="http://schemas.microsoft.com/office/drawing/2014/main" id="{00000000-0008-0000-0900-0000C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3" name="Picture 97" descr="ecblank">
          <a:extLst>
            <a:ext uri="{FF2B5EF4-FFF2-40B4-BE49-F238E27FC236}">
              <a16:creationId xmlns:a16="http://schemas.microsoft.com/office/drawing/2014/main" id="{00000000-0008-0000-0900-0000C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4" name="Picture 99" descr="ecblank">
          <a:extLst>
            <a:ext uri="{FF2B5EF4-FFF2-40B4-BE49-F238E27FC236}">
              <a16:creationId xmlns:a16="http://schemas.microsoft.com/office/drawing/2014/main" id="{00000000-0008-0000-0900-0000C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5" name="Picture 101" descr="ecblank">
          <a:extLst>
            <a:ext uri="{FF2B5EF4-FFF2-40B4-BE49-F238E27FC236}">
              <a16:creationId xmlns:a16="http://schemas.microsoft.com/office/drawing/2014/main" id="{00000000-0008-0000-0900-0000C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6" name="Picture 103" descr="ecblank">
          <a:extLst>
            <a:ext uri="{FF2B5EF4-FFF2-40B4-BE49-F238E27FC236}">
              <a16:creationId xmlns:a16="http://schemas.microsoft.com/office/drawing/2014/main" id="{00000000-0008-0000-0900-0000C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7" name="Picture 26" descr="ecblank">
          <a:extLst>
            <a:ext uri="{FF2B5EF4-FFF2-40B4-BE49-F238E27FC236}">
              <a16:creationId xmlns:a16="http://schemas.microsoft.com/office/drawing/2014/main" id="{00000000-0008-0000-0900-0000C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8" name="Picture 30" descr="ecblank">
          <a:extLst>
            <a:ext uri="{FF2B5EF4-FFF2-40B4-BE49-F238E27FC236}">
              <a16:creationId xmlns:a16="http://schemas.microsoft.com/office/drawing/2014/main" id="{00000000-0008-0000-0900-0000C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39" name="Picture 34" descr="ecblank">
          <a:extLst>
            <a:ext uri="{FF2B5EF4-FFF2-40B4-BE49-F238E27FC236}">
              <a16:creationId xmlns:a16="http://schemas.microsoft.com/office/drawing/2014/main" id="{00000000-0008-0000-0900-0000C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0" name="Picture 38" descr="ecblank">
          <a:extLst>
            <a:ext uri="{FF2B5EF4-FFF2-40B4-BE49-F238E27FC236}">
              <a16:creationId xmlns:a16="http://schemas.microsoft.com/office/drawing/2014/main" id="{00000000-0008-0000-0900-0000C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1" name="Picture 43" descr="ecblank">
          <a:extLst>
            <a:ext uri="{FF2B5EF4-FFF2-40B4-BE49-F238E27FC236}">
              <a16:creationId xmlns:a16="http://schemas.microsoft.com/office/drawing/2014/main" id="{00000000-0008-0000-0900-0000C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2" name="Picture 47" descr="ecblank">
          <a:extLst>
            <a:ext uri="{FF2B5EF4-FFF2-40B4-BE49-F238E27FC236}">
              <a16:creationId xmlns:a16="http://schemas.microsoft.com/office/drawing/2014/main" id="{00000000-0008-0000-0900-0000C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3" name="Picture 51" descr="ecblank">
          <a:extLst>
            <a:ext uri="{FF2B5EF4-FFF2-40B4-BE49-F238E27FC236}">
              <a16:creationId xmlns:a16="http://schemas.microsoft.com/office/drawing/2014/main" id="{00000000-0008-0000-0900-0000C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4" name="Picture 55" descr="ecblank">
          <a:extLst>
            <a:ext uri="{FF2B5EF4-FFF2-40B4-BE49-F238E27FC236}">
              <a16:creationId xmlns:a16="http://schemas.microsoft.com/office/drawing/2014/main" id="{00000000-0008-0000-0900-0000D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5" name="Picture 59" descr="ecblank">
          <a:extLst>
            <a:ext uri="{FF2B5EF4-FFF2-40B4-BE49-F238E27FC236}">
              <a16:creationId xmlns:a16="http://schemas.microsoft.com/office/drawing/2014/main" id="{00000000-0008-0000-0900-0000D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6" name="Picture 63" descr="ecblank">
          <a:extLst>
            <a:ext uri="{FF2B5EF4-FFF2-40B4-BE49-F238E27FC236}">
              <a16:creationId xmlns:a16="http://schemas.microsoft.com/office/drawing/2014/main" id="{00000000-0008-0000-0900-0000D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7" name="Picture 64" descr="ecblank">
          <a:extLst>
            <a:ext uri="{FF2B5EF4-FFF2-40B4-BE49-F238E27FC236}">
              <a16:creationId xmlns:a16="http://schemas.microsoft.com/office/drawing/2014/main" id="{00000000-0008-0000-0900-0000D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8" name="Picture 65" descr="ecblank">
          <a:extLst>
            <a:ext uri="{FF2B5EF4-FFF2-40B4-BE49-F238E27FC236}">
              <a16:creationId xmlns:a16="http://schemas.microsoft.com/office/drawing/2014/main" id="{00000000-0008-0000-0900-0000D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49" name="Picture 66" descr="ecblank">
          <a:extLst>
            <a:ext uri="{FF2B5EF4-FFF2-40B4-BE49-F238E27FC236}">
              <a16:creationId xmlns:a16="http://schemas.microsoft.com/office/drawing/2014/main" id="{00000000-0008-0000-0900-0000D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0" name="Picture 68" descr="ecblank">
          <a:extLst>
            <a:ext uri="{FF2B5EF4-FFF2-40B4-BE49-F238E27FC236}">
              <a16:creationId xmlns:a16="http://schemas.microsoft.com/office/drawing/2014/main" id="{00000000-0008-0000-0900-0000D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1" name="Picture 72" descr="ecblank">
          <a:extLst>
            <a:ext uri="{FF2B5EF4-FFF2-40B4-BE49-F238E27FC236}">
              <a16:creationId xmlns:a16="http://schemas.microsoft.com/office/drawing/2014/main" id="{00000000-0008-0000-0900-0000D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2" name="Picture 97" descr="ecblank">
          <a:extLst>
            <a:ext uri="{FF2B5EF4-FFF2-40B4-BE49-F238E27FC236}">
              <a16:creationId xmlns:a16="http://schemas.microsoft.com/office/drawing/2014/main" id="{00000000-0008-0000-0900-0000D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3" name="Picture 99" descr="ecblank">
          <a:extLst>
            <a:ext uri="{FF2B5EF4-FFF2-40B4-BE49-F238E27FC236}">
              <a16:creationId xmlns:a16="http://schemas.microsoft.com/office/drawing/2014/main" id="{00000000-0008-0000-0900-0000D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4" name="Picture 101" descr="ecblank">
          <a:extLst>
            <a:ext uri="{FF2B5EF4-FFF2-40B4-BE49-F238E27FC236}">
              <a16:creationId xmlns:a16="http://schemas.microsoft.com/office/drawing/2014/main" id="{00000000-0008-0000-0900-0000D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5" name="Picture 103" descr="ecblank">
          <a:extLst>
            <a:ext uri="{FF2B5EF4-FFF2-40B4-BE49-F238E27FC236}">
              <a16:creationId xmlns:a16="http://schemas.microsoft.com/office/drawing/2014/main" id="{00000000-0008-0000-0900-0000D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6" name="Picture 105" descr="ecblank">
          <a:extLst>
            <a:ext uri="{FF2B5EF4-FFF2-40B4-BE49-F238E27FC236}">
              <a16:creationId xmlns:a16="http://schemas.microsoft.com/office/drawing/2014/main" id="{00000000-0008-0000-0900-0000D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7" name="Picture 2" descr="ecblank">
          <a:extLst>
            <a:ext uri="{FF2B5EF4-FFF2-40B4-BE49-F238E27FC236}">
              <a16:creationId xmlns:a16="http://schemas.microsoft.com/office/drawing/2014/main" id="{00000000-0008-0000-0900-0000D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8" name="Picture 6" descr="ecblank">
          <a:extLst>
            <a:ext uri="{FF2B5EF4-FFF2-40B4-BE49-F238E27FC236}">
              <a16:creationId xmlns:a16="http://schemas.microsoft.com/office/drawing/2014/main" id="{00000000-0008-0000-0900-0000D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59" name="Picture 10" descr="ecblank">
          <a:extLst>
            <a:ext uri="{FF2B5EF4-FFF2-40B4-BE49-F238E27FC236}">
              <a16:creationId xmlns:a16="http://schemas.microsoft.com/office/drawing/2014/main" id="{00000000-0008-0000-0900-0000D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0" name="Picture 14" descr="ecblank">
          <a:extLst>
            <a:ext uri="{FF2B5EF4-FFF2-40B4-BE49-F238E27FC236}">
              <a16:creationId xmlns:a16="http://schemas.microsoft.com/office/drawing/2014/main" id="{00000000-0008-0000-0900-0000E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1" name="Picture 18" descr="ecblank">
          <a:extLst>
            <a:ext uri="{FF2B5EF4-FFF2-40B4-BE49-F238E27FC236}">
              <a16:creationId xmlns:a16="http://schemas.microsoft.com/office/drawing/2014/main" id="{00000000-0008-0000-0900-0000E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2" name="Picture 22" descr="ecblank">
          <a:extLst>
            <a:ext uri="{FF2B5EF4-FFF2-40B4-BE49-F238E27FC236}">
              <a16:creationId xmlns:a16="http://schemas.microsoft.com/office/drawing/2014/main" id="{00000000-0008-0000-0900-0000E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3" name="Picture 26" descr="ecblank">
          <a:extLst>
            <a:ext uri="{FF2B5EF4-FFF2-40B4-BE49-F238E27FC236}">
              <a16:creationId xmlns:a16="http://schemas.microsoft.com/office/drawing/2014/main" id="{00000000-0008-0000-0900-0000E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4" name="Picture 30" descr="ecblank">
          <a:extLst>
            <a:ext uri="{FF2B5EF4-FFF2-40B4-BE49-F238E27FC236}">
              <a16:creationId xmlns:a16="http://schemas.microsoft.com/office/drawing/2014/main" id="{00000000-0008-0000-0900-0000E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5" name="Picture 34" descr="ecblank">
          <a:extLst>
            <a:ext uri="{FF2B5EF4-FFF2-40B4-BE49-F238E27FC236}">
              <a16:creationId xmlns:a16="http://schemas.microsoft.com/office/drawing/2014/main" id="{00000000-0008-0000-0900-0000E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6" name="Picture 38" descr="ecblank">
          <a:extLst>
            <a:ext uri="{FF2B5EF4-FFF2-40B4-BE49-F238E27FC236}">
              <a16:creationId xmlns:a16="http://schemas.microsoft.com/office/drawing/2014/main" id="{00000000-0008-0000-0900-0000E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7" name="Picture 43" descr="ecblank">
          <a:extLst>
            <a:ext uri="{FF2B5EF4-FFF2-40B4-BE49-F238E27FC236}">
              <a16:creationId xmlns:a16="http://schemas.microsoft.com/office/drawing/2014/main" id="{00000000-0008-0000-0900-0000E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8" name="Picture 47" descr="ecblank">
          <a:extLst>
            <a:ext uri="{FF2B5EF4-FFF2-40B4-BE49-F238E27FC236}">
              <a16:creationId xmlns:a16="http://schemas.microsoft.com/office/drawing/2014/main" id="{00000000-0008-0000-0900-0000E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69" name="Picture 51" descr="ecblank">
          <a:extLst>
            <a:ext uri="{FF2B5EF4-FFF2-40B4-BE49-F238E27FC236}">
              <a16:creationId xmlns:a16="http://schemas.microsoft.com/office/drawing/2014/main" id="{00000000-0008-0000-0900-0000E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0" name="Picture 55" descr="ecblank">
          <a:extLst>
            <a:ext uri="{FF2B5EF4-FFF2-40B4-BE49-F238E27FC236}">
              <a16:creationId xmlns:a16="http://schemas.microsoft.com/office/drawing/2014/main" id="{00000000-0008-0000-0900-0000E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1" name="Picture 59" descr="ecblank">
          <a:extLst>
            <a:ext uri="{FF2B5EF4-FFF2-40B4-BE49-F238E27FC236}">
              <a16:creationId xmlns:a16="http://schemas.microsoft.com/office/drawing/2014/main" id="{00000000-0008-0000-0900-0000E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2" name="Picture 63" descr="ecblank">
          <a:extLst>
            <a:ext uri="{FF2B5EF4-FFF2-40B4-BE49-F238E27FC236}">
              <a16:creationId xmlns:a16="http://schemas.microsoft.com/office/drawing/2014/main" id="{00000000-0008-0000-0900-0000E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3" name="Picture 64" descr="ecblank">
          <a:extLst>
            <a:ext uri="{FF2B5EF4-FFF2-40B4-BE49-F238E27FC236}">
              <a16:creationId xmlns:a16="http://schemas.microsoft.com/office/drawing/2014/main" id="{00000000-0008-0000-0900-0000E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4" name="Picture 65" descr="ecblank">
          <a:extLst>
            <a:ext uri="{FF2B5EF4-FFF2-40B4-BE49-F238E27FC236}">
              <a16:creationId xmlns:a16="http://schemas.microsoft.com/office/drawing/2014/main" id="{00000000-0008-0000-0900-0000E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5" name="Picture 66" descr="ecblank">
          <a:extLst>
            <a:ext uri="{FF2B5EF4-FFF2-40B4-BE49-F238E27FC236}">
              <a16:creationId xmlns:a16="http://schemas.microsoft.com/office/drawing/2014/main" id="{00000000-0008-0000-0900-0000E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6" name="Picture 68" descr="ecblank">
          <a:extLst>
            <a:ext uri="{FF2B5EF4-FFF2-40B4-BE49-F238E27FC236}">
              <a16:creationId xmlns:a16="http://schemas.microsoft.com/office/drawing/2014/main" id="{00000000-0008-0000-0900-0000F0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7" name="Picture 72" descr="ecblank">
          <a:extLst>
            <a:ext uri="{FF2B5EF4-FFF2-40B4-BE49-F238E27FC236}">
              <a16:creationId xmlns:a16="http://schemas.microsoft.com/office/drawing/2014/main" id="{00000000-0008-0000-0900-0000F1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8" name="Picture 97" descr="ecblank">
          <a:extLst>
            <a:ext uri="{FF2B5EF4-FFF2-40B4-BE49-F238E27FC236}">
              <a16:creationId xmlns:a16="http://schemas.microsoft.com/office/drawing/2014/main" id="{00000000-0008-0000-0900-0000F2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79" name="Picture 99" descr="ecblank">
          <a:extLst>
            <a:ext uri="{FF2B5EF4-FFF2-40B4-BE49-F238E27FC236}">
              <a16:creationId xmlns:a16="http://schemas.microsoft.com/office/drawing/2014/main" id="{00000000-0008-0000-0900-0000F3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0" name="Picture 101" descr="ecblank">
          <a:extLst>
            <a:ext uri="{FF2B5EF4-FFF2-40B4-BE49-F238E27FC236}">
              <a16:creationId xmlns:a16="http://schemas.microsoft.com/office/drawing/2014/main" id="{00000000-0008-0000-0900-0000F4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1" name="Picture 103" descr="ecblank">
          <a:extLst>
            <a:ext uri="{FF2B5EF4-FFF2-40B4-BE49-F238E27FC236}">
              <a16:creationId xmlns:a16="http://schemas.microsoft.com/office/drawing/2014/main" id="{00000000-0008-0000-0900-0000F5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2" name="Picture 30" descr="ecblank">
          <a:extLst>
            <a:ext uri="{FF2B5EF4-FFF2-40B4-BE49-F238E27FC236}">
              <a16:creationId xmlns:a16="http://schemas.microsoft.com/office/drawing/2014/main" id="{00000000-0008-0000-0900-0000F6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3" name="Picture 34" descr="ecblank">
          <a:extLst>
            <a:ext uri="{FF2B5EF4-FFF2-40B4-BE49-F238E27FC236}">
              <a16:creationId xmlns:a16="http://schemas.microsoft.com/office/drawing/2014/main" id="{00000000-0008-0000-0900-0000F7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4" name="Picture 38" descr="ecblank">
          <a:extLst>
            <a:ext uri="{FF2B5EF4-FFF2-40B4-BE49-F238E27FC236}">
              <a16:creationId xmlns:a16="http://schemas.microsoft.com/office/drawing/2014/main" id="{00000000-0008-0000-0900-0000F8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5" name="Picture 43" descr="ecblank">
          <a:extLst>
            <a:ext uri="{FF2B5EF4-FFF2-40B4-BE49-F238E27FC236}">
              <a16:creationId xmlns:a16="http://schemas.microsoft.com/office/drawing/2014/main" id="{00000000-0008-0000-0900-0000F9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6" name="Picture 47" descr="ecblank">
          <a:extLst>
            <a:ext uri="{FF2B5EF4-FFF2-40B4-BE49-F238E27FC236}">
              <a16:creationId xmlns:a16="http://schemas.microsoft.com/office/drawing/2014/main" id="{00000000-0008-0000-0900-0000FA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7" name="Picture 51" descr="ecblank">
          <a:extLst>
            <a:ext uri="{FF2B5EF4-FFF2-40B4-BE49-F238E27FC236}">
              <a16:creationId xmlns:a16="http://schemas.microsoft.com/office/drawing/2014/main" id="{00000000-0008-0000-0900-0000FB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8" name="Picture 55" descr="ecblank">
          <a:extLst>
            <a:ext uri="{FF2B5EF4-FFF2-40B4-BE49-F238E27FC236}">
              <a16:creationId xmlns:a16="http://schemas.microsoft.com/office/drawing/2014/main" id="{00000000-0008-0000-0900-0000FC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89" name="Picture 59" descr="ecblank">
          <a:extLst>
            <a:ext uri="{FF2B5EF4-FFF2-40B4-BE49-F238E27FC236}">
              <a16:creationId xmlns:a16="http://schemas.microsoft.com/office/drawing/2014/main" id="{00000000-0008-0000-0900-0000FD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0" name="Picture 63" descr="ecblank">
          <a:extLst>
            <a:ext uri="{FF2B5EF4-FFF2-40B4-BE49-F238E27FC236}">
              <a16:creationId xmlns:a16="http://schemas.microsoft.com/office/drawing/2014/main" id="{00000000-0008-0000-0900-0000FE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1" name="Picture 64" descr="ecblank">
          <a:extLst>
            <a:ext uri="{FF2B5EF4-FFF2-40B4-BE49-F238E27FC236}">
              <a16:creationId xmlns:a16="http://schemas.microsoft.com/office/drawing/2014/main" id="{00000000-0008-0000-0900-0000FF06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2" name="Picture 65" descr="ecblank">
          <a:extLst>
            <a:ext uri="{FF2B5EF4-FFF2-40B4-BE49-F238E27FC236}">
              <a16:creationId xmlns:a16="http://schemas.microsoft.com/office/drawing/2014/main" id="{00000000-0008-0000-0900-00000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3" name="Picture 66" descr="ecblank">
          <a:extLst>
            <a:ext uri="{FF2B5EF4-FFF2-40B4-BE49-F238E27FC236}">
              <a16:creationId xmlns:a16="http://schemas.microsoft.com/office/drawing/2014/main" id="{00000000-0008-0000-0900-00000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4" name="Picture 68" descr="ecblank">
          <a:extLst>
            <a:ext uri="{FF2B5EF4-FFF2-40B4-BE49-F238E27FC236}">
              <a16:creationId xmlns:a16="http://schemas.microsoft.com/office/drawing/2014/main" id="{00000000-0008-0000-0900-00000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5" name="Picture 72" descr="ecblank">
          <a:extLst>
            <a:ext uri="{FF2B5EF4-FFF2-40B4-BE49-F238E27FC236}">
              <a16:creationId xmlns:a16="http://schemas.microsoft.com/office/drawing/2014/main" id="{00000000-0008-0000-0900-00000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6" name="Picture 97" descr="ecblank">
          <a:extLst>
            <a:ext uri="{FF2B5EF4-FFF2-40B4-BE49-F238E27FC236}">
              <a16:creationId xmlns:a16="http://schemas.microsoft.com/office/drawing/2014/main" id="{00000000-0008-0000-0900-00000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7" name="Picture 99" descr="ecblank">
          <a:extLst>
            <a:ext uri="{FF2B5EF4-FFF2-40B4-BE49-F238E27FC236}">
              <a16:creationId xmlns:a16="http://schemas.microsoft.com/office/drawing/2014/main" id="{00000000-0008-0000-0900-00000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8" name="Picture 101" descr="ecblank">
          <a:extLst>
            <a:ext uri="{FF2B5EF4-FFF2-40B4-BE49-F238E27FC236}">
              <a16:creationId xmlns:a16="http://schemas.microsoft.com/office/drawing/2014/main" id="{00000000-0008-0000-0900-00000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799" name="Picture 103" descr="ecblank">
          <a:extLst>
            <a:ext uri="{FF2B5EF4-FFF2-40B4-BE49-F238E27FC236}">
              <a16:creationId xmlns:a16="http://schemas.microsoft.com/office/drawing/2014/main" id="{00000000-0008-0000-0900-00000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0" name="Picture 105" descr="ecblank">
          <a:extLst>
            <a:ext uri="{FF2B5EF4-FFF2-40B4-BE49-F238E27FC236}">
              <a16:creationId xmlns:a16="http://schemas.microsoft.com/office/drawing/2014/main" id="{00000000-0008-0000-0900-00000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1" name="Picture 2" descr="ecblank">
          <a:extLst>
            <a:ext uri="{FF2B5EF4-FFF2-40B4-BE49-F238E27FC236}">
              <a16:creationId xmlns:a16="http://schemas.microsoft.com/office/drawing/2014/main" id="{00000000-0008-0000-0900-00000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2" name="Picture 6" descr="ecblank">
          <a:extLst>
            <a:ext uri="{FF2B5EF4-FFF2-40B4-BE49-F238E27FC236}">
              <a16:creationId xmlns:a16="http://schemas.microsoft.com/office/drawing/2014/main" id="{00000000-0008-0000-0900-00000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3" name="Picture 10" descr="ecblank">
          <a:extLst>
            <a:ext uri="{FF2B5EF4-FFF2-40B4-BE49-F238E27FC236}">
              <a16:creationId xmlns:a16="http://schemas.microsoft.com/office/drawing/2014/main" id="{00000000-0008-0000-0900-00000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4" name="Picture 14" descr="ecblank">
          <a:extLst>
            <a:ext uri="{FF2B5EF4-FFF2-40B4-BE49-F238E27FC236}">
              <a16:creationId xmlns:a16="http://schemas.microsoft.com/office/drawing/2014/main" id="{00000000-0008-0000-0900-00000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5" name="Picture 18" descr="ecblank">
          <a:extLst>
            <a:ext uri="{FF2B5EF4-FFF2-40B4-BE49-F238E27FC236}">
              <a16:creationId xmlns:a16="http://schemas.microsoft.com/office/drawing/2014/main" id="{00000000-0008-0000-0900-00000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6" name="Picture 22" descr="ecblank">
          <a:extLst>
            <a:ext uri="{FF2B5EF4-FFF2-40B4-BE49-F238E27FC236}">
              <a16:creationId xmlns:a16="http://schemas.microsoft.com/office/drawing/2014/main" id="{00000000-0008-0000-0900-00000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7" name="Picture 26" descr="ecblank">
          <a:extLst>
            <a:ext uri="{FF2B5EF4-FFF2-40B4-BE49-F238E27FC236}">
              <a16:creationId xmlns:a16="http://schemas.microsoft.com/office/drawing/2014/main" id="{00000000-0008-0000-0900-00000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8" name="Picture 30" descr="ecblank">
          <a:extLst>
            <a:ext uri="{FF2B5EF4-FFF2-40B4-BE49-F238E27FC236}">
              <a16:creationId xmlns:a16="http://schemas.microsoft.com/office/drawing/2014/main" id="{00000000-0008-0000-0900-00001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09" name="Picture 34" descr="ecblank">
          <a:extLst>
            <a:ext uri="{FF2B5EF4-FFF2-40B4-BE49-F238E27FC236}">
              <a16:creationId xmlns:a16="http://schemas.microsoft.com/office/drawing/2014/main" id="{00000000-0008-0000-0900-00001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0" name="Picture 38" descr="ecblank">
          <a:extLst>
            <a:ext uri="{FF2B5EF4-FFF2-40B4-BE49-F238E27FC236}">
              <a16:creationId xmlns:a16="http://schemas.microsoft.com/office/drawing/2014/main" id="{00000000-0008-0000-0900-00001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1" name="Picture 43" descr="ecblank">
          <a:extLst>
            <a:ext uri="{FF2B5EF4-FFF2-40B4-BE49-F238E27FC236}">
              <a16:creationId xmlns:a16="http://schemas.microsoft.com/office/drawing/2014/main" id="{00000000-0008-0000-0900-00001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2" name="Picture 47" descr="ecblank">
          <a:extLst>
            <a:ext uri="{FF2B5EF4-FFF2-40B4-BE49-F238E27FC236}">
              <a16:creationId xmlns:a16="http://schemas.microsoft.com/office/drawing/2014/main" id="{00000000-0008-0000-0900-00001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3" name="Picture 51" descr="ecblank">
          <a:extLst>
            <a:ext uri="{FF2B5EF4-FFF2-40B4-BE49-F238E27FC236}">
              <a16:creationId xmlns:a16="http://schemas.microsoft.com/office/drawing/2014/main" id="{00000000-0008-0000-0900-00001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4" name="Picture 55" descr="ecblank">
          <a:extLst>
            <a:ext uri="{FF2B5EF4-FFF2-40B4-BE49-F238E27FC236}">
              <a16:creationId xmlns:a16="http://schemas.microsoft.com/office/drawing/2014/main" id="{00000000-0008-0000-0900-00001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5" name="Picture 59" descr="ecblank">
          <a:extLst>
            <a:ext uri="{FF2B5EF4-FFF2-40B4-BE49-F238E27FC236}">
              <a16:creationId xmlns:a16="http://schemas.microsoft.com/office/drawing/2014/main" id="{00000000-0008-0000-0900-00001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6" name="Picture 63" descr="ecblank">
          <a:extLst>
            <a:ext uri="{FF2B5EF4-FFF2-40B4-BE49-F238E27FC236}">
              <a16:creationId xmlns:a16="http://schemas.microsoft.com/office/drawing/2014/main" id="{00000000-0008-0000-0900-00001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7" name="Picture 64" descr="ecblank">
          <a:extLst>
            <a:ext uri="{FF2B5EF4-FFF2-40B4-BE49-F238E27FC236}">
              <a16:creationId xmlns:a16="http://schemas.microsoft.com/office/drawing/2014/main" id="{00000000-0008-0000-0900-00001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8" name="Picture 65" descr="ecblank">
          <a:extLst>
            <a:ext uri="{FF2B5EF4-FFF2-40B4-BE49-F238E27FC236}">
              <a16:creationId xmlns:a16="http://schemas.microsoft.com/office/drawing/2014/main" id="{00000000-0008-0000-0900-00001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19" name="Picture 66" descr="ecblank">
          <a:extLst>
            <a:ext uri="{FF2B5EF4-FFF2-40B4-BE49-F238E27FC236}">
              <a16:creationId xmlns:a16="http://schemas.microsoft.com/office/drawing/2014/main" id="{00000000-0008-0000-0900-00001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0" name="Picture 68" descr="ecblank">
          <a:extLst>
            <a:ext uri="{FF2B5EF4-FFF2-40B4-BE49-F238E27FC236}">
              <a16:creationId xmlns:a16="http://schemas.microsoft.com/office/drawing/2014/main" id="{00000000-0008-0000-0900-00001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1" name="Picture 72" descr="ecblank">
          <a:extLst>
            <a:ext uri="{FF2B5EF4-FFF2-40B4-BE49-F238E27FC236}">
              <a16:creationId xmlns:a16="http://schemas.microsoft.com/office/drawing/2014/main" id="{00000000-0008-0000-0900-00001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2" name="Picture 97" descr="ecblank">
          <a:extLst>
            <a:ext uri="{FF2B5EF4-FFF2-40B4-BE49-F238E27FC236}">
              <a16:creationId xmlns:a16="http://schemas.microsoft.com/office/drawing/2014/main" id="{00000000-0008-0000-0900-00001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3" name="Picture 99" descr="ecblank">
          <a:extLst>
            <a:ext uri="{FF2B5EF4-FFF2-40B4-BE49-F238E27FC236}">
              <a16:creationId xmlns:a16="http://schemas.microsoft.com/office/drawing/2014/main" id="{00000000-0008-0000-0900-00001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4" name="Picture 101" descr="ecblank">
          <a:extLst>
            <a:ext uri="{FF2B5EF4-FFF2-40B4-BE49-F238E27FC236}">
              <a16:creationId xmlns:a16="http://schemas.microsoft.com/office/drawing/2014/main" id="{00000000-0008-0000-0900-00002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5" name="Picture 103" descr="ecblank">
          <a:extLst>
            <a:ext uri="{FF2B5EF4-FFF2-40B4-BE49-F238E27FC236}">
              <a16:creationId xmlns:a16="http://schemas.microsoft.com/office/drawing/2014/main" id="{00000000-0008-0000-0900-00002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6" name="Picture 26" descr="ecblank">
          <a:extLst>
            <a:ext uri="{FF2B5EF4-FFF2-40B4-BE49-F238E27FC236}">
              <a16:creationId xmlns:a16="http://schemas.microsoft.com/office/drawing/2014/main" id="{00000000-0008-0000-0900-00002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7" name="Picture 30" descr="ecblank">
          <a:extLst>
            <a:ext uri="{FF2B5EF4-FFF2-40B4-BE49-F238E27FC236}">
              <a16:creationId xmlns:a16="http://schemas.microsoft.com/office/drawing/2014/main" id="{00000000-0008-0000-0900-00002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8" name="Picture 34" descr="ecblank">
          <a:extLst>
            <a:ext uri="{FF2B5EF4-FFF2-40B4-BE49-F238E27FC236}">
              <a16:creationId xmlns:a16="http://schemas.microsoft.com/office/drawing/2014/main" id="{00000000-0008-0000-0900-00002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29" name="Picture 38" descr="ecblank">
          <a:extLst>
            <a:ext uri="{FF2B5EF4-FFF2-40B4-BE49-F238E27FC236}">
              <a16:creationId xmlns:a16="http://schemas.microsoft.com/office/drawing/2014/main" id="{00000000-0008-0000-0900-00002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0" name="Picture 43" descr="ecblank">
          <a:extLst>
            <a:ext uri="{FF2B5EF4-FFF2-40B4-BE49-F238E27FC236}">
              <a16:creationId xmlns:a16="http://schemas.microsoft.com/office/drawing/2014/main" id="{00000000-0008-0000-0900-00002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1" name="Picture 47" descr="ecblank">
          <a:extLst>
            <a:ext uri="{FF2B5EF4-FFF2-40B4-BE49-F238E27FC236}">
              <a16:creationId xmlns:a16="http://schemas.microsoft.com/office/drawing/2014/main" id="{00000000-0008-0000-0900-00002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2" name="Picture 51" descr="ecblank">
          <a:extLst>
            <a:ext uri="{FF2B5EF4-FFF2-40B4-BE49-F238E27FC236}">
              <a16:creationId xmlns:a16="http://schemas.microsoft.com/office/drawing/2014/main" id="{00000000-0008-0000-0900-00002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3" name="Picture 55" descr="ecblank">
          <a:extLst>
            <a:ext uri="{FF2B5EF4-FFF2-40B4-BE49-F238E27FC236}">
              <a16:creationId xmlns:a16="http://schemas.microsoft.com/office/drawing/2014/main" id="{00000000-0008-0000-0900-00002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4" name="Picture 59" descr="ecblank">
          <a:extLst>
            <a:ext uri="{FF2B5EF4-FFF2-40B4-BE49-F238E27FC236}">
              <a16:creationId xmlns:a16="http://schemas.microsoft.com/office/drawing/2014/main" id="{00000000-0008-0000-0900-00002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5" name="Picture 63" descr="ecblank">
          <a:extLst>
            <a:ext uri="{FF2B5EF4-FFF2-40B4-BE49-F238E27FC236}">
              <a16:creationId xmlns:a16="http://schemas.microsoft.com/office/drawing/2014/main" id="{00000000-0008-0000-0900-00002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6" name="Picture 64" descr="ecblank">
          <a:extLst>
            <a:ext uri="{FF2B5EF4-FFF2-40B4-BE49-F238E27FC236}">
              <a16:creationId xmlns:a16="http://schemas.microsoft.com/office/drawing/2014/main" id="{00000000-0008-0000-0900-00002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7" name="Picture 65" descr="ecblank">
          <a:extLst>
            <a:ext uri="{FF2B5EF4-FFF2-40B4-BE49-F238E27FC236}">
              <a16:creationId xmlns:a16="http://schemas.microsoft.com/office/drawing/2014/main" id="{00000000-0008-0000-0900-00002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8" name="Picture 66" descr="ecblank">
          <a:extLst>
            <a:ext uri="{FF2B5EF4-FFF2-40B4-BE49-F238E27FC236}">
              <a16:creationId xmlns:a16="http://schemas.microsoft.com/office/drawing/2014/main" id="{00000000-0008-0000-0900-00002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39" name="Picture 68" descr="ecblank">
          <a:extLst>
            <a:ext uri="{FF2B5EF4-FFF2-40B4-BE49-F238E27FC236}">
              <a16:creationId xmlns:a16="http://schemas.microsoft.com/office/drawing/2014/main" id="{00000000-0008-0000-0900-00002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0" name="Picture 72" descr="ecblank">
          <a:extLst>
            <a:ext uri="{FF2B5EF4-FFF2-40B4-BE49-F238E27FC236}">
              <a16:creationId xmlns:a16="http://schemas.microsoft.com/office/drawing/2014/main" id="{00000000-0008-0000-0900-00003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1" name="Picture 97" descr="ecblank">
          <a:extLst>
            <a:ext uri="{FF2B5EF4-FFF2-40B4-BE49-F238E27FC236}">
              <a16:creationId xmlns:a16="http://schemas.microsoft.com/office/drawing/2014/main" id="{00000000-0008-0000-0900-00003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2" name="Picture 99" descr="ecblank">
          <a:extLst>
            <a:ext uri="{FF2B5EF4-FFF2-40B4-BE49-F238E27FC236}">
              <a16:creationId xmlns:a16="http://schemas.microsoft.com/office/drawing/2014/main" id="{00000000-0008-0000-0900-00003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3" name="Picture 101" descr="ecblank">
          <a:extLst>
            <a:ext uri="{FF2B5EF4-FFF2-40B4-BE49-F238E27FC236}">
              <a16:creationId xmlns:a16="http://schemas.microsoft.com/office/drawing/2014/main" id="{00000000-0008-0000-0900-00003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4" name="Picture 103" descr="ecblank">
          <a:extLst>
            <a:ext uri="{FF2B5EF4-FFF2-40B4-BE49-F238E27FC236}">
              <a16:creationId xmlns:a16="http://schemas.microsoft.com/office/drawing/2014/main" id="{00000000-0008-0000-0900-00003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5" name="Picture 105" descr="ecblank">
          <a:extLst>
            <a:ext uri="{FF2B5EF4-FFF2-40B4-BE49-F238E27FC236}">
              <a16:creationId xmlns:a16="http://schemas.microsoft.com/office/drawing/2014/main" id="{00000000-0008-0000-0900-00003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6" name="Picture 2" descr="ecblank">
          <a:extLst>
            <a:ext uri="{FF2B5EF4-FFF2-40B4-BE49-F238E27FC236}">
              <a16:creationId xmlns:a16="http://schemas.microsoft.com/office/drawing/2014/main" id="{00000000-0008-0000-0900-00003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7" name="Picture 6" descr="ecblank">
          <a:extLst>
            <a:ext uri="{FF2B5EF4-FFF2-40B4-BE49-F238E27FC236}">
              <a16:creationId xmlns:a16="http://schemas.microsoft.com/office/drawing/2014/main" id="{00000000-0008-0000-0900-00003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8" name="Picture 10" descr="ecblank">
          <a:extLst>
            <a:ext uri="{FF2B5EF4-FFF2-40B4-BE49-F238E27FC236}">
              <a16:creationId xmlns:a16="http://schemas.microsoft.com/office/drawing/2014/main" id="{00000000-0008-0000-0900-00003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49" name="Picture 14" descr="ecblank">
          <a:extLst>
            <a:ext uri="{FF2B5EF4-FFF2-40B4-BE49-F238E27FC236}">
              <a16:creationId xmlns:a16="http://schemas.microsoft.com/office/drawing/2014/main" id="{00000000-0008-0000-0900-00003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0" name="Picture 18" descr="ecblank">
          <a:extLst>
            <a:ext uri="{FF2B5EF4-FFF2-40B4-BE49-F238E27FC236}">
              <a16:creationId xmlns:a16="http://schemas.microsoft.com/office/drawing/2014/main" id="{00000000-0008-0000-0900-00003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1" name="Picture 22" descr="ecblank">
          <a:extLst>
            <a:ext uri="{FF2B5EF4-FFF2-40B4-BE49-F238E27FC236}">
              <a16:creationId xmlns:a16="http://schemas.microsoft.com/office/drawing/2014/main" id="{00000000-0008-0000-0900-00003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2" name="Picture 26" descr="ecblank">
          <a:extLst>
            <a:ext uri="{FF2B5EF4-FFF2-40B4-BE49-F238E27FC236}">
              <a16:creationId xmlns:a16="http://schemas.microsoft.com/office/drawing/2014/main" id="{00000000-0008-0000-0900-00003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3" name="Picture 30" descr="ecblank">
          <a:extLst>
            <a:ext uri="{FF2B5EF4-FFF2-40B4-BE49-F238E27FC236}">
              <a16:creationId xmlns:a16="http://schemas.microsoft.com/office/drawing/2014/main" id="{00000000-0008-0000-0900-00003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4" name="Picture 34" descr="ecblank">
          <a:extLst>
            <a:ext uri="{FF2B5EF4-FFF2-40B4-BE49-F238E27FC236}">
              <a16:creationId xmlns:a16="http://schemas.microsoft.com/office/drawing/2014/main" id="{00000000-0008-0000-0900-00003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5" name="Picture 38" descr="ecblank">
          <a:extLst>
            <a:ext uri="{FF2B5EF4-FFF2-40B4-BE49-F238E27FC236}">
              <a16:creationId xmlns:a16="http://schemas.microsoft.com/office/drawing/2014/main" id="{00000000-0008-0000-0900-00003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6" name="Picture 43" descr="ecblank">
          <a:extLst>
            <a:ext uri="{FF2B5EF4-FFF2-40B4-BE49-F238E27FC236}">
              <a16:creationId xmlns:a16="http://schemas.microsoft.com/office/drawing/2014/main" id="{00000000-0008-0000-0900-00004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7" name="Picture 47" descr="ecblank">
          <a:extLst>
            <a:ext uri="{FF2B5EF4-FFF2-40B4-BE49-F238E27FC236}">
              <a16:creationId xmlns:a16="http://schemas.microsoft.com/office/drawing/2014/main" id="{00000000-0008-0000-0900-00004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8" name="Picture 51" descr="ecblank">
          <a:extLst>
            <a:ext uri="{FF2B5EF4-FFF2-40B4-BE49-F238E27FC236}">
              <a16:creationId xmlns:a16="http://schemas.microsoft.com/office/drawing/2014/main" id="{00000000-0008-0000-0900-00004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59" name="Picture 55" descr="ecblank">
          <a:extLst>
            <a:ext uri="{FF2B5EF4-FFF2-40B4-BE49-F238E27FC236}">
              <a16:creationId xmlns:a16="http://schemas.microsoft.com/office/drawing/2014/main" id="{00000000-0008-0000-0900-00004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0" name="Picture 59" descr="ecblank">
          <a:extLst>
            <a:ext uri="{FF2B5EF4-FFF2-40B4-BE49-F238E27FC236}">
              <a16:creationId xmlns:a16="http://schemas.microsoft.com/office/drawing/2014/main" id="{00000000-0008-0000-0900-00004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1" name="Picture 63" descr="ecblank">
          <a:extLst>
            <a:ext uri="{FF2B5EF4-FFF2-40B4-BE49-F238E27FC236}">
              <a16:creationId xmlns:a16="http://schemas.microsoft.com/office/drawing/2014/main" id="{00000000-0008-0000-0900-00004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2" name="Picture 64" descr="ecblank">
          <a:extLst>
            <a:ext uri="{FF2B5EF4-FFF2-40B4-BE49-F238E27FC236}">
              <a16:creationId xmlns:a16="http://schemas.microsoft.com/office/drawing/2014/main" id="{00000000-0008-0000-0900-00004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3" name="Picture 65" descr="ecblank">
          <a:extLst>
            <a:ext uri="{FF2B5EF4-FFF2-40B4-BE49-F238E27FC236}">
              <a16:creationId xmlns:a16="http://schemas.microsoft.com/office/drawing/2014/main" id="{00000000-0008-0000-0900-00004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4" name="Picture 66" descr="ecblank">
          <a:extLst>
            <a:ext uri="{FF2B5EF4-FFF2-40B4-BE49-F238E27FC236}">
              <a16:creationId xmlns:a16="http://schemas.microsoft.com/office/drawing/2014/main" id="{00000000-0008-0000-0900-00004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5" name="Picture 68" descr="ecblank">
          <a:extLst>
            <a:ext uri="{FF2B5EF4-FFF2-40B4-BE49-F238E27FC236}">
              <a16:creationId xmlns:a16="http://schemas.microsoft.com/office/drawing/2014/main" id="{00000000-0008-0000-0900-00004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6" name="Picture 72" descr="ecblank">
          <a:extLst>
            <a:ext uri="{FF2B5EF4-FFF2-40B4-BE49-F238E27FC236}">
              <a16:creationId xmlns:a16="http://schemas.microsoft.com/office/drawing/2014/main" id="{00000000-0008-0000-0900-00004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7" name="Picture 97" descr="ecblank">
          <a:extLst>
            <a:ext uri="{FF2B5EF4-FFF2-40B4-BE49-F238E27FC236}">
              <a16:creationId xmlns:a16="http://schemas.microsoft.com/office/drawing/2014/main" id="{00000000-0008-0000-0900-00004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8" name="Picture 99" descr="ecblank">
          <a:extLst>
            <a:ext uri="{FF2B5EF4-FFF2-40B4-BE49-F238E27FC236}">
              <a16:creationId xmlns:a16="http://schemas.microsoft.com/office/drawing/2014/main" id="{00000000-0008-0000-0900-00004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69" name="Picture 101" descr="ecblank">
          <a:extLst>
            <a:ext uri="{FF2B5EF4-FFF2-40B4-BE49-F238E27FC236}">
              <a16:creationId xmlns:a16="http://schemas.microsoft.com/office/drawing/2014/main" id="{00000000-0008-0000-0900-00004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0" name="Picture 103" descr="ecblank">
          <a:extLst>
            <a:ext uri="{FF2B5EF4-FFF2-40B4-BE49-F238E27FC236}">
              <a16:creationId xmlns:a16="http://schemas.microsoft.com/office/drawing/2014/main" id="{00000000-0008-0000-0900-00004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1" name="Picture 30" descr="ecblank">
          <a:extLst>
            <a:ext uri="{FF2B5EF4-FFF2-40B4-BE49-F238E27FC236}">
              <a16:creationId xmlns:a16="http://schemas.microsoft.com/office/drawing/2014/main" id="{00000000-0008-0000-0900-00004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2" name="Picture 34" descr="ecblank">
          <a:extLst>
            <a:ext uri="{FF2B5EF4-FFF2-40B4-BE49-F238E27FC236}">
              <a16:creationId xmlns:a16="http://schemas.microsoft.com/office/drawing/2014/main" id="{00000000-0008-0000-0900-00005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3" name="Picture 38" descr="ecblank">
          <a:extLst>
            <a:ext uri="{FF2B5EF4-FFF2-40B4-BE49-F238E27FC236}">
              <a16:creationId xmlns:a16="http://schemas.microsoft.com/office/drawing/2014/main" id="{00000000-0008-0000-0900-00005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4" name="Picture 43" descr="ecblank">
          <a:extLst>
            <a:ext uri="{FF2B5EF4-FFF2-40B4-BE49-F238E27FC236}">
              <a16:creationId xmlns:a16="http://schemas.microsoft.com/office/drawing/2014/main" id="{00000000-0008-0000-0900-00005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5" name="Picture 47" descr="ecblank">
          <a:extLst>
            <a:ext uri="{FF2B5EF4-FFF2-40B4-BE49-F238E27FC236}">
              <a16:creationId xmlns:a16="http://schemas.microsoft.com/office/drawing/2014/main" id="{00000000-0008-0000-0900-00005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6" name="Picture 51" descr="ecblank">
          <a:extLst>
            <a:ext uri="{FF2B5EF4-FFF2-40B4-BE49-F238E27FC236}">
              <a16:creationId xmlns:a16="http://schemas.microsoft.com/office/drawing/2014/main" id="{00000000-0008-0000-0900-00005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7" name="Picture 55" descr="ecblank">
          <a:extLst>
            <a:ext uri="{FF2B5EF4-FFF2-40B4-BE49-F238E27FC236}">
              <a16:creationId xmlns:a16="http://schemas.microsoft.com/office/drawing/2014/main" id="{00000000-0008-0000-0900-00005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8" name="Picture 59" descr="ecblank">
          <a:extLst>
            <a:ext uri="{FF2B5EF4-FFF2-40B4-BE49-F238E27FC236}">
              <a16:creationId xmlns:a16="http://schemas.microsoft.com/office/drawing/2014/main" id="{00000000-0008-0000-0900-00005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79" name="Picture 63" descr="ecblank">
          <a:extLst>
            <a:ext uri="{FF2B5EF4-FFF2-40B4-BE49-F238E27FC236}">
              <a16:creationId xmlns:a16="http://schemas.microsoft.com/office/drawing/2014/main" id="{00000000-0008-0000-0900-00005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0" name="Picture 64" descr="ecblank">
          <a:extLst>
            <a:ext uri="{FF2B5EF4-FFF2-40B4-BE49-F238E27FC236}">
              <a16:creationId xmlns:a16="http://schemas.microsoft.com/office/drawing/2014/main" id="{00000000-0008-0000-0900-00005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1" name="Picture 65" descr="ecblank">
          <a:extLst>
            <a:ext uri="{FF2B5EF4-FFF2-40B4-BE49-F238E27FC236}">
              <a16:creationId xmlns:a16="http://schemas.microsoft.com/office/drawing/2014/main" id="{00000000-0008-0000-0900-00005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2" name="Picture 66" descr="ecblank">
          <a:extLst>
            <a:ext uri="{FF2B5EF4-FFF2-40B4-BE49-F238E27FC236}">
              <a16:creationId xmlns:a16="http://schemas.microsoft.com/office/drawing/2014/main" id="{00000000-0008-0000-0900-00005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3" name="Picture 68" descr="ecblank">
          <a:extLst>
            <a:ext uri="{FF2B5EF4-FFF2-40B4-BE49-F238E27FC236}">
              <a16:creationId xmlns:a16="http://schemas.microsoft.com/office/drawing/2014/main" id="{00000000-0008-0000-0900-00005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4" name="Picture 72" descr="ecblank">
          <a:extLst>
            <a:ext uri="{FF2B5EF4-FFF2-40B4-BE49-F238E27FC236}">
              <a16:creationId xmlns:a16="http://schemas.microsoft.com/office/drawing/2014/main" id="{00000000-0008-0000-0900-00005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5" name="Picture 97" descr="ecblank">
          <a:extLst>
            <a:ext uri="{FF2B5EF4-FFF2-40B4-BE49-F238E27FC236}">
              <a16:creationId xmlns:a16="http://schemas.microsoft.com/office/drawing/2014/main" id="{00000000-0008-0000-0900-00005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6" name="Picture 99" descr="ecblank">
          <a:extLst>
            <a:ext uri="{FF2B5EF4-FFF2-40B4-BE49-F238E27FC236}">
              <a16:creationId xmlns:a16="http://schemas.microsoft.com/office/drawing/2014/main" id="{00000000-0008-0000-0900-00005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7" name="Picture 101" descr="ecblank">
          <a:extLst>
            <a:ext uri="{FF2B5EF4-FFF2-40B4-BE49-F238E27FC236}">
              <a16:creationId xmlns:a16="http://schemas.microsoft.com/office/drawing/2014/main" id="{00000000-0008-0000-0900-00005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8" name="Picture 103" descr="ecblank">
          <a:extLst>
            <a:ext uri="{FF2B5EF4-FFF2-40B4-BE49-F238E27FC236}">
              <a16:creationId xmlns:a16="http://schemas.microsoft.com/office/drawing/2014/main" id="{00000000-0008-0000-0900-00006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89" name="Picture 105" descr="ecblank">
          <a:extLst>
            <a:ext uri="{FF2B5EF4-FFF2-40B4-BE49-F238E27FC236}">
              <a16:creationId xmlns:a16="http://schemas.microsoft.com/office/drawing/2014/main" id="{00000000-0008-0000-0900-00006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0" name="Picture 2" descr="ecblank">
          <a:extLst>
            <a:ext uri="{FF2B5EF4-FFF2-40B4-BE49-F238E27FC236}">
              <a16:creationId xmlns:a16="http://schemas.microsoft.com/office/drawing/2014/main" id="{00000000-0008-0000-0900-00006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1" name="Picture 6" descr="ecblank">
          <a:extLst>
            <a:ext uri="{FF2B5EF4-FFF2-40B4-BE49-F238E27FC236}">
              <a16:creationId xmlns:a16="http://schemas.microsoft.com/office/drawing/2014/main" id="{00000000-0008-0000-0900-00006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2" name="Picture 10" descr="ecblank">
          <a:extLst>
            <a:ext uri="{FF2B5EF4-FFF2-40B4-BE49-F238E27FC236}">
              <a16:creationId xmlns:a16="http://schemas.microsoft.com/office/drawing/2014/main" id="{00000000-0008-0000-0900-00006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3" name="Picture 14" descr="ecblank">
          <a:extLst>
            <a:ext uri="{FF2B5EF4-FFF2-40B4-BE49-F238E27FC236}">
              <a16:creationId xmlns:a16="http://schemas.microsoft.com/office/drawing/2014/main" id="{00000000-0008-0000-0900-00006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4" name="Picture 18" descr="ecblank">
          <a:extLst>
            <a:ext uri="{FF2B5EF4-FFF2-40B4-BE49-F238E27FC236}">
              <a16:creationId xmlns:a16="http://schemas.microsoft.com/office/drawing/2014/main" id="{00000000-0008-0000-0900-00006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5" name="Picture 22" descr="ecblank">
          <a:extLst>
            <a:ext uri="{FF2B5EF4-FFF2-40B4-BE49-F238E27FC236}">
              <a16:creationId xmlns:a16="http://schemas.microsoft.com/office/drawing/2014/main" id="{00000000-0008-0000-0900-00006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6" name="Picture 26" descr="ecblank">
          <a:extLst>
            <a:ext uri="{FF2B5EF4-FFF2-40B4-BE49-F238E27FC236}">
              <a16:creationId xmlns:a16="http://schemas.microsoft.com/office/drawing/2014/main" id="{00000000-0008-0000-0900-00006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7" name="Picture 30" descr="ecblank">
          <a:extLst>
            <a:ext uri="{FF2B5EF4-FFF2-40B4-BE49-F238E27FC236}">
              <a16:creationId xmlns:a16="http://schemas.microsoft.com/office/drawing/2014/main" id="{00000000-0008-0000-0900-00006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8" name="Picture 34" descr="ecblank">
          <a:extLst>
            <a:ext uri="{FF2B5EF4-FFF2-40B4-BE49-F238E27FC236}">
              <a16:creationId xmlns:a16="http://schemas.microsoft.com/office/drawing/2014/main" id="{00000000-0008-0000-0900-00006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899" name="Picture 38" descr="ecblank">
          <a:extLst>
            <a:ext uri="{FF2B5EF4-FFF2-40B4-BE49-F238E27FC236}">
              <a16:creationId xmlns:a16="http://schemas.microsoft.com/office/drawing/2014/main" id="{00000000-0008-0000-0900-00006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0" name="Picture 43" descr="ecblank">
          <a:extLst>
            <a:ext uri="{FF2B5EF4-FFF2-40B4-BE49-F238E27FC236}">
              <a16:creationId xmlns:a16="http://schemas.microsoft.com/office/drawing/2014/main" id="{00000000-0008-0000-0900-00006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1" name="Picture 47" descr="ecblank">
          <a:extLst>
            <a:ext uri="{FF2B5EF4-FFF2-40B4-BE49-F238E27FC236}">
              <a16:creationId xmlns:a16="http://schemas.microsoft.com/office/drawing/2014/main" id="{00000000-0008-0000-0900-00006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2" name="Picture 51" descr="ecblank">
          <a:extLst>
            <a:ext uri="{FF2B5EF4-FFF2-40B4-BE49-F238E27FC236}">
              <a16:creationId xmlns:a16="http://schemas.microsoft.com/office/drawing/2014/main" id="{00000000-0008-0000-0900-00006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3" name="Picture 55" descr="ecblank">
          <a:extLst>
            <a:ext uri="{FF2B5EF4-FFF2-40B4-BE49-F238E27FC236}">
              <a16:creationId xmlns:a16="http://schemas.microsoft.com/office/drawing/2014/main" id="{00000000-0008-0000-0900-00006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4" name="Picture 59" descr="ecblank">
          <a:extLst>
            <a:ext uri="{FF2B5EF4-FFF2-40B4-BE49-F238E27FC236}">
              <a16:creationId xmlns:a16="http://schemas.microsoft.com/office/drawing/2014/main" id="{00000000-0008-0000-0900-00007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5" name="Picture 63" descr="ecblank">
          <a:extLst>
            <a:ext uri="{FF2B5EF4-FFF2-40B4-BE49-F238E27FC236}">
              <a16:creationId xmlns:a16="http://schemas.microsoft.com/office/drawing/2014/main" id="{00000000-0008-0000-0900-00007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6" name="Picture 64" descr="ecblank">
          <a:extLst>
            <a:ext uri="{FF2B5EF4-FFF2-40B4-BE49-F238E27FC236}">
              <a16:creationId xmlns:a16="http://schemas.microsoft.com/office/drawing/2014/main" id="{00000000-0008-0000-0900-00007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7" name="Picture 65" descr="ecblank">
          <a:extLst>
            <a:ext uri="{FF2B5EF4-FFF2-40B4-BE49-F238E27FC236}">
              <a16:creationId xmlns:a16="http://schemas.microsoft.com/office/drawing/2014/main" id="{00000000-0008-0000-0900-00007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8" name="Picture 66" descr="ecblank">
          <a:extLst>
            <a:ext uri="{FF2B5EF4-FFF2-40B4-BE49-F238E27FC236}">
              <a16:creationId xmlns:a16="http://schemas.microsoft.com/office/drawing/2014/main" id="{00000000-0008-0000-0900-00007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09" name="Picture 68" descr="ecblank">
          <a:extLst>
            <a:ext uri="{FF2B5EF4-FFF2-40B4-BE49-F238E27FC236}">
              <a16:creationId xmlns:a16="http://schemas.microsoft.com/office/drawing/2014/main" id="{00000000-0008-0000-0900-00007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0" name="Picture 72" descr="ecblank">
          <a:extLst>
            <a:ext uri="{FF2B5EF4-FFF2-40B4-BE49-F238E27FC236}">
              <a16:creationId xmlns:a16="http://schemas.microsoft.com/office/drawing/2014/main" id="{00000000-0008-0000-0900-00007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1" name="Picture 97" descr="ecblank">
          <a:extLst>
            <a:ext uri="{FF2B5EF4-FFF2-40B4-BE49-F238E27FC236}">
              <a16:creationId xmlns:a16="http://schemas.microsoft.com/office/drawing/2014/main" id="{00000000-0008-0000-0900-00007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2" name="Picture 99" descr="ecblank">
          <a:extLst>
            <a:ext uri="{FF2B5EF4-FFF2-40B4-BE49-F238E27FC236}">
              <a16:creationId xmlns:a16="http://schemas.microsoft.com/office/drawing/2014/main" id="{00000000-0008-0000-0900-00007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3" name="Picture 101" descr="ecblank">
          <a:extLst>
            <a:ext uri="{FF2B5EF4-FFF2-40B4-BE49-F238E27FC236}">
              <a16:creationId xmlns:a16="http://schemas.microsoft.com/office/drawing/2014/main" id="{00000000-0008-0000-0900-00007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4" name="Picture 103" descr="ecblank">
          <a:extLst>
            <a:ext uri="{FF2B5EF4-FFF2-40B4-BE49-F238E27FC236}">
              <a16:creationId xmlns:a16="http://schemas.microsoft.com/office/drawing/2014/main" id="{00000000-0008-0000-0900-00007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5" name="Picture 26" descr="ecblank">
          <a:extLst>
            <a:ext uri="{FF2B5EF4-FFF2-40B4-BE49-F238E27FC236}">
              <a16:creationId xmlns:a16="http://schemas.microsoft.com/office/drawing/2014/main" id="{00000000-0008-0000-0900-00007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6" name="Picture 30" descr="ecblank">
          <a:extLst>
            <a:ext uri="{FF2B5EF4-FFF2-40B4-BE49-F238E27FC236}">
              <a16:creationId xmlns:a16="http://schemas.microsoft.com/office/drawing/2014/main" id="{00000000-0008-0000-0900-00007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7" name="Picture 34" descr="ecblank">
          <a:extLst>
            <a:ext uri="{FF2B5EF4-FFF2-40B4-BE49-F238E27FC236}">
              <a16:creationId xmlns:a16="http://schemas.microsoft.com/office/drawing/2014/main" id="{00000000-0008-0000-0900-00007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8" name="Picture 38" descr="ecblank">
          <a:extLst>
            <a:ext uri="{FF2B5EF4-FFF2-40B4-BE49-F238E27FC236}">
              <a16:creationId xmlns:a16="http://schemas.microsoft.com/office/drawing/2014/main" id="{00000000-0008-0000-0900-00007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19" name="Picture 43" descr="ecblank">
          <a:extLst>
            <a:ext uri="{FF2B5EF4-FFF2-40B4-BE49-F238E27FC236}">
              <a16:creationId xmlns:a16="http://schemas.microsoft.com/office/drawing/2014/main" id="{00000000-0008-0000-0900-00007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0" name="Picture 47" descr="ecblank">
          <a:extLst>
            <a:ext uri="{FF2B5EF4-FFF2-40B4-BE49-F238E27FC236}">
              <a16:creationId xmlns:a16="http://schemas.microsoft.com/office/drawing/2014/main" id="{00000000-0008-0000-0900-00008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1" name="Picture 51" descr="ecblank">
          <a:extLst>
            <a:ext uri="{FF2B5EF4-FFF2-40B4-BE49-F238E27FC236}">
              <a16:creationId xmlns:a16="http://schemas.microsoft.com/office/drawing/2014/main" id="{00000000-0008-0000-0900-00008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2" name="Picture 55" descr="ecblank">
          <a:extLst>
            <a:ext uri="{FF2B5EF4-FFF2-40B4-BE49-F238E27FC236}">
              <a16:creationId xmlns:a16="http://schemas.microsoft.com/office/drawing/2014/main" id="{00000000-0008-0000-0900-00008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3" name="Picture 59" descr="ecblank">
          <a:extLst>
            <a:ext uri="{FF2B5EF4-FFF2-40B4-BE49-F238E27FC236}">
              <a16:creationId xmlns:a16="http://schemas.microsoft.com/office/drawing/2014/main" id="{00000000-0008-0000-0900-00008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4" name="Picture 63" descr="ecblank">
          <a:extLst>
            <a:ext uri="{FF2B5EF4-FFF2-40B4-BE49-F238E27FC236}">
              <a16:creationId xmlns:a16="http://schemas.microsoft.com/office/drawing/2014/main" id="{00000000-0008-0000-0900-00008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5" name="Picture 64" descr="ecblank">
          <a:extLst>
            <a:ext uri="{FF2B5EF4-FFF2-40B4-BE49-F238E27FC236}">
              <a16:creationId xmlns:a16="http://schemas.microsoft.com/office/drawing/2014/main" id="{00000000-0008-0000-0900-00008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6" name="Picture 65" descr="ecblank">
          <a:extLst>
            <a:ext uri="{FF2B5EF4-FFF2-40B4-BE49-F238E27FC236}">
              <a16:creationId xmlns:a16="http://schemas.microsoft.com/office/drawing/2014/main" id="{00000000-0008-0000-0900-00008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7" name="Picture 66" descr="ecblank">
          <a:extLst>
            <a:ext uri="{FF2B5EF4-FFF2-40B4-BE49-F238E27FC236}">
              <a16:creationId xmlns:a16="http://schemas.microsoft.com/office/drawing/2014/main" id="{00000000-0008-0000-0900-00008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8" name="Picture 68" descr="ecblank">
          <a:extLst>
            <a:ext uri="{FF2B5EF4-FFF2-40B4-BE49-F238E27FC236}">
              <a16:creationId xmlns:a16="http://schemas.microsoft.com/office/drawing/2014/main" id="{00000000-0008-0000-0900-00008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29" name="Picture 72" descr="ecblank">
          <a:extLst>
            <a:ext uri="{FF2B5EF4-FFF2-40B4-BE49-F238E27FC236}">
              <a16:creationId xmlns:a16="http://schemas.microsoft.com/office/drawing/2014/main" id="{00000000-0008-0000-0900-00008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0" name="Picture 97" descr="ecblank">
          <a:extLst>
            <a:ext uri="{FF2B5EF4-FFF2-40B4-BE49-F238E27FC236}">
              <a16:creationId xmlns:a16="http://schemas.microsoft.com/office/drawing/2014/main" id="{00000000-0008-0000-0900-00008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1" name="Picture 99" descr="ecblank">
          <a:extLst>
            <a:ext uri="{FF2B5EF4-FFF2-40B4-BE49-F238E27FC236}">
              <a16:creationId xmlns:a16="http://schemas.microsoft.com/office/drawing/2014/main" id="{00000000-0008-0000-0900-00008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2" name="Picture 101" descr="ecblank">
          <a:extLst>
            <a:ext uri="{FF2B5EF4-FFF2-40B4-BE49-F238E27FC236}">
              <a16:creationId xmlns:a16="http://schemas.microsoft.com/office/drawing/2014/main" id="{00000000-0008-0000-0900-00008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3" name="Picture 103" descr="ecblank">
          <a:extLst>
            <a:ext uri="{FF2B5EF4-FFF2-40B4-BE49-F238E27FC236}">
              <a16:creationId xmlns:a16="http://schemas.microsoft.com/office/drawing/2014/main" id="{00000000-0008-0000-0900-00008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4" name="Picture 105" descr="ecblank">
          <a:extLst>
            <a:ext uri="{FF2B5EF4-FFF2-40B4-BE49-F238E27FC236}">
              <a16:creationId xmlns:a16="http://schemas.microsoft.com/office/drawing/2014/main" id="{00000000-0008-0000-0900-00008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5" name="Picture 2" descr="ecblank">
          <a:extLst>
            <a:ext uri="{FF2B5EF4-FFF2-40B4-BE49-F238E27FC236}">
              <a16:creationId xmlns:a16="http://schemas.microsoft.com/office/drawing/2014/main" id="{00000000-0008-0000-0900-00008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6" name="Picture 6" descr="ecblank">
          <a:extLst>
            <a:ext uri="{FF2B5EF4-FFF2-40B4-BE49-F238E27FC236}">
              <a16:creationId xmlns:a16="http://schemas.microsoft.com/office/drawing/2014/main" id="{00000000-0008-0000-0900-00009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7" name="Picture 10" descr="ecblank">
          <a:extLst>
            <a:ext uri="{FF2B5EF4-FFF2-40B4-BE49-F238E27FC236}">
              <a16:creationId xmlns:a16="http://schemas.microsoft.com/office/drawing/2014/main" id="{00000000-0008-0000-0900-00009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8" name="Picture 14" descr="ecblank">
          <a:extLst>
            <a:ext uri="{FF2B5EF4-FFF2-40B4-BE49-F238E27FC236}">
              <a16:creationId xmlns:a16="http://schemas.microsoft.com/office/drawing/2014/main" id="{00000000-0008-0000-0900-00009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39" name="Picture 18" descr="ecblank">
          <a:extLst>
            <a:ext uri="{FF2B5EF4-FFF2-40B4-BE49-F238E27FC236}">
              <a16:creationId xmlns:a16="http://schemas.microsoft.com/office/drawing/2014/main" id="{00000000-0008-0000-0900-00009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0" name="Picture 22" descr="ecblank">
          <a:extLst>
            <a:ext uri="{FF2B5EF4-FFF2-40B4-BE49-F238E27FC236}">
              <a16:creationId xmlns:a16="http://schemas.microsoft.com/office/drawing/2014/main" id="{00000000-0008-0000-0900-00009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1" name="Picture 26" descr="ecblank">
          <a:extLst>
            <a:ext uri="{FF2B5EF4-FFF2-40B4-BE49-F238E27FC236}">
              <a16:creationId xmlns:a16="http://schemas.microsoft.com/office/drawing/2014/main" id="{00000000-0008-0000-0900-00009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2" name="Picture 30" descr="ecblank">
          <a:extLst>
            <a:ext uri="{FF2B5EF4-FFF2-40B4-BE49-F238E27FC236}">
              <a16:creationId xmlns:a16="http://schemas.microsoft.com/office/drawing/2014/main" id="{00000000-0008-0000-0900-00009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3" name="Picture 34" descr="ecblank">
          <a:extLst>
            <a:ext uri="{FF2B5EF4-FFF2-40B4-BE49-F238E27FC236}">
              <a16:creationId xmlns:a16="http://schemas.microsoft.com/office/drawing/2014/main" id="{00000000-0008-0000-0900-00009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4" name="Picture 38" descr="ecblank">
          <a:extLst>
            <a:ext uri="{FF2B5EF4-FFF2-40B4-BE49-F238E27FC236}">
              <a16:creationId xmlns:a16="http://schemas.microsoft.com/office/drawing/2014/main" id="{00000000-0008-0000-0900-00009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5" name="Picture 43" descr="ecblank">
          <a:extLst>
            <a:ext uri="{FF2B5EF4-FFF2-40B4-BE49-F238E27FC236}">
              <a16:creationId xmlns:a16="http://schemas.microsoft.com/office/drawing/2014/main" id="{00000000-0008-0000-0900-00009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6" name="Picture 47" descr="ecblank">
          <a:extLst>
            <a:ext uri="{FF2B5EF4-FFF2-40B4-BE49-F238E27FC236}">
              <a16:creationId xmlns:a16="http://schemas.microsoft.com/office/drawing/2014/main" id="{00000000-0008-0000-0900-00009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7" name="Picture 51" descr="ecblank">
          <a:extLst>
            <a:ext uri="{FF2B5EF4-FFF2-40B4-BE49-F238E27FC236}">
              <a16:creationId xmlns:a16="http://schemas.microsoft.com/office/drawing/2014/main" id="{00000000-0008-0000-0900-00009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8" name="Picture 55" descr="ecblank">
          <a:extLst>
            <a:ext uri="{FF2B5EF4-FFF2-40B4-BE49-F238E27FC236}">
              <a16:creationId xmlns:a16="http://schemas.microsoft.com/office/drawing/2014/main" id="{00000000-0008-0000-0900-00009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49" name="Picture 59" descr="ecblank">
          <a:extLst>
            <a:ext uri="{FF2B5EF4-FFF2-40B4-BE49-F238E27FC236}">
              <a16:creationId xmlns:a16="http://schemas.microsoft.com/office/drawing/2014/main" id="{00000000-0008-0000-0900-00009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0" name="Picture 63" descr="ecblank">
          <a:extLst>
            <a:ext uri="{FF2B5EF4-FFF2-40B4-BE49-F238E27FC236}">
              <a16:creationId xmlns:a16="http://schemas.microsoft.com/office/drawing/2014/main" id="{00000000-0008-0000-0900-00009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1" name="Picture 64" descr="ecblank">
          <a:extLst>
            <a:ext uri="{FF2B5EF4-FFF2-40B4-BE49-F238E27FC236}">
              <a16:creationId xmlns:a16="http://schemas.microsoft.com/office/drawing/2014/main" id="{00000000-0008-0000-0900-00009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2" name="Picture 65" descr="ecblank">
          <a:extLst>
            <a:ext uri="{FF2B5EF4-FFF2-40B4-BE49-F238E27FC236}">
              <a16:creationId xmlns:a16="http://schemas.microsoft.com/office/drawing/2014/main" id="{00000000-0008-0000-0900-0000A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3" name="Picture 66" descr="ecblank">
          <a:extLst>
            <a:ext uri="{FF2B5EF4-FFF2-40B4-BE49-F238E27FC236}">
              <a16:creationId xmlns:a16="http://schemas.microsoft.com/office/drawing/2014/main" id="{00000000-0008-0000-0900-0000A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4" name="Picture 68" descr="ecblank">
          <a:extLst>
            <a:ext uri="{FF2B5EF4-FFF2-40B4-BE49-F238E27FC236}">
              <a16:creationId xmlns:a16="http://schemas.microsoft.com/office/drawing/2014/main" id="{00000000-0008-0000-0900-0000A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5" name="Picture 72" descr="ecblank">
          <a:extLst>
            <a:ext uri="{FF2B5EF4-FFF2-40B4-BE49-F238E27FC236}">
              <a16:creationId xmlns:a16="http://schemas.microsoft.com/office/drawing/2014/main" id="{00000000-0008-0000-0900-0000A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6" name="Picture 97" descr="ecblank">
          <a:extLst>
            <a:ext uri="{FF2B5EF4-FFF2-40B4-BE49-F238E27FC236}">
              <a16:creationId xmlns:a16="http://schemas.microsoft.com/office/drawing/2014/main" id="{00000000-0008-0000-0900-0000A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7" name="Picture 99" descr="ecblank">
          <a:extLst>
            <a:ext uri="{FF2B5EF4-FFF2-40B4-BE49-F238E27FC236}">
              <a16:creationId xmlns:a16="http://schemas.microsoft.com/office/drawing/2014/main" id="{00000000-0008-0000-0900-0000A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8" name="Picture 101" descr="ecblank">
          <a:extLst>
            <a:ext uri="{FF2B5EF4-FFF2-40B4-BE49-F238E27FC236}">
              <a16:creationId xmlns:a16="http://schemas.microsoft.com/office/drawing/2014/main" id="{00000000-0008-0000-0900-0000A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59" name="Picture 103" descr="ecblank">
          <a:extLst>
            <a:ext uri="{FF2B5EF4-FFF2-40B4-BE49-F238E27FC236}">
              <a16:creationId xmlns:a16="http://schemas.microsoft.com/office/drawing/2014/main" id="{00000000-0008-0000-0900-0000A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0" name="Picture 30" descr="ecblank">
          <a:extLst>
            <a:ext uri="{FF2B5EF4-FFF2-40B4-BE49-F238E27FC236}">
              <a16:creationId xmlns:a16="http://schemas.microsoft.com/office/drawing/2014/main" id="{00000000-0008-0000-0900-0000A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1" name="Picture 34" descr="ecblank">
          <a:extLst>
            <a:ext uri="{FF2B5EF4-FFF2-40B4-BE49-F238E27FC236}">
              <a16:creationId xmlns:a16="http://schemas.microsoft.com/office/drawing/2014/main" id="{00000000-0008-0000-0900-0000A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2" name="Picture 38" descr="ecblank">
          <a:extLst>
            <a:ext uri="{FF2B5EF4-FFF2-40B4-BE49-F238E27FC236}">
              <a16:creationId xmlns:a16="http://schemas.microsoft.com/office/drawing/2014/main" id="{00000000-0008-0000-0900-0000A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3" name="Picture 43" descr="ecblank">
          <a:extLst>
            <a:ext uri="{FF2B5EF4-FFF2-40B4-BE49-F238E27FC236}">
              <a16:creationId xmlns:a16="http://schemas.microsoft.com/office/drawing/2014/main" id="{00000000-0008-0000-0900-0000A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4" name="Picture 47" descr="ecblank">
          <a:extLst>
            <a:ext uri="{FF2B5EF4-FFF2-40B4-BE49-F238E27FC236}">
              <a16:creationId xmlns:a16="http://schemas.microsoft.com/office/drawing/2014/main" id="{00000000-0008-0000-0900-0000A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5" name="Picture 51" descr="ecblank">
          <a:extLst>
            <a:ext uri="{FF2B5EF4-FFF2-40B4-BE49-F238E27FC236}">
              <a16:creationId xmlns:a16="http://schemas.microsoft.com/office/drawing/2014/main" id="{00000000-0008-0000-0900-0000A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6" name="Picture 55" descr="ecblank">
          <a:extLst>
            <a:ext uri="{FF2B5EF4-FFF2-40B4-BE49-F238E27FC236}">
              <a16:creationId xmlns:a16="http://schemas.microsoft.com/office/drawing/2014/main" id="{00000000-0008-0000-0900-0000A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7" name="Picture 59" descr="ecblank">
          <a:extLst>
            <a:ext uri="{FF2B5EF4-FFF2-40B4-BE49-F238E27FC236}">
              <a16:creationId xmlns:a16="http://schemas.microsoft.com/office/drawing/2014/main" id="{00000000-0008-0000-0900-0000A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8" name="Picture 63" descr="ecblank">
          <a:extLst>
            <a:ext uri="{FF2B5EF4-FFF2-40B4-BE49-F238E27FC236}">
              <a16:creationId xmlns:a16="http://schemas.microsoft.com/office/drawing/2014/main" id="{00000000-0008-0000-0900-0000B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69" name="Picture 64" descr="ecblank">
          <a:extLst>
            <a:ext uri="{FF2B5EF4-FFF2-40B4-BE49-F238E27FC236}">
              <a16:creationId xmlns:a16="http://schemas.microsoft.com/office/drawing/2014/main" id="{00000000-0008-0000-0900-0000B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0" name="Picture 65" descr="ecblank">
          <a:extLst>
            <a:ext uri="{FF2B5EF4-FFF2-40B4-BE49-F238E27FC236}">
              <a16:creationId xmlns:a16="http://schemas.microsoft.com/office/drawing/2014/main" id="{00000000-0008-0000-0900-0000B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1" name="Picture 66" descr="ecblank">
          <a:extLst>
            <a:ext uri="{FF2B5EF4-FFF2-40B4-BE49-F238E27FC236}">
              <a16:creationId xmlns:a16="http://schemas.microsoft.com/office/drawing/2014/main" id="{00000000-0008-0000-0900-0000B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2" name="Picture 68" descr="ecblank">
          <a:extLst>
            <a:ext uri="{FF2B5EF4-FFF2-40B4-BE49-F238E27FC236}">
              <a16:creationId xmlns:a16="http://schemas.microsoft.com/office/drawing/2014/main" id="{00000000-0008-0000-0900-0000B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3" name="Picture 72" descr="ecblank">
          <a:extLst>
            <a:ext uri="{FF2B5EF4-FFF2-40B4-BE49-F238E27FC236}">
              <a16:creationId xmlns:a16="http://schemas.microsoft.com/office/drawing/2014/main" id="{00000000-0008-0000-0900-0000B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4" name="Picture 97" descr="ecblank">
          <a:extLst>
            <a:ext uri="{FF2B5EF4-FFF2-40B4-BE49-F238E27FC236}">
              <a16:creationId xmlns:a16="http://schemas.microsoft.com/office/drawing/2014/main" id="{00000000-0008-0000-0900-0000B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5" name="Picture 99" descr="ecblank">
          <a:extLst>
            <a:ext uri="{FF2B5EF4-FFF2-40B4-BE49-F238E27FC236}">
              <a16:creationId xmlns:a16="http://schemas.microsoft.com/office/drawing/2014/main" id="{00000000-0008-0000-0900-0000B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6" name="Picture 101" descr="ecblank">
          <a:extLst>
            <a:ext uri="{FF2B5EF4-FFF2-40B4-BE49-F238E27FC236}">
              <a16:creationId xmlns:a16="http://schemas.microsoft.com/office/drawing/2014/main" id="{00000000-0008-0000-0900-0000B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7" name="Picture 103" descr="ecblank">
          <a:extLst>
            <a:ext uri="{FF2B5EF4-FFF2-40B4-BE49-F238E27FC236}">
              <a16:creationId xmlns:a16="http://schemas.microsoft.com/office/drawing/2014/main" id="{00000000-0008-0000-0900-0000B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8" name="Picture 105" descr="ecblank">
          <a:extLst>
            <a:ext uri="{FF2B5EF4-FFF2-40B4-BE49-F238E27FC236}">
              <a16:creationId xmlns:a16="http://schemas.microsoft.com/office/drawing/2014/main" id="{00000000-0008-0000-0900-0000B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79" name="Picture 2" descr="ecblank">
          <a:extLst>
            <a:ext uri="{FF2B5EF4-FFF2-40B4-BE49-F238E27FC236}">
              <a16:creationId xmlns:a16="http://schemas.microsoft.com/office/drawing/2014/main" id="{00000000-0008-0000-0900-0000B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0" name="Picture 6" descr="ecblank">
          <a:extLst>
            <a:ext uri="{FF2B5EF4-FFF2-40B4-BE49-F238E27FC236}">
              <a16:creationId xmlns:a16="http://schemas.microsoft.com/office/drawing/2014/main" id="{00000000-0008-0000-0900-0000B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1" name="Picture 10" descr="ecblank">
          <a:extLst>
            <a:ext uri="{FF2B5EF4-FFF2-40B4-BE49-F238E27FC236}">
              <a16:creationId xmlns:a16="http://schemas.microsoft.com/office/drawing/2014/main" id="{00000000-0008-0000-0900-0000B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2" name="Picture 14" descr="ecblank">
          <a:extLst>
            <a:ext uri="{FF2B5EF4-FFF2-40B4-BE49-F238E27FC236}">
              <a16:creationId xmlns:a16="http://schemas.microsoft.com/office/drawing/2014/main" id="{00000000-0008-0000-0900-0000B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3" name="Picture 18" descr="ecblank">
          <a:extLst>
            <a:ext uri="{FF2B5EF4-FFF2-40B4-BE49-F238E27FC236}">
              <a16:creationId xmlns:a16="http://schemas.microsoft.com/office/drawing/2014/main" id="{00000000-0008-0000-0900-0000B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4" name="Picture 22" descr="ecblank">
          <a:extLst>
            <a:ext uri="{FF2B5EF4-FFF2-40B4-BE49-F238E27FC236}">
              <a16:creationId xmlns:a16="http://schemas.microsoft.com/office/drawing/2014/main" id="{00000000-0008-0000-0900-0000C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5" name="Picture 26" descr="ecblank">
          <a:extLst>
            <a:ext uri="{FF2B5EF4-FFF2-40B4-BE49-F238E27FC236}">
              <a16:creationId xmlns:a16="http://schemas.microsoft.com/office/drawing/2014/main" id="{00000000-0008-0000-0900-0000C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6" name="Picture 30" descr="ecblank">
          <a:extLst>
            <a:ext uri="{FF2B5EF4-FFF2-40B4-BE49-F238E27FC236}">
              <a16:creationId xmlns:a16="http://schemas.microsoft.com/office/drawing/2014/main" id="{00000000-0008-0000-0900-0000C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7" name="Picture 34" descr="ecblank">
          <a:extLst>
            <a:ext uri="{FF2B5EF4-FFF2-40B4-BE49-F238E27FC236}">
              <a16:creationId xmlns:a16="http://schemas.microsoft.com/office/drawing/2014/main" id="{00000000-0008-0000-0900-0000C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8" name="Picture 38" descr="ecblank">
          <a:extLst>
            <a:ext uri="{FF2B5EF4-FFF2-40B4-BE49-F238E27FC236}">
              <a16:creationId xmlns:a16="http://schemas.microsoft.com/office/drawing/2014/main" id="{00000000-0008-0000-0900-0000C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89" name="Picture 43" descr="ecblank">
          <a:extLst>
            <a:ext uri="{FF2B5EF4-FFF2-40B4-BE49-F238E27FC236}">
              <a16:creationId xmlns:a16="http://schemas.microsoft.com/office/drawing/2014/main" id="{00000000-0008-0000-0900-0000C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0" name="Picture 47" descr="ecblank">
          <a:extLst>
            <a:ext uri="{FF2B5EF4-FFF2-40B4-BE49-F238E27FC236}">
              <a16:creationId xmlns:a16="http://schemas.microsoft.com/office/drawing/2014/main" id="{00000000-0008-0000-0900-0000C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1" name="Picture 51" descr="ecblank">
          <a:extLst>
            <a:ext uri="{FF2B5EF4-FFF2-40B4-BE49-F238E27FC236}">
              <a16:creationId xmlns:a16="http://schemas.microsoft.com/office/drawing/2014/main" id="{00000000-0008-0000-0900-0000C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2" name="Picture 55" descr="ecblank">
          <a:extLst>
            <a:ext uri="{FF2B5EF4-FFF2-40B4-BE49-F238E27FC236}">
              <a16:creationId xmlns:a16="http://schemas.microsoft.com/office/drawing/2014/main" id="{00000000-0008-0000-0900-0000C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3" name="Picture 59" descr="ecblank">
          <a:extLst>
            <a:ext uri="{FF2B5EF4-FFF2-40B4-BE49-F238E27FC236}">
              <a16:creationId xmlns:a16="http://schemas.microsoft.com/office/drawing/2014/main" id="{00000000-0008-0000-0900-0000C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4" name="Picture 63" descr="ecblank">
          <a:extLst>
            <a:ext uri="{FF2B5EF4-FFF2-40B4-BE49-F238E27FC236}">
              <a16:creationId xmlns:a16="http://schemas.microsoft.com/office/drawing/2014/main" id="{00000000-0008-0000-0900-0000C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5" name="Picture 64" descr="ecblank">
          <a:extLst>
            <a:ext uri="{FF2B5EF4-FFF2-40B4-BE49-F238E27FC236}">
              <a16:creationId xmlns:a16="http://schemas.microsoft.com/office/drawing/2014/main" id="{00000000-0008-0000-0900-0000C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6" name="Picture 65" descr="ecblank">
          <a:extLst>
            <a:ext uri="{FF2B5EF4-FFF2-40B4-BE49-F238E27FC236}">
              <a16:creationId xmlns:a16="http://schemas.microsoft.com/office/drawing/2014/main" id="{00000000-0008-0000-0900-0000C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7" name="Picture 66" descr="ecblank">
          <a:extLst>
            <a:ext uri="{FF2B5EF4-FFF2-40B4-BE49-F238E27FC236}">
              <a16:creationId xmlns:a16="http://schemas.microsoft.com/office/drawing/2014/main" id="{00000000-0008-0000-0900-0000C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8" name="Picture 68" descr="ecblank">
          <a:extLst>
            <a:ext uri="{FF2B5EF4-FFF2-40B4-BE49-F238E27FC236}">
              <a16:creationId xmlns:a16="http://schemas.microsoft.com/office/drawing/2014/main" id="{00000000-0008-0000-0900-0000C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1999" name="Picture 72" descr="ecblank">
          <a:extLst>
            <a:ext uri="{FF2B5EF4-FFF2-40B4-BE49-F238E27FC236}">
              <a16:creationId xmlns:a16="http://schemas.microsoft.com/office/drawing/2014/main" id="{00000000-0008-0000-0900-0000C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0" name="Picture 97" descr="ecblank">
          <a:extLst>
            <a:ext uri="{FF2B5EF4-FFF2-40B4-BE49-F238E27FC236}">
              <a16:creationId xmlns:a16="http://schemas.microsoft.com/office/drawing/2014/main" id="{00000000-0008-0000-0900-0000D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1" name="Picture 99" descr="ecblank">
          <a:extLst>
            <a:ext uri="{FF2B5EF4-FFF2-40B4-BE49-F238E27FC236}">
              <a16:creationId xmlns:a16="http://schemas.microsoft.com/office/drawing/2014/main" id="{00000000-0008-0000-0900-0000D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2" name="Picture 101" descr="ecblank">
          <a:extLst>
            <a:ext uri="{FF2B5EF4-FFF2-40B4-BE49-F238E27FC236}">
              <a16:creationId xmlns:a16="http://schemas.microsoft.com/office/drawing/2014/main" id="{00000000-0008-0000-0900-0000D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3" name="Picture 103" descr="ecblank">
          <a:extLst>
            <a:ext uri="{FF2B5EF4-FFF2-40B4-BE49-F238E27FC236}">
              <a16:creationId xmlns:a16="http://schemas.microsoft.com/office/drawing/2014/main" id="{00000000-0008-0000-0900-0000D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4" name="Picture 26" descr="ecblank">
          <a:extLst>
            <a:ext uri="{FF2B5EF4-FFF2-40B4-BE49-F238E27FC236}">
              <a16:creationId xmlns:a16="http://schemas.microsoft.com/office/drawing/2014/main" id="{00000000-0008-0000-0900-0000D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5" name="Picture 30" descr="ecblank">
          <a:extLst>
            <a:ext uri="{FF2B5EF4-FFF2-40B4-BE49-F238E27FC236}">
              <a16:creationId xmlns:a16="http://schemas.microsoft.com/office/drawing/2014/main" id="{00000000-0008-0000-0900-0000D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6" name="Picture 34" descr="ecblank">
          <a:extLst>
            <a:ext uri="{FF2B5EF4-FFF2-40B4-BE49-F238E27FC236}">
              <a16:creationId xmlns:a16="http://schemas.microsoft.com/office/drawing/2014/main" id="{00000000-0008-0000-0900-0000D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7" name="Picture 38" descr="ecblank">
          <a:extLst>
            <a:ext uri="{FF2B5EF4-FFF2-40B4-BE49-F238E27FC236}">
              <a16:creationId xmlns:a16="http://schemas.microsoft.com/office/drawing/2014/main" id="{00000000-0008-0000-0900-0000D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8" name="Picture 43" descr="ecblank">
          <a:extLst>
            <a:ext uri="{FF2B5EF4-FFF2-40B4-BE49-F238E27FC236}">
              <a16:creationId xmlns:a16="http://schemas.microsoft.com/office/drawing/2014/main" id="{00000000-0008-0000-0900-0000D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09" name="Picture 47" descr="ecblank">
          <a:extLst>
            <a:ext uri="{FF2B5EF4-FFF2-40B4-BE49-F238E27FC236}">
              <a16:creationId xmlns:a16="http://schemas.microsoft.com/office/drawing/2014/main" id="{00000000-0008-0000-0900-0000D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0" name="Picture 51" descr="ecblank">
          <a:extLst>
            <a:ext uri="{FF2B5EF4-FFF2-40B4-BE49-F238E27FC236}">
              <a16:creationId xmlns:a16="http://schemas.microsoft.com/office/drawing/2014/main" id="{00000000-0008-0000-0900-0000D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1" name="Picture 55" descr="ecblank">
          <a:extLst>
            <a:ext uri="{FF2B5EF4-FFF2-40B4-BE49-F238E27FC236}">
              <a16:creationId xmlns:a16="http://schemas.microsoft.com/office/drawing/2014/main" id="{00000000-0008-0000-0900-0000D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2" name="Picture 59" descr="ecblank">
          <a:extLst>
            <a:ext uri="{FF2B5EF4-FFF2-40B4-BE49-F238E27FC236}">
              <a16:creationId xmlns:a16="http://schemas.microsoft.com/office/drawing/2014/main" id="{00000000-0008-0000-0900-0000D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3" name="Picture 63" descr="ecblank">
          <a:extLst>
            <a:ext uri="{FF2B5EF4-FFF2-40B4-BE49-F238E27FC236}">
              <a16:creationId xmlns:a16="http://schemas.microsoft.com/office/drawing/2014/main" id="{00000000-0008-0000-0900-0000D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4" name="Picture 64" descr="ecblank">
          <a:extLst>
            <a:ext uri="{FF2B5EF4-FFF2-40B4-BE49-F238E27FC236}">
              <a16:creationId xmlns:a16="http://schemas.microsoft.com/office/drawing/2014/main" id="{00000000-0008-0000-0900-0000D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5" name="Picture 65" descr="ecblank">
          <a:extLst>
            <a:ext uri="{FF2B5EF4-FFF2-40B4-BE49-F238E27FC236}">
              <a16:creationId xmlns:a16="http://schemas.microsoft.com/office/drawing/2014/main" id="{00000000-0008-0000-0900-0000D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6" name="Picture 66" descr="ecblank">
          <a:extLst>
            <a:ext uri="{FF2B5EF4-FFF2-40B4-BE49-F238E27FC236}">
              <a16:creationId xmlns:a16="http://schemas.microsoft.com/office/drawing/2014/main" id="{00000000-0008-0000-0900-0000E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7" name="Picture 68" descr="ecblank">
          <a:extLst>
            <a:ext uri="{FF2B5EF4-FFF2-40B4-BE49-F238E27FC236}">
              <a16:creationId xmlns:a16="http://schemas.microsoft.com/office/drawing/2014/main" id="{00000000-0008-0000-0900-0000E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8" name="Picture 72" descr="ecblank">
          <a:extLst>
            <a:ext uri="{FF2B5EF4-FFF2-40B4-BE49-F238E27FC236}">
              <a16:creationId xmlns:a16="http://schemas.microsoft.com/office/drawing/2014/main" id="{00000000-0008-0000-0900-0000E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19" name="Picture 97" descr="ecblank">
          <a:extLst>
            <a:ext uri="{FF2B5EF4-FFF2-40B4-BE49-F238E27FC236}">
              <a16:creationId xmlns:a16="http://schemas.microsoft.com/office/drawing/2014/main" id="{00000000-0008-0000-0900-0000E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0" name="Picture 99" descr="ecblank">
          <a:extLst>
            <a:ext uri="{FF2B5EF4-FFF2-40B4-BE49-F238E27FC236}">
              <a16:creationId xmlns:a16="http://schemas.microsoft.com/office/drawing/2014/main" id="{00000000-0008-0000-0900-0000E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1" name="Picture 101" descr="ecblank">
          <a:extLst>
            <a:ext uri="{FF2B5EF4-FFF2-40B4-BE49-F238E27FC236}">
              <a16:creationId xmlns:a16="http://schemas.microsoft.com/office/drawing/2014/main" id="{00000000-0008-0000-0900-0000E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2" name="Picture 103" descr="ecblank">
          <a:extLst>
            <a:ext uri="{FF2B5EF4-FFF2-40B4-BE49-F238E27FC236}">
              <a16:creationId xmlns:a16="http://schemas.microsoft.com/office/drawing/2014/main" id="{00000000-0008-0000-0900-0000E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3" name="Picture 105" descr="ecblank">
          <a:extLst>
            <a:ext uri="{FF2B5EF4-FFF2-40B4-BE49-F238E27FC236}">
              <a16:creationId xmlns:a16="http://schemas.microsoft.com/office/drawing/2014/main" id="{00000000-0008-0000-0900-0000E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4" name="Picture 2" descr="ecblank">
          <a:extLst>
            <a:ext uri="{FF2B5EF4-FFF2-40B4-BE49-F238E27FC236}">
              <a16:creationId xmlns:a16="http://schemas.microsoft.com/office/drawing/2014/main" id="{00000000-0008-0000-0900-0000E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5" name="Picture 6" descr="ecblank">
          <a:extLst>
            <a:ext uri="{FF2B5EF4-FFF2-40B4-BE49-F238E27FC236}">
              <a16:creationId xmlns:a16="http://schemas.microsoft.com/office/drawing/2014/main" id="{00000000-0008-0000-0900-0000E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6" name="Picture 10" descr="ecblank">
          <a:extLst>
            <a:ext uri="{FF2B5EF4-FFF2-40B4-BE49-F238E27FC236}">
              <a16:creationId xmlns:a16="http://schemas.microsoft.com/office/drawing/2014/main" id="{00000000-0008-0000-0900-0000E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7" name="Picture 14" descr="ecblank">
          <a:extLst>
            <a:ext uri="{FF2B5EF4-FFF2-40B4-BE49-F238E27FC236}">
              <a16:creationId xmlns:a16="http://schemas.microsoft.com/office/drawing/2014/main" id="{00000000-0008-0000-0900-0000E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8" name="Picture 18" descr="ecblank">
          <a:extLst>
            <a:ext uri="{FF2B5EF4-FFF2-40B4-BE49-F238E27FC236}">
              <a16:creationId xmlns:a16="http://schemas.microsoft.com/office/drawing/2014/main" id="{00000000-0008-0000-0900-0000E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29" name="Picture 22" descr="ecblank">
          <a:extLst>
            <a:ext uri="{FF2B5EF4-FFF2-40B4-BE49-F238E27FC236}">
              <a16:creationId xmlns:a16="http://schemas.microsoft.com/office/drawing/2014/main" id="{00000000-0008-0000-0900-0000E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0" name="Picture 26" descr="ecblank">
          <a:extLst>
            <a:ext uri="{FF2B5EF4-FFF2-40B4-BE49-F238E27FC236}">
              <a16:creationId xmlns:a16="http://schemas.microsoft.com/office/drawing/2014/main" id="{00000000-0008-0000-0900-0000E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1" name="Picture 30" descr="ecblank">
          <a:extLst>
            <a:ext uri="{FF2B5EF4-FFF2-40B4-BE49-F238E27FC236}">
              <a16:creationId xmlns:a16="http://schemas.microsoft.com/office/drawing/2014/main" id="{00000000-0008-0000-0900-0000E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2" name="Picture 34" descr="ecblank">
          <a:extLst>
            <a:ext uri="{FF2B5EF4-FFF2-40B4-BE49-F238E27FC236}">
              <a16:creationId xmlns:a16="http://schemas.microsoft.com/office/drawing/2014/main" id="{00000000-0008-0000-0900-0000F0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3" name="Picture 38" descr="ecblank">
          <a:extLst>
            <a:ext uri="{FF2B5EF4-FFF2-40B4-BE49-F238E27FC236}">
              <a16:creationId xmlns:a16="http://schemas.microsoft.com/office/drawing/2014/main" id="{00000000-0008-0000-0900-0000F1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4" name="Picture 43" descr="ecblank">
          <a:extLst>
            <a:ext uri="{FF2B5EF4-FFF2-40B4-BE49-F238E27FC236}">
              <a16:creationId xmlns:a16="http://schemas.microsoft.com/office/drawing/2014/main" id="{00000000-0008-0000-0900-0000F2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5" name="Picture 47" descr="ecblank">
          <a:extLst>
            <a:ext uri="{FF2B5EF4-FFF2-40B4-BE49-F238E27FC236}">
              <a16:creationId xmlns:a16="http://schemas.microsoft.com/office/drawing/2014/main" id="{00000000-0008-0000-0900-0000F3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6" name="Picture 51" descr="ecblank">
          <a:extLst>
            <a:ext uri="{FF2B5EF4-FFF2-40B4-BE49-F238E27FC236}">
              <a16:creationId xmlns:a16="http://schemas.microsoft.com/office/drawing/2014/main" id="{00000000-0008-0000-0900-0000F4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7" name="Picture 55" descr="ecblank">
          <a:extLst>
            <a:ext uri="{FF2B5EF4-FFF2-40B4-BE49-F238E27FC236}">
              <a16:creationId xmlns:a16="http://schemas.microsoft.com/office/drawing/2014/main" id="{00000000-0008-0000-0900-0000F5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8" name="Picture 59" descr="ecblank">
          <a:extLst>
            <a:ext uri="{FF2B5EF4-FFF2-40B4-BE49-F238E27FC236}">
              <a16:creationId xmlns:a16="http://schemas.microsoft.com/office/drawing/2014/main" id="{00000000-0008-0000-0900-0000F6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39" name="Picture 63" descr="ecblank">
          <a:extLst>
            <a:ext uri="{FF2B5EF4-FFF2-40B4-BE49-F238E27FC236}">
              <a16:creationId xmlns:a16="http://schemas.microsoft.com/office/drawing/2014/main" id="{00000000-0008-0000-0900-0000F7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0" name="Picture 64" descr="ecblank">
          <a:extLst>
            <a:ext uri="{FF2B5EF4-FFF2-40B4-BE49-F238E27FC236}">
              <a16:creationId xmlns:a16="http://schemas.microsoft.com/office/drawing/2014/main" id="{00000000-0008-0000-0900-0000F8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1" name="Picture 65" descr="ecblank">
          <a:extLst>
            <a:ext uri="{FF2B5EF4-FFF2-40B4-BE49-F238E27FC236}">
              <a16:creationId xmlns:a16="http://schemas.microsoft.com/office/drawing/2014/main" id="{00000000-0008-0000-0900-0000F9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2" name="Picture 66" descr="ecblank">
          <a:extLst>
            <a:ext uri="{FF2B5EF4-FFF2-40B4-BE49-F238E27FC236}">
              <a16:creationId xmlns:a16="http://schemas.microsoft.com/office/drawing/2014/main" id="{00000000-0008-0000-0900-0000FA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3" name="Picture 68" descr="ecblank">
          <a:extLst>
            <a:ext uri="{FF2B5EF4-FFF2-40B4-BE49-F238E27FC236}">
              <a16:creationId xmlns:a16="http://schemas.microsoft.com/office/drawing/2014/main" id="{00000000-0008-0000-0900-0000FB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4" name="Picture 72" descr="ecblank">
          <a:extLst>
            <a:ext uri="{FF2B5EF4-FFF2-40B4-BE49-F238E27FC236}">
              <a16:creationId xmlns:a16="http://schemas.microsoft.com/office/drawing/2014/main" id="{00000000-0008-0000-0900-0000FC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5" name="Picture 97" descr="ecblank">
          <a:extLst>
            <a:ext uri="{FF2B5EF4-FFF2-40B4-BE49-F238E27FC236}">
              <a16:creationId xmlns:a16="http://schemas.microsoft.com/office/drawing/2014/main" id="{00000000-0008-0000-0900-0000FD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6" name="Picture 99" descr="ecblank">
          <a:extLst>
            <a:ext uri="{FF2B5EF4-FFF2-40B4-BE49-F238E27FC236}">
              <a16:creationId xmlns:a16="http://schemas.microsoft.com/office/drawing/2014/main" id="{00000000-0008-0000-0900-0000FE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7" name="Picture 101" descr="ecblank">
          <a:extLst>
            <a:ext uri="{FF2B5EF4-FFF2-40B4-BE49-F238E27FC236}">
              <a16:creationId xmlns:a16="http://schemas.microsoft.com/office/drawing/2014/main" id="{00000000-0008-0000-0900-0000FF07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8" name="Picture 103" descr="ecblank">
          <a:extLst>
            <a:ext uri="{FF2B5EF4-FFF2-40B4-BE49-F238E27FC236}">
              <a16:creationId xmlns:a16="http://schemas.microsoft.com/office/drawing/2014/main" id="{00000000-0008-0000-0900-00000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49" name="Picture 30" descr="ecblank">
          <a:extLst>
            <a:ext uri="{FF2B5EF4-FFF2-40B4-BE49-F238E27FC236}">
              <a16:creationId xmlns:a16="http://schemas.microsoft.com/office/drawing/2014/main" id="{00000000-0008-0000-0900-00000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0" name="Picture 34" descr="ecblank">
          <a:extLst>
            <a:ext uri="{FF2B5EF4-FFF2-40B4-BE49-F238E27FC236}">
              <a16:creationId xmlns:a16="http://schemas.microsoft.com/office/drawing/2014/main" id="{00000000-0008-0000-0900-00000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1" name="Picture 38" descr="ecblank">
          <a:extLst>
            <a:ext uri="{FF2B5EF4-FFF2-40B4-BE49-F238E27FC236}">
              <a16:creationId xmlns:a16="http://schemas.microsoft.com/office/drawing/2014/main" id="{00000000-0008-0000-0900-00000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2" name="Picture 43" descr="ecblank">
          <a:extLst>
            <a:ext uri="{FF2B5EF4-FFF2-40B4-BE49-F238E27FC236}">
              <a16:creationId xmlns:a16="http://schemas.microsoft.com/office/drawing/2014/main" id="{00000000-0008-0000-0900-00000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3" name="Picture 47" descr="ecblank">
          <a:extLst>
            <a:ext uri="{FF2B5EF4-FFF2-40B4-BE49-F238E27FC236}">
              <a16:creationId xmlns:a16="http://schemas.microsoft.com/office/drawing/2014/main" id="{00000000-0008-0000-0900-00000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4" name="Picture 51" descr="ecblank">
          <a:extLst>
            <a:ext uri="{FF2B5EF4-FFF2-40B4-BE49-F238E27FC236}">
              <a16:creationId xmlns:a16="http://schemas.microsoft.com/office/drawing/2014/main" id="{00000000-0008-0000-0900-00000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5" name="Picture 55" descr="ecblank">
          <a:extLst>
            <a:ext uri="{FF2B5EF4-FFF2-40B4-BE49-F238E27FC236}">
              <a16:creationId xmlns:a16="http://schemas.microsoft.com/office/drawing/2014/main" id="{00000000-0008-0000-0900-00000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6" name="Picture 59" descr="ecblank">
          <a:extLst>
            <a:ext uri="{FF2B5EF4-FFF2-40B4-BE49-F238E27FC236}">
              <a16:creationId xmlns:a16="http://schemas.microsoft.com/office/drawing/2014/main" id="{00000000-0008-0000-0900-00000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7" name="Picture 63" descr="ecblank">
          <a:extLst>
            <a:ext uri="{FF2B5EF4-FFF2-40B4-BE49-F238E27FC236}">
              <a16:creationId xmlns:a16="http://schemas.microsoft.com/office/drawing/2014/main" id="{00000000-0008-0000-0900-00000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8" name="Picture 64" descr="ecblank">
          <a:extLst>
            <a:ext uri="{FF2B5EF4-FFF2-40B4-BE49-F238E27FC236}">
              <a16:creationId xmlns:a16="http://schemas.microsoft.com/office/drawing/2014/main" id="{00000000-0008-0000-0900-00000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59" name="Picture 65" descr="ecblank">
          <a:extLst>
            <a:ext uri="{FF2B5EF4-FFF2-40B4-BE49-F238E27FC236}">
              <a16:creationId xmlns:a16="http://schemas.microsoft.com/office/drawing/2014/main" id="{00000000-0008-0000-0900-00000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0" name="Picture 66" descr="ecblank">
          <a:extLst>
            <a:ext uri="{FF2B5EF4-FFF2-40B4-BE49-F238E27FC236}">
              <a16:creationId xmlns:a16="http://schemas.microsoft.com/office/drawing/2014/main" id="{00000000-0008-0000-0900-00000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1" name="Picture 68" descr="ecblank">
          <a:extLst>
            <a:ext uri="{FF2B5EF4-FFF2-40B4-BE49-F238E27FC236}">
              <a16:creationId xmlns:a16="http://schemas.microsoft.com/office/drawing/2014/main" id="{00000000-0008-0000-0900-00000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2" name="Picture 72" descr="ecblank">
          <a:extLst>
            <a:ext uri="{FF2B5EF4-FFF2-40B4-BE49-F238E27FC236}">
              <a16:creationId xmlns:a16="http://schemas.microsoft.com/office/drawing/2014/main" id="{00000000-0008-0000-0900-00000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3" name="Picture 97" descr="ecblank">
          <a:extLst>
            <a:ext uri="{FF2B5EF4-FFF2-40B4-BE49-F238E27FC236}">
              <a16:creationId xmlns:a16="http://schemas.microsoft.com/office/drawing/2014/main" id="{00000000-0008-0000-0900-00000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4" name="Picture 99" descr="ecblank">
          <a:extLst>
            <a:ext uri="{FF2B5EF4-FFF2-40B4-BE49-F238E27FC236}">
              <a16:creationId xmlns:a16="http://schemas.microsoft.com/office/drawing/2014/main" id="{00000000-0008-0000-0900-00001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5" name="Picture 101" descr="ecblank">
          <a:extLst>
            <a:ext uri="{FF2B5EF4-FFF2-40B4-BE49-F238E27FC236}">
              <a16:creationId xmlns:a16="http://schemas.microsoft.com/office/drawing/2014/main" id="{00000000-0008-0000-0900-00001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6" name="Picture 103" descr="ecblank">
          <a:extLst>
            <a:ext uri="{FF2B5EF4-FFF2-40B4-BE49-F238E27FC236}">
              <a16:creationId xmlns:a16="http://schemas.microsoft.com/office/drawing/2014/main" id="{00000000-0008-0000-0900-00001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7" name="Picture 105" descr="ecblank">
          <a:extLst>
            <a:ext uri="{FF2B5EF4-FFF2-40B4-BE49-F238E27FC236}">
              <a16:creationId xmlns:a16="http://schemas.microsoft.com/office/drawing/2014/main" id="{00000000-0008-0000-0900-00001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8" name="Picture 2" descr="ecblank">
          <a:extLst>
            <a:ext uri="{FF2B5EF4-FFF2-40B4-BE49-F238E27FC236}">
              <a16:creationId xmlns:a16="http://schemas.microsoft.com/office/drawing/2014/main" id="{00000000-0008-0000-0900-00001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69" name="Picture 6" descr="ecblank">
          <a:extLst>
            <a:ext uri="{FF2B5EF4-FFF2-40B4-BE49-F238E27FC236}">
              <a16:creationId xmlns:a16="http://schemas.microsoft.com/office/drawing/2014/main" id="{00000000-0008-0000-0900-00001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0" name="Picture 10" descr="ecblank">
          <a:extLst>
            <a:ext uri="{FF2B5EF4-FFF2-40B4-BE49-F238E27FC236}">
              <a16:creationId xmlns:a16="http://schemas.microsoft.com/office/drawing/2014/main" id="{00000000-0008-0000-0900-00001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1" name="Picture 14" descr="ecblank">
          <a:extLst>
            <a:ext uri="{FF2B5EF4-FFF2-40B4-BE49-F238E27FC236}">
              <a16:creationId xmlns:a16="http://schemas.microsoft.com/office/drawing/2014/main" id="{00000000-0008-0000-0900-00001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2" name="Picture 18" descr="ecblank">
          <a:extLst>
            <a:ext uri="{FF2B5EF4-FFF2-40B4-BE49-F238E27FC236}">
              <a16:creationId xmlns:a16="http://schemas.microsoft.com/office/drawing/2014/main" id="{00000000-0008-0000-0900-00001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3" name="Picture 22" descr="ecblank">
          <a:extLst>
            <a:ext uri="{FF2B5EF4-FFF2-40B4-BE49-F238E27FC236}">
              <a16:creationId xmlns:a16="http://schemas.microsoft.com/office/drawing/2014/main" id="{00000000-0008-0000-0900-00001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4" name="Picture 26" descr="ecblank">
          <a:extLst>
            <a:ext uri="{FF2B5EF4-FFF2-40B4-BE49-F238E27FC236}">
              <a16:creationId xmlns:a16="http://schemas.microsoft.com/office/drawing/2014/main" id="{00000000-0008-0000-0900-00001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5" name="Picture 30" descr="ecblank">
          <a:extLst>
            <a:ext uri="{FF2B5EF4-FFF2-40B4-BE49-F238E27FC236}">
              <a16:creationId xmlns:a16="http://schemas.microsoft.com/office/drawing/2014/main" id="{00000000-0008-0000-0900-00001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6" name="Picture 34" descr="ecblank">
          <a:extLst>
            <a:ext uri="{FF2B5EF4-FFF2-40B4-BE49-F238E27FC236}">
              <a16:creationId xmlns:a16="http://schemas.microsoft.com/office/drawing/2014/main" id="{00000000-0008-0000-0900-00001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7" name="Picture 38" descr="ecblank">
          <a:extLst>
            <a:ext uri="{FF2B5EF4-FFF2-40B4-BE49-F238E27FC236}">
              <a16:creationId xmlns:a16="http://schemas.microsoft.com/office/drawing/2014/main" id="{00000000-0008-0000-0900-00001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8" name="Picture 43" descr="ecblank">
          <a:extLst>
            <a:ext uri="{FF2B5EF4-FFF2-40B4-BE49-F238E27FC236}">
              <a16:creationId xmlns:a16="http://schemas.microsoft.com/office/drawing/2014/main" id="{00000000-0008-0000-0900-00001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79" name="Picture 47" descr="ecblank">
          <a:extLst>
            <a:ext uri="{FF2B5EF4-FFF2-40B4-BE49-F238E27FC236}">
              <a16:creationId xmlns:a16="http://schemas.microsoft.com/office/drawing/2014/main" id="{00000000-0008-0000-0900-00001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0" name="Picture 51" descr="ecblank">
          <a:extLst>
            <a:ext uri="{FF2B5EF4-FFF2-40B4-BE49-F238E27FC236}">
              <a16:creationId xmlns:a16="http://schemas.microsoft.com/office/drawing/2014/main" id="{00000000-0008-0000-0900-00002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1" name="Picture 55" descr="ecblank">
          <a:extLst>
            <a:ext uri="{FF2B5EF4-FFF2-40B4-BE49-F238E27FC236}">
              <a16:creationId xmlns:a16="http://schemas.microsoft.com/office/drawing/2014/main" id="{00000000-0008-0000-0900-00002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2" name="Picture 59" descr="ecblank">
          <a:extLst>
            <a:ext uri="{FF2B5EF4-FFF2-40B4-BE49-F238E27FC236}">
              <a16:creationId xmlns:a16="http://schemas.microsoft.com/office/drawing/2014/main" id="{00000000-0008-0000-0900-00002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3" name="Picture 63" descr="ecblank">
          <a:extLst>
            <a:ext uri="{FF2B5EF4-FFF2-40B4-BE49-F238E27FC236}">
              <a16:creationId xmlns:a16="http://schemas.microsoft.com/office/drawing/2014/main" id="{00000000-0008-0000-0900-00002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4" name="Picture 64" descr="ecblank">
          <a:extLst>
            <a:ext uri="{FF2B5EF4-FFF2-40B4-BE49-F238E27FC236}">
              <a16:creationId xmlns:a16="http://schemas.microsoft.com/office/drawing/2014/main" id="{00000000-0008-0000-0900-00002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5" name="Picture 65" descr="ecblank">
          <a:extLst>
            <a:ext uri="{FF2B5EF4-FFF2-40B4-BE49-F238E27FC236}">
              <a16:creationId xmlns:a16="http://schemas.microsoft.com/office/drawing/2014/main" id="{00000000-0008-0000-0900-00002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6" name="Picture 66" descr="ecblank">
          <a:extLst>
            <a:ext uri="{FF2B5EF4-FFF2-40B4-BE49-F238E27FC236}">
              <a16:creationId xmlns:a16="http://schemas.microsoft.com/office/drawing/2014/main" id="{00000000-0008-0000-0900-00002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7" name="Picture 68" descr="ecblank">
          <a:extLst>
            <a:ext uri="{FF2B5EF4-FFF2-40B4-BE49-F238E27FC236}">
              <a16:creationId xmlns:a16="http://schemas.microsoft.com/office/drawing/2014/main" id="{00000000-0008-0000-0900-00002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8" name="Picture 72" descr="ecblank">
          <a:extLst>
            <a:ext uri="{FF2B5EF4-FFF2-40B4-BE49-F238E27FC236}">
              <a16:creationId xmlns:a16="http://schemas.microsoft.com/office/drawing/2014/main" id="{00000000-0008-0000-0900-00002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89" name="Picture 97" descr="ecblank">
          <a:extLst>
            <a:ext uri="{FF2B5EF4-FFF2-40B4-BE49-F238E27FC236}">
              <a16:creationId xmlns:a16="http://schemas.microsoft.com/office/drawing/2014/main" id="{00000000-0008-0000-0900-00002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0" name="Picture 99" descr="ecblank">
          <a:extLst>
            <a:ext uri="{FF2B5EF4-FFF2-40B4-BE49-F238E27FC236}">
              <a16:creationId xmlns:a16="http://schemas.microsoft.com/office/drawing/2014/main" id="{00000000-0008-0000-0900-00002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1" name="Picture 101" descr="ecblank">
          <a:extLst>
            <a:ext uri="{FF2B5EF4-FFF2-40B4-BE49-F238E27FC236}">
              <a16:creationId xmlns:a16="http://schemas.microsoft.com/office/drawing/2014/main" id="{00000000-0008-0000-0900-00002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2" name="Picture 103" descr="ecblank">
          <a:extLst>
            <a:ext uri="{FF2B5EF4-FFF2-40B4-BE49-F238E27FC236}">
              <a16:creationId xmlns:a16="http://schemas.microsoft.com/office/drawing/2014/main" id="{00000000-0008-0000-0900-00002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3" name="Picture 26" descr="ecblank">
          <a:extLst>
            <a:ext uri="{FF2B5EF4-FFF2-40B4-BE49-F238E27FC236}">
              <a16:creationId xmlns:a16="http://schemas.microsoft.com/office/drawing/2014/main" id="{00000000-0008-0000-0900-00002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4" name="Picture 30" descr="ecblank">
          <a:extLst>
            <a:ext uri="{FF2B5EF4-FFF2-40B4-BE49-F238E27FC236}">
              <a16:creationId xmlns:a16="http://schemas.microsoft.com/office/drawing/2014/main" id="{00000000-0008-0000-0900-00002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5" name="Picture 34" descr="ecblank">
          <a:extLst>
            <a:ext uri="{FF2B5EF4-FFF2-40B4-BE49-F238E27FC236}">
              <a16:creationId xmlns:a16="http://schemas.microsoft.com/office/drawing/2014/main" id="{00000000-0008-0000-0900-00002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6" name="Picture 38" descr="ecblank">
          <a:extLst>
            <a:ext uri="{FF2B5EF4-FFF2-40B4-BE49-F238E27FC236}">
              <a16:creationId xmlns:a16="http://schemas.microsoft.com/office/drawing/2014/main" id="{00000000-0008-0000-0900-00003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7" name="Picture 43" descr="ecblank">
          <a:extLst>
            <a:ext uri="{FF2B5EF4-FFF2-40B4-BE49-F238E27FC236}">
              <a16:creationId xmlns:a16="http://schemas.microsoft.com/office/drawing/2014/main" id="{00000000-0008-0000-0900-00003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8" name="Picture 47" descr="ecblank">
          <a:extLst>
            <a:ext uri="{FF2B5EF4-FFF2-40B4-BE49-F238E27FC236}">
              <a16:creationId xmlns:a16="http://schemas.microsoft.com/office/drawing/2014/main" id="{00000000-0008-0000-0900-00003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099" name="Picture 51" descr="ecblank">
          <a:extLst>
            <a:ext uri="{FF2B5EF4-FFF2-40B4-BE49-F238E27FC236}">
              <a16:creationId xmlns:a16="http://schemas.microsoft.com/office/drawing/2014/main" id="{00000000-0008-0000-0900-00003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0" name="Picture 55" descr="ecblank">
          <a:extLst>
            <a:ext uri="{FF2B5EF4-FFF2-40B4-BE49-F238E27FC236}">
              <a16:creationId xmlns:a16="http://schemas.microsoft.com/office/drawing/2014/main" id="{00000000-0008-0000-0900-00003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1" name="Picture 59" descr="ecblank">
          <a:extLst>
            <a:ext uri="{FF2B5EF4-FFF2-40B4-BE49-F238E27FC236}">
              <a16:creationId xmlns:a16="http://schemas.microsoft.com/office/drawing/2014/main" id="{00000000-0008-0000-0900-00003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2" name="Picture 63" descr="ecblank">
          <a:extLst>
            <a:ext uri="{FF2B5EF4-FFF2-40B4-BE49-F238E27FC236}">
              <a16:creationId xmlns:a16="http://schemas.microsoft.com/office/drawing/2014/main" id="{00000000-0008-0000-0900-00003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3" name="Picture 64" descr="ecblank">
          <a:extLst>
            <a:ext uri="{FF2B5EF4-FFF2-40B4-BE49-F238E27FC236}">
              <a16:creationId xmlns:a16="http://schemas.microsoft.com/office/drawing/2014/main" id="{00000000-0008-0000-0900-00003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4" name="Picture 65" descr="ecblank">
          <a:extLst>
            <a:ext uri="{FF2B5EF4-FFF2-40B4-BE49-F238E27FC236}">
              <a16:creationId xmlns:a16="http://schemas.microsoft.com/office/drawing/2014/main" id="{00000000-0008-0000-0900-00003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5" name="Picture 66" descr="ecblank">
          <a:extLst>
            <a:ext uri="{FF2B5EF4-FFF2-40B4-BE49-F238E27FC236}">
              <a16:creationId xmlns:a16="http://schemas.microsoft.com/office/drawing/2014/main" id="{00000000-0008-0000-0900-00003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6" name="Picture 68" descr="ecblank">
          <a:extLst>
            <a:ext uri="{FF2B5EF4-FFF2-40B4-BE49-F238E27FC236}">
              <a16:creationId xmlns:a16="http://schemas.microsoft.com/office/drawing/2014/main" id="{00000000-0008-0000-0900-00003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7" name="Picture 72" descr="ecblank">
          <a:extLst>
            <a:ext uri="{FF2B5EF4-FFF2-40B4-BE49-F238E27FC236}">
              <a16:creationId xmlns:a16="http://schemas.microsoft.com/office/drawing/2014/main" id="{00000000-0008-0000-0900-00003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8" name="Picture 97" descr="ecblank">
          <a:extLst>
            <a:ext uri="{FF2B5EF4-FFF2-40B4-BE49-F238E27FC236}">
              <a16:creationId xmlns:a16="http://schemas.microsoft.com/office/drawing/2014/main" id="{00000000-0008-0000-0900-00003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09" name="Picture 99" descr="ecblank">
          <a:extLst>
            <a:ext uri="{FF2B5EF4-FFF2-40B4-BE49-F238E27FC236}">
              <a16:creationId xmlns:a16="http://schemas.microsoft.com/office/drawing/2014/main" id="{00000000-0008-0000-0900-00003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0" name="Picture 101" descr="ecblank">
          <a:extLst>
            <a:ext uri="{FF2B5EF4-FFF2-40B4-BE49-F238E27FC236}">
              <a16:creationId xmlns:a16="http://schemas.microsoft.com/office/drawing/2014/main" id="{00000000-0008-0000-0900-00003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1" name="Picture 103" descr="ecblank">
          <a:extLst>
            <a:ext uri="{FF2B5EF4-FFF2-40B4-BE49-F238E27FC236}">
              <a16:creationId xmlns:a16="http://schemas.microsoft.com/office/drawing/2014/main" id="{00000000-0008-0000-0900-00003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2" name="Picture 105" descr="ecblank">
          <a:extLst>
            <a:ext uri="{FF2B5EF4-FFF2-40B4-BE49-F238E27FC236}">
              <a16:creationId xmlns:a16="http://schemas.microsoft.com/office/drawing/2014/main" id="{00000000-0008-0000-0900-00004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3" name="Picture 2" descr="ecblank">
          <a:extLst>
            <a:ext uri="{FF2B5EF4-FFF2-40B4-BE49-F238E27FC236}">
              <a16:creationId xmlns:a16="http://schemas.microsoft.com/office/drawing/2014/main" id="{00000000-0008-0000-0900-00004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4" name="Picture 6" descr="ecblank">
          <a:extLst>
            <a:ext uri="{FF2B5EF4-FFF2-40B4-BE49-F238E27FC236}">
              <a16:creationId xmlns:a16="http://schemas.microsoft.com/office/drawing/2014/main" id="{00000000-0008-0000-0900-00004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5" name="Picture 10" descr="ecblank">
          <a:extLst>
            <a:ext uri="{FF2B5EF4-FFF2-40B4-BE49-F238E27FC236}">
              <a16:creationId xmlns:a16="http://schemas.microsoft.com/office/drawing/2014/main" id="{00000000-0008-0000-0900-00004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6" name="Picture 14" descr="ecblank">
          <a:extLst>
            <a:ext uri="{FF2B5EF4-FFF2-40B4-BE49-F238E27FC236}">
              <a16:creationId xmlns:a16="http://schemas.microsoft.com/office/drawing/2014/main" id="{00000000-0008-0000-0900-00004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7" name="Picture 18" descr="ecblank">
          <a:extLst>
            <a:ext uri="{FF2B5EF4-FFF2-40B4-BE49-F238E27FC236}">
              <a16:creationId xmlns:a16="http://schemas.microsoft.com/office/drawing/2014/main" id="{00000000-0008-0000-0900-00004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8" name="Picture 22" descr="ecblank">
          <a:extLst>
            <a:ext uri="{FF2B5EF4-FFF2-40B4-BE49-F238E27FC236}">
              <a16:creationId xmlns:a16="http://schemas.microsoft.com/office/drawing/2014/main" id="{00000000-0008-0000-0900-00004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19" name="Picture 26" descr="ecblank">
          <a:extLst>
            <a:ext uri="{FF2B5EF4-FFF2-40B4-BE49-F238E27FC236}">
              <a16:creationId xmlns:a16="http://schemas.microsoft.com/office/drawing/2014/main" id="{00000000-0008-0000-0900-00004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0" name="Picture 30" descr="ecblank">
          <a:extLst>
            <a:ext uri="{FF2B5EF4-FFF2-40B4-BE49-F238E27FC236}">
              <a16:creationId xmlns:a16="http://schemas.microsoft.com/office/drawing/2014/main" id="{00000000-0008-0000-0900-00004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1" name="Picture 34" descr="ecblank">
          <a:extLst>
            <a:ext uri="{FF2B5EF4-FFF2-40B4-BE49-F238E27FC236}">
              <a16:creationId xmlns:a16="http://schemas.microsoft.com/office/drawing/2014/main" id="{00000000-0008-0000-0900-00004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2" name="Picture 38" descr="ecblank">
          <a:extLst>
            <a:ext uri="{FF2B5EF4-FFF2-40B4-BE49-F238E27FC236}">
              <a16:creationId xmlns:a16="http://schemas.microsoft.com/office/drawing/2014/main" id="{00000000-0008-0000-0900-00004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3" name="Picture 43" descr="ecblank">
          <a:extLst>
            <a:ext uri="{FF2B5EF4-FFF2-40B4-BE49-F238E27FC236}">
              <a16:creationId xmlns:a16="http://schemas.microsoft.com/office/drawing/2014/main" id="{00000000-0008-0000-0900-00004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4" name="Picture 47" descr="ecblank">
          <a:extLst>
            <a:ext uri="{FF2B5EF4-FFF2-40B4-BE49-F238E27FC236}">
              <a16:creationId xmlns:a16="http://schemas.microsoft.com/office/drawing/2014/main" id="{00000000-0008-0000-0900-00004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5" name="Picture 51" descr="ecblank">
          <a:extLst>
            <a:ext uri="{FF2B5EF4-FFF2-40B4-BE49-F238E27FC236}">
              <a16:creationId xmlns:a16="http://schemas.microsoft.com/office/drawing/2014/main" id="{00000000-0008-0000-0900-00004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6" name="Picture 55" descr="ecblank">
          <a:extLst>
            <a:ext uri="{FF2B5EF4-FFF2-40B4-BE49-F238E27FC236}">
              <a16:creationId xmlns:a16="http://schemas.microsoft.com/office/drawing/2014/main" id="{00000000-0008-0000-0900-00004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7" name="Picture 59" descr="ecblank">
          <a:extLst>
            <a:ext uri="{FF2B5EF4-FFF2-40B4-BE49-F238E27FC236}">
              <a16:creationId xmlns:a16="http://schemas.microsoft.com/office/drawing/2014/main" id="{00000000-0008-0000-0900-00004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8" name="Picture 63" descr="ecblank">
          <a:extLst>
            <a:ext uri="{FF2B5EF4-FFF2-40B4-BE49-F238E27FC236}">
              <a16:creationId xmlns:a16="http://schemas.microsoft.com/office/drawing/2014/main" id="{00000000-0008-0000-0900-00005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29" name="Picture 64" descr="ecblank">
          <a:extLst>
            <a:ext uri="{FF2B5EF4-FFF2-40B4-BE49-F238E27FC236}">
              <a16:creationId xmlns:a16="http://schemas.microsoft.com/office/drawing/2014/main" id="{00000000-0008-0000-0900-00005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0" name="Picture 65" descr="ecblank">
          <a:extLst>
            <a:ext uri="{FF2B5EF4-FFF2-40B4-BE49-F238E27FC236}">
              <a16:creationId xmlns:a16="http://schemas.microsoft.com/office/drawing/2014/main" id="{00000000-0008-0000-0900-00005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1" name="Picture 66" descr="ecblank">
          <a:extLst>
            <a:ext uri="{FF2B5EF4-FFF2-40B4-BE49-F238E27FC236}">
              <a16:creationId xmlns:a16="http://schemas.microsoft.com/office/drawing/2014/main" id="{00000000-0008-0000-0900-00005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2" name="Picture 68" descr="ecblank">
          <a:extLst>
            <a:ext uri="{FF2B5EF4-FFF2-40B4-BE49-F238E27FC236}">
              <a16:creationId xmlns:a16="http://schemas.microsoft.com/office/drawing/2014/main" id="{00000000-0008-0000-0900-00005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3" name="Picture 72" descr="ecblank">
          <a:extLst>
            <a:ext uri="{FF2B5EF4-FFF2-40B4-BE49-F238E27FC236}">
              <a16:creationId xmlns:a16="http://schemas.microsoft.com/office/drawing/2014/main" id="{00000000-0008-0000-0900-00005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4" name="Picture 97" descr="ecblank">
          <a:extLst>
            <a:ext uri="{FF2B5EF4-FFF2-40B4-BE49-F238E27FC236}">
              <a16:creationId xmlns:a16="http://schemas.microsoft.com/office/drawing/2014/main" id="{00000000-0008-0000-0900-00005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5" name="Picture 99" descr="ecblank">
          <a:extLst>
            <a:ext uri="{FF2B5EF4-FFF2-40B4-BE49-F238E27FC236}">
              <a16:creationId xmlns:a16="http://schemas.microsoft.com/office/drawing/2014/main" id="{00000000-0008-0000-0900-00005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6" name="Picture 101" descr="ecblank">
          <a:extLst>
            <a:ext uri="{FF2B5EF4-FFF2-40B4-BE49-F238E27FC236}">
              <a16:creationId xmlns:a16="http://schemas.microsoft.com/office/drawing/2014/main" id="{00000000-0008-0000-0900-00005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609463</xdr:colOff>
      <xdr:row>4</xdr:row>
      <xdr:rowOff>0</xdr:rowOff>
    </xdr:to>
    <xdr:pic>
      <xdr:nvPicPr>
        <xdr:cNvPr id="2137" name="Picture 103" descr="ecblank">
          <a:extLst>
            <a:ext uri="{FF2B5EF4-FFF2-40B4-BE49-F238E27FC236}">
              <a16:creationId xmlns:a16="http://schemas.microsoft.com/office/drawing/2014/main" id="{00000000-0008-0000-0900-00005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3"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38" name="Picture 30" descr="ecblank">
          <a:extLst>
            <a:ext uri="{FF2B5EF4-FFF2-40B4-BE49-F238E27FC236}">
              <a16:creationId xmlns:a16="http://schemas.microsoft.com/office/drawing/2014/main" id="{00000000-0008-0000-0900-00005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39" name="Picture 34" descr="ecblank">
          <a:extLst>
            <a:ext uri="{FF2B5EF4-FFF2-40B4-BE49-F238E27FC236}">
              <a16:creationId xmlns:a16="http://schemas.microsoft.com/office/drawing/2014/main" id="{00000000-0008-0000-0900-00005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0" name="Picture 38" descr="ecblank">
          <a:extLst>
            <a:ext uri="{FF2B5EF4-FFF2-40B4-BE49-F238E27FC236}">
              <a16:creationId xmlns:a16="http://schemas.microsoft.com/office/drawing/2014/main" id="{00000000-0008-0000-0900-00005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1" name="Picture 43" descr="ecblank">
          <a:extLst>
            <a:ext uri="{FF2B5EF4-FFF2-40B4-BE49-F238E27FC236}">
              <a16:creationId xmlns:a16="http://schemas.microsoft.com/office/drawing/2014/main" id="{00000000-0008-0000-0900-00005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2" name="Picture 47" descr="ecblank">
          <a:extLst>
            <a:ext uri="{FF2B5EF4-FFF2-40B4-BE49-F238E27FC236}">
              <a16:creationId xmlns:a16="http://schemas.microsoft.com/office/drawing/2014/main" id="{00000000-0008-0000-0900-00005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3" name="Picture 51" descr="ecblank">
          <a:extLst>
            <a:ext uri="{FF2B5EF4-FFF2-40B4-BE49-F238E27FC236}">
              <a16:creationId xmlns:a16="http://schemas.microsoft.com/office/drawing/2014/main" id="{00000000-0008-0000-0900-00005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4" name="Picture 55" descr="ecblank">
          <a:extLst>
            <a:ext uri="{FF2B5EF4-FFF2-40B4-BE49-F238E27FC236}">
              <a16:creationId xmlns:a16="http://schemas.microsoft.com/office/drawing/2014/main" id="{00000000-0008-0000-0900-00006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5" name="Picture 59" descr="ecblank">
          <a:extLst>
            <a:ext uri="{FF2B5EF4-FFF2-40B4-BE49-F238E27FC236}">
              <a16:creationId xmlns:a16="http://schemas.microsoft.com/office/drawing/2014/main" id="{00000000-0008-0000-0900-00006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6" name="Picture 63" descr="ecblank">
          <a:extLst>
            <a:ext uri="{FF2B5EF4-FFF2-40B4-BE49-F238E27FC236}">
              <a16:creationId xmlns:a16="http://schemas.microsoft.com/office/drawing/2014/main" id="{00000000-0008-0000-0900-00006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7" name="Picture 64" descr="ecblank">
          <a:extLst>
            <a:ext uri="{FF2B5EF4-FFF2-40B4-BE49-F238E27FC236}">
              <a16:creationId xmlns:a16="http://schemas.microsoft.com/office/drawing/2014/main" id="{00000000-0008-0000-0900-00006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8" name="Picture 65" descr="ecblank">
          <a:extLst>
            <a:ext uri="{FF2B5EF4-FFF2-40B4-BE49-F238E27FC236}">
              <a16:creationId xmlns:a16="http://schemas.microsoft.com/office/drawing/2014/main" id="{00000000-0008-0000-0900-00006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49" name="Picture 66" descr="ecblank">
          <a:extLst>
            <a:ext uri="{FF2B5EF4-FFF2-40B4-BE49-F238E27FC236}">
              <a16:creationId xmlns:a16="http://schemas.microsoft.com/office/drawing/2014/main" id="{00000000-0008-0000-0900-00006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0" name="Picture 68" descr="ecblank">
          <a:extLst>
            <a:ext uri="{FF2B5EF4-FFF2-40B4-BE49-F238E27FC236}">
              <a16:creationId xmlns:a16="http://schemas.microsoft.com/office/drawing/2014/main" id="{00000000-0008-0000-0900-00006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1" name="Picture 72" descr="ecblank">
          <a:extLst>
            <a:ext uri="{FF2B5EF4-FFF2-40B4-BE49-F238E27FC236}">
              <a16:creationId xmlns:a16="http://schemas.microsoft.com/office/drawing/2014/main" id="{00000000-0008-0000-0900-00006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2" name="Picture 97" descr="ecblank">
          <a:extLst>
            <a:ext uri="{FF2B5EF4-FFF2-40B4-BE49-F238E27FC236}">
              <a16:creationId xmlns:a16="http://schemas.microsoft.com/office/drawing/2014/main" id="{00000000-0008-0000-0900-00006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3" name="Picture 99" descr="ecblank">
          <a:extLst>
            <a:ext uri="{FF2B5EF4-FFF2-40B4-BE49-F238E27FC236}">
              <a16:creationId xmlns:a16="http://schemas.microsoft.com/office/drawing/2014/main" id="{00000000-0008-0000-0900-00006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4" name="Picture 101" descr="ecblank">
          <a:extLst>
            <a:ext uri="{FF2B5EF4-FFF2-40B4-BE49-F238E27FC236}">
              <a16:creationId xmlns:a16="http://schemas.microsoft.com/office/drawing/2014/main" id="{00000000-0008-0000-0900-00006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5" name="Picture 103" descr="ecblank">
          <a:extLst>
            <a:ext uri="{FF2B5EF4-FFF2-40B4-BE49-F238E27FC236}">
              <a16:creationId xmlns:a16="http://schemas.microsoft.com/office/drawing/2014/main" id="{00000000-0008-0000-0900-00006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6" name="Picture 105" descr="ecblank">
          <a:extLst>
            <a:ext uri="{FF2B5EF4-FFF2-40B4-BE49-F238E27FC236}">
              <a16:creationId xmlns:a16="http://schemas.microsoft.com/office/drawing/2014/main" id="{00000000-0008-0000-0900-00006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7" name="Picture 2" descr="ecblank">
          <a:extLst>
            <a:ext uri="{FF2B5EF4-FFF2-40B4-BE49-F238E27FC236}">
              <a16:creationId xmlns:a16="http://schemas.microsoft.com/office/drawing/2014/main" id="{00000000-0008-0000-0900-00006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8" name="Picture 6" descr="ecblank">
          <a:extLst>
            <a:ext uri="{FF2B5EF4-FFF2-40B4-BE49-F238E27FC236}">
              <a16:creationId xmlns:a16="http://schemas.microsoft.com/office/drawing/2014/main" id="{00000000-0008-0000-0900-00006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59" name="Picture 10" descr="ecblank">
          <a:extLst>
            <a:ext uri="{FF2B5EF4-FFF2-40B4-BE49-F238E27FC236}">
              <a16:creationId xmlns:a16="http://schemas.microsoft.com/office/drawing/2014/main" id="{00000000-0008-0000-0900-00006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0" name="Picture 14" descr="ecblank">
          <a:extLst>
            <a:ext uri="{FF2B5EF4-FFF2-40B4-BE49-F238E27FC236}">
              <a16:creationId xmlns:a16="http://schemas.microsoft.com/office/drawing/2014/main" id="{00000000-0008-0000-0900-00007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1" name="Picture 18" descr="ecblank">
          <a:extLst>
            <a:ext uri="{FF2B5EF4-FFF2-40B4-BE49-F238E27FC236}">
              <a16:creationId xmlns:a16="http://schemas.microsoft.com/office/drawing/2014/main" id="{00000000-0008-0000-0900-00007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2" name="Picture 22" descr="ecblank">
          <a:extLst>
            <a:ext uri="{FF2B5EF4-FFF2-40B4-BE49-F238E27FC236}">
              <a16:creationId xmlns:a16="http://schemas.microsoft.com/office/drawing/2014/main" id="{00000000-0008-0000-0900-00007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3" name="Picture 26" descr="ecblank">
          <a:extLst>
            <a:ext uri="{FF2B5EF4-FFF2-40B4-BE49-F238E27FC236}">
              <a16:creationId xmlns:a16="http://schemas.microsoft.com/office/drawing/2014/main" id="{00000000-0008-0000-0900-00007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4" name="Picture 30" descr="ecblank">
          <a:extLst>
            <a:ext uri="{FF2B5EF4-FFF2-40B4-BE49-F238E27FC236}">
              <a16:creationId xmlns:a16="http://schemas.microsoft.com/office/drawing/2014/main" id="{00000000-0008-0000-0900-00007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5" name="Picture 34" descr="ecblank">
          <a:extLst>
            <a:ext uri="{FF2B5EF4-FFF2-40B4-BE49-F238E27FC236}">
              <a16:creationId xmlns:a16="http://schemas.microsoft.com/office/drawing/2014/main" id="{00000000-0008-0000-0900-00007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6" name="Picture 38" descr="ecblank">
          <a:extLst>
            <a:ext uri="{FF2B5EF4-FFF2-40B4-BE49-F238E27FC236}">
              <a16:creationId xmlns:a16="http://schemas.microsoft.com/office/drawing/2014/main" id="{00000000-0008-0000-0900-00007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7" name="Picture 43" descr="ecblank">
          <a:extLst>
            <a:ext uri="{FF2B5EF4-FFF2-40B4-BE49-F238E27FC236}">
              <a16:creationId xmlns:a16="http://schemas.microsoft.com/office/drawing/2014/main" id="{00000000-0008-0000-0900-00007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8" name="Picture 47" descr="ecblank">
          <a:extLst>
            <a:ext uri="{FF2B5EF4-FFF2-40B4-BE49-F238E27FC236}">
              <a16:creationId xmlns:a16="http://schemas.microsoft.com/office/drawing/2014/main" id="{00000000-0008-0000-0900-00007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69" name="Picture 51" descr="ecblank">
          <a:extLst>
            <a:ext uri="{FF2B5EF4-FFF2-40B4-BE49-F238E27FC236}">
              <a16:creationId xmlns:a16="http://schemas.microsoft.com/office/drawing/2014/main" id="{00000000-0008-0000-0900-00007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0" name="Picture 55" descr="ecblank">
          <a:extLst>
            <a:ext uri="{FF2B5EF4-FFF2-40B4-BE49-F238E27FC236}">
              <a16:creationId xmlns:a16="http://schemas.microsoft.com/office/drawing/2014/main" id="{00000000-0008-0000-0900-00007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1" name="Picture 59" descr="ecblank">
          <a:extLst>
            <a:ext uri="{FF2B5EF4-FFF2-40B4-BE49-F238E27FC236}">
              <a16:creationId xmlns:a16="http://schemas.microsoft.com/office/drawing/2014/main" id="{00000000-0008-0000-0900-00007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2" name="Picture 63" descr="ecblank">
          <a:extLst>
            <a:ext uri="{FF2B5EF4-FFF2-40B4-BE49-F238E27FC236}">
              <a16:creationId xmlns:a16="http://schemas.microsoft.com/office/drawing/2014/main" id="{00000000-0008-0000-0900-00007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3" name="Picture 64" descr="ecblank">
          <a:extLst>
            <a:ext uri="{FF2B5EF4-FFF2-40B4-BE49-F238E27FC236}">
              <a16:creationId xmlns:a16="http://schemas.microsoft.com/office/drawing/2014/main" id="{00000000-0008-0000-0900-00007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4" name="Picture 65" descr="ecblank">
          <a:extLst>
            <a:ext uri="{FF2B5EF4-FFF2-40B4-BE49-F238E27FC236}">
              <a16:creationId xmlns:a16="http://schemas.microsoft.com/office/drawing/2014/main" id="{00000000-0008-0000-0900-00007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5" name="Picture 66" descr="ecblank">
          <a:extLst>
            <a:ext uri="{FF2B5EF4-FFF2-40B4-BE49-F238E27FC236}">
              <a16:creationId xmlns:a16="http://schemas.microsoft.com/office/drawing/2014/main" id="{00000000-0008-0000-0900-00007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6" name="Picture 68" descr="ecblank">
          <a:extLst>
            <a:ext uri="{FF2B5EF4-FFF2-40B4-BE49-F238E27FC236}">
              <a16:creationId xmlns:a16="http://schemas.microsoft.com/office/drawing/2014/main" id="{00000000-0008-0000-0900-00008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7" name="Picture 72" descr="ecblank">
          <a:extLst>
            <a:ext uri="{FF2B5EF4-FFF2-40B4-BE49-F238E27FC236}">
              <a16:creationId xmlns:a16="http://schemas.microsoft.com/office/drawing/2014/main" id="{00000000-0008-0000-0900-00008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8" name="Picture 97" descr="ecblank">
          <a:extLst>
            <a:ext uri="{FF2B5EF4-FFF2-40B4-BE49-F238E27FC236}">
              <a16:creationId xmlns:a16="http://schemas.microsoft.com/office/drawing/2014/main" id="{00000000-0008-0000-0900-00008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79" name="Picture 99" descr="ecblank">
          <a:extLst>
            <a:ext uri="{FF2B5EF4-FFF2-40B4-BE49-F238E27FC236}">
              <a16:creationId xmlns:a16="http://schemas.microsoft.com/office/drawing/2014/main" id="{00000000-0008-0000-0900-00008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0" name="Picture 101" descr="ecblank">
          <a:extLst>
            <a:ext uri="{FF2B5EF4-FFF2-40B4-BE49-F238E27FC236}">
              <a16:creationId xmlns:a16="http://schemas.microsoft.com/office/drawing/2014/main" id="{00000000-0008-0000-0900-00008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1" name="Picture 103" descr="ecblank">
          <a:extLst>
            <a:ext uri="{FF2B5EF4-FFF2-40B4-BE49-F238E27FC236}">
              <a16:creationId xmlns:a16="http://schemas.microsoft.com/office/drawing/2014/main" id="{00000000-0008-0000-0900-00008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2" name="Picture 26" descr="ecblank">
          <a:extLst>
            <a:ext uri="{FF2B5EF4-FFF2-40B4-BE49-F238E27FC236}">
              <a16:creationId xmlns:a16="http://schemas.microsoft.com/office/drawing/2014/main" id="{00000000-0008-0000-0900-00008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3" name="Picture 30" descr="ecblank">
          <a:extLst>
            <a:ext uri="{FF2B5EF4-FFF2-40B4-BE49-F238E27FC236}">
              <a16:creationId xmlns:a16="http://schemas.microsoft.com/office/drawing/2014/main" id="{00000000-0008-0000-0900-00008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4" name="Picture 34" descr="ecblank">
          <a:extLst>
            <a:ext uri="{FF2B5EF4-FFF2-40B4-BE49-F238E27FC236}">
              <a16:creationId xmlns:a16="http://schemas.microsoft.com/office/drawing/2014/main" id="{00000000-0008-0000-0900-00008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5" name="Picture 38" descr="ecblank">
          <a:extLst>
            <a:ext uri="{FF2B5EF4-FFF2-40B4-BE49-F238E27FC236}">
              <a16:creationId xmlns:a16="http://schemas.microsoft.com/office/drawing/2014/main" id="{00000000-0008-0000-0900-00008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6" name="Picture 43" descr="ecblank">
          <a:extLst>
            <a:ext uri="{FF2B5EF4-FFF2-40B4-BE49-F238E27FC236}">
              <a16:creationId xmlns:a16="http://schemas.microsoft.com/office/drawing/2014/main" id="{00000000-0008-0000-0900-00008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7" name="Picture 47" descr="ecblank">
          <a:extLst>
            <a:ext uri="{FF2B5EF4-FFF2-40B4-BE49-F238E27FC236}">
              <a16:creationId xmlns:a16="http://schemas.microsoft.com/office/drawing/2014/main" id="{00000000-0008-0000-0900-00008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8" name="Picture 51" descr="ecblank">
          <a:extLst>
            <a:ext uri="{FF2B5EF4-FFF2-40B4-BE49-F238E27FC236}">
              <a16:creationId xmlns:a16="http://schemas.microsoft.com/office/drawing/2014/main" id="{00000000-0008-0000-0900-00008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89" name="Picture 55" descr="ecblank">
          <a:extLst>
            <a:ext uri="{FF2B5EF4-FFF2-40B4-BE49-F238E27FC236}">
              <a16:creationId xmlns:a16="http://schemas.microsoft.com/office/drawing/2014/main" id="{00000000-0008-0000-0900-00008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0" name="Picture 59" descr="ecblank">
          <a:extLst>
            <a:ext uri="{FF2B5EF4-FFF2-40B4-BE49-F238E27FC236}">
              <a16:creationId xmlns:a16="http://schemas.microsoft.com/office/drawing/2014/main" id="{00000000-0008-0000-0900-00008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1" name="Picture 63" descr="ecblank">
          <a:extLst>
            <a:ext uri="{FF2B5EF4-FFF2-40B4-BE49-F238E27FC236}">
              <a16:creationId xmlns:a16="http://schemas.microsoft.com/office/drawing/2014/main" id="{00000000-0008-0000-0900-00008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2" name="Picture 64" descr="ecblank">
          <a:extLst>
            <a:ext uri="{FF2B5EF4-FFF2-40B4-BE49-F238E27FC236}">
              <a16:creationId xmlns:a16="http://schemas.microsoft.com/office/drawing/2014/main" id="{00000000-0008-0000-0900-00009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3" name="Picture 65" descr="ecblank">
          <a:extLst>
            <a:ext uri="{FF2B5EF4-FFF2-40B4-BE49-F238E27FC236}">
              <a16:creationId xmlns:a16="http://schemas.microsoft.com/office/drawing/2014/main" id="{00000000-0008-0000-0900-00009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4" name="Picture 66" descr="ecblank">
          <a:extLst>
            <a:ext uri="{FF2B5EF4-FFF2-40B4-BE49-F238E27FC236}">
              <a16:creationId xmlns:a16="http://schemas.microsoft.com/office/drawing/2014/main" id="{00000000-0008-0000-0900-00009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5" name="Picture 68" descr="ecblank">
          <a:extLst>
            <a:ext uri="{FF2B5EF4-FFF2-40B4-BE49-F238E27FC236}">
              <a16:creationId xmlns:a16="http://schemas.microsoft.com/office/drawing/2014/main" id="{00000000-0008-0000-0900-00009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6" name="Picture 72" descr="ecblank">
          <a:extLst>
            <a:ext uri="{FF2B5EF4-FFF2-40B4-BE49-F238E27FC236}">
              <a16:creationId xmlns:a16="http://schemas.microsoft.com/office/drawing/2014/main" id="{00000000-0008-0000-0900-00009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7" name="Picture 97" descr="ecblank">
          <a:extLst>
            <a:ext uri="{FF2B5EF4-FFF2-40B4-BE49-F238E27FC236}">
              <a16:creationId xmlns:a16="http://schemas.microsoft.com/office/drawing/2014/main" id="{00000000-0008-0000-0900-00009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8" name="Picture 99" descr="ecblank">
          <a:extLst>
            <a:ext uri="{FF2B5EF4-FFF2-40B4-BE49-F238E27FC236}">
              <a16:creationId xmlns:a16="http://schemas.microsoft.com/office/drawing/2014/main" id="{00000000-0008-0000-0900-00009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199" name="Picture 101" descr="ecblank">
          <a:extLst>
            <a:ext uri="{FF2B5EF4-FFF2-40B4-BE49-F238E27FC236}">
              <a16:creationId xmlns:a16="http://schemas.microsoft.com/office/drawing/2014/main" id="{00000000-0008-0000-0900-00009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0" name="Picture 103" descr="ecblank">
          <a:extLst>
            <a:ext uri="{FF2B5EF4-FFF2-40B4-BE49-F238E27FC236}">
              <a16:creationId xmlns:a16="http://schemas.microsoft.com/office/drawing/2014/main" id="{00000000-0008-0000-0900-00009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1" name="Picture 105" descr="ecblank">
          <a:extLst>
            <a:ext uri="{FF2B5EF4-FFF2-40B4-BE49-F238E27FC236}">
              <a16:creationId xmlns:a16="http://schemas.microsoft.com/office/drawing/2014/main" id="{00000000-0008-0000-0900-00009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2" name="Picture 2" descr="ecblank">
          <a:extLst>
            <a:ext uri="{FF2B5EF4-FFF2-40B4-BE49-F238E27FC236}">
              <a16:creationId xmlns:a16="http://schemas.microsoft.com/office/drawing/2014/main" id="{00000000-0008-0000-0900-00009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3" name="Picture 6" descr="ecblank">
          <a:extLst>
            <a:ext uri="{FF2B5EF4-FFF2-40B4-BE49-F238E27FC236}">
              <a16:creationId xmlns:a16="http://schemas.microsoft.com/office/drawing/2014/main" id="{00000000-0008-0000-0900-00009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4" name="Picture 10" descr="ecblank">
          <a:extLst>
            <a:ext uri="{FF2B5EF4-FFF2-40B4-BE49-F238E27FC236}">
              <a16:creationId xmlns:a16="http://schemas.microsoft.com/office/drawing/2014/main" id="{00000000-0008-0000-0900-00009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5" name="Picture 14" descr="ecblank">
          <a:extLst>
            <a:ext uri="{FF2B5EF4-FFF2-40B4-BE49-F238E27FC236}">
              <a16:creationId xmlns:a16="http://schemas.microsoft.com/office/drawing/2014/main" id="{00000000-0008-0000-0900-00009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6" name="Picture 18" descr="ecblank">
          <a:extLst>
            <a:ext uri="{FF2B5EF4-FFF2-40B4-BE49-F238E27FC236}">
              <a16:creationId xmlns:a16="http://schemas.microsoft.com/office/drawing/2014/main" id="{00000000-0008-0000-0900-00009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7" name="Picture 22" descr="ecblank">
          <a:extLst>
            <a:ext uri="{FF2B5EF4-FFF2-40B4-BE49-F238E27FC236}">
              <a16:creationId xmlns:a16="http://schemas.microsoft.com/office/drawing/2014/main" id="{00000000-0008-0000-0900-00009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8" name="Picture 26" descr="ecblank">
          <a:extLst>
            <a:ext uri="{FF2B5EF4-FFF2-40B4-BE49-F238E27FC236}">
              <a16:creationId xmlns:a16="http://schemas.microsoft.com/office/drawing/2014/main" id="{00000000-0008-0000-0900-0000A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09" name="Picture 30" descr="ecblank">
          <a:extLst>
            <a:ext uri="{FF2B5EF4-FFF2-40B4-BE49-F238E27FC236}">
              <a16:creationId xmlns:a16="http://schemas.microsoft.com/office/drawing/2014/main" id="{00000000-0008-0000-0900-0000A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0" name="Picture 34" descr="ecblank">
          <a:extLst>
            <a:ext uri="{FF2B5EF4-FFF2-40B4-BE49-F238E27FC236}">
              <a16:creationId xmlns:a16="http://schemas.microsoft.com/office/drawing/2014/main" id="{00000000-0008-0000-0900-0000A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1" name="Picture 38" descr="ecblank">
          <a:extLst>
            <a:ext uri="{FF2B5EF4-FFF2-40B4-BE49-F238E27FC236}">
              <a16:creationId xmlns:a16="http://schemas.microsoft.com/office/drawing/2014/main" id="{00000000-0008-0000-0900-0000A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2" name="Picture 43" descr="ecblank">
          <a:extLst>
            <a:ext uri="{FF2B5EF4-FFF2-40B4-BE49-F238E27FC236}">
              <a16:creationId xmlns:a16="http://schemas.microsoft.com/office/drawing/2014/main" id="{00000000-0008-0000-0900-0000A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3" name="Picture 47" descr="ecblank">
          <a:extLst>
            <a:ext uri="{FF2B5EF4-FFF2-40B4-BE49-F238E27FC236}">
              <a16:creationId xmlns:a16="http://schemas.microsoft.com/office/drawing/2014/main" id="{00000000-0008-0000-0900-0000A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4" name="Picture 51" descr="ecblank">
          <a:extLst>
            <a:ext uri="{FF2B5EF4-FFF2-40B4-BE49-F238E27FC236}">
              <a16:creationId xmlns:a16="http://schemas.microsoft.com/office/drawing/2014/main" id="{00000000-0008-0000-0900-0000A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5" name="Picture 55" descr="ecblank">
          <a:extLst>
            <a:ext uri="{FF2B5EF4-FFF2-40B4-BE49-F238E27FC236}">
              <a16:creationId xmlns:a16="http://schemas.microsoft.com/office/drawing/2014/main" id="{00000000-0008-0000-0900-0000A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6" name="Picture 59" descr="ecblank">
          <a:extLst>
            <a:ext uri="{FF2B5EF4-FFF2-40B4-BE49-F238E27FC236}">
              <a16:creationId xmlns:a16="http://schemas.microsoft.com/office/drawing/2014/main" id="{00000000-0008-0000-0900-0000A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7" name="Picture 63" descr="ecblank">
          <a:extLst>
            <a:ext uri="{FF2B5EF4-FFF2-40B4-BE49-F238E27FC236}">
              <a16:creationId xmlns:a16="http://schemas.microsoft.com/office/drawing/2014/main" id="{00000000-0008-0000-0900-0000A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8" name="Picture 64" descr="ecblank">
          <a:extLst>
            <a:ext uri="{FF2B5EF4-FFF2-40B4-BE49-F238E27FC236}">
              <a16:creationId xmlns:a16="http://schemas.microsoft.com/office/drawing/2014/main" id="{00000000-0008-0000-0900-0000A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19" name="Picture 65" descr="ecblank">
          <a:extLst>
            <a:ext uri="{FF2B5EF4-FFF2-40B4-BE49-F238E27FC236}">
              <a16:creationId xmlns:a16="http://schemas.microsoft.com/office/drawing/2014/main" id="{00000000-0008-0000-0900-0000A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0" name="Picture 66" descr="ecblank">
          <a:extLst>
            <a:ext uri="{FF2B5EF4-FFF2-40B4-BE49-F238E27FC236}">
              <a16:creationId xmlns:a16="http://schemas.microsoft.com/office/drawing/2014/main" id="{00000000-0008-0000-0900-0000A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1" name="Picture 68" descr="ecblank">
          <a:extLst>
            <a:ext uri="{FF2B5EF4-FFF2-40B4-BE49-F238E27FC236}">
              <a16:creationId xmlns:a16="http://schemas.microsoft.com/office/drawing/2014/main" id="{00000000-0008-0000-0900-0000A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2" name="Picture 72" descr="ecblank">
          <a:extLst>
            <a:ext uri="{FF2B5EF4-FFF2-40B4-BE49-F238E27FC236}">
              <a16:creationId xmlns:a16="http://schemas.microsoft.com/office/drawing/2014/main" id="{00000000-0008-0000-0900-0000A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3" name="Picture 97" descr="ecblank">
          <a:extLst>
            <a:ext uri="{FF2B5EF4-FFF2-40B4-BE49-F238E27FC236}">
              <a16:creationId xmlns:a16="http://schemas.microsoft.com/office/drawing/2014/main" id="{00000000-0008-0000-0900-0000A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4" name="Picture 99" descr="ecblank">
          <a:extLst>
            <a:ext uri="{FF2B5EF4-FFF2-40B4-BE49-F238E27FC236}">
              <a16:creationId xmlns:a16="http://schemas.microsoft.com/office/drawing/2014/main" id="{00000000-0008-0000-0900-0000B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5" name="Picture 101" descr="ecblank">
          <a:extLst>
            <a:ext uri="{FF2B5EF4-FFF2-40B4-BE49-F238E27FC236}">
              <a16:creationId xmlns:a16="http://schemas.microsoft.com/office/drawing/2014/main" id="{00000000-0008-0000-0900-0000B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6" name="Picture 103" descr="ecblank">
          <a:extLst>
            <a:ext uri="{FF2B5EF4-FFF2-40B4-BE49-F238E27FC236}">
              <a16:creationId xmlns:a16="http://schemas.microsoft.com/office/drawing/2014/main" id="{00000000-0008-0000-0900-0000B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7" name="Picture 30" descr="ecblank">
          <a:extLst>
            <a:ext uri="{FF2B5EF4-FFF2-40B4-BE49-F238E27FC236}">
              <a16:creationId xmlns:a16="http://schemas.microsoft.com/office/drawing/2014/main" id="{00000000-0008-0000-0900-0000B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8" name="Picture 34" descr="ecblank">
          <a:extLst>
            <a:ext uri="{FF2B5EF4-FFF2-40B4-BE49-F238E27FC236}">
              <a16:creationId xmlns:a16="http://schemas.microsoft.com/office/drawing/2014/main" id="{00000000-0008-0000-0900-0000B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29" name="Picture 38" descr="ecblank">
          <a:extLst>
            <a:ext uri="{FF2B5EF4-FFF2-40B4-BE49-F238E27FC236}">
              <a16:creationId xmlns:a16="http://schemas.microsoft.com/office/drawing/2014/main" id="{00000000-0008-0000-0900-0000B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0" name="Picture 43" descr="ecblank">
          <a:extLst>
            <a:ext uri="{FF2B5EF4-FFF2-40B4-BE49-F238E27FC236}">
              <a16:creationId xmlns:a16="http://schemas.microsoft.com/office/drawing/2014/main" id="{00000000-0008-0000-0900-0000B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1" name="Picture 47" descr="ecblank">
          <a:extLst>
            <a:ext uri="{FF2B5EF4-FFF2-40B4-BE49-F238E27FC236}">
              <a16:creationId xmlns:a16="http://schemas.microsoft.com/office/drawing/2014/main" id="{00000000-0008-0000-0900-0000B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2" name="Picture 51" descr="ecblank">
          <a:extLst>
            <a:ext uri="{FF2B5EF4-FFF2-40B4-BE49-F238E27FC236}">
              <a16:creationId xmlns:a16="http://schemas.microsoft.com/office/drawing/2014/main" id="{00000000-0008-0000-0900-0000B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3" name="Picture 55" descr="ecblank">
          <a:extLst>
            <a:ext uri="{FF2B5EF4-FFF2-40B4-BE49-F238E27FC236}">
              <a16:creationId xmlns:a16="http://schemas.microsoft.com/office/drawing/2014/main" id="{00000000-0008-0000-0900-0000B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4" name="Picture 59" descr="ecblank">
          <a:extLst>
            <a:ext uri="{FF2B5EF4-FFF2-40B4-BE49-F238E27FC236}">
              <a16:creationId xmlns:a16="http://schemas.microsoft.com/office/drawing/2014/main" id="{00000000-0008-0000-0900-0000B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5" name="Picture 63" descr="ecblank">
          <a:extLst>
            <a:ext uri="{FF2B5EF4-FFF2-40B4-BE49-F238E27FC236}">
              <a16:creationId xmlns:a16="http://schemas.microsoft.com/office/drawing/2014/main" id="{00000000-0008-0000-0900-0000B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6" name="Picture 64" descr="ecblank">
          <a:extLst>
            <a:ext uri="{FF2B5EF4-FFF2-40B4-BE49-F238E27FC236}">
              <a16:creationId xmlns:a16="http://schemas.microsoft.com/office/drawing/2014/main" id="{00000000-0008-0000-0900-0000B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7" name="Picture 65" descr="ecblank">
          <a:extLst>
            <a:ext uri="{FF2B5EF4-FFF2-40B4-BE49-F238E27FC236}">
              <a16:creationId xmlns:a16="http://schemas.microsoft.com/office/drawing/2014/main" id="{00000000-0008-0000-0900-0000B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8" name="Picture 66" descr="ecblank">
          <a:extLst>
            <a:ext uri="{FF2B5EF4-FFF2-40B4-BE49-F238E27FC236}">
              <a16:creationId xmlns:a16="http://schemas.microsoft.com/office/drawing/2014/main" id="{00000000-0008-0000-0900-0000B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39" name="Picture 68" descr="ecblank">
          <a:extLst>
            <a:ext uri="{FF2B5EF4-FFF2-40B4-BE49-F238E27FC236}">
              <a16:creationId xmlns:a16="http://schemas.microsoft.com/office/drawing/2014/main" id="{00000000-0008-0000-0900-0000B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0" name="Picture 72" descr="ecblank">
          <a:extLst>
            <a:ext uri="{FF2B5EF4-FFF2-40B4-BE49-F238E27FC236}">
              <a16:creationId xmlns:a16="http://schemas.microsoft.com/office/drawing/2014/main" id="{00000000-0008-0000-0900-0000C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1" name="Picture 97" descr="ecblank">
          <a:extLst>
            <a:ext uri="{FF2B5EF4-FFF2-40B4-BE49-F238E27FC236}">
              <a16:creationId xmlns:a16="http://schemas.microsoft.com/office/drawing/2014/main" id="{00000000-0008-0000-0900-0000C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2" name="Picture 99" descr="ecblank">
          <a:extLst>
            <a:ext uri="{FF2B5EF4-FFF2-40B4-BE49-F238E27FC236}">
              <a16:creationId xmlns:a16="http://schemas.microsoft.com/office/drawing/2014/main" id="{00000000-0008-0000-0900-0000C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3" name="Picture 101" descr="ecblank">
          <a:extLst>
            <a:ext uri="{FF2B5EF4-FFF2-40B4-BE49-F238E27FC236}">
              <a16:creationId xmlns:a16="http://schemas.microsoft.com/office/drawing/2014/main" id="{00000000-0008-0000-0900-0000C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4" name="Picture 103" descr="ecblank">
          <a:extLst>
            <a:ext uri="{FF2B5EF4-FFF2-40B4-BE49-F238E27FC236}">
              <a16:creationId xmlns:a16="http://schemas.microsoft.com/office/drawing/2014/main" id="{00000000-0008-0000-0900-0000C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5" name="Picture 105" descr="ecblank">
          <a:extLst>
            <a:ext uri="{FF2B5EF4-FFF2-40B4-BE49-F238E27FC236}">
              <a16:creationId xmlns:a16="http://schemas.microsoft.com/office/drawing/2014/main" id="{00000000-0008-0000-0900-0000C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6" name="Picture 2" descr="ecblank">
          <a:extLst>
            <a:ext uri="{FF2B5EF4-FFF2-40B4-BE49-F238E27FC236}">
              <a16:creationId xmlns:a16="http://schemas.microsoft.com/office/drawing/2014/main" id="{00000000-0008-0000-0900-0000C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7" name="Picture 6" descr="ecblank">
          <a:extLst>
            <a:ext uri="{FF2B5EF4-FFF2-40B4-BE49-F238E27FC236}">
              <a16:creationId xmlns:a16="http://schemas.microsoft.com/office/drawing/2014/main" id="{00000000-0008-0000-0900-0000C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8" name="Picture 10" descr="ecblank">
          <a:extLst>
            <a:ext uri="{FF2B5EF4-FFF2-40B4-BE49-F238E27FC236}">
              <a16:creationId xmlns:a16="http://schemas.microsoft.com/office/drawing/2014/main" id="{00000000-0008-0000-0900-0000C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49" name="Picture 14" descr="ecblank">
          <a:extLst>
            <a:ext uri="{FF2B5EF4-FFF2-40B4-BE49-F238E27FC236}">
              <a16:creationId xmlns:a16="http://schemas.microsoft.com/office/drawing/2014/main" id="{00000000-0008-0000-0900-0000C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0" name="Picture 18" descr="ecblank">
          <a:extLst>
            <a:ext uri="{FF2B5EF4-FFF2-40B4-BE49-F238E27FC236}">
              <a16:creationId xmlns:a16="http://schemas.microsoft.com/office/drawing/2014/main" id="{00000000-0008-0000-0900-0000C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1" name="Picture 22" descr="ecblank">
          <a:extLst>
            <a:ext uri="{FF2B5EF4-FFF2-40B4-BE49-F238E27FC236}">
              <a16:creationId xmlns:a16="http://schemas.microsoft.com/office/drawing/2014/main" id="{00000000-0008-0000-0900-0000C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2" name="Picture 26" descr="ecblank">
          <a:extLst>
            <a:ext uri="{FF2B5EF4-FFF2-40B4-BE49-F238E27FC236}">
              <a16:creationId xmlns:a16="http://schemas.microsoft.com/office/drawing/2014/main" id="{00000000-0008-0000-0900-0000C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3" name="Picture 30" descr="ecblank">
          <a:extLst>
            <a:ext uri="{FF2B5EF4-FFF2-40B4-BE49-F238E27FC236}">
              <a16:creationId xmlns:a16="http://schemas.microsoft.com/office/drawing/2014/main" id="{00000000-0008-0000-0900-0000C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4" name="Picture 34" descr="ecblank">
          <a:extLst>
            <a:ext uri="{FF2B5EF4-FFF2-40B4-BE49-F238E27FC236}">
              <a16:creationId xmlns:a16="http://schemas.microsoft.com/office/drawing/2014/main" id="{00000000-0008-0000-0900-0000C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5" name="Picture 38" descr="ecblank">
          <a:extLst>
            <a:ext uri="{FF2B5EF4-FFF2-40B4-BE49-F238E27FC236}">
              <a16:creationId xmlns:a16="http://schemas.microsoft.com/office/drawing/2014/main" id="{00000000-0008-0000-0900-0000C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6" name="Picture 43" descr="ecblank">
          <a:extLst>
            <a:ext uri="{FF2B5EF4-FFF2-40B4-BE49-F238E27FC236}">
              <a16:creationId xmlns:a16="http://schemas.microsoft.com/office/drawing/2014/main" id="{00000000-0008-0000-0900-0000D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7" name="Picture 47" descr="ecblank">
          <a:extLst>
            <a:ext uri="{FF2B5EF4-FFF2-40B4-BE49-F238E27FC236}">
              <a16:creationId xmlns:a16="http://schemas.microsoft.com/office/drawing/2014/main" id="{00000000-0008-0000-0900-0000D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8" name="Picture 51" descr="ecblank">
          <a:extLst>
            <a:ext uri="{FF2B5EF4-FFF2-40B4-BE49-F238E27FC236}">
              <a16:creationId xmlns:a16="http://schemas.microsoft.com/office/drawing/2014/main" id="{00000000-0008-0000-0900-0000D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59" name="Picture 55" descr="ecblank">
          <a:extLst>
            <a:ext uri="{FF2B5EF4-FFF2-40B4-BE49-F238E27FC236}">
              <a16:creationId xmlns:a16="http://schemas.microsoft.com/office/drawing/2014/main" id="{00000000-0008-0000-0900-0000D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0" name="Picture 59" descr="ecblank">
          <a:extLst>
            <a:ext uri="{FF2B5EF4-FFF2-40B4-BE49-F238E27FC236}">
              <a16:creationId xmlns:a16="http://schemas.microsoft.com/office/drawing/2014/main" id="{00000000-0008-0000-0900-0000D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1" name="Picture 63" descr="ecblank">
          <a:extLst>
            <a:ext uri="{FF2B5EF4-FFF2-40B4-BE49-F238E27FC236}">
              <a16:creationId xmlns:a16="http://schemas.microsoft.com/office/drawing/2014/main" id="{00000000-0008-0000-0900-0000D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2" name="Picture 64" descr="ecblank">
          <a:extLst>
            <a:ext uri="{FF2B5EF4-FFF2-40B4-BE49-F238E27FC236}">
              <a16:creationId xmlns:a16="http://schemas.microsoft.com/office/drawing/2014/main" id="{00000000-0008-0000-0900-0000D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3" name="Picture 65" descr="ecblank">
          <a:extLst>
            <a:ext uri="{FF2B5EF4-FFF2-40B4-BE49-F238E27FC236}">
              <a16:creationId xmlns:a16="http://schemas.microsoft.com/office/drawing/2014/main" id="{00000000-0008-0000-0900-0000D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4" name="Picture 66" descr="ecblank">
          <a:extLst>
            <a:ext uri="{FF2B5EF4-FFF2-40B4-BE49-F238E27FC236}">
              <a16:creationId xmlns:a16="http://schemas.microsoft.com/office/drawing/2014/main" id="{00000000-0008-0000-0900-0000D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5" name="Picture 68" descr="ecblank">
          <a:extLst>
            <a:ext uri="{FF2B5EF4-FFF2-40B4-BE49-F238E27FC236}">
              <a16:creationId xmlns:a16="http://schemas.microsoft.com/office/drawing/2014/main" id="{00000000-0008-0000-0900-0000D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6" name="Picture 72" descr="ecblank">
          <a:extLst>
            <a:ext uri="{FF2B5EF4-FFF2-40B4-BE49-F238E27FC236}">
              <a16:creationId xmlns:a16="http://schemas.microsoft.com/office/drawing/2014/main" id="{00000000-0008-0000-0900-0000D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7" name="Picture 97" descr="ecblank">
          <a:extLst>
            <a:ext uri="{FF2B5EF4-FFF2-40B4-BE49-F238E27FC236}">
              <a16:creationId xmlns:a16="http://schemas.microsoft.com/office/drawing/2014/main" id="{00000000-0008-0000-0900-0000D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8" name="Picture 99" descr="ecblank">
          <a:extLst>
            <a:ext uri="{FF2B5EF4-FFF2-40B4-BE49-F238E27FC236}">
              <a16:creationId xmlns:a16="http://schemas.microsoft.com/office/drawing/2014/main" id="{00000000-0008-0000-0900-0000D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69" name="Picture 101" descr="ecblank">
          <a:extLst>
            <a:ext uri="{FF2B5EF4-FFF2-40B4-BE49-F238E27FC236}">
              <a16:creationId xmlns:a16="http://schemas.microsoft.com/office/drawing/2014/main" id="{00000000-0008-0000-0900-0000D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0" name="Picture 103" descr="ecblank">
          <a:extLst>
            <a:ext uri="{FF2B5EF4-FFF2-40B4-BE49-F238E27FC236}">
              <a16:creationId xmlns:a16="http://schemas.microsoft.com/office/drawing/2014/main" id="{00000000-0008-0000-0900-0000D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1" name="Picture 26" descr="ecblank">
          <a:extLst>
            <a:ext uri="{FF2B5EF4-FFF2-40B4-BE49-F238E27FC236}">
              <a16:creationId xmlns:a16="http://schemas.microsoft.com/office/drawing/2014/main" id="{00000000-0008-0000-0900-0000D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2" name="Picture 30" descr="ecblank">
          <a:extLst>
            <a:ext uri="{FF2B5EF4-FFF2-40B4-BE49-F238E27FC236}">
              <a16:creationId xmlns:a16="http://schemas.microsoft.com/office/drawing/2014/main" id="{00000000-0008-0000-0900-0000E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3" name="Picture 34" descr="ecblank">
          <a:extLst>
            <a:ext uri="{FF2B5EF4-FFF2-40B4-BE49-F238E27FC236}">
              <a16:creationId xmlns:a16="http://schemas.microsoft.com/office/drawing/2014/main" id="{00000000-0008-0000-0900-0000E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4" name="Picture 38" descr="ecblank">
          <a:extLst>
            <a:ext uri="{FF2B5EF4-FFF2-40B4-BE49-F238E27FC236}">
              <a16:creationId xmlns:a16="http://schemas.microsoft.com/office/drawing/2014/main" id="{00000000-0008-0000-0900-0000E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5" name="Picture 43" descr="ecblank">
          <a:extLst>
            <a:ext uri="{FF2B5EF4-FFF2-40B4-BE49-F238E27FC236}">
              <a16:creationId xmlns:a16="http://schemas.microsoft.com/office/drawing/2014/main" id="{00000000-0008-0000-0900-0000E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6" name="Picture 47" descr="ecblank">
          <a:extLst>
            <a:ext uri="{FF2B5EF4-FFF2-40B4-BE49-F238E27FC236}">
              <a16:creationId xmlns:a16="http://schemas.microsoft.com/office/drawing/2014/main" id="{00000000-0008-0000-0900-0000E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7" name="Picture 51" descr="ecblank">
          <a:extLst>
            <a:ext uri="{FF2B5EF4-FFF2-40B4-BE49-F238E27FC236}">
              <a16:creationId xmlns:a16="http://schemas.microsoft.com/office/drawing/2014/main" id="{00000000-0008-0000-0900-0000E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8" name="Picture 55" descr="ecblank">
          <a:extLst>
            <a:ext uri="{FF2B5EF4-FFF2-40B4-BE49-F238E27FC236}">
              <a16:creationId xmlns:a16="http://schemas.microsoft.com/office/drawing/2014/main" id="{00000000-0008-0000-0900-0000E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79" name="Picture 59" descr="ecblank">
          <a:extLst>
            <a:ext uri="{FF2B5EF4-FFF2-40B4-BE49-F238E27FC236}">
              <a16:creationId xmlns:a16="http://schemas.microsoft.com/office/drawing/2014/main" id="{00000000-0008-0000-0900-0000E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0" name="Picture 63" descr="ecblank">
          <a:extLst>
            <a:ext uri="{FF2B5EF4-FFF2-40B4-BE49-F238E27FC236}">
              <a16:creationId xmlns:a16="http://schemas.microsoft.com/office/drawing/2014/main" id="{00000000-0008-0000-0900-0000E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1" name="Picture 64" descr="ecblank">
          <a:extLst>
            <a:ext uri="{FF2B5EF4-FFF2-40B4-BE49-F238E27FC236}">
              <a16:creationId xmlns:a16="http://schemas.microsoft.com/office/drawing/2014/main" id="{00000000-0008-0000-0900-0000E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2" name="Picture 65" descr="ecblank">
          <a:extLst>
            <a:ext uri="{FF2B5EF4-FFF2-40B4-BE49-F238E27FC236}">
              <a16:creationId xmlns:a16="http://schemas.microsoft.com/office/drawing/2014/main" id="{00000000-0008-0000-0900-0000E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3" name="Picture 66" descr="ecblank">
          <a:extLst>
            <a:ext uri="{FF2B5EF4-FFF2-40B4-BE49-F238E27FC236}">
              <a16:creationId xmlns:a16="http://schemas.microsoft.com/office/drawing/2014/main" id="{00000000-0008-0000-0900-0000E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4" name="Picture 68" descr="ecblank">
          <a:extLst>
            <a:ext uri="{FF2B5EF4-FFF2-40B4-BE49-F238E27FC236}">
              <a16:creationId xmlns:a16="http://schemas.microsoft.com/office/drawing/2014/main" id="{00000000-0008-0000-0900-0000E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5" name="Picture 72" descr="ecblank">
          <a:extLst>
            <a:ext uri="{FF2B5EF4-FFF2-40B4-BE49-F238E27FC236}">
              <a16:creationId xmlns:a16="http://schemas.microsoft.com/office/drawing/2014/main" id="{00000000-0008-0000-0900-0000E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6" name="Picture 97" descr="ecblank">
          <a:extLst>
            <a:ext uri="{FF2B5EF4-FFF2-40B4-BE49-F238E27FC236}">
              <a16:creationId xmlns:a16="http://schemas.microsoft.com/office/drawing/2014/main" id="{00000000-0008-0000-0900-0000E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7" name="Picture 99" descr="ecblank">
          <a:extLst>
            <a:ext uri="{FF2B5EF4-FFF2-40B4-BE49-F238E27FC236}">
              <a16:creationId xmlns:a16="http://schemas.microsoft.com/office/drawing/2014/main" id="{00000000-0008-0000-0900-0000E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8" name="Picture 101" descr="ecblank">
          <a:extLst>
            <a:ext uri="{FF2B5EF4-FFF2-40B4-BE49-F238E27FC236}">
              <a16:creationId xmlns:a16="http://schemas.microsoft.com/office/drawing/2014/main" id="{00000000-0008-0000-0900-0000F0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89" name="Picture 103" descr="ecblank">
          <a:extLst>
            <a:ext uri="{FF2B5EF4-FFF2-40B4-BE49-F238E27FC236}">
              <a16:creationId xmlns:a16="http://schemas.microsoft.com/office/drawing/2014/main" id="{00000000-0008-0000-0900-0000F1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0" name="Picture 105" descr="ecblank">
          <a:extLst>
            <a:ext uri="{FF2B5EF4-FFF2-40B4-BE49-F238E27FC236}">
              <a16:creationId xmlns:a16="http://schemas.microsoft.com/office/drawing/2014/main" id="{00000000-0008-0000-0900-0000F2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1" name="Picture 2" descr="ecblank">
          <a:extLst>
            <a:ext uri="{FF2B5EF4-FFF2-40B4-BE49-F238E27FC236}">
              <a16:creationId xmlns:a16="http://schemas.microsoft.com/office/drawing/2014/main" id="{00000000-0008-0000-0900-0000F3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2" name="Picture 6" descr="ecblank">
          <a:extLst>
            <a:ext uri="{FF2B5EF4-FFF2-40B4-BE49-F238E27FC236}">
              <a16:creationId xmlns:a16="http://schemas.microsoft.com/office/drawing/2014/main" id="{00000000-0008-0000-0900-0000F4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3" name="Picture 10" descr="ecblank">
          <a:extLst>
            <a:ext uri="{FF2B5EF4-FFF2-40B4-BE49-F238E27FC236}">
              <a16:creationId xmlns:a16="http://schemas.microsoft.com/office/drawing/2014/main" id="{00000000-0008-0000-0900-0000F5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4" name="Picture 14" descr="ecblank">
          <a:extLst>
            <a:ext uri="{FF2B5EF4-FFF2-40B4-BE49-F238E27FC236}">
              <a16:creationId xmlns:a16="http://schemas.microsoft.com/office/drawing/2014/main" id="{00000000-0008-0000-0900-0000F6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5" name="Picture 18" descr="ecblank">
          <a:extLst>
            <a:ext uri="{FF2B5EF4-FFF2-40B4-BE49-F238E27FC236}">
              <a16:creationId xmlns:a16="http://schemas.microsoft.com/office/drawing/2014/main" id="{00000000-0008-0000-0900-0000F7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6" name="Picture 22" descr="ecblank">
          <a:extLst>
            <a:ext uri="{FF2B5EF4-FFF2-40B4-BE49-F238E27FC236}">
              <a16:creationId xmlns:a16="http://schemas.microsoft.com/office/drawing/2014/main" id="{00000000-0008-0000-0900-0000F8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7" name="Picture 26" descr="ecblank">
          <a:extLst>
            <a:ext uri="{FF2B5EF4-FFF2-40B4-BE49-F238E27FC236}">
              <a16:creationId xmlns:a16="http://schemas.microsoft.com/office/drawing/2014/main" id="{00000000-0008-0000-0900-0000F9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8" name="Picture 30" descr="ecblank">
          <a:extLst>
            <a:ext uri="{FF2B5EF4-FFF2-40B4-BE49-F238E27FC236}">
              <a16:creationId xmlns:a16="http://schemas.microsoft.com/office/drawing/2014/main" id="{00000000-0008-0000-0900-0000FA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299" name="Picture 34" descr="ecblank">
          <a:extLst>
            <a:ext uri="{FF2B5EF4-FFF2-40B4-BE49-F238E27FC236}">
              <a16:creationId xmlns:a16="http://schemas.microsoft.com/office/drawing/2014/main" id="{00000000-0008-0000-0900-0000FB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0" name="Picture 38" descr="ecblank">
          <a:extLst>
            <a:ext uri="{FF2B5EF4-FFF2-40B4-BE49-F238E27FC236}">
              <a16:creationId xmlns:a16="http://schemas.microsoft.com/office/drawing/2014/main" id="{00000000-0008-0000-0900-0000FC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1" name="Picture 43" descr="ecblank">
          <a:extLst>
            <a:ext uri="{FF2B5EF4-FFF2-40B4-BE49-F238E27FC236}">
              <a16:creationId xmlns:a16="http://schemas.microsoft.com/office/drawing/2014/main" id="{00000000-0008-0000-0900-0000FD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2" name="Picture 47" descr="ecblank">
          <a:extLst>
            <a:ext uri="{FF2B5EF4-FFF2-40B4-BE49-F238E27FC236}">
              <a16:creationId xmlns:a16="http://schemas.microsoft.com/office/drawing/2014/main" id="{00000000-0008-0000-0900-0000FE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3" name="Picture 51" descr="ecblank">
          <a:extLst>
            <a:ext uri="{FF2B5EF4-FFF2-40B4-BE49-F238E27FC236}">
              <a16:creationId xmlns:a16="http://schemas.microsoft.com/office/drawing/2014/main" id="{00000000-0008-0000-0900-0000FF08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4" name="Picture 55" descr="ecblank">
          <a:extLst>
            <a:ext uri="{FF2B5EF4-FFF2-40B4-BE49-F238E27FC236}">
              <a16:creationId xmlns:a16="http://schemas.microsoft.com/office/drawing/2014/main" id="{00000000-0008-0000-0900-00000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5" name="Picture 59" descr="ecblank">
          <a:extLst>
            <a:ext uri="{FF2B5EF4-FFF2-40B4-BE49-F238E27FC236}">
              <a16:creationId xmlns:a16="http://schemas.microsoft.com/office/drawing/2014/main" id="{00000000-0008-0000-0900-00000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6" name="Picture 63" descr="ecblank">
          <a:extLst>
            <a:ext uri="{FF2B5EF4-FFF2-40B4-BE49-F238E27FC236}">
              <a16:creationId xmlns:a16="http://schemas.microsoft.com/office/drawing/2014/main" id="{00000000-0008-0000-0900-00000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7" name="Picture 64" descr="ecblank">
          <a:extLst>
            <a:ext uri="{FF2B5EF4-FFF2-40B4-BE49-F238E27FC236}">
              <a16:creationId xmlns:a16="http://schemas.microsoft.com/office/drawing/2014/main" id="{00000000-0008-0000-0900-00000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8" name="Picture 65" descr="ecblank">
          <a:extLst>
            <a:ext uri="{FF2B5EF4-FFF2-40B4-BE49-F238E27FC236}">
              <a16:creationId xmlns:a16="http://schemas.microsoft.com/office/drawing/2014/main" id="{00000000-0008-0000-0900-00000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09" name="Picture 66" descr="ecblank">
          <a:extLst>
            <a:ext uri="{FF2B5EF4-FFF2-40B4-BE49-F238E27FC236}">
              <a16:creationId xmlns:a16="http://schemas.microsoft.com/office/drawing/2014/main" id="{00000000-0008-0000-0900-00000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0" name="Picture 68" descr="ecblank">
          <a:extLst>
            <a:ext uri="{FF2B5EF4-FFF2-40B4-BE49-F238E27FC236}">
              <a16:creationId xmlns:a16="http://schemas.microsoft.com/office/drawing/2014/main" id="{00000000-0008-0000-0900-00000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1" name="Picture 72" descr="ecblank">
          <a:extLst>
            <a:ext uri="{FF2B5EF4-FFF2-40B4-BE49-F238E27FC236}">
              <a16:creationId xmlns:a16="http://schemas.microsoft.com/office/drawing/2014/main" id="{00000000-0008-0000-0900-00000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2" name="Picture 97" descr="ecblank">
          <a:extLst>
            <a:ext uri="{FF2B5EF4-FFF2-40B4-BE49-F238E27FC236}">
              <a16:creationId xmlns:a16="http://schemas.microsoft.com/office/drawing/2014/main" id="{00000000-0008-0000-0900-00000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3" name="Picture 99" descr="ecblank">
          <a:extLst>
            <a:ext uri="{FF2B5EF4-FFF2-40B4-BE49-F238E27FC236}">
              <a16:creationId xmlns:a16="http://schemas.microsoft.com/office/drawing/2014/main" id="{00000000-0008-0000-0900-00000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4" name="Picture 101" descr="ecblank">
          <a:extLst>
            <a:ext uri="{FF2B5EF4-FFF2-40B4-BE49-F238E27FC236}">
              <a16:creationId xmlns:a16="http://schemas.microsoft.com/office/drawing/2014/main" id="{00000000-0008-0000-0900-00000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5" name="Picture 103" descr="ecblank">
          <a:extLst>
            <a:ext uri="{FF2B5EF4-FFF2-40B4-BE49-F238E27FC236}">
              <a16:creationId xmlns:a16="http://schemas.microsoft.com/office/drawing/2014/main" id="{00000000-0008-0000-0900-00000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6" name="Picture 30" descr="ecblank">
          <a:extLst>
            <a:ext uri="{FF2B5EF4-FFF2-40B4-BE49-F238E27FC236}">
              <a16:creationId xmlns:a16="http://schemas.microsoft.com/office/drawing/2014/main" id="{00000000-0008-0000-0900-00000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7" name="Picture 34" descr="ecblank">
          <a:extLst>
            <a:ext uri="{FF2B5EF4-FFF2-40B4-BE49-F238E27FC236}">
              <a16:creationId xmlns:a16="http://schemas.microsoft.com/office/drawing/2014/main" id="{00000000-0008-0000-0900-00000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8" name="Picture 38" descr="ecblank">
          <a:extLst>
            <a:ext uri="{FF2B5EF4-FFF2-40B4-BE49-F238E27FC236}">
              <a16:creationId xmlns:a16="http://schemas.microsoft.com/office/drawing/2014/main" id="{00000000-0008-0000-0900-00000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19" name="Picture 43" descr="ecblank">
          <a:extLst>
            <a:ext uri="{FF2B5EF4-FFF2-40B4-BE49-F238E27FC236}">
              <a16:creationId xmlns:a16="http://schemas.microsoft.com/office/drawing/2014/main" id="{00000000-0008-0000-0900-00000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0" name="Picture 47" descr="ecblank">
          <a:extLst>
            <a:ext uri="{FF2B5EF4-FFF2-40B4-BE49-F238E27FC236}">
              <a16:creationId xmlns:a16="http://schemas.microsoft.com/office/drawing/2014/main" id="{00000000-0008-0000-0900-00001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1" name="Picture 51" descr="ecblank">
          <a:extLst>
            <a:ext uri="{FF2B5EF4-FFF2-40B4-BE49-F238E27FC236}">
              <a16:creationId xmlns:a16="http://schemas.microsoft.com/office/drawing/2014/main" id="{00000000-0008-0000-0900-00001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2" name="Picture 55" descr="ecblank">
          <a:extLst>
            <a:ext uri="{FF2B5EF4-FFF2-40B4-BE49-F238E27FC236}">
              <a16:creationId xmlns:a16="http://schemas.microsoft.com/office/drawing/2014/main" id="{00000000-0008-0000-0900-00001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3" name="Picture 59" descr="ecblank">
          <a:extLst>
            <a:ext uri="{FF2B5EF4-FFF2-40B4-BE49-F238E27FC236}">
              <a16:creationId xmlns:a16="http://schemas.microsoft.com/office/drawing/2014/main" id="{00000000-0008-0000-0900-00001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4" name="Picture 63" descr="ecblank">
          <a:extLst>
            <a:ext uri="{FF2B5EF4-FFF2-40B4-BE49-F238E27FC236}">
              <a16:creationId xmlns:a16="http://schemas.microsoft.com/office/drawing/2014/main" id="{00000000-0008-0000-0900-00001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5" name="Picture 64" descr="ecblank">
          <a:extLst>
            <a:ext uri="{FF2B5EF4-FFF2-40B4-BE49-F238E27FC236}">
              <a16:creationId xmlns:a16="http://schemas.microsoft.com/office/drawing/2014/main" id="{00000000-0008-0000-0900-00001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6" name="Picture 65" descr="ecblank">
          <a:extLst>
            <a:ext uri="{FF2B5EF4-FFF2-40B4-BE49-F238E27FC236}">
              <a16:creationId xmlns:a16="http://schemas.microsoft.com/office/drawing/2014/main" id="{00000000-0008-0000-0900-00001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7" name="Picture 66" descr="ecblank">
          <a:extLst>
            <a:ext uri="{FF2B5EF4-FFF2-40B4-BE49-F238E27FC236}">
              <a16:creationId xmlns:a16="http://schemas.microsoft.com/office/drawing/2014/main" id="{00000000-0008-0000-0900-00001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8" name="Picture 68" descr="ecblank">
          <a:extLst>
            <a:ext uri="{FF2B5EF4-FFF2-40B4-BE49-F238E27FC236}">
              <a16:creationId xmlns:a16="http://schemas.microsoft.com/office/drawing/2014/main" id="{00000000-0008-0000-0900-00001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29" name="Picture 72" descr="ecblank">
          <a:extLst>
            <a:ext uri="{FF2B5EF4-FFF2-40B4-BE49-F238E27FC236}">
              <a16:creationId xmlns:a16="http://schemas.microsoft.com/office/drawing/2014/main" id="{00000000-0008-0000-0900-00001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0" name="Picture 97" descr="ecblank">
          <a:extLst>
            <a:ext uri="{FF2B5EF4-FFF2-40B4-BE49-F238E27FC236}">
              <a16:creationId xmlns:a16="http://schemas.microsoft.com/office/drawing/2014/main" id="{00000000-0008-0000-0900-00001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1" name="Picture 99" descr="ecblank">
          <a:extLst>
            <a:ext uri="{FF2B5EF4-FFF2-40B4-BE49-F238E27FC236}">
              <a16:creationId xmlns:a16="http://schemas.microsoft.com/office/drawing/2014/main" id="{00000000-0008-0000-0900-00001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2" name="Picture 101" descr="ecblank">
          <a:extLst>
            <a:ext uri="{FF2B5EF4-FFF2-40B4-BE49-F238E27FC236}">
              <a16:creationId xmlns:a16="http://schemas.microsoft.com/office/drawing/2014/main" id="{00000000-0008-0000-0900-00001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3" name="Picture 103" descr="ecblank">
          <a:extLst>
            <a:ext uri="{FF2B5EF4-FFF2-40B4-BE49-F238E27FC236}">
              <a16:creationId xmlns:a16="http://schemas.microsoft.com/office/drawing/2014/main" id="{00000000-0008-0000-0900-00001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4" name="Picture 105" descr="ecblank">
          <a:extLst>
            <a:ext uri="{FF2B5EF4-FFF2-40B4-BE49-F238E27FC236}">
              <a16:creationId xmlns:a16="http://schemas.microsoft.com/office/drawing/2014/main" id="{00000000-0008-0000-0900-00001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5" name="Picture 2" descr="ecblank">
          <a:extLst>
            <a:ext uri="{FF2B5EF4-FFF2-40B4-BE49-F238E27FC236}">
              <a16:creationId xmlns:a16="http://schemas.microsoft.com/office/drawing/2014/main" id="{00000000-0008-0000-0900-00001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6" name="Picture 6" descr="ecblank">
          <a:extLst>
            <a:ext uri="{FF2B5EF4-FFF2-40B4-BE49-F238E27FC236}">
              <a16:creationId xmlns:a16="http://schemas.microsoft.com/office/drawing/2014/main" id="{00000000-0008-0000-0900-00002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7" name="Picture 10" descr="ecblank">
          <a:extLst>
            <a:ext uri="{FF2B5EF4-FFF2-40B4-BE49-F238E27FC236}">
              <a16:creationId xmlns:a16="http://schemas.microsoft.com/office/drawing/2014/main" id="{00000000-0008-0000-0900-00002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8" name="Picture 14" descr="ecblank">
          <a:extLst>
            <a:ext uri="{FF2B5EF4-FFF2-40B4-BE49-F238E27FC236}">
              <a16:creationId xmlns:a16="http://schemas.microsoft.com/office/drawing/2014/main" id="{00000000-0008-0000-0900-00002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39" name="Picture 18" descr="ecblank">
          <a:extLst>
            <a:ext uri="{FF2B5EF4-FFF2-40B4-BE49-F238E27FC236}">
              <a16:creationId xmlns:a16="http://schemas.microsoft.com/office/drawing/2014/main" id="{00000000-0008-0000-0900-00002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0" name="Picture 22" descr="ecblank">
          <a:extLst>
            <a:ext uri="{FF2B5EF4-FFF2-40B4-BE49-F238E27FC236}">
              <a16:creationId xmlns:a16="http://schemas.microsoft.com/office/drawing/2014/main" id="{00000000-0008-0000-0900-00002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1" name="Picture 26" descr="ecblank">
          <a:extLst>
            <a:ext uri="{FF2B5EF4-FFF2-40B4-BE49-F238E27FC236}">
              <a16:creationId xmlns:a16="http://schemas.microsoft.com/office/drawing/2014/main" id="{00000000-0008-0000-0900-00002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2" name="Picture 30" descr="ecblank">
          <a:extLst>
            <a:ext uri="{FF2B5EF4-FFF2-40B4-BE49-F238E27FC236}">
              <a16:creationId xmlns:a16="http://schemas.microsoft.com/office/drawing/2014/main" id="{00000000-0008-0000-0900-00002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3" name="Picture 34" descr="ecblank">
          <a:extLst>
            <a:ext uri="{FF2B5EF4-FFF2-40B4-BE49-F238E27FC236}">
              <a16:creationId xmlns:a16="http://schemas.microsoft.com/office/drawing/2014/main" id="{00000000-0008-0000-0900-00002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4" name="Picture 38" descr="ecblank">
          <a:extLst>
            <a:ext uri="{FF2B5EF4-FFF2-40B4-BE49-F238E27FC236}">
              <a16:creationId xmlns:a16="http://schemas.microsoft.com/office/drawing/2014/main" id="{00000000-0008-0000-0900-00002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5" name="Picture 43" descr="ecblank">
          <a:extLst>
            <a:ext uri="{FF2B5EF4-FFF2-40B4-BE49-F238E27FC236}">
              <a16:creationId xmlns:a16="http://schemas.microsoft.com/office/drawing/2014/main" id="{00000000-0008-0000-0900-00002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6" name="Picture 47" descr="ecblank">
          <a:extLst>
            <a:ext uri="{FF2B5EF4-FFF2-40B4-BE49-F238E27FC236}">
              <a16:creationId xmlns:a16="http://schemas.microsoft.com/office/drawing/2014/main" id="{00000000-0008-0000-0900-00002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7" name="Picture 51" descr="ecblank">
          <a:extLst>
            <a:ext uri="{FF2B5EF4-FFF2-40B4-BE49-F238E27FC236}">
              <a16:creationId xmlns:a16="http://schemas.microsoft.com/office/drawing/2014/main" id="{00000000-0008-0000-0900-00002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8" name="Picture 55" descr="ecblank">
          <a:extLst>
            <a:ext uri="{FF2B5EF4-FFF2-40B4-BE49-F238E27FC236}">
              <a16:creationId xmlns:a16="http://schemas.microsoft.com/office/drawing/2014/main" id="{00000000-0008-0000-0900-00002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49" name="Picture 59" descr="ecblank">
          <a:extLst>
            <a:ext uri="{FF2B5EF4-FFF2-40B4-BE49-F238E27FC236}">
              <a16:creationId xmlns:a16="http://schemas.microsoft.com/office/drawing/2014/main" id="{00000000-0008-0000-0900-00002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0" name="Picture 63" descr="ecblank">
          <a:extLst>
            <a:ext uri="{FF2B5EF4-FFF2-40B4-BE49-F238E27FC236}">
              <a16:creationId xmlns:a16="http://schemas.microsoft.com/office/drawing/2014/main" id="{00000000-0008-0000-0900-00002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1" name="Picture 64" descr="ecblank">
          <a:extLst>
            <a:ext uri="{FF2B5EF4-FFF2-40B4-BE49-F238E27FC236}">
              <a16:creationId xmlns:a16="http://schemas.microsoft.com/office/drawing/2014/main" id="{00000000-0008-0000-0900-00002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2" name="Picture 65" descr="ecblank">
          <a:extLst>
            <a:ext uri="{FF2B5EF4-FFF2-40B4-BE49-F238E27FC236}">
              <a16:creationId xmlns:a16="http://schemas.microsoft.com/office/drawing/2014/main" id="{00000000-0008-0000-0900-00003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3" name="Picture 66" descr="ecblank">
          <a:extLst>
            <a:ext uri="{FF2B5EF4-FFF2-40B4-BE49-F238E27FC236}">
              <a16:creationId xmlns:a16="http://schemas.microsoft.com/office/drawing/2014/main" id="{00000000-0008-0000-0900-00003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4" name="Picture 68" descr="ecblank">
          <a:extLst>
            <a:ext uri="{FF2B5EF4-FFF2-40B4-BE49-F238E27FC236}">
              <a16:creationId xmlns:a16="http://schemas.microsoft.com/office/drawing/2014/main" id="{00000000-0008-0000-0900-00003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5" name="Picture 72" descr="ecblank">
          <a:extLst>
            <a:ext uri="{FF2B5EF4-FFF2-40B4-BE49-F238E27FC236}">
              <a16:creationId xmlns:a16="http://schemas.microsoft.com/office/drawing/2014/main" id="{00000000-0008-0000-0900-00003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6" name="Picture 97" descr="ecblank">
          <a:extLst>
            <a:ext uri="{FF2B5EF4-FFF2-40B4-BE49-F238E27FC236}">
              <a16:creationId xmlns:a16="http://schemas.microsoft.com/office/drawing/2014/main" id="{00000000-0008-0000-0900-00003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7" name="Picture 99" descr="ecblank">
          <a:extLst>
            <a:ext uri="{FF2B5EF4-FFF2-40B4-BE49-F238E27FC236}">
              <a16:creationId xmlns:a16="http://schemas.microsoft.com/office/drawing/2014/main" id="{00000000-0008-0000-0900-00003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8" name="Picture 101" descr="ecblank">
          <a:extLst>
            <a:ext uri="{FF2B5EF4-FFF2-40B4-BE49-F238E27FC236}">
              <a16:creationId xmlns:a16="http://schemas.microsoft.com/office/drawing/2014/main" id="{00000000-0008-0000-0900-00003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59" name="Picture 103" descr="ecblank">
          <a:extLst>
            <a:ext uri="{FF2B5EF4-FFF2-40B4-BE49-F238E27FC236}">
              <a16:creationId xmlns:a16="http://schemas.microsoft.com/office/drawing/2014/main" id="{00000000-0008-0000-0900-00003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0" name="Picture 26" descr="ecblank">
          <a:extLst>
            <a:ext uri="{FF2B5EF4-FFF2-40B4-BE49-F238E27FC236}">
              <a16:creationId xmlns:a16="http://schemas.microsoft.com/office/drawing/2014/main" id="{00000000-0008-0000-0900-00003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1" name="Picture 30" descr="ecblank">
          <a:extLst>
            <a:ext uri="{FF2B5EF4-FFF2-40B4-BE49-F238E27FC236}">
              <a16:creationId xmlns:a16="http://schemas.microsoft.com/office/drawing/2014/main" id="{00000000-0008-0000-0900-00003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2" name="Picture 34" descr="ecblank">
          <a:extLst>
            <a:ext uri="{FF2B5EF4-FFF2-40B4-BE49-F238E27FC236}">
              <a16:creationId xmlns:a16="http://schemas.microsoft.com/office/drawing/2014/main" id="{00000000-0008-0000-0900-00003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3" name="Picture 38" descr="ecblank">
          <a:extLst>
            <a:ext uri="{FF2B5EF4-FFF2-40B4-BE49-F238E27FC236}">
              <a16:creationId xmlns:a16="http://schemas.microsoft.com/office/drawing/2014/main" id="{00000000-0008-0000-0900-00003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4" name="Picture 43" descr="ecblank">
          <a:extLst>
            <a:ext uri="{FF2B5EF4-FFF2-40B4-BE49-F238E27FC236}">
              <a16:creationId xmlns:a16="http://schemas.microsoft.com/office/drawing/2014/main" id="{00000000-0008-0000-0900-00003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5" name="Picture 47" descr="ecblank">
          <a:extLst>
            <a:ext uri="{FF2B5EF4-FFF2-40B4-BE49-F238E27FC236}">
              <a16:creationId xmlns:a16="http://schemas.microsoft.com/office/drawing/2014/main" id="{00000000-0008-0000-0900-00003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6" name="Picture 51" descr="ecblank">
          <a:extLst>
            <a:ext uri="{FF2B5EF4-FFF2-40B4-BE49-F238E27FC236}">
              <a16:creationId xmlns:a16="http://schemas.microsoft.com/office/drawing/2014/main" id="{00000000-0008-0000-0900-00003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7" name="Picture 55" descr="ecblank">
          <a:extLst>
            <a:ext uri="{FF2B5EF4-FFF2-40B4-BE49-F238E27FC236}">
              <a16:creationId xmlns:a16="http://schemas.microsoft.com/office/drawing/2014/main" id="{00000000-0008-0000-0900-00003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8" name="Picture 59" descr="ecblank">
          <a:extLst>
            <a:ext uri="{FF2B5EF4-FFF2-40B4-BE49-F238E27FC236}">
              <a16:creationId xmlns:a16="http://schemas.microsoft.com/office/drawing/2014/main" id="{00000000-0008-0000-0900-00004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69" name="Picture 63" descr="ecblank">
          <a:extLst>
            <a:ext uri="{FF2B5EF4-FFF2-40B4-BE49-F238E27FC236}">
              <a16:creationId xmlns:a16="http://schemas.microsoft.com/office/drawing/2014/main" id="{00000000-0008-0000-0900-00004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0" name="Picture 64" descr="ecblank">
          <a:extLst>
            <a:ext uri="{FF2B5EF4-FFF2-40B4-BE49-F238E27FC236}">
              <a16:creationId xmlns:a16="http://schemas.microsoft.com/office/drawing/2014/main" id="{00000000-0008-0000-0900-00004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1" name="Picture 65" descr="ecblank">
          <a:extLst>
            <a:ext uri="{FF2B5EF4-FFF2-40B4-BE49-F238E27FC236}">
              <a16:creationId xmlns:a16="http://schemas.microsoft.com/office/drawing/2014/main" id="{00000000-0008-0000-0900-00004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2" name="Picture 66" descr="ecblank">
          <a:extLst>
            <a:ext uri="{FF2B5EF4-FFF2-40B4-BE49-F238E27FC236}">
              <a16:creationId xmlns:a16="http://schemas.microsoft.com/office/drawing/2014/main" id="{00000000-0008-0000-0900-00004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3" name="Picture 68" descr="ecblank">
          <a:extLst>
            <a:ext uri="{FF2B5EF4-FFF2-40B4-BE49-F238E27FC236}">
              <a16:creationId xmlns:a16="http://schemas.microsoft.com/office/drawing/2014/main" id="{00000000-0008-0000-0900-00004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4" name="Picture 72" descr="ecblank">
          <a:extLst>
            <a:ext uri="{FF2B5EF4-FFF2-40B4-BE49-F238E27FC236}">
              <a16:creationId xmlns:a16="http://schemas.microsoft.com/office/drawing/2014/main" id="{00000000-0008-0000-0900-00004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5" name="Picture 97" descr="ecblank">
          <a:extLst>
            <a:ext uri="{FF2B5EF4-FFF2-40B4-BE49-F238E27FC236}">
              <a16:creationId xmlns:a16="http://schemas.microsoft.com/office/drawing/2014/main" id="{00000000-0008-0000-0900-00004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6" name="Picture 99" descr="ecblank">
          <a:extLst>
            <a:ext uri="{FF2B5EF4-FFF2-40B4-BE49-F238E27FC236}">
              <a16:creationId xmlns:a16="http://schemas.microsoft.com/office/drawing/2014/main" id="{00000000-0008-0000-0900-00004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7" name="Picture 101" descr="ecblank">
          <a:extLst>
            <a:ext uri="{FF2B5EF4-FFF2-40B4-BE49-F238E27FC236}">
              <a16:creationId xmlns:a16="http://schemas.microsoft.com/office/drawing/2014/main" id="{00000000-0008-0000-0900-00004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8" name="Picture 103" descr="ecblank">
          <a:extLst>
            <a:ext uri="{FF2B5EF4-FFF2-40B4-BE49-F238E27FC236}">
              <a16:creationId xmlns:a16="http://schemas.microsoft.com/office/drawing/2014/main" id="{00000000-0008-0000-0900-00004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79" name="Picture 105" descr="ecblank">
          <a:extLst>
            <a:ext uri="{FF2B5EF4-FFF2-40B4-BE49-F238E27FC236}">
              <a16:creationId xmlns:a16="http://schemas.microsoft.com/office/drawing/2014/main" id="{00000000-0008-0000-0900-00004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0" name="Picture 2" descr="ecblank">
          <a:extLst>
            <a:ext uri="{FF2B5EF4-FFF2-40B4-BE49-F238E27FC236}">
              <a16:creationId xmlns:a16="http://schemas.microsoft.com/office/drawing/2014/main" id="{00000000-0008-0000-0900-00004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1" name="Picture 6" descr="ecblank">
          <a:extLst>
            <a:ext uri="{FF2B5EF4-FFF2-40B4-BE49-F238E27FC236}">
              <a16:creationId xmlns:a16="http://schemas.microsoft.com/office/drawing/2014/main" id="{00000000-0008-0000-0900-00004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2" name="Picture 10" descr="ecblank">
          <a:extLst>
            <a:ext uri="{FF2B5EF4-FFF2-40B4-BE49-F238E27FC236}">
              <a16:creationId xmlns:a16="http://schemas.microsoft.com/office/drawing/2014/main" id="{00000000-0008-0000-0900-00004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3" name="Picture 14" descr="ecblank">
          <a:extLst>
            <a:ext uri="{FF2B5EF4-FFF2-40B4-BE49-F238E27FC236}">
              <a16:creationId xmlns:a16="http://schemas.microsoft.com/office/drawing/2014/main" id="{00000000-0008-0000-0900-00004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4" name="Picture 18" descr="ecblank">
          <a:extLst>
            <a:ext uri="{FF2B5EF4-FFF2-40B4-BE49-F238E27FC236}">
              <a16:creationId xmlns:a16="http://schemas.microsoft.com/office/drawing/2014/main" id="{00000000-0008-0000-0900-00005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5" name="Picture 22" descr="ecblank">
          <a:extLst>
            <a:ext uri="{FF2B5EF4-FFF2-40B4-BE49-F238E27FC236}">
              <a16:creationId xmlns:a16="http://schemas.microsoft.com/office/drawing/2014/main" id="{00000000-0008-0000-0900-00005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6" name="Picture 26" descr="ecblank">
          <a:extLst>
            <a:ext uri="{FF2B5EF4-FFF2-40B4-BE49-F238E27FC236}">
              <a16:creationId xmlns:a16="http://schemas.microsoft.com/office/drawing/2014/main" id="{00000000-0008-0000-0900-00005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7" name="Picture 30" descr="ecblank">
          <a:extLst>
            <a:ext uri="{FF2B5EF4-FFF2-40B4-BE49-F238E27FC236}">
              <a16:creationId xmlns:a16="http://schemas.microsoft.com/office/drawing/2014/main" id="{00000000-0008-0000-0900-00005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8" name="Picture 34" descr="ecblank">
          <a:extLst>
            <a:ext uri="{FF2B5EF4-FFF2-40B4-BE49-F238E27FC236}">
              <a16:creationId xmlns:a16="http://schemas.microsoft.com/office/drawing/2014/main" id="{00000000-0008-0000-0900-00005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89" name="Picture 38" descr="ecblank">
          <a:extLst>
            <a:ext uri="{FF2B5EF4-FFF2-40B4-BE49-F238E27FC236}">
              <a16:creationId xmlns:a16="http://schemas.microsoft.com/office/drawing/2014/main" id="{00000000-0008-0000-0900-00005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0" name="Picture 43" descr="ecblank">
          <a:extLst>
            <a:ext uri="{FF2B5EF4-FFF2-40B4-BE49-F238E27FC236}">
              <a16:creationId xmlns:a16="http://schemas.microsoft.com/office/drawing/2014/main" id="{00000000-0008-0000-0900-00005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1" name="Picture 47" descr="ecblank">
          <a:extLst>
            <a:ext uri="{FF2B5EF4-FFF2-40B4-BE49-F238E27FC236}">
              <a16:creationId xmlns:a16="http://schemas.microsoft.com/office/drawing/2014/main" id="{00000000-0008-0000-0900-00005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2" name="Picture 51" descr="ecblank">
          <a:extLst>
            <a:ext uri="{FF2B5EF4-FFF2-40B4-BE49-F238E27FC236}">
              <a16:creationId xmlns:a16="http://schemas.microsoft.com/office/drawing/2014/main" id="{00000000-0008-0000-0900-00005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3" name="Picture 55" descr="ecblank">
          <a:extLst>
            <a:ext uri="{FF2B5EF4-FFF2-40B4-BE49-F238E27FC236}">
              <a16:creationId xmlns:a16="http://schemas.microsoft.com/office/drawing/2014/main" id="{00000000-0008-0000-0900-00005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4" name="Picture 59" descr="ecblank">
          <a:extLst>
            <a:ext uri="{FF2B5EF4-FFF2-40B4-BE49-F238E27FC236}">
              <a16:creationId xmlns:a16="http://schemas.microsoft.com/office/drawing/2014/main" id="{00000000-0008-0000-0900-00005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5" name="Picture 63" descr="ecblank">
          <a:extLst>
            <a:ext uri="{FF2B5EF4-FFF2-40B4-BE49-F238E27FC236}">
              <a16:creationId xmlns:a16="http://schemas.microsoft.com/office/drawing/2014/main" id="{00000000-0008-0000-0900-00005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6" name="Picture 64" descr="ecblank">
          <a:extLst>
            <a:ext uri="{FF2B5EF4-FFF2-40B4-BE49-F238E27FC236}">
              <a16:creationId xmlns:a16="http://schemas.microsoft.com/office/drawing/2014/main" id="{00000000-0008-0000-0900-00005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7" name="Picture 65" descr="ecblank">
          <a:extLst>
            <a:ext uri="{FF2B5EF4-FFF2-40B4-BE49-F238E27FC236}">
              <a16:creationId xmlns:a16="http://schemas.microsoft.com/office/drawing/2014/main" id="{00000000-0008-0000-0900-00005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8" name="Picture 66" descr="ecblank">
          <a:extLst>
            <a:ext uri="{FF2B5EF4-FFF2-40B4-BE49-F238E27FC236}">
              <a16:creationId xmlns:a16="http://schemas.microsoft.com/office/drawing/2014/main" id="{00000000-0008-0000-0900-00005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399" name="Picture 68" descr="ecblank">
          <a:extLst>
            <a:ext uri="{FF2B5EF4-FFF2-40B4-BE49-F238E27FC236}">
              <a16:creationId xmlns:a16="http://schemas.microsoft.com/office/drawing/2014/main" id="{00000000-0008-0000-0900-00005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0" name="Picture 72" descr="ecblank">
          <a:extLst>
            <a:ext uri="{FF2B5EF4-FFF2-40B4-BE49-F238E27FC236}">
              <a16:creationId xmlns:a16="http://schemas.microsoft.com/office/drawing/2014/main" id="{00000000-0008-0000-0900-00006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1" name="Picture 97" descr="ecblank">
          <a:extLst>
            <a:ext uri="{FF2B5EF4-FFF2-40B4-BE49-F238E27FC236}">
              <a16:creationId xmlns:a16="http://schemas.microsoft.com/office/drawing/2014/main" id="{00000000-0008-0000-0900-00006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2" name="Picture 99" descr="ecblank">
          <a:extLst>
            <a:ext uri="{FF2B5EF4-FFF2-40B4-BE49-F238E27FC236}">
              <a16:creationId xmlns:a16="http://schemas.microsoft.com/office/drawing/2014/main" id="{00000000-0008-0000-0900-00006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3" name="Picture 101" descr="ecblank">
          <a:extLst>
            <a:ext uri="{FF2B5EF4-FFF2-40B4-BE49-F238E27FC236}">
              <a16:creationId xmlns:a16="http://schemas.microsoft.com/office/drawing/2014/main" id="{00000000-0008-0000-0900-00006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4" name="Picture 103" descr="ecblank">
          <a:extLst>
            <a:ext uri="{FF2B5EF4-FFF2-40B4-BE49-F238E27FC236}">
              <a16:creationId xmlns:a16="http://schemas.microsoft.com/office/drawing/2014/main" id="{00000000-0008-0000-0900-00006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5" name="Picture 30" descr="ecblank">
          <a:extLst>
            <a:ext uri="{FF2B5EF4-FFF2-40B4-BE49-F238E27FC236}">
              <a16:creationId xmlns:a16="http://schemas.microsoft.com/office/drawing/2014/main" id="{00000000-0008-0000-0900-00006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6" name="Picture 34" descr="ecblank">
          <a:extLst>
            <a:ext uri="{FF2B5EF4-FFF2-40B4-BE49-F238E27FC236}">
              <a16:creationId xmlns:a16="http://schemas.microsoft.com/office/drawing/2014/main" id="{00000000-0008-0000-0900-00006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7" name="Picture 38" descr="ecblank">
          <a:extLst>
            <a:ext uri="{FF2B5EF4-FFF2-40B4-BE49-F238E27FC236}">
              <a16:creationId xmlns:a16="http://schemas.microsoft.com/office/drawing/2014/main" id="{00000000-0008-0000-0900-00006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8" name="Picture 43" descr="ecblank">
          <a:extLst>
            <a:ext uri="{FF2B5EF4-FFF2-40B4-BE49-F238E27FC236}">
              <a16:creationId xmlns:a16="http://schemas.microsoft.com/office/drawing/2014/main" id="{00000000-0008-0000-0900-00006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09" name="Picture 47" descr="ecblank">
          <a:extLst>
            <a:ext uri="{FF2B5EF4-FFF2-40B4-BE49-F238E27FC236}">
              <a16:creationId xmlns:a16="http://schemas.microsoft.com/office/drawing/2014/main" id="{00000000-0008-0000-0900-00006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0" name="Picture 51" descr="ecblank">
          <a:extLst>
            <a:ext uri="{FF2B5EF4-FFF2-40B4-BE49-F238E27FC236}">
              <a16:creationId xmlns:a16="http://schemas.microsoft.com/office/drawing/2014/main" id="{00000000-0008-0000-0900-00006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1" name="Picture 55" descr="ecblank">
          <a:extLst>
            <a:ext uri="{FF2B5EF4-FFF2-40B4-BE49-F238E27FC236}">
              <a16:creationId xmlns:a16="http://schemas.microsoft.com/office/drawing/2014/main" id="{00000000-0008-0000-0900-00006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2" name="Picture 59" descr="ecblank">
          <a:extLst>
            <a:ext uri="{FF2B5EF4-FFF2-40B4-BE49-F238E27FC236}">
              <a16:creationId xmlns:a16="http://schemas.microsoft.com/office/drawing/2014/main" id="{00000000-0008-0000-0900-00006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3" name="Picture 63" descr="ecblank">
          <a:extLst>
            <a:ext uri="{FF2B5EF4-FFF2-40B4-BE49-F238E27FC236}">
              <a16:creationId xmlns:a16="http://schemas.microsoft.com/office/drawing/2014/main" id="{00000000-0008-0000-0900-00006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4" name="Picture 64" descr="ecblank">
          <a:extLst>
            <a:ext uri="{FF2B5EF4-FFF2-40B4-BE49-F238E27FC236}">
              <a16:creationId xmlns:a16="http://schemas.microsoft.com/office/drawing/2014/main" id="{00000000-0008-0000-0900-00006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5" name="Picture 65" descr="ecblank">
          <a:extLst>
            <a:ext uri="{FF2B5EF4-FFF2-40B4-BE49-F238E27FC236}">
              <a16:creationId xmlns:a16="http://schemas.microsoft.com/office/drawing/2014/main" id="{00000000-0008-0000-0900-00006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6" name="Picture 66" descr="ecblank">
          <a:extLst>
            <a:ext uri="{FF2B5EF4-FFF2-40B4-BE49-F238E27FC236}">
              <a16:creationId xmlns:a16="http://schemas.microsoft.com/office/drawing/2014/main" id="{00000000-0008-0000-0900-00007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7" name="Picture 68" descr="ecblank">
          <a:extLst>
            <a:ext uri="{FF2B5EF4-FFF2-40B4-BE49-F238E27FC236}">
              <a16:creationId xmlns:a16="http://schemas.microsoft.com/office/drawing/2014/main" id="{00000000-0008-0000-0900-00007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8" name="Picture 72" descr="ecblank">
          <a:extLst>
            <a:ext uri="{FF2B5EF4-FFF2-40B4-BE49-F238E27FC236}">
              <a16:creationId xmlns:a16="http://schemas.microsoft.com/office/drawing/2014/main" id="{00000000-0008-0000-0900-00007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19" name="Picture 97" descr="ecblank">
          <a:extLst>
            <a:ext uri="{FF2B5EF4-FFF2-40B4-BE49-F238E27FC236}">
              <a16:creationId xmlns:a16="http://schemas.microsoft.com/office/drawing/2014/main" id="{00000000-0008-0000-0900-00007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0" name="Picture 99" descr="ecblank">
          <a:extLst>
            <a:ext uri="{FF2B5EF4-FFF2-40B4-BE49-F238E27FC236}">
              <a16:creationId xmlns:a16="http://schemas.microsoft.com/office/drawing/2014/main" id="{00000000-0008-0000-0900-00007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1" name="Picture 101" descr="ecblank">
          <a:extLst>
            <a:ext uri="{FF2B5EF4-FFF2-40B4-BE49-F238E27FC236}">
              <a16:creationId xmlns:a16="http://schemas.microsoft.com/office/drawing/2014/main" id="{00000000-0008-0000-0900-00007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2" name="Picture 103" descr="ecblank">
          <a:extLst>
            <a:ext uri="{FF2B5EF4-FFF2-40B4-BE49-F238E27FC236}">
              <a16:creationId xmlns:a16="http://schemas.microsoft.com/office/drawing/2014/main" id="{00000000-0008-0000-0900-00007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3" name="Picture 105" descr="ecblank">
          <a:extLst>
            <a:ext uri="{FF2B5EF4-FFF2-40B4-BE49-F238E27FC236}">
              <a16:creationId xmlns:a16="http://schemas.microsoft.com/office/drawing/2014/main" id="{00000000-0008-0000-0900-00007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4" name="Picture 2" descr="ecblank">
          <a:extLst>
            <a:ext uri="{FF2B5EF4-FFF2-40B4-BE49-F238E27FC236}">
              <a16:creationId xmlns:a16="http://schemas.microsoft.com/office/drawing/2014/main" id="{00000000-0008-0000-0900-00007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5" name="Picture 6" descr="ecblank">
          <a:extLst>
            <a:ext uri="{FF2B5EF4-FFF2-40B4-BE49-F238E27FC236}">
              <a16:creationId xmlns:a16="http://schemas.microsoft.com/office/drawing/2014/main" id="{00000000-0008-0000-0900-00007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6" name="Picture 10" descr="ecblank">
          <a:extLst>
            <a:ext uri="{FF2B5EF4-FFF2-40B4-BE49-F238E27FC236}">
              <a16:creationId xmlns:a16="http://schemas.microsoft.com/office/drawing/2014/main" id="{00000000-0008-0000-0900-00007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7" name="Picture 14" descr="ecblank">
          <a:extLst>
            <a:ext uri="{FF2B5EF4-FFF2-40B4-BE49-F238E27FC236}">
              <a16:creationId xmlns:a16="http://schemas.microsoft.com/office/drawing/2014/main" id="{00000000-0008-0000-0900-00007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8" name="Picture 18" descr="ecblank">
          <a:extLst>
            <a:ext uri="{FF2B5EF4-FFF2-40B4-BE49-F238E27FC236}">
              <a16:creationId xmlns:a16="http://schemas.microsoft.com/office/drawing/2014/main" id="{00000000-0008-0000-0900-00007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29" name="Picture 22" descr="ecblank">
          <a:extLst>
            <a:ext uri="{FF2B5EF4-FFF2-40B4-BE49-F238E27FC236}">
              <a16:creationId xmlns:a16="http://schemas.microsoft.com/office/drawing/2014/main" id="{00000000-0008-0000-0900-00007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0" name="Picture 26" descr="ecblank">
          <a:extLst>
            <a:ext uri="{FF2B5EF4-FFF2-40B4-BE49-F238E27FC236}">
              <a16:creationId xmlns:a16="http://schemas.microsoft.com/office/drawing/2014/main" id="{00000000-0008-0000-0900-00007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1" name="Picture 30" descr="ecblank">
          <a:extLst>
            <a:ext uri="{FF2B5EF4-FFF2-40B4-BE49-F238E27FC236}">
              <a16:creationId xmlns:a16="http://schemas.microsoft.com/office/drawing/2014/main" id="{00000000-0008-0000-0900-00007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2" name="Picture 34" descr="ecblank">
          <a:extLst>
            <a:ext uri="{FF2B5EF4-FFF2-40B4-BE49-F238E27FC236}">
              <a16:creationId xmlns:a16="http://schemas.microsoft.com/office/drawing/2014/main" id="{00000000-0008-0000-0900-00008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3" name="Picture 38" descr="ecblank">
          <a:extLst>
            <a:ext uri="{FF2B5EF4-FFF2-40B4-BE49-F238E27FC236}">
              <a16:creationId xmlns:a16="http://schemas.microsoft.com/office/drawing/2014/main" id="{00000000-0008-0000-0900-00008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4" name="Picture 43" descr="ecblank">
          <a:extLst>
            <a:ext uri="{FF2B5EF4-FFF2-40B4-BE49-F238E27FC236}">
              <a16:creationId xmlns:a16="http://schemas.microsoft.com/office/drawing/2014/main" id="{00000000-0008-0000-0900-00008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5" name="Picture 47" descr="ecblank">
          <a:extLst>
            <a:ext uri="{FF2B5EF4-FFF2-40B4-BE49-F238E27FC236}">
              <a16:creationId xmlns:a16="http://schemas.microsoft.com/office/drawing/2014/main" id="{00000000-0008-0000-0900-00008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6" name="Picture 51" descr="ecblank">
          <a:extLst>
            <a:ext uri="{FF2B5EF4-FFF2-40B4-BE49-F238E27FC236}">
              <a16:creationId xmlns:a16="http://schemas.microsoft.com/office/drawing/2014/main" id="{00000000-0008-0000-0900-00008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7" name="Picture 55" descr="ecblank">
          <a:extLst>
            <a:ext uri="{FF2B5EF4-FFF2-40B4-BE49-F238E27FC236}">
              <a16:creationId xmlns:a16="http://schemas.microsoft.com/office/drawing/2014/main" id="{00000000-0008-0000-0900-00008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8" name="Picture 59" descr="ecblank">
          <a:extLst>
            <a:ext uri="{FF2B5EF4-FFF2-40B4-BE49-F238E27FC236}">
              <a16:creationId xmlns:a16="http://schemas.microsoft.com/office/drawing/2014/main" id="{00000000-0008-0000-0900-00008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39" name="Picture 63" descr="ecblank">
          <a:extLst>
            <a:ext uri="{FF2B5EF4-FFF2-40B4-BE49-F238E27FC236}">
              <a16:creationId xmlns:a16="http://schemas.microsoft.com/office/drawing/2014/main" id="{00000000-0008-0000-0900-00008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0" name="Picture 64" descr="ecblank">
          <a:extLst>
            <a:ext uri="{FF2B5EF4-FFF2-40B4-BE49-F238E27FC236}">
              <a16:creationId xmlns:a16="http://schemas.microsoft.com/office/drawing/2014/main" id="{00000000-0008-0000-0900-00008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1" name="Picture 65" descr="ecblank">
          <a:extLst>
            <a:ext uri="{FF2B5EF4-FFF2-40B4-BE49-F238E27FC236}">
              <a16:creationId xmlns:a16="http://schemas.microsoft.com/office/drawing/2014/main" id="{00000000-0008-0000-0900-00008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2" name="Picture 66" descr="ecblank">
          <a:extLst>
            <a:ext uri="{FF2B5EF4-FFF2-40B4-BE49-F238E27FC236}">
              <a16:creationId xmlns:a16="http://schemas.microsoft.com/office/drawing/2014/main" id="{00000000-0008-0000-0900-00008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3" name="Picture 68" descr="ecblank">
          <a:extLst>
            <a:ext uri="{FF2B5EF4-FFF2-40B4-BE49-F238E27FC236}">
              <a16:creationId xmlns:a16="http://schemas.microsoft.com/office/drawing/2014/main" id="{00000000-0008-0000-0900-00008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4" name="Picture 72" descr="ecblank">
          <a:extLst>
            <a:ext uri="{FF2B5EF4-FFF2-40B4-BE49-F238E27FC236}">
              <a16:creationId xmlns:a16="http://schemas.microsoft.com/office/drawing/2014/main" id="{00000000-0008-0000-0900-00008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5" name="Picture 97" descr="ecblank">
          <a:extLst>
            <a:ext uri="{FF2B5EF4-FFF2-40B4-BE49-F238E27FC236}">
              <a16:creationId xmlns:a16="http://schemas.microsoft.com/office/drawing/2014/main" id="{00000000-0008-0000-0900-00008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6" name="Picture 99" descr="ecblank">
          <a:extLst>
            <a:ext uri="{FF2B5EF4-FFF2-40B4-BE49-F238E27FC236}">
              <a16:creationId xmlns:a16="http://schemas.microsoft.com/office/drawing/2014/main" id="{00000000-0008-0000-0900-00008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7" name="Picture 101" descr="ecblank">
          <a:extLst>
            <a:ext uri="{FF2B5EF4-FFF2-40B4-BE49-F238E27FC236}">
              <a16:creationId xmlns:a16="http://schemas.microsoft.com/office/drawing/2014/main" id="{00000000-0008-0000-0900-00008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8" name="Picture 103" descr="ecblank">
          <a:extLst>
            <a:ext uri="{FF2B5EF4-FFF2-40B4-BE49-F238E27FC236}">
              <a16:creationId xmlns:a16="http://schemas.microsoft.com/office/drawing/2014/main" id="{00000000-0008-0000-0900-00009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49" name="Picture 26" descr="ecblank">
          <a:extLst>
            <a:ext uri="{FF2B5EF4-FFF2-40B4-BE49-F238E27FC236}">
              <a16:creationId xmlns:a16="http://schemas.microsoft.com/office/drawing/2014/main" id="{00000000-0008-0000-0900-00009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0" name="Picture 30" descr="ecblank">
          <a:extLst>
            <a:ext uri="{FF2B5EF4-FFF2-40B4-BE49-F238E27FC236}">
              <a16:creationId xmlns:a16="http://schemas.microsoft.com/office/drawing/2014/main" id="{00000000-0008-0000-0900-00009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1" name="Picture 34" descr="ecblank">
          <a:extLst>
            <a:ext uri="{FF2B5EF4-FFF2-40B4-BE49-F238E27FC236}">
              <a16:creationId xmlns:a16="http://schemas.microsoft.com/office/drawing/2014/main" id="{00000000-0008-0000-0900-00009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2" name="Picture 38" descr="ecblank">
          <a:extLst>
            <a:ext uri="{FF2B5EF4-FFF2-40B4-BE49-F238E27FC236}">
              <a16:creationId xmlns:a16="http://schemas.microsoft.com/office/drawing/2014/main" id="{00000000-0008-0000-0900-00009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3" name="Picture 43" descr="ecblank">
          <a:extLst>
            <a:ext uri="{FF2B5EF4-FFF2-40B4-BE49-F238E27FC236}">
              <a16:creationId xmlns:a16="http://schemas.microsoft.com/office/drawing/2014/main" id="{00000000-0008-0000-0900-00009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4" name="Picture 47" descr="ecblank">
          <a:extLst>
            <a:ext uri="{FF2B5EF4-FFF2-40B4-BE49-F238E27FC236}">
              <a16:creationId xmlns:a16="http://schemas.microsoft.com/office/drawing/2014/main" id="{00000000-0008-0000-0900-00009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5" name="Picture 51" descr="ecblank">
          <a:extLst>
            <a:ext uri="{FF2B5EF4-FFF2-40B4-BE49-F238E27FC236}">
              <a16:creationId xmlns:a16="http://schemas.microsoft.com/office/drawing/2014/main" id="{00000000-0008-0000-0900-00009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6" name="Picture 55" descr="ecblank">
          <a:extLst>
            <a:ext uri="{FF2B5EF4-FFF2-40B4-BE49-F238E27FC236}">
              <a16:creationId xmlns:a16="http://schemas.microsoft.com/office/drawing/2014/main" id="{00000000-0008-0000-0900-00009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7" name="Picture 59" descr="ecblank">
          <a:extLst>
            <a:ext uri="{FF2B5EF4-FFF2-40B4-BE49-F238E27FC236}">
              <a16:creationId xmlns:a16="http://schemas.microsoft.com/office/drawing/2014/main" id="{00000000-0008-0000-0900-00009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8" name="Picture 63" descr="ecblank">
          <a:extLst>
            <a:ext uri="{FF2B5EF4-FFF2-40B4-BE49-F238E27FC236}">
              <a16:creationId xmlns:a16="http://schemas.microsoft.com/office/drawing/2014/main" id="{00000000-0008-0000-0900-00009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59" name="Picture 64" descr="ecblank">
          <a:extLst>
            <a:ext uri="{FF2B5EF4-FFF2-40B4-BE49-F238E27FC236}">
              <a16:creationId xmlns:a16="http://schemas.microsoft.com/office/drawing/2014/main" id="{00000000-0008-0000-0900-00009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0" name="Picture 65" descr="ecblank">
          <a:extLst>
            <a:ext uri="{FF2B5EF4-FFF2-40B4-BE49-F238E27FC236}">
              <a16:creationId xmlns:a16="http://schemas.microsoft.com/office/drawing/2014/main" id="{00000000-0008-0000-0900-00009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1" name="Picture 66" descr="ecblank">
          <a:extLst>
            <a:ext uri="{FF2B5EF4-FFF2-40B4-BE49-F238E27FC236}">
              <a16:creationId xmlns:a16="http://schemas.microsoft.com/office/drawing/2014/main" id="{00000000-0008-0000-0900-00009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2" name="Picture 68" descr="ecblank">
          <a:extLst>
            <a:ext uri="{FF2B5EF4-FFF2-40B4-BE49-F238E27FC236}">
              <a16:creationId xmlns:a16="http://schemas.microsoft.com/office/drawing/2014/main" id="{00000000-0008-0000-0900-00009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3" name="Picture 72" descr="ecblank">
          <a:extLst>
            <a:ext uri="{FF2B5EF4-FFF2-40B4-BE49-F238E27FC236}">
              <a16:creationId xmlns:a16="http://schemas.microsoft.com/office/drawing/2014/main" id="{00000000-0008-0000-0900-00009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4" name="Picture 97" descr="ecblank">
          <a:extLst>
            <a:ext uri="{FF2B5EF4-FFF2-40B4-BE49-F238E27FC236}">
              <a16:creationId xmlns:a16="http://schemas.microsoft.com/office/drawing/2014/main" id="{00000000-0008-0000-0900-0000A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5" name="Picture 99" descr="ecblank">
          <a:extLst>
            <a:ext uri="{FF2B5EF4-FFF2-40B4-BE49-F238E27FC236}">
              <a16:creationId xmlns:a16="http://schemas.microsoft.com/office/drawing/2014/main" id="{00000000-0008-0000-0900-0000A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6" name="Picture 101" descr="ecblank">
          <a:extLst>
            <a:ext uri="{FF2B5EF4-FFF2-40B4-BE49-F238E27FC236}">
              <a16:creationId xmlns:a16="http://schemas.microsoft.com/office/drawing/2014/main" id="{00000000-0008-0000-0900-0000A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7" name="Picture 103" descr="ecblank">
          <a:extLst>
            <a:ext uri="{FF2B5EF4-FFF2-40B4-BE49-F238E27FC236}">
              <a16:creationId xmlns:a16="http://schemas.microsoft.com/office/drawing/2014/main" id="{00000000-0008-0000-0900-0000A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8" name="Picture 105" descr="ecblank">
          <a:extLst>
            <a:ext uri="{FF2B5EF4-FFF2-40B4-BE49-F238E27FC236}">
              <a16:creationId xmlns:a16="http://schemas.microsoft.com/office/drawing/2014/main" id="{00000000-0008-0000-0900-0000A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69" name="Picture 2" descr="ecblank">
          <a:extLst>
            <a:ext uri="{FF2B5EF4-FFF2-40B4-BE49-F238E27FC236}">
              <a16:creationId xmlns:a16="http://schemas.microsoft.com/office/drawing/2014/main" id="{00000000-0008-0000-0900-0000A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0" name="Picture 6" descr="ecblank">
          <a:extLst>
            <a:ext uri="{FF2B5EF4-FFF2-40B4-BE49-F238E27FC236}">
              <a16:creationId xmlns:a16="http://schemas.microsoft.com/office/drawing/2014/main" id="{00000000-0008-0000-0900-0000A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1" name="Picture 10" descr="ecblank">
          <a:extLst>
            <a:ext uri="{FF2B5EF4-FFF2-40B4-BE49-F238E27FC236}">
              <a16:creationId xmlns:a16="http://schemas.microsoft.com/office/drawing/2014/main" id="{00000000-0008-0000-0900-0000A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2" name="Picture 14" descr="ecblank">
          <a:extLst>
            <a:ext uri="{FF2B5EF4-FFF2-40B4-BE49-F238E27FC236}">
              <a16:creationId xmlns:a16="http://schemas.microsoft.com/office/drawing/2014/main" id="{00000000-0008-0000-0900-0000A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3" name="Picture 18" descr="ecblank">
          <a:extLst>
            <a:ext uri="{FF2B5EF4-FFF2-40B4-BE49-F238E27FC236}">
              <a16:creationId xmlns:a16="http://schemas.microsoft.com/office/drawing/2014/main" id="{00000000-0008-0000-0900-0000A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4" name="Picture 22" descr="ecblank">
          <a:extLst>
            <a:ext uri="{FF2B5EF4-FFF2-40B4-BE49-F238E27FC236}">
              <a16:creationId xmlns:a16="http://schemas.microsoft.com/office/drawing/2014/main" id="{00000000-0008-0000-0900-0000A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5" name="Picture 26" descr="ecblank">
          <a:extLst>
            <a:ext uri="{FF2B5EF4-FFF2-40B4-BE49-F238E27FC236}">
              <a16:creationId xmlns:a16="http://schemas.microsoft.com/office/drawing/2014/main" id="{00000000-0008-0000-0900-0000A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6" name="Picture 30" descr="ecblank">
          <a:extLst>
            <a:ext uri="{FF2B5EF4-FFF2-40B4-BE49-F238E27FC236}">
              <a16:creationId xmlns:a16="http://schemas.microsoft.com/office/drawing/2014/main" id="{00000000-0008-0000-0900-0000A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7" name="Picture 34" descr="ecblank">
          <a:extLst>
            <a:ext uri="{FF2B5EF4-FFF2-40B4-BE49-F238E27FC236}">
              <a16:creationId xmlns:a16="http://schemas.microsoft.com/office/drawing/2014/main" id="{00000000-0008-0000-0900-0000A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8" name="Picture 38" descr="ecblank">
          <a:extLst>
            <a:ext uri="{FF2B5EF4-FFF2-40B4-BE49-F238E27FC236}">
              <a16:creationId xmlns:a16="http://schemas.microsoft.com/office/drawing/2014/main" id="{00000000-0008-0000-0900-0000A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79" name="Picture 43" descr="ecblank">
          <a:extLst>
            <a:ext uri="{FF2B5EF4-FFF2-40B4-BE49-F238E27FC236}">
              <a16:creationId xmlns:a16="http://schemas.microsoft.com/office/drawing/2014/main" id="{00000000-0008-0000-0900-0000A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0" name="Picture 47" descr="ecblank">
          <a:extLst>
            <a:ext uri="{FF2B5EF4-FFF2-40B4-BE49-F238E27FC236}">
              <a16:creationId xmlns:a16="http://schemas.microsoft.com/office/drawing/2014/main" id="{00000000-0008-0000-0900-0000B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1" name="Picture 51" descr="ecblank">
          <a:extLst>
            <a:ext uri="{FF2B5EF4-FFF2-40B4-BE49-F238E27FC236}">
              <a16:creationId xmlns:a16="http://schemas.microsoft.com/office/drawing/2014/main" id="{00000000-0008-0000-0900-0000B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2" name="Picture 55" descr="ecblank">
          <a:extLst>
            <a:ext uri="{FF2B5EF4-FFF2-40B4-BE49-F238E27FC236}">
              <a16:creationId xmlns:a16="http://schemas.microsoft.com/office/drawing/2014/main" id="{00000000-0008-0000-0900-0000B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3" name="Picture 59" descr="ecblank">
          <a:extLst>
            <a:ext uri="{FF2B5EF4-FFF2-40B4-BE49-F238E27FC236}">
              <a16:creationId xmlns:a16="http://schemas.microsoft.com/office/drawing/2014/main" id="{00000000-0008-0000-0900-0000B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4" name="Picture 63" descr="ecblank">
          <a:extLst>
            <a:ext uri="{FF2B5EF4-FFF2-40B4-BE49-F238E27FC236}">
              <a16:creationId xmlns:a16="http://schemas.microsoft.com/office/drawing/2014/main" id="{00000000-0008-0000-0900-0000B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5" name="Picture 64" descr="ecblank">
          <a:extLst>
            <a:ext uri="{FF2B5EF4-FFF2-40B4-BE49-F238E27FC236}">
              <a16:creationId xmlns:a16="http://schemas.microsoft.com/office/drawing/2014/main" id="{00000000-0008-0000-0900-0000B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6" name="Picture 65" descr="ecblank">
          <a:extLst>
            <a:ext uri="{FF2B5EF4-FFF2-40B4-BE49-F238E27FC236}">
              <a16:creationId xmlns:a16="http://schemas.microsoft.com/office/drawing/2014/main" id="{00000000-0008-0000-0900-0000B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7" name="Picture 66" descr="ecblank">
          <a:extLst>
            <a:ext uri="{FF2B5EF4-FFF2-40B4-BE49-F238E27FC236}">
              <a16:creationId xmlns:a16="http://schemas.microsoft.com/office/drawing/2014/main" id="{00000000-0008-0000-0900-0000B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8" name="Picture 68" descr="ecblank">
          <a:extLst>
            <a:ext uri="{FF2B5EF4-FFF2-40B4-BE49-F238E27FC236}">
              <a16:creationId xmlns:a16="http://schemas.microsoft.com/office/drawing/2014/main" id="{00000000-0008-0000-0900-0000B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89" name="Picture 72" descr="ecblank">
          <a:extLst>
            <a:ext uri="{FF2B5EF4-FFF2-40B4-BE49-F238E27FC236}">
              <a16:creationId xmlns:a16="http://schemas.microsoft.com/office/drawing/2014/main" id="{00000000-0008-0000-0900-0000B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0" name="Picture 97" descr="ecblank">
          <a:extLst>
            <a:ext uri="{FF2B5EF4-FFF2-40B4-BE49-F238E27FC236}">
              <a16:creationId xmlns:a16="http://schemas.microsoft.com/office/drawing/2014/main" id="{00000000-0008-0000-0900-0000B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1" name="Picture 99" descr="ecblank">
          <a:extLst>
            <a:ext uri="{FF2B5EF4-FFF2-40B4-BE49-F238E27FC236}">
              <a16:creationId xmlns:a16="http://schemas.microsoft.com/office/drawing/2014/main" id="{00000000-0008-0000-0900-0000B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2" name="Picture 101" descr="ecblank">
          <a:extLst>
            <a:ext uri="{FF2B5EF4-FFF2-40B4-BE49-F238E27FC236}">
              <a16:creationId xmlns:a16="http://schemas.microsoft.com/office/drawing/2014/main" id="{00000000-0008-0000-0900-0000B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3" name="Picture 103" descr="ecblank">
          <a:extLst>
            <a:ext uri="{FF2B5EF4-FFF2-40B4-BE49-F238E27FC236}">
              <a16:creationId xmlns:a16="http://schemas.microsoft.com/office/drawing/2014/main" id="{00000000-0008-0000-0900-0000B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4" name="Picture 30" descr="ecblank">
          <a:extLst>
            <a:ext uri="{FF2B5EF4-FFF2-40B4-BE49-F238E27FC236}">
              <a16:creationId xmlns:a16="http://schemas.microsoft.com/office/drawing/2014/main" id="{00000000-0008-0000-0900-0000B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5" name="Picture 34" descr="ecblank">
          <a:extLst>
            <a:ext uri="{FF2B5EF4-FFF2-40B4-BE49-F238E27FC236}">
              <a16:creationId xmlns:a16="http://schemas.microsoft.com/office/drawing/2014/main" id="{00000000-0008-0000-0900-0000B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6" name="Picture 38" descr="ecblank">
          <a:extLst>
            <a:ext uri="{FF2B5EF4-FFF2-40B4-BE49-F238E27FC236}">
              <a16:creationId xmlns:a16="http://schemas.microsoft.com/office/drawing/2014/main" id="{00000000-0008-0000-0900-0000C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7" name="Picture 43" descr="ecblank">
          <a:extLst>
            <a:ext uri="{FF2B5EF4-FFF2-40B4-BE49-F238E27FC236}">
              <a16:creationId xmlns:a16="http://schemas.microsoft.com/office/drawing/2014/main" id="{00000000-0008-0000-0900-0000C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8" name="Picture 47" descr="ecblank">
          <a:extLst>
            <a:ext uri="{FF2B5EF4-FFF2-40B4-BE49-F238E27FC236}">
              <a16:creationId xmlns:a16="http://schemas.microsoft.com/office/drawing/2014/main" id="{00000000-0008-0000-0900-0000C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499" name="Picture 51" descr="ecblank">
          <a:extLst>
            <a:ext uri="{FF2B5EF4-FFF2-40B4-BE49-F238E27FC236}">
              <a16:creationId xmlns:a16="http://schemas.microsoft.com/office/drawing/2014/main" id="{00000000-0008-0000-0900-0000C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0" name="Picture 55" descr="ecblank">
          <a:extLst>
            <a:ext uri="{FF2B5EF4-FFF2-40B4-BE49-F238E27FC236}">
              <a16:creationId xmlns:a16="http://schemas.microsoft.com/office/drawing/2014/main" id="{00000000-0008-0000-0900-0000C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1" name="Picture 59" descr="ecblank">
          <a:extLst>
            <a:ext uri="{FF2B5EF4-FFF2-40B4-BE49-F238E27FC236}">
              <a16:creationId xmlns:a16="http://schemas.microsoft.com/office/drawing/2014/main" id="{00000000-0008-0000-0900-0000C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2" name="Picture 63" descr="ecblank">
          <a:extLst>
            <a:ext uri="{FF2B5EF4-FFF2-40B4-BE49-F238E27FC236}">
              <a16:creationId xmlns:a16="http://schemas.microsoft.com/office/drawing/2014/main" id="{00000000-0008-0000-0900-0000C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3" name="Picture 64" descr="ecblank">
          <a:extLst>
            <a:ext uri="{FF2B5EF4-FFF2-40B4-BE49-F238E27FC236}">
              <a16:creationId xmlns:a16="http://schemas.microsoft.com/office/drawing/2014/main" id="{00000000-0008-0000-0900-0000C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4" name="Picture 65" descr="ecblank">
          <a:extLst>
            <a:ext uri="{FF2B5EF4-FFF2-40B4-BE49-F238E27FC236}">
              <a16:creationId xmlns:a16="http://schemas.microsoft.com/office/drawing/2014/main" id="{00000000-0008-0000-0900-0000C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5" name="Picture 66" descr="ecblank">
          <a:extLst>
            <a:ext uri="{FF2B5EF4-FFF2-40B4-BE49-F238E27FC236}">
              <a16:creationId xmlns:a16="http://schemas.microsoft.com/office/drawing/2014/main" id="{00000000-0008-0000-0900-0000C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6" name="Picture 68" descr="ecblank">
          <a:extLst>
            <a:ext uri="{FF2B5EF4-FFF2-40B4-BE49-F238E27FC236}">
              <a16:creationId xmlns:a16="http://schemas.microsoft.com/office/drawing/2014/main" id="{00000000-0008-0000-0900-0000C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7" name="Picture 72" descr="ecblank">
          <a:extLst>
            <a:ext uri="{FF2B5EF4-FFF2-40B4-BE49-F238E27FC236}">
              <a16:creationId xmlns:a16="http://schemas.microsoft.com/office/drawing/2014/main" id="{00000000-0008-0000-0900-0000C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8" name="Picture 97" descr="ecblank">
          <a:extLst>
            <a:ext uri="{FF2B5EF4-FFF2-40B4-BE49-F238E27FC236}">
              <a16:creationId xmlns:a16="http://schemas.microsoft.com/office/drawing/2014/main" id="{00000000-0008-0000-0900-0000C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09" name="Picture 99" descr="ecblank">
          <a:extLst>
            <a:ext uri="{FF2B5EF4-FFF2-40B4-BE49-F238E27FC236}">
              <a16:creationId xmlns:a16="http://schemas.microsoft.com/office/drawing/2014/main" id="{00000000-0008-0000-0900-0000C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0" name="Picture 101" descr="ecblank">
          <a:extLst>
            <a:ext uri="{FF2B5EF4-FFF2-40B4-BE49-F238E27FC236}">
              <a16:creationId xmlns:a16="http://schemas.microsoft.com/office/drawing/2014/main" id="{00000000-0008-0000-0900-0000C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1" name="Picture 103" descr="ecblank">
          <a:extLst>
            <a:ext uri="{FF2B5EF4-FFF2-40B4-BE49-F238E27FC236}">
              <a16:creationId xmlns:a16="http://schemas.microsoft.com/office/drawing/2014/main" id="{00000000-0008-0000-0900-0000C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2" name="Picture 105" descr="ecblank">
          <a:extLst>
            <a:ext uri="{FF2B5EF4-FFF2-40B4-BE49-F238E27FC236}">
              <a16:creationId xmlns:a16="http://schemas.microsoft.com/office/drawing/2014/main" id="{00000000-0008-0000-0900-0000D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3" name="Picture 2" descr="ecblank">
          <a:extLst>
            <a:ext uri="{FF2B5EF4-FFF2-40B4-BE49-F238E27FC236}">
              <a16:creationId xmlns:a16="http://schemas.microsoft.com/office/drawing/2014/main" id="{00000000-0008-0000-0900-0000D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4" name="Picture 6" descr="ecblank">
          <a:extLst>
            <a:ext uri="{FF2B5EF4-FFF2-40B4-BE49-F238E27FC236}">
              <a16:creationId xmlns:a16="http://schemas.microsoft.com/office/drawing/2014/main" id="{00000000-0008-0000-0900-0000D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5" name="Picture 10" descr="ecblank">
          <a:extLst>
            <a:ext uri="{FF2B5EF4-FFF2-40B4-BE49-F238E27FC236}">
              <a16:creationId xmlns:a16="http://schemas.microsoft.com/office/drawing/2014/main" id="{00000000-0008-0000-0900-0000D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6" name="Picture 14" descr="ecblank">
          <a:extLst>
            <a:ext uri="{FF2B5EF4-FFF2-40B4-BE49-F238E27FC236}">
              <a16:creationId xmlns:a16="http://schemas.microsoft.com/office/drawing/2014/main" id="{00000000-0008-0000-0900-0000D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7" name="Picture 18" descr="ecblank">
          <a:extLst>
            <a:ext uri="{FF2B5EF4-FFF2-40B4-BE49-F238E27FC236}">
              <a16:creationId xmlns:a16="http://schemas.microsoft.com/office/drawing/2014/main" id="{00000000-0008-0000-0900-0000D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8" name="Picture 22" descr="ecblank">
          <a:extLst>
            <a:ext uri="{FF2B5EF4-FFF2-40B4-BE49-F238E27FC236}">
              <a16:creationId xmlns:a16="http://schemas.microsoft.com/office/drawing/2014/main" id="{00000000-0008-0000-0900-0000D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19" name="Picture 26" descr="ecblank">
          <a:extLst>
            <a:ext uri="{FF2B5EF4-FFF2-40B4-BE49-F238E27FC236}">
              <a16:creationId xmlns:a16="http://schemas.microsoft.com/office/drawing/2014/main" id="{00000000-0008-0000-0900-0000D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0" name="Picture 30" descr="ecblank">
          <a:extLst>
            <a:ext uri="{FF2B5EF4-FFF2-40B4-BE49-F238E27FC236}">
              <a16:creationId xmlns:a16="http://schemas.microsoft.com/office/drawing/2014/main" id="{00000000-0008-0000-0900-0000D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1" name="Picture 34" descr="ecblank">
          <a:extLst>
            <a:ext uri="{FF2B5EF4-FFF2-40B4-BE49-F238E27FC236}">
              <a16:creationId xmlns:a16="http://schemas.microsoft.com/office/drawing/2014/main" id="{00000000-0008-0000-0900-0000D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2" name="Picture 38" descr="ecblank">
          <a:extLst>
            <a:ext uri="{FF2B5EF4-FFF2-40B4-BE49-F238E27FC236}">
              <a16:creationId xmlns:a16="http://schemas.microsoft.com/office/drawing/2014/main" id="{00000000-0008-0000-0900-0000D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3" name="Picture 43" descr="ecblank">
          <a:extLst>
            <a:ext uri="{FF2B5EF4-FFF2-40B4-BE49-F238E27FC236}">
              <a16:creationId xmlns:a16="http://schemas.microsoft.com/office/drawing/2014/main" id="{00000000-0008-0000-0900-0000D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4" name="Picture 47" descr="ecblank">
          <a:extLst>
            <a:ext uri="{FF2B5EF4-FFF2-40B4-BE49-F238E27FC236}">
              <a16:creationId xmlns:a16="http://schemas.microsoft.com/office/drawing/2014/main" id="{00000000-0008-0000-0900-0000D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5" name="Picture 51" descr="ecblank">
          <a:extLst>
            <a:ext uri="{FF2B5EF4-FFF2-40B4-BE49-F238E27FC236}">
              <a16:creationId xmlns:a16="http://schemas.microsoft.com/office/drawing/2014/main" id="{00000000-0008-0000-0900-0000D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6" name="Picture 55" descr="ecblank">
          <a:extLst>
            <a:ext uri="{FF2B5EF4-FFF2-40B4-BE49-F238E27FC236}">
              <a16:creationId xmlns:a16="http://schemas.microsoft.com/office/drawing/2014/main" id="{00000000-0008-0000-0900-0000D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7" name="Picture 59" descr="ecblank">
          <a:extLst>
            <a:ext uri="{FF2B5EF4-FFF2-40B4-BE49-F238E27FC236}">
              <a16:creationId xmlns:a16="http://schemas.microsoft.com/office/drawing/2014/main" id="{00000000-0008-0000-0900-0000D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8" name="Picture 63" descr="ecblank">
          <a:extLst>
            <a:ext uri="{FF2B5EF4-FFF2-40B4-BE49-F238E27FC236}">
              <a16:creationId xmlns:a16="http://schemas.microsoft.com/office/drawing/2014/main" id="{00000000-0008-0000-0900-0000E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29" name="Picture 64" descr="ecblank">
          <a:extLst>
            <a:ext uri="{FF2B5EF4-FFF2-40B4-BE49-F238E27FC236}">
              <a16:creationId xmlns:a16="http://schemas.microsoft.com/office/drawing/2014/main" id="{00000000-0008-0000-0900-0000E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0" name="Picture 65" descr="ecblank">
          <a:extLst>
            <a:ext uri="{FF2B5EF4-FFF2-40B4-BE49-F238E27FC236}">
              <a16:creationId xmlns:a16="http://schemas.microsoft.com/office/drawing/2014/main" id="{00000000-0008-0000-0900-0000E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1" name="Picture 66" descr="ecblank">
          <a:extLst>
            <a:ext uri="{FF2B5EF4-FFF2-40B4-BE49-F238E27FC236}">
              <a16:creationId xmlns:a16="http://schemas.microsoft.com/office/drawing/2014/main" id="{00000000-0008-0000-0900-0000E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2" name="Picture 68" descr="ecblank">
          <a:extLst>
            <a:ext uri="{FF2B5EF4-FFF2-40B4-BE49-F238E27FC236}">
              <a16:creationId xmlns:a16="http://schemas.microsoft.com/office/drawing/2014/main" id="{00000000-0008-0000-0900-0000E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3" name="Picture 72" descr="ecblank">
          <a:extLst>
            <a:ext uri="{FF2B5EF4-FFF2-40B4-BE49-F238E27FC236}">
              <a16:creationId xmlns:a16="http://schemas.microsoft.com/office/drawing/2014/main" id="{00000000-0008-0000-0900-0000E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4" name="Picture 97" descr="ecblank">
          <a:extLst>
            <a:ext uri="{FF2B5EF4-FFF2-40B4-BE49-F238E27FC236}">
              <a16:creationId xmlns:a16="http://schemas.microsoft.com/office/drawing/2014/main" id="{00000000-0008-0000-0900-0000E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5" name="Picture 99" descr="ecblank">
          <a:extLst>
            <a:ext uri="{FF2B5EF4-FFF2-40B4-BE49-F238E27FC236}">
              <a16:creationId xmlns:a16="http://schemas.microsoft.com/office/drawing/2014/main" id="{00000000-0008-0000-0900-0000E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6" name="Picture 101" descr="ecblank">
          <a:extLst>
            <a:ext uri="{FF2B5EF4-FFF2-40B4-BE49-F238E27FC236}">
              <a16:creationId xmlns:a16="http://schemas.microsoft.com/office/drawing/2014/main" id="{00000000-0008-0000-0900-0000E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7" name="Picture 103" descr="ecblank">
          <a:extLst>
            <a:ext uri="{FF2B5EF4-FFF2-40B4-BE49-F238E27FC236}">
              <a16:creationId xmlns:a16="http://schemas.microsoft.com/office/drawing/2014/main" id="{00000000-0008-0000-0900-0000E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8" name="Picture 26" descr="ecblank">
          <a:extLst>
            <a:ext uri="{FF2B5EF4-FFF2-40B4-BE49-F238E27FC236}">
              <a16:creationId xmlns:a16="http://schemas.microsoft.com/office/drawing/2014/main" id="{00000000-0008-0000-0900-0000E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39" name="Picture 30" descr="ecblank">
          <a:extLst>
            <a:ext uri="{FF2B5EF4-FFF2-40B4-BE49-F238E27FC236}">
              <a16:creationId xmlns:a16="http://schemas.microsoft.com/office/drawing/2014/main" id="{00000000-0008-0000-0900-0000E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0" name="Picture 34" descr="ecblank">
          <a:extLst>
            <a:ext uri="{FF2B5EF4-FFF2-40B4-BE49-F238E27FC236}">
              <a16:creationId xmlns:a16="http://schemas.microsoft.com/office/drawing/2014/main" id="{00000000-0008-0000-0900-0000E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1" name="Picture 38" descr="ecblank">
          <a:extLst>
            <a:ext uri="{FF2B5EF4-FFF2-40B4-BE49-F238E27FC236}">
              <a16:creationId xmlns:a16="http://schemas.microsoft.com/office/drawing/2014/main" id="{00000000-0008-0000-0900-0000E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2" name="Picture 43" descr="ecblank">
          <a:extLst>
            <a:ext uri="{FF2B5EF4-FFF2-40B4-BE49-F238E27FC236}">
              <a16:creationId xmlns:a16="http://schemas.microsoft.com/office/drawing/2014/main" id="{00000000-0008-0000-0900-0000E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3" name="Picture 47" descr="ecblank">
          <a:extLst>
            <a:ext uri="{FF2B5EF4-FFF2-40B4-BE49-F238E27FC236}">
              <a16:creationId xmlns:a16="http://schemas.microsoft.com/office/drawing/2014/main" id="{00000000-0008-0000-0900-0000E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4" name="Picture 51" descr="ecblank">
          <a:extLst>
            <a:ext uri="{FF2B5EF4-FFF2-40B4-BE49-F238E27FC236}">
              <a16:creationId xmlns:a16="http://schemas.microsoft.com/office/drawing/2014/main" id="{00000000-0008-0000-0900-0000F0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5" name="Picture 55" descr="ecblank">
          <a:extLst>
            <a:ext uri="{FF2B5EF4-FFF2-40B4-BE49-F238E27FC236}">
              <a16:creationId xmlns:a16="http://schemas.microsoft.com/office/drawing/2014/main" id="{00000000-0008-0000-0900-0000F1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6" name="Picture 59" descr="ecblank">
          <a:extLst>
            <a:ext uri="{FF2B5EF4-FFF2-40B4-BE49-F238E27FC236}">
              <a16:creationId xmlns:a16="http://schemas.microsoft.com/office/drawing/2014/main" id="{00000000-0008-0000-0900-0000F2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7" name="Picture 63" descr="ecblank">
          <a:extLst>
            <a:ext uri="{FF2B5EF4-FFF2-40B4-BE49-F238E27FC236}">
              <a16:creationId xmlns:a16="http://schemas.microsoft.com/office/drawing/2014/main" id="{00000000-0008-0000-0900-0000F3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8" name="Picture 64" descr="ecblank">
          <a:extLst>
            <a:ext uri="{FF2B5EF4-FFF2-40B4-BE49-F238E27FC236}">
              <a16:creationId xmlns:a16="http://schemas.microsoft.com/office/drawing/2014/main" id="{00000000-0008-0000-0900-0000F4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49" name="Picture 65" descr="ecblank">
          <a:extLst>
            <a:ext uri="{FF2B5EF4-FFF2-40B4-BE49-F238E27FC236}">
              <a16:creationId xmlns:a16="http://schemas.microsoft.com/office/drawing/2014/main" id="{00000000-0008-0000-0900-0000F5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0" name="Picture 66" descr="ecblank">
          <a:extLst>
            <a:ext uri="{FF2B5EF4-FFF2-40B4-BE49-F238E27FC236}">
              <a16:creationId xmlns:a16="http://schemas.microsoft.com/office/drawing/2014/main" id="{00000000-0008-0000-0900-0000F6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1" name="Picture 68" descr="ecblank">
          <a:extLst>
            <a:ext uri="{FF2B5EF4-FFF2-40B4-BE49-F238E27FC236}">
              <a16:creationId xmlns:a16="http://schemas.microsoft.com/office/drawing/2014/main" id="{00000000-0008-0000-0900-0000F7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2" name="Picture 72" descr="ecblank">
          <a:extLst>
            <a:ext uri="{FF2B5EF4-FFF2-40B4-BE49-F238E27FC236}">
              <a16:creationId xmlns:a16="http://schemas.microsoft.com/office/drawing/2014/main" id="{00000000-0008-0000-0900-0000F8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3" name="Picture 97" descr="ecblank">
          <a:extLst>
            <a:ext uri="{FF2B5EF4-FFF2-40B4-BE49-F238E27FC236}">
              <a16:creationId xmlns:a16="http://schemas.microsoft.com/office/drawing/2014/main" id="{00000000-0008-0000-0900-0000F9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4" name="Picture 99" descr="ecblank">
          <a:extLst>
            <a:ext uri="{FF2B5EF4-FFF2-40B4-BE49-F238E27FC236}">
              <a16:creationId xmlns:a16="http://schemas.microsoft.com/office/drawing/2014/main" id="{00000000-0008-0000-0900-0000FA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5" name="Picture 101" descr="ecblank">
          <a:extLst>
            <a:ext uri="{FF2B5EF4-FFF2-40B4-BE49-F238E27FC236}">
              <a16:creationId xmlns:a16="http://schemas.microsoft.com/office/drawing/2014/main" id="{00000000-0008-0000-0900-0000FB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6" name="Picture 103" descr="ecblank">
          <a:extLst>
            <a:ext uri="{FF2B5EF4-FFF2-40B4-BE49-F238E27FC236}">
              <a16:creationId xmlns:a16="http://schemas.microsoft.com/office/drawing/2014/main" id="{00000000-0008-0000-0900-0000FC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7" name="Picture 105" descr="ecblank">
          <a:extLst>
            <a:ext uri="{FF2B5EF4-FFF2-40B4-BE49-F238E27FC236}">
              <a16:creationId xmlns:a16="http://schemas.microsoft.com/office/drawing/2014/main" id="{00000000-0008-0000-0900-0000FD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8" name="Picture 2" descr="ecblank">
          <a:extLst>
            <a:ext uri="{FF2B5EF4-FFF2-40B4-BE49-F238E27FC236}">
              <a16:creationId xmlns:a16="http://schemas.microsoft.com/office/drawing/2014/main" id="{00000000-0008-0000-0900-0000FE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59" name="Picture 6" descr="ecblank">
          <a:extLst>
            <a:ext uri="{FF2B5EF4-FFF2-40B4-BE49-F238E27FC236}">
              <a16:creationId xmlns:a16="http://schemas.microsoft.com/office/drawing/2014/main" id="{00000000-0008-0000-0900-0000FF09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0" name="Picture 10" descr="ecblank">
          <a:extLst>
            <a:ext uri="{FF2B5EF4-FFF2-40B4-BE49-F238E27FC236}">
              <a16:creationId xmlns:a16="http://schemas.microsoft.com/office/drawing/2014/main" id="{00000000-0008-0000-0900-00000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1" name="Picture 14" descr="ecblank">
          <a:extLst>
            <a:ext uri="{FF2B5EF4-FFF2-40B4-BE49-F238E27FC236}">
              <a16:creationId xmlns:a16="http://schemas.microsoft.com/office/drawing/2014/main" id="{00000000-0008-0000-0900-00000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2" name="Picture 18" descr="ecblank">
          <a:extLst>
            <a:ext uri="{FF2B5EF4-FFF2-40B4-BE49-F238E27FC236}">
              <a16:creationId xmlns:a16="http://schemas.microsoft.com/office/drawing/2014/main" id="{00000000-0008-0000-0900-00000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3" name="Picture 22" descr="ecblank">
          <a:extLst>
            <a:ext uri="{FF2B5EF4-FFF2-40B4-BE49-F238E27FC236}">
              <a16:creationId xmlns:a16="http://schemas.microsoft.com/office/drawing/2014/main" id="{00000000-0008-0000-0900-00000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4" name="Picture 26" descr="ecblank">
          <a:extLst>
            <a:ext uri="{FF2B5EF4-FFF2-40B4-BE49-F238E27FC236}">
              <a16:creationId xmlns:a16="http://schemas.microsoft.com/office/drawing/2014/main" id="{00000000-0008-0000-0900-00000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5" name="Picture 30" descr="ecblank">
          <a:extLst>
            <a:ext uri="{FF2B5EF4-FFF2-40B4-BE49-F238E27FC236}">
              <a16:creationId xmlns:a16="http://schemas.microsoft.com/office/drawing/2014/main" id="{00000000-0008-0000-0900-00000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6" name="Picture 34" descr="ecblank">
          <a:extLst>
            <a:ext uri="{FF2B5EF4-FFF2-40B4-BE49-F238E27FC236}">
              <a16:creationId xmlns:a16="http://schemas.microsoft.com/office/drawing/2014/main" id="{00000000-0008-0000-0900-00000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7" name="Picture 38" descr="ecblank">
          <a:extLst>
            <a:ext uri="{FF2B5EF4-FFF2-40B4-BE49-F238E27FC236}">
              <a16:creationId xmlns:a16="http://schemas.microsoft.com/office/drawing/2014/main" id="{00000000-0008-0000-0900-00000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8" name="Picture 43" descr="ecblank">
          <a:extLst>
            <a:ext uri="{FF2B5EF4-FFF2-40B4-BE49-F238E27FC236}">
              <a16:creationId xmlns:a16="http://schemas.microsoft.com/office/drawing/2014/main" id="{00000000-0008-0000-0900-00000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69" name="Picture 47" descr="ecblank">
          <a:extLst>
            <a:ext uri="{FF2B5EF4-FFF2-40B4-BE49-F238E27FC236}">
              <a16:creationId xmlns:a16="http://schemas.microsoft.com/office/drawing/2014/main" id="{00000000-0008-0000-0900-00000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0" name="Picture 51" descr="ecblank">
          <a:extLst>
            <a:ext uri="{FF2B5EF4-FFF2-40B4-BE49-F238E27FC236}">
              <a16:creationId xmlns:a16="http://schemas.microsoft.com/office/drawing/2014/main" id="{00000000-0008-0000-0900-00000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1" name="Picture 55" descr="ecblank">
          <a:extLst>
            <a:ext uri="{FF2B5EF4-FFF2-40B4-BE49-F238E27FC236}">
              <a16:creationId xmlns:a16="http://schemas.microsoft.com/office/drawing/2014/main" id="{00000000-0008-0000-0900-00000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2" name="Picture 59" descr="ecblank">
          <a:extLst>
            <a:ext uri="{FF2B5EF4-FFF2-40B4-BE49-F238E27FC236}">
              <a16:creationId xmlns:a16="http://schemas.microsoft.com/office/drawing/2014/main" id="{00000000-0008-0000-0900-00000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3" name="Picture 63" descr="ecblank">
          <a:extLst>
            <a:ext uri="{FF2B5EF4-FFF2-40B4-BE49-F238E27FC236}">
              <a16:creationId xmlns:a16="http://schemas.microsoft.com/office/drawing/2014/main" id="{00000000-0008-0000-0900-00000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4" name="Picture 64" descr="ecblank">
          <a:extLst>
            <a:ext uri="{FF2B5EF4-FFF2-40B4-BE49-F238E27FC236}">
              <a16:creationId xmlns:a16="http://schemas.microsoft.com/office/drawing/2014/main" id="{00000000-0008-0000-0900-00000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5" name="Picture 65" descr="ecblank">
          <a:extLst>
            <a:ext uri="{FF2B5EF4-FFF2-40B4-BE49-F238E27FC236}">
              <a16:creationId xmlns:a16="http://schemas.microsoft.com/office/drawing/2014/main" id="{00000000-0008-0000-0900-00000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6" name="Picture 66" descr="ecblank">
          <a:extLst>
            <a:ext uri="{FF2B5EF4-FFF2-40B4-BE49-F238E27FC236}">
              <a16:creationId xmlns:a16="http://schemas.microsoft.com/office/drawing/2014/main" id="{00000000-0008-0000-0900-00001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7" name="Picture 68" descr="ecblank">
          <a:extLst>
            <a:ext uri="{FF2B5EF4-FFF2-40B4-BE49-F238E27FC236}">
              <a16:creationId xmlns:a16="http://schemas.microsoft.com/office/drawing/2014/main" id="{00000000-0008-0000-0900-00001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8" name="Picture 72" descr="ecblank">
          <a:extLst>
            <a:ext uri="{FF2B5EF4-FFF2-40B4-BE49-F238E27FC236}">
              <a16:creationId xmlns:a16="http://schemas.microsoft.com/office/drawing/2014/main" id="{00000000-0008-0000-0900-00001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79" name="Picture 97" descr="ecblank">
          <a:extLst>
            <a:ext uri="{FF2B5EF4-FFF2-40B4-BE49-F238E27FC236}">
              <a16:creationId xmlns:a16="http://schemas.microsoft.com/office/drawing/2014/main" id="{00000000-0008-0000-0900-00001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0" name="Picture 99" descr="ecblank">
          <a:extLst>
            <a:ext uri="{FF2B5EF4-FFF2-40B4-BE49-F238E27FC236}">
              <a16:creationId xmlns:a16="http://schemas.microsoft.com/office/drawing/2014/main" id="{00000000-0008-0000-0900-00001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1" name="Picture 101" descr="ecblank">
          <a:extLst>
            <a:ext uri="{FF2B5EF4-FFF2-40B4-BE49-F238E27FC236}">
              <a16:creationId xmlns:a16="http://schemas.microsoft.com/office/drawing/2014/main" id="{00000000-0008-0000-0900-00001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2" name="Picture 103" descr="ecblank">
          <a:extLst>
            <a:ext uri="{FF2B5EF4-FFF2-40B4-BE49-F238E27FC236}">
              <a16:creationId xmlns:a16="http://schemas.microsoft.com/office/drawing/2014/main" id="{00000000-0008-0000-0900-00001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3" name="Picture 30" descr="ecblank">
          <a:extLst>
            <a:ext uri="{FF2B5EF4-FFF2-40B4-BE49-F238E27FC236}">
              <a16:creationId xmlns:a16="http://schemas.microsoft.com/office/drawing/2014/main" id="{00000000-0008-0000-0900-00001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4" name="Picture 34" descr="ecblank">
          <a:extLst>
            <a:ext uri="{FF2B5EF4-FFF2-40B4-BE49-F238E27FC236}">
              <a16:creationId xmlns:a16="http://schemas.microsoft.com/office/drawing/2014/main" id="{00000000-0008-0000-0900-00001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5" name="Picture 38" descr="ecblank">
          <a:extLst>
            <a:ext uri="{FF2B5EF4-FFF2-40B4-BE49-F238E27FC236}">
              <a16:creationId xmlns:a16="http://schemas.microsoft.com/office/drawing/2014/main" id="{00000000-0008-0000-0900-00001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6" name="Picture 43" descr="ecblank">
          <a:extLst>
            <a:ext uri="{FF2B5EF4-FFF2-40B4-BE49-F238E27FC236}">
              <a16:creationId xmlns:a16="http://schemas.microsoft.com/office/drawing/2014/main" id="{00000000-0008-0000-0900-00001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7" name="Picture 47" descr="ecblank">
          <a:extLst>
            <a:ext uri="{FF2B5EF4-FFF2-40B4-BE49-F238E27FC236}">
              <a16:creationId xmlns:a16="http://schemas.microsoft.com/office/drawing/2014/main" id="{00000000-0008-0000-0900-00001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8" name="Picture 51" descr="ecblank">
          <a:extLst>
            <a:ext uri="{FF2B5EF4-FFF2-40B4-BE49-F238E27FC236}">
              <a16:creationId xmlns:a16="http://schemas.microsoft.com/office/drawing/2014/main" id="{00000000-0008-0000-0900-00001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89" name="Picture 55" descr="ecblank">
          <a:extLst>
            <a:ext uri="{FF2B5EF4-FFF2-40B4-BE49-F238E27FC236}">
              <a16:creationId xmlns:a16="http://schemas.microsoft.com/office/drawing/2014/main" id="{00000000-0008-0000-0900-00001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0" name="Picture 59" descr="ecblank">
          <a:extLst>
            <a:ext uri="{FF2B5EF4-FFF2-40B4-BE49-F238E27FC236}">
              <a16:creationId xmlns:a16="http://schemas.microsoft.com/office/drawing/2014/main" id="{00000000-0008-0000-0900-00001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1" name="Picture 63" descr="ecblank">
          <a:extLst>
            <a:ext uri="{FF2B5EF4-FFF2-40B4-BE49-F238E27FC236}">
              <a16:creationId xmlns:a16="http://schemas.microsoft.com/office/drawing/2014/main" id="{00000000-0008-0000-0900-00001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2" name="Picture 64" descr="ecblank">
          <a:extLst>
            <a:ext uri="{FF2B5EF4-FFF2-40B4-BE49-F238E27FC236}">
              <a16:creationId xmlns:a16="http://schemas.microsoft.com/office/drawing/2014/main" id="{00000000-0008-0000-0900-00002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3" name="Picture 65" descr="ecblank">
          <a:extLst>
            <a:ext uri="{FF2B5EF4-FFF2-40B4-BE49-F238E27FC236}">
              <a16:creationId xmlns:a16="http://schemas.microsoft.com/office/drawing/2014/main" id="{00000000-0008-0000-0900-00002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4" name="Picture 66" descr="ecblank">
          <a:extLst>
            <a:ext uri="{FF2B5EF4-FFF2-40B4-BE49-F238E27FC236}">
              <a16:creationId xmlns:a16="http://schemas.microsoft.com/office/drawing/2014/main" id="{00000000-0008-0000-0900-00002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5" name="Picture 68" descr="ecblank">
          <a:extLst>
            <a:ext uri="{FF2B5EF4-FFF2-40B4-BE49-F238E27FC236}">
              <a16:creationId xmlns:a16="http://schemas.microsoft.com/office/drawing/2014/main" id="{00000000-0008-0000-0900-00002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6" name="Picture 72" descr="ecblank">
          <a:extLst>
            <a:ext uri="{FF2B5EF4-FFF2-40B4-BE49-F238E27FC236}">
              <a16:creationId xmlns:a16="http://schemas.microsoft.com/office/drawing/2014/main" id="{00000000-0008-0000-0900-00002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7" name="Picture 97" descr="ecblank">
          <a:extLst>
            <a:ext uri="{FF2B5EF4-FFF2-40B4-BE49-F238E27FC236}">
              <a16:creationId xmlns:a16="http://schemas.microsoft.com/office/drawing/2014/main" id="{00000000-0008-0000-0900-00002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8" name="Picture 99" descr="ecblank">
          <a:extLst>
            <a:ext uri="{FF2B5EF4-FFF2-40B4-BE49-F238E27FC236}">
              <a16:creationId xmlns:a16="http://schemas.microsoft.com/office/drawing/2014/main" id="{00000000-0008-0000-0900-00002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599" name="Picture 101" descr="ecblank">
          <a:extLst>
            <a:ext uri="{FF2B5EF4-FFF2-40B4-BE49-F238E27FC236}">
              <a16:creationId xmlns:a16="http://schemas.microsoft.com/office/drawing/2014/main" id="{00000000-0008-0000-0900-00002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0" name="Picture 103" descr="ecblank">
          <a:extLst>
            <a:ext uri="{FF2B5EF4-FFF2-40B4-BE49-F238E27FC236}">
              <a16:creationId xmlns:a16="http://schemas.microsoft.com/office/drawing/2014/main" id="{00000000-0008-0000-0900-00002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1" name="Picture 105" descr="ecblank">
          <a:extLst>
            <a:ext uri="{FF2B5EF4-FFF2-40B4-BE49-F238E27FC236}">
              <a16:creationId xmlns:a16="http://schemas.microsoft.com/office/drawing/2014/main" id="{00000000-0008-0000-0900-00002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2" name="Picture 2" descr="ecblank">
          <a:extLst>
            <a:ext uri="{FF2B5EF4-FFF2-40B4-BE49-F238E27FC236}">
              <a16:creationId xmlns:a16="http://schemas.microsoft.com/office/drawing/2014/main" id="{00000000-0008-0000-0900-00002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3" name="Picture 6" descr="ecblank">
          <a:extLst>
            <a:ext uri="{FF2B5EF4-FFF2-40B4-BE49-F238E27FC236}">
              <a16:creationId xmlns:a16="http://schemas.microsoft.com/office/drawing/2014/main" id="{00000000-0008-0000-0900-00002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4" name="Picture 10" descr="ecblank">
          <a:extLst>
            <a:ext uri="{FF2B5EF4-FFF2-40B4-BE49-F238E27FC236}">
              <a16:creationId xmlns:a16="http://schemas.microsoft.com/office/drawing/2014/main" id="{00000000-0008-0000-0900-00002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5" name="Picture 14" descr="ecblank">
          <a:extLst>
            <a:ext uri="{FF2B5EF4-FFF2-40B4-BE49-F238E27FC236}">
              <a16:creationId xmlns:a16="http://schemas.microsoft.com/office/drawing/2014/main" id="{00000000-0008-0000-0900-00002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6" name="Picture 18" descr="ecblank">
          <a:extLst>
            <a:ext uri="{FF2B5EF4-FFF2-40B4-BE49-F238E27FC236}">
              <a16:creationId xmlns:a16="http://schemas.microsoft.com/office/drawing/2014/main" id="{00000000-0008-0000-0900-00002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7" name="Picture 22" descr="ecblank">
          <a:extLst>
            <a:ext uri="{FF2B5EF4-FFF2-40B4-BE49-F238E27FC236}">
              <a16:creationId xmlns:a16="http://schemas.microsoft.com/office/drawing/2014/main" id="{00000000-0008-0000-0900-00002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8" name="Picture 26" descr="ecblank">
          <a:extLst>
            <a:ext uri="{FF2B5EF4-FFF2-40B4-BE49-F238E27FC236}">
              <a16:creationId xmlns:a16="http://schemas.microsoft.com/office/drawing/2014/main" id="{00000000-0008-0000-0900-00003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09" name="Picture 30" descr="ecblank">
          <a:extLst>
            <a:ext uri="{FF2B5EF4-FFF2-40B4-BE49-F238E27FC236}">
              <a16:creationId xmlns:a16="http://schemas.microsoft.com/office/drawing/2014/main" id="{00000000-0008-0000-0900-00003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0" name="Picture 34" descr="ecblank">
          <a:extLst>
            <a:ext uri="{FF2B5EF4-FFF2-40B4-BE49-F238E27FC236}">
              <a16:creationId xmlns:a16="http://schemas.microsoft.com/office/drawing/2014/main" id="{00000000-0008-0000-0900-00003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1" name="Picture 38" descr="ecblank">
          <a:extLst>
            <a:ext uri="{FF2B5EF4-FFF2-40B4-BE49-F238E27FC236}">
              <a16:creationId xmlns:a16="http://schemas.microsoft.com/office/drawing/2014/main" id="{00000000-0008-0000-0900-00003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2" name="Picture 43" descr="ecblank">
          <a:extLst>
            <a:ext uri="{FF2B5EF4-FFF2-40B4-BE49-F238E27FC236}">
              <a16:creationId xmlns:a16="http://schemas.microsoft.com/office/drawing/2014/main" id="{00000000-0008-0000-0900-00003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3" name="Picture 47" descr="ecblank">
          <a:extLst>
            <a:ext uri="{FF2B5EF4-FFF2-40B4-BE49-F238E27FC236}">
              <a16:creationId xmlns:a16="http://schemas.microsoft.com/office/drawing/2014/main" id="{00000000-0008-0000-0900-00003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4" name="Picture 51" descr="ecblank">
          <a:extLst>
            <a:ext uri="{FF2B5EF4-FFF2-40B4-BE49-F238E27FC236}">
              <a16:creationId xmlns:a16="http://schemas.microsoft.com/office/drawing/2014/main" id="{00000000-0008-0000-0900-00003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5" name="Picture 55" descr="ecblank">
          <a:extLst>
            <a:ext uri="{FF2B5EF4-FFF2-40B4-BE49-F238E27FC236}">
              <a16:creationId xmlns:a16="http://schemas.microsoft.com/office/drawing/2014/main" id="{00000000-0008-0000-0900-00003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6" name="Picture 59" descr="ecblank">
          <a:extLst>
            <a:ext uri="{FF2B5EF4-FFF2-40B4-BE49-F238E27FC236}">
              <a16:creationId xmlns:a16="http://schemas.microsoft.com/office/drawing/2014/main" id="{00000000-0008-0000-0900-00003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7" name="Picture 63" descr="ecblank">
          <a:extLst>
            <a:ext uri="{FF2B5EF4-FFF2-40B4-BE49-F238E27FC236}">
              <a16:creationId xmlns:a16="http://schemas.microsoft.com/office/drawing/2014/main" id="{00000000-0008-0000-0900-00003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8" name="Picture 64" descr="ecblank">
          <a:extLst>
            <a:ext uri="{FF2B5EF4-FFF2-40B4-BE49-F238E27FC236}">
              <a16:creationId xmlns:a16="http://schemas.microsoft.com/office/drawing/2014/main" id="{00000000-0008-0000-0900-00003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19" name="Picture 65" descr="ecblank">
          <a:extLst>
            <a:ext uri="{FF2B5EF4-FFF2-40B4-BE49-F238E27FC236}">
              <a16:creationId xmlns:a16="http://schemas.microsoft.com/office/drawing/2014/main" id="{00000000-0008-0000-0900-00003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0" name="Picture 66" descr="ecblank">
          <a:extLst>
            <a:ext uri="{FF2B5EF4-FFF2-40B4-BE49-F238E27FC236}">
              <a16:creationId xmlns:a16="http://schemas.microsoft.com/office/drawing/2014/main" id="{00000000-0008-0000-0900-00003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1" name="Picture 68" descr="ecblank">
          <a:extLst>
            <a:ext uri="{FF2B5EF4-FFF2-40B4-BE49-F238E27FC236}">
              <a16:creationId xmlns:a16="http://schemas.microsoft.com/office/drawing/2014/main" id="{00000000-0008-0000-0900-00003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2" name="Picture 72" descr="ecblank">
          <a:extLst>
            <a:ext uri="{FF2B5EF4-FFF2-40B4-BE49-F238E27FC236}">
              <a16:creationId xmlns:a16="http://schemas.microsoft.com/office/drawing/2014/main" id="{00000000-0008-0000-0900-00003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3" name="Picture 97" descr="ecblank">
          <a:extLst>
            <a:ext uri="{FF2B5EF4-FFF2-40B4-BE49-F238E27FC236}">
              <a16:creationId xmlns:a16="http://schemas.microsoft.com/office/drawing/2014/main" id="{00000000-0008-0000-0900-00003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4" name="Picture 99" descr="ecblank">
          <a:extLst>
            <a:ext uri="{FF2B5EF4-FFF2-40B4-BE49-F238E27FC236}">
              <a16:creationId xmlns:a16="http://schemas.microsoft.com/office/drawing/2014/main" id="{00000000-0008-0000-0900-00004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5" name="Picture 101" descr="ecblank">
          <a:extLst>
            <a:ext uri="{FF2B5EF4-FFF2-40B4-BE49-F238E27FC236}">
              <a16:creationId xmlns:a16="http://schemas.microsoft.com/office/drawing/2014/main" id="{00000000-0008-0000-0900-00004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6" name="Picture 103" descr="ecblank">
          <a:extLst>
            <a:ext uri="{FF2B5EF4-FFF2-40B4-BE49-F238E27FC236}">
              <a16:creationId xmlns:a16="http://schemas.microsoft.com/office/drawing/2014/main" id="{00000000-0008-0000-0900-00004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7" name="Picture 26" descr="ecblank">
          <a:extLst>
            <a:ext uri="{FF2B5EF4-FFF2-40B4-BE49-F238E27FC236}">
              <a16:creationId xmlns:a16="http://schemas.microsoft.com/office/drawing/2014/main" id="{00000000-0008-0000-0900-00004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8" name="Picture 30" descr="ecblank">
          <a:extLst>
            <a:ext uri="{FF2B5EF4-FFF2-40B4-BE49-F238E27FC236}">
              <a16:creationId xmlns:a16="http://schemas.microsoft.com/office/drawing/2014/main" id="{00000000-0008-0000-0900-00004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29" name="Picture 34" descr="ecblank">
          <a:extLst>
            <a:ext uri="{FF2B5EF4-FFF2-40B4-BE49-F238E27FC236}">
              <a16:creationId xmlns:a16="http://schemas.microsoft.com/office/drawing/2014/main" id="{00000000-0008-0000-0900-00004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0" name="Picture 38" descr="ecblank">
          <a:extLst>
            <a:ext uri="{FF2B5EF4-FFF2-40B4-BE49-F238E27FC236}">
              <a16:creationId xmlns:a16="http://schemas.microsoft.com/office/drawing/2014/main" id="{00000000-0008-0000-0900-00004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1" name="Picture 43" descr="ecblank">
          <a:extLst>
            <a:ext uri="{FF2B5EF4-FFF2-40B4-BE49-F238E27FC236}">
              <a16:creationId xmlns:a16="http://schemas.microsoft.com/office/drawing/2014/main" id="{00000000-0008-0000-0900-00004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2" name="Picture 47" descr="ecblank">
          <a:extLst>
            <a:ext uri="{FF2B5EF4-FFF2-40B4-BE49-F238E27FC236}">
              <a16:creationId xmlns:a16="http://schemas.microsoft.com/office/drawing/2014/main" id="{00000000-0008-0000-0900-00004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3" name="Picture 51" descr="ecblank">
          <a:extLst>
            <a:ext uri="{FF2B5EF4-FFF2-40B4-BE49-F238E27FC236}">
              <a16:creationId xmlns:a16="http://schemas.microsoft.com/office/drawing/2014/main" id="{00000000-0008-0000-0900-00004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4" name="Picture 55" descr="ecblank">
          <a:extLst>
            <a:ext uri="{FF2B5EF4-FFF2-40B4-BE49-F238E27FC236}">
              <a16:creationId xmlns:a16="http://schemas.microsoft.com/office/drawing/2014/main" id="{00000000-0008-0000-0900-00004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5" name="Picture 59" descr="ecblank">
          <a:extLst>
            <a:ext uri="{FF2B5EF4-FFF2-40B4-BE49-F238E27FC236}">
              <a16:creationId xmlns:a16="http://schemas.microsoft.com/office/drawing/2014/main" id="{00000000-0008-0000-0900-00004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6" name="Picture 63" descr="ecblank">
          <a:extLst>
            <a:ext uri="{FF2B5EF4-FFF2-40B4-BE49-F238E27FC236}">
              <a16:creationId xmlns:a16="http://schemas.microsoft.com/office/drawing/2014/main" id="{00000000-0008-0000-0900-00004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7" name="Picture 64" descr="ecblank">
          <a:extLst>
            <a:ext uri="{FF2B5EF4-FFF2-40B4-BE49-F238E27FC236}">
              <a16:creationId xmlns:a16="http://schemas.microsoft.com/office/drawing/2014/main" id="{00000000-0008-0000-0900-00004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8" name="Picture 65" descr="ecblank">
          <a:extLst>
            <a:ext uri="{FF2B5EF4-FFF2-40B4-BE49-F238E27FC236}">
              <a16:creationId xmlns:a16="http://schemas.microsoft.com/office/drawing/2014/main" id="{00000000-0008-0000-0900-00004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39" name="Picture 66" descr="ecblank">
          <a:extLst>
            <a:ext uri="{FF2B5EF4-FFF2-40B4-BE49-F238E27FC236}">
              <a16:creationId xmlns:a16="http://schemas.microsoft.com/office/drawing/2014/main" id="{00000000-0008-0000-0900-00004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0" name="Picture 68" descr="ecblank">
          <a:extLst>
            <a:ext uri="{FF2B5EF4-FFF2-40B4-BE49-F238E27FC236}">
              <a16:creationId xmlns:a16="http://schemas.microsoft.com/office/drawing/2014/main" id="{00000000-0008-0000-0900-00005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1" name="Picture 72" descr="ecblank">
          <a:extLst>
            <a:ext uri="{FF2B5EF4-FFF2-40B4-BE49-F238E27FC236}">
              <a16:creationId xmlns:a16="http://schemas.microsoft.com/office/drawing/2014/main" id="{00000000-0008-0000-0900-00005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2" name="Picture 97" descr="ecblank">
          <a:extLst>
            <a:ext uri="{FF2B5EF4-FFF2-40B4-BE49-F238E27FC236}">
              <a16:creationId xmlns:a16="http://schemas.microsoft.com/office/drawing/2014/main" id="{00000000-0008-0000-0900-00005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3" name="Picture 99" descr="ecblank">
          <a:extLst>
            <a:ext uri="{FF2B5EF4-FFF2-40B4-BE49-F238E27FC236}">
              <a16:creationId xmlns:a16="http://schemas.microsoft.com/office/drawing/2014/main" id="{00000000-0008-0000-0900-00005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4" name="Picture 101" descr="ecblank">
          <a:extLst>
            <a:ext uri="{FF2B5EF4-FFF2-40B4-BE49-F238E27FC236}">
              <a16:creationId xmlns:a16="http://schemas.microsoft.com/office/drawing/2014/main" id="{00000000-0008-0000-0900-00005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5" name="Picture 103" descr="ecblank">
          <a:extLst>
            <a:ext uri="{FF2B5EF4-FFF2-40B4-BE49-F238E27FC236}">
              <a16:creationId xmlns:a16="http://schemas.microsoft.com/office/drawing/2014/main" id="{00000000-0008-0000-0900-00005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6" name="Picture 105" descr="ecblank">
          <a:extLst>
            <a:ext uri="{FF2B5EF4-FFF2-40B4-BE49-F238E27FC236}">
              <a16:creationId xmlns:a16="http://schemas.microsoft.com/office/drawing/2014/main" id="{00000000-0008-0000-0900-00005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7" name="Picture 2" descr="ecblank">
          <a:extLst>
            <a:ext uri="{FF2B5EF4-FFF2-40B4-BE49-F238E27FC236}">
              <a16:creationId xmlns:a16="http://schemas.microsoft.com/office/drawing/2014/main" id="{00000000-0008-0000-0900-00005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8" name="Picture 6" descr="ecblank">
          <a:extLst>
            <a:ext uri="{FF2B5EF4-FFF2-40B4-BE49-F238E27FC236}">
              <a16:creationId xmlns:a16="http://schemas.microsoft.com/office/drawing/2014/main" id="{00000000-0008-0000-0900-00005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49" name="Picture 10" descr="ecblank">
          <a:extLst>
            <a:ext uri="{FF2B5EF4-FFF2-40B4-BE49-F238E27FC236}">
              <a16:creationId xmlns:a16="http://schemas.microsoft.com/office/drawing/2014/main" id="{00000000-0008-0000-0900-00005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0" name="Picture 14" descr="ecblank">
          <a:extLst>
            <a:ext uri="{FF2B5EF4-FFF2-40B4-BE49-F238E27FC236}">
              <a16:creationId xmlns:a16="http://schemas.microsoft.com/office/drawing/2014/main" id="{00000000-0008-0000-0900-00005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1" name="Picture 18" descr="ecblank">
          <a:extLst>
            <a:ext uri="{FF2B5EF4-FFF2-40B4-BE49-F238E27FC236}">
              <a16:creationId xmlns:a16="http://schemas.microsoft.com/office/drawing/2014/main" id="{00000000-0008-0000-0900-00005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2" name="Picture 22" descr="ecblank">
          <a:extLst>
            <a:ext uri="{FF2B5EF4-FFF2-40B4-BE49-F238E27FC236}">
              <a16:creationId xmlns:a16="http://schemas.microsoft.com/office/drawing/2014/main" id="{00000000-0008-0000-0900-00005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3" name="Picture 26" descr="ecblank">
          <a:extLst>
            <a:ext uri="{FF2B5EF4-FFF2-40B4-BE49-F238E27FC236}">
              <a16:creationId xmlns:a16="http://schemas.microsoft.com/office/drawing/2014/main" id="{00000000-0008-0000-0900-00005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4" name="Picture 30" descr="ecblank">
          <a:extLst>
            <a:ext uri="{FF2B5EF4-FFF2-40B4-BE49-F238E27FC236}">
              <a16:creationId xmlns:a16="http://schemas.microsoft.com/office/drawing/2014/main" id="{00000000-0008-0000-0900-00005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5" name="Picture 34" descr="ecblank">
          <a:extLst>
            <a:ext uri="{FF2B5EF4-FFF2-40B4-BE49-F238E27FC236}">
              <a16:creationId xmlns:a16="http://schemas.microsoft.com/office/drawing/2014/main" id="{00000000-0008-0000-0900-00005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6" name="Picture 38" descr="ecblank">
          <a:extLst>
            <a:ext uri="{FF2B5EF4-FFF2-40B4-BE49-F238E27FC236}">
              <a16:creationId xmlns:a16="http://schemas.microsoft.com/office/drawing/2014/main" id="{00000000-0008-0000-0900-00006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7" name="Picture 43" descr="ecblank">
          <a:extLst>
            <a:ext uri="{FF2B5EF4-FFF2-40B4-BE49-F238E27FC236}">
              <a16:creationId xmlns:a16="http://schemas.microsoft.com/office/drawing/2014/main" id="{00000000-0008-0000-0900-00006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8" name="Picture 47" descr="ecblank">
          <a:extLst>
            <a:ext uri="{FF2B5EF4-FFF2-40B4-BE49-F238E27FC236}">
              <a16:creationId xmlns:a16="http://schemas.microsoft.com/office/drawing/2014/main" id="{00000000-0008-0000-0900-00006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59" name="Picture 51" descr="ecblank">
          <a:extLst>
            <a:ext uri="{FF2B5EF4-FFF2-40B4-BE49-F238E27FC236}">
              <a16:creationId xmlns:a16="http://schemas.microsoft.com/office/drawing/2014/main" id="{00000000-0008-0000-0900-00006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0" name="Picture 55" descr="ecblank">
          <a:extLst>
            <a:ext uri="{FF2B5EF4-FFF2-40B4-BE49-F238E27FC236}">
              <a16:creationId xmlns:a16="http://schemas.microsoft.com/office/drawing/2014/main" id="{00000000-0008-0000-0900-00006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1" name="Picture 59" descr="ecblank">
          <a:extLst>
            <a:ext uri="{FF2B5EF4-FFF2-40B4-BE49-F238E27FC236}">
              <a16:creationId xmlns:a16="http://schemas.microsoft.com/office/drawing/2014/main" id="{00000000-0008-0000-0900-00006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2" name="Picture 63" descr="ecblank">
          <a:extLst>
            <a:ext uri="{FF2B5EF4-FFF2-40B4-BE49-F238E27FC236}">
              <a16:creationId xmlns:a16="http://schemas.microsoft.com/office/drawing/2014/main" id="{00000000-0008-0000-0900-00006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3" name="Picture 64" descr="ecblank">
          <a:extLst>
            <a:ext uri="{FF2B5EF4-FFF2-40B4-BE49-F238E27FC236}">
              <a16:creationId xmlns:a16="http://schemas.microsoft.com/office/drawing/2014/main" id="{00000000-0008-0000-0900-00006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4" name="Picture 65" descr="ecblank">
          <a:extLst>
            <a:ext uri="{FF2B5EF4-FFF2-40B4-BE49-F238E27FC236}">
              <a16:creationId xmlns:a16="http://schemas.microsoft.com/office/drawing/2014/main" id="{00000000-0008-0000-0900-00006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5" name="Picture 66" descr="ecblank">
          <a:extLst>
            <a:ext uri="{FF2B5EF4-FFF2-40B4-BE49-F238E27FC236}">
              <a16:creationId xmlns:a16="http://schemas.microsoft.com/office/drawing/2014/main" id="{00000000-0008-0000-0900-00006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6" name="Picture 68" descr="ecblank">
          <a:extLst>
            <a:ext uri="{FF2B5EF4-FFF2-40B4-BE49-F238E27FC236}">
              <a16:creationId xmlns:a16="http://schemas.microsoft.com/office/drawing/2014/main" id="{00000000-0008-0000-0900-00006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7" name="Picture 72" descr="ecblank">
          <a:extLst>
            <a:ext uri="{FF2B5EF4-FFF2-40B4-BE49-F238E27FC236}">
              <a16:creationId xmlns:a16="http://schemas.microsoft.com/office/drawing/2014/main" id="{00000000-0008-0000-0900-00006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8" name="Picture 97" descr="ecblank">
          <a:extLst>
            <a:ext uri="{FF2B5EF4-FFF2-40B4-BE49-F238E27FC236}">
              <a16:creationId xmlns:a16="http://schemas.microsoft.com/office/drawing/2014/main" id="{00000000-0008-0000-0900-00006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69" name="Picture 99" descr="ecblank">
          <a:extLst>
            <a:ext uri="{FF2B5EF4-FFF2-40B4-BE49-F238E27FC236}">
              <a16:creationId xmlns:a16="http://schemas.microsoft.com/office/drawing/2014/main" id="{00000000-0008-0000-0900-00006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0" name="Picture 101" descr="ecblank">
          <a:extLst>
            <a:ext uri="{FF2B5EF4-FFF2-40B4-BE49-F238E27FC236}">
              <a16:creationId xmlns:a16="http://schemas.microsoft.com/office/drawing/2014/main" id="{00000000-0008-0000-0900-00006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1" name="Picture 103" descr="ecblank">
          <a:extLst>
            <a:ext uri="{FF2B5EF4-FFF2-40B4-BE49-F238E27FC236}">
              <a16:creationId xmlns:a16="http://schemas.microsoft.com/office/drawing/2014/main" id="{00000000-0008-0000-0900-00006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2" name="Picture 30" descr="ecblank">
          <a:extLst>
            <a:ext uri="{FF2B5EF4-FFF2-40B4-BE49-F238E27FC236}">
              <a16:creationId xmlns:a16="http://schemas.microsoft.com/office/drawing/2014/main" id="{00000000-0008-0000-0900-00007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3" name="Picture 34" descr="ecblank">
          <a:extLst>
            <a:ext uri="{FF2B5EF4-FFF2-40B4-BE49-F238E27FC236}">
              <a16:creationId xmlns:a16="http://schemas.microsoft.com/office/drawing/2014/main" id="{00000000-0008-0000-0900-00007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4" name="Picture 38" descr="ecblank">
          <a:extLst>
            <a:ext uri="{FF2B5EF4-FFF2-40B4-BE49-F238E27FC236}">
              <a16:creationId xmlns:a16="http://schemas.microsoft.com/office/drawing/2014/main" id="{00000000-0008-0000-0900-00007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5" name="Picture 43" descr="ecblank">
          <a:extLst>
            <a:ext uri="{FF2B5EF4-FFF2-40B4-BE49-F238E27FC236}">
              <a16:creationId xmlns:a16="http://schemas.microsoft.com/office/drawing/2014/main" id="{00000000-0008-0000-0900-00007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6" name="Picture 47" descr="ecblank">
          <a:extLst>
            <a:ext uri="{FF2B5EF4-FFF2-40B4-BE49-F238E27FC236}">
              <a16:creationId xmlns:a16="http://schemas.microsoft.com/office/drawing/2014/main" id="{00000000-0008-0000-0900-00007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7" name="Picture 51" descr="ecblank">
          <a:extLst>
            <a:ext uri="{FF2B5EF4-FFF2-40B4-BE49-F238E27FC236}">
              <a16:creationId xmlns:a16="http://schemas.microsoft.com/office/drawing/2014/main" id="{00000000-0008-0000-0900-00007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8" name="Picture 55" descr="ecblank">
          <a:extLst>
            <a:ext uri="{FF2B5EF4-FFF2-40B4-BE49-F238E27FC236}">
              <a16:creationId xmlns:a16="http://schemas.microsoft.com/office/drawing/2014/main" id="{00000000-0008-0000-0900-00007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79" name="Picture 59" descr="ecblank">
          <a:extLst>
            <a:ext uri="{FF2B5EF4-FFF2-40B4-BE49-F238E27FC236}">
              <a16:creationId xmlns:a16="http://schemas.microsoft.com/office/drawing/2014/main" id="{00000000-0008-0000-0900-00007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0" name="Picture 63" descr="ecblank">
          <a:extLst>
            <a:ext uri="{FF2B5EF4-FFF2-40B4-BE49-F238E27FC236}">
              <a16:creationId xmlns:a16="http://schemas.microsoft.com/office/drawing/2014/main" id="{00000000-0008-0000-0900-00007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1" name="Picture 64" descr="ecblank">
          <a:extLst>
            <a:ext uri="{FF2B5EF4-FFF2-40B4-BE49-F238E27FC236}">
              <a16:creationId xmlns:a16="http://schemas.microsoft.com/office/drawing/2014/main" id="{00000000-0008-0000-0900-00007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2" name="Picture 65" descr="ecblank">
          <a:extLst>
            <a:ext uri="{FF2B5EF4-FFF2-40B4-BE49-F238E27FC236}">
              <a16:creationId xmlns:a16="http://schemas.microsoft.com/office/drawing/2014/main" id="{00000000-0008-0000-0900-00007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3" name="Picture 66" descr="ecblank">
          <a:extLst>
            <a:ext uri="{FF2B5EF4-FFF2-40B4-BE49-F238E27FC236}">
              <a16:creationId xmlns:a16="http://schemas.microsoft.com/office/drawing/2014/main" id="{00000000-0008-0000-0900-00007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4" name="Picture 68" descr="ecblank">
          <a:extLst>
            <a:ext uri="{FF2B5EF4-FFF2-40B4-BE49-F238E27FC236}">
              <a16:creationId xmlns:a16="http://schemas.microsoft.com/office/drawing/2014/main" id="{00000000-0008-0000-0900-00007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5" name="Picture 72" descr="ecblank">
          <a:extLst>
            <a:ext uri="{FF2B5EF4-FFF2-40B4-BE49-F238E27FC236}">
              <a16:creationId xmlns:a16="http://schemas.microsoft.com/office/drawing/2014/main" id="{00000000-0008-0000-0900-00007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6" name="Picture 97" descr="ecblank">
          <a:extLst>
            <a:ext uri="{FF2B5EF4-FFF2-40B4-BE49-F238E27FC236}">
              <a16:creationId xmlns:a16="http://schemas.microsoft.com/office/drawing/2014/main" id="{00000000-0008-0000-0900-00007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7" name="Picture 99" descr="ecblank">
          <a:extLst>
            <a:ext uri="{FF2B5EF4-FFF2-40B4-BE49-F238E27FC236}">
              <a16:creationId xmlns:a16="http://schemas.microsoft.com/office/drawing/2014/main" id="{00000000-0008-0000-0900-00007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8" name="Picture 101" descr="ecblank">
          <a:extLst>
            <a:ext uri="{FF2B5EF4-FFF2-40B4-BE49-F238E27FC236}">
              <a16:creationId xmlns:a16="http://schemas.microsoft.com/office/drawing/2014/main" id="{00000000-0008-0000-0900-00008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89" name="Picture 103" descr="ecblank">
          <a:extLst>
            <a:ext uri="{FF2B5EF4-FFF2-40B4-BE49-F238E27FC236}">
              <a16:creationId xmlns:a16="http://schemas.microsoft.com/office/drawing/2014/main" id="{00000000-0008-0000-0900-00008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0" name="Picture 105" descr="ecblank">
          <a:extLst>
            <a:ext uri="{FF2B5EF4-FFF2-40B4-BE49-F238E27FC236}">
              <a16:creationId xmlns:a16="http://schemas.microsoft.com/office/drawing/2014/main" id="{00000000-0008-0000-0900-00008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1" name="Picture 2" descr="ecblank">
          <a:extLst>
            <a:ext uri="{FF2B5EF4-FFF2-40B4-BE49-F238E27FC236}">
              <a16:creationId xmlns:a16="http://schemas.microsoft.com/office/drawing/2014/main" id="{00000000-0008-0000-0900-00008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2" name="Picture 6" descr="ecblank">
          <a:extLst>
            <a:ext uri="{FF2B5EF4-FFF2-40B4-BE49-F238E27FC236}">
              <a16:creationId xmlns:a16="http://schemas.microsoft.com/office/drawing/2014/main" id="{00000000-0008-0000-0900-00008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3" name="Picture 10" descr="ecblank">
          <a:extLst>
            <a:ext uri="{FF2B5EF4-FFF2-40B4-BE49-F238E27FC236}">
              <a16:creationId xmlns:a16="http://schemas.microsoft.com/office/drawing/2014/main" id="{00000000-0008-0000-0900-00008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4" name="Picture 14" descr="ecblank">
          <a:extLst>
            <a:ext uri="{FF2B5EF4-FFF2-40B4-BE49-F238E27FC236}">
              <a16:creationId xmlns:a16="http://schemas.microsoft.com/office/drawing/2014/main" id="{00000000-0008-0000-0900-00008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5" name="Picture 18" descr="ecblank">
          <a:extLst>
            <a:ext uri="{FF2B5EF4-FFF2-40B4-BE49-F238E27FC236}">
              <a16:creationId xmlns:a16="http://schemas.microsoft.com/office/drawing/2014/main" id="{00000000-0008-0000-0900-00008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6" name="Picture 22" descr="ecblank">
          <a:extLst>
            <a:ext uri="{FF2B5EF4-FFF2-40B4-BE49-F238E27FC236}">
              <a16:creationId xmlns:a16="http://schemas.microsoft.com/office/drawing/2014/main" id="{00000000-0008-0000-0900-00008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7" name="Picture 26" descr="ecblank">
          <a:extLst>
            <a:ext uri="{FF2B5EF4-FFF2-40B4-BE49-F238E27FC236}">
              <a16:creationId xmlns:a16="http://schemas.microsoft.com/office/drawing/2014/main" id="{00000000-0008-0000-0900-00008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8" name="Picture 30" descr="ecblank">
          <a:extLst>
            <a:ext uri="{FF2B5EF4-FFF2-40B4-BE49-F238E27FC236}">
              <a16:creationId xmlns:a16="http://schemas.microsoft.com/office/drawing/2014/main" id="{00000000-0008-0000-0900-00008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699" name="Picture 34" descr="ecblank">
          <a:extLst>
            <a:ext uri="{FF2B5EF4-FFF2-40B4-BE49-F238E27FC236}">
              <a16:creationId xmlns:a16="http://schemas.microsoft.com/office/drawing/2014/main" id="{00000000-0008-0000-0900-00008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0" name="Picture 38" descr="ecblank">
          <a:extLst>
            <a:ext uri="{FF2B5EF4-FFF2-40B4-BE49-F238E27FC236}">
              <a16:creationId xmlns:a16="http://schemas.microsoft.com/office/drawing/2014/main" id="{00000000-0008-0000-0900-00008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1" name="Picture 43" descr="ecblank">
          <a:extLst>
            <a:ext uri="{FF2B5EF4-FFF2-40B4-BE49-F238E27FC236}">
              <a16:creationId xmlns:a16="http://schemas.microsoft.com/office/drawing/2014/main" id="{00000000-0008-0000-0900-00008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2" name="Picture 47" descr="ecblank">
          <a:extLst>
            <a:ext uri="{FF2B5EF4-FFF2-40B4-BE49-F238E27FC236}">
              <a16:creationId xmlns:a16="http://schemas.microsoft.com/office/drawing/2014/main" id="{00000000-0008-0000-0900-00008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3" name="Picture 51" descr="ecblank">
          <a:extLst>
            <a:ext uri="{FF2B5EF4-FFF2-40B4-BE49-F238E27FC236}">
              <a16:creationId xmlns:a16="http://schemas.microsoft.com/office/drawing/2014/main" id="{00000000-0008-0000-0900-00008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4" name="Picture 55" descr="ecblank">
          <a:extLst>
            <a:ext uri="{FF2B5EF4-FFF2-40B4-BE49-F238E27FC236}">
              <a16:creationId xmlns:a16="http://schemas.microsoft.com/office/drawing/2014/main" id="{00000000-0008-0000-0900-00009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5" name="Picture 59" descr="ecblank">
          <a:extLst>
            <a:ext uri="{FF2B5EF4-FFF2-40B4-BE49-F238E27FC236}">
              <a16:creationId xmlns:a16="http://schemas.microsoft.com/office/drawing/2014/main" id="{00000000-0008-0000-0900-00009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6" name="Picture 63" descr="ecblank">
          <a:extLst>
            <a:ext uri="{FF2B5EF4-FFF2-40B4-BE49-F238E27FC236}">
              <a16:creationId xmlns:a16="http://schemas.microsoft.com/office/drawing/2014/main" id="{00000000-0008-0000-0900-00009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7" name="Picture 64" descr="ecblank">
          <a:extLst>
            <a:ext uri="{FF2B5EF4-FFF2-40B4-BE49-F238E27FC236}">
              <a16:creationId xmlns:a16="http://schemas.microsoft.com/office/drawing/2014/main" id="{00000000-0008-0000-0900-00009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8" name="Picture 65" descr="ecblank">
          <a:extLst>
            <a:ext uri="{FF2B5EF4-FFF2-40B4-BE49-F238E27FC236}">
              <a16:creationId xmlns:a16="http://schemas.microsoft.com/office/drawing/2014/main" id="{00000000-0008-0000-0900-00009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09" name="Picture 66" descr="ecblank">
          <a:extLst>
            <a:ext uri="{FF2B5EF4-FFF2-40B4-BE49-F238E27FC236}">
              <a16:creationId xmlns:a16="http://schemas.microsoft.com/office/drawing/2014/main" id="{00000000-0008-0000-0900-00009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0" name="Picture 68" descr="ecblank">
          <a:extLst>
            <a:ext uri="{FF2B5EF4-FFF2-40B4-BE49-F238E27FC236}">
              <a16:creationId xmlns:a16="http://schemas.microsoft.com/office/drawing/2014/main" id="{00000000-0008-0000-0900-00009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1" name="Picture 72" descr="ecblank">
          <a:extLst>
            <a:ext uri="{FF2B5EF4-FFF2-40B4-BE49-F238E27FC236}">
              <a16:creationId xmlns:a16="http://schemas.microsoft.com/office/drawing/2014/main" id="{00000000-0008-0000-0900-00009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2" name="Picture 97" descr="ecblank">
          <a:extLst>
            <a:ext uri="{FF2B5EF4-FFF2-40B4-BE49-F238E27FC236}">
              <a16:creationId xmlns:a16="http://schemas.microsoft.com/office/drawing/2014/main" id="{00000000-0008-0000-0900-00009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3" name="Picture 99" descr="ecblank">
          <a:extLst>
            <a:ext uri="{FF2B5EF4-FFF2-40B4-BE49-F238E27FC236}">
              <a16:creationId xmlns:a16="http://schemas.microsoft.com/office/drawing/2014/main" id="{00000000-0008-0000-0900-00009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4" name="Picture 101" descr="ecblank">
          <a:extLst>
            <a:ext uri="{FF2B5EF4-FFF2-40B4-BE49-F238E27FC236}">
              <a16:creationId xmlns:a16="http://schemas.microsoft.com/office/drawing/2014/main" id="{00000000-0008-0000-0900-00009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5" name="Picture 103" descr="ecblank">
          <a:extLst>
            <a:ext uri="{FF2B5EF4-FFF2-40B4-BE49-F238E27FC236}">
              <a16:creationId xmlns:a16="http://schemas.microsoft.com/office/drawing/2014/main" id="{00000000-0008-0000-0900-00009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6" name="Picture 26" descr="ecblank">
          <a:extLst>
            <a:ext uri="{FF2B5EF4-FFF2-40B4-BE49-F238E27FC236}">
              <a16:creationId xmlns:a16="http://schemas.microsoft.com/office/drawing/2014/main" id="{00000000-0008-0000-0900-00009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7" name="Picture 30" descr="ecblank">
          <a:extLst>
            <a:ext uri="{FF2B5EF4-FFF2-40B4-BE49-F238E27FC236}">
              <a16:creationId xmlns:a16="http://schemas.microsoft.com/office/drawing/2014/main" id="{00000000-0008-0000-0900-00009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8" name="Picture 34" descr="ecblank">
          <a:extLst>
            <a:ext uri="{FF2B5EF4-FFF2-40B4-BE49-F238E27FC236}">
              <a16:creationId xmlns:a16="http://schemas.microsoft.com/office/drawing/2014/main" id="{00000000-0008-0000-0900-00009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19" name="Picture 38" descr="ecblank">
          <a:extLst>
            <a:ext uri="{FF2B5EF4-FFF2-40B4-BE49-F238E27FC236}">
              <a16:creationId xmlns:a16="http://schemas.microsoft.com/office/drawing/2014/main" id="{00000000-0008-0000-0900-00009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0" name="Picture 43" descr="ecblank">
          <a:extLst>
            <a:ext uri="{FF2B5EF4-FFF2-40B4-BE49-F238E27FC236}">
              <a16:creationId xmlns:a16="http://schemas.microsoft.com/office/drawing/2014/main" id="{00000000-0008-0000-0900-0000A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1" name="Picture 47" descr="ecblank">
          <a:extLst>
            <a:ext uri="{FF2B5EF4-FFF2-40B4-BE49-F238E27FC236}">
              <a16:creationId xmlns:a16="http://schemas.microsoft.com/office/drawing/2014/main" id="{00000000-0008-0000-0900-0000A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2" name="Picture 51" descr="ecblank">
          <a:extLst>
            <a:ext uri="{FF2B5EF4-FFF2-40B4-BE49-F238E27FC236}">
              <a16:creationId xmlns:a16="http://schemas.microsoft.com/office/drawing/2014/main" id="{00000000-0008-0000-0900-0000A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3" name="Picture 55" descr="ecblank">
          <a:extLst>
            <a:ext uri="{FF2B5EF4-FFF2-40B4-BE49-F238E27FC236}">
              <a16:creationId xmlns:a16="http://schemas.microsoft.com/office/drawing/2014/main" id="{00000000-0008-0000-0900-0000A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4" name="Picture 59" descr="ecblank">
          <a:extLst>
            <a:ext uri="{FF2B5EF4-FFF2-40B4-BE49-F238E27FC236}">
              <a16:creationId xmlns:a16="http://schemas.microsoft.com/office/drawing/2014/main" id="{00000000-0008-0000-0900-0000A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5" name="Picture 63" descr="ecblank">
          <a:extLst>
            <a:ext uri="{FF2B5EF4-FFF2-40B4-BE49-F238E27FC236}">
              <a16:creationId xmlns:a16="http://schemas.microsoft.com/office/drawing/2014/main" id="{00000000-0008-0000-0900-0000A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6" name="Picture 64" descr="ecblank">
          <a:extLst>
            <a:ext uri="{FF2B5EF4-FFF2-40B4-BE49-F238E27FC236}">
              <a16:creationId xmlns:a16="http://schemas.microsoft.com/office/drawing/2014/main" id="{00000000-0008-0000-0900-0000A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7" name="Picture 65" descr="ecblank">
          <a:extLst>
            <a:ext uri="{FF2B5EF4-FFF2-40B4-BE49-F238E27FC236}">
              <a16:creationId xmlns:a16="http://schemas.microsoft.com/office/drawing/2014/main" id="{00000000-0008-0000-0900-0000A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8" name="Picture 66" descr="ecblank">
          <a:extLst>
            <a:ext uri="{FF2B5EF4-FFF2-40B4-BE49-F238E27FC236}">
              <a16:creationId xmlns:a16="http://schemas.microsoft.com/office/drawing/2014/main" id="{00000000-0008-0000-0900-0000A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29" name="Picture 68" descr="ecblank">
          <a:extLst>
            <a:ext uri="{FF2B5EF4-FFF2-40B4-BE49-F238E27FC236}">
              <a16:creationId xmlns:a16="http://schemas.microsoft.com/office/drawing/2014/main" id="{00000000-0008-0000-0900-0000A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0" name="Picture 72" descr="ecblank">
          <a:extLst>
            <a:ext uri="{FF2B5EF4-FFF2-40B4-BE49-F238E27FC236}">
              <a16:creationId xmlns:a16="http://schemas.microsoft.com/office/drawing/2014/main" id="{00000000-0008-0000-0900-0000A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1" name="Picture 97" descr="ecblank">
          <a:extLst>
            <a:ext uri="{FF2B5EF4-FFF2-40B4-BE49-F238E27FC236}">
              <a16:creationId xmlns:a16="http://schemas.microsoft.com/office/drawing/2014/main" id="{00000000-0008-0000-0900-0000A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2" name="Picture 99" descr="ecblank">
          <a:extLst>
            <a:ext uri="{FF2B5EF4-FFF2-40B4-BE49-F238E27FC236}">
              <a16:creationId xmlns:a16="http://schemas.microsoft.com/office/drawing/2014/main" id="{00000000-0008-0000-0900-0000A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3" name="Picture 101" descr="ecblank">
          <a:extLst>
            <a:ext uri="{FF2B5EF4-FFF2-40B4-BE49-F238E27FC236}">
              <a16:creationId xmlns:a16="http://schemas.microsoft.com/office/drawing/2014/main" id="{00000000-0008-0000-0900-0000A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4" name="Picture 103" descr="ecblank">
          <a:extLst>
            <a:ext uri="{FF2B5EF4-FFF2-40B4-BE49-F238E27FC236}">
              <a16:creationId xmlns:a16="http://schemas.microsoft.com/office/drawing/2014/main" id="{00000000-0008-0000-0900-0000A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5" name="Picture 105" descr="ecblank">
          <a:extLst>
            <a:ext uri="{FF2B5EF4-FFF2-40B4-BE49-F238E27FC236}">
              <a16:creationId xmlns:a16="http://schemas.microsoft.com/office/drawing/2014/main" id="{00000000-0008-0000-0900-0000A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6" name="Picture 2" descr="ecblank">
          <a:extLst>
            <a:ext uri="{FF2B5EF4-FFF2-40B4-BE49-F238E27FC236}">
              <a16:creationId xmlns:a16="http://schemas.microsoft.com/office/drawing/2014/main" id="{00000000-0008-0000-0900-0000B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7" name="Picture 6" descr="ecblank">
          <a:extLst>
            <a:ext uri="{FF2B5EF4-FFF2-40B4-BE49-F238E27FC236}">
              <a16:creationId xmlns:a16="http://schemas.microsoft.com/office/drawing/2014/main" id="{00000000-0008-0000-0900-0000B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8" name="Picture 10" descr="ecblank">
          <a:extLst>
            <a:ext uri="{FF2B5EF4-FFF2-40B4-BE49-F238E27FC236}">
              <a16:creationId xmlns:a16="http://schemas.microsoft.com/office/drawing/2014/main" id="{00000000-0008-0000-0900-0000B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39" name="Picture 14" descr="ecblank">
          <a:extLst>
            <a:ext uri="{FF2B5EF4-FFF2-40B4-BE49-F238E27FC236}">
              <a16:creationId xmlns:a16="http://schemas.microsoft.com/office/drawing/2014/main" id="{00000000-0008-0000-0900-0000B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0" name="Picture 18" descr="ecblank">
          <a:extLst>
            <a:ext uri="{FF2B5EF4-FFF2-40B4-BE49-F238E27FC236}">
              <a16:creationId xmlns:a16="http://schemas.microsoft.com/office/drawing/2014/main" id="{00000000-0008-0000-0900-0000B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1" name="Picture 22" descr="ecblank">
          <a:extLst>
            <a:ext uri="{FF2B5EF4-FFF2-40B4-BE49-F238E27FC236}">
              <a16:creationId xmlns:a16="http://schemas.microsoft.com/office/drawing/2014/main" id="{00000000-0008-0000-0900-0000B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2" name="Picture 26" descr="ecblank">
          <a:extLst>
            <a:ext uri="{FF2B5EF4-FFF2-40B4-BE49-F238E27FC236}">
              <a16:creationId xmlns:a16="http://schemas.microsoft.com/office/drawing/2014/main" id="{00000000-0008-0000-0900-0000B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3" name="Picture 30" descr="ecblank">
          <a:extLst>
            <a:ext uri="{FF2B5EF4-FFF2-40B4-BE49-F238E27FC236}">
              <a16:creationId xmlns:a16="http://schemas.microsoft.com/office/drawing/2014/main" id="{00000000-0008-0000-0900-0000B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4" name="Picture 34" descr="ecblank">
          <a:extLst>
            <a:ext uri="{FF2B5EF4-FFF2-40B4-BE49-F238E27FC236}">
              <a16:creationId xmlns:a16="http://schemas.microsoft.com/office/drawing/2014/main" id="{00000000-0008-0000-0900-0000B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5" name="Picture 38" descr="ecblank">
          <a:extLst>
            <a:ext uri="{FF2B5EF4-FFF2-40B4-BE49-F238E27FC236}">
              <a16:creationId xmlns:a16="http://schemas.microsoft.com/office/drawing/2014/main" id="{00000000-0008-0000-0900-0000B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6" name="Picture 43" descr="ecblank">
          <a:extLst>
            <a:ext uri="{FF2B5EF4-FFF2-40B4-BE49-F238E27FC236}">
              <a16:creationId xmlns:a16="http://schemas.microsoft.com/office/drawing/2014/main" id="{00000000-0008-0000-0900-0000B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7" name="Picture 47" descr="ecblank">
          <a:extLst>
            <a:ext uri="{FF2B5EF4-FFF2-40B4-BE49-F238E27FC236}">
              <a16:creationId xmlns:a16="http://schemas.microsoft.com/office/drawing/2014/main" id="{00000000-0008-0000-0900-0000B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8" name="Picture 51" descr="ecblank">
          <a:extLst>
            <a:ext uri="{FF2B5EF4-FFF2-40B4-BE49-F238E27FC236}">
              <a16:creationId xmlns:a16="http://schemas.microsoft.com/office/drawing/2014/main" id="{00000000-0008-0000-0900-0000B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49" name="Picture 55" descr="ecblank">
          <a:extLst>
            <a:ext uri="{FF2B5EF4-FFF2-40B4-BE49-F238E27FC236}">
              <a16:creationId xmlns:a16="http://schemas.microsoft.com/office/drawing/2014/main" id="{00000000-0008-0000-0900-0000B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0" name="Picture 59" descr="ecblank">
          <a:extLst>
            <a:ext uri="{FF2B5EF4-FFF2-40B4-BE49-F238E27FC236}">
              <a16:creationId xmlns:a16="http://schemas.microsoft.com/office/drawing/2014/main" id="{00000000-0008-0000-0900-0000B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1" name="Picture 63" descr="ecblank">
          <a:extLst>
            <a:ext uri="{FF2B5EF4-FFF2-40B4-BE49-F238E27FC236}">
              <a16:creationId xmlns:a16="http://schemas.microsoft.com/office/drawing/2014/main" id="{00000000-0008-0000-0900-0000B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2" name="Picture 64" descr="ecblank">
          <a:extLst>
            <a:ext uri="{FF2B5EF4-FFF2-40B4-BE49-F238E27FC236}">
              <a16:creationId xmlns:a16="http://schemas.microsoft.com/office/drawing/2014/main" id="{00000000-0008-0000-0900-0000C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3" name="Picture 65" descr="ecblank">
          <a:extLst>
            <a:ext uri="{FF2B5EF4-FFF2-40B4-BE49-F238E27FC236}">
              <a16:creationId xmlns:a16="http://schemas.microsoft.com/office/drawing/2014/main" id="{00000000-0008-0000-0900-0000C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4" name="Picture 66" descr="ecblank">
          <a:extLst>
            <a:ext uri="{FF2B5EF4-FFF2-40B4-BE49-F238E27FC236}">
              <a16:creationId xmlns:a16="http://schemas.microsoft.com/office/drawing/2014/main" id="{00000000-0008-0000-0900-0000C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5" name="Picture 68" descr="ecblank">
          <a:extLst>
            <a:ext uri="{FF2B5EF4-FFF2-40B4-BE49-F238E27FC236}">
              <a16:creationId xmlns:a16="http://schemas.microsoft.com/office/drawing/2014/main" id="{00000000-0008-0000-0900-0000C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6" name="Picture 72" descr="ecblank">
          <a:extLst>
            <a:ext uri="{FF2B5EF4-FFF2-40B4-BE49-F238E27FC236}">
              <a16:creationId xmlns:a16="http://schemas.microsoft.com/office/drawing/2014/main" id="{00000000-0008-0000-0900-0000C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7" name="Picture 97" descr="ecblank">
          <a:extLst>
            <a:ext uri="{FF2B5EF4-FFF2-40B4-BE49-F238E27FC236}">
              <a16:creationId xmlns:a16="http://schemas.microsoft.com/office/drawing/2014/main" id="{00000000-0008-0000-0900-0000C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8" name="Picture 99" descr="ecblank">
          <a:extLst>
            <a:ext uri="{FF2B5EF4-FFF2-40B4-BE49-F238E27FC236}">
              <a16:creationId xmlns:a16="http://schemas.microsoft.com/office/drawing/2014/main" id="{00000000-0008-0000-0900-0000C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59" name="Picture 101" descr="ecblank">
          <a:extLst>
            <a:ext uri="{FF2B5EF4-FFF2-40B4-BE49-F238E27FC236}">
              <a16:creationId xmlns:a16="http://schemas.microsoft.com/office/drawing/2014/main" id="{00000000-0008-0000-0900-0000C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0" name="Picture 103" descr="ecblank">
          <a:extLst>
            <a:ext uri="{FF2B5EF4-FFF2-40B4-BE49-F238E27FC236}">
              <a16:creationId xmlns:a16="http://schemas.microsoft.com/office/drawing/2014/main" id="{00000000-0008-0000-0900-0000C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1" name="Picture 30" descr="ecblank">
          <a:extLst>
            <a:ext uri="{FF2B5EF4-FFF2-40B4-BE49-F238E27FC236}">
              <a16:creationId xmlns:a16="http://schemas.microsoft.com/office/drawing/2014/main" id="{00000000-0008-0000-0900-0000C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2" name="Picture 34" descr="ecblank">
          <a:extLst>
            <a:ext uri="{FF2B5EF4-FFF2-40B4-BE49-F238E27FC236}">
              <a16:creationId xmlns:a16="http://schemas.microsoft.com/office/drawing/2014/main" id="{00000000-0008-0000-0900-0000C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3" name="Picture 38" descr="ecblank">
          <a:extLst>
            <a:ext uri="{FF2B5EF4-FFF2-40B4-BE49-F238E27FC236}">
              <a16:creationId xmlns:a16="http://schemas.microsoft.com/office/drawing/2014/main" id="{00000000-0008-0000-0900-0000C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4" name="Picture 43" descr="ecblank">
          <a:extLst>
            <a:ext uri="{FF2B5EF4-FFF2-40B4-BE49-F238E27FC236}">
              <a16:creationId xmlns:a16="http://schemas.microsoft.com/office/drawing/2014/main" id="{00000000-0008-0000-0900-0000C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5" name="Picture 47" descr="ecblank">
          <a:extLst>
            <a:ext uri="{FF2B5EF4-FFF2-40B4-BE49-F238E27FC236}">
              <a16:creationId xmlns:a16="http://schemas.microsoft.com/office/drawing/2014/main" id="{00000000-0008-0000-0900-0000C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6" name="Picture 51" descr="ecblank">
          <a:extLst>
            <a:ext uri="{FF2B5EF4-FFF2-40B4-BE49-F238E27FC236}">
              <a16:creationId xmlns:a16="http://schemas.microsoft.com/office/drawing/2014/main" id="{00000000-0008-0000-0900-0000C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7" name="Picture 55" descr="ecblank">
          <a:extLst>
            <a:ext uri="{FF2B5EF4-FFF2-40B4-BE49-F238E27FC236}">
              <a16:creationId xmlns:a16="http://schemas.microsoft.com/office/drawing/2014/main" id="{00000000-0008-0000-0900-0000C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8" name="Picture 59" descr="ecblank">
          <a:extLst>
            <a:ext uri="{FF2B5EF4-FFF2-40B4-BE49-F238E27FC236}">
              <a16:creationId xmlns:a16="http://schemas.microsoft.com/office/drawing/2014/main" id="{00000000-0008-0000-0900-0000D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69" name="Picture 63" descr="ecblank">
          <a:extLst>
            <a:ext uri="{FF2B5EF4-FFF2-40B4-BE49-F238E27FC236}">
              <a16:creationId xmlns:a16="http://schemas.microsoft.com/office/drawing/2014/main" id="{00000000-0008-0000-0900-0000D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0" name="Picture 64" descr="ecblank">
          <a:extLst>
            <a:ext uri="{FF2B5EF4-FFF2-40B4-BE49-F238E27FC236}">
              <a16:creationId xmlns:a16="http://schemas.microsoft.com/office/drawing/2014/main" id="{00000000-0008-0000-0900-0000D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1" name="Picture 65" descr="ecblank">
          <a:extLst>
            <a:ext uri="{FF2B5EF4-FFF2-40B4-BE49-F238E27FC236}">
              <a16:creationId xmlns:a16="http://schemas.microsoft.com/office/drawing/2014/main" id="{00000000-0008-0000-0900-0000D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2" name="Picture 66" descr="ecblank">
          <a:extLst>
            <a:ext uri="{FF2B5EF4-FFF2-40B4-BE49-F238E27FC236}">
              <a16:creationId xmlns:a16="http://schemas.microsoft.com/office/drawing/2014/main" id="{00000000-0008-0000-0900-0000D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3" name="Picture 68" descr="ecblank">
          <a:extLst>
            <a:ext uri="{FF2B5EF4-FFF2-40B4-BE49-F238E27FC236}">
              <a16:creationId xmlns:a16="http://schemas.microsoft.com/office/drawing/2014/main" id="{00000000-0008-0000-0900-0000D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4" name="Picture 72" descr="ecblank">
          <a:extLst>
            <a:ext uri="{FF2B5EF4-FFF2-40B4-BE49-F238E27FC236}">
              <a16:creationId xmlns:a16="http://schemas.microsoft.com/office/drawing/2014/main" id="{00000000-0008-0000-0900-0000D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5" name="Picture 97" descr="ecblank">
          <a:extLst>
            <a:ext uri="{FF2B5EF4-FFF2-40B4-BE49-F238E27FC236}">
              <a16:creationId xmlns:a16="http://schemas.microsoft.com/office/drawing/2014/main" id="{00000000-0008-0000-0900-0000D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6" name="Picture 99" descr="ecblank">
          <a:extLst>
            <a:ext uri="{FF2B5EF4-FFF2-40B4-BE49-F238E27FC236}">
              <a16:creationId xmlns:a16="http://schemas.microsoft.com/office/drawing/2014/main" id="{00000000-0008-0000-0900-0000D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7" name="Picture 101" descr="ecblank">
          <a:extLst>
            <a:ext uri="{FF2B5EF4-FFF2-40B4-BE49-F238E27FC236}">
              <a16:creationId xmlns:a16="http://schemas.microsoft.com/office/drawing/2014/main" id="{00000000-0008-0000-0900-0000D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8" name="Picture 103" descr="ecblank">
          <a:extLst>
            <a:ext uri="{FF2B5EF4-FFF2-40B4-BE49-F238E27FC236}">
              <a16:creationId xmlns:a16="http://schemas.microsoft.com/office/drawing/2014/main" id="{00000000-0008-0000-0900-0000D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79" name="Picture 105" descr="ecblank">
          <a:extLst>
            <a:ext uri="{FF2B5EF4-FFF2-40B4-BE49-F238E27FC236}">
              <a16:creationId xmlns:a16="http://schemas.microsoft.com/office/drawing/2014/main" id="{00000000-0008-0000-0900-0000D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0" name="Picture 2" descr="ecblank">
          <a:extLst>
            <a:ext uri="{FF2B5EF4-FFF2-40B4-BE49-F238E27FC236}">
              <a16:creationId xmlns:a16="http://schemas.microsoft.com/office/drawing/2014/main" id="{00000000-0008-0000-0900-0000D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1" name="Picture 6" descr="ecblank">
          <a:extLst>
            <a:ext uri="{FF2B5EF4-FFF2-40B4-BE49-F238E27FC236}">
              <a16:creationId xmlns:a16="http://schemas.microsoft.com/office/drawing/2014/main" id="{00000000-0008-0000-0900-0000D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2" name="Picture 10" descr="ecblank">
          <a:extLst>
            <a:ext uri="{FF2B5EF4-FFF2-40B4-BE49-F238E27FC236}">
              <a16:creationId xmlns:a16="http://schemas.microsoft.com/office/drawing/2014/main" id="{00000000-0008-0000-0900-0000D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3" name="Picture 14" descr="ecblank">
          <a:extLst>
            <a:ext uri="{FF2B5EF4-FFF2-40B4-BE49-F238E27FC236}">
              <a16:creationId xmlns:a16="http://schemas.microsoft.com/office/drawing/2014/main" id="{00000000-0008-0000-0900-0000D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4" name="Picture 18" descr="ecblank">
          <a:extLst>
            <a:ext uri="{FF2B5EF4-FFF2-40B4-BE49-F238E27FC236}">
              <a16:creationId xmlns:a16="http://schemas.microsoft.com/office/drawing/2014/main" id="{00000000-0008-0000-0900-0000E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5" name="Picture 22" descr="ecblank">
          <a:extLst>
            <a:ext uri="{FF2B5EF4-FFF2-40B4-BE49-F238E27FC236}">
              <a16:creationId xmlns:a16="http://schemas.microsoft.com/office/drawing/2014/main" id="{00000000-0008-0000-0900-0000E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6" name="Picture 26" descr="ecblank">
          <a:extLst>
            <a:ext uri="{FF2B5EF4-FFF2-40B4-BE49-F238E27FC236}">
              <a16:creationId xmlns:a16="http://schemas.microsoft.com/office/drawing/2014/main" id="{00000000-0008-0000-0900-0000E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7" name="Picture 30" descr="ecblank">
          <a:extLst>
            <a:ext uri="{FF2B5EF4-FFF2-40B4-BE49-F238E27FC236}">
              <a16:creationId xmlns:a16="http://schemas.microsoft.com/office/drawing/2014/main" id="{00000000-0008-0000-0900-0000E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8" name="Picture 34" descr="ecblank">
          <a:extLst>
            <a:ext uri="{FF2B5EF4-FFF2-40B4-BE49-F238E27FC236}">
              <a16:creationId xmlns:a16="http://schemas.microsoft.com/office/drawing/2014/main" id="{00000000-0008-0000-0900-0000E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89" name="Picture 38" descr="ecblank">
          <a:extLst>
            <a:ext uri="{FF2B5EF4-FFF2-40B4-BE49-F238E27FC236}">
              <a16:creationId xmlns:a16="http://schemas.microsoft.com/office/drawing/2014/main" id="{00000000-0008-0000-0900-0000E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0" name="Picture 43" descr="ecblank">
          <a:extLst>
            <a:ext uri="{FF2B5EF4-FFF2-40B4-BE49-F238E27FC236}">
              <a16:creationId xmlns:a16="http://schemas.microsoft.com/office/drawing/2014/main" id="{00000000-0008-0000-0900-0000E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1" name="Picture 47" descr="ecblank">
          <a:extLst>
            <a:ext uri="{FF2B5EF4-FFF2-40B4-BE49-F238E27FC236}">
              <a16:creationId xmlns:a16="http://schemas.microsoft.com/office/drawing/2014/main" id="{00000000-0008-0000-0900-0000E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2" name="Picture 51" descr="ecblank">
          <a:extLst>
            <a:ext uri="{FF2B5EF4-FFF2-40B4-BE49-F238E27FC236}">
              <a16:creationId xmlns:a16="http://schemas.microsoft.com/office/drawing/2014/main" id="{00000000-0008-0000-0900-0000E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3" name="Picture 55" descr="ecblank">
          <a:extLst>
            <a:ext uri="{FF2B5EF4-FFF2-40B4-BE49-F238E27FC236}">
              <a16:creationId xmlns:a16="http://schemas.microsoft.com/office/drawing/2014/main" id="{00000000-0008-0000-0900-0000E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4" name="Picture 59" descr="ecblank">
          <a:extLst>
            <a:ext uri="{FF2B5EF4-FFF2-40B4-BE49-F238E27FC236}">
              <a16:creationId xmlns:a16="http://schemas.microsoft.com/office/drawing/2014/main" id="{00000000-0008-0000-0900-0000E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5" name="Picture 63" descr="ecblank">
          <a:extLst>
            <a:ext uri="{FF2B5EF4-FFF2-40B4-BE49-F238E27FC236}">
              <a16:creationId xmlns:a16="http://schemas.microsoft.com/office/drawing/2014/main" id="{00000000-0008-0000-0900-0000E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6" name="Picture 64" descr="ecblank">
          <a:extLst>
            <a:ext uri="{FF2B5EF4-FFF2-40B4-BE49-F238E27FC236}">
              <a16:creationId xmlns:a16="http://schemas.microsoft.com/office/drawing/2014/main" id="{00000000-0008-0000-0900-0000E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7" name="Picture 65" descr="ecblank">
          <a:extLst>
            <a:ext uri="{FF2B5EF4-FFF2-40B4-BE49-F238E27FC236}">
              <a16:creationId xmlns:a16="http://schemas.microsoft.com/office/drawing/2014/main" id="{00000000-0008-0000-0900-0000E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8" name="Picture 66" descr="ecblank">
          <a:extLst>
            <a:ext uri="{FF2B5EF4-FFF2-40B4-BE49-F238E27FC236}">
              <a16:creationId xmlns:a16="http://schemas.microsoft.com/office/drawing/2014/main" id="{00000000-0008-0000-0900-0000E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799" name="Picture 68" descr="ecblank">
          <a:extLst>
            <a:ext uri="{FF2B5EF4-FFF2-40B4-BE49-F238E27FC236}">
              <a16:creationId xmlns:a16="http://schemas.microsoft.com/office/drawing/2014/main" id="{00000000-0008-0000-0900-0000E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0" name="Picture 72" descr="ecblank">
          <a:extLst>
            <a:ext uri="{FF2B5EF4-FFF2-40B4-BE49-F238E27FC236}">
              <a16:creationId xmlns:a16="http://schemas.microsoft.com/office/drawing/2014/main" id="{00000000-0008-0000-0900-0000F0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1" name="Picture 97" descr="ecblank">
          <a:extLst>
            <a:ext uri="{FF2B5EF4-FFF2-40B4-BE49-F238E27FC236}">
              <a16:creationId xmlns:a16="http://schemas.microsoft.com/office/drawing/2014/main" id="{00000000-0008-0000-0900-0000F1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2" name="Picture 99" descr="ecblank">
          <a:extLst>
            <a:ext uri="{FF2B5EF4-FFF2-40B4-BE49-F238E27FC236}">
              <a16:creationId xmlns:a16="http://schemas.microsoft.com/office/drawing/2014/main" id="{00000000-0008-0000-0900-0000F2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3" name="Picture 101" descr="ecblank">
          <a:extLst>
            <a:ext uri="{FF2B5EF4-FFF2-40B4-BE49-F238E27FC236}">
              <a16:creationId xmlns:a16="http://schemas.microsoft.com/office/drawing/2014/main" id="{00000000-0008-0000-0900-0000F3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4" name="Picture 103" descr="ecblank">
          <a:extLst>
            <a:ext uri="{FF2B5EF4-FFF2-40B4-BE49-F238E27FC236}">
              <a16:creationId xmlns:a16="http://schemas.microsoft.com/office/drawing/2014/main" id="{00000000-0008-0000-0900-0000F4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5" name="Picture 26" descr="ecblank">
          <a:extLst>
            <a:ext uri="{FF2B5EF4-FFF2-40B4-BE49-F238E27FC236}">
              <a16:creationId xmlns:a16="http://schemas.microsoft.com/office/drawing/2014/main" id="{00000000-0008-0000-0900-0000F5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6" name="Picture 30" descr="ecblank">
          <a:extLst>
            <a:ext uri="{FF2B5EF4-FFF2-40B4-BE49-F238E27FC236}">
              <a16:creationId xmlns:a16="http://schemas.microsoft.com/office/drawing/2014/main" id="{00000000-0008-0000-0900-0000F6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7" name="Picture 34" descr="ecblank">
          <a:extLst>
            <a:ext uri="{FF2B5EF4-FFF2-40B4-BE49-F238E27FC236}">
              <a16:creationId xmlns:a16="http://schemas.microsoft.com/office/drawing/2014/main" id="{00000000-0008-0000-0900-0000F7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8" name="Picture 38" descr="ecblank">
          <a:extLst>
            <a:ext uri="{FF2B5EF4-FFF2-40B4-BE49-F238E27FC236}">
              <a16:creationId xmlns:a16="http://schemas.microsoft.com/office/drawing/2014/main" id="{00000000-0008-0000-0900-0000F8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09" name="Picture 43" descr="ecblank">
          <a:extLst>
            <a:ext uri="{FF2B5EF4-FFF2-40B4-BE49-F238E27FC236}">
              <a16:creationId xmlns:a16="http://schemas.microsoft.com/office/drawing/2014/main" id="{00000000-0008-0000-0900-0000F9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0" name="Picture 47" descr="ecblank">
          <a:extLst>
            <a:ext uri="{FF2B5EF4-FFF2-40B4-BE49-F238E27FC236}">
              <a16:creationId xmlns:a16="http://schemas.microsoft.com/office/drawing/2014/main" id="{00000000-0008-0000-0900-0000FA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1" name="Picture 51" descr="ecblank">
          <a:extLst>
            <a:ext uri="{FF2B5EF4-FFF2-40B4-BE49-F238E27FC236}">
              <a16:creationId xmlns:a16="http://schemas.microsoft.com/office/drawing/2014/main" id="{00000000-0008-0000-0900-0000FB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2" name="Picture 55" descr="ecblank">
          <a:extLst>
            <a:ext uri="{FF2B5EF4-FFF2-40B4-BE49-F238E27FC236}">
              <a16:creationId xmlns:a16="http://schemas.microsoft.com/office/drawing/2014/main" id="{00000000-0008-0000-0900-0000FC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3" name="Picture 59" descr="ecblank">
          <a:extLst>
            <a:ext uri="{FF2B5EF4-FFF2-40B4-BE49-F238E27FC236}">
              <a16:creationId xmlns:a16="http://schemas.microsoft.com/office/drawing/2014/main" id="{00000000-0008-0000-0900-0000FD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4" name="Picture 63" descr="ecblank">
          <a:extLst>
            <a:ext uri="{FF2B5EF4-FFF2-40B4-BE49-F238E27FC236}">
              <a16:creationId xmlns:a16="http://schemas.microsoft.com/office/drawing/2014/main" id="{00000000-0008-0000-0900-0000FE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5" name="Picture 64" descr="ecblank">
          <a:extLst>
            <a:ext uri="{FF2B5EF4-FFF2-40B4-BE49-F238E27FC236}">
              <a16:creationId xmlns:a16="http://schemas.microsoft.com/office/drawing/2014/main" id="{00000000-0008-0000-0900-0000FF0A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6" name="Picture 65" descr="ecblank">
          <a:extLst>
            <a:ext uri="{FF2B5EF4-FFF2-40B4-BE49-F238E27FC236}">
              <a16:creationId xmlns:a16="http://schemas.microsoft.com/office/drawing/2014/main" id="{00000000-0008-0000-0900-00000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7" name="Picture 66" descr="ecblank">
          <a:extLst>
            <a:ext uri="{FF2B5EF4-FFF2-40B4-BE49-F238E27FC236}">
              <a16:creationId xmlns:a16="http://schemas.microsoft.com/office/drawing/2014/main" id="{00000000-0008-0000-0900-00000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8" name="Picture 68" descr="ecblank">
          <a:extLst>
            <a:ext uri="{FF2B5EF4-FFF2-40B4-BE49-F238E27FC236}">
              <a16:creationId xmlns:a16="http://schemas.microsoft.com/office/drawing/2014/main" id="{00000000-0008-0000-0900-00000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19" name="Picture 72" descr="ecblank">
          <a:extLst>
            <a:ext uri="{FF2B5EF4-FFF2-40B4-BE49-F238E27FC236}">
              <a16:creationId xmlns:a16="http://schemas.microsoft.com/office/drawing/2014/main" id="{00000000-0008-0000-0900-00000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0" name="Picture 97" descr="ecblank">
          <a:extLst>
            <a:ext uri="{FF2B5EF4-FFF2-40B4-BE49-F238E27FC236}">
              <a16:creationId xmlns:a16="http://schemas.microsoft.com/office/drawing/2014/main" id="{00000000-0008-0000-0900-00000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1" name="Picture 99" descr="ecblank">
          <a:extLst>
            <a:ext uri="{FF2B5EF4-FFF2-40B4-BE49-F238E27FC236}">
              <a16:creationId xmlns:a16="http://schemas.microsoft.com/office/drawing/2014/main" id="{00000000-0008-0000-0900-00000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2" name="Picture 101" descr="ecblank">
          <a:extLst>
            <a:ext uri="{FF2B5EF4-FFF2-40B4-BE49-F238E27FC236}">
              <a16:creationId xmlns:a16="http://schemas.microsoft.com/office/drawing/2014/main" id="{00000000-0008-0000-0900-00000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3" name="Picture 103" descr="ecblank">
          <a:extLst>
            <a:ext uri="{FF2B5EF4-FFF2-40B4-BE49-F238E27FC236}">
              <a16:creationId xmlns:a16="http://schemas.microsoft.com/office/drawing/2014/main" id="{00000000-0008-0000-0900-00000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4" name="Picture 105" descr="ecblank">
          <a:extLst>
            <a:ext uri="{FF2B5EF4-FFF2-40B4-BE49-F238E27FC236}">
              <a16:creationId xmlns:a16="http://schemas.microsoft.com/office/drawing/2014/main" id="{00000000-0008-0000-0900-00000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5" name="Picture 2" descr="ecblank">
          <a:extLst>
            <a:ext uri="{FF2B5EF4-FFF2-40B4-BE49-F238E27FC236}">
              <a16:creationId xmlns:a16="http://schemas.microsoft.com/office/drawing/2014/main" id="{00000000-0008-0000-0900-00000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6" name="Picture 6" descr="ecblank">
          <a:extLst>
            <a:ext uri="{FF2B5EF4-FFF2-40B4-BE49-F238E27FC236}">
              <a16:creationId xmlns:a16="http://schemas.microsoft.com/office/drawing/2014/main" id="{00000000-0008-0000-0900-00000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7" name="Picture 10" descr="ecblank">
          <a:extLst>
            <a:ext uri="{FF2B5EF4-FFF2-40B4-BE49-F238E27FC236}">
              <a16:creationId xmlns:a16="http://schemas.microsoft.com/office/drawing/2014/main" id="{00000000-0008-0000-0900-00000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8" name="Picture 14" descr="ecblank">
          <a:extLst>
            <a:ext uri="{FF2B5EF4-FFF2-40B4-BE49-F238E27FC236}">
              <a16:creationId xmlns:a16="http://schemas.microsoft.com/office/drawing/2014/main" id="{00000000-0008-0000-0900-00000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29" name="Picture 18" descr="ecblank">
          <a:extLst>
            <a:ext uri="{FF2B5EF4-FFF2-40B4-BE49-F238E27FC236}">
              <a16:creationId xmlns:a16="http://schemas.microsoft.com/office/drawing/2014/main" id="{00000000-0008-0000-0900-00000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0" name="Picture 22" descr="ecblank">
          <a:extLst>
            <a:ext uri="{FF2B5EF4-FFF2-40B4-BE49-F238E27FC236}">
              <a16:creationId xmlns:a16="http://schemas.microsoft.com/office/drawing/2014/main" id="{00000000-0008-0000-0900-00000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1" name="Picture 26" descr="ecblank">
          <a:extLst>
            <a:ext uri="{FF2B5EF4-FFF2-40B4-BE49-F238E27FC236}">
              <a16:creationId xmlns:a16="http://schemas.microsoft.com/office/drawing/2014/main" id="{00000000-0008-0000-0900-00000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2" name="Picture 30" descr="ecblank">
          <a:extLst>
            <a:ext uri="{FF2B5EF4-FFF2-40B4-BE49-F238E27FC236}">
              <a16:creationId xmlns:a16="http://schemas.microsoft.com/office/drawing/2014/main" id="{00000000-0008-0000-0900-00001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3" name="Picture 34" descr="ecblank">
          <a:extLst>
            <a:ext uri="{FF2B5EF4-FFF2-40B4-BE49-F238E27FC236}">
              <a16:creationId xmlns:a16="http://schemas.microsoft.com/office/drawing/2014/main" id="{00000000-0008-0000-0900-00001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4" name="Picture 38" descr="ecblank">
          <a:extLst>
            <a:ext uri="{FF2B5EF4-FFF2-40B4-BE49-F238E27FC236}">
              <a16:creationId xmlns:a16="http://schemas.microsoft.com/office/drawing/2014/main" id="{00000000-0008-0000-0900-00001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5" name="Picture 43" descr="ecblank">
          <a:extLst>
            <a:ext uri="{FF2B5EF4-FFF2-40B4-BE49-F238E27FC236}">
              <a16:creationId xmlns:a16="http://schemas.microsoft.com/office/drawing/2014/main" id="{00000000-0008-0000-0900-00001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6" name="Picture 47" descr="ecblank">
          <a:extLst>
            <a:ext uri="{FF2B5EF4-FFF2-40B4-BE49-F238E27FC236}">
              <a16:creationId xmlns:a16="http://schemas.microsoft.com/office/drawing/2014/main" id="{00000000-0008-0000-0900-00001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7" name="Picture 51" descr="ecblank">
          <a:extLst>
            <a:ext uri="{FF2B5EF4-FFF2-40B4-BE49-F238E27FC236}">
              <a16:creationId xmlns:a16="http://schemas.microsoft.com/office/drawing/2014/main" id="{00000000-0008-0000-0900-00001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8" name="Picture 55" descr="ecblank">
          <a:extLst>
            <a:ext uri="{FF2B5EF4-FFF2-40B4-BE49-F238E27FC236}">
              <a16:creationId xmlns:a16="http://schemas.microsoft.com/office/drawing/2014/main" id="{00000000-0008-0000-0900-00001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39" name="Picture 59" descr="ecblank">
          <a:extLst>
            <a:ext uri="{FF2B5EF4-FFF2-40B4-BE49-F238E27FC236}">
              <a16:creationId xmlns:a16="http://schemas.microsoft.com/office/drawing/2014/main" id="{00000000-0008-0000-0900-00001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0" name="Picture 63" descr="ecblank">
          <a:extLst>
            <a:ext uri="{FF2B5EF4-FFF2-40B4-BE49-F238E27FC236}">
              <a16:creationId xmlns:a16="http://schemas.microsoft.com/office/drawing/2014/main" id="{00000000-0008-0000-0900-00001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1" name="Picture 64" descr="ecblank">
          <a:extLst>
            <a:ext uri="{FF2B5EF4-FFF2-40B4-BE49-F238E27FC236}">
              <a16:creationId xmlns:a16="http://schemas.microsoft.com/office/drawing/2014/main" id="{00000000-0008-0000-0900-00001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2" name="Picture 65" descr="ecblank">
          <a:extLst>
            <a:ext uri="{FF2B5EF4-FFF2-40B4-BE49-F238E27FC236}">
              <a16:creationId xmlns:a16="http://schemas.microsoft.com/office/drawing/2014/main" id="{00000000-0008-0000-0900-00001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3" name="Picture 66" descr="ecblank">
          <a:extLst>
            <a:ext uri="{FF2B5EF4-FFF2-40B4-BE49-F238E27FC236}">
              <a16:creationId xmlns:a16="http://schemas.microsoft.com/office/drawing/2014/main" id="{00000000-0008-0000-0900-00001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4" name="Picture 68" descr="ecblank">
          <a:extLst>
            <a:ext uri="{FF2B5EF4-FFF2-40B4-BE49-F238E27FC236}">
              <a16:creationId xmlns:a16="http://schemas.microsoft.com/office/drawing/2014/main" id="{00000000-0008-0000-0900-00001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5" name="Picture 72" descr="ecblank">
          <a:extLst>
            <a:ext uri="{FF2B5EF4-FFF2-40B4-BE49-F238E27FC236}">
              <a16:creationId xmlns:a16="http://schemas.microsoft.com/office/drawing/2014/main" id="{00000000-0008-0000-0900-00001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6" name="Picture 97" descr="ecblank">
          <a:extLst>
            <a:ext uri="{FF2B5EF4-FFF2-40B4-BE49-F238E27FC236}">
              <a16:creationId xmlns:a16="http://schemas.microsoft.com/office/drawing/2014/main" id="{00000000-0008-0000-0900-00001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7" name="Picture 99" descr="ecblank">
          <a:extLst>
            <a:ext uri="{FF2B5EF4-FFF2-40B4-BE49-F238E27FC236}">
              <a16:creationId xmlns:a16="http://schemas.microsoft.com/office/drawing/2014/main" id="{00000000-0008-0000-0900-00001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8" name="Picture 101" descr="ecblank">
          <a:extLst>
            <a:ext uri="{FF2B5EF4-FFF2-40B4-BE49-F238E27FC236}">
              <a16:creationId xmlns:a16="http://schemas.microsoft.com/office/drawing/2014/main" id="{00000000-0008-0000-0900-00002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49" name="Picture 103" descr="ecblank">
          <a:extLst>
            <a:ext uri="{FF2B5EF4-FFF2-40B4-BE49-F238E27FC236}">
              <a16:creationId xmlns:a16="http://schemas.microsoft.com/office/drawing/2014/main" id="{00000000-0008-0000-0900-00002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0" name="Picture 30" descr="ecblank">
          <a:extLst>
            <a:ext uri="{FF2B5EF4-FFF2-40B4-BE49-F238E27FC236}">
              <a16:creationId xmlns:a16="http://schemas.microsoft.com/office/drawing/2014/main" id="{00000000-0008-0000-0900-00002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1" name="Picture 34" descr="ecblank">
          <a:extLst>
            <a:ext uri="{FF2B5EF4-FFF2-40B4-BE49-F238E27FC236}">
              <a16:creationId xmlns:a16="http://schemas.microsoft.com/office/drawing/2014/main" id="{00000000-0008-0000-0900-00002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2" name="Picture 38" descr="ecblank">
          <a:extLst>
            <a:ext uri="{FF2B5EF4-FFF2-40B4-BE49-F238E27FC236}">
              <a16:creationId xmlns:a16="http://schemas.microsoft.com/office/drawing/2014/main" id="{00000000-0008-0000-0900-00002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3" name="Picture 43" descr="ecblank">
          <a:extLst>
            <a:ext uri="{FF2B5EF4-FFF2-40B4-BE49-F238E27FC236}">
              <a16:creationId xmlns:a16="http://schemas.microsoft.com/office/drawing/2014/main" id="{00000000-0008-0000-0900-00002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4" name="Picture 47" descr="ecblank">
          <a:extLst>
            <a:ext uri="{FF2B5EF4-FFF2-40B4-BE49-F238E27FC236}">
              <a16:creationId xmlns:a16="http://schemas.microsoft.com/office/drawing/2014/main" id="{00000000-0008-0000-0900-00002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5" name="Picture 51" descr="ecblank">
          <a:extLst>
            <a:ext uri="{FF2B5EF4-FFF2-40B4-BE49-F238E27FC236}">
              <a16:creationId xmlns:a16="http://schemas.microsoft.com/office/drawing/2014/main" id="{00000000-0008-0000-0900-00002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6" name="Picture 55" descr="ecblank">
          <a:extLst>
            <a:ext uri="{FF2B5EF4-FFF2-40B4-BE49-F238E27FC236}">
              <a16:creationId xmlns:a16="http://schemas.microsoft.com/office/drawing/2014/main" id="{00000000-0008-0000-0900-00002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7" name="Picture 59" descr="ecblank">
          <a:extLst>
            <a:ext uri="{FF2B5EF4-FFF2-40B4-BE49-F238E27FC236}">
              <a16:creationId xmlns:a16="http://schemas.microsoft.com/office/drawing/2014/main" id="{00000000-0008-0000-0900-00002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8" name="Picture 63" descr="ecblank">
          <a:extLst>
            <a:ext uri="{FF2B5EF4-FFF2-40B4-BE49-F238E27FC236}">
              <a16:creationId xmlns:a16="http://schemas.microsoft.com/office/drawing/2014/main" id="{00000000-0008-0000-0900-00002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59" name="Picture 64" descr="ecblank">
          <a:extLst>
            <a:ext uri="{FF2B5EF4-FFF2-40B4-BE49-F238E27FC236}">
              <a16:creationId xmlns:a16="http://schemas.microsoft.com/office/drawing/2014/main" id="{00000000-0008-0000-0900-00002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0" name="Picture 65" descr="ecblank">
          <a:extLst>
            <a:ext uri="{FF2B5EF4-FFF2-40B4-BE49-F238E27FC236}">
              <a16:creationId xmlns:a16="http://schemas.microsoft.com/office/drawing/2014/main" id="{00000000-0008-0000-0900-00002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1" name="Picture 66" descr="ecblank">
          <a:extLst>
            <a:ext uri="{FF2B5EF4-FFF2-40B4-BE49-F238E27FC236}">
              <a16:creationId xmlns:a16="http://schemas.microsoft.com/office/drawing/2014/main" id="{00000000-0008-0000-0900-00002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2" name="Picture 68" descr="ecblank">
          <a:extLst>
            <a:ext uri="{FF2B5EF4-FFF2-40B4-BE49-F238E27FC236}">
              <a16:creationId xmlns:a16="http://schemas.microsoft.com/office/drawing/2014/main" id="{00000000-0008-0000-0900-00002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3" name="Picture 72" descr="ecblank">
          <a:extLst>
            <a:ext uri="{FF2B5EF4-FFF2-40B4-BE49-F238E27FC236}">
              <a16:creationId xmlns:a16="http://schemas.microsoft.com/office/drawing/2014/main" id="{00000000-0008-0000-0900-00002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4" name="Picture 97" descr="ecblank">
          <a:extLst>
            <a:ext uri="{FF2B5EF4-FFF2-40B4-BE49-F238E27FC236}">
              <a16:creationId xmlns:a16="http://schemas.microsoft.com/office/drawing/2014/main" id="{00000000-0008-0000-0900-00003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5" name="Picture 99" descr="ecblank">
          <a:extLst>
            <a:ext uri="{FF2B5EF4-FFF2-40B4-BE49-F238E27FC236}">
              <a16:creationId xmlns:a16="http://schemas.microsoft.com/office/drawing/2014/main" id="{00000000-0008-0000-0900-00003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6" name="Picture 101" descr="ecblank">
          <a:extLst>
            <a:ext uri="{FF2B5EF4-FFF2-40B4-BE49-F238E27FC236}">
              <a16:creationId xmlns:a16="http://schemas.microsoft.com/office/drawing/2014/main" id="{00000000-0008-0000-0900-00003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7" name="Picture 103" descr="ecblank">
          <a:extLst>
            <a:ext uri="{FF2B5EF4-FFF2-40B4-BE49-F238E27FC236}">
              <a16:creationId xmlns:a16="http://schemas.microsoft.com/office/drawing/2014/main" id="{00000000-0008-0000-0900-00003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8" name="Picture 105" descr="ecblank">
          <a:extLst>
            <a:ext uri="{FF2B5EF4-FFF2-40B4-BE49-F238E27FC236}">
              <a16:creationId xmlns:a16="http://schemas.microsoft.com/office/drawing/2014/main" id="{00000000-0008-0000-0900-00003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69" name="Picture 2" descr="ecblank">
          <a:extLst>
            <a:ext uri="{FF2B5EF4-FFF2-40B4-BE49-F238E27FC236}">
              <a16:creationId xmlns:a16="http://schemas.microsoft.com/office/drawing/2014/main" id="{00000000-0008-0000-0900-00003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0" name="Picture 6" descr="ecblank">
          <a:extLst>
            <a:ext uri="{FF2B5EF4-FFF2-40B4-BE49-F238E27FC236}">
              <a16:creationId xmlns:a16="http://schemas.microsoft.com/office/drawing/2014/main" id="{00000000-0008-0000-0900-00003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1" name="Picture 10" descr="ecblank">
          <a:extLst>
            <a:ext uri="{FF2B5EF4-FFF2-40B4-BE49-F238E27FC236}">
              <a16:creationId xmlns:a16="http://schemas.microsoft.com/office/drawing/2014/main" id="{00000000-0008-0000-0900-00003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2" name="Picture 14" descr="ecblank">
          <a:extLst>
            <a:ext uri="{FF2B5EF4-FFF2-40B4-BE49-F238E27FC236}">
              <a16:creationId xmlns:a16="http://schemas.microsoft.com/office/drawing/2014/main" id="{00000000-0008-0000-0900-00003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3" name="Picture 18" descr="ecblank">
          <a:extLst>
            <a:ext uri="{FF2B5EF4-FFF2-40B4-BE49-F238E27FC236}">
              <a16:creationId xmlns:a16="http://schemas.microsoft.com/office/drawing/2014/main" id="{00000000-0008-0000-0900-00003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4" name="Picture 22" descr="ecblank">
          <a:extLst>
            <a:ext uri="{FF2B5EF4-FFF2-40B4-BE49-F238E27FC236}">
              <a16:creationId xmlns:a16="http://schemas.microsoft.com/office/drawing/2014/main" id="{00000000-0008-0000-0900-00003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5" name="Picture 26" descr="ecblank">
          <a:extLst>
            <a:ext uri="{FF2B5EF4-FFF2-40B4-BE49-F238E27FC236}">
              <a16:creationId xmlns:a16="http://schemas.microsoft.com/office/drawing/2014/main" id="{00000000-0008-0000-0900-00003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6" name="Picture 30" descr="ecblank">
          <a:extLst>
            <a:ext uri="{FF2B5EF4-FFF2-40B4-BE49-F238E27FC236}">
              <a16:creationId xmlns:a16="http://schemas.microsoft.com/office/drawing/2014/main" id="{00000000-0008-0000-0900-00003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7" name="Picture 34" descr="ecblank">
          <a:extLst>
            <a:ext uri="{FF2B5EF4-FFF2-40B4-BE49-F238E27FC236}">
              <a16:creationId xmlns:a16="http://schemas.microsoft.com/office/drawing/2014/main" id="{00000000-0008-0000-0900-00003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8" name="Picture 38" descr="ecblank">
          <a:extLst>
            <a:ext uri="{FF2B5EF4-FFF2-40B4-BE49-F238E27FC236}">
              <a16:creationId xmlns:a16="http://schemas.microsoft.com/office/drawing/2014/main" id="{00000000-0008-0000-0900-00003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79" name="Picture 43" descr="ecblank">
          <a:extLst>
            <a:ext uri="{FF2B5EF4-FFF2-40B4-BE49-F238E27FC236}">
              <a16:creationId xmlns:a16="http://schemas.microsoft.com/office/drawing/2014/main" id="{00000000-0008-0000-0900-00003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0" name="Picture 47" descr="ecblank">
          <a:extLst>
            <a:ext uri="{FF2B5EF4-FFF2-40B4-BE49-F238E27FC236}">
              <a16:creationId xmlns:a16="http://schemas.microsoft.com/office/drawing/2014/main" id="{00000000-0008-0000-0900-00004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1" name="Picture 51" descr="ecblank">
          <a:extLst>
            <a:ext uri="{FF2B5EF4-FFF2-40B4-BE49-F238E27FC236}">
              <a16:creationId xmlns:a16="http://schemas.microsoft.com/office/drawing/2014/main" id="{00000000-0008-0000-0900-00004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2" name="Picture 55" descr="ecblank">
          <a:extLst>
            <a:ext uri="{FF2B5EF4-FFF2-40B4-BE49-F238E27FC236}">
              <a16:creationId xmlns:a16="http://schemas.microsoft.com/office/drawing/2014/main" id="{00000000-0008-0000-0900-00004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3" name="Picture 59" descr="ecblank">
          <a:extLst>
            <a:ext uri="{FF2B5EF4-FFF2-40B4-BE49-F238E27FC236}">
              <a16:creationId xmlns:a16="http://schemas.microsoft.com/office/drawing/2014/main" id="{00000000-0008-0000-0900-00004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4" name="Picture 63" descr="ecblank">
          <a:extLst>
            <a:ext uri="{FF2B5EF4-FFF2-40B4-BE49-F238E27FC236}">
              <a16:creationId xmlns:a16="http://schemas.microsoft.com/office/drawing/2014/main" id="{00000000-0008-0000-0900-00004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5" name="Picture 64" descr="ecblank">
          <a:extLst>
            <a:ext uri="{FF2B5EF4-FFF2-40B4-BE49-F238E27FC236}">
              <a16:creationId xmlns:a16="http://schemas.microsoft.com/office/drawing/2014/main" id="{00000000-0008-0000-0900-00004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6" name="Picture 65" descr="ecblank">
          <a:extLst>
            <a:ext uri="{FF2B5EF4-FFF2-40B4-BE49-F238E27FC236}">
              <a16:creationId xmlns:a16="http://schemas.microsoft.com/office/drawing/2014/main" id="{00000000-0008-0000-0900-00004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7" name="Picture 66" descr="ecblank">
          <a:extLst>
            <a:ext uri="{FF2B5EF4-FFF2-40B4-BE49-F238E27FC236}">
              <a16:creationId xmlns:a16="http://schemas.microsoft.com/office/drawing/2014/main" id="{00000000-0008-0000-0900-00004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8" name="Picture 68" descr="ecblank">
          <a:extLst>
            <a:ext uri="{FF2B5EF4-FFF2-40B4-BE49-F238E27FC236}">
              <a16:creationId xmlns:a16="http://schemas.microsoft.com/office/drawing/2014/main" id="{00000000-0008-0000-0900-00004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89" name="Picture 72" descr="ecblank">
          <a:extLst>
            <a:ext uri="{FF2B5EF4-FFF2-40B4-BE49-F238E27FC236}">
              <a16:creationId xmlns:a16="http://schemas.microsoft.com/office/drawing/2014/main" id="{00000000-0008-0000-0900-00004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0" name="Picture 97" descr="ecblank">
          <a:extLst>
            <a:ext uri="{FF2B5EF4-FFF2-40B4-BE49-F238E27FC236}">
              <a16:creationId xmlns:a16="http://schemas.microsoft.com/office/drawing/2014/main" id="{00000000-0008-0000-0900-00004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1" name="Picture 99" descr="ecblank">
          <a:extLst>
            <a:ext uri="{FF2B5EF4-FFF2-40B4-BE49-F238E27FC236}">
              <a16:creationId xmlns:a16="http://schemas.microsoft.com/office/drawing/2014/main" id="{00000000-0008-0000-0900-00004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2" name="Picture 101" descr="ecblank">
          <a:extLst>
            <a:ext uri="{FF2B5EF4-FFF2-40B4-BE49-F238E27FC236}">
              <a16:creationId xmlns:a16="http://schemas.microsoft.com/office/drawing/2014/main" id="{00000000-0008-0000-0900-00004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3" name="Picture 103" descr="ecblank">
          <a:extLst>
            <a:ext uri="{FF2B5EF4-FFF2-40B4-BE49-F238E27FC236}">
              <a16:creationId xmlns:a16="http://schemas.microsoft.com/office/drawing/2014/main" id="{00000000-0008-0000-0900-00004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4" name="Picture 26" descr="ecblank">
          <a:extLst>
            <a:ext uri="{FF2B5EF4-FFF2-40B4-BE49-F238E27FC236}">
              <a16:creationId xmlns:a16="http://schemas.microsoft.com/office/drawing/2014/main" id="{00000000-0008-0000-0900-00004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5" name="Picture 30" descr="ecblank">
          <a:extLst>
            <a:ext uri="{FF2B5EF4-FFF2-40B4-BE49-F238E27FC236}">
              <a16:creationId xmlns:a16="http://schemas.microsoft.com/office/drawing/2014/main" id="{00000000-0008-0000-0900-00004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6" name="Picture 34" descr="ecblank">
          <a:extLst>
            <a:ext uri="{FF2B5EF4-FFF2-40B4-BE49-F238E27FC236}">
              <a16:creationId xmlns:a16="http://schemas.microsoft.com/office/drawing/2014/main" id="{00000000-0008-0000-0900-00005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7" name="Picture 38" descr="ecblank">
          <a:extLst>
            <a:ext uri="{FF2B5EF4-FFF2-40B4-BE49-F238E27FC236}">
              <a16:creationId xmlns:a16="http://schemas.microsoft.com/office/drawing/2014/main" id="{00000000-0008-0000-0900-00005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8" name="Picture 43" descr="ecblank">
          <a:extLst>
            <a:ext uri="{FF2B5EF4-FFF2-40B4-BE49-F238E27FC236}">
              <a16:creationId xmlns:a16="http://schemas.microsoft.com/office/drawing/2014/main" id="{00000000-0008-0000-0900-00005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899" name="Picture 47" descr="ecblank">
          <a:extLst>
            <a:ext uri="{FF2B5EF4-FFF2-40B4-BE49-F238E27FC236}">
              <a16:creationId xmlns:a16="http://schemas.microsoft.com/office/drawing/2014/main" id="{00000000-0008-0000-0900-00005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0" name="Picture 51" descr="ecblank">
          <a:extLst>
            <a:ext uri="{FF2B5EF4-FFF2-40B4-BE49-F238E27FC236}">
              <a16:creationId xmlns:a16="http://schemas.microsoft.com/office/drawing/2014/main" id="{00000000-0008-0000-0900-00005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1" name="Picture 55" descr="ecblank">
          <a:extLst>
            <a:ext uri="{FF2B5EF4-FFF2-40B4-BE49-F238E27FC236}">
              <a16:creationId xmlns:a16="http://schemas.microsoft.com/office/drawing/2014/main" id="{00000000-0008-0000-0900-00005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2" name="Picture 59" descr="ecblank">
          <a:extLst>
            <a:ext uri="{FF2B5EF4-FFF2-40B4-BE49-F238E27FC236}">
              <a16:creationId xmlns:a16="http://schemas.microsoft.com/office/drawing/2014/main" id="{00000000-0008-0000-0900-00005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3" name="Picture 63" descr="ecblank">
          <a:extLst>
            <a:ext uri="{FF2B5EF4-FFF2-40B4-BE49-F238E27FC236}">
              <a16:creationId xmlns:a16="http://schemas.microsoft.com/office/drawing/2014/main" id="{00000000-0008-0000-0900-00005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4" name="Picture 64" descr="ecblank">
          <a:extLst>
            <a:ext uri="{FF2B5EF4-FFF2-40B4-BE49-F238E27FC236}">
              <a16:creationId xmlns:a16="http://schemas.microsoft.com/office/drawing/2014/main" id="{00000000-0008-0000-0900-00005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5" name="Picture 65" descr="ecblank">
          <a:extLst>
            <a:ext uri="{FF2B5EF4-FFF2-40B4-BE49-F238E27FC236}">
              <a16:creationId xmlns:a16="http://schemas.microsoft.com/office/drawing/2014/main" id="{00000000-0008-0000-0900-00005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6" name="Picture 66" descr="ecblank">
          <a:extLst>
            <a:ext uri="{FF2B5EF4-FFF2-40B4-BE49-F238E27FC236}">
              <a16:creationId xmlns:a16="http://schemas.microsoft.com/office/drawing/2014/main" id="{00000000-0008-0000-0900-00005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7" name="Picture 68" descr="ecblank">
          <a:extLst>
            <a:ext uri="{FF2B5EF4-FFF2-40B4-BE49-F238E27FC236}">
              <a16:creationId xmlns:a16="http://schemas.microsoft.com/office/drawing/2014/main" id="{00000000-0008-0000-0900-00005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8" name="Picture 72" descr="ecblank">
          <a:extLst>
            <a:ext uri="{FF2B5EF4-FFF2-40B4-BE49-F238E27FC236}">
              <a16:creationId xmlns:a16="http://schemas.microsoft.com/office/drawing/2014/main" id="{00000000-0008-0000-0900-00005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09" name="Picture 97" descr="ecblank">
          <a:extLst>
            <a:ext uri="{FF2B5EF4-FFF2-40B4-BE49-F238E27FC236}">
              <a16:creationId xmlns:a16="http://schemas.microsoft.com/office/drawing/2014/main" id="{00000000-0008-0000-0900-00005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0" name="Picture 99" descr="ecblank">
          <a:extLst>
            <a:ext uri="{FF2B5EF4-FFF2-40B4-BE49-F238E27FC236}">
              <a16:creationId xmlns:a16="http://schemas.microsoft.com/office/drawing/2014/main" id="{00000000-0008-0000-0900-00005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1" name="Picture 101" descr="ecblank">
          <a:extLst>
            <a:ext uri="{FF2B5EF4-FFF2-40B4-BE49-F238E27FC236}">
              <a16:creationId xmlns:a16="http://schemas.microsoft.com/office/drawing/2014/main" id="{00000000-0008-0000-0900-00005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2" name="Picture 103" descr="ecblank">
          <a:extLst>
            <a:ext uri="{FF2B5EF4-FFF2-40B4-BE49-F238E27FC236}">
              <a16:creationId xmlns:a16="http://schemas.microsoft.com/office/drawing/2014/main" id="{00000000-0008-0000-0900-00006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3" name="Picture 105" descr="ecblank">
          <a:extLst>
            <a:ext uri="{FF2B5EF4-FFF2-40B4-BE49-F238E27FC236}">
              <a16:creationId xmlns:a16="http://schemas.microsoft.com/office/drawing/2014/main" id="{00000000-0008-0000-0900-00006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4" name="Picture 2" descr="ecblank">
          <a:extLst>
            <a:ext uri="{FF2B5EF4-FFF2-40B4-BE49-F238E27FC236}">
              <a16:creationId xmlns:a16="http://schemas.microsoft.com/office/drawing/2014/main" id="{00000000-0008-0000-0900-00006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5" name="Picture 6" descr="ecblank">
          <a:extLst>
            <a:ext uri="{FF2B5EF4-FFF2-40B4-BE49-F238E27FC236}">
              <a16:creationId xmlns:a16="http://schemas.microsoft.com/office/drawing/2014/main" id="{00000000-0008-0000-0900-00006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6" name="Picture 10" descr="ecblank">
          <a:extLst>
            <a:ext uri="{FF2B5EF4-FFF2-40B4-BE49-F238E27FC236}">
              <a16:creationId xmlns:a16="http://schemas.microsoft.com/office/drawing/2014/main" id="{00000000-0008-0000-0900-00006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7" name="Picture 14" descr="ecblank">
          <a:extLst>
            <a:ext uri="{FF2B5EF4-FFF2-40B4-BE49-F238E27FC236}">
              <a16:creationId xmlns:a16="http://schemas.microsoft.com/office/drawing/2014/main" id="{00000000-0008-0000-0900-00006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8" name="Picture 18" descr="ecblank">
          <a:extLst>
            <a:ext uri="{FF2B5EF4-FFF2-40B4-BE49-F238E27FC236}">
              <a16:creationId xmlns:a16="http://schemas.microsoft.com/office/drawing/2014/main" id="{00000000-0008-0000-0900-00006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19" name="Picture 22" descr="ecblank">
          <a:extLst>
            <a:ext uri="{FF2B5EF4-FFF2-40B4-BE49-F238E27FC236}">
              <a16:creationId xmlns:a16="http://schemas.microsoft.com/office/drawing/2014/main" id="{00000000-0008-0000-0900-00006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0" name="Picture 26" descr="ecblank">
          <a:extLst>
            <a:ext uri="{FF2B5EF4-FFF2-40B4-BE49-F238E27FC236}">
              <a16:creationId xmlns:a16="http://schemas.microsoft.com/office/drawing/2014/main" id="{00000000-0008-0000-0900-00006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1" name="Picture 30" descr="ecblank">
          <a:extLst>
            <a:ext uri="{FF2B5EF4-FFF2-40B4-BE49-F238E27FC236}">
              <a16:creationId xmlns:a16="http://schemas.microsoft.com/office/drawing/2014/main" id="{00000000-0008-0000-0900-00006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2" name="Picture 34" descr="ecblank">
          <a:extLst>
            <a:ext uri="{FF2B5EF4-FFF2-40B4-BE49-F238E27FC236}">
              <a16:creationId xmlns:a16="http://schemas.microsoft.com/office/drawing/2014/main" id="{00000000-0008-0000-0900-00006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3" name="Picture 38" descr="ecblank">
          <a:extLst>
            <a:ext uri="{FF2B5EF4-FFF2-40B4-BE49-F238E27FC236}">
              <a16:creationId xmlns:a16="http://schemas.microsoft.com/office/drawing/2014/main" id="{00000000-0008-0000-0900-00006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4" name="Picture 43" descr="ecblank">
          <a:extLst>
            <a:ext uri="{FF2B5EF4-FFF2-40B4-BE49-F238E27FC236}">
              <a16:creationId xmlns:a16="http://schemas.microsoft.com/office/drawing/2014/main" id="{00000000-0008-0000-0900-00006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5" name="Picture 47" descr="ecblank">
          <a:extLst>
            <a:ext uri="{FF2B5EF4-FFF2-40B4-BE49-F238E27FC236}">
              <a16:creationId xmlns:a16="http://schemas.microsoft.com/office/drawing/2014/main" id="{00000000-0008-0000-0900-00006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6" name="Picture 51" descr="ecblank">
          <a:extLst>
            <a:ext uri="{FF2B5EF4-FFF2-40B4-BE49-F238E27FC236}">
              <a16:creationId xmlns:a16="http://schemas.microsoft.com/office/drawing/2014/main" id="{00000000-0008-0000-0900-00006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7" name="Picture 55" descr="ecblank">
          <a:extLst>
            <a:ext uri="{FF2B5EF4-FFF2-40B4-BE49-F238E27FC236}">
              <a16:creationId xmlns:a16="http://schemas.microsoft.com/office/drawing/2014/main" id="{00000000-0008-0000-0900-00006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8" name="Picture 59" descr="ecblank">
          <a:extLst>
            <a:ext uri="{FF2B5EF4-FFF2-40B4-BE49-F238E27FC236}">
              <a16:creationId xmlns:a16="http://schemas.microsoft.com/office/drawing/2014/main" id="{00000000-0008-0000-0900-00007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29" name="Picture 63" descr="ecblank">
          <a:extLst>
            <a:ext uri="{FF2B5EF4-FFF2-40B4-BE49-F238E27FC236}">
              <a16:creationId xmlns:a16="http://schemas.microsoft.com/office/drawing/2014/main" id="{00000000-0008-0000-0900-00007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0" name="Picture 64" descr="ecblank">
          <a:extLst>
            <a:ext uri="{FF2B5EF4-FFF2-40B4-BE49-F238E27FC236}">
              <a16:creationId xmlns:a16="http://schemas.microsoft.com/office/drawing/2014/main" id="{00000000-0008-0000-0900-00007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1" name="Picture 65" descr="ecblank">
          <a:extLst>
            <a:ext uri="{FF2B5EF4-FFF2-40B4-BE49-F238E27FC236}">
              <a16:creationId xmlns:a16="http://schemas.microsoft.com/office/drawing/2014/main" id="{00000000-0008-0000-0900-00007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2" name="Picture 66" descr="ecblank">
          <a:extLst>
            <a:ext uri="{FF2B5EF4-FFF2-40B4-BE49-F238E27FC236}">
              <a16:creationId xmlns:a16="http://schemas.microsoft.com/office/drawing/2014/main" id="{00000000-0008-0000-0900-00007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3" name="Picture 68" descr="ecblank">
          <a:extLst>
            <a:ext uri="{FF2B5EF4-FFF2-40B4-BE49-F238E27FC236}">
              <a16:creationId xmlns:a16="http://schemas.microsoft.com/office/drawing/2014/main" id="{00000000-0008-0000-0900-00007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4" name="Picture 72" descr="ecblank">
          <a:extLst>
            <a:ext uri="{FF2B5EF4-FFF2-40B4-BE49-F238E27FC236}">
              <a16:creationId xmlns:a16="http://schemas.microsoft.com/office/drawing/2014/main" id="{00000000-0008-0000-0900-00007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5" name="Picture 97" descr="ecblank">
          <a:extLst>
            <a:ext uri="{FF2B5EF4-FFF2-40B4-BE49-F238E27FC236}">
              <a16:creationId xmlns:a16="http://schemas.microsoft.com/office/drawing/2014/main" id="{00000000-0008-0000-0900-00007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6" name="Picture 99" descr="ecblank">
          <a:extLst>
            <a:ext uri="{FF2B5EF4-FFF2-40B4-BE49-F238E27FC236}">
              <a16:creationId xmlns:a16="http://schemas.microsoft.com/office/drawing/2014/main" id="{00000000-0008-0000-0900-00007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7" name="Picture 101" descr="ecblank">
          <a:extLst>
            <a:ext uri="{FF2B5EF4-FFF2-40B4-BE49-F238E27FC236}">
              <a16:creationId xmlns:a16="http://schemas.microsoft.com/office/drawing/2014/main" id="{00000000-0008-0000-0900-00007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8" name="Picture 103" descr="ecblank">
          <a:extLst>
            <a:ext uri="{FF2B5EF4-FFF2-40B4-BE49-F238E27FC236}">
              <a16:creationId xmlns:a16="http://schemas.microsoft.com/office/drawing/2014/main" id="{00000000-0008-0000-0900-00007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39" name="Picture 30" descr="ecblank">
          <a:extLst>
            <a:ext uri="{FF2B5EF4-FFF2-40B4-BE49-F238E27FC236}">
              <a16:creationId xmlns:a16="http://schemas.microsoft.com/office/drawing/2014/main" id="{00000000-0008-0000-0900-00007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0" name="Picture 34" descr="ecblank">
          <a:extLst>
            <a:ext uri="{FF2B5EF4-FFF2-40B4-BE49-F238E27FC236}">
              <a16:creationId xmlns:a16="http://schemas.microsoft.com/office/drawing/2014/main" id="{00000000-0008-0000-0900-00007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1" name="Picture 38" descr="ecblank">
          <a:extLst>
            <a:ext uri="{FF2B5EF4-FFF2-40B4-BE49-F238E27FC236}">
              <a16:creationId xmlns:a16="http://schemas.microsoft.com/office/drawing/2014/main" id="{00000000-0008-0000-0900-00007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2" name="Picture 43" descr="ecblank">
          <a:extLst>
            <a:ext uri="{FF2B5EF4-FFF2-40B4-BE49-F238E27FC236}">
              <a16:creationId xmlns:a16="http://schemas.microsoft.com/office/drawing/2014/main" id="{00000000-0008-0000-0900-00007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3" name="Picture 47" descr="ecblank">
          <a:extLst>
            <a:ext uri="{FF2B5EF4-FFF2-40B4-BE49-F238E27FC236}">
              <a16:creationId xmlns:a16="http://schemas.microsoft.com/office/drawing/2014/main" id="{00000000-0008-0000-0900-00007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4" name="Picture 51" descr="ecblank">
          <a:extLst>
            <a:ext uri="{FF2B5EF4-FFF2-40B4-BE49-F238E27FC236}">
              <a16:creationId xmlns:a16="http://schemas.microsoft.com/office/drawing/2014/main" id="{00000000-0008-0000-0900-00008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5" name="Picture 55" descr="ecblank">
          <a:extLst>
            <a:ext uri="{FF2B5EF4-FFF2-40B4-BE49-F238E27FC236}">
              <a16:creationId xmlns:a16="http://schemas.microsoft.com/office/drawing/2014/main" id="{00000000-0008-0000-0900-00008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6" name="Picture 59" descr="ecblank">
          <a:extLst>
            <a:ext uri="{FF2B5EF4-FFF2-40B4-BE49-F238E27FC236}">
              <a16:creationId xmlns:a16="http://schemas.microsoft.com/office/drawing/2014/main" id="{00000000-0008-0000-0900-00008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7" name="Picture 63" descr="ecblank">
          <a:extLst>
            <a:ext uri="{FF2B5EF4-FFF2-40B4-BE49-F238E27FC236}">
              <a16:creationId xmlns:a16="http://schemas.microsoft.com/office/drawing/2014/main" id="{00000000-0008-0000-0900-00008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8" name="Picture 64" descr="ecblank">
          <a:extLst>
            <a:ext uri="{FF2B5EF4-FFF2-40B4-BE49-F238E27FC236}">
              <a16:creationId xmlns:a16="http://schemas.microsoft.com/office/drawing/2014/main" id="{00000000-0008-0000-0900-00008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49" name="Picture 65" descr="ecblank">
          <a:extLst>
            <a:ext uri="{FF2B5EF4-FFF2-40B4-BE49-F238E27FC236}">
              <a16:creationId xmlns:a16="http://schemas.microsoft.com/office/drawing/2014/main" id="{00000000-0008-0000-0900-00008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0" name="Picture 66" descr="ecblank">
          <a:extLst>
            <a:ext uri="{FF2B5EF4-FFF2-40B4-BE49-F238E27FC236}">
              <a16:creationId xmlns:a16="http://schemas.microsoft.com/office/drawing/2014/main" id="{00000000-0008-0000-0900-00008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1" name="Picture 68" descr="ecblank">
          <a:extLst>
            <a:ext uri="{FF2B5EF4-FFF2-40B4-BE49-F238E27FC236}">
              <a16:creationId xmlns:a16="http://schemas.microsoft.com/office/drawing/2014/main" id="{00000000-0008-0000-0900-00008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2" name="Picture 72" descr="ecblank">
          <a:extLst>
            <a:ext uri="{FF2B5EF4-FFF2-40B4-BE49-F238E27FC236}">
              <a16:creationId xmlns:a16="http://schemas.microsoft.com/office/drawing/2014/main" id="{00000000-0008-0000-0900-00008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3" name="Picture 97" descr="ecblank">
          <a:extLst>
            <a:ext uri="{FF2B5EF4-FFF2-40B4-BE49-F238E27FC236}">
              <a16:creationId xmlns:a16="http://schemas.microsoft.com/office/drawing/2014/main" id="{00000000-0008-0000-0900-00008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4" name="Picture 99" descr="ecblank">
          <a:extLst>
            <a:ext uri="{FF2B5EF4-FFF2-40B4-BE49-F238E27FC236}">
              <a16:creationId xmlns:a16="http://schemas.microsoft.com/office/drawing/2014/main" id="{00000000-0008-0000-0900-00008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5" name="Picture 101" descr="ecblank">
          <a:extLst>
            <a:ext uri="{FF2B5EF4-FFF2-40B4-BE49-F238E27FC236}">
              <a16:creationId xmlns:a16="http://schemas.microsoft.com/office/drawing/2014/main" id="{00000000-0008-0000-0900-00008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6" name="Picture 103" descr="ecblank">
          <a:extLst>
            <a:ext uri="{FF2B5EF4-FFF2-40B4-BE49-F238E27FC236}">
              <a16:creationId xmlns:a16="http://schemas.microsoft.com/office/drawing/2014/main" id="{00000000-0008-0000-0900-00008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7" name="Picture 105" descr="ecblank">
          <a:extLst>
            <a:ext uri="{FF2B5EF4-FFF2-40B4-BE49-F238E27FC236}">
              <a16:creationId xmlns:a16="http://schemas.microsoft.com/office/drawing/2014/main" id="{00000000-0008-0000-0900-00008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8" name="Picture 2" descr="ecblank">
          <a:extLst>
            <a:ext uri="{FF2B5EF4-FFF2-40B4-BE49-F238E27FC236}">
              <a16:creationId xmlns:a16="http://schemas.microsoft.com/office/drawing/2014/main" id="{00000000-0008-0000-0900-00008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59" name="Picture 6" descr="ecblank">
          <a:extLst>
            <a:ext uri="{FF2B5EF4-FFF2-40B4-BE49-F238E27FC236}">
              <a16:creationId xmlns:a16="http://schemas.microsoft.com/office/drawing/2014/main" id="{00000000-0008-0000-0900-00008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0" name="Picture 10" descr="ecblank">
          <a:extLst>
            <a:ext uri="{FF2B5EF4-FFF2-40B4-BE49-F238E27FC236}">
              <a16:creationId xmlns:a16="http://schemas.microsoft.com/office/drawing/2014/main" id="{00000000-0008-0000-0900-00009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1" name="Picture 14" descr="ecblank">
          <a:extLst>
            <a:ext uri="{FF2B5EF4-FFF2-40B4-BE49-F238E27FC236}">
              <a16:creationId xmlns:a16="http://schemas.microsoft.com/office/drawing/2014/main" id="{00000000-0008-0000-0900-00009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2" name="Picture 18" descr="ecblank">
          <a:extLst>
            <a:ext uri="{FF2B5EF4-FFF2-40B4-BE49-F238E27FC236}">
              <a16:creationId xmlns:a16="http://schemas.microsoft.com/office/drawing/2014/main" id="{00000000-0008-0000-0900-00009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3" name="Picture 22" descr="ecblank">
          <a:extLst>
            <a:ext uri="{FF2B5EF4-FFF2-40B4-BE49-F238E27FC236}">
              <a16:creationId xmlns:a16="http://schemas.microsoft.com/office/drawing/2014/main" id="{00000000-0008-0000-0900-00009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4" name="Picture 26" descr="ecblank">
          <a:extLst>
            <a:ext uri="{FF2B5EF4-FFF2-40B4-BE49-F238E27FC236}">
              <a16:creationId xmlns:a16="http://schemas.microsoft.com/office/drawing/2014/main" id="{00000000-0008-0000-0900-00009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5" name="Picture 30" descr="ecblank">
          <a:extLst>
            <a:ext uri="{FF2B5EF4-FFF2-40B4-BE49-F238E27FC236}">
              <a16:creationId xmlns:a16="http://schemas.microsoft.com/office/drawing/2014/main" id="{00000000-0008-0000-0900-00009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6" name="Picture 34" descr="ecblank">
          <a:extLst>
            <a:ext uri="{FF2B5EF4-FFF2-40B4-BE49-F238E27FC236}">
              <a16:creationId xmlns:a16="http://schemas.microsoft.com/office/drawing/2014/main" id="{00000000-0008-0000-0900-00009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7" name="Picture 38" descr="ecblank">
          <a:extLst>
            <a:ext uri="{FF2B5EF4-FFF2-40B4-BE49-F238E27FC236}">
              <a16:creationId xmlns:a16="http://schemas.microsoft.com/office/drawing/2014/main" id="{00000000-0008-0000-0900-00009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8" name="Picture 43" descr="ecblank">
          <a:extLst>
            <a:ext uri="{FF2B5EF4-FFF2-40B4-BE49-F238E27FC236}">
              <a16:creationId xmlns:a16="http://schemas.microsoft.com/office/drawing/2014/main" id="{00000000-0008-0000-0900-00009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69" name="Picture 47" descr="ecblank">
          <a:extLst>
            <a:ext uri="{FF2B5EF4-FFF2-40B4-BE49-F238E27FC236}">
              <a16:creationId xmlns:a16="http://schemas.microsoft.com/office/drawing/2014/main" id="{00000000-0008-0000-0900-00009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0" name="Picture 51" descr="ecblank">
          <a:extLst>
            <a:ext uri="{FF2B5EF4-FFF2-40B4-BE49-F238E27FC236}">
              <a16:creationId xmlns:a16="http://schemas.microsoft.com/office/drawing/2014/main" id="{00000000-0008-0000-0900-00009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1" name="Picture 55" descr="ecblank">
          <a:extLst>
            <a:ext uri="{FF2B5EF4-FFF2-40B4-BE49-F238E27FC236}">
              <a16:creationId xmlns:a16="http://schemas.microsoft.com/office/drawing/2014/main" id="{00000000-0008-0000-0900-00009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2" name="Picture 59" descr="ecblank">
          <a:extLst>
            <a:ext uri="{FF2B5EF4-FFF2-40B4-BE49-F238E27FC236}">
              <a16:creationId xmlns:a16="http://schemas.microsoft.com/office/drawing/2014/main" id="{00000000-0008-0000-0900-00009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3" name="Picture 63" descr="ecblank">
          <a:extLst>
            <a:ext uri="{FF2B5EF4-FFF2-40B4-BE49-F238E27FC236}">
              <a16:creationId xmlns:a16="http://schemas.microsoft.com/office/drawing/2014/main" id="{00000000-0008-0000-0900-00009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4" name="Picture 64" descr="ecblank">
          <a:extLst>
            <a:ext uri="{FF2B5EF4-FFF2-40B4-BE49-F238E27FC236}">
              <a16:creationId xmlns:a16="http://schemas.microsoft.com/office/drawing/2014/main" id="{00000000-0008-0000-0900-00009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5" name="Picture 65" descr="ecblank">
          <a:extLst>
            <a:ext uri="{FF2B5EF4-FFF2-40B4-BE49-F238E27FC236}">
              <a16:creationId xmlns:a16="http://schemas.microsoft.com/office/drawing/2014/main" id="{00000000-0008-0000-0900-00009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6" name="Picture 66" descr="ecblank">
          <a:extLst>
            <a:ext uri="{FF2B5EF4-FFF2-40B4-BE49-F238E27FC236}">
              <a16:creationId xmlns:a16="http://schemas.microsoft.com/office/drawing/2014/main" id="{00000000-0008-0000-0900-0000A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7" name="Picture 68" descr="ecblank">
          <a:extLst>
            <a:ext uri="{FF2B5EF4-FFF2-40B4-BE49-F238E27FC236}">
              <a16:creationId xmlns:a16="http://schemas.microsoft.com/office/drawing/2014/main" id="{00000000-0008-0000-0900-0000A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8" name="Picture 72" descr="ecblank">
          <a:extLst>
            <a:ext uri="{FF2B5EF4-FFF2-40B4-BE49-F238E27FC236}">
              <a16:creationId xmlns:a16="http://schemas.microsoft.com/office/drawing/2014/main" id="{00000000-0008-0000-0900-0000A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79" name="Picture 97" descr="ecblank">
          <a:extLst>
            <a:ext uri="{FF2B5EF4-FFF2-40B4-BE49-F238E27FC236}">
              <a16:creationId xmlns:a16="http://schemas.microsoft.com/office/drawing/2014/main" id="{00000000-0008-0000-0900-0000A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0" name="Picture 99" descr="ecblank">
          <a:extLst>
            <a:ext uri="{FF2B5EF4-FFF2-40B4-BE49-F238E27FC236}">
              <a16:creationId xmlns:a16="http://schemas.microsoft.com/office/drawing/2014/main" id="{00000000-0008-0000-0900-0000A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1" name="Picture 101" descr="ecblank">
          <a:extLst>
            <a:ext uri="{FF2B5EF4-FFF2-40B4-BE49-F238E27FC236}">
              <a16:creationId xmlns:a16="http://schemas.microsoft.com/office/drawing/2014/main" id="{00000000-0008-0000-0900-0000A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2" name="Picture 103" descr="ecblank">
          <a:extLst>
            <a:ext uri="{FF2B5EF4-FFF2-40B4-BE49-F238E27FC236}">
              <a16:creationId xmlns:a16="http://schemas.microsoft.com/office/drawing/2014/main" id="{00000000-0008-0000-0900-0000A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3" name="Picture 26" descr="ecblank">
          <a:extLst>
            <a:ext uri="{FF2B5EF4-FFF2-40B4-BE49-F238E27FC236}">
              <a16:creationId xmlns:a16="http://schemas.microsoft.com/office/drawing/2014/main" id="{00000000-0008-0000-0900-0000A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4" name="Picture 30" descr="ecblank">
          <a:extLst>
            <a:ext uri="{FF2B5EF4-FFF2-40B4-BE49-F238E27FC236}">
              <a16:creationId xmlns:a16="http://schemas.microsoft.com/office/drawing/2014/main" id="{00000000-0008-0000-0900-0000A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5" name="Picture 34" descr="ecblank">
          <a:extLst>
            <a:ext uri="{FF2B5EF4-FFF2-40B4-BE49-F238E27FC236}">
              <a16:creationId xmlns:a16="http://schemas.microsoft.com/office/drawing/2014/main" id="{00000000-0008-0000-0900-0000A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6" name="Picture 38" descr="ecblank">
          <a:extLst>
            <a:ext uri="{FF2B5EF4-FFF2-40B4-BE49-F238E27FC236}">
              <a16:creationId xmlns:a16="http://schemas.microsoft.com/office/drawing/2014/main" id="{00000000-0008-0000-0900-0000A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7" name="Picture 43" descr="ecblank">
          <a:extLst>
            <a:ext uri="{FF2B5EF4-FFF2-40B4-BE49-F238E27FC236}">
              <a16:creationId xmlns:a16="http://schemas.microsoft.com/office/drawing/2014/main" id="{00000000-0008-0000-0900-0000A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8" name="Picture 47" descr="ecblank">
          <a:extLst>
            <a:ext uri="{FF2B5EF4-FFF2-40B4-BE49-F238E27FC236}">
              <a16:creationId xmlns:a16="http://schemas.microsoft.com/office/drawing/2014/main" id="{00000000-0008-0000-0900-0000A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89" name="Picture 51" descr="ecblank">
          <a:extLst>
            <a:ext uri="{FF2B5EF4-FFF2-40B4-BE49-F238E27FC236}">
              <a16:creationId xmlns:a16="http://schemas.microsoft.com/office/drawing/2014/main" id="{00000000-0008-0000-0900-0000A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0" name="Picture 55" descr="ecblank">
          <a:extLst>
            <a:ext uri="{FF2B5EF4-FFF2-40B4-BE49-F238E27FC236}">
              <a16:creationId xmlns:a16="http://schemas.microsoft.com/office/drawing/2014/main" id="{00000000-0008-0000-0900-0000A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1" name="Picture 59" descr="ecblank">
          <a:extLst>
            <a:ext uri="{FF2B5EF4-FFF2-40B4-BE49-F238E27FC236}">
              <a16:creationId xmlns:a16="http://schemas.microsoft.com/office/drawing/2014/main" id="{00000000-0008-0000-0900-0000A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2" name="Picture 63" descr="ecblank">
          <a:extLst>
            <a:ext uri="{FF2B5EF4-FFF2-40B4-BE49-F238E27FC236}">
              <a16:creationId xmlns:a16="http://schemas.microsoft.com/office/drawing/2014/main" id="{00000000-0008-0000-0900-0000B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3" name="Picture 64" descr="ecblank">
          <a:extLst>
            <a:ext uri="{FF2B5EF4-FFF2-40B4-BE49-F238E27FC236}">
              <a16:creationId xmlns:a16="http://schemas.microsoft.com/office/drawing/2014/main" id="{00000000-0008-0000-0900-0000B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4" name="Picture 65" descr="ecblank">
          <a:extLst>
            <a:ext uri="{FF2B5EF4-FFF2-40B4-BE49-F238E27FC236}">
              <a16:creationId xmlns:a16="http://schemas.microsoft.com/office/drawing/2014/main" id="{00000000-0008-0000-0900-0000B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5" name="Picture 66" descr="ecblank">
          <a:extLst>
            <a:ext uri="{FF2B5EF4-FFF2-40B4-BE49-F238E27FC236}">
              <a16:creationId xmlns:a16="http://schemas.microsoft.com/office/drawing/2014/main" id="{00000000-0008-0000-0900-0000B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6" name="Picture 68" descr="ecblank">
          <a:extLst>
            <a:ext uri="{FF2B5EF4-FFF2-40B4-BE49-F238E27FC236}">
              <a16:creationId xmlns:a16="http://schemas.microsoft.com/office/drawing/2014/main" id="{00000000-0008-0000-0900-0000B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7" name="Picture 72" descr="ecblank">
          <a:extLst>
            <a:ext uri="{FF2B5EF4-FFF2-40B4-BE49-F238E27FC236}">
              <a16:creationId xmlns:a16="http://schemas.microsoft.com/office/drawing/2014/main" id="{00000000-0008-0000-0900-0000B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8" name="Picture 97" descr="ecblank">
          <a:extLst>
            <a:ext uri="{FF2B5EF4-FFF2-40B4-BE49-F238E27FC236}">
              <a16:creationId xmlns:a16="http://schemas.microsoft.com/office/drawing/2014/main" id="{00000000-0008-0000-0900-0000B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2999" name="Picture 99" descr="ecblank">
          <a:extLst>
            <a:ext uri="{FF2B5EF4-FFF2-40B4-BE49-F238E27FC236}">
              <a16:creationId xmlns:a16="http://schemas.microsoft.com/office/drawing/2014/main" id="{00000000-0008-0000-0900-0000B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0" name="Picture 101" descr="ecblank">
          <a:extLst>
            <a:ext uri="{FF2B5EF4-FFF2-40B4-BE49-F238E27FC236}">
              <a16:creationId xmlns:a16="http://schemas.microsoft.com/office/drawing/2014/main" id="{00000000-0008-0000-0900-0000B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1" name="Picture 103" descr="ecblank">
          <a:extLst>
            <a:ext uri="{FF2B5EF4-FFF2-40B4-BE49-F238E27FC236}">
              <a16:creationId xmlns:a16="http://schemas.microsoft.com/office/drawing/2014/main" id="{00000000-0008-0000-0900-0000B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2" name="Picture 105" descr="ecblank">
          <a:extLst>
            <a:ext uri="{FF2B5EF4-FFF2-40B4-BE49-F238E27FC236}">
              <a16:creationId xmlns:a16="http://schemas.microsoft.com/office/drawing/2014/main" id="{00000000-0008-0000-0900-0000B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3" name="Picture 2" descr="ecblank">
          <a:extLst>
            <a:ext uri="{FF2B5EF4-FFF2-40B4-BE49-F238E27FC236}">
              <a16:creationId xmlns:a16="http://schemas.microsoft.com/office/drawing/2014/main" id="{00000000-0008-0000-0900-0000B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4" name="Picture 6" descr="ecblank">
          <a:extLst>
            <a:ext uri="{FF2B5EF4-FFF2-40B4-BE49-F238E27FC236}">
              <a16:creationId xmlns:a16="http://schemas.microsoft.com/office/drawing/2014/main" id="{00000000-0008-0000-0900-0000B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5" name="Picture 10" descr="ecblank">
          <a:extLst>
            <a:ext uri="{FF2B5EF4-FFF2-40B4-BE49-F238E27FC236}">
              <a16:creationId xmlns:a16="http://schemas.microsoft.com/office/drawing/2014/main" id="{00000000-0008-0000-0900-0000B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6" name="Picture 14" descr="ecblank">
          <a:extLst>
            <a:ext uri="{FF2B5EF4-FFF2-40B4-BE49-F238E27FC236}">
              <a16:creationId xmlns:a16="http://schemas.microsoft.com/office/drawing/2014/main" id="{00000000-0008-0000-0900-0000B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7" name="Picture 18" descr="ecblank">
          <a:extLst>
            <a:ext uri="{FF2B5EF4-FFF2-40B4-BE49-F238E27FC236}">
              <a16:creationId xmlns:a16="http://schemas.microsoft.com/office/drawing/2014/main" id="{00000000-0008-0000-0900-0000B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8" name="Picture 22" descr="ecblank">
          <a:extLst>
            <a:ext uri="{FF2B5EF4-FFF2-40B4-BE49-F238E27FC236}">
              <a16:creationId xmlns:a16="http://schemas.microsoft.com/office/drawing/2014/main" id="{00000000-0008-0000-0900-0000C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09" name="Picture 26" descr="ecblank">
          <a:extLst>
            <a:ext uri="{FF2B5EF4-FFF2-40B4-BE49-F238E27FC236}">
              <a16:creationId xmlns:a16="http://schemas.microsoft.com/office/drawing/2014/main" id="{00000000-0008-0000-0900-0000C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0" name="Picture 30" descr="ecblank">
          <a:extLst>
            <a:ext uri="{FF2B5EF4-FFF2-40B4-BE49-F238E27FC236}">
              <a16:creationId xmlns:a16="http://schemas.microsoft.com/office/drawing/2014/main" id="{00000000-0008-0000-0900-0000C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1" name="Picture 34" descr="ecblank">
          <a:extLst>
            <a:ext uri="{FF2B5EF4-FFF2-40B4-BE49-F238E27FC236}">
              <a16:creationId xmlns:a16="http://schemas.microsoft.com/office/drawing/2014/main" id="{00000000-0008-0000-0900-0000C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2" name="Picture 38" descr="ecblank">
          <a:extLst>
            <a:ext uri="{FF2B5EF4-FFF2-40B4-BE49-F238E27FC236}">
              <a16:creationId xmlns:a16="http://schemas.microsoft.com/office/drawing/2014/main" id="{00000000-0008-0000-0900-0000C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3" name="Picture 43" descr="ecblank">
          <a:extLst>
            <a:ext uri="{FF2B5EF4-FFF2-40B4-BE49-F238E27FC236}">
              <a16:creationId xmlns:a16="http://schemas.microsoft.com/office/drawing/2014/main" id="{00000000-0008-0000-0900-0000C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4" name="Picture 47" descr="ecblank">
          <a:extLst>
            <a:ext uri="{FF2B5EF4-FFF2-40B4-BE49-F238E27FC236}">
              <a16:creationId xmlns:a16="http://schemas.microsoft.com/office/drawing/2014/main" id="{00000000-0008-0000-0900-0000C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5" name="Picture 51" descr="ecblank">
          <a:extLst>
            <a:ext uri="{FF2B5EF4-FFF2-40B4-BE49-F238E27FC236}">
              <a16:creationId xmlns:a16="http://schemas.microsoft.com/office/drawing/2014/main" id="{00000000-0008-0000-0900-0000C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6" name="Picture 55" descr="ecblank">
          <a:extLst>
            <a:ext uri="{FF2B5EF4-FFF2-40B4-BE49-F238E27FC236}">
              <a16:creationId xmlns:a16="http://schemas.microsoft.com/office/drawing/2014/main" id="{00000000-0008-0000-0900-0000C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7" name="Picture 59" descr="ecblank">
          <a:extLst>
            <a:ext uri="{FF2B5EF4-FFF2-40B4-BE49-F238E27FC236}">
              <a16:creationId xmlns:a16="http://schemas.microsoft.com/office/drawing/2014/main" id="{00000000-0008-0000-0900-0000C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8" name="Picture 63" descr="ecblank">
          <a:extLst>
            <a:ext uri="{FF2B5EF4-FFF2-40B4-BE49-F238E27FC236}">
              <a16:creationId xmlns:a16="http://schemas.microsoft.com/office/drawing/2014/main" id="{00000000-0008-0000-0900-0000C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19" name="Picture 64" descr="ecblank">
          <a:extLst>
            <a:ext uri="{FF2B5EF4-FFF2-40B4-BE49-F238E27FC236}">
              <a16:creationId xmlns:a16="http://schemas.microsoft.com/office/drawing/2014/main" id="{00000000-0008-0000-0900-0000C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0" name="Picture 65" descr="ecblank">
          <a:extLst>
            <a:ext uri="{FF2B5EF4-FFF2-40B4-BE49-F238E27FC236}">
              <a16:creationId xmlns:a16="http://schemas.microsoft.com/office/drawing/2014/main" id="{00000000-0008-0000-0900-0000C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1" name="Picture 66" descr="ecblank">
          <a:extLst>
            <a:ext uri="{FF2B5EF4-FFF2-40B4-BE49-F238E27FC236}">
              <a16:creationId xmlns:a16="http://schemas.microsoft.com/office/drawing/2014/main" id="{00000000-0008-0000-0900-0000C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2" name="Picture 68" descr="ecblank">
          <a:extLst>
            <a:ext uri="{FF2B5EF4-FFF2-40B4-BE49-F238E27FC236}">
              <a16:creationId xmlns:a16="http://schemas.microsoft.com/office/drawing/2014/main" id="{00000000-0008-0000-0900-0000C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3" name="Picture 72" descr="ecblank">
          <a:extLst>
            <a:ext uri="{FF2B5EF4-FFF2-40B4-BE49-F238E27FC236}">
              <a16:creationId xmlns:a16="http://schemas.microsoft.com/office/drawing/2014/main" id="{00000000-0008-0000-0900-0000C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4" name="Picture 97" descr="ecblank">
          <a:extLst>
            <a:ext uri="{FF2B5EF4-FFF2-40B4-BE49-F238E27FC236}">
              <a16:creationId xmlns:a16="http://schemas.microsoft.com/office/drawing/2014/main" id="{00000000-0008-0000-0900-0000D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5" name="Picture 99" descr="ecblank">
          <a:extLst>
            <a:ext uri="{FF2B5EF4-FFF2-40B4-BE49-F238E27FC236}">
              <a16:creationId xmlns:a16="http://schemas.microsoft.com/office/drawing/2014/main" id="{00000000-0008-0000-0900-0000D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6" name="Picture 101" descr="ecblank">
          <a:extLst>
            <a:ext uri="{FF2B5EF4-FFF2-40B4-BE49-F238E27FC236}">
              <a16:creationId xmlns:a16="http://schemas.microsoft.com/office/drawing/2014/main" id="{00000000-0008-0000-0900-0000D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7" name="Picture 103" descr="ecblank">
          <a:extLst>
            <a:ext uri="{FF2B5EF4-FFF2-40B4-BE49-F238E27FC236}">
              <a16:creationId xmlns:a16="http://schemas.microsoft.com/office/drawing/2014/main" id="{00000000-0008-0000-0900-0000D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8" name="Picture 30" descr="ecblank">
          <a:extLst>
            <a:ext uri="{FF2B5EF4-FFF2-40B4-BE49-F238E27FC236}">
              <a16:creationId xmlns:a16="http://schemas.microsoft.com/office/drawing/2014/main" id="{00000000-0008-0000-0900-0000D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29" name="Picture 34" descr="ecblank">
          <a:extLst>
            <a:ext uri="{FF2B5EF4-FFF2-40B4-BE49-F238E27FC236}">
              <a16:creationId xmlns:a16="http://schemas.microsoft.com/office/drawing/2014/main" id="{00000000-0008-0000-0900-0000D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0" name="Picture 38" descr="ecblank">
          <a:extLst>
            <a:ext uri="{FF2B5EF4-FFF2-40B4-BE49-F238E27FC236}">
              <a16:creationId xmlns:a16="http://schemas.microsoft.com/office/drawing/2014/main" id="{00000000-0008-0000-0900-0000D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1" name="Picture 43" descr="ecblank">
          <a:extLst>
            <a:ext uri="{FF2B5EF4-FFF2-40B4-BE49-F238E27FC236}">
              <a16:creationId xmlns:a16="http://schemas.microsoft.com/office/drawing/2014/main" id="{00000000-0008-0000-0900-0000D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2" name="Picture 47" descr="ecblank">
          <a:extLst>
            <a:ext uri="{FF2B5EF4-FFF2-40B4-BE49-F238E27FC236}">
              <a16:creationId xmlns:a16="http://schemas.microsoft.com/office/drawing/2014/main" id="{00000000-0008-0000-0900-0000D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3" name="Picture 51" descr="ecblank">
          <a:extLst>
            <a:ext uri="{FF2B5EF4-FFF2-40B4-BE49-F238E27FC236}">
              <a16:creationId xmlns:a16="http://schemas.microsoft.com/office/drawing/2014/main" id="{00000000-0008-0000-0900-0000D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4" name="Picture 55" descr="ecblank">
          <a:extLst>
            <a:ext uri="{FF2B5EF4-FFF2-40B4-BE49-F238E27FC236}">
              <a16:creationId xmlns:a16="http://schemas.microsoft.com/office/drawing/2014/main" id="{00000000-0008-0000-0900-0000D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5" name="Picture 59" descr="ecblank">
          <a:extLst>
            <a:ext uri="{FF2B5EF4-FFF2-40B4-BE49-F238E27FC236}">
              <a16:creationId xmlns:a16="http://schemas.microsoft.com/office/drawing/2014/main" id="{00000000-0008-0000-0900-0000D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6" name="Picture 63" descr="ecblank">
          <a:extLst>
            <a:ext uri="{FF2B5EF4-FFF2-40B4-BE49-F238E27FC236}">
              <a16:creationId xmlns:a16="http://schemas.microsoft.com/office/drawing/2014/main" id="{00000000-0008-0000-0900-0000D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7" name="Picture 64" descr="ecblank">
          <a:extLst>
            <a:ext uri="{FF2B5EF4-FFF2-40B4-BE49-F238E27FC236}">
              <a16:creationId xmlns:a16="http://schemas.microsoft.com/office/drawing/2014/main" id="{00000000-0008-0000-0900-0000D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8" name="Picture 65" descr="ecblank">
          <a:extLst>
            <a:ext uri="{FF2B5EF4-FFF2-40B4-BE49-F238E27FC236}">
              <a16:creationId xmlns:a16="http://schemas.microsoft.com/office/drawing/2014/main" id="{00000000-0008-0000-0900-0000D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39" name="Picture 66" descr="ecblank">
          <a:extLst>
            <a:ext uri="{FF2B5EF4-FFF2-40B4-BE49-F238E27FC236}">
              <a16:creationId xmlns:a16="http://schemas.microsoft.com/office/drawing/2014/main" id="{00000000-0008-0000-0900-0000D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0" name="Picture 68" descr="ecblank">
          <a:extLst>
            <a:ext uri="{FF2B5EF4-FFF2-40B4-BE49-F238E27FC236}">
              <a16:creationId xmlns:a16="http://schemas.microsoft.com/office/drawing/2014/main" id="{00000000-0008-0000-0900-0000E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1" name="Picture 72" descr="ecblank">
          <a:extLst>
            <a:ext uri="{FF2B5EF4-FFF2-40B4-BE49-F238E27FC236}">
              <a16:creationId xmlns:a16="http://schemas.microsoft.com/office/drawing/2014/main" id="{00000000-0008-0000-0900-0000E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2" name="Picture 97" descr="ecblank">
          <a:extLst>
            <a:ext uri="{FF2B5EF4-FFF2-40B4-BE49-F238E27FC236}">
              <a16:creationId xmlns:a16="http://schemas.microsoft.com/office/drawing/2014/main" id="{00000000-0008-0000-0900-0000E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3" name="Picture 99" descr="ecblank">
          <a:extLst>
            <a:ext uri="{FF2B5EF4-FFF2-40B4-BE49-F238E27FC236}">
              <a16:creationId xmlns:a16="http://schemas.microsoft.com/office/drawing/2014/main" id="{00000000-0008-0000-0900-0000E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4" name="Picture 101" descr="ecblank">
          <a:extLst>
            <a:ext uri="{FF2B5EF4-FFF2-40B4-BE49-F238E27FC236}">
              <a16:creationId xmlns:a16="http://schemas.microsoft.com/office/drawing/2014/main" id="{00000000-0008-0000-0900-0000E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5" name="Picture 103" descr="ecblank">
          <a:extLst>
            <a:ext uri="{FF2B5EF4-FFF2-40B4-BE49-F238E27FC236}">
              <a16:creationId xmlns:a16="http://schemas.microsoft.com/office/drawing/2014/main" id="{00000000-0008-0000-0900-0000E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6" name="Picture 105" descr="ecblank">
          <a:extLst>
            <a:ext uri="{FF2B5EF4-FFF2-40B4-BE49-F238E27FC236}">
              <a16:creationId xmlns:a16="http://schemas.microsoft.com/office/drawing/2014/main" id="{00000000-0008-0000-0900-0000E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7" name="Picture 2" descr="ecblank">
          <a:extLst>
            <a:ext uri="{FF2B5EF4-FFF2-40B4-BE49-F238E27FC236}">
              <a16:creationId xmlns:a16="http://schemas.microsoft.com/office/drawing/2014/main" id="{00000000-0008-0000-0900-0000E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8" name="Picture 6" descr="ecblank">
          <a:extLst>
            <a:ext uri="{FF2B5EF4-FFF2-40B4-BE49-F238E27FC236}">
              <a16:creationId xmlns:a16="http://schemas.microsoft.com/office/drawing/2014/main" id="{00000000-0008-0000-0900-0000E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49" name="Picture 10" descr="ecblank">
          <a:extLst>
            <a:ext uri="{FF2B5EF4-FFF2-40B4-BE49-F238E27FC236}">
              <a16:creationId xmlns:a16="http://schemas.microsoft.com/office/drawing/2014/main" id="{00000000-0008-0000-0900-0000E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0" name="Picture 14" descr="ecblank">
          <a:extLst>
            <a:ext uri="{FF2B5EF4-FFF2-40B4-BE49-F238E27FC236}">
              <a16:creationId xmlns:a16="http://schemas.microsoft.com/office/drawing/2014/main" id="{00000000-0008-0000-0900-0000E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1" name="Picture 18" descr="ecblank">
          <a:extLst>
            <a:ext uri="{FF2B5EF4-FFF2-40B4-BE49-F238E27FC236}">
              <a16:creationId xmlns:a16="http://schemas.microsoft.com/office/drawing/2014/main" id="{00000000-0008-0000-0900-0000E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2" name="Picture 22" descr="ecblank">
          <a:extLst>
            <a:ext uri="{FF2B5EF4-FFF2-40B4-BE49-F238E27FC236}">
              <a16:creationId xmlns:a16="http://schemas.microsoft.com/office/drawing/2014/main" id="{00000000-0008-0000-0900-0000E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3" name="Picture 26" descr="ecblank">
          <a:extLst>
            <a:ext uri="{FF2B5EF4-FFF2-40B4-BE49-F238E27FC236}">
              <a16:creationId xmlns:a16="http://schemas.microsoft.com/office/drawing/2014/main" id="{00000000-0008-0000-0900-0000E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4" name="Picture 30" descr="ecblank">
          <a:extLst>
            <a:ext uri="{FF2B5EF4-FFF2-40B4-BE49-F238E27FC236}">
              <a16:creationId xmlns:a16="http://schemas.microsoft.com/office/drawing/2014/main" id="{00000000-0008-0000-0900-0000E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5" name="Picture 34" descr="ecblank">
          <a:extLst>
            <a:ext uri="{FF2B5EF4-FFF2-40B4-BE49-F238E27FC236}">
              <a16:creationId xmlns:a16="http://schemas.microsoft.com/office/drawing/2014/main" id="{00000000-0008-0000-0900-0000E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6" name="Picture 38" descr="ecblank">
          <a:extLst>
            <a:ext uri="{FF2B5EF4-FFF2-40B4-BE49-F238E27FC236}">
              <a16:creationId xmlns:a16="http://schemas.microsoft.com/office/drawing/2014/main" id="{00000000-0008-0000-0900-0000F0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7" name="Picture 43" descr="ecblank">
          <a:extLst>
            <a:ext uri="{FF2B5EF4-FFF2-40B4-BE49-F238E27FC236}">
              <a16:creationId xmlns:a16="http://schemas.microsoft.com/office/drawing/2014/main" id="{00000000-0008-0000-0900-0000F1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8" name="Picture 47" descr="ecblank">
          <a:extLst>
            <a:ext uri="{FF2B5EF4-FFF2-40B4-BE49-F238E27FC236}">
              <a16:creationId xmlns:a16="http://schemas.microsoft.com/office/drawing/2014/main" id="{00000000-0008-0000-0900-0000F2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59" name="Picture 51" descr="ecblank">
          <a:extLst>
            <a:ext uri="{FF2B5EF4-FFF2-40B4-BE49-F238E27FC236}">
              <a16:creationId xmlns:a16="http://schemas.microsoft.com/office/drawing/2014/main" id="{00000000-0008-0000-0900-0000F3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0" name="Picture 55" descr="ecblank">
          <a:extLst>
            <a:ext uri="{FF2B5EF4-FFF2-40B4-BE49-F238E27FC236}">
              <a16:creationId xmlns:a16="http://schemas.microsoft.com/office/drawing/2014/main" id="{00000000-0008-0000-0900-0000F4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1" name="Picture 59" descr="ecblank">
          <a:extLst>
            <a:ext uri="{FF2B5EF4-FFF2-40B4-BE49-F238E27FC236}">
              <a16:creationId xmlns:a16="http://schemas.microsoft.com/office/drawing/2014/main" id="{00000000-0008-0000-0900-0000F5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2" name="Picture 63" descr="ecblank">
          <a:extLst>
            <a:ext uri="{FF2B5EF4-FFF2-40B4-BE49-F238E27FC236}">
              <a16:creationId xmlns:a16="http://schemas.microsoft.com/office/drawing/2014/main" id="{00000000-0008-0000-0900-0000F6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3" name="Picture 64" descr="ecblank">
          <a:extLst>
            <a:ext uri="{FF2B5EF4-FFF2-40B4-BE49-F238E27FC236}">
              <a16:creationId xmlns:a16="http://schemas.microsoft.com/office/drawing/2014/main" id="{00000000-0008-0000-0900-0000F7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4" name="Picture 65" descr="ecblank">
          <a:extLst>
            <a:ext uri="{FF2B5EF4-FFF2-40B4-BE49-F238E27FC236}">
              <a16:creationId xmlns:a16="http://schemas.microsoft.com/office/drawing/2014/main" id="{00000000-0008-0000-0900-0000F8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5" name="Picture 66" descr="ecblank">
          <a:extLst>
            <a:ext uri="{FF2B5EF4-FFF2-40B4-BE49-F238E27FC236}">
              <a16:creationId xmlns:a16="http://schemas.microsoft.com/office/drawing/2014/main" id="{00000000-0008-0000-0900-0000F9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6" name="Picture 68" descr="ecblank">
          <a:extLst>
            <a:ext uri="{FF2B5EF4-FFF2-40B4-BE49-F238E27FC236}">
              <a16:creationId xmlns:a16="http://schemas.microsoft.com/office/drawing/2014/main" id="{00000000-0008-0000-0900-0000FA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7" name="Picture 72" descr="ecblank">
          <a:extLst>
            <a:ext uri="{FF2B5EF4-FFF2-40B4-BE49-F238E27FC236}">
              <a16:creationId xmlns:a16="http://schemas.microsoft.com/office/drawing/2014/main" id="{00000000-0008-0000-0900-0000FB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8" name="Picture 97" descr="ecblank">
          <a:extLst>
            <a:ext uri="{FF2B5EF4-FFF2-40B4-BE49-F238E27FC236}">
              <a16:creationId xmlns:a16="http://schemas.microsoft.com/office/drawing/2014/main" id="{00000000-0008-0000-0900-0000FC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69" name="Picture 99" descr="ecblank">
          <a:extLst>
            <a:ext uri="{FF2B5EF4-FFF2-40B4-BE49-F238E27FC236}">
              <a16:creationId xmlns:a16="http://schemas.microsoft.com/office/drawing/2014/main" id="{00000000-0008-0000-0900-0000FD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0" name="Picture 101" descr="ecblank">
          <a:extLst>
            <a:ext uri="{FF2B5EF4-FFF2-40B4-BE49-F238E27FC236}">
              <a16:creationId xmlns:a16="http://schemas.microsoft.com/office/drawing/2014/main" id="{00000000-0008-0000-0900-0000FE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1" name="Picture 103" descr="ecblank">
          <a:extLst>
            <a:ext uri="{FF2B5EF4-FFF2-40B4-BE49-F238E27FC236}">
              <a16:creationId xmlns:a16="http://schemas.microsoft.com/office/drawing/2014/main" id="{00000000-0008-0000-0900-0000FF0B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2" name="Picture 26" descr="ecblank">
          <a:extLst>
            <a:ext uri="{FF2B5EF4-FFF2-40B4-BE49-F238E27FC236}">
              <a16:creationId xmlns:a16="http://schemas.microsoft.com/office/drawing/2014/main" id="{00000000-0008-0000-0900-00000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3" name="Picture 30" descr="ecblank">
          <a:extLst>
            <a:ext uri="{FF2B5EF4-FFF2-40B4-BE49-F238E27FC236}">
              <a16:creationId xmlns:a16="http://schemas.microsoft.com/office/drawing/2014/main" id="{00000000-0008-0000-0900-00000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4" name="Picture 34" descr="ecblank">
          <a:extLst>
            <a:ext uri="{FF2B5EF4-FFF2-40B4-BE49-F238E27FC236}">
              <a16:creationId xmlns:a16="http://schemas.microsoft.com/office/drawing/2014/main" id="{00000000-0008-0000-0900-00000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5" name="Picture 38" descr="ecblank">
          <a:extLst>
            <a:ext uri="{FF2B5EF4-FFF2-40B4-BE49-F238E27FC236}">
              <a16:creationId xmlns:a16="http://schemas.microsoft.com/office/drawing/2014/main" id="{00000000-0008-0000-0900-00000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6" name="Picture 43" descr="ecblank">
          <a:extLst>
            <a:ext uri="{FF2B5EF4-FFF2-40B4-BE49-F238E27FC236}">
              <a16:creationId xmlns:a16="http://schemas.microsoft.com/office/drawing/2014/main" id="{00000000-0008-0000-0900-00000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7" name="Picture 47" descr="ecblank">
          <a:extLst>
            <a:ext uri="{FF2B5EF4-FFF2-40B4-BE49-F238E27FC236}">
              <a16:creationId xmlns:a16="http://schemas.microsoft.com/office/drawing/2014/main" id="{00000000-0008-0000-0900-00000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8" name="Picture 51" descr="ecblank">
          <a:extLst>
            <a:ext uri="{FF2B5EF4-FFF2-40B4-BE49-F238E27FC236}">
              <a16:creationId xmlns:a16="http://schemas.microsoft.com/office/drawing/2014/main" id="{00000000-0008-0000-0900-00000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79" name="Picture 55" descr="ecblank">
          <a:extLst>
            <a:ext uri="{FF2B5EF4-FFF2-40B4-BE49-F238E27FC236}">
              <a16:creationId xmlns:a16="http://schemas.microsoft.com/office/drawing/2014/main" id="{00000000-0008-0000-0900-00000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0" name="Picture 59" descr="ecblank">
          <a:extLst>
            <a:ext uri="{FF2B5EF4-FFF2-40B4-BE49-F238E27FC236}">
              <a16:creationId xmlns:a16="http://schemas.microsoft.com/office/drawing/2014/main" id="{00000000-0008-0000-0900-00000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1" name="Picture 63" descr="ecblank">
          <a:extLst>
            <a:ext uri="{FF2B5EF4-FFF2-40B4-BE49-F238E27FC236}">
              <a16:creationId xmlns:a16="http://schemas.microsoft.com/office/drawing/2014/main" id="{00000000-0008-0000-0900-00000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2" name="Picture 64" descr="ecblank">
          <a:extLst>
            <a:ext uri="{FF2B5EF4-FFF2-40B4-BE49-F238E27FC236}">
              <a16:creationId xmlns:a16="http://schemas.microsoft.com/office/drawing/2014/main" id="{00000000-0008-0000-0900-00000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3" name="Picture 65" descr="ecblank">
          <a:extLst>
            <a:ext uri="{FF2B5EF4-FFF2-40B4-BE49-F238E27FC236}">
              <a16:creationId xmlns:a16="http://schemas.microsoft.com/office/drawing/2014/main" id="{00000000-0008-0000-0900-00000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4" name="Picture 66" descr="ecblank">
          <a:extLst>
            <a:ext uri="{FF2B5EF4-FFF2-40B4-BE49-F238E27FC236}">
              <a16:creationId xmlns:a16="http://schemas.microsoft.com/office/drawing/2014/main" id="{00000000-0008-0000-0900-00000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5" name="Picture 68" descr="ecblank">
          <a:extLst>
            <a:ext uri="{FF2B5EF4-FFF2-40B4-BE49-F238E27FC236}">
              <a16:creationId xmlns:a16="http://schemas.microsoft.com/office/drawing/2014/main" id="{00000000-0008-0000-0900-00000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6" name="Picture 72" descr="ecblank">
          <a:extLst>
            <a:ext uri="{FF2B5EF4-FFF2-40B4-BE49-F238E27FC236}">
              <a16:creationId xmlns:a16="http://schemas.microsoft.com/office/drawing/2014/main" id="{00000000-0008-0000-0900-00000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7" name="Picture 97" descr="ecblank">
          <a:extLst>
            <a:ext uri="{FF2B5EF4-FFF2-40B4-BE49-F238E27FC236}">
              <a16:creationId xmlns:a16="http://schemas.microsoft.com/office/drawing/2014/main" id="{00000000-0008-0000-0900-00000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8" name="Picture 99" descr="ecblank">
          <a:extLst>
            <a:ext uri="{FF2B5EF4-FFF2-40B4-BE49-F238E27FC236}">
              <a16:creationId xmlns:a16="http://schemas.microsoft.com/office/drawing/2014/main" id="{00000000-0008-0000-0900-00001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89" name="Picture 101" descr="ecblank">
          <a:extLst>
            <a:ext uri="{FF2B5EF4-FFF2-40B4-BE49-F238E27FC236}">
              <a16:creationId xmlns:a16="http://schemas.microsoft.com/office/drawing/2014/main" id="{00000000-0008-0000-0900-00001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0" name="Picture 103" descr="ecblank">
          <a:extLst>
            <a:ext uri="{FF2B5EF4-FFF2-40B4-BE49-F238E27FC236}">
              <a16:creationId xmlns:a16="http://schemas.microsoft.com/office/drawing/2014/main" id="{00000000-0008-0000-0900-00001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1" name="Picture 105" descr="ecblank">
          <a:extLst>
            <a:ext uri="{FF2B5EF4-FFF2-40B4-BE49-F238E27FC236}">
              <a16:creationId xmlns:a16="http://schemas.microsoft.com/office/drawing/2014/main" id="{00000000-0008-0000-0900-00001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2" name="Picture 2" descr="ecblank">
          <a:extLst>
            <a:ext uri="{FF2B5EF4-FFF2-40B4-BE49-F238E27FC236}">
              <a16:creationId xmlns:a16="http://schemas.microsoft.com/office/drawing/2014/main" id="{00000000-0008-0000-0900-00001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3" name="Picture 6" descr="ecblank">
          <a:extLst>
            <a:ext uri="{FF2B5EF4-FFF2-40B4-BE49-F238E27FC236}">
              <a16:creationId xmlns:a16="http://schemas.microsoft.com/office/drawing/2014/main" id="{00000000-0008-0000-0900-00001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4" name="Picture 10" descr="ecblank">
          <a:extLst>
            <a:ext uri="{FF2B5EF4-FFF2-40B4-BE49-F238E27FC236}">
              <a16:creationId xmlns:a16="http://schemas.microsoft.com/office/drawing/2014/main" id="{00000000-0008-0000-0900-00001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5" name="Picture 14" descr="ecblank">
          <a:extLst>
            <a:ext uri="{FF2B5EF4-FFF2-40B4-BE49-F238E27FC236}">
              <a16:creationId xmlns:a16="http://schemas.microsoft.com/office/drawing/2014/main" id="{00000000-0008-0000-0900-00001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6" name="Picture 18" descr="ecblank">
          <a:extLst>
            <a:ext uri="{FF2B5EF4-FFF2-40B4-BE49-F238E27FC236}">
              <a16:creationId xmlns:a16="http://schemas.microsoft.com/office/drawing/2014/main" id="{00000000-0008-0000-0900-00001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7" name="Picture 22" descr="ecblank">
          <a:extLst>
            <a:ext uri="{FF2B5EF4-FFF2-40B4-BE49-F238E27FC236}">
              <a16:creationId xmlns:a16="http://schemas.microsoft.com/office/drawing/2014/main" id="{00000000-0008-0000-0900-00001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8" name="Picture 26" descr="ecblank">
          <a:extLst>
            <a:ext uri="{FF2B5EF4-FFF2-40B4-BE49-F238E27FC236}">
              <a16:creationId xmlns:a16="http://schemas.microsoft.com/office/drawing/2014/main" id="{00000000-0008-0000-0900-00001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099" name="Picture 30" descr="ecblank">
          <a:extLst>
            <a:ext uri="{FF2B5EF4-FFF2-40B4-BE49-F238E27FC236}">
              <a16:creationId xmlns:a16="http://schemas.microsoft.com/office/drawing/2014/main" id="{00000000-0008-0000-0900-00001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0" name="Picture 34" descr="ecblank">
          <a:extLst>
            <a:ext uri="{FF2B5EF4-FFF2-40B4-BE49-F238E27FC236}">
              <a16:creationId xmlns:a16="http://schemas.microsoft.com/office/drawing/2014/main" id="{00000000-0008-0000-0900-00001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1" name="Picture 38" descr="ecblank">
          <a:extLst>
            <a:ext uri="{FF2B5EF4-FFF2-40B4-BE49-F238E27FC236}">
              <a16:creationId xmlns:a16="http://schemas.microsoft.com/office/drawing/2014/main" id="{00000000-0008-0000-0900-00001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2" name="Picture 43" descr="ecblank">
          <a:extLst>
            <a:ext uri="{FF2B5EF4-FFF2-40B4-BE49-F238E27FC236}">
              <a16:creationId xmlns:a16="http://schemas.microsoft.com/office/drawing/2014/main" id="{00000000-0008-0000-0900-00001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3" name="Picture 47" descr="ecblank">
          <a:extLst>
            <a:ext uri="{FF2B5EF4-FFF2-40B4-BE49-F238E27FC236}">
              <a16:creationId xmlns:a16="http://schemas.microsoft.com/office/drawing/2014/main" id="{00000000-0008-0000-0900-00001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4" name="Picture 51" descr="ecblank">
          <a:extLst>
            <a:ext uri="{FF2B5EF4-FFF2-40B4-BE49-F238E27FC236}">
              <a16:creationId xmlns:a16="http://schemas.microsoft.com/office/drawing/2014/main" id="{00000000-0008-0000-0900-00002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5" name="Picture 55" descr="ecblank">
          <a:extLst>
            <a:ext uri="{FF2B5EF4-FFF2-40B4-BE49-F238E27FC236}">
              <a16:creationId xmlns:a16="http://schemas.microsoft.com/office/drawing/2014/main" id="{00000000-0008-0000-0900-00002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6" name="Picture 59" descr="ecblank">
          <a:extLst>
            <a:ext uri="{FF2B5EF4-FFF2-40B4-BE49-F238E27FC236}">
              <a16:creationId xmlns:a16="http://schemas.microsoft.com/office/drawing/2014/main" id="{00000000-0008-0000-0900-00002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7" name="Picture 63" descr="ecblank">
          <a:extLst>
            <a:ext uri="{FF2B5EF4-FFF2-40B4-BE49-F238E27FC236}">
              <a16:creationId xmlns:a16="http://schemas.microsoft.com/office/drawing/2014/main" id="{00000000-0008-0000-0900-00002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8" name="Picture 64" descr="ecblank">
          <a:extLst>
            <a:ext uri="{FF2B5EF4-FFF2-40B4-BE49-F238E27FC236}">
              <a16:creationId xmlns:a16="http://schemas.microsoft.com/office/drawing/2014/main" id="{00000000-0008-0000-0900-00002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09" name="Picture 65" descr="ecblank">
          <a:extLst>
            <a:ext uri="{FF2B5EF4-FFF2-40B4-BE49-F238E27FC236}">
              <a16:creationId xmlns:a16="http://schemas.microsoft.com/office/drawing/2014/main" id="{00000000-0008-0000-0900-00002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0" name="Picture 66" descr="ecblank">
          <a:extLst>
            <a:ext uri="{FF2B5EF4-FFF2-40B4-BE49-F238E27FC236}">
              <a16:creationId xmlns:a16="http://schemas.microsoft.com/office/drawing/2014/main" id="{00000000-0008-0000-0900-00002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1" name="Picture 68" descr="ecblank">
          <a:extLst>
            <a:ext uri="{FF2B5EF4-FFF2-40B4-BE49-F238E27FC236}">
              <a16:creationId xmlns:a16="http://schemas.microsoft.com/office/drawing/2014/main" id="{00000000-0008-0000-0900-00002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2" name="Picture 72" descr="ecblank">
          <a:extLst>
            <a:ext uri="{FF2B5EF4-FFF2-40B4-BE49-F238E27FC236}">
              <a16:creationId xmlns:a16="http://schemas.microsoft.com/office/drawing/2014/main" id="{00000000-0008-0000-0900-00002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3" name="Picture 97" descr="ecblank">
          <a:extLst>
            <a:ext uri="{FF2B5EF4-FFF2-40B4-BE49-F238E27FC236}">
              <a16:creationId xmlns:a16="http://schemas.microsoft.com/office/drawing/2014/main" id="{00000000-0008-0000-0900-00002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4" name="Picture 99" descr="ecblank">
          <a:extLst>
            <a:ext uri="{FF2B5EF4-FFF2-40B4-BE49-F238E27FC236}">
              <a16:creationId xmlns:a16="http://schemas.microsoft.com/office/drawing/2014/main" id="{00000000-0008-0000-0900-00002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5" name="Picture 101" descr="ecblank">
          <a:extLst>
            <a:ext uri="{FF2B5EF4-FFF2-40B4-BE49-F238E27FC236}">
              <a16:creationId xmlns:a16="http://schemas.microsoft.com/office/drawing/2014/main" id="{00000000-0008-0000-0900-00002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6" name="Picture 103" descr="ecblank">
          <a:extLst>
            <a:ext uri="{FF2B5EF4-FFF2-40B4-BE49-F238E27FC236}">
              <a16:creationId xmlns:a16="http://schemas.microsoft.com/office/drawing/2014/main" id="{00000000-0008-0000-0900-00002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7" name="Picture 30" descr="ecblank">
          <a:extLst>
            <a:ext uri="{FF2B5EF4-FFF2-40B4-BE49-F238E27FC236}">
              <a16:creationId xmlns:a16="http://schemas.microsoft.com/office/drawing/2014/main" id="{00000000-0008-0000-0900-00002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8" name="Picture 34" descr="ecblank">
          <a:extLst>
            <a:ext uri="{FF2B5EF4-FFF2-40B4-BE49-F238E27FC236}">
              <a16:creationId xmlns:a16="http://schemas.microsoft.com/office/drawing/2014/main" id="{00000000-0008-0000-0900-00002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19" name="Picture 38" descr="ecblank">
          <a:extLst>
            <a:ext uri="{FF2B5EF4-FFF2-40B4-BE49-F238E27FC236}">
              <a16:creationId xmlns:a16="http://schemas.microsoft.com/office/drawing/2014/main" id="{00000000-0008-0000-0900-00002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0" name="Picture 43" descr="ecblank">
          <a:extLst>
            <a:ext uri="{FF2B5EF4-FFF2-40B4-BE49-F238E27FC236}">
              <a16:creationId xmlns:a16="http://schemas.microsoft.com/office/drawing/2014/main" id="{00000000-0008-0000-0900-00003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1" name="Picture 47" descr="ecblank">
          <a:extLst>
            <a:ext uri="{FF2B5EF4-FFF2-40B4-BE49-F238E27FC236}">
              <a16:creationId xmlns:a16="http://schemas.microsoft.com/office/drawing/2014/main" id="{00000000-0008-0000-0900-00003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2" name="Picture 51" descr="ecblank">
          <a:extLst>
            <a:ext uri="{FF2B5EF4-FFF2-40B4-BE49-F238E27FC236}">
              <a16:creationId xmlns:a16="http://schemas.microsoft.com/office/drawing/2014/main" id="{00000000-0008-0000-0900-00003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3" name="Picture 55" descr="ecblank">
          <a:extLst>
            <a:ext uri="{FF2B5EF4-FFF2-40B4-BE49-F238E27FC236}">
              <a16:creationId xmlns:a16="http://schemas.microsoft.com/office/drawing/2014/main" id="{00000000-0008-0000-0900-00003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4" name="Picture 59" descr="ecblank">
          <a:extLst>
            <a:ext uri="{FF2B5EF4-FFF2-40B4-BE49-F238E27FC236}">
              <a16:creationId xmlns:a16="http://schemas.microsoft.com/office/drawing/2014/main" id="{00000000-0008-0000-0900-00003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5" name="Picture 63" descr="ecblank">
          <a:extLst>
            <a:ext uri="{FF2B5EF4-FFF2-40B4-BE49-F238E27FC236}">
              <a16:creationId xmlns:a16="http://schemas.microsoft.com/office/drawing/2014/main" id="{00000000-0008-0000-0900-00003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6" name="Picture 64" descr="ecblank">
          <a:extLst>
            <a:ext uri="{FF2B5EF4-FFF2-40B4-BE49-F238E27FC236}">
              <a16:creationId xmlns:a16="http://schemas.microsoft.com/office/drawing/2014/main" id="{00000000-0008-0000-0900-00003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7" name="Picture 65" descr="ecblank">
          <a:extLst>
            <a:ext uri="{FF2B5EF4-FFF2-40B4-BE49-F238E27FC236}">
              <a16:creationId xmlns:a16="http://schemas.microsoft.com/office/drawing/2014/main" id="{00000000-0008-0000-0900-00003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8" name="Picture 66" descr="ecblank">
          <a:extLst>
            <a:ext uri="{FF2B5EF4-FFF2-40B4-BE49-F238E27FC236}">
              <a16:creationId xmlns:a16="http://schemas.microsoft.com/office/drawing/2014/main" id="{00000000-0008-0000-0900-00003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29" name="Picture 68" descr="ecblank">
          <a:extLst>
            <a:ext uri="{FF2B5EF4-FFF2-40B4-BE49-F238E27FC236}">
              <a16:creationId xmlns:a16="http://schemas.microsoft.com/office/drawing/2014/main" id="{00000000-0008-0000-0900-00003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0" name="Picture 72" descr="ecblank">
          <a:extLst>
            <a:ext uri="{FF2B5EF4-FFF2-40B4-BE49-F238E27FC236}">
              <a16:creationId xmlns:a16="http://schemas.microsoft.com/office/drawing/2014/main" id="{00000000-0008-0000-0900-00003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1" name="Picture 97" descr="ecblank">
          <a:extLst>
            <a:ext uri="{FF2B5EF4-FFF2-40B4-BE49-F238E27FC236}">
              <a16:creationId xmlns:a16="http://schemas.microsoft.com/office/drawing/2014/main" id="{00000000-0008-0000-0900-00003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2" name="Picture 99" descr="ecblank">
          <a:extLst>
            <a:ext uri="{FF2B5EF4-FFF2-40B4-BE49-F238E27FC236}">
              <a16:creationId xmlns:a16="http://schemas.microsoft.com/office/drawing/2014/main" id="{00000000-0008-0000-0900-00003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3" name="Picture 101" descr="ecblank">
          <a:extLst>
            <a:ext uri="{FF2B5EF4-FFF2-40B4-BE49-F238E27FC236}">
              <a16:creationId xmlns:a16="http://schemas.microsoft.com/office/drawing/2014/main" id="{00000000-0008-0000-0900-00003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4" name="Picture 103" descr="ecblank">
          <a:extLst>
            <a:ext uri="{FF2B5EF4-FFF2-40B4-BE49-F238E27FC236}">
              <a16:creationId xmlns:a16="http://schemas.microsoft.com/office/drawing/2014/main" id="{00000000-0008-0000-0900-00003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5" name="Picture 105" descr="ecblank">
          <a:extLst>
            <a:ext uri="{FF2B5EF4-FFF2-40B4-BE49-F238E27FC236}">
              <a16:creationId xmlns:a16="http://schemas.microsoft.com/office/drawing/2014/main" id="{00000000-0008-0000-0900-00003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6" name="Picture 2" descr="ecblank">
          <a:extLst>
            <a:ext uri="{FF2B5EF4-FFF2-40B4-BE49-F238E27FC236}">
              <a16:creationId xmlns:a16="http://schemas.microsoft.com/office/drawing/2014/main" id="{00000000-0008-0000-0900-00004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7" name="Picture 6" descr="ecblank">
          <a:extLst>
            <a:ext uri="{FF2B5EF4-FFF2-40B4-BE49-F238E27FC236}">
              <a16:creationId xmlns:a16="http://schemas.microsoft.com/office/drawing/2014/main" id="{00000000-0008-0000-0900-00004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8" name="Picture 10" descr="ecblank">
          <a:extLst>
            <a:ext uri="{FF2B5EF4-FFF2-40B4-BE49-F238E27FC236}">
              <a16:creationId xmlns:a16="http://schemas.microsoft.com/office/drawing/2014/main" id="{00000000-0008-0000-0900-00004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39" name="Picture 14" descr="ecblank">
          <a:extLst>
            <a:ext uri="{FF2B5EF4-FFF2-40B4-BE49-F238E27FC236}">
              <a16:creationId xmlns:a16="http://schemas.microsoft.com/office/drawing/2014/main" id="{00000000-0008-0000-0900-00004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0" name="Picture 18" descr="ecblank">
          <a:extLst>
            <a:ext uri="{FF2B5EF4-FFF2-40B4-BE49-F238E27FC236}">
              <a16:creationId xmlns:a16="http://schemas.microsoft.com/office/drawing/2014/main" id="{00000000-0008-0000-0900-00004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1" name="Picture 22" descr="ecblank">
          <a:extLst>
            <a:ext uri="{FF2B5EF4-FFF2-40B4-BE49-F238E27FC236}">
              <a16:creationId xmlns:a16="http://schemas.microsoft.com/office/drawing/2014/main" id="{00000000-0008-0000-0900-00004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2" name="Picture 26" descr="ecblank">
          <a:extLst>
            <a:ext uri="{FF2B5EF4-FFF2-40B4-BE49-F238E27FC236}">
              <a16:creationId xmlns:a16="http://schemas.microsoft.com/office/drawing/2014/main" id="{00000000-0008-0000-0900-00004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3" name="Picture 30" descr="ecblank">
          <a:extLst>
            <a:ext uri="{FF2B5EF4-FFF2-40B4-BE49-F238E27FC236}">
              <a16:creationId xmlns:a16="http://schemas.microsoft.com/office/drawing/2014/main" id="{00000000-0008-0000-0900-00004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4" name="Picture 34" descr="ecblank">
          <a:extLst>
            <a:ext uri="{FF2B5EF4-FFF2-40B4-BE49-F238E27FC236}">
              <a16:creationId xmlns:a16="http://schemas.microsoft.com/office/drawing/2014/main" id="{00000000-0008-0000-0900-00004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5" name="Picture 38" descr="ecblank">
          <a:extLst>
            <a:ext uri="{FF2B5EF4-FFF2-40B4-BE49-F238E27FC236}">
              <a16:creationId xmlns:a16="http://schemas.microsoft.com/office/drawing/2014/main" id="{00000000-0008-0000-0900-00004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6" name="Picture 43" descr="ecblank">
          <a:extLst>
            <a:ext uri="{FF2B5EF4-FFF2-40B4-BE49-F238E27FC236}">
              <a16:creationId xmlns:a16="http://schemas.microsoft.com/office/drawing/2014/main" id="{00000000-0008-0000-0900-00004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7" name="Picture 47" descr="ecblank">
          <a:extLst>
            <a:ext uri="{FF2B5EF4-FFF2-40B4-BE49-F238E27FC236}">
              <a16:creationId xmlns:a16="http://schemas.microsoft.com/office/drawing/2014/main" id="{00000000-0008-0000-0900-00004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8" name="Picture 51" descr="ecblank">
          <a:extLst>
            <a:ext uri="{FF2B5EF4-FFF2-40B4-BE49-F238E27FC236}">
              <a16:creationId xmlns:a16="http://schemas.microsoft.com/office/drawing/2014/main" id="{00000000-0008-0000-0900-00004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49" name="Picture 55" descr="ecblank">
          <a:extLst>
            <a:ext uri="{FF2B5EF4-FFF2-40B4-BE49-F238E27FC236}">
              <a16:creationId xmlns:a16="http://schemas.microsoft.com/office/drawing/2014/main" id="{00000000-0008-0000-0900-00004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0" name="Picture 59" descr="ecblank">
          <a:extLst>
            <a:ext uri="{FF2B5EF4-FFF2-40B4-BE49-F238E27FC236}">
              <a16:creationId xmlns:a16="http://schemas.microsoft.com/office/drawing/2014/main" id="{00000000-0008-0000-0900-00004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1" name="Picture 63" descr="ecblank">
          <a:extLst>
            <a:ext uri="{FF2B5EF4-FFF2-40B4-BE49-F238E27FC236}">
              <a16:creationId xmlns:a16="http://schemas.microsoft.com/office/drawing/2014/main" id="{00000000-0008-0000-0900-00004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2" name="Picture 64" descr="ecblank">
          <a:extLst>
            <a:ext uri="{FF2B5EF4-FFF2-40B4-BE49-F238E27FC236}">
              <a16:creationId xmlns:a16="http://schemas.microsoft.com/office/drawing/2014/main" id="{00000000-0008-0000-0900-00005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3" name="Picture 65" descr="ecblank">
          <a:extLst>
            <a:ext uri="{FF2B5EF4-FFF2-40B4-BE49-F238E27FC236}">
              <a16:creationId xmlns:a16="http://schemas.microsoft.com/office/drawing/2014/main" id="{00000000-0008-0000-0900-00005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4" name="Picture 66" descr="ecblank">
          <a:extLst>
            <a:ext uri="{FF2B5EF4-FFF2-40B4-BE49-F238E27FC236}">
              <a16:creationId xmlns:a16="http://schemas.microsoft.com/office/drawing/2014/main" id="{00000000-0008-0000-0900-00005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5" name="Picture 68" descr="ecblank">
          <a:extLst>
            <a:ext uri="{FF2B5EF4-FFF2-40B4-BE49-F238E27FC236}">
              <a16:creationId xmlns:a16="http://schemas.microsoft.com/office/drawing/2014/main" id="{00000000-0008-0000-0900-00005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6" name="Picture 72" descr="ecblank">
          <a:extLst>
            <a:ext uri="{FF2B5EF4-FFF2-40B4-BE49-F238E27FC236}">
              <a16:creationId xmlns:a16="http://schemas.microsoft.com/office/drawing/2014/main" id="{00000000-0008-0000-0900-00005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7" name="Picture 97" descr="ecblank">
          <a:extLst>
            <a:ext uri="{FF2B5EF4-FFF2-40B4-BE49-F238E27FC236}">
              <a16:creationId xmlns:a16="http://schemas.microsoft.com/office/drawing/2014/main" id="{00000000-0008-0000-0900-00005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8" name="Picture 99" descr="ecblank">
          <a:extLst>
            <a:ext uri="{FF2B5EF4-FFF2-40B4-BE49-F238E27FC236}">
              <a16:creationId xmlns:a16="http://schemas.microsoft.com/office/drawing/2014/main" id="{00000000-0008-0000-0900-00005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59" name="Picture 101" descr="ecblank">
          <a:extLst>
            <a:ext uri="{FF2B5EF4-FFF2-40B4-BE49-F238E27FC236}">
              <a16:creationId xmlns:a16="http://schemas.microsoft.com/office/drawing/2014/main" id="{00000000-0008-0000-0900-00005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0" name="Picture 103" descr="ecblank">
          <a:extLst>
            <a:ext uri="{FF2B5EF4-FFF2-40B4-BE49-F238E27FC236}">
              <a16:creationId xmlns:a16="http://schemas.microsoft.com/office/drawing/2014/main" id="{00000000-0008-0000-0900-00005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1" name="Picture 26" descr="ecblank">
          <a:extLst>
            <a:ext uri="{FF2B5EF4-FFF2-40B4-BE49-F238E27FC236}">
              <a16:creationId xmlns:a16="http://schemas.microsoft.com/office/drawing/2014/main" id="{00000000-0008-0000-0900-00005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2" name="Picture 30" descr="ecblank">
          <a:extLst>
            <a:ext uri="{FF2B5EF4-FFF2-40B4-BE49-F238E27FC236}">
              <a16:creationId xmlns:a16="http://schemas.microsoft.com/office/drawing/2014/main" id="{00000000-0008-0000-0900-00005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3" name="Picture 34" descr="ecblank">
          <a:extLst>
            <a:ext uri="{FF2B5EF4-FFF2-40B4-BE49-F238E27FC236}">
              <a16:creationId xmlns:a16="http://schemas.microsoft.com/office/drawing/2014/main" id="{00000000-0008-0000-0900-00005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4" name="Picture 38" descr="ecblank">
          <a:extLst>
            <a:ext uri="{FF2B5EF4-FFF2-40B4-BE49-F238E27FC236}">
              <a16:creationId xmlns:a16="http://schemas.microsoft.com/office/drawing/2014/main" id="{00000000-0008-0000-0900-00005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5" name="Picture 43" descr="ecblank">
          <a:extLst>
            <a:ext uri="{FF2B5EF4-FFF2-40B4-BE49-F238E27FC236}">
              <a16:creationId xmlns:a16="http://schemas.microsoft.com/office/drawing/2014/main" id="{00000000-0008-0000-0900-00005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6" name="Picture 47" descr="ecblank">
          <a:extLst>
            <a:ext uri="{FF2B5EF4-FFF2-40B4-BE49-F238E27FC236}">
              <a16:creationId xmlns:a16="http://schemas.microsoft.com/office/drawing/2014/main" id="{00000000-0008-0000-0900-00005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7" name="Picture 51" descr="ecblank">
          <a:extLst>
            <a:ext uri="{FF2B5EF4-FFF2-40B4-BE49-F238E27FC236}">
              <a16:creationId xmlns:a16="http://schemas.microsoft.com/office/drawing/2014/main" id="{00000000-0008-0000-0900-00005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8" name="Picture 55" descr="ecblank">
          <a:extLst>
            <a:ext uri="{FF2B5EF4-FFF2-40B4-BE49-F238E27FC236}">
              <a16:creationId xmlns:a16="http://schemas.microsoft.com/office/drawing/2014/main" id="{00000000-0008-0000-0900-00006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69" name="Picture 59" descr="ecblank">
          <a:extLst>
            <a:ext uri="{FF2B5EF4-FFF2-40B4-BE49-F238E27FC236}">
              <a16:creationId xmlns:a16="http://schemas.microsoft.com/office/drawing/2014/main" id="{00000000-0008-0000-0900-00006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0" name="Picture 63" descr="ecblank">
          <a:extLst>
            <a:ext uri="{FF2B5EF4-FFF2-40B4-BE49-F238E27FC236}">
              <a16:creationId xmlns:a16="http://schemas.microsoft.com/office/drawing/2014/main" id="{00000000-0008-0000-0900-00006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1" name="Picture 64" descr="ecblank">
          <a:extLst>
            <a:ext uri="{FF2B5EF4-FFF2-40B4-BE49-F238E27FC236}">
              <a16:creationId xmlns:a16="http://schemas.microsoft.com/office/drawing/2014/main" id="{00000000-0008-0000-0900-00006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2" name="Picture 65" descr="ecblank">
          <a:extLst>
            <a:ext uri="{FF2B5EF4-FFF2-40B4-BE49-F238E27FC236}">
              <a16:creationId xmlns:a16="http://schemas.microsoft.com/office/drawing/2014/main" id="{00000000-0008-0000-0900-00006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3" name="Picture 66" descr="ecblank">
          <a:extLst>
            <a:ext uri="{FF2B5EF4-FFF2-40B4-BE49-F238E27FC236}">
              <a16:creationId xmlns:a16="http://schemas.microsoft.com/office/drawing/2014/main" id="{00000000-0008-0000-0900-00006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4" name="Picture 68" descr="ecblank">
          <a:extLst>
            <a:ext uri="{FF2B5EF4-FFF2-40B4-BE49-F238E27FC236}">
              <a16:creationId xmlns:a16="http://schemas.microsoft.com/office/drawing/2014/main" id="{00000000-0008-0000-0900-00006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5" name="Picture 72" descr="ecblank">
          <a:extLst>
            <a:ext uri="{FF2B5EF4-FFF2-40B4-BE49-F238E27FC236}">
              <a16:creationId xmlns:a16="http://schemas.microsoft.com/office/drawing/2014/main" id="{00000000-0008-0000-0900-00006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6" name="Picture 97" descr="ecblank">
          <a:extLst>
            <a:ext uri="{FF2B5EF4-FFF2-40B4-BE49-F238E27FC236}">
              <a16:creationId xmlns:a16="http://schemas.microsoft.com/office/drawing/2014/main" id="{00000000-0008-0000-0900-00006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7" name="Picture 99" descr="ecblank">
          <a:extLst>
            <a:ext uri="{FF2B5EF4-FFF2-40B4-BE49-F238E27FC236}">
              <a16:creationId xmlns:a16="http://schemas.microsoft.com/office/drawing/2014/main" id="{00000000-0008-0000-0900-00006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8" name="Picture 101" descr="ecblank">
          <a:extLst>
            <a:ext uri="{FF2B5EF4-FFF2-40B4-BE49-F238E27FC236}">
              <a16:creationId xmlns:a16="http://schemas.microsoft.com/office/drawing/2014/main" id="{00000000-0008-0000-0900-00006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79" name="Picture 103" descr="ecblank">
          <a:extLst>
            <a:ext uri="{FF2B5EF4-FFF2-40B4-BE49-F238E27FC236}">
              <a16:creationId xmlns:a16="http://schemas.microsoft.com/office/drawing/2014/main" id="{00000000-0008-0000-0900-00006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0" name="Picture 105" descr="ecblank">
          <a:extLst>
            <a:ext uri="{FF2B5EF4-FFF2-40B4-BE49-F238E27FC236}">
              <a16:creationId xmlns:a16="http://schemas.microsoft.com/office/drawing/2014/main" id="{00000000-0008-0000-0900-00006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1" name="Picture 2" descr="ecblank">
          <a:extLst>
            <a:ext uri="{FF2B5EF4-FFF2-40B4-BE49-F238E27FC236}">
              <a16:creationId xmlns:a16="http://schemas.microsoft.com/office/drawing/2014/main" id="{00000000-0008-0000-0900-00006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2" name="Picture 6" descr="ecblank">
          <a:extLst>
            <a:ext uri="{FF2B5EF4-FFF2-40B4-BE49-F238E27FC236}">
              <a16:creationId xmlns:a16="http://schemas.microsoft.com/office/drawing/2014/main" id="{00000000-0008-0000-0900-00006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3" name="Picture 10" descr="ecblank">
          <a:extLst>
            <a:ext uri="{FF2B5EF4-FFF2-40B4-BE49-F238E27FC236}">
              <a16:creationId xmlns:a16="http://schemas.microsoft.com/office/drawing/2014/main" id="{00000000-0008-0000-0900-00006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4" name="Picture 14" descr="ecblank">
          <a:extLst>
            <a:ext uri="{FF2B5EF4-FFF2-40B4-BE49-F238E27FC236}">
              <a16:creationId xmlns:a16="http://schemas.microsoft.com/office/drawing/2014/main" id="{00000000-0008-0000-0900-00007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5" name="Picture 18" descr="ecblank">
          <a:extLst>
            <a:ext uri="{FF2B5EF4-FFF2-40B4-BE49-F238E27FC236}">
              <a16:creationId xmlns:a16="http://schemas.microsoft.com/office/drawing/2014/main" id="{00000000-0008-0000-0900-00007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6" name="Picture 22" descr="ecblank">
          <a:extLst>
            <a:ext uri="{FF2B5EF4-FFF2-40B4-BE49-F238E27FC236}">
              <a16:creationId xmlns:a16="http://schemas.microsoft.com/office/drawing/2014/main" id="{00000000-0008-0000-0900-00007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7" name="Picture 26" descr="ecblank">
          <a:extLst>
            <a:ext uri="{FF2B5EF4-FFF2-40B4-BE49-F238E27FC236}">
              <a16:creationId xmlns:a16="http://schemas.microsoft.com/office/drawing/2014/main" id="{00000000-0008-0000-0900-00007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8" name="Picture 30" descr="ecblank">
          <a:extLst>
            <a:ext uri="{FF2B5EF4-FFF2-40B4-BE49-F238E27FC236}">
              <a16:creationId xmlns:a16="http://schemas.microsoft.com/office/drawing/2014/main" id="{00000000-0008-0000-0900-00007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89" name="Picture 34" descr="ecblank">
          <a:extLst>
            <a:ext uri="{FF2B5EF4-FFF2-40B4-BE49-F238E27FC236}">
              <a16:creationId xmlns:a16="http://schemas.microsoft.com/office/drawing/2014/main" id="{00000000-0008-0000-0900-00007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0" name="Picture 38" descr="ecblank">
          <a:extLst>
            <a:ext uri="{FF2B5EF4-FFF2-40B4-BE49-F238E27FC236}">
              <a16:creationId xmlns:a16="http://schemas.microsoft.com/office/drawing/2014/main" id="{00000000-0008-0000-0900-00007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1" name="Picture 43" descr="ecblank">
          <a:extLst>
            <a:ext uri="{FF2B5EF4-FFF2-40B4-BE49-F238E27FC236}">
              <a16:creationId xmlns:a16="http://schemas.microsoft.com/office/drawing/2014/main" id="{00000000-0008-0000-0900-00007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2" name="Picture 47" descr="ecblank">
          <a:extLst>
            <a:ext uri="{FF2B5EF4-FFF2-40B4-BE49-F238E27FC236}">
              <a16:creationId xmlns:a16="http://schemas.microsoft.com/office/drawing/2014/main" id="{00000000-0008-0000-0900-00007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3" name="Picture 51" descr="ecblank">
          <a:extLst>
            <a:ext uri="{FF2B5EF4-FFF2-40B4-BE49-F238E27FC236}">
              <a16:creationId xmlns:a16="http://schemas.microsoft.com/office/drawing/2014/main" id="{00000000-0008-0000-0900-00007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4" name="Picture 55" descr="ecblank">
          <a:extLst>
            <a:ext uri="{FF2B5EF4-FFF2-40B4-BE49-F238E27FC236}">
              <a16:creationId xmlns:a16="http://schemas.microsoft.com/office/drawing/2014/main" id="{00000000-0008-0000-0900-00007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5" name="Picture 59" descr="ecblank">
          <a:extLst>
            <a:ext uri="{FF2B5EF4-FFF2-40B4-BE49-F238E27FC236}">
              <a16:creationId xmlns:a16="http://schemas.microsoft.com/office/drawing/2014/main" id="{00000000-0008-0000-0900-00007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6" name="Picture 63" descr="ecblank">
          <a:extLst>
            <a:ext uri="{FF2B5EF4-FFF2-40B4-BE49-F238E27FC236}">
              <a16:creationId xmlns:a16="http://schemas.microsoft.com/office/drawing/2014/main" id="{00000000-0008-0000-0900-00007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7" name="Picture 64" descr="ecblank">
          <a:extLst>
            <a:ext uri="{FF2B5EF4-FFF2-40B4-BE49-F238E27FC236}">
              <a16:creationId xmlns:a16="http://schemas.microsoft.com/office/drawing/2014/main" id="{00000000-0008-0000-0900-00007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8" name="Picture 65" descr="ecblank">
          <a:extLst>
            <a:ext uri="{FF2B5EF4-FFF2-40B4-BE49-F238E27FC236}">
              <a16:creationId xmlns:a16="http://schemas.microsoft.com/office/drawing/2014/main" id="{00000000-0008-0000-0900-00007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199" name="Picture 66" descr="ecblank">
          <a:extLst>
            <a:ext uri="{FF2B5EF4-FFF2-40B4-BE49-F238E27FC236}">
              <a16:creationId xmlns:a16="http://schemas.microsoft.com/office/drawing/2014/main" id="{00000000-0008-0000-0900-00007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0" name="Picture 68" descr="ecblank">
          <a:extLst>
            <a:ext uri="{FF2B5EF4-FFF2-40B4-BE49-F238E27FC236}">
              <a16:creationId xmlns:a16="http://schemas.microsoft.com/office/drawing/2014/main" id="{00000000-0008-0000-0900-00008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1" name="Picture 72" descr="ecblank">
          <a:extLst>
            <a:ext uri="{FF2B5EF4-FFF2-40B4-BE49-F238E27FC236}">
              <a16:creationId xmlns:a16="http://schemas.microsoft.com/office/drawing/2014/main" id="{00000000-0008-0000-0900-00008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2" name="Picture 97" descr="ecblank">
          <a:extLst>
            <a:ext uri="{FF2B5EF4-FFF2-40B4-BE49-F238E27FC236}">
              <a16:creationId xmlns:a16="http://schemas.microsoft.com/office/drawing/2014/main" id="{00000000-0008-0000-0900-00008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3" name="Picture 99" descr="ecblank">
          <a:extLst>
            <a:ext uri="{FF2B5EF4-FFF2-40B4-BE49-F238E27FC236}">
              <a16:creationId xmlns:a16="http://schemas.microsoft.com/office/drawing/2014/main" id="{00000000-0008-0000-0900-00008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4" name="Picture 101" descr="ecblank">
          <a:extLst>
            <a:ext uri="{FF2B5EF4-FFF2-40B4-BE49-F238E27FC236}">
              <a16:creationId xmlns:a16="http://schemas.microsoft.com/office/drawing/2014/main" id="{00000000-0008-0000-0900-00008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5" name="Picture 103" descr="ecblank">
          <a:extLst>
            <a:ext uri="{FF2B5EF4-FFF2-40B4-BE49-F238E27FC236}">
              <a16:creationId xmlns:a16="http://schemas.microsoft.com/office/drawing/2014/main" id="{00000000-0008-0000-0900-00008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6" name="Picture 30" descr="ecblank">
          <a:extLst>
            <a:ext uri="{FF2B5EF4-FFF2-40B4-BE49-F238E27FC236}">
              <a16:creationId xmlns:a16="http://schemas.microsoft.com/office/drawing/2014/main" id="{00000000-0008-0000-0900-00008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7" name="Picture 34" descr="ecblank">
          <a:extLst>
            <a:ext uri="{FF2B5EF4-FFF2-40B4-BE49-F238E27FC236}">
              <a16:creationId xmlns:a16="http://schemas.microsoft.com/office/drawing/2014/main" id="{00000000-0008-0000-0900-00008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8" name="Picture 38" descr="ecblank">
          <a:extLst>
            <a:ext uri="{FF2B5EF4-FFF2-40B4-BE49-F238E27FC236}">
              <a16:creationId xmlns:a16="http://schemas.microsoft.com/office/drawing/2014/main" id="{00000000-0008-0000-0900-00008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09" name="Picture 43" descr="ecblank">
          <a:extLst>
            <a:ext uri="{FF2B5EF4-FFF2-40B4-BE49-F238E27FC236}">
              <a16:creationId xmlns:a16="http://schemas.microsoft.com/office/drawing/2014/main" id="{00000000-0008-0000-0900-00008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0" name="Picture 47" descr="ecblank">
          <a:extLst>
            <a:ext uri="{FF2B5EF4-FFF2-40B4-BE49-F238E27FC236}">
              <a16:creationId xmlns:a16="http://schemas.microsoft.com/office/drawing/2014/main" id="{00000000-0008-0000-0900-00008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1" name="Picture 51" descr="ecblank">
          <a:extLst>
            <a:ext uri="{FF2B5EF4-FFF2-40B4-BE49-F238E27FC236}">
              <a16:creationId xmlns:a16="http://schemas.microsoft.com/office/drawing/2014/main" id="{00000000-0008-0000-0900-00008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2" name="Picture 55" descr="ecblank">
          <a:extLst>
            <a:ext uri="{FF2B5EF4-FFF2-40B4-BE49-F238E27FC236}">
              <a16:creationId xmlns:a16="http://schemas.microsoft.com/office/drawing/2014/main" id="{00000000-0008-0000-0900-00008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3" name="Picture 59" descr="ecblank">
          <a:extLst>
            <a:ext uri="{FF2B5EF4-FFF2-40B4-BE49-F238E27FC236}">
              <a16:creationId xmlns:a16="http://schemas.microsoft.com/office/drawing/2014/main" id="{00000000-0008-0000-0900-00008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4" name="Picture 63" descr="ecblank">
          <a:extLst>
            <a:ext uri="{FF2B5EF4-FFF2-40B4-BE49-F238E27FC236}">
              <a16:creationId xmlns:a16="http://schemas.microsoft.com/office/drawing/2014/main" id="{00000000-0008-0000-0900-00008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5" name="Picture 64" descr="ecblank">
          <a:extLst>
            <a:ext uri="{FF2B5EF4-FFF2-40B4-BE49-F238E27FC236}">
              <a16:creationId xmlns:a16="http://schemas.microsoft.com/office/drawing/2014/main" id="{00000000-0008-0000-0900-00008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6" name="Picture 65" descr="ecblank">
          <a:extLst>
            <a:ext uri="{FF2B5EF4-FFF2-40B4-BE49-F238E27FC236}">
              <a16:creationId xmlns:a16="http://schemas.microsoft.com/office/drawing/2014/main" id="{00000000-0008-0000-0900-00009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7" name="Picture 66" descr="ecblank">
          <a:extLst>
            <a:ext uri="{FF2B5EF4-FFF2-40B4-BE49-F238E27FC236}">
              <a16:creationId xmlns:a16="http://schemas.microsoft.com/office/drawing/2014/main" id="{00000000-0008-0000-0900-00009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8" name="Picture 68" descr="ecblank">
          <a:extLst>
            <a:ext uri="{FF2B5EF4-FFF2-40B4-BE49-F238E27FC236}">
              <a16:creationId xmlns:a16="http://schemas.microsoft.com/office/drawing/2014/main" id="{00000000-0008-0000-0900-00009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19" name="Picture 72" descr="ecblank">
          <a:extLst>
            <a:ext uri="{FF2B5EF4-FFF2-40B4-BE49-F238E27FC236}">
              <a16:creationId xmlns:a16="http://schemas.microsoft.com/office/drawing/2014/main" id="{00000000-0008-0000-0900-00009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0" name="Picture 97" descr="ecblank">
          <a:extLst>
            <a:ext uri="{FF2B5EF4-FFF2-40B4-BE49-F238E27FC236}">
              <a16:creationId xmlns:a16="http://schemas.microsoft.com/office/drawing/2014/main" id="{00000000-0008-0000-0900-00009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1" name="Picture 99" descr="ecblank">
          <a:extLst>
            <a:ext uri="{FF2B5EF4-FFF2-40B4-BE49-F238E27FC236}">
              <a16:creationId xmlns:a16="http://schemas.microsoft.com/office/drawing/2014/main" id="{00000000-0008-0000-0900-00009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2" name="Picture 101" descr="ecblank">
          <a:extLst>
            <a:ext uri="{FF2B5EF4-FFF2-40B4-BE49-F238E27FC236}">
              <a16:creationId xmlns:a16="http://schemas.microsoft.com/office/drawing/2014/main" id="{00000000-0008-0000-0900-00009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3" name="Picture 103" descr="ecblank">
          <a:extLst>
            <a:ext uri="{FF2B5EF4-FFF2-40B4-BE49-F238E27FC236}">
              <a16:creationId xmlns:a16="http://schemas.microsoft.com/office/drawing/2014/main" id="{00000000-0008-0000-0900-00009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4" name="Picture 105" descr="ecblank">
          <a:extLst>
            <a:ext uri="{FF2B5EF4-FFF2-40B4-BE49-F238E27FC236}">
              <a16:creationId xmlns:a16="http://schemas.microsoft.com/office/drawing/2014/main" id="{00000000-0008-0000-0900-00009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5" name="Picture 2" descr="ecblank">
          <a:extLst>
            <a:ext uri="{FF2B5EF4-FFF2-40B4-BE49-F238E27FC236}">
              <a16:creationId xmlns:a16="http://schemas.microsoft.com/office/drawing/2014/main" id="{00000000-0008-0000-0900-00009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6" name="Picture 6" descr="ecblank">
          <a:extLst>
            <a:ext uri="{FF2B5EF4-FFF2-40B4-BE49-F238E27FC236}">
              <a16:creationId xmlns:a16="http://schemas.microsoft.com/office/drawing/2014/main" id="{00000000-0008-0000-0900-00009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7" name="Picture 10" descr="ecblank">
          <a:extLst>
            <a:ext uri="{FF2B5EF4-FFF2-40B4-BE49-F238E27FC236}">
              <a16:creationId xmlns:a16="http://schemas.microsoft.com/office/drawing/2014/main" id="{00000000-0008-0000-0900-00009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8" name="Picture 14" descr="ecblank">
          <a:extLst>
            <a:ext uri="{FF2B5EF4-FFF2-40B4-BE49-F238E27FC236}">
              <a16:creationId xmlns:a16="http://schemas.microsoft.com/office/drawing/2014/main" id="{00000000-0008-0000-0900-00009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29" name="Picture 18" descr="ecblank">
          <a:extLst>
            <a:ext uri="{FF2B5EF4-FFF2-40B4-BE49-F238E27FC236}">
              <a16:creationId xmlns:a16="http://schemas.microsoft.com/office/drawing/2014/main" id="{00000000-0008-0000-0900-00009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0" name="Picture 22" descr="ecblank">
          <a:extLst>
            <a:ext uri="{FF2B5EF4-FFF2-40B4-BE49-F238E27FC236}">
              <a16:creationId xmlns:a16="http://schemas.microsoft.com/office/drawing/2014/main" id="{00000000-0008-0000-0900-00009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1" name="Picture 26" descr="ecblank">
          <a:extLst>
            <a:ext uri="{FF2B5EF4-FFF2-40B4-BE49-F238E27FC236}">
              <a16:creationId xmlns:a16="http://schemas.microsoft.com/office/drawing/2014/main" id="{00000000-0008-0000-0900-00009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2" name="Picture 30" descr="ecblank">
          <a:extLst>
            <a:ext uri="{FF2B5EF4-FFF2-40B4-BE49-F238E27FC236}">
              <a16:creationId xmlns:a16="http://schemas.microsoft.com/office/drawing/2014/main" id="{00000000-0008-0000-0900-0000A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3" name="Picture 34" descr="ecblank">
          <a:extLst>
            <a:ext uri="{FF2B5EF4-FFF2-40B4-BE49-F238E27FC236}">
              <a16:creationId xmlns:a16="http://schemas.microsoft.com/office/drawing/2014/main" id="{00000000-0008-0000-0900-0000A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4" name="Picture 38" descr="ecblank">
          <a:extLst>
            <a:ext uri="{FF2B5EF4-FFF2-40B4-BE49-F238E27FC236}">
              <a16:creationId xmlns:a16="http://schemas.microsoft.com/office/drawing/2014/main" id="{00000000-0008-0000-0900-0000A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5" name="Picture 43" descr="ecblank">
          <a:extLst>
            <a:ext uri="{FF2B5EF4-FFF2-40B4-BE49-F238E27FC236}">
              <a16:creationId xmlns:a16="http://schemas.microsoft.com/office/drawing/2014/main" id="{00000000-0008-0000-0900-0000A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6" name="Picture 47" descr="ecblank">
          <a:extLst>
            <a:ext uri="{FF2B5EF4-FFF2-40B4-BE49-F238E27FC236}">
              <a16:creationId xmlns:a16="http://schemas.microsoft.com/office/drawing/2014/main" id="{00000000-0008-0000-0900-0000A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7" name="Picture 51" descr="ecblank">
          <a:extLst>
            <a:ext uri="{FF2B5EF4-FFF2-40B4-BE49-F238E27FC236}">
              <a16:creationId xmlns:a16="http://schemas.microsoft.com/office/drawing/2014/main" id="{00000000-0008-0000-0900-0000A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8" name="Picture 55" descr="ecblank">
          <a:extLst>
            <a:ext uri="{FF2B5EF4-FFF2-40B4-BE49-F238E27FC236}">
              <a16:creationId xmlns:a16="http://schemas.microsoft.com/office/drawing/2014/main" id="{00000000-0008-0000-0900-0000A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39" name="Picture 59" descr="ecblank">
          <a:extLst>
            <a:ext uri="{FF2B5EF4-FFF2-40B4-BE49-F238E27FC236}">
              <a16:creationId xmlns:a16="http://schemas.microsoft.com/office/drawing/2014/main" id="{00000000-0008-0000-0900-0000A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0" name="Picture 63" descr="ecblank">
          <a:extLst>
            <a:ext uri="{FF2B5EF4-FFF2-40B4-BE49-F238E27FC236}">
              <a16:creationId xmlns:a16="http://schemas.microsoft.com/office/drawing/2014/main" id="{00000000-0008-0000-0900-0000A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1" name="Picture 64" descr="ecblank">
          <a:extLst>
            <a:ext uri="{FF2B5EF4-FFF2-40B4-BE49-F238E27FC236}">
              <a16:creationId xmlns:a16="http://schemas.microsoft.com/office/drawing/2014/main" id="{00000000-0008-0000-0900-0000A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2" name="Picture 65" descr="ecblank">
          <a:extLst>
            <a:ext uri="{FF2B5EF4-FFF2-40B4-BE49-F238E27FC236}">
              <a16:creationId xmlns:a16="http://schemas.microsoft.com/office/drawing/2014/main" id="{00000000-0008-0000-0900-0000A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3" name="Picture 66" descr="ecblank">
          <a:extLst>
            <a:ext uri="{FF2B5EF4-FFF2-40B4-BE49-F238E27FC236}">
              <a16:creationId xmlns:a16="http://schemas.microsoft.com/office/drawing/2014/main" id="{00000000-0008-0000-0900-0000A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4" name="Picture 68" descr="ecblank">
          <a:extLst>
            <a:ext uri="{FF2B5EF4-FFF2-40B4-BE49-F238E27FC236}">
              <a16:creationId xmlns:a16="http://schemas.microsoft.com/office/drawing/2014/main" id="{00000000-0008-0000-0900-0000A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5" name="Picture 72" descr="ecblank">
          <a:extLst>
            <a:ext uri="{FF2B5EF4-FFF2-40B4-BE49-F238E27FC236}">
              <a16:creationId xmlns:a16="http://schemas.microsoft.com/office/drawing/2014/main" id="{00000000-0008-0000-0900-0000A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6" name="Picture 97" descr="ecblank">
          <a:extLst>
            <a:ext uri="{FF2B5EF4-FFF2-40B4-BE49-F238E27FC236}">
              <a16:creationId xmlns:a16="http://schemas.microsoft.com/office/drawing/2014/main" id="{00000000-0008-0000-0900-0000A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7" name="Picture 99" descr="ecblank">
          <a:extLst>
            <a:ext uri="{FF2B5EF4-FFF2-40B4-BE49-F238E27FC236}">
              <a16:creationId xmlns:a16="http://schemas.microsoft.com/office/drawing/2014/main" id="{00000000-0008-0000-0900-0000A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8" name="Picture 101" descr="ecblank">
          <a:extLst>
            <a:ext uri="{FF2B5EF4-FFF2-40B4-BE49-F238E27FC236}">
              <a16:creationId xmlns:a16="http://schemas.microsoft.com/office/drawing/2014/main" id="{00000000-0008-0000-0900-0000B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49" name="Picture 103" descr="ecblank">
          <a:extLst>
            <a:ext uri="{FF2B5EF4-FFF2-40B4-BE49-F238E27FC236}">
              <a16:creationId xmlns:a16="http://schemas.microsoft.com/office/drawing/2014/main" id="{00000000-0008-0000-0900-0000B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0" name="Picture 26" descr="ecblank">
          <a:extLst>
            <a:ext uri="{FF2B5EF4-FFF2-40B4-BE49-F238E27FC236}">
              <a16:creationId xmlns:a16="http://schemas.microsoft.com/office/drawing/2014/main" id="{00000000-0008-0000-0900-0000B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1" name="Picture 30" descr="ecblank">
          <a:extLst>
            <a:ext uri="{FF2B5EF4-FFF2-40B4-BE49-F238E27FC236}">
              <a16:creationId xmlns:a16="http://schemas.microsoft.com/office/drawing/2014/main" id="{00000000-0008-0000-0900-0000B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2" name="Picture 34" descr="ecblank">
          <a:extLst>
            <a:ext uri="{FF2B5EF4-FFF2-40B4-BE49-F238E27FC236}">
              <a16:creationId xmlns:a16="http://schemas.microsoft.com/office/drawing/2014/main" id="{00000000-0008-0000-0900-0000B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3" name="Picture 38" descr="ecblank">
          <a:extLst>
            <a:ext uri="{FF2B5EF4-FFF2-40B4-BE49-F238E27FC236}">
              <a16:creationId xmlns:a16="http://schemas.microsoft.com/office/drawing/2014/main" id="{00000000-0008-0000-0900-0000B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4" name="Picture 43" descr="ecblank">
          <a:extLst>
            <a:ext uri="{FF2B5EF4-FFF2-40B4-BE49-F238E27FC236}">
              <a16:creationId xmlns:a16="http://schemas.microsoft.com/office/drawing/2014/main" id="{00000000-0008-0000-0900-0000B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5" name="Picture 47" descr="ecblank">
          <a:extLst>
            <a:ext uri="{FF2B5EF4-FFF2-40B4-BE49-F238E27FC236}">
              <a16:creationId xmlns:a16="http://schemas.microsoft.com/office/drawing/2014/main" id="{00000000-0008-0000-0900-0000B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6" name="Picture 51" descr="ecblank">
          <a:extLst>
            <a:ext uri="{FF2B5EF4-FFF2-40B4-BE49-F238E27FC236}">
              <a16:creationId xmlns:a16="http://schemas.microsoft.com/office/drawing/2014/main" id="{00000000-0008-0000-0900-0000B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7" name="Picture 55" descr="ecblank">
          <a:extLst>
            <a:ext uri="{FF2B5EF4-FFF2-40B4-BE49-F238E27FC236}">
              <a16:creationId xmlns:a16="http://schemas.microsoft.com/office/drawing/2014/main" id="{00000000-0008-0000-0900-0000B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8" name="Picture 59" descr="ecblank">
          <a:extLst>
            <a:ext uri="{FF2B5EF4-FFF2-40B4-BE49-F238E27FC236}">
              <a16:creationId xmlns:a16="http://schemas.microsoft.com/office/drawing/2014/main" id="{00000000-0008-0000-0900-0000B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59" name="Picture 63" descr="ecblank">
          <a:extLst>
            <a:ext uri="{FF2B5EF4-FFF2-40B4-BE49-F238E27FC236}">
              <a16:creationId xmlns:a16="http://schemas.microsoft.com/office/drawing/2014/main" id="{00000000-0008-0000-0900-0000B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0" name="Picture 64" descr="ecblank">
          <a:extLst>
            <a:ext uri="{FF2B5EF4-FFF2-40B4-BE49-F238E27FC236}">
              <a16:creationId xmlns:a16="http://schemas.microsoft.com/office/drawing/2014/main" id="{00000000-0008-0000-0900-0000B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1" name="Picture 65" descr="ecblank">
          <a:extLst>
            <a:ext uri="{FF2B5EF4-FFF2-40B4-BE49-F238E27FC236}">
              <a16:creationId xmlns:a16="http://schemas.microsoft.com/office/drawing/2014/main" id="{00000000-0008-0000-0900-0000B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2" name="Picture 66" descr="ecblank">
          <a:extLst>
            <a:ext uri="{FF2B5EF4-FFF2-40B4-BE49-F238E27FC236}">
              <a16:creationId xmlns:a16="http://schemas.microsoft.com/office/drawing/2014/main" id="{00000000-0008-0000-0900-0000B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3" name="Picture 68" descr="ecblank">
          <a:extLst>
            <a:ext uri="{FF2B5EF4-FFF2-40B4-BE49-F238E27FC236}">
              <a16:creationId xmlns:a16="http://schemas.microsoft.com/office/drawing/2014/main" id="{00000000-0008-0000-0900-0000B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4" name="Picture 72" descr="ecblank">
          <a:extLst>
            <a:ext uri="{FF2B5EF4-FFF2-40B4-BE49-F238E27FC236}">
              <a16:creationId xmlns:a16="http://schemas.microsoft.com/office/drawing/2014/main" id="{00000000-0008-0000-0900-0000C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5" name="Picture 97" descr="ecblank">
          <a:extLst>
            <a:ext uri="{FF2B5EF4-FFF2-40B4-BE49-F238E27FC236}">
              <a16:creationId xmlns:a16="http://schemas.microsoft.com/office/drawing/2014/main" id="{00000000-0008-0000-0900-0000C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6" name="Picture 99" descr="ecblank">
          <a:extLst>
            <a:ext uri="{FF2B5EF4-FFF2-40B4-BE49-F238E27FC236}">
              <a16:creationId xmlns:a16="http://schemas.microsoft.com/office/drawing/2014/main" id="{00000000-0008-0000-0900-0000C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7" name="Picture 101" descr="ecblank">
          <a:extLst>
            <a:ext uri="{FF2B5EF4-FFF2-40B4-BE49-F238E27FC236}">
              <a16:creationId xmlns:a16="http://schemas.microsoft.com/office/drawing/2014/main" id="{00000000-0008-0000-0900-0000C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8" name="Picture 103" descr="ecblank">
          <a:extLst>
            <a:ext uri="{FF2B5EF4-FFF2-40B4-BE49-F238E27FC236}">
              <a16:creationId xmlns:a16="http://schemas.microsoft.com/office/drawing/2014/main" id="{00000000-0008-0000-0900-0000C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69" name="Picture 105" descr="ecblank">
          <a:extLst>
            <a:ext uri="{FF2B5EF4-FFF2-40B4-BE49-F238E27FC236}">
              <a16:creationId xmlns:a16="http://schemas.microsoft.com/office/drawing/2014/main" id="{00000000-0008-0000-0900-0000C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0" name="Picture 2" descr="ecblank">
          <a:extLst>
            <a:ext uri="{FF2B5EF4-FFF2-40B4-BE49-F238E27FC236}">
              <a16:creationId xmlns:a16="http://schemas.microsoft.com/office/drawing/2014/main" id="{00000000-0008-0000-0900-0000C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1" name="Picture 6" descr="ecblank">
          <a:extLst>
            <a:ext uri="{FF2B5EF4-FFF2-40B4-BE49-F238E27FC236}">
              <a16:creationId xmlns:a16="http://schemas.microsoft.com/office/drawing/2014/main" id="{00000000-0008-0000-0900-0000C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2" name="Picture 10" descr="ecblank">
          <a:extLst>
            <a:ext uri="{FF2B5EF4-FFF2-40B4-BE49-F238E27FC236}">
              <a16:creationId xmlns:a16="http://schemas.microsoft.com/office/drawing/2014/main" id="{00000000-0008-0000-0900-0000C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3" name="Picture 14" descr="ecblank">
          <a:extLst>
            <a:ext uri="{FF2B5EF4-FFF2-40B4-BE49-F238E27FC236}">
              <a16:creationId xmlns:a16="http://schemas.microsoft.com/office/drawing/2014/main" id="{00000000-0008-0000-0900-0000C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4" name="Picture 18" descr="ecblank">
          <a:extLst>
            <a:ext uri="{FF2B5EF4-FFF2-40B4-BE49-F238E27FC236}">
              <a16:creationId xmlns:a16="http://schemas.microsoft.com/office/drawing/2014/main" id="{00000000-0008-0000-0900-0000C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5" name="Picture 22" descr="ecblank">
          <a:extLst>
            <a:ext uri="{FF2B5EF4-FFF2-40B4-BE49-F238E27FC236}">
              <a16:creationId xmlns:a16="http://schemas.microsoft.com/office/drawing/2014/main" id="{00000000-0008-0000-0900-0000C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6" name="Picture 26" descr="ecblank">
          <a:extLst>
            <a:ext uri="{FF2B5EF4-FFF2-40B4-BE49-F238E27FC236}">
              <a16:creationId xmlns:a16="http://schemas.microsoft.com/office/drawing/2014/main" id="{00000000-0008-0000-0900-0000C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7" name="Picture 30" descr="ecblank">
          <a:extLst>
            <a:ext uri="{FF2B5EF4-FFF2-40B4-BE49-F238E27FC236}">
              <a16:creationId xmlns:a16="http://schemas.microsoft.com/office/drawing/2014/main" id="{00000000-0008-0000-0900-0000C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8" name="Picture 34" descr="ecblank">
          <a:extLst>
            <a:ext uri="{FF2B5EF4-FFF2-40B4-BE49-F238E27FC236}">
              <a16:creationId xmlns:a16="http://schemas.microsoft.com/office/drawing/2014/main" id="{00000000-0008-0000-0900-0000C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79" name="Picture 38" descr="ecblank">
          <a:extLst>
            <a:ext uri="{FF2B5EF4-FFF2-40B4-BE49-F238E27FC236}">
              <a16:creationId xmlns:a16="http://schemas.microsoft.com/office/drawing/2014/main" id="{00000000-0008-0000-0900-0000C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0" name="Picture 43" descr="ecblank">
          <a:extLst>
            <a:ext uri="{FF2B5EF4-FFF2-40B4-BE49-F238E27FC236}">
              <a16:creationId xmlns:a16="http://schemas.microsoft.com/office/drawing/2014/main" id="{00000000-0008-0000-0900-0000D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1" name="Picture 47" descr="ecblank">
          <a:extLst>
            <a:ext uri="{FF2B5EF4-FFF2-40B4-BE49-F238E27FC236}">
              <a16:creationId xmlns:a16="http://schemas.microsoft.com/office/drawing/2014/main" id="{00000000-0008-0000-0900-0000D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2" name="Picture 51" descr="ecblank">
          <a:extLst>
            <a:ext uri="{FF2B5EF4-FFF2-40B4-BE49-F238E27FC236}">
              <a16:creationId xmlns:a16="http://schemas.microsoft.com/office/drawing/2014/main" id="{00000000-0008-0000-0900-0000D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3" name="Picture 55" descr="ecblank">
          <a:extLst>
            <a:ext uri="{FF2B5EF4-FFF2-40B4-BE49-F238E27FC236}">
              <a16:creationId xmlns:a16="http://schemas.microsoft.com/office/drawing/2014/main" id="{00000000-0008-0000-0900-0000D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4" name="Picture 59" descr="ecblank">
          <a:extLst>
            <a:ext uri="{FF2B5EF4-FFF2-40B4-BE49-F238E27FC236}">
              <a16:creationId xmlns:a16="http://schemas.microsoft.com/office/drawing/2014/main" id="{00000000-0008-0000-0900-0000D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5" name="Picture 63" descr="ecblank">
          <a:extLst>
            <a:ext uri="{FF2B5EF4-FFF2-40B4-BE49-F238E27FC236}">
              <a16:creationId xmlns:a16="http://schemas.microsoft.com/office/drawing/2014/main" id="{00000000-0008-0000-0900-0000D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6" name="Picture 64" descr="ecblank">
          <a:extLst>
            <a:ext uri="{FF2B5EF4-FFF2-40B4-BE49-F238E27FC236}">
              <a16:creationId xmlns:a16="http://schemas.microsoft.com/office/drawing/2014/main" id="{00000000-0008-0000-0900-0000D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7" name="Picture 65" descr="ecblank">
          <a:extLst>
            <a:ext uri="{FF2B5EF4-FFF2-40B4-BE49-F238E27FC236}">
              <a16:creationId xmlns:a16="http://schemas.microsoft.com/office/drawing/2014/main" id="{00000000-0008-0000-0900-0000D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8" name="Picture 66" descr="ecblank">
          <a:extLst>
            <a:ext uri="{FF2B5EF4-FFF2-40B4-BE49-F238E27FC236}">
              <a16:creationId xmlns:a16="http://schemas.microsoft.com/office/drawing/2014/main" id="{00000000-0008-0000-0900-0000D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89" name="Picture 68" descr="ecblank">
          <a:extLst>
            <a:ext uri="{FF2B5EF4-FFF2-40B4-BE49-F238E27FC236}">
              <a16:creationId xmlns:a16="http://schemas.microsoft.com/office/drawing/2014/main" id="{00000000-0008-0000-0900-0000D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0" name="Picture 72" descr="ecblank">
          <a:extLst>
            <a:ext uri="{FF2B5EF4-FFF2-40B4-BE49-F238E27FC236}">
              <a16:creationId xmlns:a16="http://schemas.microsoft.com/office/drawing/2014/main" id="{00000000-0008-0000-0900-0000D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1" name="Picture 97" descr="ecblank">
          <a:extLst>
            <a:ext uri="{FF2B5EF4-FFF2-40B4-BE49-F238E27FC236}">
              <a16:creationId xmlns:a16="http://schemas.microsoft.com/office/drawing/2014/main" id="{00000000-0008-0000-0900-0000D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2" name="Picture 99" descr="ecblank">
          <a:extLst>
            <a:ext uri="{FF2B5EF4-FFF2-40B4-BE49-F238E27FC236}">
              <a16:creationId xmlns:a16="http://schemas.microsoft.com/office/drawing/2014/main" id="{00000000-0008-0000-0900-0000D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3" name="Picture 101" descr="ecblank">
          <a:extLst>
            <a:ext uri="{FF2B5EF4-FFF2-40B4-BE49-F238E27FC236}">
              <a16:creationId xmlns:a16="http://schemas.microsoft.com/office/drawing/2014/main" id="{00000000-0008-0000-0900-0000D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4" name="Picture 103" descr="ecblank">
          <a:extLst>
            <a:ext uri="{FF2B5EF4-FFF2-40B4-BE49-F238E27FC236}">
              <a16:creationId xmlns:a16="http://schemas.microsoft.com/office/drawing/2014/main" id="{00000000-0008-0000-0900-0000D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5" name="Picture 30" descr="ecblank">
          <a:extLst>
            <a:ext uri="{FF2B5EF4-FFF2-40B4-BE49-F238E27FC236}">
              <a16:creationId xmlns:a16="http://schemas.microsoft.com/office/drawing/2014/main" id="{00000000-0008-0000-0900-0000D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6" name="Picture 34" descr="ecblank">
          <a:extLst>
            <a:ext uri="{FF2B5EF4-FFF2-40B4-BE49-F238E27FC236}">
              <a16:creationId xmlns:a16="http://schemas.microsoft.com/office/drawing/2014/main" id="{00000000-0008-0000-0900-0000E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7" name="Picture 38" descr="ecblank">
          <a:extLst>
            <a:ext uri="{FF2B5EF4-FFF2-40B4-BE49-F238E27FC236}">
              <a16:creationId xmlns:a16="http://schemas.microsoft.com/office/drawing/2014/main" id="{00000000-0008-0000-0900-0000E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8" name="Picture 43" descr="ecblank">
          <a:extLst>
            <a:ext uri="{FF2B5EF4-FFF2-40B4-BE49-F238E27FC236}">
              <a16:creationId xmlns:a16="http://schemas.microsoft.com/office/drawing/2014/main" id="{00000000-0008-0000-0900-0000E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299" name="Picture 47" descr="ecblank">
          <a:extLst>
            <a:ext uri="{FF2B5EF4-FFF2-40B4-BE49-F238E27FC236}">
              <a16:creationId xmlns:a16="http://schemas.microsoft.com/office/drawing/2014/main" id="{00000000-0008-0000-0900-0000E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0" name="Picture 51" descr="ecblank">
          <a:extLst>
            <a:ext uri="{FF2B5EF4-FFF2-40B4-BE49-F238E27FC236}">
              <a16:creationId xmlns:a16="http://schemas.microsoft.com/office/drawing/2014/main" id="{00000000-0008-0000-0900-0000E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1" name="Picture 55" descr="ecblank">
          <a:extLst>
            <a:ext uri="{FF2B5EF4-FFF2-40B4-BE49-F238E27FC236}">
              <a16:creationId xmlns:a16="http://schemas.microsoft.com/office/drawing/2014/main" id="{00000000-0008-0000-0900-0000E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2" name="Picture 59" descr="ecblank">
          <a:extLst>
            <a:ext uri="{FF2B5EF4-FFF2-40B4-BE49-F238E27FC236}">
              <a16:creationId xmlns:a16="http://schemas.microsoft.com/office/drawing/2014/main" id="{00000000-0008-0000-0900-0000E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3" name="Picture 63" descr="ecblank">
          <a:extLst>
            <a:ext uri="{FF2B5EF4-FFF2-40B4-BE49-F238E27FC236}">
              <a16:creationId xmlns:a16="http://schemas.microsoft.com/office/drawing/2014/main" id="{00000000-0008-0000-0900-0000E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4" name="Picture 64" descr="ecblank">
          <a:extLst>
            <a:ext uri="{FF2B5EF4-FFF2-40B4-BE49-F238E27FC236}">
              <a16:creationId xmlns:a16="http://schemas.microsoft.com/office/drawing/2014/main" id="{00000000-0008-0000-0900-0000E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5" name="Picture 65" descr="ecblank">
          <a:extLst>
            <a:ext uri="{FF2B5EF4-FFF2-40B4-BE49-F238E27FC236}">
              <a16:creationId xmlns:a16="http://schemas.microsoft.com/office/drawing/2014/main" id="{00000000-0008-0000-0900-0000E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6" name="Picture 66" descr="ecblank">
          <a:extLst>
            <a:ext uri="{FF2B5EF4-FFF2-40B4-BE49-F238E27FC236}">
              <a16:creationId xmlns:a16="http://schemas.microsoft.com/office/drawing/2014/main" id="{00000000-0008-0000-0900-0000E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7" name="Picture 68" descr="ecblank">
          <a:extLst>
            <a:ext uri="{FF2B5EF4-FFF2-40B4-BE49-F238E27FC236}">
              <a16:creationId xmlns:a16="http://schemas.microsoft.com/office/drawing/2014/main" id="{00000000-0008-0000-0900-0000E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8" name="Picture 72" descr="ecblank">
          <a:extLst>
            <a:ext uri="{FF2B5EF4-FFF2-40B4-BE49-F238E27FC236}">
              <a16:creationId xmlns:a16="http://schemas.microsoft.com/office/drawing/2014/main" id="{00000000-0008-0000-0900-0000E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09" name="Picture 97" descr="ecblank">
          <a:extLst>
            <a:ext uri="{FF2B5EF4-FFF2-40B4-BE49-F238E27FC236}">
              <a16:creationId xmlns:a16="http://schemas.microsoft.com/office/drawing/2014/main" id="{00000000-0008-0000-0900-0000E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0" name="Picture 99" descr="ecblank">
          <a:extLst>
            <a:ext uri="{FF2B5EF4-FFF2-40B4-BE49-F238E27FC236}">
              <a16:creationId xmlns:a16="http://schemas.microsoft.com/office/drawing/2014/main" id="{00000000-0008-0000-0900-0000E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1" name="Picture 101" descr="ecblank">
          <a:extLst>
            <a:ext uri="{FF2B5EF4-FFF2-40B4-BE49-F238E27FC236}">
              <a16:creationId xmlns:a16="http://schemas.microsoft.com/office/drawing/2014/main" id="{00000000-0008-0000-0900-0000E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2" name="Picture 103" descr="ecblank">
          <a:extLst>
            <a:ext uri="{FF2B5EF4-FFF2-40B4-BE49-F238E27FC236}">
              <a16:creationId xmlns:a16="http://schemas.microsoft.com/office/drawing/2014/main" id="{00000000-0008-0000-0900-0000F0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3" name="Picture 105" descr="ecblank">
          <a:extLst>
            <a:ext uri="{FF2B5EF4-FFF2-40B4-BE49-F238E27FC236}">
              <a16:creationId xmlns:a16="http://schemas.microsoft.com/office/drawing/2014/main" id="{00000000-0008-0000-0900-0000F1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4" name="Picture 2" descr="ecblank">
          <a:extLst>
            <a:ext uri="{FF2B5EF4-FFF2-40B4-BE49-F238E27FC236}">
              <a16:creationId xmlns:a16="http://schemas.microsoft.com/office/drawing/2014/main" id="{00000000-0008-0000-0900-0000F2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5" name="Picture 6" descr="ecblank">
          <a:extLst>
            <a:ext uri="{FF2B5EF4-FFF2-40B4-BE49-F238E27FC236}">
              <a16:creationId xmlns:a16="http://schemas.microsoft.com/office/drawing/2014/main" id="{00000000-0008-0000-0900-0000F3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6" name="Picture 10" descr="ecblank">
          <a:extLst>
            <a:ext uri="{FF2B5EF4-FFF2-40B4-BE49-F238E27FC236}">
              <a16:creationId xmlns:a16="http://schemas.microsoft.com/office/drawing/2014/main" id="{00000000-0008-0000-0900-0000F4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7" name="Picture 14" descr="ecblank">
          <a:extLst>
            <a:ext uri="{FF2B5EF4-FFF2-40B4-BE49-F238E27FC236}">
              <a16:creationId xmlns:a16="http://schemas.microsoft.com/office/drawing/2014/main" id="{00000000-0008-0000-0900-0000F5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8" name="Picture 18" descr="ecblank">
          <a:extLst>
            <a:ext uri="{FF2B5EF4-FFF2-40B4-BE49-F238E27FC236}">
              <a16:creationId xmlns:a16="http://schemas.microsoft.com/office/drawing/2014/main" id="{00000000-0008-0000-0900-0000F6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19" name="Picture 22" descr="ecblank">
          <a:extLst>
            <a:ext uri="{FF2B5EF4-FFF2-40B4-BE49-F238E27FC236}">
              <a16:creationId xmlns:a16="http://schemas.microsoft.com/office/drawing/2014/main" id="{00000000-0008-0000-0900-0000F7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0" name="Picture 26" descr="ecblank">
          <a:extLst>
            <a:ext uri="{FF2B5EF4-FFF2-40B4-BE49-F238E27FC236}">
              <a16:creationId xmlns:a16="http://schemas.microsoft.com/office/drawing/2014/main" id="{00000000-0008-0000-0900-0000F8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1" name="Picture 30" descr="ecblank">
          <a:extLst>
            <a:ext uri="{FF2B5EF4-FFF2-40B4-BE49-F238E27FC236}">
              <a16:creationId xmlns:a16="http://schemas.microsoft.com/office/drawing/2014/main" id="{00000000-0008-0000-0900-0000F9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2" name="Picture 34" descr="ecblank">
          <a:extLst>
            <a:ext uri="{FF2B5EF4-FFF2-40B4-BE49-F238E27FC236}">
              <a16:creationId xmlns:a16="http://schemas.microsoft.com/office/drawing/2014/main" id="{00000000-0008-0000-0900-0000FA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3" name="Picture 38" descr="ecblank">
          <a:extLst>
            <a:ext uri="{FF2B5EF4-FFF2-40B4-BE49-F238E27FC236}">
              <a16:creationId xmlns:a16="http://schemas.microsoft.com/office/drawing/2014/main" id="{00000000-0008-0000-0900-0000FB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4" name="Picture 43" descr="ecblank">
          <a:extLst>
            <a:ext uri="{FF2B5EF4-FFF2-40B4-BE49-F238E27FC236}">
              <a16:creationId xmlns:a16="http://schemas.microsoft.com/office/drawing/2014/main" id="{00000000-0008-0000-0900-0000FC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5" name="Picture 47" descr="ecblank">
          <a:extLst>
            <a:ext uri="{FF2B5EF4-FFF2-40B4-BE49-F238E27FC236}">
              <a16:creationId xmlns:a16="http://schemas.microsoft.com/office/drawing/2014/main" id="{00000000-0008-0000-0900-0000F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6" name="Picture 51" descr="ecblank">
          <a:extLst>
            <a:ext uri="{FF2B5EF4-FFF2-40B4-BE49-F238E27FC236}">
              <a16:creationId xmlns:a16="http://schemas.microsoft.com/office/drawing/2014/main" id="{00000000-0008-0000-0900-0000FE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7" name="Picture 55" descr="ecblank">
          <a:extLst>
            <a:ext uri="{FF2B5EF4-FFF2-40B4-BE49-F238E27FC236}">
              <a16:creationId xmlns:a16="http://schemas.microsoft.com/office/drawing/2014/main" id="{00000000-0008-0000-0900-0000FF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8" name="Picture 59" descr="ecblank">
          <a:extLst>
            <a:ext uri="{FF2B5EF4-FFF2-40B4-BE49-F238E27FC236}">
              <a16:creationId xmlns:a16="http://schemas.microsoft.com/office/drawing/2014/main" id="{00000000-0008-0000-0900-00000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29" name="Picture 63" descr="ecblank">
          <a:extLst>
            <a:ext uri="{FF2B5EF4-FFF2-40B4-BE49-F238E27FC236}">
              <a16:creationId xmlns:a16="http://schemas.microsoft.com/office/drawing/2014/main" id="{00000000-0008-0000-0900-00000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0" name="Picture 64" descr="ecblank">
          <a:extLst>
            <a:ext uri="{FF2B5EF4-FFF2-40B4-BE49-F238E27FC236}">
              <a16:creationId xmlns:a16="http://schemas.microsoft.com/office/drawing/2014/main" id="{00000000-0008-0000-0900-00000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1" name="Picture 65" descr="ecblank">
          <a:extLst>
            <a:ext uri="{FF2B5EF4-FFF2-40B4-BE49-F238E27FC236}">
              <a16:creationId xmlns:a16="http://schemas.microsoft.com/office/drawing/2014/main" id="{00000000-0008-0000-0900-00000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2" name="Picture 66" descr="ecblank">
          <a:extLst>
            <a:ext uri="{FF2B5EF4-FFF2-40B4-BE49-F238E27FC236}">
              <a16:creationId xmlns:a16="http://schemas.microsoft.com/office/drawing/2014/main" id="{00000000-0008-0000-0900-00000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3" name="Picture 68" descr="ecblank">
          <a:extLst>
            <a:ext uri="{FF2B5EF4-FFF2-40B4-BE49-F238E27FC236}">
              <a16:creationId xmlns:a16="http://schemas.microsoft.com/office/drawing/2014/main" id="{00000000-0008-0000-0900-00000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4" name="Picture 72" descr="ecblank">
          <a:extLst>
            <a:ext uri="{FF2B5EF4-FFF2-40B4-BE49-F238E27FC236}">
              <a16:creationId xmlns:a16="http://schemas.microsoft.com/office/drawing/2014/main" id="{00000000-0008-0000-0900-00000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5" name="Picture 97" descr="ecblank">
          <a:extLst>
            <a:ext uri="{FF2B5EF4-FFF2-40B4-BE49-F238E27FC236}">
              <a16:creationId xmlns:a16="http://schemas.microsoft.com/office/drawing/2014/main" id="{00000000-0008-0000-0900-00000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6" name="Picture 99" descr="ecblank">
          <a:extLst>
            <a:ext uri="{FF2B5EF4-FFF2-40B4-BE49-F238E27FC236}">
              <a16:creationId xmlns:a16="http://schemas.microsoft.com/office/drawing/2014/main" id="{00000000-0008-0000-0900-00000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7" name="Picture 101" descr="ecblank">
          <a:extLst>
            <a:ext uri="{FF2B5EF4-FFF2-40B4-BE49-F238E27FC236}">
              <a16:creationId xmlns:a16="http://schemas.microsoft.com/office/drawing/2014/main" id="{00000000-0008-0000-0900-00000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8" name="Picture 103" descr="ecblank">
          <a:extLst>
            <a:ext uri="{FF2B5EF4-FFF2-40B4-BE49-F238E27FC236}">
              <a16:creationId xmlns:a16="http://schemas.microsoft.com/office/drawing/2014/main" id="{00000000-0008-0000-0900-00000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39" name="Picture 26" descr="ecblank">
          <a:extLst>
            <a:ext uri="{FF2B5EF4-FFF2-40B4-BE49-F238E27FC236}">
              <a16:creationId xmlns:a16="http://schemas.microsoft.com/office/drawing/2014/main" id="{00000000-0008-0000-0900-00000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0" name="Picture 30" descr="ecblank">
          <a:extLst>
            <a:ext uri="{FF2B5EF4-FFF2-40B4-BE49-F238E27FC236}">
              <a16:creationId xmlns:a16="http://schemas.microsoft.com/office/drawing/2014/main" id="{00000000-0008-0000-0900-00000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1" name="Picture 34" descr="ecblank">
          <a:extLst>
            <a:ext uri="{FF2B5EF4-FFF2-40B4-BE49-F238E27FC236}">
              <a16:creationId xmlns:a16="http://schemas.microsoft.com/office/drawing/2014/main" id="{00000000-0008-0000-0900-00000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2" name="Picture 38" descr="ecblank">
          <a:extLst>
            <a:ext uri="{FF2B5EF4-FFF2-40B4-BE49-F238E27FC236}">
              <a16:creationId xmlns:a16="http://schemas.microsoft.com/office/drawing/2014/main" id="{00000000-0008-0000-0900-00000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3" name="Picture 43" descr="ecblank">
          <a:extLst>
            <a:ext uri="{FF2B5EF4-FFF2-40B4-BE49-F238E27FC236}">
              <a16:creationId xmlns:a16="http://schemas.microsoft.com/office/drawing/2014/main" id="{00000000-0008-0000-0900-00000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4" name="Picture 47" descr="ecblank">
          <a:extLst>
            <a:ext uri="{FF2B5EF4-FFF2-40B4-BE49-F238E27FC236}">
              <a16:creationId xmlns:a16="http://schemas.microsoft.com/office/drawing/2014/main" id="{00000000-0008-0000-0900-00001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5" name="Picture 51" descr="ecblank">
          <a:extLst>
            <a:ext uri="{FF2B5EF4-FFF2-40B4-BE49-F238E27FC236}">
              <a16:creationId xmlns:a16="http://schemas.microsoft.com/office/drawing/2014/main" id="{00000000-0008-0000-0900-00001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6" name="Picture 55" descr="ecblank">
          <a:extLst>
            <a:ext uri="{FF2B5EF4-FFF2-40B4-BE49-F238E27FC236}">
              <a16:creationId xmlns:a16="http://schemas.microsoft.com/office/drawing/2014/main" id="{00000000-0008-0000-0900-00001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7" name="Picture 59" descr="ecblank">
          <a:extLst>
            <a:ext uri="{FF2B5EF4-FFF2-40B4-BE49-F238E27FC236}">
              <a16:creationId xmlns:a16="http://schemas.microsoft.com/office/drawing/2014/main" id="{00000000-0008-0000-0900-00001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8" name="Picture 63" descr="ecblank">
          <a:extLst>
            <a:ext uri="{FF2B5EF4-FFF2-40B4-BE49-F238E27FC236}">
              <a16:creationId xmlns:a16="http://schemas.microsoft.com/office/drawing/2014/main" id="{00000000-0008-0000-0900-00001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49" name="Picture 64" descr="ecblank">
          <a:extLst>
            <a:ext uri="{FF2B5EF4-FFF2-40B4-BE49-F238E27FC236}">
              <a16:creationId xmlns:a16="http://schemas.microsoft.com/office/drawing/2014/main" id="{00000000-0008-0000-0900-00001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0" name="Picture 65" descr="ecblank">
          <a:extLst>
            <a:ext uri="{FF2B5EF4-FFF2-40B4-BE49-F238E27FC236}">
              <a16:creationId xmlns:a16="http://schemas.microsoft.com/office/drawing/2014/main" id="{00000000-0008-0000-0900-00001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1" name="Picture 66" descr="ecblank">
          <a:extLst>
            <a:ext uri="{FF2B5EF4-FFF2-40B4-BE49-F238E27FC236}">
              <a16:creationId xmlns:a16="http://schemas.microsoft.com/office/drawing/2014/main" id="{00000000-0008-0000-0900-00001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2" name="Picture 68" descr="ecblank">
          <a:extLst>
            <a:ext uri="{FF2B5EF4-FFF2-40B4-BE49-F238E27FC236}">
              <a16:creationId xmlns:a16="http://schemas.microsoft.com/office/drawing/2014/main" id="{00000000-0008-0000-0900-00001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3" name="Picture 72" descr="ecblank">
          <a:extLst>
            <a:ext uri="{FF2B5EF4-FFF2-40B4-BE49-F238E27FC236}">
              <a16:creationId xmlns:a16="http://schemas.microsoft.com/office/drawing/2014/main" id="{00000000-0008-0000-0900-00001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4" name="Picture 97" descr="ecblank">
          <a:extLst>
            <a:ext uri="{FF2B5EF4-FFF2-40B4-BE49-F238E27FC236}">
              <a16:creationId xmlns:a16="http://schemas.microsoft.com/office/drawing/2014/main" id="{00000000-0008-0000-0900-00001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5" name="Picture 99" descr="ecblank">
          <a:extLst>
            <a:ext uri="{FF2B5EF4-FFF2-40B4-BE49-F238E27FC236}">
              <a16:creationId xmlns:a16="http://schemas.microsoft.com/office/drawing/2014/main" id="{00000000-0008-0000-0900-00001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6" name="Picture 101" descr="ecblank">
          <a:extLst>
            <a:ext uri="{FF2B5EF4-FFF2-40B4-BE49-F238E27FC236}">
              <a16:creationId xmlns:a16="http://schemas.microsoft.com/office/drawing/2014/main" id="{00000000-0008-0000-0900-00001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7" name="Picture 103" descr="ecblank">
          <a:extLst>
            <a:ext uri="{FF2B5EF4-FFF2-40B4-BE49-F238E27FC236}">
              <a16:creationId xmlns:a16="http://schemas.microsoft.com/office/drawing/2014/main" id="{00000000-0008-0000-0900-00001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8" name="Picture 105" descr="ecblank">
          <a:extLst>
            <a:ext uri="{FF2B5EF4-FFF2-40B4-BE49-F238E27FC236}">
              <a16:creationId xmlns:a16="http://schemas.microsoft.com/office/drawing/2014/main" id="{00000000-0008-0000-0900-00001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59" name="Picture 2" descr="ecblank">
          <a:extLst>
            <a:ext uri="{FF2B5EF4-FFF2-40B4-BE49-F238E27FC236}">
              <a16:creationId xmlns:a16="http://schemas.microsoft.com/office/drawing/2014/main" id="{00000000-0008-0000-0900-00001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0" name="Picture 6" descr="ecblank">
          <a:extLst>
            <a:ext uri="{FF2B5EF4-FFF2-40B4-BE49-F238E27FC236}">
              <a16:creationId xmlns:a16="http://schemas.microsoft.com/office/drawing/2014/main" id="{00000000-0008-0000-0900-00002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1" name="Picture 10" descr="ecblank">
          <a:extLst>
            <a:ext uri="{FF2B5EF4-FFF2-40B4-BE49-F238E27FC236}">
              <a16:creationId xmlns:a16="http://schemas.microsoft.com/office/drawing/2014/main" id="{00000000-0008-0000-0900-00002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2" name="Picture 14" descr="ecblank">
          <a:extLst>
            <a:ext uri="{FF2B5EF4-FFF2-40B4-BE49-F238E27FC236}">
              <a16:creationId xmlns:a16="http://schemas.microsoft.com/office/drawing/2014/main" id="{00000000-0008-0000-0900-00002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3" name="Picture 18" descr="ecblank">
          <a:extLst>
            <a:ext uri="{FF2B5EF4-FFF2-40B4-BE49-F238E27FC236}">
              <a16:creationId xmlns:a16="http://schemas.microsoft.com/office/drawing/2014/main" id="{00000000-0008-0000-0900-00002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4" name="Picture 22" descr="ecblank">
          <a:extLst>
            <a:ext uri="{FF2B5EF4-FFF2-40B4-BE49-F238E27FC236}">
              <a16:creationId xmlns:a16="http://schemas.microsoft.com/office/drawing/2014/main" id="{00000000-0008-0000-0900-00002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5" name="Picture 26" descr="ecblank">
          <a:extLst>
            <a:ext uri="{FF2B5EF4-FFF2-40B4-BE49-F238E27FC236}">
              <a16:creationId xmlns:a16="http://schemas.microsoft.com/office/drawing/2014/main" id="{00000000-0008-0000-0900-00002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6" name="Picture 30" descr="ecblank">
          <a:extLst>
            <a:ext uri="{FF2B5EF4-FFF2-40B4-BE49-F238E27FC236}">
              <a16:creationId xmlns:a16="http://schemas.microsoft.com/office/drawing/2014/main" id="{00000000-0008-0000-0900-00002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7" name="Picture 34" descr="ecblank">
          <a:extLst>
            <a:ext uri="{FF2B5EF4-FFF2-40B4-BE49-F238E27FC236}">
              <a16:creationId xmlns:a16="http://schemas.microsoft.com/office/drawing/2014/main" id="{00000000-0008-0000-0900-00002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8" name="Picture 38" descr="ecblank">
          <a:extLst>
            <a:ext uri="{FF2B5EF4-FFF2-40B4-BE49-F238E27FC236}">
              <a16:creationId xmlns:a16="http://schemas.microsoft.com/office/drawing/2014/main" id="{00000000-0008-0000-0900-00002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69" name="Picture 43" descr="ecblank">
          <a:extLst>
            <a:ext uri="{FF2B5EF4-FFF2-40B4-BE49-F238E27FC236}">
              <a16:creationId xmlns:a16="http://schemas.microsoft.com/office/drawing/2014/main" id="{00000000-0008-0000-0900-00002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0" name="Picture 47" descr="ecblank">
          <a:extLst>
            <a:ext uri="{FF2B5EF4-FFF2-40B4-BE49-F238E27FC236}">
              <a16:creationId xmlns:a16="http://schemas.microsoft.com/office/drawing/2014/main" id="{00000000-0008-0000-0900-00002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1" name="Picture 51" descr="ecblank">
          <a:extLst>
            <a:ext uri="{FF2B5EF4-FFF2-40B4-BE49-F238E27FC236}">
              <a16:creationId xmlns:a16="http://schemas.microsoft.com/office/drawing/2014/main" id="{00000000-0008-0000-0900-00002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2" name="Picture 55" descr="ecblank">
          <a:extLst>
            <a:ext uri="{FF2B5EF4-FFF2-40B4-BE49-F238E27FC236}">
              <a16:creationId xmlns:a16="http://schemas.microsoft.com/office/drawing/2014/main" id="{00000000-0008-0000-0900-00002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3" name="Picture 59" descr="ecblank">
          <a:extLst>
            <a:ext uri="{FF2B5EF4-FFF2-40B4-BE49-F238E27FC236}">
              <a16:creationId xmlns:a16="http://schemas.microsoft.com/office/drawing/2014/main" id="{00000000-0008-0000-0900-00002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4" name="Picture 63" descr="ecblank">
          <a:extLst>
            <a:ext uri="{FF2B5EF4-FFF2-40B4-BE49-F238E27FC236}">
              <a16:creationId xmlns:a16="http://schemas.microsoft.com/office/drawing/2014/main" id="{00000000-0008-0000-0900-00002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5" name="Picture 64" descr="ecblank">
          <a:extLst>
            <a:ext uri="{FF2B5EF4-FFF2-40B4-BE49-F238E27FC236}">
              <a16:creationId xmlns:a16="http://schemas.microsoft.com/office/drawing/2014/main" id="{00000000-0008-0000-0900-00002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6" name="Picture 65" descr="ecblank">
          <a:extLst>
            <a:ext uri="{FF2B5EF4-FFF2-40B4-BE49-F238E27FC236}">
              <a16:creationId xmlns:a16="http://schemas.microsoft.com/office/drawing/2014/main" id="{00000000-0008-0000-0900-00003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7" name="Picture 66" descr="ecblank">
          <a:extLst>
            <a:ext uri="{FF2B5EF4-FFF2-40B4-BE49-F238E27FC236}">
              <a16:creationId xmlns:a16="http://schemas.microsoft.com/office/drawing/2014/main" id="{00000000-0008-0000-0900-00003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8" name="Picture 68" descr="ecblank">
          <a:extLst>
            <a:ext uri="{FF2B5EF4-FFF2-40B4-BE49-F238E27FC236}">
              <a16:creationId xmlns:a16="http://schemas.microsoft.com/office/drawing/2014/main" id="{00000000-0008-0000-0900-00003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79" name="Picture 72" descr="ecblank">
          <a:extLst>
            <a:ext uri="{FF2B5EF4-FFF2-40B4-BE49-F238E27FC236}">
              <a16:creationId xmlns:a16="http://schemas.microsoft.com/office/drawing/2014/main" id="{00000000-0008-0000-0900-00003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0" name="Picture 97" descr="ecblank">
          <a:extLst>
            <a:ext uri="{FF2B5EF4-FFF2-40B4-BE49-F238E27FC236}">
              <a16:creationId xmlns:a16="http://schemas.microsoft.com/office/drawing/2014/main" id="{00000000-0008-0000-0900-00003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1" name="Picture 99" descr="ecblank">
          <a:extLst>
            <a:ext uri="{FF2B5EF4-FFF2-40B4-BE49-F238E27FC236}">
              <a16:creationId xmlns:a16="http://schemas.microsoft.com/office/drawing/2014/main" id="{00000000-0008-0000-0900-00003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2" name="Picture 101" descr="ecblank">
          <a:extLst>
            <a:ext uri="{FF2B5EF4-FFF2-40B4-BE49-F238E27FC236}">
              <a16:creationId xmlns:a16="http://schemas.microsoft.com/office/drawing/2014/main" id="{00000000-0008-0000-0900-00003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3" name="Picture 103" descr="ecblank">
          <a:extLst>
            <a:ext uri="{FF2B5EF4-FFF2-40B4-BE49-F238E27FC236}">
              <a16:creationId xmlns:a16="http://schemas.microsoft.com/office/drawing/2014/main" id="{00000000-0008-0000-0900-00003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4" name="Picture 30" descr="ecblank">
          <a:extLst>
            <a:ext uri="{FF2B5EF4-FFF2-40B4-BE49-F238E27FC236}">
              <a16:creationId xmlns:a16="http://schemas.microsoft.com/office/drawing/2014/main" id="{00000000-0008-0000-0900-00003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5" name="Picture 34" descr="ecblank">
          <a:extLst>
            <a:ext uri="{FF2B5EF4-FFF2-40B4-BE49-F238E27FC236}">
              <a16:creationId xmlns:a16="http://schemas.microsoft.com/office/drawing/2014/main" id="{00000000-0008-0000-0900-00003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6" name="Picture 38" descr="ecblank">
          <a:extLst>
            <a:ext uri="{FF2B5EF4-FFF2-40B4-BE49-F238E27FC236}">
              <a16:creationId xmlns:a16="http://schemas.microsoft.com/office/drawing/2014/main" id="{00000000-0008-0000-0900-00003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7" name="Picture 43" descr="ecblank">
          <a:extLst>
            <a:ext uri="{FF2B5EF4-FFF2-40B4-BE49-F238E27FC236}">
              <a16:creationId xmlns:a16="http://schemas.microsoft.com/office/drawing/2014/main" id="{00000000-0008-0000-0900-00003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8" name="Picture 47" descr="ecblank">
          <a:extLst>
            <a:ext uri="{FF2B5EF4-FFF2-40B4-BE49-F238E27FC236}">
              <a16:creationId xmlns:a16="http://schemas.microsoft.com/office/drawing/2014/main" id="{00000000-0008-0000-0900-00003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89" name="Picture 51" descr="ecblank">
          <a:extLst>
            <a:ext uri="{FF2B5EF4-FFF2-40B4-BE49-F238E27FC236}">
              <a16:creationId xmlns:a16="http://schemas.microsoft.com/office/drawing/2014/main" id="{00000000-0008-0000-0900-00003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0" name="Picture 55" descr="ecblank">
          <a:extLst>
            <a:ext uri="{FF2B5EF4-FFF2-40B4-BE49-F238E27FC236}">
              <a16:creationId xmlns:a16="http://schemas.microsoft.com/office/drawing/2014/main" id="{00000000-0008-0000-0900-00003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1" name="Picture 59" descr="ecblank">
          <a:extLst>
            <a:ext uri="{FF2B5EF4-FFF2-40B4-BE49-F238E27FC236}">
              <a16:creationId xmlns:a16="http://schemas.microsoft.com/office/drawing/2014/main" id="{00000000-0008-0000-0900-00003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2" name="Picture 63" descr="ecblank">
          <a:extLst>
            <a:ext uri="{FF2B5EF4-FFF2-40B4-BE49-F238E27FC236}">
              <a16:creationId xmlns:a16="http://schemas.microsoft.com/office/drawing/2014/main" id="{00000000-0008-0000-0900-00004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3" name="Picture 64" descr="ecblank">
          <a:extLst>
            <a:ext uri="{FF2B5EF4-FFF2-40B4-BE49-F238E27FC236}">
              <a16:creationId xmlns:a16="http://schemas.microsoft.com/office/drawing/2014/main" id="{00000000-0008-0000-0900-00004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4" name="Picture 65" descr="ecblank">
          <a:extLst>
            <a:ext uri="{FF2B5EF4-FFF2-40B4-BE49-F238E27FC236}">
              <a16:creationId xmlns:a16="http://schemas.microsoft.com/office/drawing/2014/main" id="{00000000-0008-0000-0900-00004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5" name="Picture 66" descr="ecblank">
          <a:extLst>
            <a:ext uri="{FF2B5EF4-FFF2-40B4-BE49-F238E27FC236}">
              <a16:creationId xmlns:a16="http://schemas.microsoft.com/office/drawing/2014/main" id="{00000000-0008-0000-0900-00004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6" name="Picture 68" descr="ecblank">
          <a:extLst>
            <a:ext uri="{FF2B5EF4-FFF2-40B4-BE49-F238E27FC236}">
              <a16:creationId xmlns:a16="http://schemas.microsoft.com/office/drawing/2014/main" id="{00000000-0008-0000-0900-00004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7" name="Picture 72" descr="ecblank">
          <a:extLst>
            <a:ext uri="{FF2B5EF4-FFF2-40B4-BE49-F238E27FC236}">
              <a16:creationId xmlns:a16="http://schemas.microsoft.com/office/drawing/2014/main" id="{00000000-0008-0000-0900-00004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8" name="Picture 97" descr="ecblank">
          <a:extLst>
            <a:ext uri="{FF2B5EF4-FFF2-40B4-BE49-F238E27FC236}">
              <a16:creationId xmlns:a16="http://schemas.microsoft.com/office/drawing/2014/main" id="{00000000-0008-0000-0900-00004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399" name="Picture 99" descr="ecblank">
          <a:extLst>
            <a:ext uri="{FF2B5EF4-FFF2-40B4-BE49-F238E27FC236}">
              <a16:creationId xmlns:a16="http://schemas.microsoft.com/office/drawing/2014/main" id="{00000000-0008-0000-0900-00004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0" name="Picture 101" descr="ecblank">
          <a:extLst>
            <a:ext uri="{FF2B5EF4-FFF2-40B4-BE49-F238E27FC236}">
              <a16:creationId xmlns:a16="http://schemas.microsoft.com/office/drawing/2014/main" id="{00000000-0008-0000-0900-00004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1" name="Picture 103" descr="ecblank">
          <a:extLst>
            <a:ext uri="{FF2B5EF4-FFF2-40B4-BE49-F238E27FC236}">
              <a16:creationId xmlns:a16="http://schemas.microsoft.com/office/drawing/2014/main" id="{00000000-0008-0000-0900-00004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2" name="Picture 105" descr="ecblank">
          <a:extLst>
            <a:ext uri="{FF2B5EF4-FFF2-40B4-BE49-F238E27FC236}">
              <a16:creationId xmlns:a16="http://schemas.microsoft.com/office/drawing/2014/main" id="{00000000-0008-0000-0900-00004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3" name="Picture 2" descr="ecblank">
          <a:extLst>
            <a:ext uri="{FF2B5EF4-FFF2-40B4-BE49-F238E27FC236}">
              <a16:creationId xmlns:a16="http://schemas.microsoft.com/office/drawing/2014/main" id="{00000000-0008-0000-0900-00004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4" name="Picture 6" descr="ecblank">
          <a:extLst>
            <a:ext uri="{FF2B5EF4-FFF2-40B4-BE49-F238E27FC236}">
              <a16:creationId xmlns:a16="http://schemas.microsoft.com/office/drawing/2014/main" id="{00000000-0008-0000-0900-00004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5" name="Picture 10" descr="ecblank">
          <a:extLst>
            <a:ext uri="{FF2B5EF4-FFF2-40B4-BE49-F238E27FC236}">
              <a16:creationId xmlns:a16="http://schemas.microsoft.com/office/drawing/2014/main" id="{00000000-0008-0000-0900-00004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6" name="Picture 14" descr="ecblank">
          <a:extLst>
            <a:ext uri="{FF2B5EF4-FFF2-40B4-BE49-F238E27FC236}">
              <a16:creationId xmlns:a16="http://schemas.microsoft.com/office/drawing/2014/main" id="{00000000-0008-0000-0900-00004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7" name="Picture 18" descr="ecblank">
          <a:extLst>
            <a:ext uri="{FF2B5EF4-FFF2-40B4-BE49-F238E27FC236}">
              <a16:creationId xmlns:a16="http://schemas.microsoft.com/office/drawing/2014/main" id="{00000000-0008-0000-0900-00004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8" name="Picture 22" descr="ecblank">
          <a:extLst>
            <a:ext uri="{FF2B5EF4-FFF2-40B4-BE49-F238E27FC236}">
              <a16:creationId xmlns:a16="http://schemas.microsoft.com/office/drawing/2014/main" id="{00000000-0008-0000-0900-00005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09" name="Picture 26" descr="ecblank">
          <a:extLst>
            <a:ext uri="{FF2B5EF4-FFF2-40B4-BE49-F238E27FC236}">
              <a16:creationId xmlns:a16="http://schemas.microsoft.com/office/drawing/2014/main" id="{00000000-0008-0000-0900-00005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0" name="Picture 30" descr="ecblank">
          <a:extLst>
            <a:ext uri="{FF2B5EF4-FFF2-40B4-BE49-F238E27FC236}">
              <a16:creationId xmlns:a16="http://schemas.microsoft.com/office/drawing/2014/main" id="{00000000-0008-0000-0900-00005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1" name="Picture 34" descr="ecblank">
          <a:extLst>
            <a:ext uri="{FF2B5EF4-FFF2-40B4-BE49-F238E27FC236}">
              <a16:creationId xmlns:a16="http://schemas.microsoft.com/office/drawing/2014/main" id="{00000000-0008-0000-0900-00005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2" name="Picture 38" descr="ecblank">
          <a:extLst>
            <a:ext uri="{FF2B5EF4-FFF2-40B4-BE49-F238E27FC236}">
              <a16:creationId xmlns:a16="http://schemas.microsoft.com/office/drawing/2014/main" id="{00000000-0008-0000-0900-00005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3" name="Picture 43" descr="ecblank">
          <a:extLst>
            <a:ext uri="{FF2B5EF4-FFF2-40B4-BE49-F238E27FC236}">
              <a16:creationId xmlns:a16="http://schemas.microsoft.com/office/drawing/2014/main" id="{00000000-0008-0000-0900-00005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4" name="Picture 47" descr="ecblank">
          <a:extLst>
            <a:ext uri="{FF2B5EF4-FFF2-40B4-BE49-F238E27FC236}">
              <a16:creationId xmlns:a16="http://schemas.microsoft.com/office/drawing/2014/main" id="{00000000-0008-0000-0900-00005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5" name="Picture 51" descr="ecblank">
          <a:extLst>
            <a:ext uri="{FF2B5EF4-FFF2-40B4-BE49-F238E27FC236}">
              <a16:creationId xmlns:a16="http://schemas.microsoft.com/office/drawing/2014/main" id="{00000000-0008-0000-0900-00005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6" name="Picture 55" descr="ecblank">
          <a:extLst>
            <a:ext uri="{FF2B5EF4-FFF2-40B4-BE49-F238E27FC236}">
              <a16:creationId xmlns:a16="http://schemas.microsoft.com/office/drawing/2014/main" id="{00000000-0008-0000-0900-00005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7" name="Picture 59" descr="ecblank">
          <a:extLst>
            <a:ext uri="{FF2B5EF4-FFF2-40B4-BE49-F238E27FC236}">
              <a16:creationId xmlns:a16="http://schemas.microsoft.com/office/drawing/2014/main" id="{00000000-0008-0000-0900-00005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8" name="Picture 63" descr="ecblank">
          <a:extLst>
            <a:ext uri="{FF2B5EF4-FFF2-40B4-BE49-F238E27FC236}">
              <a16:creationId xmlns:a16="http://schemas.microsoft.com/office/drawing/2014/main" id="{00000000-0008-0000-0900-00005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19" name="Picture 64" descr="ecblank">
          <a:extLst>
            <a:ext uri="{FF2B5EF4-FFF2-40B4-BE49-F238E27FC236}">
              <a16:creationId xmlns:a16="http://schemas.microsoft.com/office/drawing/2014/main" id="{00000000-0008-0000-0900-00005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0" name="Picture 65" descr="ecblank">
          <a:extLst>
            <a:ext uri="{FF2B5EF4-FFF2-40B4-BE49-F238E27FC236}">
              <a16:creationId xmlns:a16="http://schemas.microsoft.com/office/drawing/2014/main" id="{00000000-0008-0000-0900-00005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1" name="Picture 66" descr="ecblank">
          <a:extLst>
            <a:ext uri="{FF2B5EF4-FFF2-40B4-BE49-F238E27FC236}">
              <a16:creationId xmlns:a16="http://schemas.microsoft.com/office/drawing/2014/main" id="{00000000-0008-0000-0900-00005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2" name="Picture 68" descr="ecblank">
          <a:extLst>
            <a:ext uri="{FF2B5EF4-FFF2-40B4-BE49-F238E27FC236}">
              <a16:creationId xmlns:a16="http://schemas.microsoft.com/office/drawing/2014/main" id="{00000000-0008-0000-0900-00005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3" name="Picture 72" descr="ecblank">
          <a:extLst>
            <a:ext uri="{FF2B5EF4-FFF2-40B4-BE49-F238E27FC236}">
              <a16:creationId xmlns:a16="http://schemas.microsoft.com/office/drawing/2014/main" id="{00000000-0008-0000-0900-00005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4" name="Picture 97" descr="ecblank">
          <a:extLst>
            <a:ext uri="{FF2B5EF4-FFF2-40B4-BE49-F238E27FC236}">
              <a16:creationId xmlns:a16="http://schemas.microsoft.com/office/drawing/2014/main" id="{00000000-0008-0000-0900-00006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5" name="Picture 99" descr="ecblank">
          <a:extLst>
            <a:ext uri="{FF2B5EF4-FFF2-40B4-BE49-F238E27FC236}">
              <a16:creationId xmlns:a16="http://schemas.microsoft.com/office/drawing/2014/main" id="{00000000-0008-0000-0900-00006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6" name="Picture 101" descr="ecblank">
          <a:extLst>
            <a:ext uri="{FF2B5EF4-FFF2-40B4-BE49-F238E27FC236}">
              <a16:creationId xmlns:a16="http://schemas.microsoft.com/office/drawing/2014/main" id="{00000000-0008-0000-0900-00006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7" name="Picture 103" descr="ecblank">
          <a:extLst>
            <a:ext uri="{FF2B5EF4-FFF2-40B4-BE49-F238E27FC236}">
              <a16:creationId xmlns:a16="http://schemas.microsoft.com/office/drawing/2014/main" id="{00000000-0008-0000-0900-00006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8" name="Picture 26" descr="ecblank">
          <a:extLst>
            <a:ext uri="{FF2B5EF4-FFF2-40B4-BE49-F238E27FC236}">
              <a16:creationId xmlns:a16="http://schemas.microsoft.com/office/drawing/2014/main" id="{00000000-0008-0000-0900-00006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29" name="Picture 30" descr="ecblank">
          <a:extLst>
            <a:ext uri="{FF2B5EF4-FFF2-40B4-BE49-F238E27FC236}">
              <a16:creationId xmlns:a16="http://schemas.microsoft.com/office/drawing/2014/main" id="{00000000-0008-0000-0900-00006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0" name="Picture 34" descr="ecblank">
          <a:extLst>
            <a:ext uri="{FF2B5EF4-FFF2-40B4-BE49-F238E27FC236}">
              <a16:creationId xmlns:a16="http://schemas.microsoft.com/office/drawing/2014/main" id="{00000000-0008-0000-0900-00006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1" name="Picture 38" descr="ecblank">
          <a:extLst>
            <a:ext uri="{FF2B5EF4-FFF2-40B4-BE49-F238E27FC236}">
              <a16:creationId xmlns:a16="http://schemas.microsoft.com/office/drawing/2014/main" id="{00000000-0008-0000-0900-00006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2" name="Picture 43" descr="ecblank">
          <a:extLst>
            <a:ext uri="{FF2B5EF4-FFF2-40B4-BE49-F238E27FC236}">
              <a16:creationId xmlns:a16="http://schemas.microsoft.com/office/drawing/2014/main" id="{00000000-0008-0000-0900-00006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3" name="Picture 47" descr="ecblank">
          <a:extLst>
            <a:ext uri="{FF2B5EF4-FFF2-40B4-BE49-F238E27FC236}">
              <a16:creationId xmlns:a16="http://schemas.microsoft.com/office/drawing/2014/main" id="{00000000-0008-0000-0900-00006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4" name="Picture 51" descr="ecblank">
          <a:extLst>
            <a:ext uri="{FF2B5EF4-FFF2-40B4-BE49-F238E27FC236}">
              <a16:creationId xmlns:a16="http://schemas.microsoft.com/office/drawing/2014/main" id="{00000000-0008-0000-0900-00006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5" name="Picture 55" descr="ecblank">
          <a:extLst>
            <a:ext uri="{FF2B5EF4-FFF2-40B4-BE49-F238E27FC236}">
              <a16:creationId xmlns:a16="http://schemas.microsoft.com/office/drawing/2014/main" id="{00000000-0008-0000-0900-00006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6" name="Picture 59" descr="ecblank">
          <a:extLst>
            <a:ext uri="{FF2B5EF4-FFF2-40B4-BE49-F238E27FC236}">
              <a16:creationId xmlns:a16="http://schemas.microsoft.com/office/drawing/2014/main" id="{00000000-0008-0000-0900-00006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7" name="Picture 63" descr="ecblank">
          <a:extLst>
            <a:ext uri="{FF2B5EF4-FFF2-40B4-BE49-F238E27FC236}">
              <a16:creationId xmlns:a16="http://schemas.microsoft.com/office/drawing/2014/main" id="{00000000-0008-0000-0900-00006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8" name="Picture 64" descr="ecblank">
          <a:extLst>
            <a:ext uri="{FF2B5EF4-FFF2-40B4-BE49-F238E27FC236}">
              <a16:creationId xmlns:a16="http://schemas.microsoft.com/office/drawing/2014/main" id="{00000000-0008-0000-0900-00006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39" name="Picture 65" descr="ecblank">
          <a:extLst>
            <a:ext uri="{FF2B5EF4-FFF2-40B4-BE49-F238E27FC236}">
              <a16:creationId xmlns:a16="http://schemas.microsoft.com/office/drawing/2014/main" id="{00000000-0008-0000-0900-00006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0" name="Picture 66" descr="ecblank">
          <a:extLst>
            <a:ext uri="{FF2B5EF4-FFF2-40B4-BE49-F238E27FC236}">
              <a16:creationId xmlns:a16="http://schemas.microsoft.com/office/drawing/2014/main" id="{00000000-0008-0000-0900-00007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1" name="Picture 68" descr="ecblank">
          <a:extLst>
            <a:ext uri="{FF2B5EF4-FFF2-40B4-BE49-F238E27FC236}">
              <a16:creationId xmlns:a16="http://schemas.microsoft.com/office/drawing/2014/main" id="{00000000-0008-0000-0900-00007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2" name="Picture 72" descr="ecblank">
          <a:extLst>
            <a:ext uri="{FF2B5EF4-FFF2-40B4-BE49-F238E27FC236}">
              <a16:creationId xmlns:a16="http://schemas.microsoft.com/office/drawing/2014/main" id="{00000000-0008-0000-0900-00007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3" name="Picture 97" descr="ecblank">
          <a:extLst>
            <a:ext uri="{FF2B5EF4-FFF2-40B4-BE49-F238E27FC236}">
              <a16:creationId xmlns:a16="http://schemas.microsoft.com/office/drawing/2014/main" id="{00000000-0008-0000-0900-00007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4" name="Picture 99" descr="ecblank">
          <a:extLst>
            <a:ext uri="{FF2B5EF4-FFF2-40B4-BE49-F238E27FC236}">
              <a16:creationId xmlns:a16="http://schemas.microsoft.com/office/drawing/2014/main" id="{00000000-0008-0000-0900-00007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5" name="Picture 101" descr="ecblank">
          <a:extLst>
            <a:ext uri="{FF2B5EF4-FFF2-40B4-BE49-F238E27FC236}">
              <a16:creationId xmlns:a16="http://schemas.microsoft.com/office/drawing/2014/main" id="{00000000-0008-0000-0900-00007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6" name="Picture 103" descr="ecblank">
          <a:extLst>
            <a:ext uri="{FF2B5EF4-FFF2-40B4-BE49-F238E27FC236}">
              <a16:creationId xmlns:a16="http://schemas.microsoft.com/office/drawing/2014/main" id="{00000000-0008-0000-0900-00007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7" name="Picture 105" descr="ecblank">
          <a:extLst>
            <a:ext uri="{FF2B5EF4-FFF2-40B4-BE49-F238E27FC236}">
              <a16:creationId xmlns:a16="http://schemas.microsoft.com/office/drawing/2014/main" id="{00000000-0008-0000-0900-00007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8" name="Picture 2" descr="ecblank">
          <a:extLst>
            <a:ext uri="{FF2B5EF4-FFF2-40B4-BE49-F238E27FC236}">
              <a16:creationId xmlns:a16="http://schemas.microsoft.com/office/drawing/2014/main" id="{00000000-0008-0000-0900-00007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49" name="Picture 6" descr="ecblank">
          <a:extLst>
            <a:ext uri="{FF2B5EF4-FFF2-40B4-BE49-F238E27FC236}">
              <a16:creationId xmlns:a16="http://schemas.microsoft.com/office/drawing/2014/main" id="{00000000-0008-0000-0900-00007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0" name="Picture 10" descr="ecblank">
          <a:extLst>
            <a:ext uri="{FF2B5EF4-FFF2-40B4-BE49-F238E27FC236}">
              <a16:creationId xmlns:a16="http://schemas.microsoft.com/office/drawing/2014/main" id="{00000000-0008-0000-0900-00007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1" name="Picture 14" descr="ecblank">
          <a:extLst>
            <a:ext uri="{FF2B5EF4-FFF2-40B4-BE49-F238E27FC236}">
              <a16:creationId xmlns:a16="http://schemas.microsoft.com/office/drawing/2014/main" id="{00000000-0008-0000-0900-00007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2" name="Picture 18" descr="ecblank">
          <a:extLst>
            <a:ext uri="{FF2B5EF4-FFF2-40B4-BE49-F238E27FC236}">
              <a16:creationId xmlns:a16="http://schemas.microsoft.com/office/drawing/2014/main" id="{00000000-0008-0000-0900-00007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3" name="Picture 22" descr="ecblank">
          <a:extLst>
            <a:ext uri="{FF2B5EF4-FFF2-40B4-BE49-F238E27FC236}">
              <a16:creationId xmlns:a16="http://schemas.microsoft.com/office/drawing/2014/main" id="{00000000-0008-0000-0900-00007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4" name="Picture 26" descr="ecblank">
          <a:extLst>
            <a:ext uri="{FF2B5EF4-FFF2-40B4-BE49-F238E27FC236}">
              <a16:creationId xmlns:a16="http://schemas.microsoft.com/office/drawing/2014/main" id="{00000000-0008-0000-0900-00007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5" name="Picture 30" descr="ecblank">
          <a:extLst>
            <a:ext uri="{FF2B5EF4-FFF2-40B4-BE49-F238E27FC236}">
              <a16:creationId xmlns:a16="http://schemas.microsoft.com/office/drawing/2014/main" id="{00000000-0008-0000-0900-00007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6" name="Picture 34" descr="ecblank">
          <a:extLst>
            <a:ext uri="{FF2B5EF4-FFF2-40B4-BE49-F238E27FC236}">
              <a16:creationId xmlns:a16="http://schemas.microsoft.com/office/drawing/2014/main" id="{00000000-0008-0000-0900-00008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7" name="Picture 38" descr="ecblank">
          <a:extLst>
            <a:ext uri="{FF2B5EF4-FFF2-40B4-BE49-F238E27FC236}">
              <a16:creationId xmlns:a16="http://schemas.microsoft.com/office/drawing/2014/main" id="{00000000-0008-0000-0900-00008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8" name="Picture 43" descr="ecblank">
          <a:extLst>
            <a:ext uri="{FF2B5EF4-FFF2-40B4-BE49-F238E27FC236}">
              <a16:creationId xmlns:a16="http://schemas.microsoft.com/office/drawing/2014/main" id="{00000000-0008-0000-0900-00008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59" name="Picture 47" descr="ecblank">
          <a:extLst>
            <a:ext uri="{FF2B5EF4-FFF2-40B4-BE49-F238E27FC236}">
              <a16:creationId xmlns:a16="http://schemas.microsoft.com/office/drawing/2014/main" id="{00000000-0008-0000-0900-00008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0" name="Picture 51" descr="ecblank">
          <a:extLst>
            <a:ext uri="{FF2B5EF4-FFF2-40B4-BE49-F238E27FC236}">
              <a16:creationId xmlns:a16="http://schemas.microsoft.com/office/drawing/2014/main" id="{00000000-0008-0000-0900-00008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1" name="Picture 55" descr="ecblank">
          <a:extLst>
            <a:ext uri="{FF2B5EF4-FFF2-40B4-BE49-F238E27FC236}">
              <a16:creationId xmlns:a16="http://schemas.microsoft.com/office/drawing/2014/main" id="{00000000-0008-0000-0900-00008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2" name="Picture 59" descr="ecblank">
          <a:extLst>
            <a:ext uri="{FF2B5EF4-FFF2-40B4-BE49-F238E27FC236}">
              <a16:creationId xmlns:a16="http://schemas.microsoft.com/office/drawing/2014/main" id="{00000000-0008-0000-0900-00008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3" name="Picture 63" descr="ecblank">
          <a:extLst>
            <a:ext uri="{FF2B5EF4-FFF2-40B4-BE49-F238E27FC236}">
              <a16:creationId xmlns:a16="http://schemas.microsoft.com/office/drawing/2014/main" id="{00000000-0008-0000-0900-00008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4" name="Picture 64" descr="ecblank">
          <a:extLst>
            <a:ext uri="{FF2B5EF4-FFF2-40B4-BE49-F238E27FC236}">
              <a16:creationId xmlns:a16="http://schemas.microsoft.com/office/drawing/2014/main" id="{00000000-0008-0000-0900-00008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5" name="Picture 65" descr="ecblank">
          <a:extLst>
            <a:ext uri="{FF2B5EF4-FFF2-40B4-BE49-F238E27FC236}">
              <a16:creationId xmlns:a16="http://schemas.microsoft.com/office/drawing/2014/main" id="{00000000-0008-0000-0900-00008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6" name="Picture 66" descr="ecblank">
          <a:extLst>
            <a:ext uri="{FF2B5EF4-FFF2-40B4-BE49-F238E27FC236}">
              <a16:creationId xmlns:a16="http://schemas.microsoft.com/office/drawing/2014/main" id="{00000000-0008-0000-0900-00008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7" name="Picture 68" descr="ecblank">
          <a:extLst>
            <a:ext uri="{FF2B5EF4-FFF2-40B4-BE49-F238E27FC236}">
              <a16:creationId xmlns:a16="http://schemas.microsoft.com/office/drawing/2014/main" id="{00000000-0008-0000-0900-00008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8" name="Picture 72" descr="ecblank">
          <a:extLst>
            <a:ext uri="{FF2B5EF4-FFF2-40B4-BE49-F238E27FC236}">
              <a16:creationId xmlns:a16="http://schemas.microsoft.com/office/drawing/2014/main" id="{00000000-0008-0000-0900-00008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69" name="Picture 97" descr="ecblank">
          <a:extLst>
            <a:ext uri="{FF2B5EF4-FFF2-40B4-BE49-F238E27FC236}">
              <a16:creationId xmlns:a16="http://schemas.microsoft.com/office/drawing/2014/main" id="{00000000-0008-0000-0900-00008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0" name="Picture 99" descr="ecblank">
          <a:extLst>
            <a:ext uri="{FF2B5EF4-FFF2-40B4-BE49-F238E27FC236}">
              <a16:creationId xmlns:a16="http://schemas.microsoft.com/office/drawing/2014/main" id="{00000000-0008-0000-0900-00008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1" name="Picture 101" descr="ecblank">
          <a:extLst>
            <a:ext uri="{FF2B5EF4-FFF2-40B4-BE49-F238E27FC236}">
              <a16:creationId xmlns:a16="http://schemas.microsoft.com/office/drawing/2014/main" id="{00000000-0008-0000-0900-00008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2" name="Picture 103" descr="ecblank">
          <a:extLst>
            <a:ext uri="{FF2B5EF4-FFF2-40B4-BE49-F238E27FC236}">
              <a16:creationId xmlns:a16="http://schemas.microsoft.com/office/drawing/2014/main" id="{00000000-0008-0000-0900-00009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3" name="Picture 30" descr="ecblank">
          <a:extLst>
            <a:ext uri="{FF2B5EF4-FFF2-40B4-BE49-F238E27FC236}">
              <a16:creationId xmlns:a16="http://schemas.microsoft.com/office/drawing/2014/main" id="{00000000-0008-0000-0900-00009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4" name="Picture 34" descr="ecblank">
          <a:extLst>
            <a:ext uri="{FF2B5EF4-FFF2-40B4-BE49-F238E27FC236}">
              <a16:creationId xmlns:a16="http://schemas.microsoft.com/office/drawing/2014/main" id="{00000000-0008-0000-0900-00009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5" name="Picture 38" descr="ecblank">
          <a:extLst>
            <a:ext uri="{FF2B5EF4-FFF2-40B4-BE49-F238E27FC236}">
              <a16:creationId xmlns:a16="http://schemas.microsoft.com/office/drawing/2014/main" id="{00000000-0008-0000-0900-00009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6" name="Picture 43" descr="ecblank">
          <a:extLst>
            <a:ext uri="{FF2B5EF4-FFF2-40B4-BE49-F238E27FC236}">
              <a16:creationId xmlns:a16="http://schemas.microsoft.com/office/drawing/2014/main" id="{00000000-0008-0000-0900-00009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7" name="Picture 47" descr="ecblank">
          <a:extLst>
            <a:ext uri="{FF2B5EF4-FFF2-40B4-BE49-F238E27FC236}">
              <a16:creationId xmlns:a16="http://schemas.microsoft.com/office/drawing/2014/main" id="{00000000-0008-0000-0900-00009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8" name="Picture 51" descr="ecblank">
          <a:extLst>
            <a:ext uri="{FF2B5EF4-FFF2-40B4-BE49-F238E27FC236}">
              <a16:creationId xmlns:a16="http://schemas.microsoft.com/office/drawing/2014/main" id="{00000000-0008-0000-0900-00009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79" name="Picture 55" descr="ecblank">
          <a:extLst>
            <a:ext uri="{FF2B5EF4-FFF2-40B4-BE49-F238E27FC236}">
              <a16:creationId xmlns:a16="http://schemas.microsoft.com/office/drawing/2014/main" id="{00000000-0008-0000-0900-00009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0" name="Picture 59" descr="ecblank">
          <a:extLst>
            <a:ext uri="{FF2B5EF4-FFF2-40B4-BE49-F238E27FC236}">
              <a16:creationId xmlns:a16="http://schemas.microsoft.com/office/drawing/2014/main" id="{00000000-0008-0000-0900-00009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1" name="Picture 63" descr="ecblank">
          <a:extLst>
            <a:ext uri="{FF2B5EF4-FFF2-40B4-BE49-F238E27FC236}">
              <a16:creationId xmlns:a16="http://schemas.microsoft.com/office/drawing/2014/main" id="{00000000-0008-0000-0900-00009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2" name="Picture 64" descr="ecblank">
          <a:extLst>
            <a:ext uri="{FF2B5EF4-FFF2-40B4-BE49-F238E27FC236}">
              <a16:creationId xmlns:a16="http://schemas.microsoft.com/office/drawing/2014/main" id="{00000000-0008-0000-0900-00009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3" name="Picture 65" descr="ecblank">
          <a:extLst>
            <a:ext uri="{FF2B5EF4-FFF2-40B4-BE49-F238E27FC236}">
              <a16:creationId xmlns:a16="http://schemas.microsoft.com/office/drawing/2014/main" id="{00000000-0008-0000-0900-00009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4" name="Picture 66" descr="ecblank">
          <a:extLst>
            <a:ext uri="{FF2B5EF4-FFF2-40B4-BE49-F238E27FC236}">
              <a16:creationId xmlns:a16="http://schemas.microsoft.com/office/drawing/2014/main" id="{00000000-0008-0000-0900-00009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5" name="Picture 68" descr="ecblank">
          <a:extLst>
            <a:ext uri="{FF2B5EF4-FFF2-40B4-BE49-F238E27FC236}">
              <a16:creationId xmlns:a16="http://schemas.microsoft.com/office/drawing/2014/main" id="{00000000-0008-0000-0900-00009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6" name="Picture 72" descr="ecblank">
          <a:extLst>
            <a:ext uri="{FF2B5EF4-FFF2-40B4-BE49-F238E27FC236}">
              <a16:creationId xmlns:a16="http://schemas.microsoft.com/office/drawing/2014/main" id="{00000000-0008-0000-0900-00009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7" name="Picture 97" descr="ecblank">
          <a:extLst>
            <a:ext uri="{FF2B5EF4-FFF2-40B4-BE49-F238E27FC236}">
              <a16:creationId xmlns:a16="http://schemas.microsoft.com/office/drawing/2014/main" id="{00000000-0008-0000-0900-00009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8" name="Picture 99" descr="ecblank">
          <a:extLst>
            <a:ext uri="{FF2B5EF4-FFF2-40B4-BE49-F238E27FC236}">
              <a16:creationId xmlns:a16="http://schemas.microsoft.com/office/drawing/2014/main" id="{00000000-0008-0000-0900-0000A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89" name="Picture 101" descr="ecblank">
          <a:extLst>
            <a:ext uri="{FF2B5EF4-FFF2-40B4-BE49-F238E27FC236}">
              <a16:creationId xmlns:a16="http://schemas.microsoft.com/office/drawing/2014/main" id="{00000000-0008-0000-0900-0000A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0" name="Picture 103" descr="ecblank">
          <a:extLst>
            <a:ext uri="{FF2B5EF4-FFF2-40B4-BE49-F238E27FC236}">
              <a16:creationId xmlns:a16="http://schemas.microsoft.com/office/drawing/2014/main" id="{00000000-0008-0000-0900-0000A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1" name="Picture 105" descr="ecblank">
          <a:extLst>
            <a:ext uri="{FF2B5EF4-FFF2-40B4-BE49-F238E27FC236}">
              <a16:creationId xmlns:a16="http://schemas.microsoft.com/office/drawing/2014/main" id="{00000000-0008-0000-0900-0000A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2" name="Picture 2" descr="ecblank">
          <a:extLst>
            <a:ext uri="{FF2B5EF4-FFF2-40B4-BE49-F238E27FC236}">
              <a16:creationId xmlns:a16="http://schemas.microsoft.com/office/drawing/2014/main" id="{00000000-0008-0000-0900-0000A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3" name="Picture 6" descr="ecblank">
          <a:extLst>
            <a:ext uri="{FF2B5EF4-FFF2-40B4-BE49-F238E27FC236}">
              <a16:creationId xmlns:a16="http://schemas.microsoft.com/office/drawing/2014/main" id="{00000000-0008-0000-0900-0000A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4" name="Picture 10" descr="ecblank">
          <a:extLst>
            <a:ext uri="{FF2B5EF4-FFF2-40B4-BE49-F238E27FC236}">
              <a16:creationId xmlns:a16="http://schemas.microsoft.com/office/drawing/2014/main" id="{00000000-0008-0000-0900-0000A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5" name="Picture 14" descr="ecblank">
          <a:extLst>
            <a:ext uri="{FF2B5EF4-FFF2-40B4-BE49-F238E27FC236}">
              <a16:creationId xmlns:a16="http://schemas.microsoft.com/office/drawing/2014/main" id="{00000000-0008-0000-0900-0000A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6" name="Picture 18" descr="ecblank">
          <a:extLst>
            <a:ext uri="{FF2B5EF4-FFF2-40B4-BE49-F238E27FC236}">
              <a16:creationId xmlns:a16="http://schemas.microsoft.com/office/drawing/2014/main" id="{00000000-0008-0000-0900-0000A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7" name="Picture 22" descr="ecblank">
          <a:extLst>
            <a:ext uri="{FF2B5EF4-FFF2-40B4-BE49-F238E27FC236}">
              <a16:creationId xmlns:a16="http://schemas.microsoft.com/office/drawing/2014/main" id="{00000000-0008-0000-0900-0000A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8" name="Picture 26" descr="ecblank">
          <a:extLst>
            <a:ext uri="{FF2B5EF4-FFF2-40B4-BE49-F238E27FC236}">
              <a16:creationId xmlns:a16="http://schemas.microsoft.com/office/drawing/2014/main" id="{00000000-0008-0000-0900-0000A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499" name="Picture 30" descr="ecblank">
          <a:extLst>
            <a:ext uri="{FF2B5EF4-FFF2-40B4-BE49-F238E27FC236}">
              <a16:creationId xmlns:a16="http://schemas.microsoft.com/office/drawing/2014/main" id="{00000000-0008-0000-0900-0000A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0" name="Picture 34" descr="ecblank">
          <a:extLst>
            <a:ext uri="{FF2B5EF4-FFF2-40B4-BE49-F238E27FC236}">
              <a16:creationId xmlns:a16="http://schemas.microsoft.com/office/drawing/2014/main" id="{00000000-0008-0000-0900-0000A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1" name="Picture 38" descr="ecblank">
          <a:extLst>
            <a:ext uri="{FF2B5EF4-FFF2-40B4-BE49-F238E27FC236}">
              <a16:creationId xmlns:a16="http://schemas.microsoft.com/office/drawing/2014/main" id="{00000000-0008-0000-0900-0000A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2" name="Picture 43" descr="ecblank">
          <a:extLst>
            <a:ext uri="{FF2B5EF4-FFF2-40B4-BE49-F238E27FC236}">
              <a16:creationId xmlns:a16="http://schemas.microsoft.com/office/drawing/2014/main" id="{00000000-0008-0000-0900-0000A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3" name="Picture 47" descr="ecblank">
          <a:extLst>
            <a:ext uri="{FF2B5EF4-FFF2-40B4-BE49-F238E27FC236}">
              <a16:creationId xmlns:a16="http://schemas.microsoft.com/office/drawing/2014/main" id="{00000000-0008-0000-0900-0000A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4" name="Picture 51" descr="ecblank">
          <a:extLst>
            <a:ext uri="{FF2B5EF4-FFF2-40B4-BE49-F238E27FC236}">
              <a16:creationId xmlns:a16="http://schemas.microsoft.com/office/drawing/2014/main" id="{00000000-0008-0000-0900-0000B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5" name="Picture 55" descr="ecblank">
          <a:extLst>
            <a:ext uri="{FF2B5EF4-FFF2-40B4-BE49-F238E27FC236}">
              <a16:creationId xmlns:a16="http://schemas.microsoft.com/office/drawing/2014/main" id="{00000000-0008-0000-0900-0000B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6" name="Picture 59" descr="ecblank">
          <a:extLst>
            <a:ext uri="{FF2B5EF4-FFF2-40B4-BE49-F238E27FC236}">
              <a16:creationId xmlns:a16="http://schemas.microsoft.com/office/drawing/2014/main" id="{00000000-0008-0000-0900-0000B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7" name="Picture 63" descr="ecblank">
          <a:extLst>
            <a:ext uri="{FF2B5EF4-FFF2-40B4-BE49-F238E27FC236}">
              <a16:creationId xmlns:a16="http://schemas.microsoft.com/office/drawing/2014/main" id="{00000000-0008-0000-0900-0000B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8" name="Picture 64" descr="ecblank">
          <a:extLst>
            <a:ext uri="{FF2B5EF4-FFF2-40B4-BE49-F238E27FC236}">
              <a16:creationId xmlns:a16="http://schemas.microsoft.com/office/drawing/2014/main" id="{00000000-0008-0000-0900-0000B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09" name="Picture 65" descr="ecblank">
          <a:extLst>
            <a:ext uri="{FF2B5EF4-FFF2-40B4-BE49-F238E27FC236}">
              <a16:creationId xmlns:a16="http://schemas.microsoft.com/office/drawing/2014/main" id="{00000000-0008-0000-0900-0000B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0" name="Picture 66" descr="ecblank">
          <a:extLst>
            <a:ext uri="{FF2B5EF4-FFF2-40B4-BE49-F238E27FC236}">
              <a16:creationId xmlns:a16="http://schemas.microsoft.com/office/drawing/2014/main" id="{00000000-0008-0000-0900-0000B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1" name="Picture 68" descr="ecblank">
          <a:extLst>
            <a:ext uri="{FF2B5EF4-FFF2-40B4-BE49-F238E27FC236}">
              <a16:creationId xmlns:a16="http://schemas.microsoft.com/office/drawing/2014/main" id="{00000000-0008-0000-0900-0000B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2" name="Picture 72" descr="ecblank">
          <a:extLst>
            <a:ext uri="{FF2B5EF4-FFF2-40B4-BE49-F238E27FC236}">
              <a16:creationId xmlns:a16="http://schemas.microsoft.com/office/drawing/2014/main" id="{00000000-0008-0000-0900-0000B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3" name="Picture 97" descr="ecblank">
          <a:extLst>
            <a:ext uri="{FF2B5EF4-FFF2-40B4-BE49-F238E27FC236}">
              <a16:creationId xmlns:a16="http://schemas.microsoft.com/office/drawing/2014/main" id="{00000000-0008-0000-0900-0000B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4" name="Picture 99" descr="ecblank">
          <a:extLst>
            <a:ext uri="{FF2B5EF4-FFF2-40B4-BE49-F238E27FC236}">
              <a16:creationId xmlns:a16="http://schemas.microsoft.com/office/drawing/2014/main" id="{00000000-0008-0000-0900-0000B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5" name="Picture 101" descr="ecblank">
          <a:extLst>
            <a:ext uri="{FF2B5EF4-FFF2-40B4-BE49-F238E27FC236}">
              <a16:creationId xmlns:a16="http://schemas.microsoft.com/office/drawing/2014/main" id="{00000000-0008-0000-0900-0000B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6" name="Picture 103" descr="ecblank">
          <a:extLst>
            <a:ext uri="{FF2B5EF4-FFF2-40B4-BE49-F238E27FC236}">
              <a16:creationId xmlns:a16="http://schemas.microsoft.com/office/drawing/2014/main" id="{00000000-0008-0000-0900-0000B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7" name="Picture 26" descr="ecblank">
          <a:extLst>
            <a:ext uri="{FF2B5EF4-FFF2-40B4-BE49-F238E27FC236}">
              <a16:creationId xmlns:a16="http://schemas.microsoft.com/office/drawing/2014/main" id="{00000000-0008-0000-0900-0000B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8" name="Picture 30" descr="ecblank">
          <a:extLst>
            <a:ext uri="{FF2B5EF4-FFF2-40B4-BE49-F238E27FC236}">
              <a16:creationId xmlns:a16="http://schemas.microsoft.com/office/drawing/2014/main" id="{00000000-0008-0000-0900-0000B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19" name="Picture 34" descr="ecblank">
          <a:extLst>
            <a:ext uri="{FF2B5EF4-FFF2-40B4-BE49-F238E27FC236}">
              <a16:creationId xmlns:a16="http://schemas.microsoft.com/office/drawing/2014/main" id="{00000000-0008-0000-0900-0000B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0" name="Picture 38" descr="ecblank">
          <a:extLst>
            <a:ext uri="{FF2B5EF4-FFF2-40B4-BE49-F238E27FC236}">
              <a16:creationId xmlns:a16="http://schemas.microsoft.com/office/drawing/2014/main" id="{00000000-0008-0000-0900-0000C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1" name="Picture 43" descr="ecblank">
          <a:extLst>
            <a:ext uri="{FF2B5EF4-FFF2-40B4-BE49-F238E27FC236}">
              <a16:creationId xmlns:a16="http://schemas.microsoft.com/office/drawing/2014/main" id="{00000000-0008-0000-0900-0000C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2" name="Picture 47" descr="ecblank">
          <a:extLst>
            <a:ext uri="{FF2B5EF4-FFF2-40B4-BE49-F238E27FC236}">
              <a16:creationId xmlns:a16="http://schemas.microsoft.com/office/drawing/2014/main" id="{00000000-0008-0000-0900-0000C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3" name="Picture 51" descr="ecblank">
          <a:extLst>
            <a:ext uri="{FF2B5EF4-FFF2-40B4-BE49-F238E27FC236}">
              <a16:creationId xmlns:a16="http://schemas.microsoft.com/office/drawing/2014/main" id="{00000000-0008-0000-0900-0000C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4" name="Picture 55" descr="ecblank">
          <a:extLst>
            <a:ext uri="{FF2B5EF4-FFF2-40B4-BE49-F238E27FC236}">
              <a16:creationId xmlns:a16="http://schemas.microsoft.com/office/drawing/2014/main" id="{00000000-0008-0000-0900-0000C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5" name="Picture 59" descr="ecblank">
          <a:extLst>
            <a:ext uri="{FF2B5EF4-FFF2-40B4-BE49-F238E27FC236}">
              <a16:creationId xmlns:a16="http://schemas.microsoft.com/office/drawing/2014/main" id="{00000000-0008-0000-0900-0000C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6" name="Picture 63" descr="ecblank">
          <a:extLst>
            <a:ext uri="{FF2B5EF4-FFF2-40B4-BE49-F238E27FC236}">
              <a16:creationId xmlns:a16="http://schemas.microsoft.com/office/drawing/2014/main" id="{00000000-0008-0000-0900-0000C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7" name="Picture 64" descr="ecblank">
          <a:extLst>
            <a:ext uri="{FF2B5EF4-FFF2-40B4-BE49-F238E27FC236}">
              <a16:creationId xmlns:a16="http://schemas.microsoft.com/office/drawing/2014/main" id="{00000000-0008-0000-0900-0000C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8" name="Picture 65" descr="ecblank">
          <a:extLst>
            <a:ext uri="{FF2B5EF4-FFF2-40B4-BE49-F238E27FC236}">
              <a16:creationId xmlns:a16="http://schemas.microsoft.com/office/drawing/2014/main" id="{00000000-0008-0000-0900-0000C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29" name="Picture 66" descr="ecblank">
          <a:extLst>
            <a:ext uri="{FF2B5EF4-FFF2-40B4-BE49-F238E27FC236}">
              <a16:creationId xmlns:a16="http://schemas.microsoft.com/office/drawing/2014/main" id="{00000000-0008-0000-0900-0000C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0" name="Picture 68" descr="ecblank">
          <a:extLst>
            <a:ext uri="{FF2B5EF4-FFF2-40B4-BE49-F238E27FC236}">
              <a16:creationId xmlns:a16="http://schemas.microsoft.com/office/drawing/2014/main" id="{00000000-0008-0000-0900-0000C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1" name="Picture 72" descr="ecblank">
          <a:extLst>
            <a:ext uri="{FF2B5EF4-FFF2-40B4-BE49-F238E27FC236}">
              <a16:creationId xmlns:a16="http://schemas.microsoft.com/office/drawing/2014/main" id="{00000000-0008-0000-0900-0000C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2" name="Picture 97" descr="ecblank">
          <a:extLst>
            <a:ext uri="{FF2B5EF4-FFF2-40B4-BE49-F238E27FC236}">
              <a16:creationId xmlns:a16="http://schemas.microsoft.com/office/drawing/2014/main" id="{00000000-0008-0000-0900-0000C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3" name="Picture 99" descr="ecblank">
          <a:extLst>
            <a:ext uri="{FF2B5EF4-FFF2-40B4-BE49-F238E27FC236}">
              <a16:creationId xmlns:a16="http://schemas.microsoft.com/office/drawing/2014/main" id="{00000000-0008-0000-0900-0000C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4" name="Picture 101" descr="ecblank">
          <a:extLst>
            <a:ext uri="{FF2B5EF4-FFF2-40B4-BE49-F238E27FC236}">
              <a16:creationId xmlns:a16="http://schemas.microsoft.com/office/drawing/2014/main" id="{00000000-0008-0000-0900-0000C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5" name="Picture 103" descr="ecblank">
          <a:extLst>
            <a:ext uri="{FF2B5EF4-FFF2-40B4-BE49-F238E27FC236}">
              <a16:creationId xmlns:a16="http://schemas.microsoft.com/office/drawing/2014/main" id="{00000000-0008-0000-0900-0000C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6" name="Picture 105" descr="ecblank">
          <a:extLst>
            <a:ext uri="{FF2B5EF4-FFF2-40B4-BE49-F238E27FC236}">
              <a16:creationId xmlns:a16="http://schemas.microsoft.com/office/drawing/2014/main" id="{00000000-0008-0000-0900-0000D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7" name="Picture 2" descr="ecblank">
          <a:extLst>
            <a:ext uri="{FF2B5EF4-FFF2-40B4-BE49-F238E27FC236}">
              <a16:creationId xmlns:a16="http://schemas.microsoft.com/office/drawing/2014/main" id="{00000000-0008-0000-0900-0000D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8" name="Picture 6" descr="ecblank">
          <a:extLst>
            <a:ext uri="{FF2B5EF4-FFF2-40B4-BE49-F238E27FC236}">
              <a16:creationId xmlns:a16="http://schemas.microsoft.com/office/drawing/2014/main" id="{00000000-0008-0000-0900-0000D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39" name="Picture 10" descr="ecblank">
          <a:extLst>
            <a:ext uri="{FF2B5EF4-FFF2-40B4-BE49-F238E27FC236}">
              <a16:creationId xmlns:a16="http://schemas.microsoft.com/office/drawing/2014/main" id="{00000000-0008-0000-0900-0000D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0" name="Picture 14" descr="ecblank">
          <a:extLst>
            <a:ext uri="{FF2B5EF4-FFF2-40B4-BE49-F238E27FC236}">
              <a16:creationId xmlns:a16="http://schemas.microsoft.com/office/drawing/2014/main" id="{00000000-0008-0000-0900-0000D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1" name="Picture 18" descr="ecblank">
          <a:extLst>
            <a:ext uri="{FF2B5EF4-FFF2-40B4-BE49-F238E27FC236}">
              <a16:creationId xmlns:a16="http://schemas.microsoft.com/office/drawing/2014/main" id="{00000000-0008-0000-0900-0000D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2" name="Picture 22" descr="ecblank">
          <a:extLst>
            <a:ext uri="{FF2B5EF4-FFF2-40B4-BE49-F238E27FC236}">
              <a16:creationId xmlns:a16="http://schemas.microsoft.com/office/drawing/2014/main" id="{00000000-0008-0000-0900-0000D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3" name="Picture 26" descr="ecblank">
          <a:extLst>
            <a:ext uri="{FF2B5EF4-FFF2-40B4-BE49-F238E27FC236}">
              <a16:creationId xmlns:a16="http://schemas.microsoft.com/office/drawing/2014/main" id="{00000000-0008-0000-0900-0000D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4" name="Picture 30" descr="ecblank">
          <a:extLst>
            <a:ext uri="{FF2B5EF4-FFF2-40B4-BE49-F238E27FC236}">
              <a16:creationId xmlns:a16="http://schemas.microsoft.com/office/drawing/2014/main" id="{00000000-0008-0000-0900-0000D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5" name="Picture 34" descr="ecblank">
          <a:extLst>
            <a:ext uri="{FF2B5EF4-FFF2-40B4-BE49-F238E27FC236}">
              <a16:creationId xmlns:a16="http://schemas.microsoft.com/office/drawing/2014/main" id="{00000000-0008-0000-0900-0000D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6" name="Picture 38" descr="ecblank">
          <a:extLst>
            <a:ext uri="{FF2B5EF4-FFF2-40B4-BE49-F238E27FC236}">
              <a16:creationId xmlns:a16="http://schemas.microsoft.com/office/drawing/2014/main" id="{00000000-0008-0000-0900-0000D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7" name="Picture 43" descr="ecblank">
          <a:extLst>
            <a:ext uri="{FF2B5EF4-FFF2-40B4-BE49-F238E27FC236}">
              <a16:creationId xmlns:a16="http://schemas.microsoft.com/office/drawing/2014/main" id="{00000000-0008-0000-0900-0000D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8" name="Picture 47" descr="ecblank">
          <a:extLst>
            <a:ext uri="{FF2B5EF4-FFF2-40B4-BE49-F238E27FC236}">
              <a16:creationId xmlns:a16="http://schemas.microsoft.com/office/drawing/2014/main" id="{00000000-0008-0000-0900-0000D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49" name="Picture 51" descr="ecblank">
          <a:extLst>
            <a:ext uri="{FF2B5EF4-FFF2-40B4-BE49-F238E27FC236}">
              <a16:creationId xmlns:a16="http://schemas.microsoft.com/office/drawing/2014/main" id="{00000000-0008-0000-0900-0000D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0" name="Picture 55" descr="ecblank">
          <a:extLst>
            <a:ext uri="{FF2B5EF4-FFF2-40B4-BE49-F238E27FC236}">
              <a16:creationId xmlns:a16="http://schemas.microsoft.com/office/drawing/2014/main" id="{00000000-0008-0000-0900-0000D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1" name="Picture 59" descr="ecblank">
          <a:extLst>
            <a:ext uri="{FF2B5EF4-FFF2-40B4-BE49-F238E27FC236}">
              <a16:creationId xmlns:a16="http://schemas.microsoft.com/office/drawing/2014/main" id="{00000000-0008-0000-0900-0000D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2" name="Picture 63" descr="ecblank">
          <a:extLst>
            <a:ext uri="{FF2B5EF4-FFF2-40B4-BE49-F238E27FC236}">
              <a16:creationId xmlns:a16="http://schemas.microsoft.com/office/drawing/2014/main" id="{00000000-0008-0000-0900-0000E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3" name="Picture 64" descr="ecblank">
          <a:extLst>
            <a:ext uri="{FF2B5EF4-FFF2-40B4-BE49-F238E27FC236}">
              <a16:creationId xmlns:a16="http://schemas.microsoft.com/office/drawing/2014/main" id="{00000000-0008-0000-0900-0000E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4" name="Picture 65" descr="ecblank">
          <a:extLst>
            <a:ext uri="{FF2B5EF4-FFF2-40B4-BE49-F238E27FC236}">
              <a16:creationId xmlns:a16="http://schemas.microsoft.com/office/drawing/2014/main" id="{00000000-0008-0000-0900-0000E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5" name="Picture 66" descr="ecblank">
          <a:extLst>
            <a:ext uri="{FF2B5EF4-FFF2-40B4-BE49-F238E27FC236}">
              <a16:creationId xmlns:a16="http://schemas.microsoft.com/office/drawing/2014/main" id="{00000000-0008-0000-0900-0000E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6" name="Picture 68" descr="ecblank">
          <a:extLst>
            <a:ext uri="{FF2B5EF4-FFF2-40B4-BE49-F238E27FC236}">
              <a16:creationId xmlns:a16="http://schemas.microsoft.com/office/drawing/2014/main" id="{00000000-0008-0000-0900-0000E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7" name="Picture 72" descr="ecblank">
          <a:extLst>
            <a:ext uri="{FF2B5EF4-FFF2-40B4-BE49-F238E27FC236}">
              <a16:creationId xmlns:a16="http://schemas.microsoft.com/office/drawing/2014/main" id="{00000000-0008-0000-0900-0000E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8" name="Picture 97" descr="ecblank">
          <a:extLst>
            <a:ext uri="{FF2B5EF4-FFF2-40B4-BE49-F238E27FC236}">
              <a16:creationId xmlns:a16="http://schemas.microsoft.com/office/drawing/2014/main" id="{00000000-0008-0000-0900-0000E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59" name="Picture 99" descr="ecblank">
          <a:extLst>
            <a:ext uri="{FF2B5EF4-FFF2-40B4-BE49-F238E27FC236}">
              <a16:creationId xmlns:a16="http://schemas.microsoft.com/office/drawing/2014/main" id="{00000000-0008-0000-0900-0000E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60" name="Picture 101" descr="ecblank">
          <a:extLst>
            <a:ext uri="{FF2B5EF4-FFF2-40B4-BE49-F238E27FC236}">
              <a16:creationId xmlns:a16="http://schemas.microsoft.com/office/drawing/2014/main" id="{00000000-0008-0000-0900-0000E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610280</xdr:colOff>
      <xdr:row>4</xdr:row>
      <xdr:rowOff>0</xdr:rowOff>
    </xdr:to>
    <xdr:pic>
      <xdr:nvPicPr>
        <xdr:cNvPr id="3561" name="Picture 103" descr="ecblank">
          <a:extLst>
            <a:ext uri="{FF2B5EF4-FFF2-40B4-BE49-F238E27FC236}">
              <a16:creationId xmlns:a16="http://schemas.microsoft.com/office/drawing/2014/main" id="{00000000-0008-0000-0900-0000E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1028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2" name="Picture 30" descr="ecblank">
          <a:extLst>
            <a:ext uri="{FF2B5EF4-FFF2-40B4-BE49-F238E27FC236}">
              <a16:creationId xmlns:a16="http://schemas.microsoft.com/office/drawing/2014/main" id="{00000000-0008-0000-0900-0000E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3" name="Picture 34" descr="ecblank">
          <a:extLst>
            <a:ext uri="{FF2B5EF4-FFF2-40B4-BE49-F238E27FC236}">
              <a16:creationId xmlns:a16="http://schemas.microsoft.com/office/drawing/2014/main" id="{00000000-0008-0000-0900-0000E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4" name="Picture 38" descr="ecblank">
          <a:extLst>
            <a:ext uri="{FF2B5EF4-FFF2-40B4-BE49-F238E27FC236}">
              <a16:creationId xmlns:a16="http://schemas.microsoft.com/office/drawing/2014/main" id="{00000000-0008-0000-0900-0000E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5" name="Picture 43" descr="ecblank">
          <a:extLst>
            <a:ext uri="{FF2B5EF4-FFF2-40B4-BE49-F238E27FC236}">
              <a16:creationId xmlns:a16="http://schemas.microsoft.com/office/drawing/2014/main" id="{00000000-0008-0000-0900-0000E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6" name="Picture 47" descr="ecblank">
          <a:extLst>
            <a:ext uri="{FF2B5EF4-FFF2-40B4-BE49-F238E27FC236}">
              <a16:creationId xmlns:a16="http://schemas.microsoft.com/office/drawing/2014/main" id="{00000000-0008-0000-0900-0000E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7" name="Picture 51" descr="ecblank">
          <a:extLst>
            <a:ext uri="{FF2B5EF4-FFF2-40B4-BE49-F238E27FC236}">
              <a16:creationId xmlns:a16="http://schemas.microsoft.com/office/drawing/2014/main" id="{00000000-0008-0000-0900-0000E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8" name="Picture 55" descr="ecblank">
          <a:extLst>
            <a:ext uri="{FF2B5EF4-FFF2-40B4-BE49-F238E27FC236}">
              <a16:creationId xmlns:a16="http://schemas.microsoft.com/office/drawing/2014/main" id="{00000000-0008-0000-0900-0000F0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69" name="Picture 59" descr="ecblank">
          <a:extLst>
            <a:ext uri="{FF2B5EF4-FFF2-40B4-BE49-F238E27FC236}">
              <a16:creationId xmlns:a16="http://schemas.microsoft.com/office/drawing/2014/main" id="{00000000-0008-0000-0900-0000F1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0" name="Picture 63" descr="ecblank">
          <a:extLst>
            <a:ext uri="{FF2B5EF4-FFF2-40B4-BE49-F238E27FC236}">
              <a16:creationId xmlns:a16="http://schemas.microsoft.com/office/drawing/2014/main" id="{00000000-0008-0000-0900-0000F2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1" name="Picture 64" descr="ecblank">
          <a:extLst>
            <a:ext uri="{FF2B5EF4-FFF2-40B4-BE49-F238E27FC236}">
              <a16:creationId xmlns:a16="http://schemas.microsoft.com/office/drawing/2014/main" id="{00000000-0008-0000-0900-0000F3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2" name="Picture 65" descr="ecblank">
          <a:extLst>
            <a:ext uri="{FF2B5EF4-FFF2-40B4-BE49-F238E27FC236}">
              <a16:creationId xmlns:a16="http://schemas.microsoft.com/office/drawing/2014/main" id="{00000000-0008-0000-0900-0000F4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3" name="Picture 66" descr="ecblank">
          <a:extLst>
            <a:ext uri="{FF2B5EF4-FFF2-40B4-BE49-F238E27FC236}">
              <a16:creationId xmlns:a16="http://schemas.microsoft.com/office/drawing/2014/main" id="{00000000-0008-0000-0900-0000F5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4" name="Picture 68" descr="ecblank">
          <a:extLst>
            <a:ext uri="{FF2B5EF4-FFF2-40B4-BE49-F238E27FC236}">
              <a16:creationId xmlns:a16="http://schemas.microsoft.com/office/drawing/2014/main" id="{00000000-0008-0000-0900-0000F6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5" name="Picture 72" descr="ecblank">
          <a:extLst>
            <a:ext uri="{FF2B5EF4-FFF2-40B4-BE49-F238E27FC236}">
              <a16:creationId xmlns:a16="http://schemas.microsoft.com/office/drawing/2014/main" id="{00000000-0008-0000-0900-0000F7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6" name="Picture 97" descr="ecblank">
          <a:extLst>
            <a:ext uri="{FF2B5EF4-FFF2-40B4-BE49-F238E27FC236}">
              <a16:creationId xmlns:a16="http://schemas.microsoft.com/office/drawing/2014/main" id="{00000000-0008-0000-0900-0000F8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7" name="Picture 99" descr="ecblank">
          <a:extLst>
            <a:ext uri="{FF2B5EF4-FFF2-40B4-BE49-F238E27FC236}">
              <a16:creationId xmlns:a16="http://schemas.microsoft.com/office/drawing/2014/main" id="{00000000-0008-0000-0900-0000F9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8" name="Picture 101" descr="ecblank">
          <a:extLst>
            <a:ext uri="{FF2B5EF4-FFF2-40B4-BE49-F238E27FC236}">
              <a16:creationId xmlns:a16="http://schemas.microsoft.com/office/drawing/2014/main" id="{00000000-0008-0000-0900-0000FA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79" name="Picture 103" descr="ecblank">
          <a:extLst>
            <a:ext uri="{FF2B5EF4-FFF2-40B4-BE49-F238E27FC236}">
              <a16:creationId xmlns:a16="http://schemas.microsoft.com/office/drawing/2014/main" id="{00000000-0008-0000-0900-0000FB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0" name="Picture 105" descr="ecblank">
          <a:extLst>
            <a:ext uri="{FF2B5EF4-FFF2-40B4-BE49-F238E27FC236}">
              <a16:creationId xmlns:a16="http://schemas.microsoft.com/office/drawing/2014/main" id="{00000000-0008-0000-0900-0000FC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1" name="Picture 2" descr="ecblank">
          <a:extLst>
            <a:ext uri="{FF2B5EF4-FFF2-40B4-BE49-F238E27FC236}">
              <a16:creationId xmlns:a16="http://schemas.microsoft.com/office/drawing/2014/main" id="{00000000-0008-0000-0900-0000FD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2" name="Picture 6" descr="ecblank">
          <a:extLst>
            <a:ext uri="{FF2B5EF4-FFF2-40B4-BE49-F238E27FC236}">
              <a16:creationId xmlns:a16="http://schemas.microsoft.com/office/drawing/2014/main" id="{00000000-0008-0000-0900-0000FE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3" name="Picture 10" descr="ecblank">
          <a:extLst>
            <a:ext uri="{FF2B5EF4-FFF2-40B4-BE49-F238E27FC236}">
              <a16:creationId xmlns:a16="http://schemas.microsoft.com/office/drawing/2014/main" id="{00000000-0008-0000-0900-0000FF0D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4" name="Picture 14" descr="ecblank">
          <a:extLst>
            <a:ext uri="{FF2B5EF4-FFF2-40B4-BE49-F238E27FC236}">
              <a16:creationId xmlns:a16="http://schemas.microsoft.com/office/drawing/2014/main" id="{00000000-0008-0000-0900-00000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5" name="Picture 18" descr="ecblank">
          <a:extLst>
            <a:ext uri="{FF2B5EF4-FFF2-40B4-BE49-F238E27FC236}">
              <a16:creationId xmlns:a16="http://schemas.microsoft.com/office/drawing/2014/main" id="{00000000-0008-0000-0900-00000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6" name="Picture 22" descr="ecblank">
          <a:extLst>
            <a:ext uri="{FF2B5EF4-FFF2-40B4-BE49-F238E27FC236}">
              <a16:creationId xmlns:a16="http://schemas.microsoft.com/office/drawing/2014/main" id="{00000000-0008-0000-0900-00000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7" name="Picture 26" descr="ecblank">
          <a:extLst>
            <a:ext uri="{FF2B5EF4-FFF2-40B4-BE49-F238E27FC236}">
              <a16:creationId xmlns:a16="http://schemas.microsoft.com/office/drawing/2014/main" id="{00000000-0008-0000-0900-00000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8" name="Picture 30" descr="ecblank">
          <a:extLst>
            <a:ext uri="{FF2B5EF4-FFF2-40B4-BE49-F238E27FC236}">
              <a16:creationId xmlns:a16="http://schemas.microsoft.com/office/drawing/2014/main" id="{00000000-0008-0000-0900-00000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89" name="Picture 34" descr="ecblank">
          <a:extLst>
            <a:ext uri="{FF2B5EF4-FFF2-40B4-BE49-F238E27FC236}">
              <a16:creationId xmlns:a16="http://schemas.microsoft.com/office/drawing/2014/main" id="{00000000-0008-0000-0900-00000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0" name="Picture 38" descr="ecblank">
          <a:extLst>
            <a:ext uri="{FF2B5EF4-FFF2-40B4-BE49-F238E27FC236}">
              <a16:creationId xmlns:a16="http://schemas.microsoft.com/office/drawing/2014/main" id="{00000000-0008-0000-0900-00000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1" name="Picture 43" descr="ecblank">
          <a:extLst>
            <a:ext uri="{FF2B5EF4-FFF2-40B4-BE49-F238E27FC236}">
              <a16:creationId xmlns:a16="http://schemas.microsoft.com/office/drawing/2014/main" id="{00000000-0008-0000-0900-00000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2" name="Picture 47" descr="ecblank">
          <a:extLst>
            <a:ext uri="{FF2B5EF4-FFF2-40B4-BE49-F238E27FC236}">
              <a16:creationId xmlns:a16="http://schemas.microsoft.com/office/drawing/2014/main" id="{00000000-0008-0000-0900-00000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3" name="Picture 51" descr="ecblank">
          <a:extLst>
            <a:ext uri="{FF2B5EF4-FFF2-40B4-BE49-F238E27FC236}">
              <a16:creationId xmlns:a16="http://schemas.microsoft.com/office/drawing/2014/main" id="{00000000-0008-0000-0900-00000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4" name="Picture 55" descr="ecblank">
          <a:extLst>
            <a:ext uri="{FF2B5EF4-FFF2-40B4-BE49-F238E27FC236}">
              <a16:creationId xmlns:a16="http://schemas.microsoft.com/office/drawing/2014/main" id="{00000000-0008-0000-0900-00000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5" name="Picture 59" descr="ecblank">
          <a:extLst>
            <a:ext uri="{FF2B5EF4-FFF2-40B4-BE49-F238E27FC236}">
              <a16:creationId xmlns:a16="http://schemas.microsoft.com/office/drawing/2014/main" id="{00000000-0008-0000-0900-00000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6" name="Picture 63" descr="ecblank">
          <a:extLst>
            <a:ext uri="{FF2B5EF4-FFF2-40B4-BE49-F238E27FC236}">
              <a16:creationId xmlns:a16="http://schemas.microsoft.com/office/drawing/2014/main" id="{00000000-0008-0000-0900-00000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7" name="Picture 64" descr="ecblank">
          <a:extLst>
            <a:ext uri="{FF2B5EF4-FFF2-40B4-BE49-F238E27FC236}">
              <a16:creationId xmlns:a16="http://schemas.microsoft.com/office/drawing/2014/main" id="{00000000-0008-0000-0900-00000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8" name="Picture 65" descr="ecblank">
          <a:extLst>
            <a:ext uri="{FF2B5EF4-FFF2-40B4-BE49-F238E27FC236}">
              <a16:creationId xmlns:a16="http://schemas.microsoft.com/office/drawing/2014/main" id="{00000000-0008-0000-0900-00000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599" name="Picture 66" descr="ecblank">
          <a:extLst>
            <a:ext uri="{FF2B5EF4-FFF2-40B4-BE49-F238E27FC236}">
              <a16:creationId xmlns:a16="http://schemas.microsoft.com/office/drawing/2014/main" id="{00000000-0008-0000-0900-00000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0" name="Picture 68" descr="ecblank">
          <a:extLst>
            <a:ext uri="{FF2B5EF4-FFF2-40B4-BE49-F238E27FC236}">
              <a16:creationId xmlns:a16="http://schemas.microsoft.com/office/drawing/2014/main" id="{00000000-0008-0000-0900-00001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1" name="Picture 72" descr="ecblank">
          <a:extLst>
            <a:ext uri="{FF2B5EF4-FFF2-40B4-BE49-F238E27FC236}">
              <a16:creationId xmlns:a16="http://schemas.microsoft.com/office/drawing/2014/main" id="{00000000-0008-0000-0900-00001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2" name="Picture 97" descr="ecblank">
          <a:extLst>
            <a:ext uri="{FF2B5EF4-FFF2-40B4-BE49-F238E27FC236}">
              <a16:creationId xmlns:a16="http://schemas.microsoft.com/office/drawing/2014/main" id="{00000000-0008-0000-0900-00001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3" name="Picture 99" descr="ecblank">
          <a:extLst>
            <a:ext uri="{FF2B5EF4-FFF2-40B4-BE49-F238E27FC236}">
              <a16:creationId xmlns:a16="http://schemas.microsoft.com/office/drawing/2014/main" id="{00000000-0008-0000-0900-00001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4" name="Picture 101" descr="ecblank">
          <a:extLst>
            <a:ext uri="{FF2B5EF4-FFF2-40B4-BE49-F238E27FC236}">
              <a16:creationId xmlns:a16="http://schemas.microsoft.com/office/drawing/2014/main" id="{00000000-0008-0000-0900-00001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5" name="Picture 103" descr="ecblank">
          <a:extLst>
            <a:ext uri="{FF2B5EF4-FFF2-40B4-BE49-F238E27FC236}">
              <a16:creationId xmlns:a16="http://schemas.microsoft.com/office/drawing/2014/main" id="{00000000-0008-0000-0900-00001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6" name="Picture 26" descr="ecblank">
          <a:extLst>
            <a:ext uri="{FF2B5EF4-FFF2-40B4-BE49-F238E27FC236}">
              <a16:creationId xmlns:a16="http://schemas.microsoft.com/office/drawing/2014/main" id="{00000000-0008-0000-0900-00001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7" name="Picture 30" descr="ecblank">
          <a:extLst>
            <a:ext uri="{FF2B5EF4-FFF2-40B4-BE49-F238E27FC236}">
              <a16:creationId xmlns:a16="http://schemas.microsoft.com/office/drawing/2014/main" id="{00000000-0008-0000-0900-00001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8" name="Picture 34" descr="ecblank">
          <a:extLst>
            <a:ext uri="{FF2B5EF4-FFF2-40B4-BE49-F238E27FC236}">
              <a16:creationId xmlns:a16="http://schemas.microsoft.com/office/drawing/2014/main" id="{00000000-0008-0000-0900-00001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09" name="Picture 38" descr="ecblank">
          <a:extLst>
            <a:ext uri="{FF2B5EF4-FFF2-40B4-BE49-F238E27FC236}">
              <a16:creationId xmlns:a16="http://schemas.microsoft.com/office/drawing/2014/main" id="{00000000-0008-0000-0900-00001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0" name="Picture 43" descr="ecblank">
          <a:extLst>
            <a:ext uri="{FF2B5EF4-FFF2-40B4-BE49-F238E27FC236}">
              <a16:creationId xmlns:a16="http://schemas.microsoft.com/office/drawing/2014/main" id="{00000000-0008-0000-0900-00001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1" name="Picture 47" descr="ecblank">
          <a:extLst>
            <a:ext uri="{FF2B5EF4-FFF2-40B4-BE49-F238E27FC236}">
              <a16:creationId xmlns:a16="http://schemas.microsoft.com/office/drawing/2014/main" id="{00000000-0008-0000-0900-00001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2" name="Picture 51" descr="ecblank">
          <a:extLst>
            <a:ext uri="{FF2B5EF4-FFF2-40B4-BE49-F238E27FC236}">
              <a16:creationId xmlns:a16="http://schemas.microsoft.com/office/drawing/2014/main" id="{00000000-0008-0000-0900-00001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3" name="Picture 55" descr="ecblank">
          <a:extLst>
            <a:ext uri="{FF2B5EF4-FFF2-40B4-BE49-F238E27FC236}">
              <a16:creationId xmlns:a16="http://schemas.microsoft.com/office/drawing/2014/main" id="{00000000-0008-0000-0900-00001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4" name="Picture 59" descr="ecblank">
          <a:extLst>
            <a:ext uri="{FF2B5EF4-FFF2-40B4-BE49-F238E27FC236}">
              <a16:creationId xmlns:a16="http://schemas.microsoft.com/office/drawing/2014/main" id="{00000000-0008-0000-0900-00001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5" name="Picture 63" descr="ecblank">
          <a:extLst>
            <a:ext uri="{FF2B5EF4-FFF2-40B4-BE49-F238E27FC236}">
              <a16:creationId xmlns:a16="http://schemas.microsoft.com/office/drawing/2014/main" id="{00000000-0008-0000-0900-00001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6" name="Picture 64" descr="ecblank">
          <a:extLst>
            <a:ext uri="{FF2B5EF4-FFF2-40B4-BE49-F238E27FC236}">
              <a16:creationId xmlns:a16="http://schemas.microsoft.com/office/drawing/2014/main" id="{00000000-0008-0000-0900-00002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7" name="Picture 65" descr="ecblank">
          <a:extLst>
            <a:ext uri="{FF2B5EF4-FFF2-40B4-BE49-F238E27FC236}">
              <a16:creationId xmlns:a16="http://schemas.microsoft.com/office/drawing/2014/main" id="{00000000-0008-0000-0900-00002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8" name="Picture 66" descr="ecblank">
          <a:extLst>
            <a:ext uri="{FF2B5EF4-FFF2-40B4-BE49-F238E27FC236}">
              <a16:creationId xmlns:a16="http://schemas.microsoft.com/office/drawing/2014/main" id="{00000000-0008-0000-0900-00002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19" name="Picture 68" descr="ecblank">
          <a:extLst>
            <a:ext uri="{FF2B5EF4-FFF2-40B4-BE49-F238E27FC236}">
              <a16:creationId xmlns:a16="http://schemas.microsoft.com/office/drawing/2014/main" id="{00000000-0008-0000-0900-00002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0" name="Picture 72" descr="ecblank">
          <a:extLst>
            <a:ext uri="{FF2B5EF4-FFF2-40B4-BE49-F238E27FC236}">
              <a16:creationId xmlns:a16="http://schemas.microsoft.com/office/drawing/2014/main" id="{00000000-0008-0000-0900-00002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1" name="Picture 97" descr="ecblank">
          <a:extLst>
            <a:ext uri="{FF2B5EF4-FFF2-40B4-BE49-F238E27FC236}">
              <a16:creationId xmlns:a16="http://schemas.microsoft.com/office/drawing/2014/main" id="{00000000-0008-0000-0900-00002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2" name="Picture 99" descr="ecblank">
          <a:extLst>
            <a:ext uri="{FF2B5EF4-FFF2-40B4-BE49-F238E27FC236}">
              <a16:creationId xmlns:a16="http://schemas.microsoft.com/office/drawing/2014/main" id="{00000000-0008-0000-0900-00002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3" name="Picture 101" descr="ecblank">
          <a:extLst>
            <a:ext uri="{FF2B5EF4-FFF2-40B4-BE49-F238E27FC236}">
              <a16:creationId xmlns:a16="http://schemas.microsoft.com/office/drawing/2014/main" id="{00000000-0008-0000-0900-00002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4" name="Picture 103" descr="ecblank">
          <a:extLst>
            <a:ext uri="{FF2B5EF4-FFF2-40B4-BE49-F238E27FC236}">
              <a16:creationId xmlns:a16="http://schemas.microsoft.com/office/drawing/2014/main" id="{00000000-0008-0000-0900-00002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5" name="Picture 105" descr="ecblank">
          <a:extLst>
            <a:ext uri="{FF2B5EF4-FFF2-40B4-BE49-F238E27FC236}">
              <a16:creationId xmlns:a16="http://schemas.microsoft.com/office/drawing/2014/main" id="{00000000-0008-0000-0900-00002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6" name="Picture 2" descr="ecblank">
          <a:extLst>
            <a:ext uri="{FF2B5EF4-FFF2-40B4-BE49-F238E27FC236}">
              <a16:creationId xmlns:a16="http://schemas.microsoft.com/office/drawing/2014/main" id="{00000000-0008-0000-0900-00002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7" name="Picture 6" descr="ecblank">
          <a:extLst>
            <a:ext uri="{FF2B5EF4-FFF2-40B4-BE49-F238E27FC236}">
              <a16:creationId xmlns:a16="http://schemas.microsoft.com/office/drawing/2014/main" id="{00000000-0008-0000-0900-00002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8" name="Picture 10" descr="ecblank">
          <a:extLst>
            <a:ext uri="{FF2B5EF4-FFF2-40B4-BE49-F238E27FC236}">
              <a16:creationId xmlns:a16="http://schemas.microsoft.com/office/drawing/2014/main" id="{00000000-0008-0000-0900-00002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29" name="Picture 14" descr="ecblank">
          <a:extLst>
            <a:ext uri="{FF2B5EF4-FFF2-40B4-BE49-F238E27FC236}">
              <a16:creationId xmlns:a16="http://schemas.microsoft.com/office/drawing/2014/main" id="{00000000-0008-0000-0900-00002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0" name="Picture 18" descr="ecblank">
          <a:extLst>
            <a:ext uri="{FF2B5EF4-FFF2-40B4-BE49-F238E27FC236}">
              <a16:creationId xmlns:a16="http://schemas.microsoft.com/office/drawing/2014/main" id="{00000000-0008-0000-0900-00002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1" name="Picture 22" descr="ecblank">
          <a:extLst>
            <a:ext uri="{FF2B5EF4-FFF2-40B4-BE49-F238E27FC236}">
              <a16:creationId xmlns:a16="http://schemas.microsoft.com/office/drawing/2014/main" id="{00000000-0008-0000-0900-00002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2" name="Picture 26" descr="ecblank">
          <a:extLst>
            <a:ext uri="{FF2B5EF4-FFF2-40B4-BE49-F238E27FC236}">
              <a16:creationId xmlns:a16="http://schemas.microsoft.com/office/drawing/2014/main" id="{00000000-0008-0000-0900-00003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3" name="Picture 30" descr="ecblank">
          <a:extLst>
            <a:ext uri="{FF2B5EF4-FFF2-40B4-BE49-F238E27FC236}">
              <a16:creationId xmlns:a16="http://schemas.microsoft.com/office/drawing/2014/main" id="{00000000-0008-0000-0900-00003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4" name="Picture 34" descr="ecblank">
          <a:extLst>
            <a:ext uri="{FF2B5EF4-FFF2-40B4-BE49-F238E27FC236}">
              <a16:creationId xmlns:a16="http://schemas.microsoft.com/office/drawing/2014/main" id="{00000000-0008-0000-0900-00003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5" name="Picture 38" descr="ecblank">
          <a:extLst>
            <a:ext uri="{FF2B5EF4-FFF2-40B4-BE49-F238E27FC236}">
              <a16:creationId xmlns:a16="http://schemas.microsoft.com/office/drawing/2014/main" id="{00000000-0008-0000-0900-00003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6" name="Picture 43" descr="ecblank">
          <a:extLst>
            <a:ext uri="{FF2B5EF4-FFF2-40B4-BE49-F238E27FC236}">
              <a16:creationId xmlns:a16="http://schemas.microsoft.com/office/drawing/2014/main" id="{00000000-0008-0000-0900-00003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7" name="Picture 47" descr="ecblank">
          <a:extLst>
            <a:ext uri="{FF2B5EF4-FFF2-40B4-BE49-F238E27FC236}">
              <a16:creationId xmlns:a16="http://schemas.microsoft.com/office/drawing/2014/main" id="{00000000-0008-0000-0900-00003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8" name="Picture 51" descr="ecblank">
          <a:extLst>
            <a:ext uri="{FF2B5EF4-FFF2-40B4-BE49-F238E27FC236}">
              <a16:creationId xmlns:a16="http://schemas.microsoft.com/office/drawing/2014/main" id="{00000000-0008-0000-0900-00003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39" name="Picture 55" descr="ecblank">
          <a:extLst>
            <a:ext uri="{FF2B5EF4-FFF2-40B4-BE49-F238E27FC236}">
              <a16:creationId xmlns:a16="http://schemas.microsoft.com/office/drawing/2014/main" id="{00000000-0008-0000-0900-00003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0" name="Picture 59" descr="ecblank">
          <a:extLst>
            <a:ext uri="{FF2B5EF4-FFF2-40B4-BE49-F238E27FC236}">
              <a16:creationId xmlns:a16="http://schemas.microsoft.com/office/drawing/2014/main" id="{00000000-0008-0000-0900-00003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1" name="Picture 63" descr="ecblank">
          <a:extLst>
            <a:ext uri="{FF2B5EF4-FFF2-40B4-BE49-F238E27FC236}">
              <a16:creationId xmlns:a16="http://schemas.microsoft.com/office/drawing/2014/main" id="{00000000-0008-0000-0900-00003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2" name="Picture 64" descr="ecblank">
          <a:extLst>
            <a:ext uri="{FF2B5EF4-FFF2-40B4-BE49-F238E27FC236}">
              <a16:creationId xmlns:a16="http://schemas.microsoft.com/office/drawing/2014/main" id="{00000000-0008-0000-0900-00003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3" name="Picture 65" descr="ecblank">
          <a:extLst>
            <a:ext uri="{FF2B5EF4-FFF2-40B4-BE49-F238E27FC236}">
              <a16:creationId xmlns:a16="http://schemas.microsoft.com/office/drawing/2014/main" id="{00000000-0008-0000-0900-00003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4" name="Picture 66" descr="ecblank">
          <a:extLst>
            <a:ext uri="{FF2B5EF4-FFF2-40B4-BE49-F238E27FC236}">
              <a16:creationId xmlns:a16="http://schemas.microsoft.com/office/drawing/2014/main" id="{00000000-0008-0000-0900-00003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5" name="Picture 68" descr="ecblank">
          <a:extLst>
            <a:ext uri="{FF2B5EF4-FFF2-40B4-BE49-F238E27FC236}">
              <a16:creationId xmlns:a16="http://schemas.microsoft.com/office/drawing/2014/main" id="{00000000-0008-0000-0900-00003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6" name="Picture 72" descr="ecblank">
          <a:extLst>
            <a:ext uri="{FF2B5EF4-FFF2-40B4-BE49-F238E27FC236}">
              <a16:creationId xmlns:a16="http://schemas.microsoft.com/office/drawing/2014/main" id="{00000000-0008-0000-0900-00003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7" name="Picture 97" descr="ecblank">
          <a:extLst>
            <a:ext uri="{FF2B5EF4-FFF2-40B4-BE49-F238E27FC236}">
              <a16:creationId xmlns:a16="http://schemas.microsoft.com/office/drawing/2014/main" id="{00000000-0008-0000-0900-00003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8" name="Picture 99" descr="ecblank">
          <a:extLst>
            <a:ext uri="{FF2B5EF4-FFF2-40B4-BE49-F238E27FC236}">
              <a16:creationId xmlns:a16="http://schemas.microsoft.com/office/drawing/2014/main" id="{00000000-0008-0000-0900-00004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49" name="Picture 101" descr="ecblank">
          <a:extLst>
            <a:ext uri="{FF2B5EF4-FFF2-40B4-BE49-F238E27FC236}">
              <a16:creationId xmlns:a16="http://schemas.microsoft.com/office/drawing/2014/main" id="{00000000-0008-0000-0900-00004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0" name="Picture 103" descr="ecblank">
          <a:extLst>
            <a:ext uri="{FF2B5EF4-FFF2-40B4-BE49-F238E27FC236}">
              <a16:creationId xmlns:a16="http://schemas.microsoft.com/office/drawing/2014/main" id="{00000000-0008-0000-0900-00004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1" name="Picture 30" descr="ecblank">
          <a:extLst>
            <a:ext uri="{FF2B5EF4-FFF2-40B4-BE49-F238E27FC236}">
              <a16:creationId xmlns:a16="http://schemas.microsoft.com/office/drawing/2014/main" id="{00000000-0008-0000-0900-00004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2" name="Picture 34" descr="ecblank">
          <a:extLst>
            <a:ext uri="{FF2B5EF4-FFF2-40B4-BE49-F238E27FC236}">
              <a16:creationId xmlns:a16="http://schemas.microsoft.com/office/drawing/2014/main" id="{00000000-0008-0000-0900-00004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3" name="Picture 38" descr="ecblank">
          <a:extLst>
            <a:ext uri="{FF2B5EF4-FFF2-40B4-BE49-F238E27FC236}">
              <a16:creationId xmlns:a16="http://schemas.microsoft.com/office/drawing/2014/main" id="{00000000-0008-0000-0900-00004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4" name="Picture 43" descr="ecblank">
          <a:extLst>
            <a:ext uri="{FF2B5EF4-FFF2-40B4-BE49-F238E27FC236}">
              <a16:creationId xmlns:a16="http://schemas.microsoft.com/office/drawing/2014/main" id="{00000000-0008-0000-0900-00004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5" name="Picture 47" descr="ecblank">
          <a:extLst>
            <a:ext uri="{FF2B5EF4-FFF2-40B4-BE49-F238E27FC236}">
              <a16:creationId xmlns:a16="http://schemas.microsoft.com/office/drawing/2014/main" id="{00000000-0008-0000-0900-00004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6" name="Picture 51" descr="ecblank">
          <a:extLst>
            <a:ext uri="{FF2B5EF4-FFF2-40B4-BE49-F238E27FC236}">
              <a16:creationId xmlns:a16="http://schemas.microsoft.com/office/drawing/2014/main" id="{00000000-0008-0000-0900-00004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7" name="Picture 55" descr="ecblank">
          <a:extLst>
            <a:ext uri="{FF2B5EF4-FFF2-40B4-BE49-F238E27FC236}">
              <a16:creationId xmlns:a16="http://schemas.microsoft.com/office/drawing/2014/main" id="{00000000-0008-0000-0900-00004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8" name="Picture 59" descr="ecblank">
          <a:extLst>
            <a:ext uri="{FF2B5EF4-FFF2-40B4-BE49-F238E27FC236}">
              <a16:creationId xmlns:a16="http://schemas.microsoft.com/office/drawing/2014/main" id="{00000000-0008-0000-0900-00004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59" name="Picture 63" descr="ecblank">
          <a:extLst>
            <a:ext uri="{FF2B5EF4-FFF2-40B4-BE49-F238E27FC236}">
              <a16:creationId xmlns:a16="http://schemas.microsoft.com/office/drawing/2014/main" id="{00000000-0008-0000-0900-00004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0" name="Picture 64" descr="ecblank">
          <a:extLst>
            <a:ext uri="{FF2B5EF4-FFF2-40B4-BE49-F238E27FC236}">
              <a16:creationId xmlns:a16="http://schemas.microsoft.com/office/drawing/2014/main" id="{00000000-0008-0000-0900-00004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1" name="Picture 65" descr="ecblank">
          <a:extLst>
            <a:ext uri="{FF2B5EF4-FFF2-40B4-BE49-F238E27FC236}">
              <a16:creationId xmlns:a16="http://schemas.microsoft.com/office/drawing/2014/main" id="{00000000-0008-0000-0900-00004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2" name="Picture 66" descr="ecblank">
          <a:extLst>
            <a:ext uri="{FF2B5EF4-FFF2-40B4-BE49-F238E27FC236}">
              <a16:creationId xmlns:a16="http://schemas.microsoft.com/office/drawing/2014/main" id="{00000000-0008-0000-0900-00004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3" name="Picture 68" descr="ecblank">
          <a:extLst>
            <a:ext uri="{FF2B5EF4-FFF2-40B4-BE49-F238E27FC236}">
              <a16:creationId xmlns:a16="http://schemas.microsoft.com/office/drawing/2014/main" id="{00000000-0008-0000-0900-00004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4" name="Picture 72" descr="ecblank">
          <a:extLst>
            <a:ext uri="{FF2B5EF4-FFF2-40B4-BE49-F238E27FC236}">
              <a16:creationId xmlns:a16="http://schemas.microsoft.com/office/drawing/2014/main" id="{00000000-0008-0000-0900-00005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5" name="Picture 97" descr="ecblank">
          <a:extLst>
            <a:ext uri="{FF2B5EF4-FFF2-40B4-BE49-F238E27FC236}">
              <a16:creationId xmlns:a16="http://schemas.microsoft.com/office/drawing/2014/main" id="{00000000-0008-0000-0900-00005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6" name="Picture 99" descr="ecblank">
          <a:extLst>
            <a:ext uri="{FF2B5EF4-FFF2-40B4-BE49-F238E27FC236}">
              <a16:creationId xmlns:a16="http://schemas.microsoft.com/office/drawing/2014/main" id="{00000000-0008-0000-0900-00005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7" name="Picture 101" descr="ecblank">
          <a:extLst>
            <a:ext uri="{FF2B5EF4-FFF2-40B4-BE49-F238E27FC236}">
              <a16:creationId xmlns:a16="http://schemas.microsoft.com/office/drawing/2014/main" id="{00000000-0008-0000-0900-00005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8" name="Picture 103" descr="ecblank">
          <a:extLst>
            <a:ext uri="{FF2B5EF4-FFF2-40B4-BE49-F238E27FC236}">
              <a16:creationId xmlns:a16="http://schemas.microsoft.com/office/drawing/2014/main" id="{00000000-0008-0000-0900-00005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69" name="Picture 105" descr="ecblank">
          <a:extLst>
            <a:ext uri="{FF2B5EF4-FFF2-40B4-BE49-F238E27FC236}">
              <a16:creationId xmlns:a16="http://schemas.microsoft.com/office/drawing/2014/main" id="{00000000-0008-0000-0900-00005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0" name="Picture 2" descr="ecblank">
          <a:extLst>
            <a:ext uri="{FF2B5EF4-FFF2-40B4-BE49-F238E27FC236}">
              <a16:creationId xmlns:a16="http://schemas.microsoft.com/office/drawing/2014/main" id="{00000000-0008-0000-0900-00005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1" name="Picture 6" descr="ecblank">
          <a:extLst>
            <a:ext uri="{FF2B5EF4-FFF2-40B4-BE49-F238E27FC236}">
              <a16:creationId xmlns:a16="http://schemas.microsoft.com/office/drawing/2014/main" id="{00000000-0008-0000-0900-00005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2" name="Picture 10" descr="ecblank">
          <a:extLst>
            <a:ext uri="{FF2B5EF4-FFF2-40B4-BE49-F238E27FC236}">
              <a16:creationId xmlns:a16="http://schemas.microsoft.com/office/drawing/2014/main" id="{00000000-0008-0000-0900-00005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3" name="Picture 14" descr="ecblank">
          <a:extLst>
            <a:ext uri="{FF2B5EF4-FFF2-40B4-BE49-F238E27FC236}">
              <a16:creationId xmlns:a16="http://schemas.microsoft.com/office/drawing/2014/main" id="{00000000-0008-0000-0900-00005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4" name="Picture 18" descr="ecblank">
          <a:extLst>
            <a:ext uri="{FF2B5EF4-FFF2-40B4-BE49-F238E27FC236}">
              <a16:creationId xmlns:a16="http://schemas.microsoft.com/office/drawing/2014/main" id="{00000000-0008-0000-0900-00005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5" name="Picture 22" descr="ecblank">
          <a:extLst>
            <a:ext uri="{FF2B5EF4-FFF2-40B4-BE49-F238E27FC236}">
              <a16:creationId xmlns:a16="http://schemas.microsoft.com/office/drawing/2014/main" id="{00000000-0008-0000-0900-00005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6" name="Picture 26" descr="ecblank">
          <a:extLst>
            <a:ext uri="{FF2B5EF4-FFF2-40B4-BE49-F238E27FC236}">
              <a16:creationId xmlns:a16="http://schemas.microsoft.com/office/drawing/2014/main" id="{00000000-0008-0000-0900-00005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7" name="Picture 30" descr="ecblank">
          <a:extLst>
            <a:ext uri="{FF2B5EF4-FFF2-40B4-BE49-F238E27FC236}">
              <a16:creationId xmlns:a16="http://schemas.microsoft.com/office/drawing/2014/main" id="{00000000-0008-0000-0900-00005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8" name="Picture 34" descr="ecblank">
          <a:extLst>
            <a:ext uri="{FF2B5EF4-FFF2-40B4-BE49-F238E27FC236}">
              <a16:creationId xmlns:a16="http://schemas.microsoft.com/office/drawing/2014/main" id="{00000000-0008-0000-0900-00005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79" name="Picture 38" descr="ecblank">
          <a:extLst>
            <a:ext uri="{FF2B5EF4-FFF2-40B4-BE49-F238E27FC236}">
              <a16:creationId xmlns:a16="http://schemas.microsoft.com/office/drawing/2014/main" id="{00000000-0008-0000-0900-00005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0" name="Picture 43" descr="ecblank">
          <a:extLst>
            <a:ext uri="{FF2B5EF4-FFF2-40B4-BE49-F238E27FC236}">
              <a16:creationId xmlns:a16="http://schemas.microsoft.com/office/drawing/2014/main" id="{00000000-0008-0000-0900-00006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1" name="Picture 47" descr="ecblank">
          <a:extLst>
            <a:ext uri="{FF2B5EF4-FFF2-40B4-BE49-F238E27FC236}">
              <a16:creationId xmlns:a16="http://schemas.microsoft.com/office/drawing/2014/main" id="{00000000-0008-0000-0900-00006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2" name="Picture 51" descr="ecblank">
          <a:extLst>
            <a:ext uri="{FF2B5EF4-FFF2-40B4-BE49-F238E27FC236}">
              <a16:creationId xmlns:a16="http://schemas.microsoft.com/office/drawing/2014/main" id="{00000000-0008-0000-0900-00006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3" name="Picture 55" descr="ecblank">
          <a:extLst>
            <a:ext uri="{FF2B5EF4-FFF2-40B4-BE49-F238E27FC236}">
              <a16:creationId xmlns:a16="http://schemas.microsoft.com/office/drawing/2014/main" id="{00000000-0008-0000-0900-00006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4" name="Picture 59" descr="ecblank">
          <a:extLst>
            <a:ext uri="{FF2B5EF4-FFF2-40B4-BE49-F238E27FC236}">
              <a16:creationId xmlns:a16="http://schemas.microsoft.com/office/drawing/2014/main" id="{00000000-0008-0000-0900-00006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5" name="Picture 63" descr="ecblank">
          <a:extLst>
            <a:ext uri="{FF2B5EF4-FFF2-40B4-BE49-F238E27FC236}">
              <a16:creationId xmlns:a16="http://schemas.microsoft.com/office/drawing/2014/main" id="{00000000-0008-0000-0900-00006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6" name="Picture 64" descr="ecblank">
          <a:extLst>
            <a:ext uri="{FF2B5EF4-FFF2-40B4-BE49-F238E27FC236}">
              <a16:creationId xmlns:a16="http://schemas.microsoft.com/office/drawing/2014/main" id="{00000000-0008-0000-0900-00006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7" name="Picture 65" descr="ecblank">
          <a:extLst>
            <a:ext uri="{FF2B5EF4-FFF2-40B4-BE49-F238E27FC236}">
              <a16:creationId xmlns:a16="http://schemas.microsoft.com/office/drawing/2014/main" id="{00000000-0008-0000-0900-00006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8" name="Picture 66" descr="ecblank">
          <a:extLst>
            <a:ext uri="{FF2B5EF4-FFF2-40B4-BE49-F238E27FC236}">
              <a16:creationId xmlns:a16="http://schemas.microsoft.com/office/drawing/2014/main" id="{00000000-0008-0000-0900-00006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89" name="Picture 68" descr="ecblank">
          <a:extLst>
            <a:ext uri="{FF2B5EF4-FFF2-40B4-BE49-F238E27FC236}">
              <a16:creationId xmlns:a16="http://schemas.microsoft.com/office/drawing/2014/main" id="{00000000-0008-0000-0900-00006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0" name="Picture 72" descr="ecblank">
          <a:extLst>
            <a:ext uri="{FF2B5EF4-FFF2-40B4-BE49-F238E27FC236}">
              <a16:creationId xmlns:a16="http://schemas.microsoft.com/office/drawing/2014/main" id="{00000000-0008-0000-0900-00006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1" name="Picture 97" descr="ecblank">
          <a:extLst>
            <a:ext uri="{FF2B5EF4-FFF2-40B4-BE49-F238E27FC236}">
              <a16:creationId xmlns:a16="http://schemas.microsoft.com/office/drawing/2014/main" id="{00000000-0008-0000-0900-00006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2" name="Picture 99" descr="ecblank">
          <a:extLst>
            <a:ext uri="{FF2B5EF4-FFF2-40B4-BE49-F238E27FC236}">
              <a16:creationId xmlns:a16="http://schemas.microsoft.com/office/drawing/2014/main" id="{00000000-0008-0000-0900-00006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3" name="Picture 101" descr="ecblank">
          <a:extLst>
            <a:ext uri="{FF2B5EF4-FFF2-40B4-BE49-F238E27FC236}">
              <a16:creationId xmlns:a16="http://schemas.microsoft.com/office/drawing/2014/main" id="{00000000-0008-0000-0900-00006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4" name="Picture 103" descr="ecblank">
          <a:extLst>
            <a:ext uri="{FF2B5EF4-FFF2-40B4-BE49-F238E27FC236}">
              <a16:creationId xmlns:a16="http://schemas.microsoft.com/office/drawing/2014/main" id="{00000000-0008-0000-0900-00006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5" name="Picture 26" descr="ecblank">
          <a:extLst>
            <a:ext uri="{FF2B5EF4-FFF2-40B4-BE49-F238E27FC236}">
              <a16:creationId xmlns:a16="http://schemas.microsoft.com/office/drawing/2014/main" id="{00000000-0008-0000-0900-00006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6" name="Picture 30" descr="ecblank">
          <a:extLst>
            <a:ext uri="{FF2B5EF4-FFF2-40B4-BE49-F238E27FC236}">
              <a16:creationId xmlns:a16="http://schemas.microsoft.com/office/drawing/2014/main" id="{00000000-0008-0000-0900-00007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7" name="Picture 34" descr="ecblank">
          <a:extLst>
            <a:ext uri="{FF2B5EF4-FFF2-40B4-BE49-F238E27FC236}">
              <a16:creationId xmlns:a16="http://schemas.microsoft.com/office/drawing/2014/main" id="{00000000-0008-0000-0900-00007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8" name="Picture 38" descr="ecblank">
          <a:extLst>
            <a:ext uri="{FF2B5EF4-FFF2-40B4-BE49-F238E27FC236}">
              <a16:creationId xmlns:a16="http://schemas.microsoft.com/office/drawing/2014/main" id="{00000000-0008-0000-0900-00007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699" name="Picture 43" descr="ecblank">
          <a:extLst>
            <a:ext uri="{FF2B5EF4-FFF2-40B4-BE49-F238E27FC236}">
              <a16:creationId xmlns:a16="http://schemas.microsoft.com/office/drawing/2014/main" id="{00000000-0008-0000-0900-00007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0" name="Picture 47" descr="ecblank">
          <a:extLst>
            <a:ext uri="{FF2B5EF4-FFF2-40B4-BE49-F238E27FC236}">
              <a16:creationId xmlns:a16="http://schemas.microsoft.com/office/drawing/2014/main" id="{00000000-0008-0000-0900-00007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1" name="Picture 51" descr="ecblank">
          <a:extLst>
            <a:ext uri="{FF2B5EF4-FFF2-40B4-BE49-F238E27FC236}">
              <a16:creationId xmlns:a16="http://schemas.microsoft.com/office/drawing/2014/main" id="{00000000-0008-0000-0900-00007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2" name="Picture 55" descr="ecblank">
          <a:extLst>
            <a:ext uri="{FF2B5EF4-FFF2-40B4-BE49-F238E27FC236}">
              <a16:creationId xmlns:a16="http://schemas.microsoft.com/office/drawing/2014/main" id="{00000000-0008-0000-0900-00007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3" name="Picture 59" descr="ecblank">
          <a:extLst>
            <a:ext uri="{FF2B5EF4-FFF2-40B4-BE49-F238E27FC236}">
              <a16:creationId xmlns:a16="http://schemas.microsoft.com/office/drawing/2014/main" id="{00000000-0008-0000-0900-00007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4" name="Picture 63" descr="ecblank">
          <a:extLst>
            <a:ext uri="{FF2B5EF4-FFF2-40B4-BE49-F238E27FC236}">
              <a16:creationId xmlns:a16="http://schemas.microsoft.com/office/drawing/2014/main" id="{00000000-0008-0000-0900-00007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5" name="Picture 64" descr="ecblank">
          <a:extLst>
            <a:ext uri="{FF2B5EF4-FFF2-40B4-BE49-F238E27FC236}">
              <a16:creationId xmlns:a16="http://schemas.microsoft.com/office/drawing/2014/main" id="{00000000-0008-0000-0900-00007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6" name="Picture 65" descr="ecblank">
          <a:extLst>
            <a:ext uri="{FF2B5EF4-FFF2-40B4-BE49-F238E27FC236}">
              <a16:creationId xmlns:a16="http://schemas.microsoft.com/office/drawing/2014/main" id="{00000000-0008-0000-0900-00007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7" name="Picture 66" descr="ecblank">
          <a:extLst>
            <a:ext uri="{FF2B5EF4-FFF2-40B4-BE49-F238E27FC236}">
              <a16:creationId xmlns:a16="http://schemas.microsoft.com/office/drawing/2014/main" id="{00000000-0008-0000-0900-00007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8" name="Picture 68" descr="ecblank">
          <a:extLst>
            <a:ext uri="{FF2B5EF4-FFF2-40B4-BE49-F238E27FC236}">
              <a16:creationId xmlns:a16="http://schemas.microsoft.com/office/drawing/2014/main" id="{00000000-0008-0000-0900-00007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09" name="Picture 72" descr="ecblank">
          <a:extLst>
            <a:ext uri="{FF2B5EF4-FFF2-40B4-BE49-F238E27FC236}">
              <a16:creationId xmlns:a16="http://schemas.microsoft.com/office/drawing/2014/main" id="{00000000-0008-0000-0900-00007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0" name="Picture 97" descr="ecblank">
          <a:extLst>
            <a:ext uri="{FF2B5EF4-FFF2-40B4-BE49-F238E27FC236}">
              <a16:creationId xmlns:a16="http://schemas.microsoft.com/office/drawing/2014/main" id="{00000000-0008-0000-0900-00007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1" name="Picture 99" descr="ecblank">
          <a:extLst>
            <a:ext uri="{FF2B5EF4-FFF2-40B4-BE49-F238E27FC236}">
              <a16:creationId xmlns:a16="http://schemas.microsoft.com/office/drawing/2014/main" id="{00000000-0008-0000-0900-00007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2" name="Picture 101" descr="ecblank">
          <a:extLst>
            <a:ext uri="{FF2B5EF4-FFF2-40B4-BE49-F238E27FC236}">
              <a16:creationId xmlns:a16="http://schemas.microsoft.com/office/drawing/2014/main" id="{00000000-0008-0000-0900-00008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3" name="Picture 103" descr="ecblank">
          <a:extLst>
            <a:ext uri="{FF2B5EF4-FFF2-40B4-BE49-F238E27FC236}">
              <a16:creationId xmlns:a16="http://schemas.microsoft.com/office/drawing/2014/main" id="{00000000-0008-0000-0900-00008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4" name="Picture 105" descr="ecblank">
          <a:extLst>
            <a:ext uri="{FF2B5EF4-FFF2-40B4-BE49-F238E27FC236}">
              <a16:creationId xmlns:a16="http://schemas.microsoft.com/office/drawing/2014/main" id="{00000000-0008-0000-0900-00008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5" name="Picture 2" descr="ecblank">
          <a:extLst>
            <a:ext uri="{FF2B5EF4-FFF2-40B4-BE49-F238E27FC236}">
              <a16:creationId xmlns:a16="http://schemas.microsoft.com/office/drawing/2014/main" id="{00000000-0008-0000-0900-00008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6" name="Picture 6" descr="ecblank">
          <a:extLst>
            <a:ext uri="{FF2B5EF4-FFF2-40B4-BE49-F238E27FC236}">
              <a16:creationId xmlns:a16="http://schemas.microsoft.com/office/drawing/2014/main" id="{00000000-0008-0000-0900-00008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7" name="Picture 10" descr="ecblank">
          <a:extLst>
            <a:ext uri="{FF2B5EF4-FFF2-40B4-BE49-F238E27FC236}">
              <a16:creationId xmlns:a16="http://schemas.microsoft.com/office/drawing/2014/main" id="{00000000-0008-0000-0900-00008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8" name="Picture 14" descr="ecblank">
          <a:extLst>
            <a:ext uri="{FF2B5EF4-FFF2-40B4-BE49-F238E27FC236}">
              <a16:creationId xmlns:a16="http://schemas.microsoft.com/office/drawing/2014/main" id="{00000000-0008-0000-0900-00008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19" name="Picture 18" descr="ecblank">
          <a:extLst>
            <a:ext uri="{FF2B5EF4-FFF2-40B4-BE49-F238E27FC236}">
              <a16:creationId xmlns:a16="http://schemas.microsoft.com/office/drawing/2014/main" id="{00000000-0008-0000-0900-00008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0" name="Picture 22" descr="ecblank">
          <a:extLst>
            <a:ext uri="{FF2B5EF4-FFF2-40B4-BE49-F238E27FC236}">
              <a16:creationId xmlns:a16="http://schemas.microsoft.com/office/drawing/2014/main" id="{00000000-0008-0000-0900-00008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1" name="Picture 26" descr="ecblank">
          <a:extLst>
            <a:ext uri="{FF2B5EF4-FFF2-40B4-BE49-F238E27FC236}">
              <a16:creationId xmlns:a16="http://schemas.microsoft.com/office/drawing/2014/main" id="{00000000-0008-0000-0900-00008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2" name="Picture 30" descr="ecblank">
          <a:extLst>
            <a:ext uri="{FF2B5EF4-FFF2-40B4-BE49-F238E27FC236}">
              <a16:creationId xmlns:a16="http://schemas.microsoft.com/office/drawing/2014/main" id="{00000000-0008-0000-0900-00008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3" name="Picture 34" descr="ecblank">
          <a:extLst>
            <a:ext uri="{FF2B5EF4-FFF2-40B4-BE49-F238E27FC236}">
              <a16:creationId xmlns:a16="http://schemas.microsoft.com/office/drawing/2014/main" id="{00000000-0008-0000-0900-00008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4" name="Picture 38" descr="ecblank">
          <a:extLst>
            <a:ext uri="{FF2B5EF4-FFF2-40B4-BE49-F238E27FC236}">
              <a16:creationId xmlns:a16="http://schemas.microsoft.com/office/drawing/2014/main" id="{00000000-0008-0000-0900-00008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5" name="Picture 43" descr="ecblank">
          <a:extLst>
            <a:ext uri="{FF2B5EF4-FFF2-40B4-BE49-F238E27FC236}">
              <a16:creationId xmlns:a16="http://schemas.microsoft.com/office/drawing/2014/main" id="{00000000-0008-0000-0900-00008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6" name="Picture 47" descr="ecblank">
          <a:extLst>
            <a:ext uri="{FF2B5EF4-FFF2-40B4-BE49-F238E27FC236}">
              <a16:creationId xmlns:a16="http://schemas.microsoft.com/office/drawing/2014/main" id="{00000000-0008-0000-0900-00008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7" name="Picture 51" descr="ecblank">
          <a:extLst>
            <a:ext uri="{FF2B5EF4-FFF2-40B4-BE49-F238E27FC236}">
              <a16:creationId xmlns:a16="http://schemas.microsoft.com/office/drawing/2014/main" id="{00000000-0008-0000-0900-00008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8" name="Picture 55" descr="ecblank">
          <a:extLst>
            <a:ext uri="{FF2B5EF4-FFF2-40B4-BE49-F238E27FC236}">
              <a16:creationId xmlns:a16="http://schemas.microsoft.com/office/drawing/2014/main" id="{00000000-0008-0000-0900-00009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29" name="Picture 59" descr="ecblank">
          <a:extLst>
            <a:ext uri="{FF2B5EF4-FFF2-40B4-BE49-F238E27FC236}">
              <a16:creationId xmlns:a16="http://schemas.microsoft.com/office/drawing/2014/main" id="{00000000-0008-0000-0900-00009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0" name="Picture 63" descr="ecblank">
          <a:extLst>
            <a:ext uri="{FF2B5EF4-FFF2-40B4-BE49-F238E27FC236}">
              <a16:creationId xmlns:a16="http://schemas.microsoft.com/office/drawing/2014/main" id="{00000000-0008-0000-0900-00009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1" name="Picture 64" descr="ecblank">
          <a:extLst>
            <a:ext uri="{FF2B5EF4-FFF2-40B4-BE49-F238E27FC236}">
              <a16:creationId xmlns:a16="http://schemas.microsoft.com/office/drawing/2014/main" id="{00000000-0008-0000-0900-00009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2" name="Picture 65" descr="ecblank">
          <a:extLst>
            <a:ext uri="{FF2B5EF4-FFF2-40B4-BE49-F238E27FC236}">
              <a16:creationId xmlns:a16="http://schemas.microsoft.com/office/drawing/2014/main" id="{00000000-0008-0000-0900-00009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3" name="Picture 66" descr="ecblank">
          <a:extLst>
            <a:ext uri="{FF2B5EF4-FFF2-40B4-BE49-F238E27FC236}">
              <a16:creationId xmlns:a16="http://schemas.microsoft.com/office/drawing/2014/main" id="{00000000-0008-0000-0900-00009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4" name="Picture 68" descr="ecblank">
          <a:extLst>
            <a:ext uri="{FF2B5EF4-FFF2-40B4-BE49-F238E27FC236}">
              <a16:creationId xmlns:a16="http://schemas.microsoft.com/office/drawing/2014/main" id="{00000000-0008-0000-0900-00009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5" name="Picture 72" descr="ecblank">
          <a:extLst>
            <a:ext uri="{FF2B5EF4-FFF2-40B4-BE49-F238E27FC236}">
              <a16:creationId xmlns:a16="http://schemas.microsoft.com/office/drawing/2014/main" id="{00000000-0008-0000-0900-00009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6" name="Picture 97" descr="ecblank">
          <a:extLst>
            <a:ext uri="{FF2B5EF4-FFF2-40B4-BE49-F238E27FC236}">
              <a16:creationId xmlns:a16="http://schemas.microsoft.com/office/drawing/2014/main" id="{00000000-0008-0000-0900-00009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7" name="Picture 99" descr="ecblank">
          <a:extLst>
            <a:ext uri="{FF2B5EF4-FFF2-40B4-BE49-F238E27FC236}">
              <a16:creationId xmlns:a16="http://schemas.microsoft.com/office/drawing/2014/main" id="{00000000-0008-0000-0900-00009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8" name="Picture 101" descr="ecblank">
          <a:extLst>
            <a:ext uri="{FF2B5EF4-FFF2-40B4-BE49-F238E27FC236}">
              <a16:creationId xmlns:a16="http://schemas.microsoft.com/office/drawing/2014/main" id="{00000000-0008-0000-0900-00009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39" name="Picture 103" descr="ecblank">
          <a:extLst>
            <a:ext uri="{FF2B5EF4-FFF2-40B4-BE49-F238E27FC236}">
              <a16:creationId xmlns:a16="http://schemas.microsoft.com/office/drawing/2014/main" id="{00000000-0008-0000-0900-00009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0" name="Picture 30" descr="ecblank">
          <a:extLst>
            <a:ext uri="{FF2B5EF4-FFF2-40B4-BE49-F238E27FC236}">
              <a16:creationId xmlns:a16="http://schemas.microsoft.com/office/drawing/2014/main" id="{00000000-0008-0000-0900-00009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1" name="Picture 34" descr="ecblank">
          <a:extLst>
            <a:ext uri="{FF2B5EF4-FFF2-40B4-BE49-F238E27FC236}">
              <a16:creationId xmlns:a16="http://schemas.microsoft.com/office/drawing/2014/main" id="{00000000-0008-0000-0900-00009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2" name="Picture 38" descr="ecblank">
          <a:extLst>
            <a:ext uri="{FF2B5EF4-FFF2-40B4-BE49-F238E27FC236}">
              <a16:creationId xmlns:a16="http://schemas.microsoft.com/office/drawing/2014/main" id="{00000000-0008-0000-0900-00009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3" name="Picture 43" descr="ecblank">
          <a:extLst>
            <a:ext uri="{FF2B5EF4-FFF2-40B4-BE49-F238E27FC236}">
              <a16:creationId xmlns:a16="http://schemas.microsoft.com/office/drawing/2014/main" id="{00000000-0008-0000-0900-00009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4" name="Picture 47" descr="ecblank">
          <a:extLst>
            <a:ext uri="{FF2B5EF4-FFF2-40B4-BE49-F238E27FC236}">
              <a16:creationId xmlns:a16="http://schemas.microsoft.com/office/drawing/2014/main" id="{00000000-0008-0000-0900-0000A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5" name="Picture 51" descr="ecblank">
          <a:extLst>
            <a:ext uri="{FF2B5EF4-FFF2-40B4-BE49-F238E27FC236}">
              <a16:creationId xmlns:a16="http://schemas.microsoft.com/office/drawing/2014/main" id="{00000000-0008-0000-0900-0000A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6" name="Picture 55" descr="ecblank">
          <a:extLst>
            <a:ext uri="{FF2B5EF4-FFF2-40B4-BE49-F238E27FC236}">
              <a16:creationId xmlns:a16="http://schemas.microsoft.com/office/drawing/2014/main" id="{00000000-0008-0000-0900-0000A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7" name="Picture 59" descr="ecblank">
          <a:extLst>
            <a:ext uri="{FF2B5EF4-FFF2-40B4-BE49-F238E27FC236}">
              <a16:creationId xmlns:a16="http://schemas.microsoft.com/office/drawing/2014/main" id="{00000000-0008-0000-0900-0000A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8" name="Picture 63" descr="ecblank">
          <a:extLst>
            <a:ext uri="{FF2B5EF4-FFF2-40B4-BE49-F238E27FC236}">
              <a16:creationId xmlns:a16="http://schemas.microsoft.com/office/drawing/2014/main" id="{00000000-0008-0000-0900-0000A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49" name="Picture 64" descr="ecblank">
          <a:extLst>
            <a:ext uri="{FF2B5EF4-FFF2-40B4-BE49-F238E27FC236}">
              <a16:creationId xmlns:a16="http://schemas.microsoft.com/office/drawing/2014/main" id="{00000000-0008-0000-0900-0000A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0" name="Picture 65" descr="ecblank">
          <a:extLst>
            <a:ext uri="{FF2B5EF4-FFF2-40B4-BE49-F238E27FC236}">
              <a16:creationId xmlns:a16="http://schemas.microsoft.com/office/drawing/2014/main" id="{00000000-0008-0000-0900-0000A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1" name="Picture 66" descr="ecblank">
          <a:extLst>
            <a:ext uri="{FF2B5EF4-FFF2-40B4-BE49-F238E27FC236}">
              <a16:creationId xmlns:a16="http://schemas.microsoft.com/office/drawing/2014/main" id="{00000000-0008-0000-0900-0000A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2" name="Picture 68" descr="ecblank">
          <a:extLst>
            <a:ext uri="{FF2B5EF4-FFF2-40B4-BE49-F238E27FC236}">
              <a16:creationId xmlns:a16="http://schemas.microsoft.com/office/drawing/2014/main" id="{00000000-0008-0000-0900-0000A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3" name="Picture 72" descr="ecblank">
          <a:extLst>
            <a:ext uri="{FF2B5EF4-FFF2-40B4-BE49-F238E27FC236}">
              <a16:creationId xmlns:a16="http://schemas.microsoft.com/office/drawing/2014/main" id="{00000000-0008-0000-0900-0000A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4" name="Picture 97" descr="ecblank">
          <a:extLst>
            <a:ext uri="{FF2B5EF4-FFF2-40B4-BE49-F238E27FC236}">
              <a16:creationId xmlns:a16="http://schemas.microsoft.com/office/drawing/2014/main" id="{00000000-0008-0000-0900-0000A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5" name="Picture 99" descr="ecblank">
          <a:extLst>
            <a:ext uri="{FF2B5EF4-FFF2-40B4-BE49-F238E27FC236}">
              <a16:creationId xmlns:a16="http://schemas.microsoft.com/office/drawing/2014/main" id="{00000000-0008-0000-0900-0000A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6" name="Picture 101" descr="ecblank">
          <a:extLst>
            <a:ext uri="{FF2B5EF4-FFF2-40B4-BE49-F238E27FC236}">
              <a16:creationId xmlns:a16="http://schemas.microsoft.com/office/drawing/2014/main" id="{00000000-0008-0000-0900-0000A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7" name="Picture 103" descr="ecblank">
          <a:extLst>
            <a:ext uri="{FF2B5EF4-FFF2-40B4-BE49-F238E27FC236}">
              <a16:creationId xmlns:a16="http://schemas.microsoft.com/office/drawing/2014/main" id="{00000000-0008-0000-0900-0000A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8" name="Picture 105" descr="ecblank">
          <a:extLst>
            <a:ext uri="{FF2B5EF4-FFF2-40B4-BE49-F238E27FC236}">
              <a16:creationId xmlns:a16="http://schemas.microsoft.com/office/drawing/2014/main" id="{00000000-0008-0000-0900-0000A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59" name="Picture 2" descr="ecblank">
          <a:extLst>
            <a:ext uri="{FF2B5EF4-FFF2-40B4-BE49-F238E27FC236}">
              <a16:creationId xmlns:a16="http://schemas.microsoft.com/office/drawing/2014/main" id="{00000000-0008-0000-0900-0000A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0" name="Picture 6" descr="ecblank">
          <a:extLst>
            <a:ext uri="{FF2B5EF4-FFF2-40B4-BE49-F238E27FC236}">
              <a16:creationId xmlns:a16="http://schemas.microsoft.com/office/drawing/2014/main" id="{00000000-0008-0000-0900-0000B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1" name="Picture 10" descr="ecblank">
          <a:extLst>
            <a:ext uri="{FF2B5EF4-FFF2-40B4-BE49-F238E27FC236}">
              <a16:creationId xmlns:a16="http://schemas.microsoft.com/office/drawing/2014/main" id="{00000000-0008-0000-0900-0000B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2" name="Picture 14" descr="ecblank">
          <a:extLst>
            <a:ext uri="{FF2B5EF4-FFF2-40B4-BE49-F238E27FC236}">
              <a16:creationId xmlns:a16="http://schemas.microsoft.com/office/drawing/2014/main" id="{00000000-0008-0000-0900-0000B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3" name="Picture 18" descr="ecblank">
          <a:extLst>
            <a:ext uri="{FF2B5EF4-FFF2-40B4-BE49-F238E27FC236}">
              <a16:creationId xmlns:a16="http://schemas.microsoft.com/office/drawing/2014/main" id="{00000000-0008-0000-0900-0000B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4" name="Picture 22" descr="ecblank">
          <a:extLst>
            <a:ext uri="{FF2B5EF4-FFF2-40B4-BE49-F238E27FC236}">
              <a16:creationId xmlns:a16="http://schemas.microsoft.com/office/drawing/2014/main" id="{00000000-0008-0000-0900-0000B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5" name="Picture 26" descr="ecblank">
          <a:extLst>
            <a:ext uri="{FF2B5EF4-FFF2-40B4-BE49-F238E27FC236}">
              <a16:creationId xmlns:a16="http://schemas.microsoft.com/office/drawing/2014/main" id="{00000000-0008-0000-0900-0000B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6" name="Picture 30" descr="ecblank">
          <a:extLst>
            <a:ext uri="{FF2B5EF4-FFF2-40B4-BE49-F238E27FC236}">
              <a16:creationId xmlns:a16="http://schemas.microsoft.com/office/drawing/2014/main" id="{00000000-0008-0000-0900-0000B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7" name="Picture 34" descr="ecblank">
          <a:extLst>
            <a:ext uri="{FF2B5EF4-FFF2-40B4-BE49-F238E27FC236}">
              <a16:creationId xmlns:a16="http://schemas.microsoft.com/office/drawing/2014/main" id="{00000000-0008-0000-0900-0000B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8" name="Picture 38" descr="ecblank">
          <a:extLst>
            <a:ext uri="{FF2B5EF4-FFF2-40B4-BE49-F238E27FC236}">
              <a16:creationId xmlns:a16="http://schemas.microsoft.com/office/drawing/2014/main" id="{00000000-0008-0000-0900-0000B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69" name="Picture 43" descr="ecblank">
          <a:extLst>
            <a:ext uri="{FF2B5EF4-FFF2-40B4-BE49-F238E27FC236}">
              <a16:creationId xmlns:a16="http://schemas.microsoft.com/office/drawing/2014/main" id="{00000000-0008-0000-0900-0000B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0" name="Picture 47" descr="ecblank">
          <a:extLst>
            <a:ext uri="{FF2B5EF4-FFF2-40B4-BE49-F238E27FC236}">
              <a16:creationId xmlns:a16="http://schemas.microsoft.com/office/drawing/2014/main" id="{00000000-0008-0000-0900-0000B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1" name="Picture 51" descr="ecblank">
          <a:extLst>
            <a:ext uri="{FF2B5EF4-FFF2-40B4-BE49-F238E27FC236}">
              <a16:creationId xmlns:a16="http://schemas.microsoft.com/office/drawing/2014/main" id="{00000000-0008-0000-0900-0000B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2" name="Picture 55" descr="ecblank">
          <a:extLst>
            <a:ext uri="{FF2B5EF4-FFF2-40B4-BE49-F238E27FC236}">
              <a16:creationId xmlns:a16="http://schemas.microsoft.com/office/drawing/2014/main" id="{00000000-0008-0000-0900-0000B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3" name="Picture 59" descr="ecblank">
          <a:extLst>
            <a:ext uri="{FF2B5EF4-FFF2-40B4-BE49-F238E27FC236}">
              <a16:creationId xmlns:a16="http://schemas.microsoft.com/office/drawing/2014/main" id="{00000000-0008-0000-0900-0000B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4" name="Picture 63" descr="ecblank">
          <a:extLst>
            <a:ext uri="{FF2B5EF4-FFF2-40B4-BE49-F238E27FC236}">
              <a16:creationId xmlns:a16="http://schemas.microsoft.com/office/drawing/2014/main" id="{00000000-0008-0000-0900-0000B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5" name="Picture 64" descr="ecblank">
          <a:extLst>
            <a:ext uri="{FF2B5EF4-FFF2-40B4-BE49-F238E27FC236}">
              <a16:creationId xmlns:a16="http://schemas.microsoft.com/office/drawing/2014/main" id="{00000000-0008-0000-0900-0000B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6" name="Picture 65" descr="ecblank">
          <a:extLst>
            <a:ext uri="{FF2B5EF4-FFF2-40B4-BE49-F238E27FC236}">
              <a16:creationId xmlns:a16="http://schemas.microsoft.com/office/drawing/2014/main" id="{00000000-0008-0000-0900-0000C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7" name="Picture 66" descr="ecblank">
          <a:extLst>
            <a:ext uri="{FF2B5EF4-FFF2-40B4-BE49-F238E27FC236}">
              <a16:creationId xmlns:a16="http://schemas.microsoft.com/office/drawing/2014/main" id="{00000000-0008-0000-0900-0000C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8" name="Picture 68" descr="ecblank">
          <a:extLst>
            <a:ext uri="{FF2B5EF4-FFF2-40B4-BE49-F238E27FC236}">
              <a16:creationId xmlns:a16="http://schemas.microsoft.com/office/drawing/2014/main" id="{00000000-0008-0000-0900-0000C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79" name="Picture 72" descr="ecblank">
          <a:extLst>
            <a:ext uri="{FF2B5EF4-FFF2-40B4-BE49-F238E27FC236}">
              <a16:creationId xmlns:a16="http://schemas.microsoft.com/office/drawing/2014/main" id="{00000000-0008-0000-0900-0000C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0" name="Picture 97" descr="ecblank">
          <a:extLst>
            <a:ext uri="{FF2B5EF4-FFF2-40B4-BE49-F238E27FC236}">
              <a16:creationId xmlns:a16="http://schemas.microsoft.com/office/drawing/2014/main" id="{00000000-0008-0000-0900-0000C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1" name="Picture 99" descr="ecblank">
          <a:extLst>
            <a:ext uri="{FF2B5EF4-FFF2-40B4-BE49-F238E27FC236}">
              <a16:creationId xmlns:a16="http://schemas.microsoft.com/office/drawing/2014/main" id="{00000000-0008-0000-0900-0000C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2" name="Picture 101" descr="ecblank">
          <a:extLst>
            <a:ext uri="{FF2B5EF4-FFF2-40B4-BE49-F238E27FC236}">
              <a16:creationId xmlns:a16="http://schemas.microsoft.com/office/drawing/2014/main" id="{00000000-0008-0000-0900-0000C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3" name="Picture 103" descr="ecblank">
          <a:extLst>
            <a:ext uri="{FF2B5EF4-FFF2-40B4-BE49-F238E27FC236}">
              <a16:creationId xmlns:a16="http://schemas.microsoft.com/office/drawing/2014/main" id="{00000000-0008-0000-0900-0000C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4" name="Picture 26" descr="ecblank">
          <a:extLst>
            <a:ext uri="{FF2B5EF4-FFF2-40B4-BE49-F238E27FC236}">
              <a16:creationId xmlns:a16="http://schemas.microsoft.com/office/drawing/2014/main" id="{00000000-0008-0000-0900-0000C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5" name="Picture 30" descr="ecblank">
          <a:extLst>
            <a:ext uri="{FF2B5EF4-FFF2-40B4-BE49-F238E27FC236}">
              <a16:creationId xmlns:a16="http://schemas.microsoft.com/office/drawing/2014/main" id="{00000000-0008-0000-0900-0000C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6" name="Picture 34" descr="ecblank">
          <a:extLst>
            <a:ext uri="{FF2B5EF4-FFF2-40B4-BE49-F238E27FC236}">
              <a16:creationId xmlns:a16="http://schemas.microsoft.com/office/drawing/2014/main" id="{00000000-0008-0000-0900-0000C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7" name="Picture 38" descr="ecblank">
          <a:extLst>
            <a:ext uri="{FF2B5EF4-FFF2-40B4-BE49-F238E27FC236}">
              <a16:creationId xmlns:a16="http://schemas.microsoft.com/office/drawing/2014/main" id="{00000000-0008-0000-0900-0000C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8" name="Picture 43" descr="ecblank">
          <a:extLst>
            <a:ext uri="{FF2B5EF4-FFF2-40B4-BE49-F238E27FC236}">
              <a16:creationId xmlns:a16="http://schemas.microsoft.com/office/drawing/2014/main" id="{00000000-0008-0000-0900-0000C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89" name="Picture 47" descr="ecblank">
          <a:extLst>
            <a:ext uri="{FF2B5EF4-FFF2-40B4-BE49-F238E27FC236}">
              <a16:creationId xmlns:a16="http://schemas.microsoft.com/office/drawing/2014/main" id="{00000000-0008-0000-0900-0000C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0" name="Picture 51" descr="ecblank">
          <a:extLst>
            <a:ext uri="{FF2B5EF4-FFF2-40B4-BE49-F238E27FC236}">
              <a16:creationId xmlns:a16="http://schemas.microsoft.com/office/drawing/2014/main" id="{00000000-0008-0000-0900-0000C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1" name="Picture 55" descr="ecblank">
          <a:extLst>
            <a:ext uri="{FF2B5EF4-FFF2-40B4-BE49-F238E27FC236}">
              <a16:creationId xmlns:a16="http://schemas.microsoft.com/office/drawing/2014/main" id="{00000000-0008-0000-0900-0000C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2" name="Picture 59" descr="ecblank">
          <a:extLst>
            <a:ext uri="{FF2B5EF4-FFF2-40B4-BE49-F238E27FC236}">
              <a16:creationId xmlns:a16="http://schemas.microsoft.com/office/drawing/2014/main" id="{00000000-0008-0000-0900-0000D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3" name="Picture 63" descr="ecblank">
          <a:extLst>
            <a:ext uri="{FF2B5EF4-FFF2-40B4-BE49-F238E27FC236}">
              <a16:creationId xmlns:a16="http://schemas.microsoft.com/office/drawing/2014/main" id="{00000000-0008-0000-0900-0000D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4" name="Picture 64" descr="ecblank">
          <a:extLst>
            <a:ext uri="{FF2B5EF4-FFF2-40B4-BE49-F238E27FC236}">
              <a16:creationId xmlns:a16="http://schemas.microsoft.com/office/drawing/2014/main" id="{00000000-0008-0000-0900-0000D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5" name="Picture 65" descr="ecblank">
          <a:extLst>
            <a:ext uri="{FF2B5EF4-FFF2-40B4-BE49-F238E27FC236}">
              <a16:creationId xmlns:a16="http://schemas.microsoft.com/office/drawing/2014/main" id="{00000000-0008-0000-0900-0000D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6" name="Picture 66" descr="ecblank">
          <a:extLst>
            <a:ext uri="{FF2B5EF4-FFF2-40B4-BE49-F238E27FC236}">
              <a16:creationId xmlns:a16="http://schemas.microsoft.com/office/drawing/2014/main" id="{00000000-0008-0000-0900-0000D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7" name="Picture 68" descr="ecblank">
          <a:extLst>
            <a:ext uri="{FF2B5EF4-FFF2-40B4-BE49-F238E27FC236}">
              <a16:creationId xmlns:a16="http://schemas.microsoft.com/office/drawing/2014/main" id="{00000000-0008-0000-0900-0000D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8" name="Picture 72" descr="ecblank">
          <a:extLst>
            <a:ext uri="{FF2B5EF4-FFF2-40B4-BE49-F238E27FC236}">
              <a16:creationId xmlns:a16="http://schemas.microsoft.com/office/drawing/2014/main" id="{00000000-0008-0000-0900-0000D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799" name="Picture 97" descr="ecblank">
          <a:extLst>
            <a:ext uri="{FF2B5EF4-FFF2-40B4-BE49-F238E27FC236}">
              <a16:creationId xmlns:a16="http://schemas.microsoft.com/office/drawing/2014/main" id="{00000000-0008-0000-0900-0000D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0" name="Picture 99" descr="ecblank">
          <a:extLst>
            <a:ext uri="{FF2B5EF4-FFF2-40B4-BE49-F238E27FC236}">
              <a16:creationId xmlns:a16="http://schemas.microsoft.com/office/drawing/2014/main" id="{00000000-0008-0000-0900-0000D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1" name="Picture 101" descr="ecblank">
          <a:extLst>
            <a:ext uri="{FF2B5EF4-FFF2-40B4-BE49-F238E27FC236}">
              <a16:creationId xmlns:a16="http://schemas.microsoft.com/office/drawing/2014/main" id="{00000000-0008-0000-0900-0000D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2" name="Picture 103" descr="ecblank">
          <a:extLst>
            <a:ext uri="{FF2B5EF4-FFF2-40B4-BE49-F238E27FC236}">
              <a16:creationId xmlns:a16="http://schemas.microsoft.com/office/drawing/2014/main" id="{00000000-0008-0000-0900-0000D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3" name="Picture 105" descr="ecblank">
          <a:extLst>
            <a:ext uri="{FF2B5EF4-FFF2-40B4-BE49-F238E27FC236}">
              <a16:creationId xmlns:a16="http://schemas.microsoft.com/office/drawing/2014/main" id="{00000000-0008-0000-0900-0000D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4" name="Picture 2" descr="ecblank">
          <a:extLst>
            <a:ext uri="{FF2B5EF4-FFF2-40B4-BE49-F238E27FC236}">
              <a16:creationId xmlns:a16="http://schemas.microsoft.com/office/drawing/2014/main" id="{00000000-0008-0000-0900-0000D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5" name="Picture 6" descr="ecblank">
          <a:extLst>
            <a:ext uri="{FF2B5EF4-FFF2-40B4-BE49-F238E27FC236}">
              <a16:creationId xmlns:a16="http://schemas.microsoft.com/office/drawing/2014/main" id="{00000000-0008-0000-0900-0000D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6" name="Picture 10" descr="ecblank">
          <a:extLst>
            <a:ext uri="{FF2B5EF4-FFF2-40B4-BE49-F238E27FC236}">
              <a16:creationId xmlns:a16="http://schemas.microsoft.com/office/drawing/2014/main" id="{00000000-0008-0000-0900-0000D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7" name="Picture 14" descr="ecblank">
          <a:extLst>
            <a:ext uri="{FF2B5EF4-FFF2-40B4-BE49-F238E27FC236}">
              <a16:creationId xmlns:a16="http://schemas.microsoft.com/office/drawing/2014/main" id="{00000000-0008-0000-0900-0000D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8" name="Picture 18" descr="ecblank">
          <a:extLst>
            <a:ext uri="{FF2B5EF4-FFF2-40B4-BE49-F238E27FC236}">
              <a16:creationId xmlns:a16="http://schemas.microsoft.com/office/drawing/2014/main" id="{00000000-0008-0000-0900-0000E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09" name="Picture 22" descr="ecblank">
          <a:extLst>
            <a:ext uri="{FF2B5EF4-FFF2-40B4-BE49-F238E27FC236}">
              <a16:creationId xmlns:a16="http://schemas.microsoft.com/office/drawing/2014/main" id="{00000000-0008-0000-0900-0000E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0" name="Picture 26" descr="ecblank">
          <a:extLst>
            <a:ext uri="{FF2B5EF4-FFF2-40B4-BE49-F238E27FC236}">
              <a16:creationId xmlns:a16="http://schemas.microsoft.com/office/drawing/2014/main" id="{00000000-0008-0000-0900-0000E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1" name="Picture 30" descr="ecblank">
          <a:extLst>
            <a:ext uri="{FF2B5EF4-FFF2-40B4-BE49-F238E27FC236}">
              <a16:creationId xmlns:a16="http://schemas.microsoft.com/office/drawing/2014/main" id="{00000000-0008-0000-0900-0000E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2" name="Picture 34" descr="ecblank">
          <a:extLst>
            <a:ext uri="{FF2B5EF4-FFF2-40B4-BE49-F238E27FC236}">
              <a16:creationId xmlns:a16="http://schemas.microsoft.com/office/drawing/2014/main" id="{00000000-0008-0000-0900-0000E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3" name="Picture 38" descr="ecblank">
          <a:extLst>
            <a:ext uri="{FF2B5EF4-FFF2-40B4-BE49-F238E27FC236}">
              <a16:creationId xmlns:a16="http://schemas.microsoft.com/office/drawing/2014/main" id="{00000000-0008-0000-0900-0000E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4" name="Picture 43" descr="ecblank">
          <a:extLst>
            <a:ext uri="{FF2B5EF4-FFF2-40B4-BE49-F238E27FC236}">
              <a16:creationId xmlns:a16="http://schemas.microsoft.com/office/drawing/2014/main" id="{00000000-0008-0000-0900-0000E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5" name="Picture 47" descr="ecblank">
          <a:extLst>
            <a:ext uri="{FF2B5EF4-FFF2-40B4-BE49-F238E27FC236}">
              <a16:creationId xmlns:a16="http://schemas.microsoft.com/office/drawing/2014/main" id="{00000000-0008-0000-0900-0000E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6" name="Picture 51" descr="ecblank">
          <a:extLst>
            <a:ext uri="{FF2B5EF4-FFF2-40B4-BE49-F238E27FC236}">
              <a16:creationId xmlns:a16="http://schemas.microsoft.com/office/drawing/2014/main" id="{00000000-0008-0000-0900-0000E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7" name="Picture 55" descr="ecblank">
          <a:extLst>
            <a:ext uri="{FF2B5EF4-FFF2-40B4-BE49-F238E27FC236}">
              <a16:creationId xmlns:a16="http://schemas.microsoft.com/office/drawing/2014/main" id="{00000000-0008-0000-0900-0000E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8" name="Picture 59" descr="ecblank">
          <a:extLst>
            <a:ext uri="{FF2B5EF4-FFF2-40B4-BE49-F238E27FC236}">
              <a16:creationId xmlns:a16="http://schemas.microsoft.com/office/drawing/2014/main" id="{00000000-0008-0000-0900-0000E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19" name="Picture 63" descr="ecblank">
          <a:extLst>
            <a:ext uri="{FF2B5EF4-FFF2-40B4-BE49-F238E27FC236}">
              <a16:creationId xmlns:a16="http://schemas.microsoft.com/office/drawing/2014/main" id="{00000000-0008-0000-0900-0000E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0" name="Picture 64" descr="ecblank">
          <a:extLst>
            <a:ext uri="{FF2B5EF4-FFF2-40B4-BE49-F238E27FC236}">
              <a16:creationId xmlns:a16="http://schemas.microsoft.com/office/drawing/2014/main" id="{00000000-0008-0000-0900-0000E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1" name="Picture 65" descr="ecblank">
          <a:extLst>
            <a:ext uri="{FF2B5EF4-FFF2-40B4-BE49-F238E27FC236}">
              <a16:creationId xmlns:a16="http://schemas.microsoft.com/office/drawing/2014/main" id="{00000000-0008-0000-0900-0000E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2" name="Picture 66" descr="ecblank">
          <a:extLst>
            <a:ext uri="{FF2B5EF4-FFF2-40B4-BE49-F238E27FC236}">
              <a16:creationId xmlns:a16="http://schemas.microsoft.com/office/drawing/2014/main" id="{00000000-0008-0000-0900-0000E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3" name="Picture 68" descr="ecblank">
          <a:extLst>
            <a:ext uri="{FF2B5EF4-FFF2-40B4-BE49-F238E27FC236}">
              <a16:creationId xmlns:a16="http://schemas.microsoft.com/office/drawing/2014/main" id="{00000000-0008-0000-0900-0000E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4" name="Picture 72" descr="ecblank">
          <a:extLst>
            <a:ext uri="{FF2B5EF4-FFF2-40B4-BE49-F238E27FC236}">
              <a16:creationId xmlns:a16="http://schemas.microsoft.com/office/drawing/2014/main" id="{00000000-0008-0000-0900-0000F0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5" name="Picture 97" descr="ecblank">
          <a:extLst>
            <a:ext uri="{FF2B5EF4-FFF2-40B4-BE49-F238E27FC236}">
              <a16:creationId xmlns:a16="http://schemas.microsoft.com/office/drawing/2014/main" id="{00000000-0008-0000-0900-0000F1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6" name="Picture 99" descr="ecblank">
          <a:extLst>
            <a:ext uri="{FF2B5EF4-FFF2-40B4-BE49-F238E27FC236}">
              <a16:creationId xmlns:a16="http://schemas.microsoft.com/office/drawing/2014/main" id="{00000000-0008-0000-0900-0000F2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7" name="Picture 101" descr="ecblank">
          <a:extLst>
            <a:ext uri="{FF2B5EF4-FFF2-40B4-BE49-F238E27FC236}">
              <a16:creationId xmlns:a16="http://schemas.microsoft.com/office/drawing/2014/main" id="{00000000-0008-0000-0900-0000F3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8" name="Picture 103" descr="ecblank">
          <a:extLst>
            <a:ext uri="{FF2B5EF4-FFF2-40B4-BE49-F238E27FC236}">
              <a16:creationId xmlns:a16="http://schemas.microsoft.com/office/drawing/2014/main" id="{00000000-0008-0000-0900-0000F4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29" name="Picture 30" descr="ecblank">
          <a:extLst>
            <a:ext uri="{FF2B5EF4-FFF2-40B4-BE49-F238E27FC236}">
              <a16:creationId xmlns:a16="http://schemas.microsoft.com/office/drawing/2014/main" id="{00000000-0008-0000-0900-0000F5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0" name="Picture 34" descr="ecblank">
          <a:extLst>
            <a:ext uri="{FF2B5EF4-FFF2-40B4-BE49-F238E27FC236}">
              <a16:creationId xmlns:a16="http://schemas.microsoft.com/office/drawing/2014/main" id="{00000000-0008-0000-0900-0000F6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1" name="Picture 38" descr="ecblank">
          <a:extLst>
            <a:ext uri="{FF2B5EF4-FFF2-40B4-BE49-F238E27FC236}">
              <a16:creationId xmlns:a16="http://schemas.microsoft.com/office/drawing/2014/main" id="{00000000-0008-0000-0900-0000F7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2" name="Picture 43" descr="ecblank">
          <a:extLst>
            <a:ext uri="{FF2B5EF4-FFF2-40B4-BE49-F238E27FC236}">
              <a16:creationId xmlns:a16="http://schemas.microsoft.com/office/drawing/2014/main" id="{00000000-0008-0000-0900-0000F8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3" name="Picture 47" descr="ecblank">
          <a:extLst>
            <a:ext uri="{FF2B5EF4-FFF2-40B4-BE49-F238E27FC236}">
              <a16:creationId xmlns:a16="http://schemas.microsoft.com/office/drawing/2014/main" id="{00000000-0008-0000-0900-0000F9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4" name="Picture 51" descr="ecblank">
          <a:extLst>
            <a:ext uri="{FF2B5EF4-FFF2-40B4-BE49-F238E27FC236}">
              <a16:creationId xmlns:a16="http://schemas.microsoft.com/office/drawing/2014/main" id="{00000000-0008-0000-0900-0000FA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5" name="Picture 55" descr="ecblank">
          <a:extLst>
            <a:ext uri="{FF2B5EF4-FFF2-40B4-BE49-F238E27FC236}">
              <a16:creationId xmlns:a16="http://schemas.microsoft.com/office/drawing/2014/main" id="{00000000-0008-0000-0900-0000FB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6" name="Picture 59" descr="ecblank">
          <a:extLst>
            <a:ext uri="{FF2B5EF4-FFF2-40B4-BE49-F238E27FC236}">
              <a16:creationId xmlns:a16="http://schemas.microsoft.com/office/drawing/2014/main" id="{00000000-0008-0000-0900-0000FC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7" name="Picture 63" descr="ecblank">
          <a:extLst>
            <a:ext uri="{FF2B5EF4-FFF2-40B4-BE49-F238E27FC236}">
              <a16:creationId xmlns:a16="http://schemas.microsoft.com/office/drawing/2014/main" id="{00000000-0008-0000-0900-0000FD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8" name="Picture 64" descr="ecblank">
          <a:extLst>
            <a:ext uri="{FF2B5EF4-FFF2-40B4-BE49-F238E27FC236}">
              <a16:creationId xmlns:a16="http://schemas.microsoft.com/office/drawing/2014/main" id="{00000000-0008-0000-0900-0000FE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39" name="Picture 65" descr="ecblank">
          <a:extLst>
            <a:ext uri="{FF2B5EF4-FFF2-40B4-BE49-F238E27FC236}">
              <a16:creationId xmlns:a16="http://schemas.microsoft.com/office/drawing/2014/main" id="{00000000-0008-0000-0900-0000FF0E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0" name="Picture 66" descr="ecblank">
          <a:extLst>
            <a:ext uri="{FF2B5EF4-FFF2-40B4-BE49-F238E27FC236}">
              <a16:creationId xmlns:a16="http://schemas.microsoft.com/office/drawing/2014/main" id="{00000000-0008-0000-0900-00000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1" name="Picture 68" descr="ecblank">
          <a:extLst>
            <a:ext uri="{FF2B5EF4-FFF2-40B4-BE49-F238E27FC236}">
              <a16:creationId xmlns:a16="http://schemas.microsoft.com/office/drawing/2014/main" id="{00000000-0008-0000-0900-00000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2" name="Picture 72" descr="ecblank">
          <a:extLst>
            <a:ext uri="{FF2B5EF4-FFF2-40B4-BE49-F238E27FC236}">
              <a16:creationId xmlns:a16="http://schemas.microsoft.com/office/drawing/2014/main" id="{00000000-0008-0000-0900-00000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3" name="Picture 97" descr="ecblank">
          <a:extLst>
            <a:ext uri="{FF2B5EF4-FFF2-40B4-BE49-F238E27FC236}">
              <a16:creationId xmlns:a16="http://schemas.microsoft.com/office/drawing/2014/main" id="{00000000-0008-0000-0900-00000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4" name="Picture 99" descr="ecblank">
          <a:extLst>
            <a:ext uri="{FF2B5EF4-FFF2-40B4-BE49-F238E27FC236}">
              <a16:creationId xmlns:a16="http://schemas.microsoft.com/office/drawing/2014/main" id="{00000000-0008-0000-0900-00000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5" name="Picture 101" descr="ecblank">
          <a:extLst>
            <a:ext uri="{FF2B5EF4-FFF2-40B4-BE49-F238E27FC236}">
              <a16:creationId xmlns:a16="http://schemas.microsoft.com/office/drawing/2014/main" id="{00000000-0008-0000-0900-00000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6" name="Picture 103" descr="ecblank">
          <a:extLst>
            <a:ext uri="{FF2B5EF4-FFF2-40B4-BE49-F238E27FC236}">
              <a16:creationId xmlns:a16="http://schemas.microsoft.com/office/drawing/2014/main" id="{00000000-0008-0000-0900-00000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7" name="Picture 105" descr="ecblank">
          <a:extLst>
            <a:ext uri="{FF2B5EF4-FFF2-40B4-BE49-F238E27FC236}">
              <a16:creationId xmlns:a16="http://schemas.microsoft.com/office/drawing/2014/main" id="{00000000-0008-0000-0900-00000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8" name="Picture 2" descr="ecblank">
          <a:extLst>
            <a:ext uri="{FF2B5EF4-FFF2-40B4-BE49-F238E27FC236}">
              <a16:creationId xmlns:a16="http://schemas.microsoft.com/office/drawing/2014/main" id="{00000000-0008-0000-0900-00000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49" name="Picture 6" descr="ecblank">
          <a:extLst>
            <a:ext uri="{FF2B5EF4-FFF2-40B4-BE49-F238E27FC236}">
              <a16:creationId xmlns:a16="http://schemas.microsoft.com/office/drawing/2014/main" id="{00000000-0008-0000-0900-00000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0" name="Picture 10" descr="ecblank">
          <a:extLst>
            <a:ext uri="{FF2B5EF4-FFF2-40B4-BE49-F238E27FC236}">
              <a16:creationId xmlns:a16="http://schemas.microsoft.com/office/drawing/2014/main" id="{00000000-0008-0000-0900-00000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1" name="Picture 14" descr="ecblank">
          <a:extLst>
            <a:ext uri="{FF2B5EF4-FFF2-40B4-BE49-F238E27FC236}">
              <a16:creationId xmlns:a16="http://schemas.microsoft.com/office/drawing/2014/main" id="{00000000-0008-0000-0900-00000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2" name="Picture 18" descr="ecblank">
          <a:extLst>
            <a:ext uri="{FF2B5EF4-FFF2-40B4-BE49-F238E27FC236}">
              <a16:creationId xmlns:a16="http://schemas.microsoft.com/office/drawing/2014/main" id="{00000000-0008-0000-0900-00000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3" name="Picture 22" descr="ecblank">
          <a:extLst>
            <a:ext uri="{FF2B5EF4-FFF2-40B4-BE49-F238E27FC236}">
              <a16:creationId xmlns:a16="http://schemas.microsoft.com/office/drawing/2014/main" id="{00000000-0008-0000-0900-00000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4" name="Picture 26" descr="ecblank">
          <a:extLst>
            <a:ext uri="{FF2B5EF4-FFF2-40B4-BE49-F238E27FC236}">
              <a16:creationId xmlns:a16="http://schemas.microsoft.com/office/drawing/2014/main" id="{00000000-0008-0000-0900-00000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5" name="Picture 30" descr="ecblank">
          <a:extLst>
            <a:ext uri="{FF2B5EF4-FFF2-40B4-BE49-F238E27FC236}">
              <a16:creationId xmlns:a16="http://schemas.microsoft.com/office/drawing/2014/main" id="{00000000-0008-0000-0900-00000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6" name="Picture 34" descr="ecblank">
          <a:extLst>
            <a:ext uri="{FF2B5EF4-FFF2-40B4-BE49-F238E27FC236}">
              <a16:creationId xmlns:a16="http://schemas.microsoft.com/office/drawing/2014/main" id="{00000000-0008-0000-0900-00001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7" name="Picture 38" descr="ecblank">
          <a:extLst>
            <a:ext uri="{FF2B5EF4-FFF2-40B4-BE49-F238E27FC236}">
              <a16:creationId xmlns:a16="http://schemas.microsoft.com/office/drawing/2014/main" id="{00000000-0008-0000-0900-00001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8" name="Picture 43" descr="ecblank">
          <a:extLst>
            <a:ext uri="{FF2B5EF4-FFF2-40B4-BE49-F238E27FC236}">
              <a16:creationId xmlns:a16="http://schemas.microsoft.com/office/drawing/2014/main" id="{00000000-0008-0000-0900-00001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59" name="Picture 47" descr="ecblank">
          <a:extLst>
            <a:ext uri="{FF2B5EF4-FFF2-40B4-BE49-F238E27FC236}">
              <a16:creationId xmlns:a16="http://schemas.microsoft.com/office/drawing/2014/main" id="{00000000-0008-0000-0900-00001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0" name="Picture 51" descr="ecblank">
          <a:extLst>
            <a:ext uri="{FF2B5EF4-FFF2-40B4-BE49-F238E27FC236}">
              <a16:creationId xmlns:a16="http://schemas.microsoft.com/office/drawing/2014/main" id="{00000000-0008-0000-0900-00001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1" name="Picture 55" descr="ecblank">
          <a:extLst>
            <a:ext uri="{FF2B5EF4-FFF2-40B4-BE49-F238E27FC236}">
              <a16:creationId xmlns:a16="http://schemas.microsoft.com/office/drawing/2014/main" id="{00000000-0008-0000-0900-00001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2" name="Picture 59" descr="ecblank">
          <a:extLst>
            <a:ext uri="{FF2B5EF4-FFF2-40B4-BE49-F238E27FC236}">
              <a16:creationId xmlns:a16="http://schemas.microsoft.com/office/drawing/2014/main" id="{00000000-0008-0000-0900-00001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3" name="Picture 63" descr="ecblank">
          <a:extLst>
            <a:ext uri="{FF2B5EF4-FFF2-40B4-BE49-F238E27FC236}">
              <a16:creationId xmlns:a16="http://schemas.microsoft.com/office/drawing/2014/main" id="{00000000-0008-0000-0900-00001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4" name="Picture 64" descr="ecblank">
          <a:extLst>
            <a:ext uri="{FF2B5EF4-FFF2-40B4-BE49-F238E27FC236}">
              <a16:creationId xmlns:a16="http://schemas.microsoft.com/office/drawing/2014/main" id="{00000000-0008-0000-0900-00001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5" name="Picture 65" descr="ecblank">
          <a:extLst>
            <a:ext uri="{FF2B5EF4-FFF2-40B4-BE49-F238E27FC236}">
              <a16:creationId xmlns:a16="http://schemas.microsoft.com/office/drawing/2014/main" id="{00000000-0008-0000-0900-00001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6" name="Picture 66" descr="ecblank">
          <a:extLst>
            <a:ext uri="{FF2B5EF4-FFF2-40B4-BE49-F238E27FC236}">
              <a16:creationId xmlns:a16="http://schemas.microsoft.com/office/drawing/2014/main" id="{00000000-0008-0000-0900-00001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7" name="Picture 68" descr="ecblank">
          <a:extLst>
            <a:ext uri="{FF2B5EF4-FFF2-40B4-BE49-F238E27FC236}">
              <a16:creationId xmlns:a16="http://schemas.microsoft.com/office/drawing/2014/main" id="{00000000-0008-0000-0900-00001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8" name="Picture 72" descr="ecblank">
          <a:extLst>
            <a:ext uri="{FF2B5EF4-FFF2-40B4-BE49-F238E27FC236}">
              <a16:creationId xmlns:a16="http://schemas.microsoft.com/office/drawing/2014/main" id="{00000000-0008-0000-0900-00001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69" name="Picture 97" descr="ecblank">
          <a:extLst>
            <a:ext uri="{FF2B5EF4-FFF2-40B4-BE49-F238E27FC236}">
              <a16:creationId xmlns:a16="http://schemas.microsoft.com/office/drawing/2014/main" id="{00000000-0008-0000-0900-00001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0" name="Picture 99" descr="ecblank">
          <a:extLst>
            <a:ext uri="{FF2B5EF4-FFF2-40B4-BE49-F238E27FC236}">
              <a16:creationId xmlns:a16="http://schemas.microsoft.com/office/drawing/2014/main" id="{00000000-0008-0000-0900-00001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1" name="Picture 101" descr="ecblank">
          <a:extLst>
            <a:ext uri="{FF2B5EF4-FFF2-40B4-BE49-F238E27FC236}">
              <a16:creationId xmlns:a16="http://schemas.microsoft.com/office/drawing/2014/main" id="{00000000-0008-0000-0900-00001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2" name="Picture 103" descr="ecblank">
          <a:extLst>
            <a:ext uri="{FF2B5EF4-FFF2-40B4-BE49-F238E27FC236}">
              <a16:creationId xmlns:a16="http://schemas.microsoft.com/office/drawing/2014/main" id="{00000000-0008-0000-0900-00002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3" name="Picture 26" descr="ecblank">
          <a:extLst>
            <a:ext uri="{FF2B5EF4-FFF2-40B4-BE49-F238E27FC236}">
              <a16:creationId xmlns:a16="http://schemas.microsoft.com/office/drawing/2014/main" id="{00000000-0008-0000-0900-00002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4" name="Picture 30" descr="ecblank">
          <a:extLst>
            <a:ext uri="{FF2B5EF4-FFF2-40B4-BE49-F238E27FC236}">
              <a16:creationId xmlns:a16="http://schemas.microsoft.com/office/drawing/2014/main" id="{00000000-0008-0000-0900-00002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5" name="Picture 34" descr="ecblank">
          <a:extLst>
            <a:ext uri="{FF2B5EF4-FFF2-40B4-BE49-F238E27FC236}">
              <a16:creationId xmlns:a16="http://schemas.microsoft.com/office/drawing/2014/main" id="{00000000-0008-0000-0900-00002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6" name="Picture 38" descr="ecblank">
          <a:extLst>
            <a:ext uri="{FF2B5EF4-FFF2-40B4-BE49-F238E27FC236}">
              <a16:creationId xmlns:a16="http://schemas.microsoft.com/office/drawing/2014/main" id="{00000000-0008-0000-0900-00002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7" name="Picture 43" descr="ecblank">
          <a:extLst>
            <a:ext uri="{FF2B5EF4-FFF2-40B4-BE49-F238E27FC236}">
              <a16:creationId xmlns:a16="http://schemas.microsoft.com/office/drawing/2014/main" id="{00000000-0008-0000-0900-00002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8" name="Picture 47" descr="ecblank">
          <a:extLst>
            <a:ext uri="{FF2B5EF4-FFF2-40B4-BE49-F238E27FC236}">
              <a16:creationId xmlns:a16="http://schemas.microsoft.com/office/drawing/2014/main" id="{00000000-0008-0000-0900-00002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79" name="Picture 51" descr="ecblank">
          <a:extLst>
            <a:ext uri="{FF2B5EF4-FFF2-40B4-BE49-F238E27FC236}">
              <a16:creationId xmlns:a16="http://schemas.microsoft.com/office/drawing/2014/main" id="{00000000-0008-0000-0900-00002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0" name="Picture 55" descr="ecblank">
          <a:extLst>
            <a:ext uri="{FF2B5EF4-FFF2-40B4-BE49-F238E27FC236}">
              <a16:creationId xmlns:a16="http://schemas.microsoft.com/office/drawing/2014/main" id="{00000000-0008-0000-0900-00002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1" name="Picture 59" descr="ecblank">
          <a:extLst>
            <a:ext uri="{FF2B5EF4-FFF2-40B4-BE49-F238E27FC236}">
              <a16:creationId xmlns:a16="http://schemas.microsoft.com/office/drawing/2014/main" id="{00000000-0008-0000-0900-00002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2" name="Picture 63" descr="ecblank">
          <a:extLst>
            <a:ext uri="{FF2B5EF4-FFF2-40B4-BE49-F238E27FC236}">
              <a16:creationId xmlns:a16="http://schemas.microsoft.com/office/drawing/2014/main" id="{00000000-0008-0000-0900-00002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3" name="Picture 64" descr="ecblank">
          <a:extLst>
            <a:ext uri="{FF2B5EF4-FFF2-40B4-BE49-F238E27FC236}">
              <a16:creationId xmlns:a16="http://schemas.microsoft.com/office/drawing/2014/main" id="{00000000-0008-0000-0900-00002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4" name="Picture 65" descr="ecblank">
          <a:extLst>
            <a:ext uri="{FF2B5EF4-FFF2-40B4-BE49-F238E27FC236}">
              <a16:creationId xmlns:a16="http://schemas.microsoft.com/office/drawing/2014/main" id="{00000000-0008-0000-0900-00002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5" name="Picture 66" descr="ecblank">
          <a:extLst>
            <a:ext uri="{FF2B5EF4-FFF2-40B4-BE49-F238E27FC236}">
              <a16:creationId xmlns:a16="http://schemas.microsoft.com/office/drawing/2014/main" id="{00000000-0008-0000-0900-00002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6" name="Picture 68" descr="ecblank">
          <a:extLst>
            <a:ext uri="{FF2B5EF4-FFF2-40B4-BE49-F238E27FC236}">
              <a16:creationId xmlns:a16="http://schemas.microsoft.com/office/drawing/2014/main" id="{00000000-0008-0000-0900-00002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7" name="Picture 72" descr="ecblank">
          <a:extLst>
            <a:ext uri="{FF2B5EF4-FFF2-40B4-BE49-F238E27FC236}">
              <a16:creationId xmlns:a16="http://schemas.microsoft.com/office/drawing/2014/main" id="{00000000-0008-0000-0900-00002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8" name="Picture 97" descr="ecblank">
          <a:extLst>
            <a:ext uri="{FF2B5EF4-FFF2-40B4-BE49-F238E27FC236}">
              <a16:creationId xmlns:a16="http://schemas.microsoft.com/office/drawing/2014/main" id="{00000000-0008-0000-0900-00003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89" name="Picture 99" descr="ecblank">
          <a:extLst>
            <a:ext uri="{FF2B5EF4-FFF2-40B4-BE49-F238E27FC236}">
              <a16:creationId xmlns:a16="http://schemas.microsoft.com/office/drawing/2014/main" id="{00000000-0008-0000-0900-00003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0" name="Picture 101" descr="ecblank">
          <a:extLst>
            <a:ext uri="{FF2B5EF4-FFF2-40B4-BE49-F238E27FC236}">
              <a16:creationId xmlns:a16="http://schemas.microsoft.com/office/drawing/2014/main" id="{00000000-0008-0000-0900-00003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1" name="Picture 103" descr="ecblank">
          <a:extLst>
            <a:ext uri="{FF2B5EF4-FFF2-40B4-BE49-F238E27FC236}">
              <a16:creationId xmlns:a16="http://schemas.microsoft.com/office/drawing/2014/main" id="{00000000-0008-0000-0900-00003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2" name="Picture 105" descr="ecblank">
          <a:extLst>
            <a:ext uri="{FF2B5EF4-FFF2-40B4-BE49-F238E27FC236}">
              <a16:creationId xmlns:a16="http://schemas.microsoft.com/office/drawing/2014/main" id="{00000000-0008-0000-0900-00003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3" name="Picture 2" descr="ecblank">
          <a:extLst>
            <a:ext uri="{FF2B5EF4-FFF2-40B4-BE49-F238E27FC236}">
              <a16:creationId xmlns:a16="http://schemas.microsoft.com/office/drawing/2014/main" id="{00000000-0008-0000-0900-00003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4" name="Picture 6" descr="ecblank">
          <a:extLst>
            <a:ext uri="{FF2B5EF4-FFF2-40B4-BE49-F238E27FC236}">
              <a16:creationId xmlns:a16="http://schemas.microsoft.com/office/drawing/2014/main" id="{00000000-0008-0000-0900-00003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5" name="Picture 10" descr="ecblank">
          <a:extLst>
            <a:ext uri="{FF2B5EF4-FFF2-40B4-BE49-F238E27FC236}">
              <a16:creationId xmlns:a16="http://schemas.microsoft.com/office/drawing/2014/main" id="{00000000-0008-0000-0900-00003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6" name="Picture 14" descr="ecblank">
          <a:extLst>
            <a:ext uri="{FF2B5EF4-FFF2-40B4-BE49-F238E27FC236}">
              <a16:creationId xmlns:a16="http://schemas.microsoft.com/office/drawing/2014/main" id="{00000000-0008-0000-0900-00003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7" name="Picture 18" descr="ecblank">
          <a:extLst>
            <a:ext uri="{FF2B5EF4-FFF2-40B4-BE49-F238E27FC236}">
              <a16:creationId xmlns:a16="http://schemas.microsoft.com/office/drawing/2014/main" id="{00000000-0008-0000-0900-00003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8" name="Picture 22" descr="ecblank">
          <a:extLst>
            <a:ext uri="{FF2B5EF4-FFF2-40B4-BE49-F238E27FC236}">
              <a16:creationId xmlns:a16="http://schemas.microsoft.com/office/drawing/2014/main" id="{00000000-0008-0000-0900-00003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899" name="Picture 26" descr="ecblank">
          <a:extLst>
            <a:ext uri="{FF2B5EF4-FFF2-40B4-BE49-F238E27FC236}">
              <a16:creationId xmlns:a16="http://schemas.microsoft.com/office/drawing/2014/main" id="{00000000-0008-0000-0900-00003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0" name="Picture 30" descr="ecblank">
          <a:extLst>
            <a:ext uri="{FF2B5EF4-FFF2-40B4-BE49-F238E27FC236}">
              <a16:creationId xmlns:a16="http://schemas.microsoft.com/office/drawing/2014/main" id="{00000000-0008-0000-0900-00003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1" name="Picture 34" descr="ecblank">
          <a:extLst>
            <a:ext uri="{FF2B5EF4-FFF2-40B4-BE49-F238E27FC236}">
              <a16:creationId xmlns:a16="http://schemas.microsoft.com/office/drawing/2014/main" id="{00000000-0008-0000-0900-00003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2" name="Picture 38" descr="ecblank">
          <a:extLst>
            <a:ext uri="{FF2B5EF4-FFF2-40B4-BE49-F238E27FC236}">
              <a16:creationId xmlns:a16="http://schemas.microsoft.com/office/drawing/2014/main" id="{00000000-0008-0000-0900-00003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3" name="Picture 43" descr="ecblank">
          <a:extLst>
            <a:ext uri="{FF2B5EF4-FFF2-40B4-BE49-F238E27FC236}">
              <a16:creationId xmlns:a16="http://schemas.microsoft.com/office/drawing/2014/main" id="{00000000-0008-0000-0900-00003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4" name="Picture 47" descr="ecblank">
          <a:extLst>
            <a:ext uri="{FF2B5EF4-FFF2-40B4-BE49-F238E27FC236}">
              <a16:creationId xmlns:a16="http://schemas.microsoft.com/office/drawing/2014/main" id="{00000000-0008-0000-0900-00004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5" name="Picture 51" descr="ecblank">
          <a:extLst>
            <a:ext uri="{FF2B5EF4-FFF2-40B4-BE49-F238E27FC236}">
              <a16:creationId xmlns:a16="http://schemas.microsoft.com/office/drawing/2014/main" id="{00000000-0008-0000-0900-00004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6" name="Picture 55" descr="ecblank">
          <a:extLst>
            <a:ext uri="{FF2B5EF4-FFF2-40B4-BE49-F238E27FC236}">
              <a16:creationId xmlns:a16="http://schemas.microsoft.com/office/drawing/2014/main" id="{00000000-0008-0000-0900-00004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7" name="Picture 59" descr="ecblank">
          <a:extLst>
            <a:ext uri="{FF2B5EF4-FFF2-40B4-BE49-F238E27FC236}">
              <a16:creationId xmlns:a16="http://schemas.microsoft.com/office/drawing/2014/main" id="{00000000-0008-0000-0900-00004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8" name="Picture 63" descr="ecblank">
          <a:extLst>
            <a:ext uri="{FF2B5EF4-FFF2-40B4-BE49-F238E27FC236}">
              <a16:creationId xmlns:a16="http://schemas.microsoft.com/office/drawing/2014/main" id="{00000000-0008-0000-0900-00004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09" name="Picture 64" descr="ecblank">
          <a:extLst>
            <a:ext uri="{FF2B5EF4-FFF2-40B4-BE49-F238E27FC236}">
              <a16:creationId xmlns:a16="http://schemas.microsoft.com/office/drawing/2014/main" id="{00000000-0008-0000-0900-00004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0" name="Picture 65" descr="ecblank">
          <a:extLst>
            <a:ext uri="{FF2B5EF4-FFF2-40B4-BE49-F238E27FC236}">
              <a16:creationId xmlns:a16="http://schemas.microsoft.com/office/drawing/2014/main" id="{00000000-0008-0000-0900-00004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1" name="Picture 66" descr="ecblank">
          <a:extLst>
            <a:ext uri="{FF2B5EF4-FFF2-40B4-BE49-F238E27FC236}">
              <a16:creationId xmlns:a16="http://schemas.microsoft.com/office/drawing/2014/main" id="{00000000-0008-0000-0900-00004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2" name="Picture 68" descr="ecblank">
          <a:extLst>
            <a:ext uri="{FF2B5EF4-FFF2-40B4-BE49-F238E27FC236}">
              <a16:creationId xmlns:a16="http://schemas.microsoft.com/office/drawing/2014/main" id="{00000000-0008-0000-0900-00004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3" name="Picture 72" descr="ecblank">
          <a:extLst>
            <a:ext uri="{FF2B5EF4-FFF2-40B4-BE49-F238E27FC236}">
              <a16:creationId xmlns:a16="http://schemas.microsoft.com/office/drawing/2014/main" id="{00000000-0008-0000-0900-00004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4" name="Picture 97" descr="ecblank">
          <a:extLst>
            <a:ext uri="{FF2B5EF4-FFF2-40B4-BE49-F238E27FC236}">
              <a16:creationId xmlns:a16="http://schemas.microsoft.com/office/drawing/2014/main" id="{00000000-0008-0000-0900-00004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5" name="Picture 99" descr="ecblank">
          <a:extLst>
            <a:ext uri="{FF2B5EF4-FFF2-40B4-BE49-F238E27FC236}">
              <a16:creationId xmlns:a16="http://schemas.microsoft.com/office/drawing/2014/main" id="{00000000-0008-0000-0900-00004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6" name="Picture 101" descr="ecblank">
          <a:extLst>
            <a:ext uri="{FF2B5EF4-FFF2-40B4-BE49-F238E27FC236}">
              <a16:creationId xmlns:a16="http://schemas.microsoft.com/office/drawing/2014/main" id="{00000000-0008-0000-0900-00004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7" name="Picture 103" descr="ecblank">
          <a:extLst>
            <a:ext uri="{FF2B5EF4-FFF2-40B4-BE49-F238E27FC236}">
              <a16:creationId xmlns:a16="http://schemas.microsoft.com/office/drawing/2014/main" id="{00000000-0008-0000-0900-00004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8" name="Picture 30" descr="ecblank">
          <a:extLst>
            <a:ext uri="{FF2B5EF4-FFF2-40B4-BE49-F238E27FC236}">
              <a16:creationId xmlns:a16="http://schemas.microsoft.com/office/drawing/2014/main" id="{00000000-0008-0000-0900-00004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19" name="Picture 34" descr="ecblank">
          <a:extLst>
            <a:ext uri="{FF2B5EF4-FFF2-40B4-BE49-F238E27FC236}">
              <a16:creationId xmlns:a16="http://schemas.microsoft.com/office/drawing/2014/main" id="{00000000-0008-0000-0900-00004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0" name="Picture 38" descr="ecblank">
          <a:extLst>
            <a:ext uri="{FF2B5EF4-FFF2-40B4-BE49-F238E27FC236}">
              <a16:creationId xmlns:a16="http://schemas.microsoft.com/office/drawing/2014/main" id="{00000000-0008-0000-0900-00005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1" name="Picture 43" descr="ecblank">
          <a:extLst>
            <a:ext uri="{FF2B5EF4-FFF2-40B4-BE49-F238E27FC236}">
              <a16:creationId xmlns:a16="http://schemas.microsoft.com/office/drawing/2014/main" id="{00000000-0008-0000-0900-00005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2" name="Picture 47" descr="ecblank">
          <a:extLst>
            <a:ext uri="{FF2B5EF4-FFF2-40B4-BE49-F238E27FC236}">
              <a16:creationId xmlns:a16="http://schemas.microsoft.com/office/drawing/2014/main" id="{00000000-0008-0000-0900-00005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3" name="Picture 51" descr="ecblank">
          <a:extLst>
            <a:ext uri="{FF2B5EF4-FFF2-40B4-BE49-F238E27FC236}">
              <a16:creationId xmlns:a16="http://schemas.microsoft.com/office/drawing/2014/main" id="{00000000-0008-0000-0900-00005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4" name="Picture 55" descr="ecblank">
          <a:extLst>
            <a:ext uri="{FF2B5EF4-FFF2-40B4-BE49-F238E27FC236}">
              <a16:creationId xmlns:a16="http://schemas.microsoft.com/office/drawing/2014/main" id="{00000000-0008-0000-0900-00005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5" name="Picture 59" descr="ecblank">
          <a:extLst>
            <a:ext uri="{FF2B5EF4-FFF2-40B4-BE49-F238E27FC236}">
              <a16:creationId xmlns:a16="http://schemas.microsoft.com/office/drawing/2014/main" id="{00000000-0008-0000-0900-00005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6" name="Picture 63" descr="ecblank">
          <a:extLst>
            <a:ext uri="{FF2B5EF4-FFF2-40B4-BE49-F238E27FC236}">
              <a16:creationId xmlns:a16="http://schemas.microsoft.com/office/drawing/2014/main" id="{00000000-0008-0000-0900-00005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7" name="Picture 64" descr="ecblank">
          <a:extLst>
            <a:ext uri="{FF2B5EF4-FFF2-40B4-BE49-F238E27FC236}">
              <a16:creationId xmlns:a16="http://schemas.microsoft.com/office/drawing/2014/main" id="{00000000-0008-0000-0900-00005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8" name="Picture 65" descr="ecblank">
          <a:extLst>
            <a:ext uri="{FF2B5EF4-FFF2-40B4-BE49-F238E27FC236}">
              <a16:creationId xmlns:a16="http://schemas.microsoft.com/office/drawing/2014/main" id="{00000000-0008-0000-0900-00005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29" name="Picture 66" descr="ecblank">
          <a:extLst>
            <a:ext uri="{FF2B5EF4-FFF2-40B4-BE49-F238E27FC236}">
              <a16:creationId xmlns:a16="http://schemas.microsoft.com/office/drawing/2014/main" id="{00000000-0008-0000-0900-00005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0" name="Picture 68" descr="ecblank">
          <a:extLst>
            <a:ext uri="{FF2B5EF4-FFF2-40B4-BE49-F238E27FC236}">
              <a16:creationId xmlns:a16="http://schemas.microsoft.com/office/drawing/2014/main" id="{00000000-0008-0000-0900-00005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1" name="Picture 72" descr="ecblank">
          <a:extLst>
            <a:ext uri="{FF2B5EF4-FFF2-40B4-BE49-F238E27FC236}">
              <a16:creationId xmlns:a16="http://schemas.microsoft.com/office/drawing/2014/main" id="{00000000-0008-0000-0900-00005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2" name="Picture 97" descr="ecblank">
          <a:extLst>
            <a:ext uri="{FF2B5EF4-FFF2-40B4-BE49-F238E27FC236}">
              <a16:creationId xmlns:a16="http://schemas.microsoft.com/office/drawing/2014/main" id="{00000000-0008-0000-0900-00005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3" name="Picture 99" descr="ecblank">
          <a:extLst>
            <a:ext uri="{FF2B5EF4-FFF2-40B4-BE49-F238E27FC236}">
              <a16:creationId xmlns:a16="http://schemas.microsoft.com/office/drawing/2014/main" id="{00000000-0008-0000-0900-00005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4" name="Picture 101" descr="ecblank">
          <a:extLst>
            <a:ext uri="{FF2B5EF4-FFF2-40B4-BE49-F238E27FC236}">
              <a16:creationId xmlns:a16="http://schemas.microsoft.com/office/drawing/2014/main" id="{00000000-0008-0000-0900-00005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5" name="Picture 103" descr="ecblank">
          <a:extLst>
            <a:ext uri="{FF2B5EF4-FFF2-40B4-BE49-F238E27FC236}">
              <a16:creationId xmlns:a16="http://schemas.microsoft.com/office/drawing/2014/main" id="{00000000-0008-0000-0900-00005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6" name="Picture 105" descr="ecblank">
          <a:extLst>
            <a:ext uri="{FF2B5EF4-FFF2-40B4-BE49-F238E27FC236}">
              <a16:creationId xmlns:a16="http://schemas.microsoft.com/office/drawing/2014/main" id="{00000000-0008-0000-0900-00006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7" name="Picture 2" descr="ecblank">
          <a:extLst>
            <a:ext uri="{FF2B5EF4-FFF2-40B4-BE49-F238E27FC236}">
              <a16:creationId xmlns:a16="http://schemas.microsoft.com/office/drawing/2014/main" id="{00000000-0008-0000-0900-00006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8" name="Picture 6" descr="ecblank">
          <a:extLst>
            <a:ext uri="{FF2B5EF4-FFF2-40B4-BE49-F238E27FC236}">
              <a16:creationId xmlns:a16="http://schemas.microsoft.com/office/drawing/2014/main" id="{00000000-0008-0000-0900-00006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39" name="Picture 10" descr="ecblank">
          <a:extLst>
            <a:ext uri="{FF2B5EF4-FFF2-40B4-BE49-F238E27FC236}">
              <a16:creationId xmlns:a16="http://schemas.microsoft.com/office/drawing/2014/main" id="{00000000-0008-0000-0900-00006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0" name="Picture 14" descr="ecblank">
          <a:extLst>
            <a:ext uri="{FF2B5EF4-FFF2-40B4-BE49-F238E27FC236}">
              <a16:creationId xmlns:a16="http://schemas.microsoft.com/office/drawing/2014/main" id="{00000000-0008-0000-0900-00006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1" name="Picture 18" descr="ecblank">
          <a:extLst>
            <a:ext uri="{FF2B5EF4-FFF2-40B4-BE49-F238E27FC236}">
              <a16:creationId xmlns:a16="http://schemas.microsoft.com/office/drawing/2014/main" id="{00000000-0008-0000-0900-00006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2" name="Picture 22" descr="ecblank">
          <a:extLst>
            <a:ext uri="{FF2B5EF4-FFF2-40B4-BE49-F238E27FC236}">
              <a16:creationId xmlns:a16="http://schemas.microsoft.com/office/drawing/2014/main" id="{00000000-0008-0000-0900-00006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3" name="Picture 26" descr="ecblank">
          <a:extLst>
            <a:ext uri="{FF2B5EF4-FFF2-40B4-BE49-F238E27FC236}">
              <a16:creationId xmlns:a16="http://schemas.microsoft.com/office/drawing/2014/main" id="{00000000-0008-0000-0900-00006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4" name="Picture 30" descr="ecblank">
          <a:extLst>
            <a:ext uri="{FF2B5EF4-FFF2-40B4-BE49-F238E27FC236}">
              <a16:creationId xmlns:a16="http://schemas.microsoft.com/office/drawing/2014/main" id="{00000000-0008-0000-0900-00006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5" name="Picture 34" descr="ecblank">
          <a:extLst>
            <a:ext uri="{FF2B5EF4-FFF2-40B4-BE49-F238E27FC236}">
              <a16:creationId xmlns:a16="http://schemas.microsoft.com/office/drawing/2014/main" id="{00000000-0008-0000-0900-00006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6" name="Picture 38" descr="ecblank">
          <a:extLst>
            <a:ext uri="{FF2B5EF4-FFF2-40B4-BE49-F238E27FC236}">
              <a16:creationId xmlns:a16="http://schemas.microsoft.com/office/drawing/2014/main" id="{00000000-0008-0000-0900-00006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7" name="Picture 43" descr="ecblank">
          <a:extLst>
            <a:ext uri="{FF2B5EF4-FFF2-40B4-BE49-F238E27FC236}">
              <a16:creationId xmlns:a16="http://schemas.microsoft.com/office/drawing/2014/main" id="{00000000-0008-0000-0900-00006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8" name="Picture 47" descr="ecblank">
          <a:extLst>
            <a:ext uri="{FF2B5EF4-FFF2-40B4-BE49-F238E27FC236}">
              <a16:creationId xmlns:a16="http://schemas.microsoft.com/office/drawing/2014/main" id="{00000000-0008-0000-0900-00006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49" name="Picture 51" descr="ecblank">
          <a:extLst>
            <a:ext uri="{FF2B5EF4-FFF2-40B4-BE49-F238E27FC236}">
              <a16:creationId xmlns:a16="http://schemas.microsoft.com/office/drawing/2014/main" id="{00000000-0008-0000-0900-00006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0" name="Picture 55" descr="ecblank">
          <a:extLst>
            <a:ext uri="{FF2B5EF4-FFF2-40B4-BE49-F238E27FC236}">
              <a16:creationId xmlns:a16="http://schemas.microsoft.com/office/drawing/2014/main" id="{00000000-0008-0000-0900-00006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1" name="Picture 59" descr="ecblank">
          <a:extLst>
            <a:ext uri="{FF2B5EF4-FFF2-40B4-BE49-F238E27FC236}">
              <a16:creationId xmlns:a16="http://schemas.microsoft.com/office/drawing/2014/main" id="{00000000-0008-0000-0900-00006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2" name="Picture 63" descr="ecblank">
          <a:extLst>
            <a:ext uri="{FF2B5EF4-FFF2-40B4-BE49-F238E27FC236}">
              <a16:creationId xmlns:a16="http://schemas.microsoft.com/office/drawing/2014/main" id="{00000000-0008-0000-0900-00007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3" name="Picture 64" descr="ecblank">
          <a:extLst>
            <a:ext uri="{FF2B5EF4-FFF2-40B4-BE49-F238E27FC236}">
              <a16:creationId xmlns:a16="http://schemas.microsoft.com/office/drawing/2014/main" id="{00000000-0008-0000-0900-00007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4" name="Picture 65" descr="ecblank">
          <a:extLst>
            <a:ext uri="{FF2B5EF4-FFF2-40B4-BE49-F238E27FC236}">
              <a16:creationId xmlns:a16="http://schemas.microsoft.com/office/drawing/2014/main" id="{00000000-0008-0000-0900-00007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5" name="Picture 66" descr="ecblank">
          <a:extLst>
            <a:ext uri="{FF2B5EF4-FFF2-40B4-BE49-F238E27FC236}">
              <a16:creationId xmlns:a16="http://schemas.microsoft.com/office/drawing/2014/main" id="{00000000-0008-0000-0900-00007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6" name="Picture 68" descr="ecblank">
          <a:extLst>
            <a:ext uri="{FF2B5EF4-FFF2-40B4-BE49-F238E27FC236}">
              <a16:creationId xmlns:a16="http://schemas.microsoft.com/office/drawing/2014/main" id="{00000000-0008-0000-0900-00007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7" name="Picture 72" descr="ecblank">
          <a:extLst>
            <a:ext uri="{FF2B5EF4-FFF2-40B4-BE49-F238E27FC236}">
              <a16:creationId xmlns:a16="http://schemas.microsoft.com/office/drawing/2014/main" id="{00000000-0008-0000-0900-00007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8" name="Picture 97" descr="ecblank">
          <a:extLst>
            <a:ext uri="{FF2B5EF4-FFF2-40B4-BE49-F238E27FC236}">
              <a16:creationId xmlns:a16="http://schemas.microsoft.com/office/drawing/2014/main" id="{00000000-0008-0000-0900-00007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59" name="Picture 99" descr="ecblank">
          <a:extLst>
            <a:ext uri="{FF2B5EF4-FFF2-40B4-BE49-F238E27FC236}">
              <a16:creationId xmlns:a16="http://schemas.microsoft.com/office/drawing/2014/main" id="{00000000-0008-0000-0900-00007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0" name="Picture 101" descr="ecblank">
          <a:extLst>
            <a:ext uri="{FF2B5EF4-FFF2-40B4-BE49-F238E27FC236}">
              <a16:creationId xmlns:a16="http://schemas.microsoft.com/office/drawing/2014/main" id="{00000000-0008-0000-0900-00007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1" name="Picture 103" descr="ecblank">
          <a:extLst>
            <a:ext uri="{FF2B5EF4-FFF2-40B4-BE49-F238E27FC236}">
              <a16:creationId xmlns:a16="http://schemas.microsoft.com/office/drawing/2014/main" id="{00000000-0008-0000-0900-00007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2" name="Picture 26" descr="ecblank">
          <a:extLst>
            <a:ext uri="{FF2B5EF4-FFF2-40B4-BE49-F238E27FC236}">
              <a16:creationId xmlns:a16="http://schemas.microsoft.com/office/drawing/2014/main" id="{00000000-0008-0000-0900-00007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3" name="Picture 30" descr="ecblank">
          <a:extLst>
            <a:ext uri="{FF2B5EF4-FFF2-40B4-BE49-F238E27FC236}">
              <a16:creationId xmlns:a16="http://schemas.microsoft.com/office/drawing/2014/main" id="{00000000-0008-0000-0900-00007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4" name="Picture 34" descr="ecblank">
          <a:extLst>
            <a:ext uri="{FF2B5EF4-FFF2-40B4-BE49-F238E27FC236}">
              <a16:creationId xmlns:a16="http://schemas.microsoft.com/office/drawing/2014/main" id="{00000000-0008-0000-0900-00007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5" name="Picture 38" descr="ecblank">
          <a:extLst>
            <a:ext uri="{FF2B5EF4-FFF2-40B4-BE49-F238E27FC236}">
              <a16:creationId xmlns:a16="http://schemas.microsoft.com/office/drawing/2014/main" id="{00000000-0008-0000-0900-00007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6" name="Picture 43" descr="ecblank">
          <a:extLst>
            <a:ext uri="{FF2B5EF4-FFF2-40B4-BE49-F238E27FC236}">
              <a16:creationId xmlns:a16="http://schemas.microsoft.com/office/drawing/2014/main" id="{00000000-0008-0000-0900-00007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7" name="Picture 47" descr="ecblank">
          <a:extLst>
            <a:ext uri="{FF2B5EF4-FFF2-40B4-BE49-F238E27FC236}">
              <a16:creationId xmlns:a16="http://schemas.microsoft.com/office/drawing/2014/main" id="{00000000-0008-0000-0900-00007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8" name="Picture 51" descr="ecblank">
          <a:extLst>
            <a:ext uri="{FF2B5EF4-FFF2-40B4-BE49-F238E27FC236}">
              <a16:creationId xmlns:a16="http://schemas.microsoft.com/office/drawing/2014/main" id="{00000000-0008-0000-0900-00008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69" name="Picture 55" descr="ecblank">
          <a:extLst>
            <a:ext uri="{FF2B5EF4-FFF2-40B4-BE49-F238E27FC236}">
              <a16:creationId xmlns:a16="http://schemas.microsoft.com/office/drawing/2014/main" id="{00000000-0008-0000-0900-00008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0" name="Picture 59" descr="ecblank">
          <a:extLst>
            <a:ext uri="{FF2B5EF4-FFF2-40B4-BE49-F238E27FC236}">
              <a16:creationId xmlns:a16="http://schemas.microsoft.com/office/drawing/2014/main" id="{00000000-0008-0000-0900-00008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1" name="Picture 63" descr="ecblank">
          <a:extLst>
            <a:ext uri="{FF2B5EF4-FFF2-40B4-BE49-F238E27FC236}">
              <a16:creationId xmlns:a16="http://schemas.microsoft.com/office/drawing/2014/main" id="{00000000-0008-0000-0900-00008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2" name="Picture 64" descr="ecblank">
          <a:extLst>
            <a:ext uri="{FF2B5EF4-FFF2-40B4-BE49-F238E27FC236}">
              <a16:creationId xmlns:a16="http://schemas.microsoft.com/office/drawing/2014/main" id="{00000000-0008-0000-0900-00008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3" name="Picture 65" descr="ecblank">
          <a:extLst>
            <a:ext uri="{FF2B5EF4-FFF2-40B4-BE49-F238E27FC236}">
              <a16:creationId xmlns:a16="http://schemas.microsoft.com/office/drawing/2014/main" id="{00000000-0008-0000-0900-00008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4" name="Picture 66" descr="ecblank">
          <a:extLst>
            <a:ext uri="{FF2B5EF4-FFF2-40B4-BE49-F238E27FC236}">
              <a16:creationId xmlns:a16="http://schemas.microsoft.com/office/drawing/2014/main" id="{00000000-0008-0000-0900-00008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5" name="Picture 68" descr="ecblank">
          <a:extLst>
            <a:ext uri="{FF2B5EF4-FFF2-40B4-BE49-F238E27FC236}">
              <a16:creationId xmlns:a16="http://schemas.microsoft.com/office/drawing/2014/main" id="{00000000-0008-0000-0900-00008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6" name="Picture 72" descr="ecblank">
          <a:extLst>
            <a:ext uri="{FF2B5EF4-FFF2-40B4-BE49-F238E27FC236}">
              <a16:creationId xmlns:a16="http://schemas.microsoft.com/office/drawing/2014/main" id="{00000000-0008-0000-0900-00008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7" name="Picture 97" descr="ecblank">
          <a:extLst>
            <a:ext uri="{FF2B5EF4-FFF2-40B4-BE49-F238E27FC236}">
              <a16:creationId xmlns:a16="http://schemas.microsoft.com/office/drawing/2014/main" id="{00000000-0008-0000-0900-00008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8" name="Picture 99" descr="ecblank">
          <a:extLst>
            <a:ext uri="{FF2B5EF4-FFF2-40B4-BE49-F238E27FC236}">
              <a16:creationId xmlns:a16="http://schemas.microsoft.com/office/drawing/2014/main" id="{00000000-0008-0000-0900-00008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79" name="Picture 101" descr="ecblank">
          <a:extLst>
            <a:ext uri="{FF2B5EF4-FFF2-40B4-BE49-F238E27FC236}">
              <a16:creationId xmlns:a16="http://schemas.microsoft.com/office/drawing/2014/main" id="{00000000-0008-0000-0900-00008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0" name="Picture 103" descr="ecblank">
          <a:extLst>
            <a:ext uri="{FF2B5EF4-FFF2-40B4-BE49-F238E27FC236}">
              <a16:creationId xmlns:a16="http://schemas.microsoft.com/office/drawing/2014/main" id="{00000000-0008-0000-0900-00008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1" name="Picture 105" descr="ecblank">
          <a:extLst>
            <a:ext uri="{FF2B5EF4-FFF2-40B4-BE49-F238E27FC236}">
              <a16:creationId xmlns:a16="http://schemas.microsoft.com/office/drawing/2014/main" id="{00000000-0008-0000-0900-00008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2" name="Picture 2" descr="ecblank">
          <a:extLst>
            <a:ext uri="{FF2B5EF4-FFF2-40B4-BE49-F238E27FC236}">
              <a16:creationId xmlns:a16="http://schemas.microsoft.com/office/drawing/2014/main" id="{00000000-0008-0000-0900-00008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3" name="Picture 6" descr="ecblank">
          <a:extLst>
            <a:ext uri="{FF2B5EF4-FFF2-40B4-BE49-F238E27FC236}">
              <a16:creationId xmlns:a16="http://schemas.microsoft.com/office/drawing/2014/main" id="{00000000-0008-0000-0900-00008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4" name="Picture 10" descr="ecblank">
          <a:extLst>
            <a:ext uri="{FF2B5EF4-FFF2-40B4-BE49-F238E27FC236}">
              <a16:creationId xmlns:a16="http://schemas.microsoft.com/office/drawing/2014/main" id="{00000000-0008-0000-0900-00009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5" name="Picture 14" descr="ecblank">
          <a:extLst>
            <a:ext uri="{FF2B5EF4-FFF2-40B4-BE49-F238E27FC236}">
              <a16:creationId xmlns:a16="http://schemas.microsoft.com/office/drawing/2014/main" id="{00000000-0008-0000-0900-00009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6" name="Picture 18" descr="ecblank">
          <a:extLst>
            <a:ext uri="{FF2B5EF4-FFF2-40B4-BE49-F238E27FC236}">
              <a16:creationId xmlns:a16="http://schemas.microsoft.com/office/drawing/2014/main" id="{00000000-0008-0000-0900-00009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7" name="Picture 22" descr="ecblank">
          <a:extLst>
            <a:ext uri="{FF2B5EF4-FFF2-40B4-BE49-F238E27FC236}">
              <a16:creationId xmlns:a16="http://schemas.microsoft.com/office/drawing/2014/main" id="{00000000-0008-0000-0900-00009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8" name="Picture 26" descr="ecblank">
          <a:extLst>
            <a:ext uri="{FF2B5EF4-FFF2-40B4-BE49-F238E27FC236}">
              <a16:creationId xmlns:a16="http://schemas.microsoft.com/office/drawing/2014/main" id="{00000000-0008-0000-0900-00009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89" name="Picture 30" descr="ecblank">
          <a:extLst>
            <a:ext uri="{FF2B5EF4-FFF2-40B4-BE49-F238E27FC236}">
              <a16:creationId xmlns:a16="http://schemas.microsoft.com/office/drawing/2014/main" id="{00000000-0008-0000-0900-00009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0" name="Picture 34" descr="ecblank">
          <a:extLst>
            <a:ext uri="{FF2B5EF4-FFF2-40B4-BE49-F238E27FC236}">
              <a16:creationId xmlns:a16="http://schemas.microsoft.com/office/drawing/2014/main" id="{00000000-0008-0000-0900-00009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1" name="Picture 38" descr="ecblank">
          <a:extLst>
            <a:ext uri="{FF2B5EF4-FFF2-40B4-BE49-F238E27FC236}">
              <a16:creationId xmlns:a16="http://schemas.microsoft.com/office/drawing/2014/main" id="{00000000-0008-0000-0900-00009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2" name="Picture 43" descr="ecblank">
          <a:extLst>
            <a:ext uri="{FF2B5EF4-FFF2-40B4-BE49-F238E27FC236}">
              <a16:creationId xmlns:a16="http://schemas.microsoft.com/office/drawing/2014/main" id="{00000000-0008-0000-0900-00009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3" name="Picture 47" descr="ecblank">
          <a:extLst>
            <a:ext uri="{FF2B5EF4-FFF2-40B4-BE49-F238E27FC236}">
              <a16:creationId xmlns:a16="http://schemas.microsoft.com/office/drawing/2014/main" id="{00000000-0008-0000-0900-00009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4" name="Picture 51" descr="ecblank">
          <a:extLst>
            <a:ext uri="{FF2B5EF4-FFF2-40B4-BE49-F238E27FC236}">
              <a16:creationId xmlns:a16="http://schemas.microsoft.com/office/drawing/2014/main" id="{00000000-0008-0000-0900-00009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5" name="Picture 55" descr="ecblank">
          <a:extLst>
            <a:ext uri="{FF2B5EF4-FFF2-40B4-BE49-F238E27FC236}">
              <a16:creationId xmlns:a16="http://schemas.microsoft.com/office/drawing/2014/main" id="{00000000-0008-0000-0900-00009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6" name="Picture 59" descr="ecblank">
          <a:extLst>
            <a:ext uri="{FF2B5EF4-FFF2-40B4-BE49-F238E27FC236}">
              <a16:creationId xmlns:a16="http://schemas.microsoft.com/office/drawing/2014/main" id="{00000000-0008-0000-0900-00009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7" name="Picture 63" descr="ecblank">
          <a:extLst>
            <a:ext uri="{FF2B5EF4-FFF2-40B4-BE49-F238E27FC236}">
              <a16:creationId xmlns:a16="http://schemas.microsoft.com/office/drawing/2014/main" id="{00000000-0008-0000-0900-00009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8" name="Picture 64" descr="ecblank">
          <a:extLst>
            <a:ext uri="{FF2B5EF4-FFF2-40B4-BE49-F238E27FC236}">
              <a16:creationId xmlns:a16="http://schemas.microsoft.com/office/drawing/2014/main" id="{00000000-0008-0000-0900-00009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3999" name="Picture 65" descr="ecblank">
          <a:extLst>
            <a:ext uri="{FF2B5EF4-FFF2-40B4-BE49-F238E27FC236}">
              <a16:creationId xmlns:a16="http://schemas.microsoft.com/office/drawing/2014/main" id="{00000000-0008-0000-0900-00009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0" name="Picture 66" descr="ecblank">
          <a:extLst>
            <a:ext uri="{FF2B5EF4-FFF2-40B4-BE49-F238E27FC236}">
              <a16:creationId xmlns:a16="http://schemas.microsoft.com/office/drawing/2014/main" id="{00000000-0008-0000-0900-0000A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1" name="Picture 68" descr="ecblank">
          <a:extLst>
            <a:ext uri="{FF2B5EF4-FFF2-40B4-BE49-F238E27FC236}">
              <a16:creationId xmlns:a16="http://schemas.microsoft.com/office/drawing/2014/main" id="{00000000-0008-0000-0900-0000A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2" name="Picture 72" descr="ecblank">
          <a:extLst>
            <a:ext uri="{FF2B5EF4-FFF2-40B4-BE49-F238E27FC236}">
              <a16:creationId xmlns:a16="http://schemas.microsoft.com/office/drawing/2014/main" id="{00000000-0008-0000-0900-0000A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3" name="Picture 97" descr="ecblank">
          <a:extLst>
            <a:ext uri="{FF2B5EF4-FFF2-40B4-BE49-F238E27FC236}">
              <a16:creationId xmlns:a16="http://schemas.microsoft.com/office/drawing/2014/main" id="{00000000-0008-0000-0900-0000A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4" name="Picture 99" descr="ecblank">
          <a:extLst>
            <a:ext uri="{FF2B5EF4-FFF2-40B4-BE49-F238E27FC236}">
              <a16:creationId xmlns:a16="http://schemas.microsoft.com/office/drawing/2014/main" id="{00000000-0008-0000-0900-0000A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5" name="Picture 101" descr="ecblank">
          <a:extLst>
            <a:ext uri="{FF2B5EF4-FFF2-40B4-BE49-F238E27FC236}">
              <a16:creationId xmlns:a16="http://schemas.microsoft.com/office/drawing/2014/main" id="{00000000-0008-0000-0900-0000A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6" name="Picture 103" descr="ecblank">
          <a:extLst>
            <a:ext uri="{FF2B5EF4-FFF2-40B4-BE49-F238E27FC236}">
              <a16:creationId xmlns:a16="http://schemas.microsoft.com/office/drawing/2014/main" id="{00000000-0008-0000-0900-0000A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7" name="Picture 30" descr="ecblank">
          <a:extLst>
            <a:ext uri="{FF2B5EF4-FFF2-40B4-BE49-F238E27FC236}">
              <a16:creationId xmlns:a16="http://schemas.microsoft.com/office/drawing/2014/main" id="{00000000-0008-0000-0900-0000A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8" name="Picture 34" descr="ecblank">
          <a:extLst>
            <a:ext uri="{FF2B5EF4-FFF2-40B4-BE49-F238E27FC236}">
              <a16:creationId xmlns:a16="http://schemas.microsoft.com/office/drawing/2014/main" id="{00000000-0008-0000-0900-0000A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09" name="Picture 38" descr="ecblank">
          <a:extLst>
            <a:ext uri="{FF2B5EF4-FFF2-40B4-BE49-F238E27FC236}">
              <a16:creationId xmlns:a16="http://schemas.microsoft.com/office/drawing/2014/main" id="{00000000-0008-0000-0900-0000A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0" name="Picture 43" descr="ecblank">
          <a:extLst>
            <a:ext uri="{FF2B5EF4-FFF2-40B4-BE49-F238E27FC236}">
              <a16:creationId xmlns:a16="http://schemas.microsoft.com/office/drawing/2014/main" id="{00000000-0008-0000-0900-0000A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1" name="Picture 47" descr="ecblank">
          <a:extLst>
            <a:ext uri="{FF2B5EF4-FFF2-40B4-BE49-F238E27FC236}">
              <a16:creationId xmlns:a16="http://schemas.microsoft.com/office/drawing/2014/main" id="{00000000-0008-0000-0900-0000A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2" name="Picture 51" descr="ecblank">
          <a:extLst>
            <a:ext uri="{FF2B5EF4-FFF2-40B4-BE49-F238E27FC236}">
              <a16:creationId xmlns:a16="http://schemas.microsoft.com/office/drawing/2014/main" id="{00000000-0008-0000-0900-0000A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3" name="Picture 55" descr="ecblank">
          <a:extLst>
            <a:ext uri="{FF2B5EF4-FFF2-40B4-BE49-F238E27FC236}">
              <a16:creationId xmlns:a16="http://schemas.microsoft.com/office/drawing/2014/main" id="{00000000-0008-0000-0900-0000A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4" name="Picture 59" descr="ecblank">
          <a:extLst>
            <a:ext uri="{FF2B5EF4-FFF2-40B4-BE49-F238E27FC236}">
              <a16:creationId xmlns:a16="http://schemas.microsoft.com/office/drawing/2014/main" id="{00000000-0008-0000-0900-0000A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5" name="Picture 63" descr="ecblank">
          <a:extLst>
            <a:ext uri="{FF2B5EF4-FFF2-40B4-BE49-F238E27FC236}">
              <a16:creationId xmlns:a16="http://schemas.microsoft.com/office/drawing/2014/main" id="{00000000-0008-0000-0900-0000A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6" name="Picture 64" descr="ecblank">
          <a:extLst>
            <a:ext uri="{FF2B5EF4-FFF2-40B4-BE49-F238E27FC236}">
              <a16:creationId xmlns:a16="http://schemas.microsoft.com/office/drawing/2014/main" id="{00000000-0008-0000-0900-0000B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7" name="Picture 65" descr="ecblank">
          <a:extLst>
            <a:ext uri="{FF2B5EF4-FFF2-40B4-BE49-F238E27FC236}">
              <a16:creationId xmlns:a16="http://schemas.microsoft.com/office/drawing/2014/main" id="{00000000-0008-0000-0900-0000B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8" name="Picture 66" descr="ecblank">
          <a:extLst>
            <a:ext uri="{FF2B5EF4-FFF2-40B4-BE49-F238E27FC236}">
              <a16:creationId xmlns:a16="http://schemas.microsoft.com/office/drawing/2014/main" id="{00000000-0008-0000-0900-0000B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19" name="Picture 68" descr="ecblank">
          <a:extLst>
            <a:ext uri="{FF2B5EF4-FFF2-40B4-BE49-F238E27FC236}">
              <a16:creationId xmlns:a16="http://schemas.microsoft.com/office/drawing/2014/main" id="{00000000-0008-0000-0900-0000B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0" name="Picture 72" descr="ecblank">
          <a:extLst>
            <a:ext uri="{FF2B5EF4-FFF2-40B4-BE49-F238E27FC236}">
              <a16:creationId xmlns:a16="http://schemas.microsoft.com/office/drawing/2014/main" id="{00000000-0008-0000-0900-0000B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1" name="Picture 97" descr="ecblank">
          <a:extLst>
            <a:ext uri="{FF2B5EF4-FFF2-40B4-BE49-F238E27FC236}">
              <a16:creationId xmlns:a16="http://schemas.microsoft.com/office/drawing/2014/main" id="{00000000-0008-0000-0900-0000B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2" name="Picture 99" descr="ecblank">
          <a:extLst>
            <a:ext uri="{FF2B5EF4-FFF2-40B4-BE49-F238E27FC236}">
              <a16:creationId xmlns:a16="http://schemas.microsoft.com/office/drawing/2014/main" id="{00000000-0008-0000-0900-0000B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3" name="Picture 101" descr="ecblank">
          <a:extLst>
            <a:ext uri="{FF2B5EF4-FFF2-40B4-BE49-F238E27FC236}">
              <a16:creationId xmlns:a16="http://schemas.microsoft.com/office/drawing/2014/main" id="{00000000-0008-0000-0900-0000B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4" name="Picture 103" descr="ecblank">
          <a:extLst>
            <a:ext uri="{FF2B5EF4-FFF2-40B4-BE49-F238E27FC236}">
              <a16:creationId xmlns:a16="http://schemas.microsoft.com/office/drawing/2014/main" id="{00000000-0008-0000-0900-0000B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5" name="Picture 105" descr="ecblank">
          <a:extLst>
            <a:ext uri="{FF2B5EF4-FFF2-40B4-BE49-F238E27FC236}">
              <a16:creationId xmlns:a16="http://schemas.microsoft.com/office/drawing/2014/main" id="{00000000-0008-0000-0900-0000B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6" name="Picture 2" descr="ecblank">
          <a:extLst>
            <a:ext uri="{FF2B5EF4-FFF2-40B4-BE49-F238E27FC236}">
              <a16:creationId xmlns:a16="http://schemas.microsoft.com/office/drawing/2014/main" id="{00000000-0008-0000-0900-0000B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7" name="Picture 6" descr="ecblank">
          <a:extLst>
            <a:ext uri="{FF2B5EF4-FFF2-40B4-BE49-F238E27FC236}">
              <a16:creationId xmlns:a16="http://schemas.microsoft.com/office/drawing/2014/main" id="{00000000-0008-0000-0900-0000B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8" name="Picture 10" descr="ecblank">
          <a:extLst>
            <a:ext uri="{FF2B5EF4-FFF2-40B4-BE49-F238E27FC236}">
              <a16:creationId xmlns:a16="http://schemas.microsoft.com/office/drawing/2014/main" id="{00000000-0008-0000-0900-0000B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29" name="Picture 14" descr="ecblank">
          <a:extLst>
            <a:ext uri="{FF2B5EF4-FFF2-40B4-BE49-F238E27FC236}">
              <a16:creationId xmlns:a16="http://schemas.microsoft.com/office/drawing/2014/main" id="{00000000-0008-0000-0900-0000B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0" name="Picture 18" descr="ecblank">
          <a:extLst>
            <a:ext uri="{FF2B5EF4-FFF2-40B4-BE49-F238E27FC236}">
              <a16:creationId xmlns:a16="http://schemas.microsoft.com/office/drawing/2014/main" id="{00000000-0008-0000-0900-0000B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1" name="Picture 22" descr="ecblank">
          <a:extLst>
            <a:ext uri="{FF2B5EF4-FFF2-40B4-BE49-F238E27FC236}">
              <a16:creationId xmlns:a16="http://schemas.microsoft.com/office/drawing/2014/main" id="{00000000-0008-0000-0900-0000B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2" name="Picture 26" descr="ecblank">
          <a:extLst>
            <a:ext uri="{FF2B5EF4-FFF2-40B4-BE49-F238E27FC236}">
              <a16:creationId xmlns:a16="http://schemas.microsoft.com/office/drawing/2014/main" id="{00000000-0008-0000-0900-0000C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3" name="Picture 30" descr="ecblank">
          <a:extLst>
            <a:ext uri="{FF2B5EF4-FFF2-40B4-BE49-F238E27FC236}">
              <a16:creationId xmlns:a16="http://schemas.microsoft.com/office/drawing/2014/main" id="{00000000-0008-0000-0900-0000C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4" name="Picture 34" descr="ecblank">
          <a:extLst>
            <a:ext uri="{FF2B5EF4-FFF2-40B4-BE49-F238E27FC236}">
              <a16:creationId xmlns:a16="http://schemas.microsoft.com/office/drawing/2014/main" id="{00000000-0008-0000-0900-0000C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5" name="Picture 38" descr="ecblank">
          <a:extLst>
            <a:ext uri="{FF2B5EF4-FFF2-40B4-BE49-F238E27FC236}">
              <a16:creationId xmlns:a16="http://schemas.microsoft.com/office/drawing/2014/main" id="{00000000-0008-0000-0900-0000C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6" name="Picture 43" descr="ecblank">
          <a:extLst>
            <a:ext uri="{FF2B5EF4-FFF2-40B4-BE49-F238E27FC236}">
              <a16:creationId xmlns:a16="http://schemas.microsoft.com/office/drawing/2014/main" id="{00000000-0008-0000-0900-0000C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7" name="Picture 47" descr="ecblank">
          <a:extLst>
            <a:ext uri="{FF2B5EF4-FFF2-40B4-BE49-F238E27FC236}">
              <a16:creationId xmlns:a16="http://schemas.microsoft.com/office/drawing/2014/main" id="{00000000-0008-0000-0900-0000C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8" name="Picture 51" descr="ecblank">
          <a:extLst>
            <a:ext uri="{FF2B5EF4-FFF2-40B4-BE49-F238E27FC236}">
              <a16:creationId xmlns:a16="http://schemas.microsoft.com/office/drawing/2014/main" id="{00000000-0008-0000-0900-0000C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39" name="Picture 55" descr="ecblank">
          <a:extLst>
            <a:ext uri="{FF2B5EF4-FFF2-40B4-BE49-F238E27FC236}">
              <a16:creationId xmlns:a16="http://schemas.microsoft.com/office/drawing/2014/main" id="{00000000-0008-0000-0900-0000C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0" name="Picture 59" descr="ecblank">
          <a:extLst>
            <a:ext uri="{FF2B5EF4-FFF2-40B4-BE49-F238E27FC236}">
              <a16:creationId xmlns:a16="http://schemas.microsoft.com/office/drawing/2014/main" id="{00000000-0008-0000-0900-0000C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1" name="Picture 63" descr="ecblank">
          <a:extLst>
            <a:ext uri="{FF2B5EF4-FFF2-40B4-BE49-F238E27FC236}">
              <a16:creationId xmlns:a16="http://schemas.microsoft.com/office/drawing/2014/main" id="{00000000-0008-0000-0900-0000C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2" name="Picture 64" descr="ecblank">
          <a:extLst>
            <a:ext uri="{FF2B5EF4-FFF2-40B4-BE49-F238E27FC236}">
              <a16:creationId xmlns:a16="http://schemas.microsoft.com/office/drawing/2014/main" id="{00000000-0008-0000-0900-0000C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3" name="Picture 65" descr="ecblank">
          <a:extLst>
            <a:ext uri="{FF2B5EF4-FFF2-40B4-BE49-F238E27FC236}">
              <a16:creationId xmlns:a16="http://schemas.microsoft.com/office/drawing/2014/main" id="{00000000-0008-0000-0900-0000C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4" name="Picture 66" descr="ecblank">
          <a:extLst>
            <a:ext uri="{FF2B5EF4-FFF2-40B4-BE49-F238E27FC236}">
              <a16:creationId xmlns:a16="http://schemas.microsoft.com/office/drawing/2014/main" id="{00000000-0008-0000-0900-0000C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5" name="Picture 68" descr="ecblank">
          <a:extLst>
            <a:ext uri="{FF2B5EF4-FFF2-40B4-BE49-F238E27FC236}">
              <a16:creationId xmlns:a16="http://schemas.microsoft.com/office/drawing/2014/main" id="{00000000-0008-0000-0900-0000C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6" name="Picture 72" descr="ecblank">
          <a:extLst>
            <a:ext uri="{FF2B5EF4-FFF2-40B4-BE49-F238E27FC236}">
              <a16:creationId xmlns:a16="http://schemas.microsoft.com/office/drawing/2014/main" id="{00000000-0008-0000-0900-0000C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7" name="Picture 97" descr="ecblank">
          <a:extLst>
            <a:ext uri="{FF2B5EF4-FFF2-40B4-BE49-F238E27FC236}">
              <a16:creationId xmlns:a16="http://schemas.microsoft.com/office/drawing/2014/main" id="{00000000-0008-0000-0900-0000C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8" name="Picture 99" descr="ecblank">
          <a:extLst>
            <a:ext uri="{FF2B5EF4-FFF2-40B4-BE49-F238E27FC236}">
              <a16:creationId xmlns:a16="http://schemas.microsoft.com/office/drawing/2014/main" id="{00000000-0008-0000-0900-0000D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49" name="Picture 101" descr="ecblank">
          <a:extLst>
            <a:ext uri="{FF2B5EF4-FFF2-40B4-BE49-F238E27FC236}">
              <a16:creationId xmlns:a16="http://schemas.microsoft.com/office/drawing/2014/main" id="{00000000-0008-0000-0900-0000D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0" name="Picture 103" descr="ecblank">
          <a:extLst>
            <a:ext uri="{FF2B5EF4-FFF2-40B4-BE49-F238E27FC236}">
              <a16:creationId xmlns:a16="http://schemas.microsoft.com/office/drawing/2014/main" id="{00000000-0008-0000-0900-0000D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1" name="Picture 26" descr="ecblank">
          <a:extLst>
            <a:ext uri="{FF2B5EF4-FFF2-40B4-BE49-F238E27FC236}">
              <a16:creationId xmlns:a16="http://schemas.microsoft.com/office/drawing/2014/main" id="{00000000-0008-0000-0900-0000D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2" name="Picture 30" descr="ecblank">
          <a:extLst>
            <a:ext uri="{FF2B5EF4-FFF2-40B4-BE49-F238E27FC236}">
              <a16:creationId xmlns:a16="http://schemas.microsoft.com/office/drawing/2014/main" id="{00000000-0008-0000-0900-0000D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3" name="Picture 34" descr="ecblank">
          <a:extLst>
            <a:ext uri="{FF2B5EF4-FFF2-40B4-BE49-F238E27FC236}">
              <a16:creationId xmlns:a16="http://schemas.microsoft.com/office/drawing/2014/main" id="{00000000-0008-0000-0900-0000D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4" name="Picture 38" descr="ecblank">
          <a:extLst>
            <a:ext uri="{FF2B5EF4-FFF2-40B4-BE49-F238E27FC236}">
              <a16:creationId xmlns:a16="http://schemas.microsoft.com/office/drawing/2014/main" id="{00000000-0008-0000-0900-0000D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5" name="Picture 43" descr="ecblank">
          <a:extLst>
            <a:ext uri="{FF2B5EF4-FFF2-40B4-BE49-F238E27FC236}">
              <a16:creationId xmlns:a16="http://schemas.microsoft.com/office/drawing/2014/main" id="{00000000-0008-0000-0900-0000D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6" name="Picture 47" descr="ecblank">
          <a:extLst>
            <a:ext uri="{FF2B5EF4-FFF2-40B4-BE49-F238E27FC236}">
              <a16:creationId xmlns:a16="http://schemas.microsoft.com/office/drawing/2014/main" id="{00000000-0008-0000-0900-0000D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7" name="Picture 51" descr="ecblank">
          <a:extLst>
            <a:ext uri="{FF2B5EF4-FFF2-40B4-BE49-F238E27FC236}">
              <a16:creationId xmlns:a16="http://schemas.microsoft.com/office/drawing/2014/main" id="{00000000-0008-0000-0900-0000D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8" name="Picture 55" descr="ecblank">
          <a:extLst>
            <a:ext uri="{FF2B5EF4-FFF2-40B4-BE49-F238E27FC236}">
              <a16:creationId xmlns:a16="http://schemas.microsoft.com/office/drawing/2014/main" id="{00000000-0008-0000-0900-0000D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59" name="Picture 59" descr="ecblank">
          <a:extLst>
            <a:ext uri="{FF2B5EF4-FFF2-40B4-BE49-F238E27FC236}">
              <a16:creationId xmlns:a16="http://schemas.microsoft.com/office/drawing/2014/main" id="{00000000-0008-0000-0900-0000D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0" name="Picture 63" descr="ecblank">
          <a:extLst>
            <a:ext uri="{FF2B5EF4-FFF2-40B4-BE49-F238E27FC236}">
              <a16:creationId xmlns:a16="http://schemas.microsoft.com/office/drawing/2014/main" id="{00000000-0008-0000-0900-0000D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1" name="Picture 64" descr="ecblank">
          <a:extLst>
            <a:ext uri="{FF2B5EF4-FFF2-40B4-BE49-F238E27FC236}">
              <a16:creationId xmlns:a16="http://schemas.microsoft.com/office/drawing/2014/main" id="{00000000-0008-0000-0900-0000D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2" name="Picture 65" descr="ecblank">
          <a:extLst>
            <a:ext uri="{FF2B5EF4-FFF2-40B4-BE49-F238E27FC236}">
              <a16:creationId xmlns:a16="http://schemas.microsoft.com/office/drawing/2014/main" id="{00000000-0008-0000-0900-0000D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3" name="Picture 66" descr="ecblank">
          <a:extLst>
            <a:ext uri="{FF2B5EF4-FFF2-40B4-BE49-F238E27FC236}">
              <a16:creationId xmlns:a16="http://schemas.microsoft.com/office/drawing/2014/main" id="{00000000-0008-0000-0900-0000D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4" name="Picture 68" descr="ecblank">
          <a:extLst>
            <a:ext uri="{FF2B5EF4-FFF2-40B4-BE49-F238E27FC236}">
              <a16:creationId xmlns:a16="http://schemas.microsoft.com/office/drawing/2014/main" id="{00000000-0008-0000-0900-0000E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5" name="Picture 72" descr="ecblank">
          <a:extLst>
            <a:ext uri="{FF2B5EF4-FFF2-40B4-BE49-F238E27FC236}">
              <a16:creationId xmlns:a16="http://schemas.microsoft.com/office/drawing/2014/main" id="{00000000-0008-0000-0900-0000E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6" name="Picture 97" descr="ecblank">
          <a:extLst>
            <a:ext uri="{FF2B5EF4-FFF2-40B4-BE49-F238E27FC236}">
              <a16:creationId xmlns:a16="http://schemas.microsoft.com/office/drawing/2014/main" id="{00000000-0008-0000-0900-0000E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7" name="Picture 99" descr="ecblank">
          <a:extLst>
            <a:ext uri="{FF2B5EF4-FFF2-40B4-BE49-F238E27FC236}">
              <a16:creationId xmlns:a16="http://schemas.microsoft.com/office/drawing/2014/main" id="{00000000-0008-0000-0900-0000E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8" name="Picture 101" descr="ecblank">
          <a:extLst>
            <a:ext uri="{FF2B5EF4-FFF2-40B4-BE49-F238E27FC236}">
              <a16:creationId xmlns:a16="http://schemas.microsoft.com/office/drawing/2014/main" id="{00000000-0008-0000-0900-0000E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69" name="Picture 103" descr="ecblank">
          <a:extLst>
            <a:ext uri="{FF2B5EF4-FFF2-40B4-BE49-F238E27FC236}">
              <a16:creationId xmlns:a16="http://schemas.microsoft.com/office/drawing/2014/main" id="{00000000-0008-0000-0900-0000E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0" name="Picture 105" descr="ecblank">
          <a:extLst>
            <a:ext uri="{FF2B5EF4-FFF2-40B4-BE49-F238E27FC236}">
              <a16:creationId xmlns:a16="http://schemas.microsoft.com/office/drawing/2014/main" id="{00000000-0008-0000-0900-0000E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1" name="Picture 2" descr="ecblank">
          <a:extLst>
            <a:ext uri="{FF2B5EF4-FFF2-40B4-BE49-F238E27FC236}">
              <a16:creationId xmlns:a16="http://schemas.microsoft.com/office/drawing/2014/main" id="{00000000-0008-0000-0900-0000E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2" name="Picture 6" descr="ecblank">
          <a:extLst>
            <a:ext uri="{FF2B5EF4-FFF2-40B4-BE49-F238E27FC236}">
              <a16:creationId xmlns:a16="http://schemas.microsoft.com/office/drawing/2014/main" id="{00000000-0008-0000-0900-0000E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3" name="Picture 10" descr="ecblank">
          <a:extLst>
            <a:ext uri="{FF2B5EF4-FFF2-40B4-BE49-F238E27FC236}">
              <a16:creationId xmlns:a16="http://schemas.microsoft.com/office/drawing/2014/main" id="{00000000-0008-0000-0900-0000E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4" name="Picture 14" descr="ecblank">
          <a:extLst>
            <a:ext uri="{FF2B5EF4-FFF2-40B4-BE49-F238E27FC236}">
              <a16:creationId xmlns:a16="http://schemas.microsoft.com/office/drawing/2014/main" id="{00000000-0008-0000-0900-0000E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5" name="Picture 18" descr="ecblank">
          <a:extLst>
            <a:ext uri="{FF2B5EF4-FFF2-40B4-BE49-F238E27FC236}">
              <a16:creationId xmlns:a16="http://schemas.microsoft.com/office/drawing/2014/main" id="{00000000-0008-0000-0900-0000E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6" name="Picture 22" descr="ecblank">
          <a:extLst>
            <a:ext uri="{FF2B5EF4-FFF2-40B4-BE49-F238E27FC236}">
              <a16:creationId xmlns:a16="http://schemas.microsoft.com/office/drawing/2014/main" id="{00000000-0008-0000-0900-0000E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7" name="Picture 26" descr="ecblank">
          <a:extLst>
            <a:ext uri="{FF2B5EF4-FFF2-40B4-BE49-F238E27FC236}">
              <a16:creationId xmlns:a16="http://schemas.microsoft.com/office/drawing/2014/main" id="{00000000-0008-0000-0900-0000E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8" name="Picture 30" descr="ecblank">
          <a:extLst>
            <a:ext uri="{FF2B5EF4-FFF2-40B4-BE49-F238E27FC236}">
              <a16:creationId xmlns:a16="http://schemas.microsoft.com/office/drawing/2014/main" id="{00000000-0008-0000-0900-0000E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79" name="Picture 34" descr="ecblank">
          <a:extLst>
            <a:ext uri="{FF2B5EF4-FFF2-40B4-BE49-F238E27FC236}">
              <a16:creationId xmlns:a16="http://schemas.microsoft.com/office/drawing/2014/main" id="{00000000-0008-0000-0900-0000E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0" name="Picture 38" descr="ecblank">
          <a:extLst>
            <a:ext uri="{FF2B5EF4-FFF2-40B4-BE49-F238E27FC236}">
              <a16:creationId xmlns:a16="http://schemas.microsoft.com/office/drawing/2014/main" id="{00000000-0008-0000-0900-0000F0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1" name="Picture 43" descr="ecblank">
          <a:extLst>
            <a:ext uri="{FF2B5EF4-FFF2-40B4-BE49-F238E27FC236}">
              <a16:creationId xmlns:a16="http://schemas.microsoft.com/office/drawing/2014/main" id="{00000000-0008-0000-0900-0000F1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2" name="Picture 47" descr="ecblank">
          <a:extLst>
            <a:ext uri="{FF2B5EF4-FFF2-40B4-BE49-F238E27FC236}">
              <a16:creationId xmlns:a16="http://schemas.microsoft.com/office/drawing/2014/main" id="{00000000-0008-0000-0900-0000F2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3" name="Picture 51" descr="ecblank">
          <a:extLst>
            <a:ext uri="{FF2B5EF4-FFF2-40B4-BE49-F238E27FC236}">
              <a16:creationId xmlns:a16="http://schemas.microsoft.com/office/drawing/2014/main" id="{00000000-0008-0000-0900-0000F3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4" name="Picture 55" descr="ecblank">
          <a:extLst>
            <a:ext uri="{FF2B5EF4-FFF2-40B4-BE49-F238E27FC236}">
              <a16:creationId xmlns:a16="http://schemas.microsoft.com/office/drawing/2014/main" id="{00000000-0008-0000-0900-0000F4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5" name="Picture 59" descr="ecblank">
          <a:extLst>
            <a:ext uri="{FF2B5EF4-FFF2-40B4-BE49-F238E27FC236}">
              <a16:creationId xmlns:a16="http://schemas.microsoft.com/office/drawing/2014/main" id="{00000000-0008-0000-0900-0000F5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6" name="Picture 63" descr="ecblank">
          <a:extLst>
            <a:ext uri="{FF2B5EF4-FFF2-40B4-BE49-F238E27FC236}">
              <a16:creationId xmlns:a16="http://schemas.microsoft.com/office/drawing/2014/main" id="{00000000-0008-0000-0900-0000F6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7" name="Picture 64" descr="ecblank">
          <a:extLst>
            <a:ext uri="{FF2B5EF4-FFF2-40B4-BE49-F238E27FC236}">
              <a16:creationId xmlns:a16="http://schemas.microsoft.com/office/drawing/2014/main" id="{00000000-0008-0000-0900-0000F7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8" name="Picture 65" descr="ecblank">
          <a:extLst>
            <a:ext uri="{FF2B5EF4-FFF2-40B4-BE49-F238E27FC236}">
              <a16:creationId xmlns:a16="http://schemas.microsoft.com/office/drawing/2014/main" id="{00000000-0008-0000-0900-0000F8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89" name="Picture 66" descr="ecblank">
          <a:extLst>
            <a:ext uri="{FF2B5EF4-FFF2-40B4-BE49-F238E27FC236}">
              <a16:creationId xmlns:a16="http://schemas.microsoft.com/office/drawing/2014/main" id="{00000000-0008-0000-0900-0000F9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0" name="Picture 68" descr="ecblank">
          <a:extLst>
            <a:ext uri="{FF2B5EF4-FFF2-40B4-BE49-F238E27FC236}">
              <a16:creationId xmlns:a16="http://schemas.microsoft.com/office/drawing/2014/main" id="{00000000-0008-0000-0900-0000FA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1" name="Picture 72" descr="ecblank">
          <a:extLst>
            <a:ext uri="{FF2B5EF4-FFF2-40B4-BE49-F238E27FC236}">
              <a16:creationId xmlns:a16="http://schemas.microsoft.com/office/drawing/2014/main" id="{00000000-0008-0000-0900-0000FB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2" name="Picture 97" descr="ecblank">
          <a:extLst>
            <a:ext uri="{FF2B5EF4-FFF2-40B4-BE49-F238E27FC236}">
              <a16:creationId xmlns:a16="http://schemas.microsoft.com/office/drawing/2014/main" id="{00000000-0008-0000-0900-0000FC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3" name="Picture 99" descr="ecblank">
          <a:extLst>
            <a:ext uri="{FF2B5EF4-FFF2-40B4-BE49-F238E27FC236}">
              <a16:creationId xmlns:a16="http://schemas.microsoft.com/office/drawing/2014/main" id="{00000000-0008-0000-0900-0000FD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4" name="Picture 101" descr="ecblank">
          <a:extLst>
            <a:ext uri="{FF2B5EF4-FFF2-40B4-BE49-F238E27FC236}">
              <a16:creationId xmlns:a16="http://schemas.microsoft.com/office/drawing/2014/main" id="{00000000-0008-0000-0900-0000FE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5" name="Picture 103" descr="ecblank">
          <a:extLst>
            <a:ext uri="{FF2B5EF4-FFF2-40B4-BE49-F238E27FC236}">
              <a16:creationId xmlns:a16="http://schemas.microsoft.com/office/drawing/2014/main" id="{00000000-0008-0000-0900-0000FF0F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6" name="Picture 30" descr="ecblank">
          <a:extLst>
            <a:ext uri="{FF2B5EF4-FFF2-40B4-BE49-F238E27FC236}">
              <a16:creationId xmlns:a16="http://schemas.microsoft.com/office/drawing/2014/main" id="{00000000-0008-0000-0900-00000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7" name="Picture 34" descr="ecblank">
          <a:extLst>
            <a:ext uri="{FF2B5EF4-FFF2-40B4-BE49-F238E27FC236}">
              <a16:creationId xmlns:a16="http://schemas.microsoft.com/office/drawing/2014/main" id="{00000000-0008-0000-0900-00000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8" name="Picture 38" descr="ecblank">
          <a:extLst>
            <a:ext uri="{FF2B5EF4-FFF2-40B4-BE49-F238E27FC236}">
              <a16:creationId xmlns:a16="http://schemas.microsoft.com/office/drawing/2014/main" id="{00000000-0008-0000-0900-00000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099" name="Picture 43" descr="ecblank">
          <a:extLst>
            <a:ext uri="{FF2B5EF4-FFF2-40B4-BE49-F238E27FC236}">
              <a16:creationId xmlns:a16="http://schemas.microsoft.com/office/drawing/2014/main" id="{00000000-0008-0000-0900-00000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0" name="Picture 47" descr="ecblank">
          <a:extLst>
            <a:ext uri="{FF2B5EF4-FFF2-40B4-BE49-F238E27FC236}">
              <a16:creationId xmlns:a16="http://schemas.microsoft.com/office/drawing/2014/main" id="{00000000-0008-0000-0900-00000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1" name="Picture 51" descr="ecblank">
          <a:extLst>
            <a:ext uri="{FF2B5EF4-FFF2-40B4-BE49-F238E27FC236}">
              <a16:creationId xmlns:a16="http://schemas.microsoft.com/office/drawing/2014/main" id="{00000000-0008-0000-0900-00000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2" name="Picture 55" descr="ecblank">
          <a:extLst>
            <a:ext uri="{FF2B5EF4-FFF2-40B4-BE49-F238E27FC236}">
              <a16:creationId xmlns:a16="http://schemas.microsoft.com/office/drawing/2014/main" id="{00000000-0008-0000-0900-00000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3" name="Picture 59" descr="ecblank">
          <a:extLst>
            <a:ext uri="{FF2B5EF4-FFF2-40B4-BE49-F238E27FC236}">
              <a16:creationId xmlns:a16="http://schemas.microsoft.com/office/drawing/2014/main" id="{00000000-0008-0000-0900-00000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4" name="Picture 63" descr="ecblank">
          <a:extLst>
            <a:ext uri="{FF2B5EF4-FFF2-40B4-BE49-F238E27FC236}">
              <a16:creationId xmlns:a16="http://schemas.microsoft.com/office/drawing/2014/main" id="{00000000-0008-0000-0900-00000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5" name="Picture 64" descr="ecblank">
          <a:extLst>
            <a:ext uri="{FF2B5EF4-FFF2-40B4-BE49-F238E27FC236}">
              <a16:creationId xmlns:a16="http://schemas.microsoft.com/office/drawing/2014/main" id="{00000000-0008-0000-0900-00000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6" name="Picture 65" descr="ecblank">
          <a:extLst>
            <a:ext uri="{FF2B5EF4-FFF2-40B4-BE49-F238E27FC236}">
              <a16:creationId xmlns:a16="http://schemas.microsoft.com/office/drawing/2014/main" id="{00000000-0008-0000-0900-00000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7" name="Picture 66" descr="ecblank">
          <a:extLst>
            <a:ext uri="{FF2B5EF4-FFF2-40B4-BE49-F238E27FC236}">
              <a16:creationId xmlns:a16="http://schemas.microsoft.com/office/drawing/2014/main" id="{00000000-0008-0000-0900-00000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8" name="Picture 68" descr="ecblank">
          <a:extLst>
            <a:ext uri="{FF2B5EF4-FFF2-40B4-BE49-F238E27FC236}">
              <a16:creationId xmlns:a16="http://schemas.microsoft.com/office/drawing/2014/main" id="{00000000-0008-0000-0900-00000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09" name="Picture 72" descr="ecblank">
          <a:extLst>
            <a:ext uri="{FF2B5EF4-FFF2-40B4-BE49-F238E27FC236}">
              <a16:creationId xmlns:a16="http://schemas.microsoft.com/office/drawing/2014/main" id="{00000000-0008-0000-0900-00000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0" name="Picture 97" descr="ecblank">
          <a:extLst>
            <a:ext uri="{FF2B5EF4-FFF2-40B4-BE49-F238E27FC236}">
              <a16:creationId xmlns:a16="http://schemas.microsoft.com/office/drawing/2014/main" id="{00000000-0008-0000-0900-00000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1" name="Picture 99" descr="ecblank">
          <a:extLst>
            <a:ext uri="{FF2B5EF4-FFF2-40B4-BE49-F238E27FC236}">
              <a16:creationId xmlns:a16="http://schemas.microsoft.com/office/drawing/2014/main" id="{00000000-0008-0000-0900-00000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2" name="Picture 101" descr="ecblank">
          <a:extLst>
            <a:ext uri="{FF2B5EF4-FFF2-40B4-BE49-F238E27FC236}">
              <a16:creationId xmlns:a16="http://schemas.microsoft.com/office/drawing/2014/main" id="{00000000-0008-0000-0900-00001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3" name="Picture 103" descr="ecblank">
          <a:extLst>
            <a:ext uri="{FF2B5EF4-FFF2-40B4-BE49-F238E27FC236}">
              <a16:creationId xmlns:a16="http://schemas.microsoft.com/office/drawing/2014/main" id="{00000000-0008-0000-0900-00001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4" name="Picture 105" descr="ecblank">
          <a:extLst>
            <a:ext uri="{FF2B5EF4-FFF2-40B4-BE49-F238E27FC236}">
              <a16:creationId xmlns:a16="http://schemas.microsoft.com/office/drawing/2014/main" id="{00000000-0008-0000-0900-00001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5" name="Picture 2" descr="ecblank">
          <a:extLst>
            <a:ext uri="{FF2B5EF4-FFF2-40B4-BE49-F238E27FC236}">
              <a16:creationId xmlns:a16="http://schemas.microsoft.com/office/drawing/2014/main" id="{00000000-0008-0000-0900-00001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6" name="Picture 6" descr="ecblank">
          <a:extLst>
            <a:ext uri="{FF2B5EF4-FFF2-40B4-BE49-F238E27FC236}">
              <a16:creationId xmlns:a16="http://schemas.microsoft.com/office/drawing/2014/main" id="{00000000-0008-0000-0900-00001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7" name="Picture 10" descr="ecblank">
          <a:extLst>
            <a:ext uri="{FF2B5EF4-FFF2-40B4-BE49-F238E27FC236}">
              <a16:creationId xmlns:a16="http://schemas.microsoft.com/office/drawing/2014/main" id="{00000000-0008-0000-0900-00001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8" name="Picture 14" descr="ecblank">
          <a:extLst>
            <a:ext uri="{FF2B5EF4-FFF2-40B4-BE49-F238E27FC236}">
              <a16:creationId xmlns:a16="http://schemas.microsoft.com/office/drawing/2014/main" id="{00000000-0008-0000-0900-00001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19" name="Picture 18" descr="ecblank">
          <a:extLst>
            <a:ext uri="{FF2B5EF4-FFF2-40B4-BE49-F238E27FC236}">
              <a16:creationId xmlns:a16="http://schemas.microsoft.com/office/drawing/2014/main" id="{00000000-0008-0000-0900-00001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0" name="Picture 22" descr="ecblank">
          <a:extLst>
            <a:ext uri="{FF2B5EF4-FFF2-40B4-BE49-F238E27FC236}">
              <a16:creationId xmlns:a16="http://schemas.microsoft.com/office/drawing/2014/main" id="{00000000-0008-0000-0900-00001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1" name="Picture 26" descr="ecblank">
          <a:extLst>
            <a:ext uri="{FF2B5EF4-FFF2-40B4-BE49-F238E27FC236}">
              <a16:creationId xmlns:a16="http://schemas.microsoft.com/office/drawing/2014/main" id="{00000000-0008-0000-0900-00001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2" name="Picture 30" descr="ecblank">
          <a:extLst>
            <a:ext uri="{FF2B5EF4-FFF2-40B4-BE49-F238E27FC236}">
              <a16:creationId xmlns:a16="http://schemas.microsoft.com/office/drawing/2014/main" id="{00000000-0008-0000-0900-00001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3" name="Picture 34" descr="ecblank">
          <a:extLst>
            <a:ext uri="{FF2B5EF4-FFF2-40B4-BE49-F238E27FC236}">
              <a16:creationId xmlns:a16="http://schemas.microsoft.com/office/drawing/2014/main" id="{00000000-0008-0000-0900-00001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4" name="Picture 38" descr="ecblank">
          <a:extLst>
            <a:ext uri="{FF2B5EF4-FFF2-40B4-BE49-F238E27FC236}">
              <a16:creationId xmlns:a16="http://schemas.microsoft.com/office/drawing/2014/main" id="{00000000-0008-0000-0900-00001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5" name="Picture 43" descr="ecblank">
          <a:extLst>
            <a:ext uri="{FF2B5EF4-FFF2-40B4-BE49-F238E27FC236}">
              <a16:creationId xmlns:a16="http://schemas.microsoft.com/office/drawing/2014/main" id="{00000000-0008-0000-0900-00001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6" name="Picture 47" descr="ecblank">
          <a:extLst>
            <a:ext uri="{FF2B5EF4-FFF2-40B4-BE49-F238E27FC236}">
              <a16:creationId xmlns:a16="http://schemas.microsoft.com/office/drawing/2014/main" id="{00000000-0008-0000-0900-00001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7" name="Picture 51" descr="ecblank">
          <a:extLst>
            <a:ext uri="{FF2B5EF4-FFF2-40B4-BE49-F238E27FC236}">
              <a16:creationId xmlns:a16="http://schemas.microsoft.com/office/drawing/2014/main" id="{00000000-0008-0000-0900-00001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8" name="Picture 55" descr="ecblank">
          <a:extLst>
            <a:ext uri="{FF2B5EF4-FFF2-40B4-BE49-F238E27FC236}">
              <a16:creationId xmlns:a16="http://schemas.microsoft.com/office/drawing/2014/main" id="{00000000-0008-0000-0900-00002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29" name="Picture 59" descr="ecblank">
          <a:extLst>
            <a:ext uri="{FF2B5EF4-FFF2-40B4-BE49-F238E27FC236}">
              <a16:creationId xmlns:a16="http://schemas.microsoft.com/office/drawing/2014/main" id="{00000000-0008-0000-0900-00002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0" name="Picture 63" descr="ecblank">
          <a:extLst>
            <a:ext uri="{FF2B5EF4-FFF2-40B4-BE49-F238E27FC236}">
              <a16:creationId xmlns:a16="http://schemas.microsoft.com/office/drawing/2014/main" id="{00000000-0008-0000-0900-00002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1" name="Picture 64" descr="ecblank">
          <a:extLst>
            <a:ext uri="{FF2B5EF4-FFF2-40B4-BE49-F238E27FC236}">
              <a16:creationId xmlns:a16="http://schemas.microsoft.com/office/drawing/2014/main" id="{00000000-0008-0000-0900-00002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2" name="Picture 65" descr="ecblank">
          <a:extLst>
            <a:ext uri="{FF2B5EF4-FFF2-40B4-BE49-F238E27FC236}">
              <a16:creationId xmlns:a16="http://schemas.microsoft.com/office/drawing/2014/main" id="{00000000-0008-0000-0900-00002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3" name="Picture 66" descr="ecblank">
          <a:extLst>
            <a:ext uri="{FF2B5EF4-FFF2-40B4-BE49-F238E27FC236}">
              <a16:creationId xmlns:a16="http://schemas.microsoft.com/office/drawing/2014/main" id="{00000000-0008-0000-0900-00002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4" name="Picture 68" descr="ecblank">
          <a:extLst>
            <a:ext uri="{FF2B5EF4-FFF2-40B4-BE49-F238E27FC236}">
              <a16:creationId xmlns:a16="http://schemas.microsoft.com/office/drawing/2014/main" id="{00000000-0008-0000-0900-00002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5" name="Picture 72" descr="ecblank">
          <a:extLst>
            <a:ext uri="{FF2B5EF4-FFF2-40B4-BE49-F238E27FC236}">
              <a16:creationId xmlns:a16="http://schemas.microsoft.com/office/drawing/2014/main" id="{00000000-0008-0000-0900-00002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6" name="Picture 97" descr="ecblank">
          <a:extLst>
            <a:ext uri="{FF2B5EF4-FFF2-40B4-BE49-F238E27FC236}">
              <a16:creationId xmlns:a16="http://schemas.microsoft.com/office/drawing/2014/main" id="{00000000-0008-0000-0900-00002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7" name="Picture 99" descr="ecblank">
          <a:extLst>
            <a:ext uri="{FF2B5EF4-FFF2-40B4-BE49-F238E27FC236}">
              <a16:creationId xmlns:a16="http://schemas.microsoft.com/office/drawing/2014/main" id="{00000000-0008-0000-0900-00002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8" name="Picture 101" descr="ecblank">
          <a:extLst>
            <a:ext uri="{FF2B5EF4-FFF2-40B4-BE49-F238E27FC236}">
              <a16:creationId xmlns:a16="http://schemas.microsoft.com/office/drawing/2014/main" id="{00000000-0008-0000-0900-00002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39" name="Picture 103" descr="ecblank">
          <a:extLst>
            <a:ext uri="{FF2B5EF4-FFF2-40B4-BE49-F238E27FC236}">
              <a16:creationId xmlns:a16="http://schemas.microsoft.com/office/drawing/2014/main" id="{00000000-0008-0000-0900-00002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0" name="Picture 26" descr="ecblank">
          <a:extLst>
            <a:ext uri="{FF2B5EF4-FFF2-40B4-BE49-F238E27FC236}">
              <a16:creationId xmlns:a16="http://schemas.microsoft.com/office/drawing/2014/main" id="{00000000-0008-0000-0900-00002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1" name="Picture 30" descr="ecblank">
          <a:extLst>
            <a:ext uri="{FF2B5EF4-FFF2-40B4-BE49-F238E27FC236}">
              <a16:creationId xmlns:a16="http://schemas.microsoft.com/office/drawing/2014/main" id="{00000000-0008-0000-0900-00002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2" name="Picture 34" descr="ecblank">
          <a:extLst>
            <a:ext uri="{FF2B5EF4-FFF2-40B4-BE49-F238E27FC236}">
              <a16:creationId xmlns:a16="http://schemas.microsoft.com/office/drawing/2014/main" id="{00000000-0008-0000-0900-00002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3" name="Picture 38" descr="ecblank">
          <a:extLst>
            <a:ext uri="{FF2B5EF4-FFF2-40B4-BE49-F238E27FC236}">
              <a16:creationId xmlns:a16="http://schemas.microsoft.com/office/drawing/2014/main" id="{00000000-0008-0000-0900-00002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4" name="Picture 43" descr="ecblank">
          <a:extLst>
            <a:ext uri="{FF2B5EF4-FFF2-40B4-BE49-F238E27FC236}">
              <a16:creationId xmlns:a16="http://schemas.microsoft.com/office/drawing/2014/main" id="{00000000-0008-0000-0900-00003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5" name="Picture 47" descr="ecblank">
          <a:extLst>
            <a:ext uri="{FF2B5EF4-FFF2-40B4-BE49-F238E27FC236}">
              <a16:creationId xmlns:a16="http://schemas.microsoft.com/office/drawing/2014/main" id="{00000000-0008-0000-0900-00003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6" name="Picture 51" descr="ecblank">
          <a:extLst>
            <a:ext uri="{FF2B5EF4-FFF2-40B4-BE49-F238E27FC236}">
              <a16:creationId xmlns:a16="http://schemas.microsoft.com/office/drawing/2014/main" id="{00000000-0008-0000-0900-00003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7" name="Picture 55" descr="ecblank">
          <a:extLst>
            <a:ext uri="{FF2B5EF4-FFF2-40B4-BE49-F238E27FC236}">
              <a16:creationId xmlns:a16="http://schemas.microsoft.com/office/drawing/2014/main" id="{00000000-0008-0000-0900-00003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8" name="Picture 59" descr="ecblank">
          <a:extLst>
            <a:ext uri="{FF2B5EF4-FFF2-40B4-BE49-F238E27FC236}">
              <a16:creationId xmlns:a16="http://schemas.microsoft.com/office/drawing/2014/main" id="{00000000-0008-0000-0900-00003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49" name="Picture 63" descr="ecblank">
          <a:extLst>
            <a:ext uri="{FF2B5EF4-FFF2-40B4-BE49-F238E27FC236}">
              <a16:creationId xmlns:a16="http://schemas.microsoft.com/office/drawing/2014/main" id="{00000000-0008-0000-0900-00003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0" name="Picture 64" descr="ecblank">
          <a:extLst>
            <a:ext uri="{FF2B5EF4-FFF2-40B4-BE49-F238E27FC236}">
              <a16:creationId xmlns:a16="http://schemas.microsoft.com/office/drawing/2014/main" id="{00000000-0008-0000-0900-00003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1" name="Picture 65" descr="ecblank">
          <a:extLst>
            <a:ext uri="{FF2B5EF4-FFF2-40B4-BE49-F238E27FC236}">
              <a16:creationId xmlns:a16="http://schemas.microsoft.com/office/drawing/2014/main" id="{00000000-0008-0000-0900-00003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2" name="Picture 66" descr="ecblank">
          <a:extLst>
            <a:ext uri="{FF2B5EF4-FFF2-40B4-BE49-F238E27FC236}">
              <a16:creationId xmlns:a16="http://schemas.microsoft.com/office/drawing/2014/main" id="{00000000-0008-0000-0900-00003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3" name="Picture 68" descr="ecblank">
          <a:extLst>
            <a:ext uri="{FF2B5EF4-FFF2-40B4-BE49-F238E27FC236}">
              <a16:creationId xmlns:a16="http://schemas.microsoft.com/office/drawing/2014/main" id="{00000000-0008-0000-0900-00003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4" name="Picture 72" descr="ecblank">
          <a:extLst>
            <a:ext uri="{FF2B5EF4-FFF2-40B4-BE49-F238E27FC236}">
              <a16:creationId xmlns:a16="http://schemas.microsoft.com/office/drawing/2014/main" id="{00000000-0008-0000-0900-00003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5" name="Picture 97" descr="ecblank">
          <a:extLst>
            <a:ext uri="{FF2B5EF4-FFF2-40B4-BE49-F238E27FC236}">
              <a16:creationId xmlns:a16="http://schemas.microsoft.com/office/drawing/2014/main" id="{00000000-0008-0000-0900-00003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6" name="Picture 99" descr="ecblank">
          <a:extLst>
            <a:ext uri="{FF2B5EF4-FFF2-40B4-BE49-F238E27FC236}">
              <a16:creationId xmlns:a16="http://schemas.microsoft.com/office/drawing/2014/main" id="{00000000-0008-0000-0900-00003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7" name="Picture 101" descr="ecblank">
          <a:extLst>
            <a:ext uri="{FF2B5EF4-FFF2-40B4-BE49-F238E27FC236}">
              <a16:creationId xmlns:a16="http://schemas.microsoft.com/office/drawing/2014/main" id="{00000000-0008-0000-0900-00003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8" name="Picture 103" descr="ecblank">
          <a:extLst>
            <a:ext uri="{FF2B5EF4-FFF2-40B4-BE49-F238E27FC236}">
              <a16:creationId xmlns:a16="http://schemas.microsoft.com/office/drawing/2014/main" id="{00000000-0008-0000-0900-00003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59" name="Picture 105" descr="ecblank">
          <a:extLst>
            <a:ext uri="{FF2B5EF4-FFF2-40B4-BE49-F238E27FC236}">
              <a16:creationId xmlns:a16="http://schemas.microsoft.com/office/drawing/2014/main" id="{00000000-0008-0000-0900-00003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0" name="Picture 2" descr="ecblank">
          <a:extLst>
            <a:ext uri="{FF2B5EF4-FFF2-40B4-BE49-F238E27FC236}">
              <a16:creationId xmlns:a16="http://schemas.microsoft.com/office/drawing/2014/main" id="{00000000-0008-0000-0900-00004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1" name="Picture 6" descr="ecblank">
          <a:extLst>
            <a:ext uri="{FF2B5EF4-FFF2-40B4-BE49-F238E27FC236}">
              <a16:creationId xmlns:a16="http://schemas.microsoft.com/office/drawing/2014/main" id="{00000000-0008-0000-0900-00004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2" name="Picture 10" descr="ecblank">
          <a:extLst>
            <a:ext uri="{FF2B5EF4-FFF2-40B4-BE49-F238E27FC236}">
              <a16:creationId xmlns:a16="http://schemas.microsoft.com/office/drawing/2014/main" id="{00000000-0008-0000-0900-00004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3" name="Picture 14" descr="ecblank">
          <a:extLst>
            <a:ext uri="{FF2B5EF4-FFF2-40B4-BE49-F238E27FC236}">
              <a16:creationId xmlns:a16="http://schemas.microsoft.com/office/drawing/2014/main" id="{00000000-0008-0000-0900-00004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4" name="Picture 18" descr="ecblank">
          <a:extLst>
            <a:ext uri="{FF2B5EF4-FFF2-40B4-BE49-F238E27FC236}">
              <a16:creationId xmlns:a16="http://schemas.microsoft.com/office/drawing/2014/main" id="{00000000-0008-0000-0900-00004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5" name="Picture 22" descr="ecblank">
          <a:extLst>
            <a:ext uri="{FF2B5EF4-FFF2-40B4-BE49-F238E27FC236}">
              <a16:creationId xmlns:a16="http://schemas.microsoft.com/office/drawing/2014/main" id="{00000000-0008-0000-0900-00004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6" name="Picture 26" descr="ecblank">
          <a:extLst>
            <a:ext uri="{FF2B5EF4-FFF2-40B4-BE49-F238E27FC236}">
              <a16:creationId xmlns:a16="http://schemas.microsoft.com/office/drawing/2014/main" id="{00000000-0008-0000-0900-00004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7" name="Picture 30" descr="ecblank">
          <a:extLst>
            <a:ext uri="{FF2B5EF4-FFF2-40B4-BE49-F238E27FC236}">
              <a16:creationId xmlns:a16="http://schemas.microsoft.com/office/drawing/2014/main" id="{00000000-0008-0000-0900-00004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8" name="Picture 34" descr="ecblank">
          <a:extLst>
            <a:ext uri="{FF2B5EF4-FFF2-40B4-BE49-F238E27FC236}">
              <a16:creationId xmlns:a16="http://schemas.microsoft.com/office/drawing/2014/main" id="{00000000-0008-0000-0900-00004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69" name="Picture 38" descr="ecblank">
          <a:extLst>
            <a:ext uri="{FF2B5EF4-FFF2-40B4-BE49-F238E27FC236}">
              <a16:creationId xmlns:a16="http://schemas.microsoft.com/office/drawing/2014/main" id="{00000000-0008-0000-0900-00004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0" name="Picture 43" descr="ecblank">
          <a:extLst>
            <a:ext uri="{FF2B5EF4-FFF2-40B4-BE49-F238E27FC236}">
              <a16:creationId xmlns:a16="http://schemas.microsoft.com/office/drawing/2014/main" id="{00000000-0008-0000-0900-00004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1" name="Picture 47" descr="ecblank">
          <a:extLst>
            <a:ext uri="{FF2B5EF4-FFF2-40B4-BE49-F238E27FC236}">
              <a16:creationId xmlns:a16="http://schemas.microsoft.com/office/drawing/2014/main" id="{00000000-0008-0000-0900-00004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2" name="Picture 51" descr="ecblank">
          <a:extLst>
            <a:ext uri="{FF2B5EF4-FFF2-40B4-BE49-F238E27FC236}">
              <a16:creationId xmlns:a16="http://schemas.microsoft.com/office/drawing/2014/main" id="{00000000-0008-0000-0900-00004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3" name="Picture 55" descr="ecblank">
          <a:extLst>
            <a:ext uri="{FF2B5EF4-FFF2-40B4-BE49-F238E27FC236}">
              <a16:creationId xmlns:a16="http://schemas.microsoft.com/office/drawing/2014/main" id="{00000000-0008-0000-0900-00004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4" name="Picture 59" descr="ecblank">
          <a:extLst>
            <a:ext uri="{FF2B5EF4-FFF2-40B4-BE49-F238E27FC236}">
              <a16:creationId xmlns:a16="http://schemas.microsoft.com/office/drawing/2014/main" id="{00000000-0008-0000-0900-00004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5" name="Picture 63" descr="ecblank">
          <a:extLst>
            <a:ext uri="{FF2B5EF4-FFF2-40B4-BE49-F238E27FC236}">
              <a16:creationId xmlns:a16="http://schemas.microsoft.com/office/drawing/2014/main" id="{00000000-0008-0000-0900-00004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6" name="Picture 64" descr="ecblank">
          <a:extLst>
            <a:ext uri="{FF2B5EF4-FFF2-40B4-BE49-F238E27FC236}">
              <a16:creationId xmlns:a16="http://schemas.microsoft.com/office/drawing/2014/main" id="{00000000-0008-0000-0900-00005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7" name="Picture 65" descr="ecblank">
          <a:extLst>
            <a:ext uri="{FF2B5EF4-FFF2-40B4-BE49-F238E27FC236}">
              <a16:creationId xmlns:a16="http://schemas.microsoft.com/office/drawing/2014/main" id="{00000000-0008-0000-0900-00005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8" name="Picture 66" descr="ecblank">
          <a:extLst>
            <a:ext uri="{FF2B5EF4-FFF2-40B4-BE49-F238E27FC236}">
              <a16:creationId xmlns:a16="http://schemas.microsoft.com/office/drawing/2014/main" id="{00000000-0008-0000-0900-00005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79" name="Picture 68" descr="ecblank">
          <a:extLst>
            <a:ext uri="{FF2B5EF4-FFF2-40B4-BE49-F238E27FC236}">
              <a16:creationId xmlns:a16="http://schemas.microsoft.com/office/drawing/2014/main" id="{00000000-0008-0000-0900-00005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0" name="Picture 72" descr="ecblank">
          <a:extLst>
            <a:ext uri="{FF2B5EF4-FFF2-40B4-BE49-F238E27FC236}">
              <a16:creationId xmlns:a16="http://schemas.microsoft.com/office/drawing/2014/main" id="{00000000-0008-0000-0900-00005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1" name="Picture 97" descr="ecblank">
          <a:extLst>
            <a:ext uri="{FF2B5EF4-FFF2-40B4-BE49-F238E27FC236}">
              <a16:creationId xmlns:a16="http://schemas.microsoft.com/office/drawing/2014/main" id="{00000000-0008-0000-0900-00005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2" name="Picture 99" descr="ecblank">
          <a:extLst>
            <a:ext uri="{FF2B5EF4-FFF2-40B4-BE49-F238E27FC236}">
              <a16:creationId xmlns:a16="http://schemas.microsoft.com/office/drawing/2014/main" id="{00000000-0008-0000-0900-00005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3" name="Picture 101" descr="ecblank">
          <a:extLst>
            <a:ext uri="{FF2B5EF4-FFF2-40B4-BE49-F238E27FC236}">
              <a16:creationId xmlns:a16="http://schemas.microsoft.com/office/drawing/2014/main" id="{00000000-0008-0000-0900-00005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4" name="Picture 103" descr="ecblank">
          <a:extLst>
            <a:ext uri="{FF2B5EF4-FFF2-40B4-BE49-F238E27FC236}">
              <a16:creationId xmlns:a16="http://schemas.microsoft.com/office/drawing/2014/main" id="{00000000-0008-0000-0900-00005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5" name="Picture 30" descr="ecblank">
          <a:extLst>
            <a:ext uri="{FF2B5EF4-FFF2-40B4-BE49-F238E27FC236}">
              <a16:creationId xmlns:a16="http://schemas.microsoft.com/office/drawing/2014/main" id="{00000000-0008-0000-0900-00005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6" name="Picture 34" descr="ecblank">
          <a:extLst>
            <a:ext uri="{FF2B5EF4-FFF2-40B4-BE49-F238E27FC236}">
              <a16:creationId xmlns:a16="http://schemas.microsoft.com/office/drawing/2014/main" id="{00000000-0008-0000-0900-00005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7" name="Picture 38" descr="ecblank">
          <a:extLst>
            <a:ext uri="{FF2B5EF4-FFF2-40B4-BE49-F238E27FC236}">
              <a16:creationId xmlns:a16="http://schemas.microsoft.com/office/drawing/2014/main" id="{00000000-0008-0000-0900-00005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8" name="Picture 43" descr="ecblank">
          <a:extLst>
            <a:ext uri="{FF2B5EF4-FFF2-40B4-BE49-F238E27FC236}">
              <a16:creationId xmlns:a16="http://schemas.microsoft.com/office/drawing/2014/main" id="{00000000-0008-0000-0900-00005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89" name="Picture 47" descr="ecblank">
          <a:extLst>
            <a:ext uri="{FF2B5EF4-FFF2-40B4-BE49-F238E27FC236}">
              <a16:creationId xmlns:a16="http://schemas.microsoft.com/office/drawing/2014/main" id="{00000000-0008-0000-0900-00005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0" name="Picture 51" descr="ecblank">
          <a:extLst>
            <a:ext uri="{FF2B5EF4-FFF2-40B4-BE49-F238E27FC236}">
              <a16:creationId xmlns:a16="http://schemas.microsoft.com/office/drawing/2014/main" id="{00000000-0008-0000-0900-00005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1" name="Picture 55" descr="ecblank">
          <a:extLst>
            <a:ext uri="{FF2B5EF4-FFF2-40B4-BE49-F238E27FC236}">
              <a16:creationId xmlns:a16="http://schemas.microsoft.com/office/drawing/2014/main" id="{00000000-0008-0000-0900-00005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2" name="Picture 59" descr="ecblank">
          <a:extLst>
            <a:ext uri="{FF2B5EF4-FFF2-40B4-BE49-F238E27FC236}">
              <a16:creationId xmlns:a16="http://schemas.microsoft.com/office/drawing/2014/main" id="{00000000-0008-0000-0900-00006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3" name="Picture 63" descr="ecblank">
          <a:extLst>
            <a:ext uri="{FF2B5EF4-FFF2-40B4-BE49-F238E27FC236}">
              <a16:creationId xmlns:a16="http://schemas.microsoft.com/office/drawing/2014/main" id="{00000000-0008-0000-0900-00006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4" name="Picture 64" descr="ecblank">
          <a:extLst>
            <a:ext uri="{FF2B5EF4-FFF2-40B4-BE49-F238E27FC236}">
              <a16:creationId xmlns:a16="http://schemas.microsoft.com/office/drawing/2014/main" id="{00000000-0008-0000-0900-00006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5" name="Picture 65" descr="ecblank">
          <a:extLst>
            <a:ext uri="{FF2B5EF4-FFF2-40B4-BE49-F238E27FC236}">
              <a16:creationId xmlns:a16="http://schemas.microsoft.com/office/drawing/2014/main" id="{00000000-0008-0000-0900-00006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6" name="Picture 66" descr="ecblank">
          <a:extLst>
            <a:ext uri="{FF2B5EF4-FFF2-40B4-BE49-F238E27FC236}">
              <a16:creationId xmlns:a16="http://schemas.microsoft.com/office/drawing/2014/main" id="{00000000-0008-0000-0900-00006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7" name="Picture 68" descr="ecblank">
          <a:extLst>
            <a:ext uri="{FF2B5EF4-FFF2-40B4-BE49-F238E27FC236}">
              <a16:creationId xmlns:a16="http://schemas.microsoft.com/office/drawing/2014/main" id="{00000000-0008-0000-0900-00006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8" name="Picture 72" descr="ecblank">
          <a:extLst>
            <a:ext uri="{FF2B5EF4-FFF2-40B4-BE49-F238E27FC236}">
              <a16:creationId xmlns:a16="http://schemas.microsoft.com/office/drawing/2014/main" id="{00000000-0008-0000-0900-00006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199" name="Picture 97" descr="ecblank">
          <a:extLst>
            <a:ext uri="{FF2B5EF4-FFF2-40B4-BE49-F238E27FC236}">
              <a16:creationId xmlns:a16="http://schemas.microsoft.com/office/drawing/2014/main" id="{00000000-0008-0000-0900-00006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0" name="Picture 99" descr="ecblank">
          <a:extLst>
            <a:ext uri="{FF2B5EF4-FFF2-40B4-BE49-F238E27FC236}">
              <a16:creationId xmlns:a16="http://schemas.microsoft.com/office/drawing/2014/main" id="{00000000-0008-0000-0900-00006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1" name="Picture 101" descr="ecblank">
          <a:extLst>
            <a:ext uri="{FF2B5EF4-FFF2-40B4-BE49-F238E27FC236}">
              <a16:creationId xmlns:a16="http://schemas.microsoft.com/office/drawing/2014/main" id="{00000000-0008-0000-0900-00006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2" name="Picture 103" descr="ecblank">
          <a:extLst>
            <a:ext uri="{FF2B5EF4-FFF2-40B4-BE49-F238E27FC236}">
              <a16:creationId xmlns:a16="http://schemas.microsoft.com/office/drawing/2014/main" id="{00000000-0008-0000-0900-00006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3" name="Picture 105" descr="ecblank">
          <a:extLst>
            <a:ext uri="{FF2B5EF4-FFF2-40B4-BE49-F238E27FC236}">
              <a16:creationId xmlns:a16="http://schemas.microsoft.com/office/drawing/2014/main" id="{00000000-0008-0000-0900-00006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4" name="Picture 2" descr="ecblank">
          <a:extLst>
            <a:ext uri="{FF2B5EF4-FFF2-40B4-BE49-F238E27FC236}">
              <a16:creationId xmlns:a16="http://schemas.microsoft.com/office/drawing/2014/main" id="{00000000-0008-0000-0900-00006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5" name="Picture 6" descr="ecblank">
          <a:extLst>
            <a:ext uri="{FF2B5EF4-FFF2-40B4-BE49-F238E27FC236}">
              <a16:creationId xmlns:a16="http://schemas.microsoft.com/office/drawing/2014/main" id="{00000000-0008-0000-0900-00006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6" name="Picture 10" descr="ecblank">
          <a:extLst>
            <a:ext uri="{FF2B5EF4-FFF2-40B4-BE49-F238E27FC236}">
              <a16:creationId xmlns:a16="http://schemas.microsoft.com/office/drawing/2014/main" id="{00000000-0008-0000-0900-00006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7" name="Picture 14" descr="ecblank">
          <a:extLst>
            <a:ext uri="{FF2B5EF4-FFF2-40B4-BE49-F238E27FC236}">
              <a16:creationId xmlns:a16="http://schemas.microsoft.com/office/drawing/2014/main" id="{00000000-0008-0000-0900-00006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8" name="Picture 18" descr="ecblank">
          <a:extLst>
            <a:ext uri="{FF2B5EF4-FFF2-40B4-BE49-F238E27FC236}">
              <a16:creationId xmlns:a16="http://schemas.microsoft.com/office/drawing/2014/main" id="{00000000-0008-0000-0900-00007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09" name="Picture 22" descr="ecblank">
          <a:extLst>
            <a:ext uri="{FF2B5EF4-FFF2-40B4-BE49-F238E27FC236}">
              <a16:creationId xmlns:a16="http://schemas.microsoft.com/office/drawing/2014/main" id="{00000000-0008-0000-0900-00007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0" name="Picture 26" descr="ecblank">
          <a:extLst>
            <a:ext uri="{FF2B5EF4-FFF2-40B4-BE49-F238E27FC236}">
              <a16:creationId xmlns:a16="http://schemas.microsoft.com/office/drawing/2014/main" id="{00000000-0008-0000-0900-00007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1" name="Picture 30" descr="ecblank">
          <a:extLst>
            <a:ext uri="{FF2B5EF4-FFF2-40B4-BE49-F238E27FC236}">
              <a16:creationId xmlns:a16="http://schemas.microsoft.com/office/drawing/2014/main" id="{00000000-0008-0000-0900-00007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2" name="Picture 34" descr="ecblank">
          <a:extLst>
            <a:ext uri="{FF2B5EF4-FFF2-40B4-BE49-F238E27FC236}">
              <a16:creationId xmlns:a16="http://schemas.microsoft.com/office/drawing/2014/main" id="{00000000-0008-0000-0900-00007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3" name="Picture 38" descr="ecblank">
          <a:extLst>
            <a:ext uri="{FF2B5EF4-FFF2-40B4-BE49-F238E27FC236}">
              <a16:creationId xmlns:a16="http://schemas.microsoft.com/office/drawing/2014/main" id="{00000000-0008-0000-0900-00007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4" name="Picture 43" descr="ecblank">
          <a:extLst>
            <a:ext uri="{FF2B5EF4-FFF2-40B4-BE49-F238E27FC236}">
              <a16:creationId xmlns:a16="http://schemas.microsoft.com/office/drawing/2014/main" id="{00000000-0008-0000-0900-00007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5" name="Picture 47" descr="ecblank">
          <a:extLst>
            <a:ext uri="{FF2B5EF4-FFF2-40B4-BE49-F238E27FC236}">
              <a16:creationId xmlns:a16="http://schemas.microsoft.com/office/drawing/2014/main" id="{00000000-0008-0000-0900-00007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6" name="Picture 51" descr="ecblank">
          <a:extLst>
            <a:ext uri="{FF2B5EF4-FFF2-40B4-BE49-F238E27FC236}">
              <a16:creationId xmlns:a16="http://schemas.microsoft.com/office/drawing/2014/main" id="{00000000-0008-0000-0900-00007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7" name="Picture 55" descr="ecblank">
          <a:extLst>
            <a:ext uri="{FF2B5EF4-FFF2-40B4-BE49-F238E27FC236}">
              <a16:creationId xmlns:a16="http://schemas.microsoft.com/office/drawing/2014/main" id="{00000000-0008-0000-0900-00007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8" name="Picture 59" descr="ecblank">
          <a:extLst>
            <a:ext uri="{FF2B5EF4-FFF2-40B4-BE49-F238E27FC236}">
              <a16:creationId xmlns:a16="http://schemas.microsoft.com/office/drawing/2014/main" id="{00000000-0008-0000-0900-00007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19" name="Picture 63" descr="ecblank">
          <a:extLst>
            <a:ext uri="{FF2B5EF4-FFF2-40B4-BE49-F238E27FC236}">
              <a16:creationId xmlns:a16="http://schemas.microsoft.com/office/drawing/2014/main" id="{00000000-0008-0000-0900-00007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0" name="Picture 64" descr="ecblank">
          <a:extLst>
            <a:ext uri="{FF2B5EF4-FFF2-40B4-BE49-F238E27FC236}">
              <a16:creationId xmlns:a16="http://schemas.microsoft.com/office/drawing/2014/main" id="{00000000-0008-0000-0900-00007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1" name="Picture 65" descr="ecblank">
          <a:extLst>
            <a:ext uri="{FF2B5EF4-FFF2-40B4-BE49-F238E27FC236}">
              <a16:creationId xmlns:a16="http://schemas.microsoft.com/office/drawing/2014/main" id="{00000000-0008-0000-0900-00007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2" name="Picture 66" descr="ecblank">
          <a:extLst>
            <a:ext uri="{FF2B5EF4-FFF2-40B4-BE49-F238E27FC236}">
              <a16:creationId xmlns:a16="http://schemas.microsoft.com/office/drawing/2014/main" id="{00000000-0008-0000-0900-00007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3" name="Picture 68" descr="ecblank">
          <a:extLst>
            <a:ext uri="{FF2B5EF4-FFF2-40B4-BE49-F238E27FC236}">
              <a16:creationId xmlns:a16="http://schemas.microsoft.com/office/drawing/2014/main" id="{00000000-0008-0000-0900-00007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4" name="Picture 72" descr="ecblank">
          <a:extLst>
            <a:ext uri="{FF2B5EF4-FFF2-40B4-BE49-F238E27FC236}">
              <a16:creationId xmlns:a16="http://schemas.microsoft.com/office/drawing/2014/main" id="{00000000-0008-0000-0900-00008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5" name="Picture 97" descr="ecblank">
          <a:extLst>
            <a:ext uri="{FF2B5EF4-FFF2-40B4-BE49-F238E27FC236}">
              <a16:creationId xmlns:a16="http://schemas.microsoft.com/office/drawing/2014/main" id="{00000000-0008-0000-0900-00008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6" name="Picture 99" descr="ecblank">
          <a:extLst>
            <a:ext uri="{FF2B5EF4-FFF2-40B4-BE49-F238E27FC236}">
              <a16:creationId xmlns:a16="http://schemas.microsoft.com/office/drawing/2014/main" id="{00000000-0008-0000-0900-00008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7" name="Picture 101" descr="ecblank">
          <a:extLst>
            <a:ext uri="{FF2B5EF4-FFF2-40B4-BE49-F238E27FC236}">
              <a16:creationId xmlns:a16="http://schemas.microsoft.com/office/drawing/2014/main" id="{00000000-0008-0000-0900-00008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8" name="Picture 103" descr="ecblank">
          <a:extLst>
            <a:ext uri="{FF2B5EF4-FFF2-40B4-BE49-F238E27FC236}">
              <a16:creationId xmlns:a16="http://schemas.microsoft.com/office/drawing/2014/main" id="{00000000-0008-0000-0900-00008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29" name="Picture 26" descr="ecblank">
          <a:extLst>
            <a:ext uri="{FF2B5EF4-FFF2-40B4-BE49-F238E27FC236}">
              <a16:creationId xmlns:a16="http://schemas.microsoft.com/office/drawing/2014/main" id="{00000000-0008-0000-0900-00008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0" name="Picture 30" descr="ecblank">
          <a:extLst>
            <a:ext uri="{FF2B5EF4-FFF2-40B4-BE49-F238E27FC236}">
              <a16:creationId xmlns:a16="http://schemas.microsoft.com/office/drawing/2014/main" id="{00000000-0008-0000-0900-00008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1" name="Picture 34" descr="ecblank">
          <a:extLst>
            <a:ext uri="{FF2B5EF4-FFF2-40B4-BE49-F238E27FC236}">
              <a16:creationId xmlns:a16="http://schemas.microsoft.com/office/drawing/2014/main" id="{00000000-0008-0000-0900-00008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2" name="Picture 38" descr="ecblank">
          <a:extLst>
            <a:ext uri="{FF2B5EF4-FFF2-40B4-BE49-F238E27FC236}">
              <a16:creationId xmlns:a16="http://schemas.microsoft.com/office/drawing/2014/main" id="{00000000-0008-0000-0900-00008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3" name="Picture 43" descr="ecblank">
          <a:extLst>
            <a:ext uri="{FF2B5EF4-FFF2-40B4-BE49-F238E27FC236}">
              <a16:creationId xmlns:a16="http://schemas.microsoft.com/office/drawing/2014/main" id="{00000000-0008-0000-0900-00008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4" name="Picture 47" descr="ecblank">
          <a:extLst>
            <a:ext uri="{FF2B5EF4-FFF2-40B4-BE49-F238E27FC236}">
              <a16:creationId xmlns:a16="http://schemas.microsoft.com/office/drawing/2014/main" id="{00000000-0008-0000-0900-00008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5" name="Picture 51" descr="ecblank">
          <a:extLst>
            <a:ext uri="{FF2B5EF4-FFF2-40B4-BE49-F238E27FC236}">
              <a16:creationId xmlns:a16="http://schemas.microsoft.com/office/drawing/2014/main" id="{00000000-0008-0000-0900-00008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6" name="Picture 55" descr="ecblank">
          <a:extLst>
            <a:ext uri="{FF2B5EF4-FFF2-40B4-BE49-F238E27FC236}">
              <a16:creationId xmlns:a16="http://schemas.microsoft.com/office/drawing/2014/main" id="{00000000-0008-0000-0900-00008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7" name="Picture 59" descr="ecblank">
          <a:extLst>
            <a:ext uri="{FF2B5EF4-FFF2-40B4-BE49-F238E27FC236}">
              <a16:creationId xmlns:a16="http://schemas.microsoft.com/office/drawing/2014/main" id="{00000000-0008-0000-0900-00008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8" name="Picture 63" descr="ecblank">
          <a:extLst>
            <a:ext uri="{FF2B5EF4-FFF2-40B4-BE49-F238E27FC236}">
              <a16:creationId xmlns:a16="http://schemas.microsoft.com/office/drawing/2014/main" id="{00000000-0008-0000-0900-00008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39" name="Picture 64" descr="ecblank">
          <a:extLst>
            <a:ext uri="{FF2B5EF4-FFF2-40B4-BE49-F238E27FC236}">
              <a16:creationId xmlns:a16="http://schemas.microsoft.com/office/drawing/2014/main" id="{00000000-0008-0000-0900-00008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0" name="Picture 65" descr="ecblank">
          <a:extLst>
            <a:ext uri="{FF2B5EF4-FFF2-40B4-BE49-F238E27FC236}">
              <a16:creationId xmlns:a16="http://schemas.microsoft.com/office/drawing/2014/main" id="{00000000-0008-0000-0900-00009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1" name="Picture 66" descr="ecblank">
          <a:extLst>
            <a:ext uri="{FF2B5EF4-FFF2-40B4-BE49-F238E27FC236}">
              <a16:creationId xmlns:a16="http://schemas.microsoft.com/office/drawing/2014/main" id="{00000000-0008-0000-0900-00009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2" name="Picture 68" descr="ecblank">
          <a:extLst>
            <a:ext uri="{FF2B5EF4-FFF2-40B4-BE49-F238E27FC236}">
              <a16:creationId xmlns:a16="http://schemas.microsoft.com/office/drawing/2014/main" id="{00000000-0008-0000-0900-00009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3" name="Picture 72" descr="ecblank">
          <a:extLst>
            <a:ext uri="{FF2B5EF4-FFF2-40B4-BE49-F238E27FC236}">
              <a16:creationId xmlns:a16="http://schemas.microsoft.com/office/drawing/2014/main" id="{00000000-0008-0000-0900-00009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4" name="Picture 97" descr="ecblank">
          <a:extLst>
            <a:ext uri="{FF2B5EF4-FFF2-40B4-BE49-F238E27FC236}">
              <a16:creationId xmlns:a16="http://schemas.microsoft.com/office/drawing/2014/main" id="{00000000-0008-0000-0900-00009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5" name="Picture 99" descr="ecblank">
          <a:extLst>
            <a:ext uri="{FF2B5EF4-FFF2-40B4-BE49-F238E27FC236}">
              <a16:creationId xmlns:a16="http://schemas.microsoft.com/office/drawing/2014/main" id="{00000000-0008-0000-0900-00009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6" name="Picture 101" descr="ecblank">
          <a:extLst>
            <a:ext uri="{FF2B5EF4-FFF2-40B4-BE49-F238E27FC236}">
              <a16:creationId xmlns:a16="http://schemas.microsoft.com/office/drawing/2014/main" id="{00000000-0008-0000-0900-00009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7" name="Picture 103" descr="ecblank">
          <a:extLst>
            <a:ext uri="{FF2B5EF4-FFF2-40B4-BE49-F238E27FC236}">
              <a16:creationId xmlns:a16="http://schemas.microsoft.com/office/drawing/2014/main" id="{00000000-0008-0000-0900-00009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8" name="Picture 105" descr="ecblank">
          <a:extLst>
            <a:ext uri="{FF2B5EF4-FFF2-40B4-BE49-F238E27FC236}">
              <a16:creationId xmlns:a16="http://schemas.microsoft.com/office/drawing/2014/main" id="{00000000-0008-0000-0900-00009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49" name="Picture 2" descr="ecblank">
          <a:extLst>
            <a:ext uri="{FF2B5EF4-FFF2-40B4-BE49-F238E27FC236}">
              <a16:creationId xmlns:a16="http://schemas.microsoft.com/office/drawing/2014/main" id="{00000000-0008-0000-0900-00009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0" name="Picture 6" descr="ecblank">
          <a:extLst>
            <a:ext uri="{FF2B5EF4-FFF2-40B4-BE49-F238E27FC236}">
              <a16:creationId xmlns:a16="http://schemas.microsoft.com/office/drawing/2014/main" id="{00000000-0008-0000-0900-00009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1" name="Picture 10" descr="ecblank">
          <a:extLst>
            <a:ext uri="{FF2B5EF4-FFF2-40B4-BE49-F238E27FC236}">
              <a16:creationId xmlns:a16="http://schemas.microsoft.com/office/drawing/2014/main" id="{00000000-0008-0000-0900-00009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2" name="Picture 14" descr="ecblank">
          <a:extLst>
            <a:ext uri="{FF2B5EF4-FFF2-40B4-BE49-F238E27FC236}">
              <a16:creationId xmlns:a16="http://schemas.microsoft.com/office/drawing/2014/main" id="{00000000-0008-0000-0900-00009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3" name="Picture 18" descr="ecblank">
          <a:extLst>
            <a:ext uri="{FF2B5EF4-FFF2-40B4-BE49-F238E27FC236}">
              <a16:creationId xmlns:a16="http://schemas.microsoft.com/office/drawing/2014/main" id="{00000000-0008-0000-0900-00009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4" name="Picture 22" descr="ecblank">
          <a:extLst>
            <a:ext uri="{FF2B5EF4-FFF2-40B4-BE49-F238E27FC236}">
              <a16:creationId xmlns:a16="http://schemas.microsoft.com/office/drawing/2014/main" id="{00000000-0008-0000-0900-00009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5" name="Picture 26" descr="ecblank">
          <a:extLst>
            <a:ext uri="{FF2B5EF4-FFF2-40B4-BE49-F238E27FC236}">
              <a16:creationId xmlns:a16="http://schemas.microsoft.com/office/drawing/2014/main" id="{00000000-0008-0000-0900-00009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6" name="Picture 30" descr="ecblank">
          <a:extLst>
            <a:ext uri="{FF2B5EF4-FFF2-40B4-BE49-F238E27FC236}">
              <a16:creationId xmlns:a16="http://schemas.microsoft.com/office/drawing/2014/main" id="{00000000-0008-0000-0900-0000A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7" name="Picture 34" descr="ecblank">
          <a:extLst>
            <a:ext uri="{FF2B5EF4-FFF2-40B4-BE49-F238E27FC236}">
              <a16:creationId xmlns:a16="http://schemas.microsoft.com/office/drawing/2014/main" id="{00000000-0008-0000-0900-0000A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8" name="Picture 38" descr="ecblank">
          <a:extLst>
            <a:ext uri="{FF2B5EF4-FFF2-40B4-BE49-F238E27FC236}">
              <a16:creationId xmlns:a16="http://schemas.microsoft.com/office/drawing/2014/main" id="{00000000-0008-0000-0900-0000A2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59" name="Picture 43" descr="ecblank">
          <a:extLst>
            <a:ext uri="{FF2B5EF4-FFF2-40B4-BE49-F238E27FC236}">
              <a16:creationId xmlns:a16="http://schemas.microsoft.com/office/drawing/2014/main" id="{00000000-0008-0000-0900-0000A3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0" name="Picture 47" descr="ecblank">
          <a:extLst>
            <a:ext uri="{FF2B5EF4-FFF2-40B4-BE49-F238E27FC236}">
              <a16:creationId xmlns:a16="http://schemas.microsoft.com/office/drawing/2014/main" id="{00000000-0008-0000-0900-0000A4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1" name="Picture 51" descr="ecblank">
          <a:extLst>
            <a:ext uri="{FF2B5EF4-FFF2-40B4-BE49-F238E27FC236}">
              <a16:creationId xmlns:a16="http://schemas.microsoft.com/office/drawing/2014/main" id="{00000000-0008-0000-0900-0000A5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2" name="Picture 55" descr="ecblank">
          <a:extLst>
            <a:ext uri="{FF2B5EF4-FFF2-40B4-BE49-F238E27FC236}">
              <a16:creationId xmlns:a16="http://schemas.microsoft.com/office/drawing/2014/main" id="{00000000-0008-0000-0900-0000A6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3" name="Picture 59" descr="ecblank">
          <a:extLst>
            <a:ext uri="{FF2B5EF4-FFF2-40B4-BE49-F238E27FC236}">
              <a16:creationId xmlns:a16="http://schemas.microsoft.com/office/drawing/2014/main" id="{00000000-0008-0000-0900-0000A7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4" name="Picture 63" descr="ecblank">
          <a:extLst>
            <a:ext uri="{FF2B5EF4-FFF2-40B4-BE49-F238E27FC236}">
              <a16:creationId xmlns:a16="http://schemas.microsoft.com/office/drawing/2014/main" id="{00000000-0008-0000-0900-0000A8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5" name="Picture 64" descr="ecblank">
          <a:extLst>
            <a:ext uri="{FF2B5EF4-FFF2-40B4-BE49-F238E27FC236}">
              <a16:creationId xmlns:a16="http://schemas.microsoft.com/office/drawing/2014/main" id="{00000000-0008-0000-0900-0000A9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6" name="Picture 65" descr="ecblank">
          <a:extLst>
            <a:ext uri="{FF2B5EF4-FFF2-40B4-BE49-F238E27FC236}">
              <a16:creationId xmlns:a16="http://schemas.microsoft.com/office/drawing/2014/main" id="{00000000-0008-0000-0900-0000AA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7" name="Picture 66" descr="ecblank">
          <a:extLst>
            <a:ext uri="{FF2B5EF4-FFF2-40B4-BE49-F238E27FC236}">
              <a16:creationId xmlns:a16="http://schemas.microsoft.com/office/drawing/2014/main" id="{00000000-0008-0000-0900-0000AB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8" name="Picture 68" descr="ecblank">
          <a:extLst>
            <a:ext uri="{FF2B5EF4-FFF2-40B4-BE49-F238E27FC236}">
              <a16:creationId xmlns:a16="http://schemas.microsoft.com/office/drawing/2014/main" id="{00000000-0008-0000-0900-0000AC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69" name="Picture 72" descr="ecblank">
          <a:extLst>
            <a:ext uri="{FF2B5EF4-FFF2-40B4-BE49-F238E27FC236}">
              <a16:creationId xmlns:a16="http://schemas.microsoft.com/office/drawing/2014/main" id="{00000000-0008-0000-0900-0000AD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0" name="Picture 97" descr="ecblank">
          <a:extLst>
            <a:ext uri="{FF2B5EF4-FFF2-40B4-BE49-F238E27FC236}">
              <a16:creationId xmlns:a16="http://schemas.microsoft.com/office/drawing/2014/main" id="{00000000-0008-0000-0900-0000AE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1" name="Picture 99" descr="ecblank">
          <a:extLst>
            <a:ext uri="{FF2B5EF4-FFF2-40B4-BE49-F238E27FC236}">
              <a16:creationId xmlns:a16="http://schemas.microsoft.com/office/drawing/2014/main" id="{00000000-0008-0000-0900-0000AF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2" name="Picture 101" descr="ecblank">
          <a:extLst>
            <a:ext uri="{FF2B5EF4-FFF2-40B4-BE49-F238E27FC236}">
              <a16:creationId xmlns:a16="http://schemas.microsoft.com/office/drawing/2014/main" id="{00000000-0008-0000-0900-0000B0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0</xdr:colOff>
      <xdr:row>4</xdr:row>
      <xdr:rowOff>0</xdr:rowOff>
    </xdr:from>
    <xdr:to>
      <xdr:col>8</xdr:col>
      <xdr:colOff>609464</xdr:colOff>
      <xdr:row>4</xdr:row>
      <xdr:rowOff>0</xdr:rowOff>
    </xdr:to>
    <xdr:pic>
      <xdr:nvPicPr>
        <xdr:cNvPr id="4273" name="Picture 103" descr="ecblank">
          <a:extLst>
            <a:ext uri="{FF2B5EF4-FFF2-40B4-BE49-F238E27FC236}">
              <a16:creationId xmlns:a16="http://schemas.microsoft.com/office/drawing/2014/main" id="{00000000-0008-0000-0900-0000B11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086200" y="7181850"/>
          <a:ext cx="609464"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nhsd-jira.digital.nhs.uk/browse/DEP007-1365" TargetMode="External"/><Relationship Id="rId1" Type="http://schemas.openxmlformats.org/officeDocument/2006/relationships/hyperlink" Target="mailto:Peter.reffell1@nhs.net"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mailto:england.modelhospitaloperations@nhs.net"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126C84-5232-40F6-B69D-CB3AB91F01CE}">
  <sheetPr codeName="Sheet7"/>
  <dimension ref="A1:K66"/>
  <sheetViews>
    <sheetView topLeftCell="A43" workbookViewId="0">
      <selection activeCell="E66" sqref="E66"/>
    </sheetView>
  </sheetViews>
  <sheetFormatPr defaultRowHeight="15" x14ac:dyDescent="0.2"/>
  <cols>
    <col min="3" max="3" width="10.109375" bestFit="1" customWidth="1"/>
    <col min="4" max="4" width="87.6640625" bestFit="1" customWidth="1"/>
    <col min="5" max="5" width="15.109375" bestFit="1" customWidth="1"/>
    <col min="6" max="6" width="10.109375" bestFit="1" customWidth="1"/>
  </cols>
  <sheetData>
    <row r="1" spans="1:11" ht="15.75" x14ac:dyDescent="0.25">
      <c r="A1" s="60"/>
      <c r="B1" s="60"/>
      <c r="C1" s="60"/>
      <c r="D1" s="60"/>
      <c r="E1" s="60"/>
      <c r="F1" s="60"/>
      <c r="G1" s="60"/>
    </row>
    <row r="2" spans="1:11" ht="15.75" x14ac:dyDescent="0.25">
      <c r="A2" s="60"/>
      <c r="B2" s="61" t="s">
        <v>14161</v>
      </c>
      <c r="C2" s="60"/>
      <c r="D2" s="60"/>
      <c r="E2" s="60"/>
      <c r="F2" s="60"/>
      <c r="G2" s="60"/>
    </row>
    <row r="3" spans="1:11" ht="15.75" x14ac:dyDescent="0.25">
      <c r="A3" s="60"/>
      <c r="B3" s="60"/>
      <c r="C3" s="60" t="s">
        <v>14162</v>
      </c>
      <c r="D3" s="60" t="str">
        <f>OrgCodeSelection</f>
        <v>RTQ</v>
      </c>
      <c r="E3" s="60"/>
      <c r="F3" s="60"/>
      <c r="G3" s="60"/>
    </row>
    <row r="4" spans="1:11" ht="15.75" x14ac:dyDescent="0.25">
      <c r="A4" s="61"/>
      <c r="B4" s="61" t="s">
        <v>14163</v>
      </c>
      <c r="C4" s="61" t="s">
        <v>14164</v>
      </c>
      <c r="D4" s="61" t="s">
        <v>14165</v>
      </c>
      <c r="E4" s="61" t="s">
        <v>14728</v>
      </c>
      <c r="F4" s="61" t="s">
        <v>14729</v>
      </c>
      <c r="G4" s="61" t="s">
        <v>14730</v>
      </c>
    </row>
    <row r="5" spans="1:11" ht="15.75" x14ac:dyDescent="0.25">
      <c r="A5" s="60"/>
      <c r="B5" s="60">
        <v>31</v>
      </c>
      <c r="C5" s="62">
        <v>44043</v>
      </c>
      <c r="D5" s="60" t="s">
        <v>14166</v>
      </c>
      <c r="E5" s="60"/>
      <c r="F5" s="60"/>
      <c r="G5" s="60"/>
    </row>
    <row r="6" spans="1:11" x14ac:dyDescent="0.2">
      <c r="B6">
        <v>32</v>
      </c>
      <c r="C6" s="16">
        <v>44054</v>
      </c>
      <c r="D6" t="s">
        <v>14175</v>
      </c>
    </row>
    <row r="7" spans="1:11" x14ac:dyDescent="0.2">
      <c r="B7">
        <v>33</v>
      </c>
      <c r="C7" s="16">
        <v>44071</v>
      </c>
      <c r="D7" t="s">
        <v>14201</v>
      </c>
      <c r="J7" t="s">
        <v>14202</v>
      </c>
      <c r="K7" t="s">
        <v>14203</v>
      </c>
    </row>
    <row r="8" spans="1:11" x14ac:dyDescent="0.2">
      <c r="B8">
        <v>34</v>
      </c>
      <c r="C8" s="16">
        <v>44079</v>
      </c>
      <c r="D8" t="s">
        <v>14206</v>
      </c>
    </row>
    <row r="9" spans="1:11" x14ac:dyDescent="0.2">
      <c r="B9">
        <v>35</v>
      </c>
      <c r="C9" s="16">
        <v>44103</v>
      </c>
      <c r="D9" t="s">
        <v>14215</v>
      </c>
    </row>
    <row r="10" spans="1:11" x14ac:dyDescent="0.2">
      <c r="B10">
        <v>36</v>
      </c>
      <c r="C10" s="16">
        <v>44187</v>
      </c>
      <c r="D10" t="s">
        <v>14420</v>
      </c>
    </row>
    <row r="11" spans="1:11" x14ac:dyDescent="0.2">
      <c r="B11">
        <v>36.1</v>
      </c>
      <c r="C11" s="16">
        <v>44218</v>
      </c>
      <c r="D11" t="s">
        <v>14421</v>
      </c>
    </row>
    <row r="12" spans="1:11" x14ac:dyDescent="0.2">
      <c r="B12">
        <v>37</v>
      </c>
      <c r="C12" s="16">
        <v>44225</v>
      </c>
      <c r="D12" t="s">
        <v>14423</v>
      </c>
      <c r="E12" t="s">
        <v>14422</v>
      </c>
    </row>
    <row r="13" spans="1:11" x14ac:dyDescent="0.2">
      <c r="B13">
        <v>38</v>
      </c>
      <c r="C13" s="16">
        <v>44323</v>
      </c>
      <c r="D13" t="s">
        <v>14431</v>
      </c>
    </row>
    <row r="14" spans="1:11" x14ac:dyDescent="0.2">
      <c r="B14">
        <v>39</v>
      </c>
      <c r="C14" s="16">
        <v>44344</v>
      </c>
      <c r="D14" t="s">
        <v>14443</v>
      </c>
    </row>
    <row r="15" spans="1:11" x14ac:dyDescent="0.2">
      <c r="B15">
        <v>40</v>
      </c>
      <c r="C15" s="16">
        <v>44371</v>
      </c>
      <c r="D15" t="s">
        <v>14451</v>
      </c>
    </row>
    <row r="16" spans="1:11" x14ac:dyDescent="0.2">
      <c r="B16">
        <v>41</v>
      </c>
      <c r="C16" s="16">
        <v>44405</v>
      </c>
      <c r="D16" t="s">
        <v>14457</v>
      </c>
    </row>
    <row r="17" spans="2:7" x14ac:dyDescent="0.2">
      <c r="B17">
        <v>41.1</v>
      </c>
      <c r="C17" s="16">
        <v>44516</v>
      </c>
      <c r="D17" t="s">
        <v>14487</v>
      </c>
    </row>
    <row r="18" spans="2:7" x14ac:dyDescent="0.2">
      <c r="B18">
        <v>41.2</v>
      </c>
      <c r="C18" s="16">
        <v>44523</v>
      </c>
      <c r="D18" t="s">
        <v>14490</v>
      </c>
    </row>
    <row r="19" spans="2:7" x14ac:dyDescent="0.2">
      <c r="B19">
        <v>41.3</v>
      </c>
      <c r="C19" s="16">
        <v>44547</v>
      </c>
      <c r="D19" t="s">
        <v>14504</v>
      </c>
    </row>
    <row r="20" spans="2:7" x14ac:dyDescent="0.2">
      <c r="B20">
        <v>41.4</v>
      </c>
      <c r="C20" s="16">
        <v>44572</v>
      </c>
      <c r="D20" t="s">
        <v>14507</v>
      </c>
    </row>
    <row r="21" spans="2:7" x14ac:dyDescent="0.2">
      <c r="B21">
        <v>41.5</v>
      </c>
      <c r="C21" s="16">
        <v>44617</v>
      </c>
      <c r="D21" t="s">
        <v>14528</v>
      </c>
    </row>
    <row r="22" spans="2:7" x14ac:dyDescent="0.2">
      <c r="B22">
        <v>41.6</v>
      </c>
      <c r="C22" s="16">
        <v>44662</v>
      </c>
      <c r="D22" t="s">
        <v>14531</v>
      </c>
    </row>
    <row r="23" spans="2:7" x14ac:dyDescent="0.2">
      <c r="B23">
        <v>42</v>
      </c>
      <c r="C23" s="16">
        <v>44704</v>
      </c>
      <c r="D23" t="s">
        <v>14559</v>
      </c>
    </row>
    <row r="24" spans="2:7" x14ac:dyDescent="0.2">
      <c r="B24">
        <v>42.1</v>
      </c>
      <c r="C24" s="16">
        <v>44743</v>
      </c>
      <c r="D24" t="s">
        <v>14594</v>
      </c>
    </row>
    <row r="25" spans="2:7" x14ac:dyDescent="0.2">
      <c r="B25">
        <v>42.2</v>
      </c>
      <c r="C25" s="16">
        <v>44771</v>
      </c>
      <c r="D25" t="s">
        <v>14603</v>
      </c>
    </row>
    <row r="26" spans="2:7" x14ac:dyDescent="0.2">
      <c r="B26">
        <v>42.4</v>
      </c>
      <c r="C26" s="16">
        <v>44805</v>
      </c>
      <c r="D26" t="s">
        <v>14605</v>
      </c>
    </row>
    <row r="27" spans="2:7" x14ac:dyDescent="0.2">
      <c r="B27">
        <v>42.6</v>
      </c>
      <c r="C27" s="16">
        <v>44859</v>
      </c>
      <c r="D27" t="s">
        <v>14614</v>
      </c>
    </row>
    <row r="28" spans="2:7" x14ac:dyDescent="0.2">
      <c r="B28">
        <v>42.7</v>
      </c>
      <c r="C28" s="16">
        <v>45155</v>
      </c>
      <c r="D28" t="s">
        <v>14630</v>
      </c>
    </row>
    <row r="29" spans="2:7" x14ac:dyDescent="0.2">
      <c r="B29">
        <v>42.8</v>
      </c>
      <c r="C29" s="16">
        <v>45351</v>
      </c>
      <c r="D29" t="s">
        <v>14731</v>
      </c>
      <c r="E29" s="86" t="s">
        <v>14732</v>
      </c>
    </row>
    <row r="30" spans="2:7" x14ac:dyDescent="0.2">
      <c r="B30">
        <v>44</v>
      </c>
      <c r="C30" s="16">
        <v>45379</v>
      </c>
      <c r="D30" s="86" t="s">
        <v>14736</v>
      </c>
      <c r="E30" t="s">
        <v>14737</v>
      </c>
      <c r="F30" s="16">
        <v>45379</v>
      </c>
      <c r="G30" t="s">
        <v>14738</v>
      </c>
    </row>
    <row r="31" spans="2:7" x14ac:dyDescent="0.2">
      <c r="B31">
        <v>44.1</v>
      </c>
      <c r="C31" s="16">
        <v>45415</v>
      </c>
      <c r="D31" t="s">
        <v>14743</v>
      </c>
      <c r="E31" t="s">
        <v>14744</v>
      </c>
    </row>
    <row r="32" spans="2:7" x14ac:dyDescent="0.2">
      <c r="B32">
        <v>44.2</v>
      </c>
      <c r="C32" s="16">
        <v>45448</v>
      </c>
      <c r="D32" t="s">
        <v>14746</v>
      </c>
      <c r="E32" t="s">
        <v>14747</v>
      </c>
    </row>
    <row r="33" spans="2:5" x14ac:dyDescent="0.2">
      <c r="B33">
        <v>44.3</v>
      </c>
      <c r="C33" s="16">
        <v>45485</v>
      </c>
      <c r="D33" t="s">
        <v>14748</v>
      </c>
    </row>
    <row r="34" spans="2:5" x14ac:dyDescent="0.2">
      <c r="B34">
        <v>44.4</v>
      </c>
      <c r="C34" s="16">
        <v>45491</v>
      </c>
      <c r="D34" t="s">
        <v>14751</v>
      </c>
      <c r="E34" t="s">
        <v>14744</v>
      </c>
    </row>
    <row r="35" spans="2:5" x14ac:dyDescent="0.2">
      <c r="B35">
        <v>44.5</v>
      </c>
      <c r="C35" s="16">
        <v>45502</v>
      </c>
      <c r="D35" t="s">
        <v>14752</v>
      </c>
      <c r="E35" t="s">
        <v>14753</v>
      </c>
    </row>
    <row r="36" spans="2:5" x14ac:dyDescent="0.2">
      <c r="B36">
        <v>44.6</v>
      </c>
      <c r="C36" s="16">
        <v>45533</v>
      </c>
      <c r="D36" t="s">
        <v>14759</v>
      </c>
      <c r="E36" t="s">
        <v>14744</v>
      </c>
    </row>
    <row r="37" spans="2:5" x14ac:dyDescent="0.2">
      <c r="B37">
        <v>44.7</v>
      </c>
      <c r="C37" s="16">
        <v>45553</v>
      </c>
      <c r="D37" t="s">
        <v>14769</v>
      </c>
      <c r="E37" t="s">
        <v>14744</v>
      </c>
    </row>
    <row r="38" spans="2:5" x14ac:dyDescent="0.2">
      <c r="B38">
        <v>44.8</v>
      </c>
      <c r="C38" s="16">
        <v>45566</v>
      </c>
      <c r="D38" t="s">
        <v>14772</v>
      </c>
      <c r="E38" t="s">
        <v>14775</v>
      </c>
    </row>
    <row r="39" spans="2:5" x14ac:dyDescent="0.2">
      <c r="B39">
        <v>44.9</v>
      </c>
      <c r="C39" s="16">
        <v>45579</v>
      </c>
      <c r="D39" t="s">
        <v>14774</v>
      </c>
      <c r="E39" t="s">
        <v>14744</v>
      </c>
    </row>
    <row r="40" spans="2:5" x14ac:dyDescent="0.2">
      <c r="B40">
        <v>44.11</v>
      </c>
      <c r="C40" s="16">
        <v>45632</v>
      </c>
      <c r="D40" t="s">
        <v>14781</v>
      </c>
      <c r="E40" t="s">
        <v>14780</v>
      </c>
    </row>
    <row r="41" spans="2:5" x14ac:dyDescent="0.2">
      <c r="B41" s="89">
        <v>44.12</v>
      </c>
      <c r="C41" s="16">
        <v>45638</v>
      </c>
      <c r="D41" t="s">
        <v>14783</v>
      </c>
      <c r="E41" t="s">
        <v>14800</v>
      </c>
    </row>
    <row r="42" spans="2:5" x14ac:dyDescent="0.2">
      <c r="B42">
        <v>44.13</v>
      </c>
      <c r="C42" s="16">
        <v>45663</v>
      </c>
      <c r="D42" t="s">
        <v>14802</v>
      </c>
    </row>
    <row r="43" spans="2:5" x14ac:dyDescent="0.2">
      <c r="B43">
        <v>44.14</v>
      </c>
      <c r="C43" s="16">
        <v>45664</v>
      </c>
      <c r="D43" t="s">
        <v>14804</v>
      </c>
      <c r="E43" t="s">
        <v>14780</v>
      </c>
    </row>
    <row r="44" spans="2:5" x14ac:dyDescent="0.2">
      <c r="B44">
        <v>44.14</v>
      </c>
      <c r="C44" s="16">
        <v>45671</v>
      </c>
      <c r="D44" t="s">
        <v>14805</v>
      </c>
      <c r="E44" t="s">
        <v>14806</v>
      </c>
    </row>
    <row r="45" spans="2:5" x14ac:dyDescent="0.2">
      <c r="B45">
        <v>44.15</v>
      </c>
      <c r="C45" s="16">
        <v>45674</v>
      </c>
      <c r="D45" t="s">
        <v>14807</v>
      </c>
      <c r="E45" t="s">
        <v>14806</v>
      </c>
    </row>
    <row r="46" spans="2:5" x14ac:dyDescent="0.2">
      <c r="B46">
        <v>44.15</v>
      </c>
      <c r="C46" s="16">
        <v>45678</v>
      </c>
      <c r="D46" t="s">
        <v>14808</v>
      </c>
      <c r="E46" t="s">
        <v>14809</v>
      </c>
    </row>
    <row r="47" spans="2:5" x14ac:dyDescent="0.2">
      <c r="B47">
        <v>44.16</v>
      </c>
      <c r="C47" s="16">
        <v>45686</v>
      </c>
      <c r="D47" t="s">
        <v>14815</v>
      </c>
      <c r="E47" t="s">
        <v>14800</v>
      </c>
    </row>
    <row r="48" spans="2:5" x14ac:dyDescent="0.2">
      <c r="B48">
        <v>44.17</v>
      </c>
      <c r="C48" s="16">
        <v>45727</v>
      </c>
      <c r="D48" t="s">
        <v>14821</v>
      </c>
      <c r="E48" t="s">
        <v>14800</v>
      </c>
    </row>
    <row r="49" spans="2:5" x14ac:dyDescent="0.2">
      <c r="B49">
        <v>44.18</v>
      </c>
      <c r="C49" s="16">
        <v>45736</v>
      </c>
      <c r="D49" t="s">
        <v>14825</v>
      </c>
    </row>
    <row r="50" spans="2:5" x14ac:dyDescent="0.2">
      <c r="B50">
        <v>44.19</v>
      </c>
      <c r="C50" s="16">
        <v>45779</v>
      </c>
      <c r="D50" t="s">
        <v>14830</v>
      </c>
      <c r="E50" t="s">
        <v>14831</v>
      </c>
    </row>
    <row r="51" spans="2:5" x14ac:dyDescent="0.2">
      <c r="B51">
        <v>44.21</v>
      </c>
      <c r="C51" s="16">
        <v>45796</v>
      </c>
      <c r="D51" t="s">
        <v>14842</v>
      </c>
      <c r="E51" t="s">
        <v>14737</v>
      </c>
    </row>
    <row r="52" spans="2:5" x14ac:dyDescent="0.2">
      <c r="B52">
        <v>44.22</v>
      </c>
      <c r="C52" s="16">
        <v>45813</v>
      </c>
      <c r="D52" t="s">
        <v>14852</v>
      </c>
      <c r="E52" t="s">
        <v>14737</v>
      </c>
    </row>
    <row r="53" spans="2:5" x14ac:dyDescent="0.2">
      <c r="B53">
        <v>44.23</v>
      </c>
      <c r="C53" s="16">
        <v>45888</v>
      </c>
      <c r="D53" t="s">
        <v>14855</v>
      </c>
      <c r="E53" t="s">
        <v>14856</v>
      </c>
    </row>
    <row r="54" spans="2:5" x14ac:dyDescent="0.2">
      <c r="B54">
        <v>44.24</v>
      </c>
      <c r="C54" s="16">
        <v>45902</v>
      </c>
      <c r="D54" t="s">
        <v>14857</v>
      </c>
      <c r="E54" t="s">
        <v>14856</v>
      </c>
    </row>
    <row r="55" spans="2:5" x14ac:dyDescent="0.2">
      <c r="B55">
        <v>44.25</v>
      </c>
      <c r="C55" s="16">
        <v>45923</v>
      </c>
      <c r="D55" t="s">
        <v>14863</v>
      </c>
      <c r="E55" t="s">
        <v>14856</v>
      </c>
    </row>
    <row r="56" spans="2:5" x14ac:dyDescent="0.2">
      <c r="B56">
        <v>44.26</v>
      </c>
      <c r="C56" s="16">
        <v>45940</v>
      </c>
    </row>
    <row r="57" spans="2:5" x14ac:dyDescent="0.2">
      <c r="B57">
        <v>44.27</v>
      </c>
      <c r="C57" s="16">
        <v>45947</v>
      </c>
      <c r="D57" t="s">
        <v>14890</v>
      </c>
      <c r="E57" t="s">
        <v>14891</v>
      </c>
    </row>
    <row r="58" spans="2:5" x14ac:dyDescent="0.2">
      <c r="B58">
        <v>44.28</v>
      </c>
      <c r="C58" s="16">
        <v>45980</v>
      </c>
      <c r="D58" t="s">
        <v>14892</v>
      </c>
      <c r="E58" t="s">
        <v>14893</v>
      </c>
    </row>
    <row r="59" spans="2:5" x14ac:dyDescent="0.2">
      <c r="B59">
        <v>44.29</v>
      </c>
      <c r="C59" s="16">
        <v>46001</v>
      </c>
      <c r="D59" t="s">
        <v>14942</v>
      </c>
    </row>
    <row r="60" spans="2:5" x14ac:dyDescent="0.2">
      <c r="B60">
        <v>44.31</v>
      </c>
      <c r="C60" s="16">
        <v>46009</v>
      </c>
      <c r="D60" t="s">
        <v>14948</v>
      </c>
      <c r="E60" t="s">
        <v>14949</v>
      </c>
    </row>
    <row r="61" spans="2:5" x14ac:dyDescent="0.2">
      <c r="B61">
        <v>44.32</v>
      </c>
      <c r="C61" s="16">
        <v>46037</v>
      </c>
      <c r="D61">
        <v>4139</v>
      </c>
      <c r="E61" t="s">
        <v>14949</v>
      </c>
    </row>
    <row r="62" spans="2:5" x14ac:dyDescent="0.2">
      <c r="B62">
        <v>44.33</v>
      </c>
      <c r="C62" s="16">
        <v>46100</v>
      </c>
      <c r="E62" t="s">
        <v>14949</v>
      </c>
    </row>
    <row r="63" spans="2:5" x14ac:dyDescent="0.2">
      <c r="B63">
        <v>44.34</v>
      </c>
      <c r="C63" s="16">
        <v>46119</v>
      </c>
      <c r="E63" t="s">
        <v>14954</v>
      </c>
    </row>
    <row r="64" spans="2:5" x14ac:dyDescent="0.2">
      <c r="B64">
        <v>44.35</v>
      </c>
      <c r="C64" t="s">
        <v>14955</v>
      </c>
      <c r="E64" t="s">
        <v>14956</v>
      </c>
    </row>
    <row r="65" spans="2:5" x14ac:dyDescent="0.2">
      <c r="B65">
        <v>44.36</v>
      </c>
      <c r="C65" s="16">
        <v>46178</v>
      </c>
      <c r="D65" t="s">
        <v>14959</v>
      </c>
      <c r="E65" t="s">
        <v>14960</v>
      </c>
    </row>
    <row r="66" spans="2:5" x14ac:dyDescent="0.2">
      <c r="B66">
        <v>44.37</v>
      </c>
      <c r="C66" s="16">
        <v>46227</v>
      </c>
      <c r="D66">
        <v>4304</v>
      </c>
      <c r="E66" t="s">
        <v>14962</v>
      </c>
    </row>
  </sheetData>
  <hyperlinks>
    <hyperlink ref="E29" r:id="rId1" xr:uid="{440D2A39-7584-43C4-965E-26B76F783D7F}"/>
    <hyperlink ref="D30" r:id="rId2" xr:uid="{B934480D-7246-45CF-863B-CE1E5EC9E681}"/>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A3B5CF-A503-4FA9-B252-19A075CC5600}">
  <sheetPr codeName="Sheet11"/>
  <dimension ref="A1:E16"/>
  <sheetViews>
    <sheetView workbookViewId="0">
      <selection activeCell="C14" sqref="C14"/>
    </sheetView>
  </sheetViews>
  <sheetFormatPr defaultRowHeight="15" x14ac:dyDescent="0.2"/>
  <sheetData>
    <row r="1" spans="1:5" x14ac:dyDescent="0.2">
      <c r="A1" t="s">
        <v>14508</v>
      </c>
      <c r="B1" t="s">
        <v>14510</v>
      </c>
    </row>
    <row r="2" spans="1:5" x14ac:dyDescent="0.2">
      <c r="A2" t="s">
        <v>14458</v>
      </c>
    </row>
    <row r="3" spans="1:5" x14ac:dyDescent="0.2">
      <c r="B3" t="s">
        <v>14463</v>
      </c>
    </row>
    <row r="4" spans="1:5" x14ac:dyDescent="0.2">
      <c r="C4" t="s">
        <v>8342</v>
      </c>
      <c r="D4" t="s">
        <v>14511</v>
      </c>
    </row>
    <row r="5" spans="1:5" x14ac:dyDescent="0.2">
      <c r="C5" t="s">
        <v>8343</v>
      </c>
      <c r="D5" t="s">
        <v>14512</v>
      </c>
      <c r="E5" t="s">
        <v>14522</v>
      </c>
    </row>
    <row r="6" spans="1:5" x14ac:dyDescent="0.2">
      <c r="C6" t="s">
        <v>8344</v>
      </c>
      <c r="D6" t="s">
        <v>14513</v>
      </c>
    </row>
    <row r="7" spans="1:5" x14ac:dyDescent="0.2">
      <c r="C7" t="s">
        <v>8345</v>
      </c>
      <c r="D7" t="s">
        <v>14514</v>
      </c>
    </row>
    <row r="8" spans="1:5" x14ac:dyDescent="0.2">
      <c r="C8" t="s">
        <v>8346</v>
      </c>
      <c r="D8" t="s">
        <v>14515</v>
      </c>
    </row>
    <row r="9" spans="1:5" x14ac:dyDescent="0.2">
      <c r="C9" t="s">
        <v>8347</v>
      </c>
      <c r="D9" t="s">
        <v>14516</v>
      </c>
    </row>
    <row r="10" spans="1:5" x14ac:dyDescent="0.2">
      <c r="B10" t="s">
        <v>14459</v>
      </c>
    </row>
    <row r="11" spans="1:5" x14ac:dyDescent="0.2">
      <c r="C11" t="s">
        <v>14035</v>
      </c>
      <c r="D11" t="s">
        <v>14521</v>
      </c>
    </row>
    <row r="12" spans="1:5" x14ac:dyDescent="0.2">
      <c r="C12" t="s">
        <v>235</v>
      </c>
      <c r="D12" t="s">
        <v>14519</v>
      </c>
      <c r="E12" t="s">
        <v>14522</v>
      </c>
    </row>
    <row r="13" spans="1:5" x14ac:dyDescent="0.2">
      <c r="C13" t="s">
        <v>245</v>
      </c>
      <c r="D13" t="s">
        <v>14520</v>
      </c>
    </row>
    <row r="14" spans="1:5" x14ac:dyDescent="0.2">
      <c r="C14" t="s">
        <v>243</v>
      </c>
      <c r="D14" t="s">
        <v>14518</v>
      </c>
    </row>
    <row r="15" spans="1:5" x14ac:dyDescent="0.2">
      <c r="C15" t="s">
        <v>8350</v>
      </c>
      <c r="D15" t="s">
        <v>14517</v>
      </c>
    </row>
    <row r="16" spans="1:5" x14ac:dyDescent="0.2">
      <c r="A16" t="s">
        <v>14509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73C9F-8E61-42B5-8410-18AFB7FC6103}">
  <sheetPr codeName="Sheet12"/>
  <dimension ref="A2:B4"/>
  <sheetViews>
    <sheetView workbookViewId="0">
      <selection activeCell="A5" sqref="A5"/>
    </sheetView>
  </sheetViews>
  <sheetFormatPr defaultRowHeight="15" x14ac:dyDescent="0.2"/>
  <cols>
    <col min="1" max="1" width="10.109375" bestFit="1" customWidth="1"/>
  </cols>
  <sheetData>
    <row r="2" spans="1:2" x14ac:dyDescent="0.2">
      <c r="A2" t="s">
        <v>14164</v>
      </c>
      <c r="B2" t="s">
        <v>14165</v>
      </c>
    </row>
    <row r="3" spans="1:2" x14ac:dyDescent="0.2">
      <c r="A3" s="16">
        <v>45300</v>
      </c>
      <c r="B3" t="s">
        <v>14726</v>
      </c>
    </row>
    <row r="4" spans="1:2" x14ac:dyDescent="0.2">
      <c r="A4" s="16">
        <v>45371</v>
      </c>
      <c r="B4" t="s">
        <v>14735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BB2A7-5C18-45A0-9918-2DD9A712EB5A}">
  <sheetPr codeName="Sheet3"/>
  <dimension ref="A1:I26"/>
  <sheetViews>
    <sheetView showGridLines="0" topLeftCell="C1" zoomScale="90" zoomScaleNormal="90" workbookViewId="0">
      <selection activeCell="F6" sqref="F6:G6"/>
    </sheetView>
  </sheetViews>
  <sheetFormatPr defaultColWidth="0" defaultRowHeight="15" x14ac:dyDescent="0.2"/>
  <cols>
    <col min="1" max="1" width="8.88671875" customWidth="1"/>
    <col min="2" max="2" width="4.6640625" customWidth="1"/>
    <col min="3" max="3" width="8.88671875" customWidth="1"/>
    <col min="4" max="4" width="67.88671875" bestFit="1" customWidth="1"/>
    <col min="5" max="5" width="10" customWidth="1"/>
    <col min="6" max="6" width="61.88671875" bestFit="1" customWidth="1"/>
    <col min="7" max="7" width="12.109375" customWidth="1"/>
    <col min="8" max="9" width="14.88671875" customWidth="1"/>
    <col min="10" max="16384" width="8.88671875" hidden="1"/>
  </cols>
  <sheetData>
    <row r="1" spans="1:9" x14ac:dyDescent="0.2">
      <c r="A1" s="77" t="s">
        <v>14099</v>
      </c>
    </row>
    <row r="2" spans="1:9" ht="15" customHeight="1" x14ac:dyDescent="0.2">
      <c r="D2" s="124" t="s">
        <v>0</v>
      </c>
      <c r="E2" s="124"/>
      <c r="F2" s="124"/>
      <c r="G2" s="124"/>
      <c r="H2" s="124"/>
    </row>
    <row r="3" spans="1:9" ht="15" customHeight="1" x14ac:dyDescent="0.2">
      <c r="D3" s="124"/>
      <c r="E3" s="124"/>
      <c r="F3" s="124"/>
      <c r="G3" s="124"/>
      <c r="H3" s="124"/>
    </row>
    <row r="4" spans="1:9" ht="57.75" customHeight="1" x14ac:dyDescent="0.2">
      <c r="D4" s="125" t="s">
        <v>41</v>
      </c>
      <c r="E4" s="125"/>
      <c r="F4" s="125"/>
      <c r="G4" s="125"/>
      <c r="H4" s="125"/>
      <c r="I4" s="21"/>
    </row>
    <row r="6" spans="1:9" ht="15.75" x14ac:dyDescent="0.2">
      <c r="E6" s="8" t="s">
        <v>98</v>
      </c>
      <c r="F6" s="122" t="str">
        <f>VLOOKUP(OrgCodeSelection,Orgs,2,FALSE)</f>
        <v>GLOUCESTERSHIRE HEALTH AND CARE NHS FOUNDATION TRUST</v>
      </c>
      <c r="G6" s="123"/>
    </row>
    <row r="12" spans="1:9" ht="66.75" customHeight="1" x14ac:dyDescent="0.2">
      <c r="D12" s="78" t="str" cm="1">
        <f t="array" aca="1" ref="D12" ca="1">IF(ISERROR(MacroCheck(NOW())), "Please enable macros when using this template",IF($E$6="","No organisation has been selected. You cannot submit this template.",IF(COUNTBLANK(Errors!$E$7:$K$206)&lt;&gt;1400,"This template contains errors and will FAIL at submission. Please review the Errors tab for more information",IF(COUNTBLANK('Trust - Frontsheet'!E16:AC215)=5000,"You have not entered any data. The submission will FAIL","No errors have been found in this template. It will be accepted by the SDCS portal"))))</f>
        <v>No errors have been found in this template. It will be accepted by the SDCS portal</v>
      </c>
      <c r="F12" s="76" t="str">
        <f ca="1">IF(OR(COUNTBLANK(Warnings!$E$14:$S$213)&lt;&gt;3000,COUNTBLANK(Warnings!$B$7:$K$7)&lt;&gt;10),"There may be issues with these data. Please review the Warnings tab for more information","")</f>
        <v>There may be issues with these data. Please review the Warnings tab for more information</v>
      </c>
    </row>
    <row r="13" spans="1:9" s="22" customFormat="1" ht="12" customHeight="1" x14ac:dyDescent="0.2">
      <c r="A13"/>
      <c r="B13"/>
      <c r="C13"/>
      <c r="D13"/>
      <c r="E13"/>
      <c r="F13"/>
      <c r="G13"/>
      <c r="H13"/>
      <c r="I13"/>
    </row>
    <row r="14" spans="1:9" s="22" customFormat="1" ht="14.25" customHeight="1" x14ac:dyDescent="0.2">
      <c r="A14"/>
      <c r="B14"/>
      <c r="C14"/>
      <c r="D14"/>
      <c r="E14"/>
      <c r="F14"/>
      <c r="G14"/>
      <c r="H14"/>
      <c r="I14"/>
    </row>
    <row r="15" spans="1:9" s="22" customFormat="1" ht="32.25" customHeight="1" x14ac:dyDescent="0.2">
      <c r="A15"/>
      <c r="B15"/>
      <c r="C15"/>
      <c r="D15" s="126" t="s">
        <v>14193</v>
      </c>
      <c r="E15" s="126"/>
      <c r="F15" s="126"/>
      <c r="G15"/>
      <c r="H15"/>
      <c r="I15"/>
    </row>
    <row r="16" spans="1:9" s="22" customFormat="1" ht="19.5" customHeight="1" x14ac:dyDescent="0.2">
      <c r="A16"/>
      <c r="B16"/>
      <c r="C16"/>
      <c r="D16"/>
      <c r="E16"/>
      <c r="F16"/>
      <c r="G16"/>
      <c r="H16"/>
      <c r="I16"/>
    </row>
    <row r="17" spans="1:9" s="22" customFormat="1" ht="19.5" hidden="1" customHeight="1" x14ac:dyDescent="0.2">
      <c r="A17"/>
      <c r="B17"/>
      <c r="C17"/>
      <c r="D17"/>
      <c r="E17"/>
      <c r="F17"/>
      <c r="G17"/>
      <c r="H17"/>
      <c r="I17"/>
    </row>
    <row r="18" spans="1:9" s="22" customFormat="1" ht="19.5" hidden="1" customHeight="1" x14ac:dyDescent="0.2">
      <c r="A18"/>
      <c r="B18"/>
      <c r="C18"/>
      <c r="D18"/>
      <c r="E18"/>
      <c r="F18"/>
      <c r="G18"/>
      <c r="H18"/>
      <c r="I18"/>
    </row>
    <row r="19" spans="1:9" s="22" customFormat="1" ht="19.5" hidden="1" customHeight="1" x14ac:dyDescent="0.2">
      <c r="A19"/>
      <c r="B19"/>
      <c r="C19"/>
      <c r="D19"/>
      <c r="E19"/>
      <c r="F19"/>
      <c r="G19"/>
      <c r="H19"/>
      <c r="I19"/>
    </row>
    <row r="20" spans="1:9" s="22" customFormat="1" ht="19.5" hidden="1" customHeight="1" x14ac:dyDescent="0.2">
      <c r="A20"/>
      <c r="B20"/>
      <c r="C20"/>
      <c r="D20"/>
      <c r="E20"/>
      <c r="F20"/>
      <c r="G20"/>
      <c r="H20"/>
      <c r="I20"/>
    </row>
    <row r="21" spans="1:9" s="22" customFormat="1" ht="19.5" hidden="1" customHeight="1" x14ac:dyDescent="0.2">
      <c r="A21"/>
      <c r="B21"/>
      <c r="C21"/>
      <c r="D21"/>
      <c r="E21"/>
      <c r="F21"/>
      <c r="G21"/>
      <c r="H21"/>
      <c r="I21"/>
    </row>
    <row r="22" spans="1:9" hidden="1" x14ac:dyDescent="0.2"/>
    <row r="23" spans="1:9" hidden="1" x14ac:dyDescent="0.2"/>
    <row r="25" spans="1:9" ht="15.75" x14ac:dyDescent="0.25">
      <c r="D25" s="75" t="s">
        <v>14739</v>
      </c>
    </row>
    <row r="26" spans="1:9" x14ac:dyDescent="0.2">
      <c r="D26" s="86" t="s">
        <v>14727</v>
      </c>
    </row>
  </sheetData>
  <sheetProtection algorithmName="SHA-512" hashValue="jJ4C1IM7fMixGEI+mxEhxizEuz6krQPfP3qZc47nungUPLRY5RO7FZi8faVqu5t+Hx8OWHsYG0Qb9TfAeHE5Mg==" saltValue="fF+inIhgxvfhpUuRg1UJ3g==" spinCount="100000" sheet="1" objects="1" scenarios="1" selectLockedCells="1"/>
  <mergeCells count="4">
    <mergeCell ref="F6:G6"/>
    <mergeCell ref="D2:H3"/>
    <mergeCell ref="D4:H4"/>
    <mergeCell ref="D15:F15"/>
  </mergeCells>
  <conditionalFormatting sqref="E6:F6">
    <cfRule type="containsBlanks" dxfId="4" priority="9" stopIfTrue="1">
      <formula>LEN(TRIM(E6))=0</formula>
    </cfRule>
  </conditionalFormatting>
  <conditionalFormatting sqref="D12">
    <cfRule type="beginsWith" dxfId="3" priority="1" operator="beginsWith" text="You have">
      <formula>LEFT(D12,LEN("You have"))="You have"</formula>
    </cfRule>
    <cfRule type="beginsWith" dxfId="2" priority="2" operator="beginsWith" text="This template">
      <formula>LEFT(D12,LEN("This template"))="This template"</formula>
    </cfRule>
    <cfRule type="beginsWith" dxfId="1" priority="3" operator="beginsWith" text="No org">
      <formula>LEFT(D12,LEN("No org"))="No org"</formula>
    </cfRule>
    <cfRule type="beginsWith" dxfId="0" priority="4" operator="beginsWith" text="No errors">
      <formula>LEFT(D12,LEN("No errors"))="No errors"</formula>
    </cfRule>
  </conditionalFormatting>
  <hyperlinks>
    <hyperlink ref="D26" r:id="rId1" xr:uid="{D4C32D7F-2431-4603-AF54-EC906D61EB75}"/>
    <hyperlink ref="F12" location="Warnings!A1" display="Warnings!A1" xr:uid="{F586F713-937B-40EC-AE30-4A84A918B39A}"/>
    <hyperlink ref="D12" location="Errors!A1" display="Errors!A1" xr:uid="{D5C912AC-71D3-485E-8844-52137C3048D7}"/>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3" r:id="rId5" name="Button 1">
              <controlPr defaultSize="0" print="0" autoFill="0" autoPict="0" macro="[0]!ChooseOrg_Click">
                <anchor moveWithCells="1" sizeWithCells="1">
                  <from>
                    <xdr:col>3</xdr:col>
                    <xdr:colOff>9525</xdr:colOff>
                    <xdr:row>4</xdr:row>
                    <xdr:rowOff>180975</xdr:rowOff>
                  </from>
                  <to>
                    <xdr:col>3</xdr:col>
                    <xdr:colOff>1895475</xdr:colOff>
                    <xdr:row>6</xdr:row>
                    <xdr:rowOff>9525</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3DD61-4BE2-48EA-A890-071236962849}">
  <sheetPr codeName="Sheet13"/>
  <dimension ref="A1:B2"/>
  <sheetViews>
    <sheetView workbookViewId="0"/>
  </sheetViews>
  <sheetFormatPr defaultRowHeight="15" x14ac:dyDescent="0.2"/>
  <cols>
    <col min="1" max="1" width="31.109375" bestFit="1" customWidth="1"/>
  </cols>
  <sheetData>
    <row r="1" spans="1:2" x14ac:dyDescent="0.2">
      <c r="A1" t="str">
        <f ca="1">IF(OrgCodeSelection="","You have not selected an Organistion",IF(COUNTBLANK('Trust - Frontsheet'!E16:AC215)=5000,"You have not entered any data. The submission will FAIL",IF(COUNTBLANK(Errors!$E$7:$K$206)&lt;&gt;1400,"There are errors on this sheet. This submission will FAIL. Please review the Errors tab for more information","")))</f>
        <v/>
      </c>
      <c r="B1" t="str">
        <f ca="1">IF(OR(COUNTBLANK(Warnings!$E$14:$S$213)&lt;&gt;3000,COUNTBLANK(Warnings!$B$7:$K$7)&lt;&gt;10),"There may be issues with these data. Please review the Warnings tab for more information","")</f>
        <v>There may be issues with these data. Please review the Warnings tab for more information</v>
      </c>
    </row>
    <row r="2" spans="1:2" x14ac:dyDescent="0.2">
      <c r="A2" t="str">
        <f ca="1">IF('Control Panel'!$D$12="Please enable macros when using this template","Please enable macros when using this template","")</f>
        <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D5AF3-3344-4E51-B594-D9C60C757088}">
  <sheetPr codeName="Sheet6"/>
  <dimension ref="A1"/>
  <sheetViews>
    <sheetView showGridLines="0" workbookViewId="0">
      <selection activeCell="D43" sqref="D43"/>
    </sheetView>
  </sheetViews>
  <sheetFormatPr defaultRowHeight="15" x14ac:dyDescent="0.2"/>
  <sheetData/>
  <sheetProtection algorithmName="SHA-512" hashValue="r0d2nu8CVJkwfsK3htX842BCEJF2QmOSHR9TZnwnJfM7TPZpWnrfVNjv3AoSLaIV7E+H0HTN1msdT/FVEPNrWg==" saltValue="rU4cVyaLPbazErjlH8ma8Q==" spinCount="100000" sheet="1" objects="1" scenarios="1"/>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587519-C6F3-48A0-A3D5-08B5F211F220}">
  <sheetPr codeName="Sheet1">
    <pageSetUpPr autoPageBreaks="0"/>
  </sheetPr>
  <dimension ref="A1:AU216"/>
  <sheetViews>
    <sheetView showGridLines="0" tabSelected="1" topLeftCell="B5" zoomScale="70" zoomScaleNormal="70" workbookViewId="0">
      <selection activeCell="F9" sqref="F9:R9"/>
    </sheetView>
  </sheetViews>
  <sheetFormatPr defaultColWidth="8.88671875" defaultRowHeight="15" x14ac:dyDescent="0.2"/>
  <cols>
    <col min="1" max="1" width="8.88671875" hidden="1" customWidth="1"/>
    <col min="2" max="3" width="8.88671875" customWidth="1"/>
    <col min="4" max="4" width="16" customWidth="1"/>
    <col min="5" max="5" width="38.88671875" customWidth="1"/>
    <col min="6" max="6" width="26.109375" customWidth="1"/>
    <col min="7" max="7" width="19.109375" bestFit="1" customWidth="1"/>
    <col min="8" max="8" width="16.109375" customWidth="1"/>
    <col min="9" max="46" width="14.44140625" customWidth="1"/>
    <col min="47" max="47" width="14.44140625" hidden="1" customWidth="1"/>
  </cols>
  <sheetData>
    <row r="1" spans="1:47" ht="33.75" x14ac:dyDescent="0.2">
      <c r="D1" s="30"/>
      <c r="E1" s="31"/>
      <c r="F1" s="32"/>
      <c r="G1" s="33"/>
      <c r="H1" s="34"/>
      <c r="I1" s="31"/>
      <c r="J1" s="31"/>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6"/>
      <c r="AL1" s="36"/>
      <c r="AM1" s="36"/>
      <c r="AN1" s="36"/>
      <c r="AO1" s="36"/>
      <c r="AP1" s="36"/>
      <c r="AQ1" s="36"/>
      <c r="AR1" s="36"/>
      <c r="AS1" s="36"/>
      <c r="AT1" s="36"/>
      <c r="AU1" s="36"/>
    </row>
    <row r="2" spans="1:47" ht="33" customHeight="1" x14ac:dyDescent="0.2">
      <c r="D2" s="100" t="s">
        <v>0</v>
      </c>
      <c r="E2" s="100"/>
      <c r="F2" s="100"/>
      <c r="G2" s="100"/>
      <c r="H2" s="100"/>
      <c r="I2" s="100"/>
      <c r="J2" s="100"/>
      <c r="K2" s="100"/>
      <c r="L2" s="100"/>
      <c r="M2" s="100"/>
      <c r="N2" s="100"/>
      <c r="O2" s="100"/>
      <c r="P2" s="100"/>
      <c r="Q2" s="100"/>
      <c r="R2" s="100"/>
      <c r="S2" s="100"/>
      <c r="T2" s="100"/>
      <c r="U2" s="100"/>
      <c r="V2" s="100"/>
      <c r="W2" s="100"/>
      <c r="X2" s="100"/>
      <c r="Y2" s="100"/>
      <c r="Z2" s="100"/>
      <c r="AA2" s="100"/>
      <c r="AB2" s="100"/>
      <c r="AC2" s="100"/>
      <c r="AD2" s="100"/>
      <c r="AE2" s="100"/>
      <c r="AF2" s="100"/>
      <c r="AG2" s="100"/>
      <c r="AH2" s="100"/>
      <c r="AI2" s="100"/>
      <c r="AJ2" s="100"/>
      <c r="AK2" s="100"/>
      <c r="AL2" s="100"/>
      <c r="AM2" s="100"/>
      <c r="AN2" s="100"/>
      <c r="AO2" s="100"/>
      <c r="AP2" s="100"/>
      <c r="AQ2" s="100"/>
      <c r="AR2" s="100"/>
      <c r="AS2" s="100"/>
      <c r="AT2" s="100"/>
    </row>
    <row r="3" spans="1:47" ht="33" customHeight="1" x14ac:dyDescent="0.2">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row>
    <row r="4" spans="1:47" ht="33.75" x14ac:dyDescent="0.5">
      <c r="D4" s="37"/>
      <c r="E4" s="36"/>
      <c r="F4" s="30"/>
      <c r="G4" s="33"/>
      <c r="H4" s="33"/>
      <c r="I4" s="33"/>
      <c r="J4" s="33"/>
      <c r="K4" s="33"/>
      <c r="L4" s="37"/>
      <c r="M4" s="36"/>
      <c r="N4" s="30"/>
      <c r="O4" s="33"/>
      <c r="P4" s="33"/>
      <c r="Q4" s="33"/>
      <c r="R4" s="33"/>
      <c r="S4" s="33"/>
      <c r="T4" s="37"/>
      <c r="U4" s="36"/>
      <c r="V4" s="30"/>
      <c r="W4" s="33"/>
      <c r="X4" s="33"/>
      <c r="Y4" s="33"/>
      <c r="Z4" s="33"/>
      <c r="AA4" s="33"/>
      <c r="AB4" s="37"/>
      <c r="AC4" s="36"/>
      <c r="AD4" s="38"/>
      <c r="AE4" s="38"/>
      <c r="AF4" s="38"/>
      <c r="AG4" s="38"/>
      <c r="AH4" s="38"/>
      <c r="AI4" s="38"/>
      <c r="AJ4" s="38"/>
      <c r="AK4" s="36"/>
      <c r="AL4" s="36"/>
      <c r="AM4" s="36"/>
      <c r="AN4" s="36"/>
      <c r="AO4" s="36"/>
      <c r="AP4" s="36"/>
      <c r="AQ4" s="36"/>
      <c r="AR4" s="36"/>
      <c r="AS4" s="36"/>
      <c r="AT4" s="36"/>
      <c r="AU4" s="36"/>
    </row>
    <row r="5" spans="1:47" ht="33.75" x14ac:dyDescent="0.2">
      <c r="D5" s="39" t="s">
        <v>1</v>
      </c>
      <c r="E5" s="40" t="str">
        <f>IF(ISBLANK(OrgCodeSelection),"",OrgCodeSelection)</f>
        <v>RTQ</v>
      </c>
      <c r="F5" s="101" t="str">
        <f>IF(ISBLANK(OrgNameSelection),"",OrgNameSelection)</f>
        <v>GLOUCESTERSHIRE HEALTH AND CARE NHS FOUNDATION TRUST</v>
      </c>
      <c r="G5" s="101"/>
      <c r="H5" s="101"/>
      <c r="I5" s="101"/>
      <c r="J5" s="101"/>
      <c r="K5" s="33"/>
      <c r="L5" s="33"/>
      <c r="M5" s="33"/>
      <c r="N5" s="33"/>
      <c r="O5" s="33"/>
      <c r="P5" s="33"/>
      <c r="Q5" s="33"/>
      <c r="R5" s="33"/>
      <c r="S5" s="36"/>
      <c r="T5" s="38"/>
      <c r="U5" s="38"/>
      <c r="V5" s="38"/>
      <c r="W5" s="38"/>
      <c r="X5" s="38"/>
      <c r="Y5" s="38"/>
      <c r="Z5" s="38"/>
      <c r="AA5" s="38"/>
      <c r="AB5" s="38"/>
      <c r="AC5" s="38" t="s">
        <v>14130</v>
      </c>
      <c r="AD5" s="38"/>
      <c r="AE5" s="38"/>
      <c r="AF5" s="38"/>
      <c r="AG5" s="38"/>
      <c r="AH5" s="38"/>
      <c r="AI5" s="38"/>
      <c r="AJ5" s="38"/>
      <c r="AK5" s="36"/>
      <c r="AL5" s="36"/>
      <c r="AM5" s="36"/>
      <c r="AN5" s="36"/>
      <c r="AO5" s="36"/>
      <c r="AP5" s="36"/>
      <c r="AQ5" s="36"/>
      <c r="AR5" s="36"/>
      <c r="AS5" s="36"/>
      <c r="AT5" s="36"/>
      <c r="AU5" s="36"/>
    </row>
    <row r="6" spans="1:47" ht="33.75" x14ac:dyDescent="0.5">
      <c r="D6" s="37"/>
      <c r="E6" s="36"/>
      <c r="F6" s="30"/>
      <c r="G6" s="33"/>
      <c r="H6" s="33"/>
      <c r="I6" s="33"/>
      <c r="J6" s="33"/>
      <c r="K6" s="33"/>
      <c r="L6" s="33"/>
      <c r="M6" s="33"/>
      <c r="N6" s="33"/>
      <c r="O6" s="33"/>
      <c r="P6" s="33"/>
      <c r="Q6" s="33"/>
      <c r="R6" s="33"/>
      <c r="S6" s="36"/>
      <c r="T6" s="38"/>
      <c r="U6" s="38"/>
      <c r="V6" s="38"/>
      <c r="W6" s="38"/>
      <c r="X6" s="38"/>
      <c r="Y6" s="38"/>
      <c r="Z6" s="38"/>
      <c r="AA6" s="38"/>
      <c r="AB6" s="38"/>
      <c r="AC6" s="38"/>
      <c r="AD6" s="38" t="str">
        <f>""</f>
        <v/>
      </c>
      <c r="AE6" s="38"/>
      <c r="AF6" s="38"/>
      <c r="AG6" s="38"/>
      <c r="AH6" s="38"/>
      <c r="AI6" s="38"/>
      <c r="AJ6" s="38"/>
      <c r="AK6" s="36"/>
      <c r="AL6" s="36"/>
      <c r="AM6" s="36"/>
      <c r="AN6" s="36"/>
      <c r="AO6" s="36"/>
      <c r="AP6" s="36"/>
      <c r="AQ6" s="36"/>
      <c r="AR6" s="36"/>
      <c r="AS6" s="36"/>
      <c r="AT6" s="36"/>
      <c r="AU6" s="36"/>
    </row>
    <row r="7" spans="1:47" ht="33.75" x14ac:dyDescent="0.25">
      <c r="D7" s="41"/>
      <c r="E7" s="36"/>
      <c r="F7" s="102" t="s">
        <v>2</v>
      </c>
      <c r="G7" s="102"/>
      <c r="H7" s="102"/>
      <c r="I7" s="102"/>
      <c r="J7" s="102"/>
      <c r="K7" s="102"/>
      <c r="L7" s="102"/>
      <c r="M7" s="102"/>
      <c r="N7" s="102"/>
      <c r="O7" s="102"/>
      <c r="P7" s="102"/>
      <c r="Q7" s="102"/>
      <c r="R7" s="102"/>
      <c r="S7" s="36"/>
      <c r="T7" s="42"/>
      <c r="U7" s="42"/>
      <c r="V7" s="42"/>
      <c r="W7" s="42"/>
      <c r="X7" s="42"/>
      <c r="Y7" s="42"/>
      <c r="Z7" s="42"/>
      <c r="AA7" s="42"/>
      <c r="AB7" s="42"/>
      <c r="AC7" s="42"/>
      <c r="AD7" s="42"/>
      <c r="AE7" s="42"/>
      <c r="AF7" s="42"/>
      <c r="AG7" s="42"/>
      <c r="AH7" s="42"/>
      <c r="AI7" s="42"/>
      <c r="AJ7" s="42"/>
      <c r="AK7" s="36"/>
      <c r="AL7" s="36"/>
      <c r="AM7" s="36"/>
      <c r="AN7" s="36"/>
      <c r="AO7" s="36"/>
      <c r="AP7" s="36"/>
      <c r="AQ7" s="36"/>
      <c r="AR7" s="36"/>
      <c r="AS7" s="36"/>
      <c r="AT7" s="36"/>
      <c r="AU7" s="36"/>
    </row>
    <row r="8" spans="1:47" ht="34.5" thickBot="1" x14ac:dyDescent="0.3">
      <c r="D8" s="43"/>
      <c r="E8" s="36"/>
      <c r="F8" s="103" t="s">
        <v>3</v>
      </c>
      <c r="G8" s="103"/>
      <c r="H8" s="103"/>
      <c r="I8" s="103"/>
      <c r="J8" s="103"/>
      <c r="K8" s="103"/>
      <c r="L8" s="103"/>
      <c r="M8" s="103"/>
      <c r="N8" s="103"/>
      <c r="O8" s="103"/>
      <c r="P8" s="103"/>
      <c r="Q8" s="103"/>
      <c r="R8" s="103"/>
      <c r="S8" s="36"/>
      <c r="T8" s="42"/>
      <c r="U8" s="42"/>
      <c r="V8" s="42"/>
      <c r="W8" s="42"/>
      <c r="X8" s="42"/>
      <c r="Y8" s="42"/>
      <c r="Z8" s="42"/>
      <c r="AA8" s="42"/>
      <c r="AB8" s="42"/>
      <c r="AC8" s="42"/>
      <c r="AD8" s="42"/>
      <c r="AE8" s="42"/>
      <c r="AF8" s="42"/>
      <c r="AG8" s="42"/>
      <c r="AH8" s="42"/>
      <c r="AI8" s="42"/>
      <c r="AJ8" s="42"/>
      <c r="AK8" s="36"/>
      <c r="AL8" s="36"/>
      <c r="AM8" s="36"/>
      <c r="AN8" s="36"/>
      <c r="AO8" s="36"/>
      <c r="AP8" s="36"/>
      <c r="AQ8" s="36"/>
      <c r="AR8" s="36"/>
      <c r="AS8" s="36"/>
      <c r="AT8" s="36"/>
      <c r="AU8" s="36"/>
    </row>
    <row r="9" spans="1:47" ht="34.5" thickBot="1" x14ac:dyDescent="0.3">
      <c r="D9" s="41"/>
      <c r="E9" s="36"/>
      <c r="F9" s="104" t="s">
        <v>14964</v>
      </c>
      <c r="G9" s="105"/>
      <c r="H9" s="105"/>
      <c r="I9" s="105"/>
      <c r="J9" s="105"/>
      <c r="K9" s="105"/>
      <c r="L9" s="105"/>
      <c r="M9" s="105"/>
      <c r="N9" s="105"/>
      <c r="O9" s="105"/>
      <c r="P9" s="105"/>
      <c r="Q9" s="105"/>
      <c r="R9" s="106"/>
      <c r="S9" s="36"/>
      <c r="T9" s="42"/>
      <c r="U9" s="42"/>
      <c r="V9" s="42"/>
      <c r="W9" s="42"/>
      <c r="X9" s="42"/>
      <c r="Y9" s="42"/>
      <c r="Z9" s="42"/>
      <c r="AA9" s="42"/>
      <c r="AB9" s="42"/>
      <c r="AC9" s="42"/>
      <c r="AD9" s="42"/>
      <c r="AE9" s="42"/>
      <c r="AF9" s="42"/>
      <c r="AG9" s="42"/>
      <c r="AH9" s="42"/>
      <c r="AI9" s="42"/>
      <c r="AJ9" s="42"/>
      <c r="AK9" s="36"/>
      <c r="AL9" s="36"/>
      <c r="AM9" s="36"/>
      <c r="AN9" s="36"/>
      <c r="AO9" s="36"/>
      <c r="AP9" s="36"/>
      <c r="AQ9" s="36"/>
      <c r="AR9" s="36"/>
      <c r="AS9" s="36"/>
      <c r="AT9" s="36"/>
      <c r="AU9" s="36"/>
    </row>
    <row r="10" spans="1:47" ht="50.25" customHeight="1" x14ac:dyDescent="0.2">
      <c r="D10" s="92"/>
      <c r="E10" s="92"/>
      <c r="F10" s="93" t="str">
        <f ca="1">IFERROR(IF(COUNTBLANK(E16:AC215)=5000,"You have not entered any data. The submission will FAIL",IF(COUNTBLANK(Errors!$E$7:$K$206)&lt;&gt;1400,"There are errors on this sheet. This submission will FAIL. Please review the Errors tab for more information",IF(OR(COUNTBLANK(Warnings!$E$14:$S$213)&lt;&gt;3000,COUNTBLANK(Warnings!$B$7:$K$7)&lt;&gt;10),"There may be issues with these data. Please review the Warnings tab for more information",""))),"")</f>
        <v>There may be issues with these data. Please review the Warnings tab for more information</v>
      </c>
      <c r="G10" s="93"/>
      <c r="H10" s="93"/>
      <c r="I10" s="93"/>
      <c r="J10" s="93"/>
      <c r="K10" s="93"/>
      <c r="L10" s="93"/>
      <c r="M10" s="93"/>
      <c r="N10" s="93"/>
      <c r="O10" s="93"/>
      <c r="P10" s="93"/>
      <c r="Q10" s="93"/>
      <c r="R10" s="93"/>
      <c r="S10" s="44"/>
      <c r="T10" s="44"/>
      <c r="U10" s="44"/>
      <c r="V10" s="44"/>
      <c r="W10" s="44"/>
      <c r="X10" s="44"/>
      <c r="Y10" s="44"/>
      <c r="Z10" s="44"/>
      <c r="AA10" s="44"/>
      <c r="AB10" s="44"/>
      <c r="AC10" s="44"/>
      <c r="AD10" s="44"/>
      <c r="AE10" s="44"/>
      <c r="AF10" s="44"/>
      <c r="AG10" s="44"/>
      <c r="AH10" s="44"/>
      <c r="AI10" s="44"/>
      <c r="AJ10" s="44"/>
      <c r="AK10" s="44"/>
      <c r="AL10" s="33"/>
      <c r="AM10" s="33"/>
      <c r="AN10" s="33"/>
      <c r="AO10" s="33"/>
      <c r="AP10" s="33"/>
      <c r="AQ10" s="33"/>
      <c r="AR10" s="33"/>
      <c r="AS10" s="33"/>
      <c r="AT10" s="33"/>
      <c r="AU10" s="33"/>
    </row>
    <row r="11" spans="1:47" ht="52.5" customHeight="1" x14ac:dyDescent="0.2">
      <c r="D11" s="117"/>
      <c r="E11" s="117"/>
      <c r="F11" s="45" t="s">
        <v>4</v>
      </c>
      <c r="G11" s="33"/>
      <c r="H11" s="33"/>
      <c r="I11" s="94" t="s">
        <v>5</v>
      </c>
      <c r="J11" s="95"/>
      <c r="K11" s="95"/>
      <c r="L11" s="95"/>
      <c r="M11" s="95"/>
      <c r="N11" s="95"/>
      <c r="O11" s="95"/>
      <c r="P11" s="96"/>
      <c r="Q11" s="94" t="s">
        <v>6</v>
      </c>
      <c r="R11" s="95"/>
      <c r="S11" s="95"/>
      <c r="T11" s="95"/>
      <c r="U11" s="95"/>
      <c r="V11" s="95"/>
      <c r="W11" s="95"/>
      <c r="X11" s="96"/>
      <c r="Y11" s="94" t="s">
        <v>7</v>
      </c>
      <c r="Z11" s="118"/>
      <c r="AA11" s="118"/>
      <c r="AB11" s="119"/>
      <c r="AC11" s="97" t="s">
        <v>17</v>
      </c>
      <c r="AD11" s="94" t="s">
        <v>8</v>
      </c>
      <c r="AE11" s="95"/>
      <c r="AF11" s="95"/>
      <c r="AG11" s="95"/>
      <c r="AH11" s="95"/>
      <c r="AI11" s="95"/>
      <c r="AJ11" s="96"/>
      <c r="AK11" s="107" t="s">
        <v>5</v>
      </c>
      <c r="AL11" s="108"/>
      <c r="AM11" s="108"/>
      <c r="AN11" s="109"/>
      <c r="AO11" s="107" t="s">
        <v>6</v>
      </c>
      <c r="AP11" s="108"/>
      <c r="AQ11" s="108"/>
      <c r="AR11" s="109"/>
      <c r="AS11" s="110" t="s">
        <v>7</v>
      </c>
      <c r="AT11" s="111"/>
      <c r="AU11" s="46"/>
    </row>
    <row r="12" spans="1:47" ht="46.5" customHeight="1" x14ac:dyDescent="0.2">
      <c r="D12" s="107" t="s">
        <v>9</v>
      </c>
      <c r="E12" s="109"/>
      <c r="F12" s="112" t="s">
        <v>10</v>
      </c>
      <c r="G12" s="114" t="s">
        <v>14640</v>
      </c>
      <c r="H12" s="115"/>
      <c r="I12" s="116" t="s">
        <v>11</v>
      </c>
      <c r="J12" s="116"/>
      <c r="K12" s="116" t="s">
        <v>12</v>
      </c>
      <c r="L12" s="116"/>
      <c r="M12" s="107" t="s">
        <v>13</v>
      </c>
      <c r="N12" s="109"/>
      <c r="O12" s="107" t="s">
        <v>14</v>
      </c>
      <c r="P12" s="109"/>
      <c r="Q12" s="116" t="s">
        <v>11</v>
      </c>
      <c r="R12" s="116"/>
      <c r="S12" s="116" t="s">
        <v>12</v>
      </c>
      <c r="T12" s="116"/>
      <c r="U12" s="107" t="s">
        <v>13</v>
      </c>
      <c r="V12" s="109"/>
      <c r="W12" s="107" t="s">
        <v>14</v>
      </c>
      <c r="X12" s="109"/>
      <c r="Y12" s="107" t="s">
        <v>15</v>
      </c>
      <c r="Z12" s="119"/>
      <c r="AA12" s="107" t="s">
        <v>16</v>
      </c>
      <c r="AB12" s="119"/>
      <c r="AC12" s="98"/>
      <c r="AD12" s="97" t="s">
        <v>11</v>
      </c>
      <c r="AE12" s="97" t="s">
        <v>18</v>
      </c>
      <c r="AF12" s="97" t="s">
        <v>13</v>
      </c>
      <c r="AG12" s="97" t="s">
        <v>14</v>
      </c>
      <c r="AH12" s="97" t="s">
        <v>15</v>
      </c>
      <c r="AI12" s="97" t="s">
        <v>16</v>
      </c>
      <c r="AJ12" s="97" t="s">
        <v>19</v>
      </c>
      <c r="AK12" s="116" t="s">
        <v>20</v>
      </c>
      <c r="AL12" s="116" t="s">
        <v>21</v>
      </c>
      <c r="AM12" s="97" t="s">
        <v>22</v>
      </c>
      <c r="AN12" s="97" t="s">
        <v>23</v>
      </c>
      <c r="AO12" s="116" t="s">
        <v>20</v>
      </c>
      <c r="AP12" s="116" t="s">
        <v>21</v>
      </c>
      <c r="AQ12" s="97" t="s">
        <v>22</v>
      </c>
      <c r="AR12" s="97" t="s">
        <v>23</v>
      </c>
      <c r="AS12" s="97" t="s">
        <v>24</v>
      </c>
      <c r="AT12" s="97" t="s">
        <v>25</v>
      </c>
    </row>
    <row r="13" spans="1:47" ht="199.5" customHeight="1" x14ac:dyDescent="0.2">
      <c r="A13" t="s">
        <v>38</v>
      </c>
      <c r="D13" s="47" t="s">
        <v>26</v>
      </c>
      <c r="E13" s="48" t="s">
        <v>27</v>
      </c>
      <c r="F13" s="113"/>
      <c r="G13" s="49" t="s">
        <v>28</v>
      </c>
      <c r="H13" s="49" t="s">
        <v>29</v>
      </c>
      <c r="I13" s="50" t="s">
        <v>30</v>
      </c>
      <c r="J13" s="50" t="s">
        <v>31</v>
      </c>
      <c r="K13" s="50" t="s">
        <v>30</v>
      </c>
      <c r="L13" s="50" t="s">
        <v>31</v>
      </c>
      <c r="M13" s="50" t="s">
        <v>30</v>
      </c>
      <c r="N13" s="50" t="s">
        <v>31</v>
      </c>
      <c r="O13" s="50" t="s">
        <v>30</v>
      </c>
      <c r="P13" s="50" t="s">
        <v>31</v>
      </c>
      <c r="Q13" s="50" t="s">
        <v>30</v>
      </c>
      <c r="R13" s="50" t="s">
        <v>31</v>
      </c>
      <c r="S13" s="50" t="s">
        <v>30</v>
      </c>
      <c r="T13" s="50" t="s">
        <v>31</v>
      </c>
      <c r="U13" s="50" t="s">
        <v>30</v>
      </c>
      <c r="V13" s="50" t="s">
        <v>31</v>
      </c>
      <c r="W13" s="50" t="s">
        <v>30</v>
      </c>
      <c r="X13" s="50" t="s">
        <v>31</v>
      </c>
      <c r="Y13" s="50" t="s">
        <v>30</v>
      </c>
      <c r="Z13" s="50" t="s">
        <v>31</v>
      </c>
      <c r="AA13" s="50" t="s">
        <v>30</v>
      </c>
      <c r="AB13" s="50" t="s">
        <v>31</v>
      </c>
      <c r="AC13" s="99"/>
      <c r="AD13" s="99"/>
      <c r="AE13" s="99"/>
      <c r="AF13" s="99"/>
      <c r="AG13" s="99"/>
      <c r="AH13" s="120"/>
      <c r="AI13" s="99"/>
      <c r="AJ13" s="99"/>
      <c r="AK13" s="116"/>
      <c r="AL13" s="116"/>
      <c r="AM13" s="99"/>
      <c r="AN13" s="99"/>
      <c r="AO13" s="116"/>
      <c r="AP13" s="116"/>
      <c r="AQ13" s="99"/>
      <c r="AR13" s="99"/>
      <c r="AS13" s="121"/>
      <c r="AT13" s="121"/>
      <c r="AU13" s="51"/>
    </row>
    <row r="14" spans="1:47" hidden="1" x14ac:dyDescent="0.2">
      <c r="D14" t="s">
        <v>14078</v>
      </c>
      <c r="E14" t="s">
        <v>14079</v>
      </c>
      <c r="F14" t="s">
        <v>14080</v>
      </c>
      <c r="G14" t="s">
        <v>14081</v>
      </c>
      <c r="H14" t="s">
        <v>14082</v>
      </c>
      <c r="I14" t="s">
        <v>14083</v>
      </c>
      <c r="J14" t="s">
        <v>14084</v>
      </c>
      <c r="K14" t="s">
        <v>14085</v>
      </c>
      <c r="L14" t="s">
        <v>14086</v>
      </c>
      <c r="M14" t="s">
        <v>14087</v>
      </c>
      <c r="N14" t="s">
        <v>14088</v>
      </c>
      <c r="O14" t="s">
        <v>14089</v>
      </c>
      <c r="P14" t="s">
        <v>14090</v>
      </c>
      <c r="Q14" t="s">
        <v>14091</v>
      </c>
      <c r="R14" t="s">
        <v>14092</v>
      </c>
      <c r="S14" t="s">
        <v>14093</v>
      </c>
      <c r="T14" t="s">
        <v>14094</v>
      </c>
      <c r="U14" t="s">
        <v>14095</v>
      </c>
      <c r="V14" t="s">
        <v>14096</v>
      </c>
      <c r="W14" t="s">
        <v>14097</v>
      </c>
      <c r="X14" t="s">
        <v>14098</v>
      </c>
      <c r="Y14" t="s">
        <v>14100</v>
      </c>
      <c r="Z14" t="s">
        <v>14101</v>
      </c>
      <c r="AA14" t="s">
        <v>14102</v>
      </c>
      <c r="AB14" t="s">
        <v>14103</v>
      </c>
      <c r="AC14" t="s">
        <v>14104</v>
      </c>
      <c r="AD14" t="s">
        <v>14105</v>
      </c>
      <c r="AE14" t="s">
        <v>14106</v>
      </c>
      <c r="AF14" t="s">
        <v>14107</v>
      </c>
      <c r="AG14" t="s">
        <v>14108</v>
      </c>
      <c r="AH14" t="s">
        <v>14109</v>
      </c>
      <c r="AI14" t="s">
        <v>14110</v>
      </c>
      <c r="AJ14" t="s">
        <v>14111</v>
      </c>
      <c r="AK14" t="s">
        <v>14112</v>
      </c>
      <c r="AL14" t="s">
        <v>14113</v>
      </c>
      <c r="AM14" t="s">
        <v>14114</v>
      </c>
      <c r="AN14" t="s">
        <v>14115</v>
      </c>
      <c r="AO14" t="s">
        <v>14116</v>
      </c>
      <c r="AP14" t="s">
        <v>14117</v>
      </c>
      <c r="AQ14" t="s">
        <v>14118</v>
      </c>
      <c r="AR14" t="s">
        <v>14119</v>
      </c>
      <c r="AS14" t="s">
        <v>14120</v>
      </c>
      <c r="AT14" t="s">
        <v>14121</v>
      </c>
    </row>
    <row r="15" spans="1:47" ht="32.25" customHeight="1" x14ac:dyDescent="0.2">
      <c r="F15" s="52" t="s">
        <v>32</v>
      </c>
      <c r="G15" s="52"/>
      <c r="H15" s="52"/>
      <c r="I15" s="53">
        <f ca="1">SUM(INDIRECT("I16:I215"))</f>
        <v>25003.583333333325</v>
      </c>
      <c r="J15" s="53">
        <f ca="1">SUM(INDIRECT("J16:J215"))</f>
        <v>22523.566666666662</v>
      </c>
      <c r="K15" s="53">
        <f ca="1">SUM(INDIRECT("K16:K215"))</f>
        <v>33903.916666666672</v>
      </c>
      <c r="L15" s="53">
        <f ca="1">SUM(INDIRECT("L16:L215"))</f>
        <v>35930.1</v>
      </c>
      <c r="M15" s="53">
        <f ca="1">SUM(INDIRECT("M16:M215"))</f>
        <v>0</v>
      </c>
      <c r="N15" s="53">
        <f ca="1">SUM(INDIRECT("N16:N215"))</f>
        <v>541.33333333333326</v>
      </c>
      <c r="O15" s="53">
        <f ca="1">SUM(INDIRECT("O16:O215"))</f>
        <v>0</v>
      </c>
      <c r="P15" s="53">
        <f ca="1">SUM(INDIRECT("P16:P215"))</f>
        <v>98.5</v>
      </c>
      <c r="Q15" s="53">
        <f ca="1">SUM(INDIRECT("Q16:Q215"))</f>
        <v>12400</v>
      </c>
      <c r="R15" s="53">
        <f ca="1">SUM(INDIRECT("R16:R215"))</f>
        <v>12694.55</v>
      </c>
      <c r="S15" s="53">
        <f ca="1">SUM(INDIRECT("S16:S215"))</f>
        <v>15468.25</v>
      </c>
      <c r="T15" s="53">
        <f ca="1">SUM(INDIRECT("T16:T215"))</f>
        <v>17019.98333333333</v>
      </c>
      <c r="U15" s="53">
        <f ca="1">SUM(INDIRECT("U16:U215"))</f>
        <v>0</v>
      </c>
      <c r="V15" s="53">
        <f ca="1">SUM(INDIRECT("V16:V215"))</f>
        <v>115.41666666666666</v>
      </c>
      <c r="W15" s="53">
        <f ca="1">SUM(INDIRECT("W16:W215"))</f>
        <v>0</v>
      </c>
      <c r="X15" s="53">
        <f ca="1">SUM(INDIRECT("X16:X215"))</f>
        <v>0</v>
      </c>
      <c r="Y15" s="53">
        <f ca="1">SUM(INDIRECT("Y16:Y215"))</f>
        <v>5455.5</v>
      </c>
      <c r="Z15" s="53">
        <f ca="1">SUM(INDIRECT("Z16:Z215"))</f>
        <v>3392.5</v>
      </c>
      <c r="AA15" s="53">
        <f ca="1">SUM(INDIRECT("AA16:AA215"))</f>
        <v>3082.5</v>
      </c>
      <c r="AB15" s="53">
        <f ca="1">SUM(INDIRECT("AB16:AB215"))</f>
        <v>1710</v>
      </c>
      <c r="AC15" s="53">
        <f ca="1">SUM(INDIRECT("AC16:AC215"))</f>
        <v>9699</v>
      </c>
      <c r="AD15" s="26">
        <f t="shared" ref="AD15" ca="1" si="0">IFERROR(IF(INDIRECT("$AC" &amp;ROW()) ="","",SUM(INDIRECT("J" &amp;ROW()),INDIRECT("R" &amp; ROW()))/INDIRECT("$AC" &amp;ROW())),"-")</f>
        <v>3.631108018008729</v>
      </c>
      <c r="AE15" s="26">
        <f t="shared" ref="AE15" ca="1" si="1">IFERROR(IF(INDIRECT("$AC"&amp;ROW())="","",SUM(INDIRECT("L"&amp;ROW()),INDIRECT("T"&amp;ROW()))/INDIRECT("$AC"&amp;ROW())),"-")</f>
        <v>5.4593342956318516</v>
      </c>
      <c r="AF15" s="26">
        <f t="shared" ref="AF15" ca="1" si="2">IFERROR(IF(INDIRECT("$AC" &amp;ROW())="","",SUM(INDIRECT("N" &amp;ROW()),INDIRECT("V" &amp;ROW()))/INDIRECT("$AC" &amp;ROW())),"-")</f>
        <v>6.7713166305804706E-2</v>
      </c>
      <c r="AG15" s="26">
        <f t="shared" ref="AG15" ca="1" si="3">IFERROR(IF(INDIRECT("$AC" &amp;ROW())="","",SUM(INDIRECT("P" &amp;ROW()),INDIRECT("X" &amp;ROW()))/INDIRECT("$AC" &amp;ROW())),"-")</f>
        <v>1.0155686153211671E-2</v>
      </c>
      <c r="AH15" s="26">
        <f ca="1">IFERROR(IF(INDIRECT("$AC" &amp;ROW())="","",INDIRECT("Z" &amp;ROW())/INDIRECT("$AC" &amp;ROW())),"-")</f>
        <v>0.34977832766264566</v>
      </c>
      <c r="AI15" s="26">
        <f ca="1">IFERROR(IF(INDIRECT("$AC" &amp;ROW())="","",INDIRECT("AB" &amp;ROW())/INDIRECT("$AC" &amp;ROW())),"-")</f>
        <v>0.17630683575626352</v>
      </c>
      <c r="AJ15" s="26">
        <f ca="1">IFERROR(IF(AC15="","",SUM(J15,L15,N15,P15,R15,T15,V15,X15,Z15,AB15)/AC15),"-")</f>
        <v>9.6943963295185061</v>
      </c>
      <c r="AK15" s="28">
        <f ca="1">IFERROR(IF(INDIRECT("I" &amp;ROW())="","",INDIRECT("J" &amp;ROW())/INDIRECT("I" &amp;ROW())),"-")</f>
        <v>0.90081355005782515</v>
      </c>
      <c r="AL15" s="28">
        <f ca="1">IFERROR(IF(INDIRECT("K" &amp;ROW())="","",INDIRECT("L" &amp;ROW())/INDIRECT("K" &amp;ROW())),"-")</f>
        <v>1.0597625151469716</v>
      </c>
      <c r="AM15" s="29" t="str">
        <f t="shared" ref="AM15" ca="1" si="4">IFERROR(IF(INDIRECT("M" &amp;ROW())="","",INDIRECT("N" &amp;ROW())/INDIRECT("M" &amp;ROW())),"-")</f>
        <v>-</v>
      </c>
      <c r="AN15" s="29" t="str">
        <f t="shared" ref="AN15" ca="1" si="5">IFERROR(IF(INDIRECT("O" &amp;ROW())="","",INDIRECT("P" &amp;ROW())/INDIRECT("O" &amp;ROW())),"-")</f>
        <v>-</v>
      </c>
      <c r="AO15" s="29">
        <f t="shared" ref="AO15" ca="1" si="6">IFERROR(IF(INDIRECT("Q" &amp;ROW())="","",INDIRECT("R" &amp;ROW())/INDIRECT("Q" &amp;ROW())),"-")</f>
        <v>1.0237540322580645</v>
      </c>
      <c r="AP15" s="29">
        <f t="shared" ref="AP15" ca="1" si="7">IFERROR(IF(INDIRECT("S" &amp;ROW())="","",INDIRECT("T" &amp;ROW())/INDIRECT("S" &amp;ROW())),"-")</f>
        <v>1.1003173166540061</v>
      </c>
      <c r="AQ15" s="29" t="str">
        <f t="shared" ref="AQ15" ca="1" si="8">IFERROR(IF(INDIRECT("U" &amp;ROW())="","",INDIRECT("V" &amp;ROW())/INDIRECT("U" &amp;ROW())),"-")</f>
        <v>-</v>
      </c>
      <c r="AR15" s="29" t="str">
        <f t="shared" ref="AR15" ca="1" si="9">IFERROR(IF(INDIRECT("W" &amp;ROW())="","",INDIRECT("X" &amp;ROW())/INDIRECT("W" &amp;ROW())),"-")</f>
        <v>-</v>
      </c>
      <c r="AS15" s="29">
        <f t="shared" ref="AS15" ca="1" si="10">IFERROR(IF(INDIRECT("Y" &amp;ROW())="","",INDIRECT("Z" &amp;ROW())/INDIRECT("Y" &amp;ROW())),"-")</f>
        <v>0.62184950966914121</v>
      </c>
      <c r="AT15" s="29">
        <f t="shared" ref="AT15" ca="1" si="11">IFERROR(IF(INDIRECT("AA" &amp;ROW())="","",INDIRECT("AB" &amp;ROW())/INDIRECT("AA" &amp;ROW())),"-")</f>
        <v>0.55474452554744524</v>
      </c>
    </row>
    <row r="16" spans="1:47" ht="30" x14ac:dyDescent="0.25">
      <c r="A16" t="str" cm="1">
        <f t="array" aca="1" ref="A16" ca="1">INDIRECT("D" &amp; ROW())&amp;INDIRECT("F" &amp; ROW())</f>
        <v>RTQ02Abbey</v>
      </c>
      <c r="D16" s="55" t="str">
        <f t="shared" ref="D16:D47" si="12">IFERROR(VLOOKUP($E$5&amp;E16,Sites,4,FALSE),"")</f>
        <v>RTQ02</v>
      </c>
      <c r="E16" s="71" t="s">
        <v>4246</v>
      </c>
      <c r="F16" s="25" t="s">
        <v>8757</v>
      </c>
      <c r="G16" s="2" t="s">
        <v>14700</v>
      </c>
      <c r="H16" s="56"/>
      <c r="I16" s="3">
        <v>1395</v>
      </c>
      <c r="J16" s="3">
        <v>1176.3333333333333</v>
      </c>
      <c r="K16" s="3">
        <v>930</v>
      </c>
      <c r="L16" s="3">
        <v>1408.5</v>
      </c>
      <c r="M16" s="3">
        <v>0</v>
      </c>
      <c r="N16" s="3">
        <v>60</v>
      </c>
      <c r="O16" s="3">
        <v>0</v>
      </c>
      <c r="P16" s="3">
        <v>0</v>
      </c>
      <c r="Q16" s="3">
        <v>310</v>
      </c>
      <c r="R16" s="3">
        <v>578.43333333333328</v>
      </c>
      <c r="S16" s="3">
        <v>620</v>
      </c>
      <c r="T16" s="3">
        <v>904.41666666666663</v>
      </c>
      <c r="U16" s="3">
        <v>0</v>
      </c>
      <c r="V16" s="3">
        <v>40</v>
      </c>
      <c r="W16" s="3">
        <v>0</v>
      </c>
      <c r="X16" s="3">
        <v>0</v>
      </c>
      <c r="Y16" s="3">
        <v>0</v>
      </c>
      <c r="Z16" s="3">
        <v>0</v>
      </c>
      <c r="AA16" s="3">
        <v>0</v>
      </c>
      <c r="AB16" s="3">
        <v>0</v>
      </c>
      <c r="AC16" s="3">
        <v>371</v>
      </c>
      <c r="AD16" s="4">
        <f ca="1">IF(A16="","",IFERROR((VLOOKUP(A16,A16:AC216,10,0)+VLOOKUP(A16,A16:AC216,18,0))/VLOOKUP(A16,A16:AC216,29,0),"-"))</f>
        <v>4.7298292902066477</v>
      </c>
      <c r="AE16" s="4">
        <f ca="1">IF(A16="","",IFERROR((VLOOKUP(A16,A16:AC216,12,0)+VLOOKUP(A16,A16:AC216,20,0))/VLOOKUP(A16,A16:AC216,29,0),"-"))</f>
        <v>6.2342767295597481</v>
      </c>
      <c r="AF16" s="4">
        <f ca="1">IF(A16="","",IFERROR((VLOOKUP(A16,A16:AC216,14,0)+VLOOKUP(A16,A16:AC216,22,0))/VLOOKUP(A16,A16:AC216,29,0),"-"))</f>
        <v>0.26954177897574122</v>
      </c>
      <c r="AG16" s="4">
        <f ca="1">IF(A16="","",IFERROR((VLOOKUP(A16,A16:AC216,16,0)+VLOOKUP(A16,A16:AC216,24,0))/VLOOKUP(A16,A16:AC216,29,0),"-"))</f>
        <v>0</v>
      </c>
      <c r="AH16" s="4">
        <f ca="1">IF(A16="","",IFERROR(VLOOKUP(A16,A16:AC216,26,0)/VLOOKUP(A16,A16:AC216,29,0),"-"))</f>
        <v>0</v>
      </c>
      <c r="AI16" s="4">
        <f ca="1">IF(A16="","",IFERROR(VLOOKUP(A16,A16:AC216,28,0)/VLOOKUP(A16,A16:AC216,29,0),"-"))</f>
        <v>0</v>
      </c>
      <c r="AJ16" s="4">
        <f ca="1">IF(A16="","",IFERROR((VLOOKUP(A16,A16:AC216,10,0)+VLOOKUP(A16,A16:AC216,12,0)+VLOOKUP(A16,A16:AC216,14,0)+VLOOKUP(A16,A16:AC216,16,0)+VLOOKUP(A16,A16:AC216,18,0)+VLOOKUP(A16,A16:AC216,20,0)+VLOOKUP(A16,A16:AC216,22,0)+VLOOKUP(A16,A16:AC216,24,0)+VLOOKUP(A16,A16:AC216,26,0)+VLOOKUP(A16,A16:AC216,28,0))/VLOOKUP(A16,A16:AC216,29,0),"-"))</f>
        <v>11.233647798742139</v>
      </c>
      <c r="AK16" s="27">
        <f ca="1">IF(A16="","",IFERROR(VLOOKUP(A16,A16:AC216,10,0)/VLOOKUP(A16,A16:AC216,9,0),"-"))</f>
        <v>0.84324970131421739</v>
      </c>
      <c r="AL16" s="27">
        <f ca="1">IF(A16="","",IFERROR(VLOOKUP(A16,A16:AC216,12,0)/VLOOKUP(A16,A16:AC216,11,0),"-"))</f>
        <v>1.514516129032258</v>
      </c>
      <c r="AM16" s="27" t="str">
        <f ca="1">IF(A16="","",IFERROR(VLOOKUP(A16,A16:AC216,14,0)/VLOOKUP(A16,A16:AC216,13,0),"-"))</f>
        <v>-</v>
      </c>
      <c r="AN16" s="27" t="str">
        <f ca="1">IF(A16="","",IFERROR(VLOOKUP(A16,A16:AC216,16,0)/VLOOKUP(A16,A16:AC216,15,0),"-"))</f>
        <v>-</v>
      </c>
      <c r="AO16" s="27">
        <f ca="1">IF(A16="","",IFERROR(VLOOKUP(A16,A16:AC216,18,0)/VLOOKUP(A16,A16:AC216,17,0),"-"))</f>
        <v>1.8659139784946235</v>
      </c>
      <c r="AP16" s="27">
        <f ca="1">IF(A16="","",IFERROR(VLOOKUP(A16,A16:AC216,20,0)/VLOOKUP(A16,A16:AC216,19,0),"-"))</f>
        <v>1.4587365591397849</v>
      </c>
      <c r="AQ16" s="27" t="str">
        <f ca="1">IF(A16="","",IFERROR(VLOOKUP(A16,A16:AC216,22,0)/VLOOKUP(A16,A16:AC216,21,0),"-"))</f>
        <v>-</v>
      </c>
      <c r="AR16" s="27" t="str">
        <f ca="1">IF(A16="","",IFERROR(VLOOKUP(A16,A16:AC216,24,0)/VLOOKUP(A16,A16:AC216,23,0),"-"))</f>
        <v>-</v>
      </c>
      <c r="AS16" s="27" t="str">
        <f ca="1">IF(A16="","",IFERROR(VLOOKUP(A16,A16:AC216,26,0)/VLOOKUP(A16,A16:AC216,25,0),"-"))</f>
        <v>-</v>
      </c>
      <c r="AT16" s="27" t="str">
        <f ca="1">IF(A16="","",IFERROR(VLOOKUP(A16,A16:AC216,28,0)/VLOOKUP(A16,A16:AC216,27,0),"-"))</f>
        <v>-</v>
      </c>
    </row>
    <row r="17" spans="1:46" ht="30" x14ac:dyDescent="0.25">
      <c r="A17" t="str" cm="1">
        <f t="array" aca="1" ref="A17" ca="1">INDIRECT("D" &amp; ROW())&amp;INDIRECT("F" &amp; ROW())</f>
        <v>RTQ02Dean</v>
      </c>
      <c r="D17" s="55" t="str">
        <f t="shared" si="12"/>
        <v>RTQ02</v>
      </c>
      <c r="E17" s="71" t="s">
        <v>4246</v>
      </c>
      <c r="F17" s="25" t="s">
        <v>9943</v>
      </c>
      <c r="G17" s="2" t="s">
        <v>14700</v>
      </c>
      <c r="H17" s="57"/>
      <c r="I17" s="1">
        <v>1395</v>
      </c>
      <c r="J17" s="1">
        <v>1089.55</v>
      </c>
      <c r="K17" s="1">
        <v>1395</v>
      </c>
      <c r="L17" s="1">
        <v>1894.7666666666667</v>
      </c>
      <c r="M17" s="1">
        <v>0</v>
      </c>
      <c r="N17" s="1">
        <v>169.41666666666666</v>
      </c>
      <c r="O17" s="1">
        <v>0</v>
      </c>
      <c r="P17" s="1">
        <v>0</v>
      </c>
      <c r="Q17" s="5">
        <v>620</v>
      </c>
      <c r="R17" s="5">
        <v>713.16666666666663</v>
      </c>
      <c r="S17" s="6">
        <v>620</v>
      </c>
      <c r="T17" s="5">
        <v>1020.8333333333334</v>
      </c>
      <c r="U17" s="5">
        <v>0</v>
      </c>
      <c r="V17" s="6">
        <v>40.666666666666664</v>
      </c>
      <c r="W17" s="6">
        <v>0</v>
      </c>
      <c r="X17" s="6">
        <v>0</v>
      </c>
      <c r="Y17" s="6">
        <v>0</v>
      </c>
      <c r="Z17" s="6">
        <v>0</v>
      </c>
      <c r="AA17" s="6">
        <v>0</v>
      </c>
      <c r="AB17" s="6">
        <v>15</v>
      </c>
      <c r="AC17" s="6">
        <v>445</v>
      </c>
      <c r="AD17" s="4">
        <f t="shared" ref="AD17:AD80" ca="1" si="13">IF(A17="","",IFERROR((VLOOKUP(A17,A17:AC217,10,0)+VLOOKUP(A17,A17:AC217,18,0))/VLOOKUP(A17,A17:AC217,29,0),"-"))</f>
        <v>4.0510486891385771</v>
      </c>
      <c r="AE17" s="4">
        <f t="shared" ref="AE17:AE80" ca="1" si="14">IF(A17="","",IFERROR((VLOOKUP(A17,A17:AC217,12,0)+VLOOKUP(A17,A17:AC217,20,0))/VLOOKUP(A17,A17:AC217,29,0),"-"))</f>
        <v>6.5519101123595505</v>
      </c>
      <c r="AF17" s="4">
        <f t="shared" ref="AF17:AF80" ca="1" si="15">IF(A17="","",IFERROR((VLOOKUP(A17,A17:AC217,14,0)+VLOOKUP(A17,A17:AC217,22,0))/VLOOKUP(A17,A17:AC217,29,0),"-"))</f>
        <v>0.47209737827715353</v>
      </c>
      <c r="AG17" s="4">
        <f t="shared" ref="AG17:AG80" ca="1" si="16">IF(A17="","",IFERROR((VLOOKUP(A17,A17:AC217,16,0)+VLOOKUP(A17,A17:AC217,24,0))/VLOOKUP(A17,A17:AC217,29,0),"-"))</f>
        <v>0</v>
      </c>
      <c r="AH17" s="4">
        <f t="shared" ref="AH17:AH80" ca="1" si="17">IF(A17="","",IFERROR(VLOOKUP(A17,A17:AC217,26,0)/VLOOKUP(A17,A17:AC217,29,0),"-"))</f>
        <v>0</v>
      </c>
      <c r="AI17" s="4">
        <f t="shared" ref="AI17:AI80" ca="1" si="18">IF(A17="","",IFERROR(VLOOKUP(A17,A17:AC217,28,0)/VLOOKUP(A17,A17:AC217,29,0),"-"))</f>
        <v>3.3707865168539325E-2</v>
      </c>
      <c r="AJ17" s="4">
        <f t="shared" ref="AJ17:AJ80" ca="1" si="19">IF(A17="","",IFERROR((VLOOKUP(A17,A17:AC217,10,0)+VLOOKUP(A17,A17:AC217,12,0)+VLOOKUP(A17,A17:AC217,14,0)+VLOOKUP(A17,A17:AC217,16,0)+VLOOKUP(A17,A17:AC217,18,0)+VLOOKUP(A17,A17:AC217,20,0)+VLOOKUP(A17,A17:AC217,22,0)+VLOOKUP(A17,A17:AC217,24,0)+VLOOKUP(A17,A17:AC217,26,0)+VLOOKUP(A17,A17:AC217,28,0))/VLOOKUP(A17,A17:AC217,29,0),"-"))</f>
        <v>11.10876404494382</v>
      </c>
      <c r="AK17" s="27">
        <f t="shared" ref="AK17:AK80" ca="1" si="20">IF(A17="","",IFERROR(VLOOKUP(A17,A17:AC217,10,0)/VLOOKUP(A17,A17:AC217,9,0),"-"))</f>
        <v>0.7810394265232975</v>
      </c>
      <c r="AL17" s="27">
        <f t="shared" ref="AL17:AL80" ca="1" si="21">IF(A17="","",IFERROR(VLOOKUP(A17,A17:AC217,12,0)/VLOOKUP(A17,A17:AC217,11,0),"-"))</f>
        <v>1.3582556750298687</v>
      </c>
      <c r="AM17" s="27" t="str">
        <f t="shared" ref="AM17:AM80" ca="1" si="22">IF(A17="","",IFERROR(VLOOKUP(A17,A17:AC217,14,0)/VLOOKUP(A17,A17:AC217,13,0),"-"))</f>
        <v>-</v>
      </c>
      <c r="AN17" s="27" t="str">
        <f t="shared" ref="AN17:AN80" ca="1" si="23">IF(A17="","",IFERROR(VLOOKUP(A17,A17:AC217,16,0)/VLOOKUP(A17,A17:AC217,15,0),"-"))</f>
        <v>-</v>
      </c>
      <c r="AO17" s="27">
        <f t="shared" ref="AO17:AO80" ca="1" si="24">IF(A17="","",IFERROR(VLOOKUP(A17,A17:AC217,18,0)/VLOOKUP(A17,A17:AC217,17,0),"-"))</f>
        <v>1.150268817204301</v>
      </c>
      <c r="AP17" s="27">
        <f t="shared" ref="AP17:AP80" ca="1" si="25">IF(A17="","",IFERROR(VLOOKUP(A17,A17:AC217,20,0)/VLOOKUP(A17,A17:AC217,19,0),"-"))</f>
        <v>1.646505376344086</v>
      </c>
      <c r="AQ17" s="27" t="str">
        <f t="shared" ref="AQ17:AQ80" ca="1" si="26">IF(A17="","",IFERROR(VLOOKUP(A17,A17:AC217,22,0)/VLOOKUP(A17,A17:AC217,21,0),"-"))</f>
        <v>-</v>
      </c>
      <c r="AR17" s="27" t="str">
        <f t="shared" ref="AR17:AR80" ca="1" si="27">IF(A17="","",IFERROR(VLOOKUP(A17,A17:AC217,24,0)/VLOOKUP(A17,A17:AC217,23,0),"-"))</f>
        <v>-</v>
      </c>
      <c r="AS17" s="27" t="str">
        <f t="shared" ref="AS17:AS80" ca="1" si="28">IF(A17="","",IFERROR(VLOOKUP(A17,A17:AC217,26,0)/VLOOKUP(A17,A17:AC217,25,0),"-"))</f>
        <v>-</v>
      </c>
      <c r="AT17" s="27" t="str">
        <f t="shared" ref="AT17:AT80" ca="1" si="29">IF(A17="","",IFERROR(VLOOKUP(A17,A17:AC217,28,0)/VLOOKUP(A17,A17:AC217,27,0),"-"))</f>
        <v>-</v>
      </c>
    </row>
    <row r="18" spans="1:46" ht="30" x14ac:dyDescent="0.25">
      <c r="A18" t="str" cm="1">
        <f t="array" aca="1" ref="A18" ca="1">INDIRECT("D" &amp; ROW())&amp;INDIRECT("F" &amp; ROW())</f>
        <v>RTQ02Greyfriars</v>
      </c>
      <c r="D18" s="55" t="str">
        <f t="shared" si="12"/>
        <v>RTQ02</v>
      </c>
      <c r="E18" s="71" t="s">
        <v>4246</v>
      </c>
      <c r="F18" s="25" t="s">
        <v>9944</v>
      </c>
      <c r="G18" s="2" t="s">
        <v>14700</v>
      </c>
      <c r="H18" s="57"/>
      <c r="I18" s="3">
        <v>1627.5</v>
      </c>
      <c r="J18" s="5">
        <v>1075.1666666666667</v>
      </c>
      <c r="K18" s="5">
        <v>1395</v>
      </c>
      <c r="L18" s="5">
        <v>1973.4333333333334</v>
      </c>
      <c r="M18" s="5">
        <v>0</v>
      </c>
      <c r="N18" s="5">
        <v>45.25</v>
      </c>
      <c r="O18" s="5">
        <v>0</v>
      </c>
      <c r="P18" s="5">
        <v>0</v>
      </c>
      <c r="Q18" s="5">
        <v>620</v>
      </c>
      <c r="R18" s="5">
        <v>602.83333333333337</v>
      </c>
      <c r="S18" s="6">
        <v>620</v>
      </c>
      <c r="T18" s="5">
        <v>1173.0833333333333</v>
      </c>
      <c r="U18" s="5">
        <v>0</v>
      </c>
      <c r="V18" s="6">
        <v>10</v>
      </c>
      <c r="W18" s="6">
        <v>0</v>
      </c>
      <c r="X18" s="6">
        <v>0</v>
      </c>
      <c r="Y18" s="6">
        <v>0</v>
      </c>
      <c r="Z18" s="6">
        <v>0</v>
      </c>
      <c r="AA18" s="6">
        <v>0</v>
      </c>
      <c r="AB18" s="6">
        <v>0</v>
      </c>
      <c r="AC18" s="6">
        <v>301</v>
      </c>
      <c r="AD18" s="4">
        <f t="shared" ca="1" si="13"/>
        <v>5.5747508305647839</v>
      </c>
      <c r="AE18" s="4">
        <f t="shared" ca="1" si="14"/>
        <v>10.453543743078626</v>
      </c>
      <c r="AF18" s="4">
        <f t="shared" ca="1" si="15"/>
        <v>0.18355481727574752</v>
      </c>
      <c r="AG18" s="4">
        <f t="shared" ca="1" si="16"/>
        <v>0</v>
      </c>
      <c r="AH18" s="4">
        <f t="shared" ca="1" si="17"/>
        <v>0</v>
      </c>
      <c r="AI18" s="4">
        <f t="shared" ca="1" si="18"/>
        <v>0</v>
      </c>
      <c r="AJ18" s="4">
        <f t="shared" ca="1" si="19"/>
        <v>16.211849390919159</v>
      </c>
      <c r="AK18" s="27">
        <f t="shared" ca="1" si="20"/>
        <v>0.66062467997951868</v>
      </c>
      <c r="AL18" s="27">
        <f t="shared" ca="1" si="21"/>
        <v>1.414647550776583</v>
      </c>
      <c r="AM18" s="27" t="str">
        <f t="shared" ca="1" si="22"/>
        <v>-</v>
      </c>
      <c r="AN18" s="27" t="str">
        <f t="shared" ca="1" si="23"/>
        <v>-</v>
      </c>
      <c r="AO18" s="27">
        <f t="shared" ca="1" si="24"/>
        <v>0.97231182795698934</v>
      </c>
      <c r="AP18" s="27">
        <f t="shared" ca="1" si="25"/>
        <v>1.8920698924731181</v>
      </c>
      <c r="AQ18" s="27" t="str">
        <f t="shared" ca="1" si="26"/>
        <v>-</v>
      </c>
      <c r="AR18" s="27" t="str">
        <f t="shared" ca="1" si="27"/>
        <v>-</v>
      </c>
      <c r="AS18" s="27" t="str">
        <f t="shared" ca="1" si="28"/>
        <v>-</v>
      </c>
      <c r="AT18" s="27" t="str">
        <f t="shared" ca="1" si="29"/>
        <v>-</v>
      </c>
    </row>
    <row r="19" spans="1:46" ht="30" x14ac:dyDescent="0.2">
      <c r="A19" t="str" cm="1">
        <f t="array" aca="1" ref="A19" ca="1">INDIRECT("D" &amp; ROW())&amp;INDIRECT("F" &amp; ROW())</f>
        <v>RTQ02Kingsholm</v>
      </c>
      <c r="D19" s="55" t="str">
        <f t="shared" si="12"/>
        <v>RTQ02</v>
      </c>
      <c r="E19" s="72" t="s">
        <v>4246</v>
      </c>
      <c r="F19" s="25" t="s">
        <v>9945</v>
      </c>
      <c r="G19" s="2" t="s">
        <v>14700</v>
      </c>
      <c r="H19" s="57"/>
      <c r="I19" s="3">
        <v>1395</v>
      </c>
      <c r="J19" s="5">
        <v>1280.2</v>
      </c>
      <c r="K19" s="5">
        <v>1395</v>
      </c>
      <c r="L19" s="5">
        <v>1716.25</v>
      </c>
      <c r="M19" s="5">
        <v>0</v>
      </c>
      <c r="N19" s="5">
        <v>0</v>
      </c>
      <c r="O19" s="5">
        <v>0</v>
      </c>
      <c r="P19" s="5">
        <v>0</v>
      </c>
      <c r="Q19" s="5">
        <v>620</v>
      </c>
      <c r="R19" s="5">
        <v>607.91666666666663</v>
      </c>
      <c r="S19" s="6">
        <v>620</v>
      </c>
      <c r="T19" s="5">
        <v>836.0333333333333</v>
      </c>
      <c r="U19" s="5">
        <v>0</v>
      </c>
      <c r="V19" s="6">
        <v>0</v>
      </c>
      <c r="W19" s="6">
        <v>0</v>
      </c>
      <c r="X19" s="6">
        <v>0</v>
      </c>
      <c r="Y19" s="6">
        <v>0</v>
      </c>
      <c r="Z19" s="6">
        <v>0</v>
      </c>
      <c r="AA19" s="6">
        <v>0</v>
      </c>
      <c r="AB19" s="6">
        <v>0</v>
      </c>
      <c r="AC19" s="6">
        <v>464</v>
      </c>
      <c r="AD19" s="4">
        <f t="shared" ca="1" si="13"/>
        <v>4.0692169540229886</v>
      </c>
      <c r="AE19" s="4">
        <f t="shared" ca="1" si="14"/>
        <v>5.5006106321839079</v>
      </c>
      <c r="AF19" s="4">
        <f t="shared" ca="1" si="15"/>
        <v>0</v>
      </c>
      <c r="AG19" s="4">
        <f t="shared" ca="1" si="16"/>
        <v>0</v>
      </c>
      <c r="AH19" s="4">
        <f t="shared" ca="1" si="17"/>
        <v>0</v>
      </c>
      <c r="AI19" s="4">
        <f t="shared" ca="1" si="18"/>
        <v>0</v>
      </c>
      <c r="AJ19" s="4">
        <f t="shared" ca="1" si="19"/>
        <v>9.5698275862068964</v>
      </c>
      <c r="AK19" s="27">
        <f t="shared" ca="1" si="20"/>
        <v>0.91770609318996421</v>
      </c>
      <c r="AL19" s="27">
        <f t="shared" ca="1" si="21"/>
        <v>1.2302867383512546</v>
      </c>
      <c r="AM19" s="27" t="str">
        <f t="shared" ca="1" si="22"/>
        <v>-</v>
      </c>
      <c r="AN19" s="27" t="str">
        <f t="shared" ca="1" si="23"/>
        <v>-</v>
      </c>
      <c r="AO19" s="27">
        <f t="shared" ca="1" si="24"/>
        <v>0.980510752688172</v>
      </c>
      <c r="AP19" s="27">
        <f t="shared" ca="1" si="25"/>
        <v>1.3484408602150537</v>
      </c>
      <c r="AQ19" s="27" t="str">
        <f t="shared" ca="1" si="26"/>
        <v>-</v>
      </c>
      <c r="AR19" s="27" t="str">
        <f t="shared" ca="1" si="27"/>
        <v>-</v>
      </c>
      <c r="AS19" s="27" t="str">
        <f t="shared" ca="1" si="28"/>
        <v>-</v>
      </c>
      <c r="AT19" s="27" t="str">
        <f t="shared" ca="1" si="29"/>
        <v>-</v>
      </c>
    </row>
    <row r="20" spans="1:46" ht="30" x14ac:dyDescent="0.2">
      <c r="A20" t="str" cm="1">
        <f t="array" aca="1" ref="A20" ca="1">INDIRECT("D" &amp; ROW())&amp;INDIRECT("F" &amp; ROW())</f>
        <v>RTQ02Montpellier</v>
      </c>
      <c r="D20" s="55" t="str">
        <f t="shared" si="12"/>
        <v>RTQ02</v>
      </c>
      <c r="E20" s="73" t="s">
        <v>4246</v>
      </c>
      <c r="F20" s="25" t="s">
        <v>9946</v>
      </c>
      <c r="G20" s="2" t="s">
        <v>14700</v>
      </c>
      <c r="H20" s="57"/>
      <c r="I20" s="3">
        <v>930</v>
      </c>
      <c r="J20" s="5">
        <v>893.25</v>
      </c>
      <c r="K20" s="5">
        <v>1395</v>
      </c>
      <c r="L20" s="5">
        <v>1338.6666666666667</v>
      </c>
      <c r="M20" s="5">
        <v>0</v>
      </c>
      <c r="N20" s="5">
        <v>0</v>
      </c>
      <c r="O20" s="5">
        <v>0</v>
      </c>
      <c r="P20" s="5">
        <v>0</v>
      </c>
      <c r="Q20" s="5">
        <v>620</v>
      </c>
      <c r="R20" s="5">
        <v>618.66666666666663</v>
      </c>
      <c r="S20" s="6">
        <v>620</v>
      </c>
      <c r="T20" s="5">
        <v>600.33333333333337</v>
      </c>
      <c r="U20" s="5">
        <v>0</v>
      </c>
      <c r="V20" s="6">
        <v>0</v>
      </c>
      <c r="W20" s="6">
        <v>0</v>
      </c>
      <c r="X20" s="6">
        <v>0</v>
      </c>
      <c r="Y20" s="6">
        <v>0</v>
      </c>
      <c r="Z20" s="6">
        <v>0</v>
      </c>
      <c r="AA20" s="6">
        <v>0</v>
      </c>
      <c r="AB20" s="6">
        <v>0</v>
      </c>
      <c r="AC20" s="6">
        <v>294</v>
      </c>
      <c r="AD20" s="4">
        <f t="shared" ca="1" si="13"/>
        <v>5.1425736961451243</v>
      </c>
      <c r="AE20" s="4">
        <f t="shared" ca="1" si="14"/>
        <v>6.5952380952380949</v>
      </c>
      <c r="AF20" s="4">
        <f t="shared" ca="1" si="15"/>
        <v>0</v>
      </c>
      <c r="AG20" s="4">
        <f t="shared" ca="1" si="16"/>
        <v>0</v>
      </c>
      <c r="AH20" s="4">
        <f t="shared" ca="1" si="17"/>
        <v>0</v>
      </c>
      <c r="AI20" s="4">
        <f t="shared" ca="1" si="18"/>
        <v>0</v>
      </c>
      <c r="AJ20" s="4">
        <f t="shared" ca="1" si="19"/>
        <v>11.737811791383221</v>
      </c>
      <c r="AK20" s="27">
        <f t="shared" ca="1" si="20"/>
        <v>0.9604838709677419</v>
      </c>
      <c r="AL20" s="27">
        <f t="shared" ca="1" si="21"/>
        <v>0.95961768219832744</v>
      </c>
      <c r="AM20" s="27" t="str">
        <f t="shared" ca="1" si="22"/>
        <v>-</v>
      </c>
      <c r="AN20" s="27" t="str">
        <f t="shared" ca="1" si="23"/>
        <v>-</v>
      </c>
      <c r="AO20" s="27">
        <f t="shared" ca="1" si="24"/>
        <v>0.99784946236559136</v>
      </c>
      <c r="AP20" s="27">
        <f t="shared" ca="1" si="25"/>
        <v>0.96827956989247321</v>
      </c>
      <c r="AQ20" s="27" t="str">
        <f t="shared" ca="1" si="26"/>
        <v>-</v>
      </c>
      <c r="AR20" s="27" t="str">
        <f t="shared" ca="1" si="27"/>
        <v>-</v>
      </c>
      <c r="AS20" s="27" t="str">
        <f t="shared" ca="1" si="28"/>
        <v>-</v>
      </c>
      <c r="AT20" s="27" t="str">
        <f t="shared" ca="1" si="29"/>
        <v>-</v>
      </c>
    </row>
    <row r="21" spans="1:46" ht="30" x14ac:dyDescent="0.2">
      <c r="A21" t="str" cm="1">
        <f t="array" aca="1" ref="A21" ca="1">INDIRECT("D" &amp; ROW())&amp;INDIRECT("F" &amp; ROW())</f>
        <v>RTQ02Priory</v>
      </c>
      <c r="D21" s="55" t="str">
        <f t="shared" si="12"/>
        <v>RTQ02</v>
      </c>
      <c r="E21" s="73" t="s">
        <v>4246</v>
      </c>
      <c r="F21" s="25" t="s">
        <v>9947</v>
      </c>
      <c r="G21" s="2" t="s">
        <v>14700</v>
      </c>
      <c r="H21" s="57"/>
      <c r="I21" s="3">
        <v>1627.5</v>
      </c>
      <c r="J21" s="5">
        <v>1476.3166666666666</v>
      </c>
      <c r="K21" s="5">
        <v>1395</v>
      </c>
      <c r="L21" s="5">
        <v>2154.3333333333335</v>
      </c>
      <c r="M21" s="5">
        <v>0</v>
      </c>
      <c r="N21" s="5">
        <v>0</v>
      </c>
      <c r="O21" s="5">
        <v>0</v>
      </c>
      <c r="P21" s="5">
        <v>0</v>
      </c>
      <c r="Q21" s="5">
        <v>620</v>
      </c>
      <c r="R21" s="5">
        <v>616.95000000000005</v>
      </c>
      <c r="S21" s="6">
        <v>620</v>
      </c>
      <c r="T21" s="5">
        <v>853.01666666666665</v>
      </c>
      <c r="U21" s="5">
        <v>0</v>
      </c>
      <c r="V21" s="6">
        <v>0</v>
      </c>
      <c r="W21" s="6">
        <v>0</v>
      </c>
      <c r="X21" s="6">
        <v>0</v>
      </c>
      <c r="Y21" s="6">
        <v>0</v>
      </c>
      <c r="Z21" s="6">
        <v>0</v>
      </c>
      <c r="AA21" s="6">
        <v>0</v>
      </c>
      <c r="AB21" s="6">
        <v>0</v>
      </c>
      <c r="AC21" s="6">
        <v>553</v>
      </c>
      <c r="AD21" s="4">
        <f t="shared" ca="1" si="13"/>
        <v>3.7852923447860154</v>
      </c>
      <c r="AE21" s="4">
        <f t="shared" ca="1" si="14"/>
        <v>5.4382459312839062</v>
      </c>
      <c r="AF21" s="4">
        <f t="shared" ca="1" si="15"/>
        <v>0</v>
      </c>
      <c r="AG21" s="4">
        <f t="shared" ca="1" si="16"/>
        <v>0</v>
      </c>
      <c r="AH21" s="4">
        <f t="shared" ca="1" si="17"/>
        <v>0</v>
      </c>
      <c r="AI21" s="4">
        <f t="shared" ca="1" si="18"/>
        <v>0</v>
      </c>
      <c r="AJ21" s="4">
        <f t="shared" ca="1" si="19"/>
        <v>9.223538276069922</v>
      </c>
      <c r="AK21" s="27">
        <f t="shared" ca="1" si="20"/>
        <v>0.90710701484895029</v>
      </c>
      <c r="AL21" s="27">
        <f t="shared" ca="1" si="21"/>
        <v>1.5443249701314219</v>
      </c>
      <c r="AM21" s="27" t="str">
        <f t="shared" ca="1" si="22"/>
        <v>-</v>
      </c>
      <c r="AN21" s="27" t="str">
        <f t="shared" ca="1" si="23"/>
        <v>-</v>
      </c>
      <c r="AO21" s="27">
        <f t="shared" ca="1" si="24"/>
        <v>0.99508064516129036</v>
      </c>
      <c r="AP21" s="27">
        <f t="shared" ca="1" si="25"/>
        <v>1.3758333333333332</v>
      </c>
      <c r="AQ21" s="27" t="str">
        <f t="shared" ca="1" si="26"/>
        <v>-</v>
      </c>
      <c r="AR21" s="27" t="str">
        <f t="shared" ca="1" si="27"/>
        <v>-</v>
      </c>
      <c r="AS21" s="27" t="str">
        <f t="shared" ca="1" si="28"/>
        <v>-</v>
      </c>
      <c r="AT21" s="27" t="str">
        <f t="shared" ca="1" si="29"/>
        <v>-</v>
      </c>
    </row>
    <row r="22" spans="1:46" ht="30" x14ac:dyDescent="0.2">
      <c r="A22" t="str" cm="1">
        <f t="array" aca="1" ref="A22" ca="1">INDIRECT("D" &amp; ROW())&amp;INDIRECT("F" &amp; ROW())</f>
        <v>RTQ01Chestnut</v>
      </c>
      <c r="D22" s="55" t="str">
        <f t="shared" si="12"/>
        <v>RTQ01</v>
      </c>
      <c r="E22" s="74" t="s">
        <v>4177</v>
      </c>
      <c r="F22" s="25" t="s">
        <v>9355</v>
      </c>
      <c r="G22" s="2" t="s">
        <v>14704</v>
      </c>
      <c r="H22" s="57"/>
      <c r="I22" s="3">
        <v>1162.5</v>
      </c>
      <c r="J22" s="5">
        <v>924.25</v>
      </c>
      <c r="K22" s="5">
        <v>1162.5</v>
      </c>
      <c r="L22" s="5">
        <v>1325.8333333333333</v>
      </c>
      <c r="M22" s="5">
        <v>0</v>
      </c>
      <c r="N22" s="5">
        <v>0</v>
      </c>
      <c r="O22" s="5">
        <v>0</v>
      </c>
      <c r="P22" s="5">
        <v>7.5</v>
      </c>
      <c r="Q22" s="5">
        <v>310</v>
      </c>
      <c r="R22" s="5">
        <v>309.16666666666669</v>
      </c>
      <c r="S22" s="6">
        <v>620</v>
      </c>
      <c r="T22" s="5">
        <v>608.66666666666663</v>
      </c>
      <c r="U22" s="5">
        <v>0</v>
      </c>
      <c r="V22" s="6">
        <v>0</v>
      </c>
      <c r="W22" s="6">
        <v>0</v>
      </c>
      <c r="X22" s="6">
        <v>0</v>
      </c>
      <c r="Y22" s="6">
        <v>0</v>
      </c>
      <c r="Z22" s="6">
        <v>0</v>
      </c>
      <c r="AA22" s="6">
        <v>0</v>
      </c>
      <c r="AB22" s="6">
        <v>0</v>
      </c>
      <c r="AC22" s="6">
        <v>426</v>
      </c>
      <c r="AD22" s="4">
        <f t="shared" ca="1" si="13"/>
        <v>2.8953442879499218</v>
      </c>
      <c r="AE22" s="4">
        <f t="shared" ca="1" si="14"/>
        <v>4.541079812206573</v>
      </c>
      <c r="AF22" s="4">
        <f t="shared" ca="1" si="15"/>
        <v>0</v>
      </c>
      <c r="AG22" s="4">
        <f t="shared" ca="1" si="16"/>
        <v>1.7605633802816902E-2</v>
      </c>
      <c r="AH22" s="4">
        <f t="shared" ca="1" si="17"/>
        <v>0</v>
      </c>
      <c r="AI22" s="4">
        <f t="shared" ca="1" si="18"/>
        <v>0</v>
      </c>
      <c r="AJ22" s="4">
        <f t="shared" ca="1" si="19"/>
        <v>7.4540297339593096</v>
      </c>
      <c r="AK22" s="27">
        <f t="shared" ca="1" si="20"/>
        <v>0.79505376344086021</v>
      </c>
      <c r="AL22" s="27">
        <f t="shared" ca="1" si="21"/>
        <v>1.1405017921146954</v>
      </c>
      <c r="AM22" s="27" t="str">
        <f t="shared" ca="1" si="22"/>
        <v>-</v>
      </c>
      <c r="AN22" s="27" t="str">
        <f t="shared" ca="1" si="23"/>
        <v>-</v>
      </c>
      <c r="AO22" s="27">
        <f t="shared" ca="1" si="24"/>
        <v>0.99731182795698936</v>
      </c>
      <c r="AP22" s="27">
        <f t="shared" ca="1" si="25"/>
        <v>0.98172043010752685</v>
      </c>
      <c r="AQ22" s="27" t="str">
        <f t="shared" ca="1" si="26"/>
        <v>-</v>
      </c>
      <c r="AR22" s="27" t="str">
        <f t="shared" ca="1" si="27"/>
        <v>-</v>
      </c>
      <c r="AS22" s="27" t="str">
        <f t="shared" ca="1" si="28"/>
        <v>-</v>
      </c>
      <c r="AT22" s="27" t="str">
        <f t="shared" ca="1" si="29"/>
        <v>-</v>
      </c>
    </row>
    <row r="23" spans="1:46" ht="30" x14ac:dyDescent="0.2">
      <c r="A23" t="str" cm="1">
        <f t="array" aca="1" ref="A23" ca="1">INDIRECT("D" &amp; ROW())&amp;INDIRECT("F" &amp; ROW())</f>
        <v>RTQ01Mulberry</v>
      </c>
      <c r="D23" s="55" t="str">
        <f t="shared" si="12"/>
        <v>RTQ01</v>
      </c>
      <c r="E23" s="74" t="s">
        <v>4177</v>
      </c>
      <c r="F23" s="25" t="s">
        <v>9360</v>
      </c>
      <c r="G23" s="2" t="s">
        <v>14704</v>
      </c>
      <c r="H23" s="57"/>
      <c r="I23" s="3">
        <v>1162.5</v>
      </c>
      <c r="J23" s="5">
        <v>1054.1666666666667</v>
      </c>
      <c r="K23" s="5">
        <v>1627.5</v>
      </c>
      <c r="L23" s="5">
        <v>1558.25</v>
      </c>
      <c r="M23" s="5">
        <v>0</v>
      </c>
      <c r="N23" s="5">
        <v>0</v>
      </c>
      <c r="O23" s="5">
        <v>0</v>
      </c>
      <c r="P23" s="5">
        <v>0</v>
      </c>
      <c r="Q23" s="5">
        <v>620</v>
      </c>
      <c r="R23" s="5">
        <v>579.5</v>
      </c>
      <c r="S23" s="6">
        <v>620</v>
      </c>
      <c r="T23" s="5">
        <v>621.41666666666663</v>
      </c>
      <c r="U23" s="5">
        <v>0</v>
      </c>
      <c r="V23" s="6">
        <v>0</v>
      </c>
      <c r="W23" s="6">
        <v>0</v>
      </c>
      <c r="X23" s="6">
        <v>0</v>
      </c>
      <c r="Y23" s="6">
        <v>0</v>
      </c>
      <c r="Z23" s="6">
        <v>0</v>
      </c>
      <c r="AA23" s="6">
        <v>0</v>
      </c>
      <c r="AB23" s="6">
        <v>0</v>
      </c>
      <c r="AC23" s="6">
        <v>544</v>
      </c>
      <c r="AD23" s="4">
        <f t="shared" ca="1" si="13"/>
        <v>3.0030637254901964</v>
      </c>
      <c r="AE23" s="4">
        <f t="shared" ca="1" si="14"/>
        <v>4.0067401960784315</v>
      </c>
      <c r="AF23" s="4">
        <f t="shared" ca="1" si="15"/>
        <v>0</v>
      </c>
      <c r="AG23" s="4">
        <f t="shared" ca="1" si="16"/>
        <v>0</v>
      </c>
      <c r="AH23" s="4">
        <f t="shared" ca="1" si="17"/>
        <v>0</v>
      </c>
      <c r="AI23" s="4">
        <f t="shared" ca="1" si="18"/>
        <v>0</v>
      </c>
      <c r="AJ23" s="4">
        <f t="shared" ca="1" si="19"/>
        <v>7.0098039215686274</v>
      </c>
      <c r="AK23" s="27">
        <f t="shared" ca="1" si="20"/>
        <v>0.90681003584229403</v>
      </c>
      <c r="AL23" s="27">
        <f t="shared" ca="1" si="21"/>
        <v>0.95745007680491556</v>
      </c>
      <c r="AM23" s="27" t="str">
        <f t="shared" ca="1" si="22"/>
        <v>-</v>
      </c>
      <c r="AN23" s="27" t="str">
        <f t="shared" ca="1" si="23"/>
        <v>-</v>
      </c>
      <c r="AO23" s="27">
        <f t="shared" ca="1" si="24"/>
        <v>0.93467741935483872</v>
      </c>
      <c r="AP23" s="27">
        <f t="shared" ca="1" si="25"/>
        <v>1.0022849462365591</v>
      </c>
      <c r="AQ23" s="27" t="str">
        <f t="shared" ca="1" si="26"/>
        <v>-</v>
      </c>
      <c r="AR23" s="27" t="str">
        <f t="shared" ca="1" si="27"/>
        <v>-</v>
      </c>
      <c r="AS23" s="27" t="str">
        <f t="shared" ca="1" si="28"/>
        <v>-</v>
      </c>
      <c r="AT23" s="27" t="str">
        <f t="shared" ca="1" si="29"/>
        <v>-</v>
      </c>
    </row>
    <row r="24" spans="1:46" ht="30" x14ac:dyDescent="0.2">
      <c r="A24" t="str" cm="1">
        <f t="array" aca="1" ref="A24" ca="1">INDIRECT("D" &amp; ROW())&amp;INDIRECT("F" &amp; ROW())</f>
        <v>RTQ01Willow</v>
      </c>
      <c r="D24" s="55" t="str">
        <f t="shared" si="12"/>
        <v>RTQ01</v>
      </c>
      <c r="E24" s="74" t="s">
        <v>4177</v>
      </c>
      <c r="F24" s="25" t="s">
        <v>9206</v>
      </c>
      <c r="G24" s="2" t="s">
        <v>14700</v>
      </c>
      <c r="H24" s="57"/>
      <c r="I24" s="3">
        <v>930</v>
      </c>
      <c r="J24" s="5">
        <v>913.16666666666663</v>
      </c>
      <c r="K24" s="5">
        <v>2790</v>
      </c>
      <c r="L24" s="5">
        <v>2447.5</v>
      </c>
      <c r="M24" s="5">
        <v>0</v>
      </c>
      <c r="N24" s="5">
        <v>0</v>
      </c>
      <c r="O24" s="5">
        <v>0</v>
      </c>
      <c r="P24" s="5">
        <v>91</v>
      </c>
      <c r="Q24" s="5">
        <v>310</v>
      </c>
      <c r="R24" s="5">
        <v>310</v>
      </c>
      <c r="S24" s="6">
        <v>930</v>
      </c>
      <c r="T24" s="5">
        <v>925.26666666666665</v>
      </c>
      <c r="U24" s="5">
        <v>0</v>
      </c>
      <c r="V24" s="6">
        <v>0</v>
      </c>
      <c r="W24" s="6">
        <v>0</v>
      </c>
      <c r="X24" s="6">
        <v>0</v>
      </c>
      <c r="Y24" s="6">
        <v>0</v>
      </c>
      <c r="Z24" s="6">
        <v>0</v>
      </c>
      <c r="AA24" s="6">
        <v>0</v>
      </c>
      <c r="AB24" s="6">
        <v>0</v>
      </c>
      <c r="AC24" s="6">
        <v>491</v>
      </c>
      <c r="AD24" s="4">
        <f t="shared" ca="1" si="13"/>
        <v>2.4911744738628645</v>
      </c>
      <c r="AE24" s="4">
        <f t="shared" ca="1" si="14"/>
        <v>6.8691785471826199</v>
      </c>
      <c r="AF24" s="4">
        <f t="shared" ca="1" si="15"/>
        <v>0</v>
      </c>
      <c r="AG24" s="4">
        <f t="shared" ca="1" si="16"/>
        <v>0.18533604887983707</v>
      </c>
      <c r="AH24" s="4">
        <f t="shared" ca="1" si="17"/>
        <v>0</v>
      </c>
      <c r="AI24" s="4">
        <f t="shared" ca="1" si="18"/>
        <v>0</v>
      </c>
      <c r="AJ24" s="4">
        <f t="shared" ca="1" si="19"/>
        <v>9.5456890699253218</v>
      </c>
      <c r="AK24" s="27">
        <f t="shared" ca="1" si="20"/>
        <v>0.98189964157706089</v>
      </c>
      <c r="AL24" s="27">
        <f t="shared" ca="1" si="21"/>
        <v>0.87724014336917566</v>
      </c>
      <c r="AM24" s="27" t="str">
        <f t="shared" ca="1" si="22"/>
        <v>-</v>
      </c>
      <c r="AN24" s="27" t="str">
        <f t="shared" ca="1" si="23"/>
        <v>-</v>
      </c>
      <c r="AO24" s="27">
        <f t="shared" ca="1" si="24"/>
        <v>1</v>
      </c>
      <c r="AP24" s="27">
        <f t="shared" ca="1" si="25"/>
        <v>0.99491039426523298</v>
      </c>
      <c r="AQ24" s="27" t="str">
        <f t="shared" ca="1" si="26"/>
        <v>-</v>
      </c>
      <c r="AR24" s="27" t="str">
        <f t="shared" ca="1" si="27"/>
        <v>-</v>
      </c>
      <c r="AS24" s="27" t="str">
        <f t="shared" ca="1" si="28"/>
        <v>-</v>
      </c>
      <c r="AT24" s="27" t="str">
        <f t="shared" ca="1" si="29"/>
        <v>-</v>
      </c>
    </row>
    <row r="25" spans="1:46" ht="30" x14ac:dyDescent="0.2">
      <c r="A25" t="str" cm="1">
        <f t="array" aca="1" ref="A25" ca="1">INDIRECT("D" &amp; ROW())&amp;INDIRECT("F" &amp; ROW())</f>
        <v>RTQG1Laurel House</v>
      </c>
      <c r="D25" s="55" t="str">
        <f t="shared" si="12"/>
        <v>RTQG1</v>
      </c>
      <c r="E25" s="74" t="s">
        <v>7225</v>
      </c>
      <c r="F25" s="25" t="s">
        <v>14571</v>
      </c>
      <c r="G25" s="2" t="s">
        <v>14700</v>
      </c>
      <c r="H25" s="57"/>
      <c r="I25" s="3">
        <v>697.5</v>
      </c>
      <c r="J25" s="5">
        <v>612.66666666666663</v>
      </c>
      <c r="K25" s="5">
        <v>697.5</v>
      </c>
      <c r="L25" s="5">
        <v>727.66666666666663</v>
      </c>
      <c r="M25" s="5">
        <v>0</v>
      </c>
      <c r="N25" s="5">
        <v>0</v>
      </c>
      <c r="O25" s="5">
        <v>0</v>
      </c>
      <c r="P25" s="5">
        <v>0</v>
      </c>
      <c r="Q25" s="5">
        <v>620</v>
      </c>
      <c r="R25" s="5">
        <v>620</v>
      </c>
      <c r="S25" s="6">
        <v>310</v>
      </c>
      <c r="T25" s="5">
        <v>310</v>
      </c>
      <c r="U25" s="5">
        <v>0</v>
      </c>
      <c r="V25" s="6">
        <v>0</v>
      </c>
      <c r="W25" s="6">
        <v>0</v>
      </c>
      <c r="X25" s="6">
        <v>0</v>
      </c>
      <c r="Y25" s="6">
        <v>0</v>
      </c>
      <c r="Z25" s="6">
        <v>0</v>
      </c>
      <c r="AA25" s="6">
        <v>0</v>
      </c>
      <c r="AB25" s="6">
        <v>0</v>
      </c>
      <c r="AC25" s="6">
        <v>384</v>
      </c>
      <c r="AD25" s="4">
        <f t="shared" ca="1" si="13"/>
        <v>3.2100694444444442</v>
      </c>
      <c r="AE25" s="4">
        <f t="shared" ca="1" si="14"/>
        <v>2.7022569444444442</v>
      </c>
      <c r="AF25" s="4">
        <f t="shared" ca="1" si="15"/>
        <v>0</v>
      </c>
      <c r="AG25" s="4">
        <f t="shared" ca="1" si="16"/>
        <v>0</v>
      </c>
      <c r="AH25" s="4">
        <f t="shared" ca="1" si="17"/>
        <v>0</v>
      </c>
      <c r="AI25" s="4">
        <f t="shared" ca="1" si="18"/>
        <v>0</v>
      </c>
      <c r="AJ25" s="4">
        <f t="shared" ca="1" si="19"/>
        <v>5.9123263888888884</v>
      </c>
      <c r="AK25" s="27">
        <f t="shared" ca="1" si="20"/>
        <v>0.87837514934289118</v>
      </c>
      <c r="AL25" s="27">
        <f t="shared" ca="1" si="21"/>
        <v>1.0432497013142175</v>
      </c>
      <c r="AM25" s="27" t="str">
        <f t="shared" ca="1" si="22"/>
        <v>-</v>
      </c>
      <c r="AN25" s="27" t="str">
        <f t="shared" ca="1" si="23"/>
        <v>-</v>
      </c>
      <c r="AO25" s="27">
        <f t="shared" ca="1" si="24"/>
        <v>1</v>
      </c>
      <c r="AP25" s="27">
        <f t="shared" ca="1" si="25"/>
        <v>1</v>
      </c>
      <c r="AQ25" s="27" t="str">
        <f t="shared" ca="1" si="26"/>
        <v>-</v>
      </c>
      <c r="AR25" s="27" t="str">
        <f t="shared" ca="1" si="27"/>
        <v>-</v>
      </c>
      <c r="AS25" s="27" t="str">
        <f t="shared" ca="1" si="28"/>
        <v>-</v>
      </c>
      <c r="AT25" s="27" t="str">
        <f t="shared" ca="1" si="29"/>
        <v>-</v>
      </c>
    </row>
    <row r="26" spans="1:46" ht="30" x14ac:dyDescent="0.2">
      <c r="A26" t="str" cm="1">
        <f t="array" aca="1" ref="A26" ca="1">INDIRECT("D" &amp; ROW())&amp;INDIRECT("F" &amp; ROW())</f>
        <v>RTQ13Honeybourne</v>
      </c>
      <c r="D26" s="55" t="str">
        <f t="shared" si="12"/>
        <v>RTQ13</v>
      </c>
      <c r="E26" s="74" t="s">
        <v>4203</v>
      </c>
      <c r="F26" s="25" t="s">
        <v>9935</v>
      </c>
      <c r="G26" s="2" t="s">
        <v>14700</v>
      </c>
      <c r="H26" s="57"/>
      <c r="I26" s="3">
        <v>697.5</v>
      </c>
      <c r="J26" s="5">
        <v>632.25</v>
      </c>
      <c r="K26" s="5">
        <v>697.5</v>
      </c>
      <c r="L26" s="5">
        <v>787.66666666666663</v>
      </c>
      <c r="M26" s="5">
        <v>0</v>
      </c>
      <c r="N26" s="5">
        <v>0</v>
      </c>
      <c r="O26" s="5">
        <v>0</v>
      </c>
      <c r="P26" s="5">
        <v>0</v>
      </c>
      <c r="Q26" s="5">
        <v>310</v>
      </c>
      <c r="R26" s="5">
        <v>320</v>
      </c>
      <c r="S26" s="6">
        <v>310</v>
      </c>
      <c r="T26" s="5">
        <v>350</v>
      </c>
      <c r="U26" s="5">
        <v>0</v>
      </c>
      <c r="V26" s="6">
        <v>0</v>
      </c>
      <c r="W26" s="6">
        <v>0</v>
      </c>
      <c r="X26" s="6">
        <v>0</v>
      </c>
      <c r="Y26" s="6">
        <v>0</v>
      </c>
      <c r="Z26" s="6">
        <v>0</v>
      </c>
      <c r="AA26" s="6">
        <v>0</v>
      </c>
      <c r="AB26" s="6">
        <v>0</v>
      </c>
      <c r="AC26" s="6">
        <v>259</v>
      </c>
      <c r="AD26" s="4">
        <f t="shared" ca="1" si="13"/>
        <v>3.6766409266409266</v>
      </c>
      <c r="AE26" s="4">
        <f t="shared" ca="1" si="14"/>
        <v>4.3925353925353923</v>
      </c>
      <c r="AF26" s="4">
        <f t="shared" ca="1" si="15"/>
        <v>0</v>
      </c>
      <c r="AG26" s="4">
        <f t="shared" ca="1" si="16"/>
        <v>0</v>
      </c>
      <c r="AH26" s="4">
        <f t="shared" ca="1" si="17"/>
        <v>0</v>
      </c>
      <c r="AI26" s="4">
        <f t="shared" ca="1" si="18"/>
        <v>0</v>
      </c>
      <c r="AJ26" s="4">
        <f t="shared" ca="1" si="19"/>
        <v>8.0691763191763179</v>
      </c>
      <c r="AK26" s="27">
        <f t="shared" ca="1" si="20"/>
        <v>0.90645161290322585</v>
      </c>
      <c r="AL26" s="27">
        <f t="shared" ca="1" si="21"/>
        <v>1.1292712066905615</v>
      </c>
      <c r="AM26" s="27" t="str">
        <f t="shared" ca="1" si="22"/>
        <v>-</v>
      </c>
      <c r="AN26" s="27" t="str">
        <f t="shared" ca="1" si="23"/>
        <v>-</v>
      </c>
      <c r="AO26" s="27">
        <f t="shared" ca="1" si="24"/>
        <v>1.032258064516129</v>
      </c>
      <c r="AP26" s="27">
        <f t="shared" ca="1" si="25"/>
        <v>1.1290322580645162</v>
      </c>
      <c r="AQ26" s="27" t="str">
        <f t="shared" ca="1" si="26"/>
        <v>-</v>
      </c>
      <c r="AR26" s="27" t="str">
        <f t="shared" ca="1" si="27"/>
        <v>-</v>
      </c>
      <c r="AS26" s="27" t="str">
        <f t="shared" ca="1" si="28"/>
        <v>-</v>
      </c>
      <c r="AT26" s="27" t="str">
        <f t="shared" ca="1" si="29"/>
        <v>-</v>
      </c>
    </row>
    <row r="27" spans="1:46" ht="30" x14ac:dyDescent="0.2">
      <c r="A27" t="str" cm="1">
        <f t="array" aca="1" ref="A27" ca="1">INDIRECT("D" &amp; ROW())&amp;INDIRECT("F" &amp; ROW())</f>
        <v>RTQ54Berkeley House</v>
      </c>
      <c r="D27" s="55" t="str">
        <f t="shared" si="12"/>
        <v>RTQ54</v>
      </c>
      <c r="E27" s="74" t="s">
        <v>4173</v>
      </c>
      <c r="F27" s="25" t="s">
        <v>9930</v>
      </c>
      <c r="G27" s="2" t="s">
        <v>14699</v>
      </c>
      <c r="H27" s="57"/>
      <c r="I27" s="3">
        <v>901.66666666666663</v>
      </c>
      <c r="J27" s="5">
        <v>438</v>
      </c>
      <c r="K27" s="5">
        <v>1787</v>
      </c>
      <c r="L27" s="5">
        <v>1686.8333333333333</v>
      </c>
      <c r="M27" s="5">
        <v>0</v>
      </c>
      <c r="N27" s="5">
        <v>86.666666666666671</v>
      </c>
      <c r="O27" s="5">
        <v>0</v>
      </c>
      <c r="P27" s="5">
        <v>0</v>
      </c>
      <c r="Q27" s="5">
        <v>310</v>
      </c>
      <c r="R27" s="5">
        <v>315.75</v>
      </c>
      <c r="S27" s="6">
        <v>1240</v>
      </c>
      <c r="T27" s="5">
        <v>840</v>
      </c>
      <c r="U27" s="5">
        <v>0</v>
      </c>
      <c r="V27" s="6">
        <v>0</v>
      </c>
      <c r="W27" s="6">
        <v>0</v>
      </c>
      <c r="X27" s="6">
        <v>0</v>
      </c>
      <c r="Y27" s="6">
        <v>0</v>
      </c>
      <c r="Z27" s="6">
        <v>0</v>
      </c>
      <c r="AA27" s="6">
        <v>0</v>
      </c>
      <c r="AB27" s="6">
        <v>0</v>
      </c>
      <c r="AC27" s="6">
        <v>31</v>
      </c>
      <c r="AD27" s="4">
        <f t="shared" ca="1" si="13"/>
        <v>24.31451612903226</v>
      </c>
      <c r="AE27" s="4">
        <f t="shared" ca="1" si="14"/>
        <v>81.510752688172033</v>
      </c>
      <c r="AF27" s="4">
        <f t="shared" ca="1" si="15"/>
        <v>2.795698924731183</v>
      </c>
      <c r="AG27" s="4">
        <f t="shared" ca="1" si="16"/>
        <v>0</v>
      </c>
      <c r="AH27" s="4">
        <f t="shared" ca="1" si="17"/>
        <v>0</v>
      </c>
      <c r="AI27" s="4">
        <f t="shared" ca="1" si="18"/>
        <v>0</v>
      </c>
      <c r="AJ27" s="4">
        <f t="shared" ca="1" si="19"/>
        <v>108.62096774193547</v>
      </c>
      <c r="AK27" s="27">
        <f t="shared" ca="1" si="20"/>
        <v>0.48576709796672829</v>
      </c>
      <c r="AL27" s="27">
        <f t="shared" ca="1" si="21"/>
        <v>0.94394702480880432</v>
      </c>
      <c r="AM27" s="27" t="str">
        <f t="shared" ca="1" si="22"/>
        <v>-</v>
      </c>
      <c r="AN27" s="27" t="str">
        <f t="shared" ca="1" si="23"/>
        <v>-</v>
      </c>
      <c r="AO27" s="27">
        <f t="shared" ca="1" si="24"/>
        <v>1.0185483870967742</v>
      </c>
      <c r="AP27" s="27">
        <f t="shared" ca="1" si="25"/>
        <v>0.67741935483870963</v>
      </c>
      <c r="AQ27" s="27" t="str">
        <f t="shared" ca="1" si="26"/>
        <v>-</v>
      </c>
      <c r="AR27" s="27" t="str">
        <f t="shared" ca="1" si="27"/>
        <v>-</v>
      </c>
      <c r="AS27" s="27" t="str">
        <f t="shared" ca="1" si="28"/>
        <v>-</v>
      </c>
      <c r="AT27" s="27" t="str">
        <f t="shared" ca="1" si="29"/>
        <v>-</v>
      </c>
    </row>
    <row r="28" spans="1:46" x14ac:dyDescent="0.2">
      <c r="A28" t="str" cm="1">
        <f t="array" aca="1" ref="A28" ca="1">INDIRECT("D" &amp; ROW())&amp;INDIRECT("F" &amp; ROW())</f>
        <v>RTQ21Coln</v>
      </c>
      <c r="D28" s="55" t="str">
        <f t="shared" si="12"/>
        <v>RTQ21</v>
      </c>
      <c r="E28" s="74" t="s">
        <v>4185</v>
      </c>
      <c r="F28" s="25" t="s">
        <v>9931</v>
      </c>
      <c r="G28" s="2" t="s">
        <v>14659</v>
      </c>
      <c r="H28" s="57"/>
      <c r="I28" s="3">
        <v>1823.25</v>
      </c>
      <c r="J28" s="5">
        <v>1607.75</v>
      </c>
      <c r="K28" s="5">
        <v>2249</v>
      </c>
      <c r="L28" s="5">
        <v>2182.25</v>
      </c>
      <c r="M28" s="5">
        <v>0</v>
      </c>
      <c r="N28" s="5">
        <v>180</v>
      </c>
      <c r="O28" s="5">
        <v>0</v>
      </c>
      <c r="P28" s="5">
        <v>0</v>
      </c>
      <c r="Q28" s="5">
        <v>620</v>
      </c>
      <c r="R28" s="5">
        <v>620</v>
      </c>
      <c r="S28" s="6">
        <v>1240</v>
      </c>
      <c r="T28" s="5">
        <v>1220</v>
      </c>
      <c r="U28" s="5">
        <v>0</v>
      </c>
      <c r="V28" s="6">
        <v>24.75</v>
      </c>
      <c r="W28" s="6">
        <v>0</v>
      </c>
      <c r="X28" s="6">
        <v>0</v>
      </c>
      <c r="Y28" s="6">
        <v>819.5</v>
      </c>
      <c r="Z28" s="6">
        <v>526</v>
      </c>
      <c r="AA28" s="6">
        <v>345</v>
      </c>
      <c r="AB28" s="6">
        <v>233</v>
      </c>
      <c r="AC28" s="6">
        <v>859</v>
      </c>
      <c r="AD28" s="4">
        <f t="shared" ca="1" si="13"/>
        <v>2.5934225844004657</v>
      </c>
      <c r="AE28" s="4">
        <f t="shared" ca="1" si="14"/>
        <v>3.960710128055879</v>
      </c>
      <c r="AF28" s="4">
        <f t="shared" ca="1" si="15"/>
        <v>0.23835855646100115</v>
      </c>
      <c r="AG28" s="4">
        <f t="shared" ca="1" si="16"/>
        <v>0</v>
      </c>
      <c r="AH28" s="4">
        <f t="shared" ca="1" si="17"/>
        <v>0.61233993015133881</v>
      </c>
      <c r="AI28" s="4">
        <f t="shared" ca="1" si="18"/>
        <v>0.27124563445867289</v>
      </c>
      <c r="AJ28" s="4">
        <f t="shared" ca="1" si="19"/>
        <v>7.6760768335273575</v>
      </c>
      <c r="AK28" s="27">
        <f t="shared" ca="1" si="20"/>
        <v>0.88180447003976414</v>
      </c>
      <c r="AL28" s="27">
        <f t="shared" ca="1" si="21"/>
        <v>0.97032014228546015</v>
      </c>
      <c r="AM28" s="27" t="str">
        <f t="shared" ca="1" si="22"/>
        <v>-</v>
      </c>
      <c r="AN28" s="27" t="str">
        <f t="shared" ca="1" si="23"/>
        <v>-</v>
      </c>
      <c r="AO28" s="27">
        <f t="shared" ca="1" si="24"/>
        <v>1</v>
      </c>
      <c r="AP28" s="27">
        <f t="shared" ca="1" si="25"/>
        <v>0.9838709677419355</v>
      </c>
      <c r="AQ28" s="27" t="str">
        <f t="shared" ca="1" si="26"/>
        <v>-</v>
      </c>
      <c r="AR28" s="27" t="str">
        <f t="shared" ca="1" si="27"/>
        <v>-</v>
      </c>
      <c r="AS28" s="27">
        <f t="shared" ca="1" si="28"/>
        <v>0.64185478950579622</v>
      </c>
      <c r="AT28" s="27">
        <f t="shared" ca="1" si="29"/>
        <v>0.67536231884057973</v>
      </c>
    </row>
    <row r="29" spans="1:46" x14ac:dyDescent="0.2">
      <c r="A29" t="str" cm="1">
        <f t="array" aca="1" ref="A29" ca="1">INDIRECT("D" &amp; ROW())&amp;INDIRECT("F" &amp; ROW())</f>
        <v>RTQ21Windrush</v>
      </c>
      <c r="D29" s="55" t="str">
        <f t="shared" si="12"/>
        <v>RTQ21</v>
      </c>
      <c r="E29" s="74" t="s">
        <v>4185</v>
      </c>
      <c r="F29" s="25" t="s">
        <v>9933</v>
      </c>
      <c r="G29" s="2" t="s">
        <v>14659</v>
      </c>
      <c r="H29" s="57"/>
      <c r="I29" s="3">
        <v>0</v>
      </c>
      <c r="J29" s="5">
        <v>0</v>
      </c>
      <c r="K29" s="5">
        <v>0</v>
      </c>
      <c r="L29" s="5">
        <v>0</v>
      </c>
      <c r="M29" s="5">
        <v>0</v>
      </c>
      <c r="N29" s="5">
        <v>0</v>
      </c>
      <c r="O29" s="5">
        <v>0</v>
      </c>
      <c r="P29" s="5">
        <v>0</v>
      </c>
      <c r="Q29" s="5">
        <v>0</v>
      </c>
      <c r="R29" s="5">
        <v>0</v>
      </c>
      <c r="S29" s="6">
        <v>0</v>
      </c>
      <c r="T29" s="5">
        <v>0</v>
      </c>
      <c r="U29" s="5">
        <v>0</v>
      </c>
      <c r="V29" s="6">
        <v>0</v>
      </c>
      <c r="W29" s="6">
        <v>0</v>
      </c>
      <c r="X29" s="6">
        <v>0</v>
      </c>
      <c r="Y29" s="6">
        <v>0</v>
      </c>
      <c r="Z29" s="6">
        <v>0</v>
      </c>
      <c r="AA29" s="6">
        <v>0</v>
      </c>
      <c r="AB29" s="6">
        <v>0</v>
      </c>
      <c r="AC29" s="6">
        <v>0</v>
      </c>
      <c r="AD29" s="4" t="str">
        <f t="shared" ca="1" si="13"/>
        <v>-</v>
      </c>
      <c r="AE29" s="4" t="str">
        <f t="shared" ca="1" si="14"/>
        <v>-</v>
      </c>
      <c r="AF29" s="4" t="str">
        <f t="shared" ca="1" si="15"/>
        <v>-</v>
      </c>
      <c r="AG29" s="4" t="str">
        <f t="shared" ca="1" si="16"/>
        <v>-</v>
      </c>
      <c r="AH29" s="4" t="str">
        <f t="shared" ca="1" si="17"/>
        <v>-</v>
      </c>
      <c r="AI29" s="4" t="str">
        <f t="shared" ca="1" si="18"/>
        <v>-</v>
      </c>
      <c r="AJ29" s="4" t="str">
        <f t="shared" ca="1" si="19"/>
        <v>-</v>
      </c>
      <c r="AK29" s="27" t="str">
        <f t="shared" ca="1" si="20"/>
        <v>-</v>
      </c>
      <c r="AL29" s="27" t="str">
        <f t="shared" ca="1" si="21"/>
        <v>-</v>
      </c>
      <c r="AM29" s="27" t="str">
        <f t="shared" ca="1" si="22"/>
        <v>-</v>
      </c>
      <c r="AN29" s="27" t="str">
        <f t="shared" ca="1" si="23"/>
        <v>-</v>
      </c>
      <c r="AO29" s="27" t="str">
        <f t="shared" ca="1" si="24"/>
        <v>-</v>
      </c>
      <c r="AP29" s="27" t="str">
        <f t="shared" ca="1" si="25"/>
        <v>-</v>
      </c>
      <c r="AQ29" s="27" t="str">
        <f t="shared" ca="1" si="26"/>
        <v>-</v>
      </c>
      <c r="AR29" s="27" t="str">
        <f t="shared" ca="1" si="27"/>
        <v>-</v>
      </c>
      <c r="AS29" s="27" t="str">
        <f t="shared" ca="1" si="28"/>
        <v>-</v>
      </c>
      <c r="AT29" s="27" t="str">
        <f t="shared" ca="1" si="29"/>
        <v>-</v>
      </c>
    </row>
    <row r="30" spans="1:46" x14ac:dyDescent="0.2">
      <c r="A30" t="str" cm="1">
        <f t="array" aca="1" ref="A30" ca="1">INDIRECT("D" &amp; ROW())&amp;INDIRECT("F" &amp; ROW())</f>
        <v>RTQ21Thames</v>
      </c>
      <c r="D30" s="55" t="str">
        <f t="shared" si="12"/>
        <v>RTQ21</v>
      </c>
      <c r="E30" s="74" t="s">
        <v>4185</v>
      </c>
      <c r="F30" s="25" t="s">
        <v>14965</v>
      </c>
      <c r="G30" s="2" t="s">
        <v>14659</v>
      </c>
      <c r="H30" s="57"/>
      <c r="I30" s="3">
        <v>2224.1666666666601</v>
      </c>
      <c r="J30" s="5">
        <v>2271.6666666666665</v>
      </c>
      <c r="K30" s="5">
        <v>3574.5</v>
      </c>
      <c r="L30" s="5">
        <v>3498</v>
      </c>
      <c r="M30" s="5">
        <v>0</v>
      </c>
      <c r="N30" s="5">
        <v>0</v>
      </c>
      <c r="O30" s="5">
        <v>0</v>
      </c>
      <c r="P30" s="5">
        <v>0</v>
      </c>
      <c r="Q30" s="5">
        <v>1240</v>
      </c>
      <c r="R30" s="5">
        <v>1240</v>
      </c>
      <c r="S30" s="6">
        <v>1860</v>
      </c>
      <c r="T30" s="5">
        <v>2060</v>
      </c>
      <c r="U30" s="5">
        <v>0</v>
      </c>
      <c r="V30" s="6">
        <v>0</v>
      </c>
      <c r="W30" s="6">
        <v>0</v>
      </c>
      <c r="X30" s="6">
        <v>0</v>
      </c>
      <c r="Y30" s="6">
        <v>0</v>
      </c>
      <c r="Z30" s="6">
        <v>0</v>
      </c>
      <c r="AA30" s="6">
        <v>0</v>
      </c>
      <c r="AB30" s="6">
        <v>0</v>
      </c>
      <c r="AC30" s="6">
        <v>458</v>
      </c>
      <c r="AD30" s="4">
        <f t="shared" ca="1" si="13"/>
        <v>7.6673944687045124</v>
      </c>
      <c r="AE30" s="4">
        <f t="shared" ca="1" si="14"/>
        <v>12.135371179039302</v>
      </c>
      <c r="AF30" s="4">
        <f t="shared" ca="1" si="15"/>
        <v>0</v>
      </c>
      <c r="AG30" s="4">
        <f t="shared" ca="1" si="16"/>
        <v>0</v>
      </c>
      <c r="AH30" s="4">
        <f t="shared" ca="1" si="17"/>
        <v>0</v>
      </c>
      <c r="AI30" s="4">
        <f t="shared" ca="1" si="18"/>
        <v>0</v>
      </c>
      <c r="AJ30" s="4">
        <f t="shared" ca="1" si="19"/>
        <v>19.802765647743811</v>
      </c>
      <c r="AK30" s="27">
        <f t="shared" ca="1" si="20"/>
        <v>1.0213563132259302</v>
      </c>
      <c r="AL30" s="27">
        <f t="shared" ca="1" si="21"/>
        <v>0.97859840537138065</v>
      </c>
      <c r="AM30" s="27" t="str">
        <f t="shared" ca="1" si="22"/>
        <v>-</v>
      </c>
      <c r="AN30" s="27" t="str">
        <f t="shared" ca="1" si="23"/>
        <v>-</v>
      </c>
      <c r="AO30" s="27">
        <f t="shared" ca="1" si="24"/>
        <v>1</v>
      </c>
      <c r="AP30" s="27">
        <f t="shared" ca="1" si="25"/>
        <v>1.10752688172043</v>
      </c>
      <c r="AQ30" s="27" t="str">
        <f t="shared" ca="1" si="26"/>
        <v>-</v>
      </c>
      <c r="AR30" s="27" t="str">
        <f t="shared" ca="1" si="27"/>
        <v>-</v>
      </c>
      <c r="AS30" s="27" t="str">
        <f t="shared" ca="1" si="28"/>
        <v>-</v>
      </c>
      <c r="AT30" s="27" t="str">
        <f t="shared" ca="1" si="29"/>
        <v>-</v>
      </c>
    </row>
    <row r="31" spans="1:46" x14ac:dyDescent="0.2">
      <c r="A31" t="str" cm="1">
        <f t="array" aca="1" ref="A31" ca="1">INDIRECT("D" &amp; ROW())&amp;INDIRECT("F" &amp; ROW())</f>
        <v>Y4W1SWoodland View</v>
      </c>
      <c r="D31" s="55" t="str">
        <f t="shared" si="12"/>
        <v>Y4W1S</v>
      </c>
      <c r="E31" s="74" t="s">
        <v>14740</v>
      </c>
      <c r="F31" s="25" t="s">
        <v>14742</v>
      </c>
      <c r="G31" s="2" t="s">
        <v>14659</v>
      </c>
      <c r="H31" s="57"/>
      <c r="I31" s="3">
        <v>1268.25</v>
      </c>
      <c r="J31" s="5">
        <v>1278.25</v>
      </c>
      <c r="K31" s="5">
        <v>2144.75</v>
      </c>
      <c r="L31" s="5">
        <v>2097.7333333333331</v>
      </c>
      <c r="M31" s="5">
        <v>0</v>
      </c>
      <c r="N31" s="5">
        <v>0</v>
      </c>
      <c r="O31" s="5">
        <v>0</v>
      </c>
      <c r="P31" s="5">
        <v>0</v>
      </c>
      <c r="Q31" s="5">
        <v>930</v>
      </c>
      <c r="R31" s="5">
        <v>959.66666666666663</v>
      </c>
      <c r="S31" s="6">
        <v>910</v>
      </c>
      <c r="T31" s="5">
        <v>920</v>
      </c>
      <c r="U31" s="5">
        <v>0</v>
      </c>
      <c r="V31" s="6">
        <v>0</v>
      </c>
      <c r="W31" s="6">
        <v>0</v>
      </c>
      <c r="X31" s="6">
        <v>0</v>
      </c>
      <c r="Y31" s="6">
        <v>1095</v>
      </c>
      <c r="Z31" s="6">
        <v>551.5</v>
      </c>
      <c r="AA31" s="6">
        <v>510</v>
      </c>
      <c r="AB31" s="6">
        <v>60</v>
      </c>
      <c r="AC31" s="6">
        <v>733</v>
      </c>
      <c r="AD31" s="4">
        <f t="shared" ca="1" si="13"/>
        <v>3.0530923146884947</v>
      </c>
      <c r="AE31" s="4">
        <f t="shared" ca="1" si="14"/>
        <v>4.1169622555707139</v>
      </c>
      <c r="AF31" s="4">
        <f t="shared" ca="1" si="15"/>
        <v>0</v>
      </c>
      <c r="AG31" s="4">
        <f t="shared" ca="1" si="16"/>
        <v>0</v>
      </c>
      <c r="AH31" s="4">
        <f t="shared" ca="1" si="17"/>
        <v>0.752387448840382</v>
      </c>
      <c r="AI31" s="4">
        <f t="shared" ca="1" si="18"/>
        <v>8.1855388813096869E-2</v>
      </c>
      <c r="AJ31" s="4">
        <f t="shared" ca="1" si="19"/>
        <v>8.0042974079126878</v>
      </c>
      <c r="AK31" s="27">
        <f t="shared" ca="1" si="20"/>
        <v>1.0078848807411789</v>
      </c>
      <c r="AL31" s="27">
        <f t="shared" ca="1" si="21"/>
        <v>0.9780782530986516</v>
      </c>
      <c r="AM31" s="27" t="str">
        <f t="shared" ca="1" si="22"/>
        <v>-</v>
      </c>
      <c r="AN31" s="27" t="str">
        <f t="shared" ca="1" si="23"/>
        <v>-</v>
      </c>
      <c r="AO31" s="27">
        <f t="shared" ca="1" si="24"/>
        <v>1.0318996415770609</v>
      </c>
      <c r="AP31" s="27">
        <f t="shared" ca="1" si="25"/>
        <v>1.0109890109890109</v>
      </c>
      <c r="AQ31" s="27" t="str">
        <f t="shared" ca="1" si="26"/>
        <v>-</v>
      </c>
      <c r="AR31" s="27" t="str">
        <f t="shared" ca="1" si="27"/>
        <v>-</v>
      </c>
      <c r="AS31" s="27">
        <f t="shared" ca="1" si="28"/>
        <v>0.5036529680365297</v>
      </c>
      <c r="AT31" s="27">
        <f t="shared" ca="1" si="29"/>
        <v>0.11764705882352941</v>
      </c>
    </row>
    <row r="32" spans="1:46" x14ac:dyDescent="0.2">
      <c r="A32" t="str" cm="1">
        <f t="array" aca="1" ref="A32" ca="1">INDIRECT("D" &amp; ROW())&amp;INDIRECT("F" &amp; ROW())</f>
        <v>RTQ29North Cotswold</v>
      </c>
      <c r="D32" s="55" t="str">
        <f t="shared" si="12"/>
        <v>RTQ29</v>
      </c>
      <c r="E32" s="74" t="s">
        <v>4213</v>
      </c>
      <c r="F32" s="25" t="s">
        <v>9937</v>
      </c>
      <c r="G32" s="2" t="s">
        <v>14659</v>
      </c>
      <c r="H32" s="57"/>
      <c r="I32" s="3">
        <v>1360</v>
      </c>
      <c r="J32" s="5">
        <v>1305</v>
      </c>
      <c r="K32" s="5">
        <v>1911.75</v>
      </c>
      <c r="L32" s="5">
        <v>1907.75</v>
      </c>
      <c r="M32" s="5">
        <v>0</v>
      </c>
      <c r="N32" s="5">
        <v>0</v>
      </c>
      <c r="O32" s="5">
        <v>0</v>
      </c>
      <c r="P32" s="5">
        <v>0</v>
      </c>
      <c r="Q32" s="5">
        <v>930</v>
      </c>
      <c r="R32" s="5">
        <v>910</v>
      </c>
      <c r="S32" s="6">
        <v>620</v>
      </c>
      <c r="T32" s="5">
        <v>610</v>
      </c>
      <c r="U32" s="5">
        <v>0</v>
      </c>
      <c r="V32" s="6">
        <v>0</v>
      </c>
      <c r="W32" s="6">
        <v>0</v>
      </c>
      <c r="X32" s="6">
        <v>0</v>
      </c>
      <c r="Y32" s="6">
        <v>611</v>
      </c>
      <c r="Z32" s="6">
        <v>423.25</v>
      </c>
      <c r="AA32" s="6">
        <v>442.5</v>
      </c>
      <c r="AB32" s="6">
        <v>249</v>
      </c>
      <c r="AC32" s="6">
        <v>689</v>
      </c>
      <c r="AD32" s="4">
        <f t="shared" ca="1" si="13"/>
        <v>3.2148040638606674</v>
      </c>
      <c r="AE32" s="4">
        <f t="shared" ca="1" si="14"/>
        <v>3.6542089985486212</v>
      </c>
      <c r="AF32" s="4">
        <f t="shared" ca="1" si="15"/>
        <v>0</v>
      </c>
      <c r="AG32" s="4">
        <f t="shared" ca="1" si="16"/>
        <v>0</v>
      </c>
      <c r="AH32" s="4">
        <f t="shared" ca="1" si="17"/>
        <v>0.61429608127721336</v>
      </c>
      <c r="AI32" s="4">
        <f t="shared" ca="1" si="18"/>
        <v>0.36139332365747462</v>
      </c>
      <c r="AJ32" s="4">
        <f t="shared" ca="1" si="19"/>
        <v>7.8447024673439767</v>
      </c>
      <c r="AK32" s="27">
        <f t="shared" ca="1" si="20"/>
        <v>0.9595588235294118</v>
      </c>
      <c r="AL32" s="27">
        <f t="shared" ca="1" si="21"/>
        <v>0.99790767621289389</v>
      </c>
      <c r="AM32" s="27" t="str">
        <f t="shared" ca="1" si="22"/>
        <v>-</v>
      </c>
      <c r="AN32" s="27" t="str">
        <f t="shared" ca="1" si="23"/>
        <v>-</v>
      </c>
      <c r="AO32" s="27">
        <f t="shared" ca="1" si="24"/>
        <v>0.978494623655914</v>
      </c>
      <c r="AP32" s="27">
        <f t="shared" ca="1" si="25"/>
        <v>0.9838709677419355</v>
      </c>
      <c r="AQ32" s="27" t="str">
        <f t="shared" ca="1" si="26"/>
        <v>-</v>
      </c>
      <c r="AR32" s="27" t="str">
        <f t="shared" ca="1" si="27"/>
        <v>-</v>
      </c>
      <c r="AS32" s="27">
        <f t="shared" ca="1" si="28"/>
        <v>0.69271685761047463</v>
      </c>
      <c r="AT32" s="27">
        <f t="shared" ca="1" si="29"/>
        <v>0.56271186440677967</v>
      </c>
    </row>
    <row r="33" spans="1:46" x14ac:dyDescent="0.2">
      <c r="A33" t="str" cm="1">
        <f t="array" aca="1" ref="A33" ca="1">INDIRECT("D" &amp; ROW())&amp;INDIRECT("F" &amp; ROW())</f>
        <v>RTQ04Cashes Green</v>
      </c>
      <c r="D33" s="55" t="str">
        <f t="shared" si="12"/>
        <v>RTQ04</v>
      </c>
      <c r="E33" s="74" t="s">
        <v>4226</v>
      </c>
      <c r="F33" s="25" t="s">
        <v>9939</v>
      </c>
      <c r="G33" s="2" t="s">
        <v>14659</v>
      </c>
      <c r="H33" s="57"/>
      <c r="I33" s="3">
        <v>1321.25</v>
      </c>
      <c r="J33" s="5">
        <v>1276.5833333333333</v>
      </c>
      <c r="K33" s="5">
        <v>1788.25</v>
      </c>
      <c r="L33" s="5">
        <v>1824.5</v>
      </c>
      <c r="M33" s="5">
        <v>0</v>
      </c>
      <c r="N33" s="5">
        <v>0</v>
      </c>
      <c r="O33" s="5">
        <v>0</v>
      </c>
      <c r="P33" s="5">
        <v>0</v>
      </c>
      <c r="Q33" s="5">
        <v>620</v>
      </c>
      <c r="R33" s="5">
        <v>640</v>
      </c>
      <c r="S33" s="6">
        <v>930</v>
      </c>
      <c r="T33" s="5">
        <v>960</v>
      </c>
      <c r="U33" s="5">
        <v>0</v>
      </c>
      <c r="V33" s="6">
        <v>0</v>
      </c>
      <c r="W33" s="6">
        <v>0</v>
      </c>
      <c r="X33" s="6">
        <v>0</v>
      </c>
      <c r="Y33" s="6">
        <v>0</v>
      </c>
      <c r="Z33" s="6">
        <v>0</v>
      </c>
      <c r="AA33" s="6">
        <v>0</v>
      </c>
      <c r="AB33" s="6">
        <v>0</v>
      </c>
      <c r="AC33" s="6">
        <v>676</v>
      </c>
      <c r="AD33" s="4">
        <f t="shared" ca="1" si="13"/>
        <v>2.8351824457593686</v>
      </c>
      <c r="AE33" s="4">
        <f t="shared" ca="1" si="14"/>
        <v>4.1190828402366861</v>
      </c>
      <c r="AF33" s="4">
        <f t="shared" ca="1" si="15"/>
        <v>0</v>
      </c>
      <c r="AG33" s="4">
        <f t="shared" ca="1" si="16"/>
        <v>0</v>
      </c>
      <c r="AH33" s="4">
        <f t="shared" ca="1" si="17"/>
        <v>0</v>
      </c>
      <c r="AI33" s="4">
        <f t="shared" ca="1" si="18"/>
        <v>0</v>
      </c>
      <c r="AJ33" s="4">
        <f t="shared" ca="1" si="19"/>
        <v>6.9542652859960548</v>
      </c>
      <c r="AK33" s="27">
        <f t="shared" ca="1" si="20"/>
        <v>0.96619362976978862</v>
      </c>
      <c r="AL33" s="27">
        <f t="shared" ca="1" si="21"/>
        <v>1.0202712148748776</v>
      </c>
      <c r="AM33" s="27" t="str">
        <f t="shared" ca="1" si="22"/>
        <v>-</v>
      </c>
      <c r="AN33" s="27" t="str">
        <f t="shared" ca="1" si="23"/>
        <v>-</v>
      </c>
      <c r="AO33" s="27">
        <f t="shared" ca="1" si="24"/>
        <v>1.032258064516129</v>
      </c>
      <c r="AP33" s="27">
        <f t="shared" ca="1" si="25"/>
        <v>1.032258064516129</v>
      </c>
      <c r="AQ33" s="27" t="str">
        <f t="shared" ca="1" si="26"/>
        <v>-</v>
      </c>
      <c r="AR33" s="27" t="str">
        <f t="shared" ca="1" si="27"/>
        <v>-</v>
      </c>
      <c r="AS33" s="27" t="str">
        <f t="shared" ca="1" si="28"/>
        <v>-</v>
      </c>
      <c r="AT33" s="27" t="str">
        <f t="shared" ca="1" si="29"/>
        <v>-</v>
      </c>
    </row>
    <row r="34" spans="1:46" x14ac:dyDescent="0.2">
      <c r="A34" t="str" cm="1">
        <f t="array" aca="1" ref="A34" ca="1">INDIRECT("D" &amp; ROW())&amp;INDIRECT("F" &amp; ROW())</f>
        <v>RTQ04Jubilee</v>
      </c>
      <c r="D34" s="55" t="str">
        <f t="shared" si="12"/>
        <v>RTQ04</v>
      </c>
      <c r="E34" s="74" t="s">
        <v>4226</v>
      </c>
      <c r="F34" s="25" t="s">
        <v>9940</v>
      </c>
      <c r="G34" s="2" t="s">
        <v>14659</v>
      </c>
      <c r="H34" s="57"/>
      <c r="I34" s="3">
        <v>920.5</v>
      </c>
      <c r="J34" s="5">
        <v>973</v>
      </c>
      <c r="K34" s="5">
        <v>1295.5</v>
      </c>
      <c r="L34" s="5">
        <v>1301.5</v>
      </c>
      <c r="M34" s="5">
        <v>0</v>
      </c>
      <c r="N34" s="5">
        <v>0</v>
      </c>
      <c r="O34" s="5">
        <v>0</v>
      </c>
      <c r="P34" s="5">
        <v>0</v>
      </c>
      <c r="Q34" s="5">
        <v>620</v>
      </c>
      <c r="R34" s="5">
        <v>620</v>
      </c>
      <c r="S34" s="6">
        <v>608.25</v>
      </c>
      <c r="T34" s="5">
        <v>626.66666666666663</v>
      </c>
      <c r="U34" s="5">
        <v>0</v>
      </c>
      <c r="V34" s="6">
        <v>0</v>
      </c>
      <c r="W34" s="6">
        <v>0</v>
      </c>
      <c r="X34" s="6">
        <v>0</v>
      </c>
      <c r="Y34" s="6">
        <v>652.5</v>
      </c>
      <c r="Z34" s="6">
        <v>435</v>
      </c>
      <c r="AA34" s="6">
        <v>457.5</v>
      </c>
      <c r="AB34" s="6">
        <v>291.5</v>
      </c>
      <c r="AC34" s="6">
        <v>493</v>
      </c>
      <c r="AD34" s="4">
        <f t="shared" ca="1" si="13"/>
        <v>3.2312373225152129</v>
      </c>
      <c r="AE34" s="4">
        <f t="shared" ca="1" si="14"/>
        <v>3.9110885733603782</v>
      </c>
      <c r="AF34" s="4">
        <f t="shared" ca="1" si="15"/>
        <v>0</v>
      </c>
      <c r="AG34" s="4">
        <f t="shared" ca="1" si="16"/>
        <v>0</v>
      </c>
      <c r="AH34" s="4">
        <f t="shared" ca="1" si="17"/>
        <v>0.88235294117647056</v>
      </c>
      <c r="AI34" s="4">
        <f t="shared" ca="1" si="18"/>
        <v>0.59127789046653145</v>
      </c>
      <c r="AJ34" s="4">
        <f t="shared" ca="1" si="19"/>
        <v>8.6159567275185918</v>
      </c>
      <c r="AK34" s="27">
        <f t="shared" ca="1" si="20"/>
        <v>1.0570342205323193</v>
      </c>
      <c r="AL34" s="27">
        <f t="shared" ca="1" si="21"/>
        <v>1.0046314164415284</v>
      </c>
      <c r="AM34" s="27" t="str">
        <f t="shared" ca="1" si="22"/>
        <v>-</v>
      </c>
      <c r="AN34" s="27" t="str">
        <f t="shared" ca="1" si="23"/>
        <v>-</v>
      </c>
      <c r="AO34" s="27">
        <f t="shared" ca="1" si="24"/>
        <v>1</v>
      </c>
      <c r="AP34" s="27">
        <f t="shared" ca="1" si="25"/>
        <v>1.0302781202904507</v>
      </c>
      <c r="AQ34" s="27" t="str">
        <f t="shared" ca="1" si="26"/>
        <v>-</v>
      </c>
      <c r="AR34" s="27" t="str">
        <f t="shared" ca="1" si="27"/>
        <v>-</v>
      </c>
      <c r="AS34" s="27">
        <f t="shared" ca="1" si="28"/>
        <v>0.66666666666666663</v>
      </c>
      <c r="AT34" s="27">
        <f t="shared" ca="1" si="29"/>
        <v>0.63715846994535519</v>
      </c>
    </row>
    <row r="35" spans="1:46" x14ac:dyDescent="0.2">
      <c r="A35" t="str" cm="1">
        <f t="array" aca="1" ref="A35" ca="1">INDIRECT("D" &amp; ROW())&amp;INDIRECT("F" &amp; ROW())</f>
        <v>RTQ87Abbey View</v>
      </c>
      <c r="D35" s="55" t="str">
        <f t="shared" si="12"/>
        <v>RTQ87</v>
      </c>
      <c r="E35" s="74" t="s">
        <v>4228</v>
      </c>
      <c r="F35" s="25" t="s">
        <v>9941</v>
      </c>
      <c r="G35" s="2" t="s">
        <v>14659</v>
      </c>
      <c r="H35" s="57"/>
      <c r="I35" s="3">
        <v>1019.5</v>
      </c>
      <c r="J35" s="5">
        <v>1068.75</v>
      </c>
      <c r="K35" s="5">
        <v>2024.6666666666667</v>
      </c>
      <c r="L35" s="5">
        <v>1983.6666666666667</v>
      </c>
      <c r="M35" s="5">
        <v>0</v>
      </c>
      <c r="N35" s="5">
        <v>0</v>
      </c>
      <c r="O35" s="5">
        <v>0</v>
      </c>
      <c r="P35" s="5">
        <v>0</v>
      </c>
      <c r="Q35" s="5">
        <v>620</v>
      </c>
      <c r="R35" s="5">
        <v>620</v>
      </c>
      <c r="S35" s="6">
        <v>930</v>
      </c>
      <c r="T35" s="5">
        <v>920</v>
      </c>
      <c r="U35" s="5">
        <v>0</v>
      </c>
      <c r="V35" s="6">
        <v>0</v>
      </c>
      <c r="W35" s="6">
        <v>0</v>
      </c>
      <c r="X35" s="6">
        <v>0</v>
      </c>
      <c r="Y35" s="6">
        <v>1032.5</v>
      </c>
      <c r="Z35" s="6">
        <v>649.25</v>
      </c>
      <c r="AA35" s="6">
        <v>517.5</v>
      </c>
      <c r="AB35" s="6">
        <v>231.5</v>
      </c>
      <c r="AC35" s="6">
        <v>613</v>
      </c>
      <c r="AD35" s="4">
        <f t="shared" ca="1" si="13"/>
        <v>2.7548939641109298</v>
      </c>
      <c r="AE35" s="4">
        <f t="shared" ca="1" si="14"/>
        <v>4.7368134855899955</v>
      </c>
      <c r="AF35" s="4">
        <f t="shared" ca="1" si="15"/>
        <v>0</v>
      </c>
      <c r="AG35" s="4">
        <f t="shared" ca="1" si="16"/>
        <v>0</v>
      </c>
      <c r="AH35" s="4">
        <f t="shared" ca="1" si="17"/>
        <v>1.0591353996737358</v>
      </c>
      <c r="AI35" s="4">
        <f t="shared" ca="1" si="18"/>
        <v>0.37765089722675366</v>
      </c>
      <c r="AJ35" s="4">
        <f t="shared" ca="1" si="19"/>
        <v>8.9284937466014149</v>
      </c>
      <c r="AK35" s="27">
        <f t="shared" ca="1" si="20"/>
        <v>1.0483079941147622</v>
      </c>
      <c r="AL35" s="27">
        <f t="shared" ca="1" si="21"/>
        <v>0.97974975304576883</v>
      </c>
      <c r="AM35" s="27" t="str">
        <f t="shared" ca="1" si="22"/>
        <v>-</v>
      </c>
      <c r="AN35" s="27" t="str">
        <f t="shared" ca="1" si="23"/>
        <v>-</v>
      </c>
      <c r="AO35" s="27">
        <f t="shared" ca="1" si="24"/>
        <v>1</v>
      </c>
      <c r="AP35" s="27">
        <f t="shared" ca="1" si="25"/>
        <v>0.989247311827957</v>
      </c>
      <c r="AQ35" s="27" t="str">
        <f t="shared" ca="1" si="26"/>
        <v>-</v>
      </c>
      <c r="AR35" s="27" t="str">
        <f t="shared" ca="1" si="27"/>
        <v>-</v>
      </c>
      <c r="AS35" s="27">
        <f t="shared" ca="1" si="28"/>
        <v>0.62881355932203387</v>
      </c>
      <c r="AT35" s="27">
        <f t="shared" ca="1" si="29"/>
        <v>0.4473429951690821</v>
      </c>
    </row>
    <row r="36" spans="1:46" x14ac:dyDescent="0.2">
      <c r="A36" t="str" cm="1">
        <f t="array" aca="1" ref="A36" ca="1">INDIRECT("D" &amp; ROW())&amp;INDIRECT("F" &amp; ROW())</f>
        <v>RTQ42Peakview</v>
      </c>
      <c r="D36" s="55" t="str">
        <f t="shared" si="12"/>
        <v>RTQ42</v>
      </c>
      <c r="E36" s="74" t="s">
        <v>4238</v>
      </c>
      <c r="F36" s="25" t="s">
        <v>9942</v>
      </c>
      <c r="G36" s="2" t="s">
        <v>14659</v>
      </c>
      <c r="H36" s="57"/>
      <c r="I36" s="3">
        <v>1145</v>
      </c>
      <c r="J36" s="5">
        <v>1177.25</v>
      </c>
      <c r="K36" s="5">
        <v>2248.5</v>
      </c>
      <c r="L36" s="5">
        <v>2115</v>
      </c>
      <c r="M36" s="5">
        <v>0</v>
      </c>
      <c r="N36" s="5">
        <v>0</v>
      </c>
      <c r="O36" s="5">
        <v>0</v>
      </c>
      <c r="P36" s="5">
        <v>0</v>
      </c>
      <c r="Q36" s="5">
        <v>930</v>
      </c>
      <c r="R36" s="5">
        <v>892.5</v>
      </c>
      <c r="S36" s="6">
        <v>620</v>
      </c>
      <c r="T36" s="5">
        <v>660.25</v>
      </c>
      <c r="U36" s="5">
        <v>0</v>
      </c>
      <c r="V36" s="6">
        <v>0</v>
      </c>
      <c r="W36" s="6">
        <v>0</v>
      </c>
      <c r="X36" s="6">
        <v>0</v>
      </c>
      <c r="Y36" s="6">
        <v>1245</v>
      </c>
      <c r="Z36" s="6">
        <v>807.5</v>
      </c>
      <c r="AA36" s="6">
        <v>810</v>
      </c>
      <c r="AB36" s="6">
        <v>630</v>
      </c>
      <c r="AC36" s="6">
        <v>615</v>
      </c>
      <c r="AD36" s="4">
        <f t="shared" ca="1" si="13"/>
        <v>3.3654471544715445</v>
      </c>
      <c r="AE36" s="4">
        <f t="shared" ca="1" si="14"/>
        <v>4.5126016260162602</v>
      </c>
      <c r="AF36" s="4">
        <f t="shared" ca="1" si="15"/>
        <v>0</v>
      </c>
      <c r="AG36" s="4">
        <f t="shared" ca="1" si="16"/>
        <v>0</v>
      </c>
      <c r="AH36" s="4">
        <f t="shared" ca="1" si="17"/>
        <v>1.3130081300813008</v>
      </c>
      <c r="AI36" s="4">
        <f t="shared" ca="1" si="18"/>
        <v>1.024390243902439</v>
      </c>
      <c r="AJ36" s="4">
        <f t="shared" ca="1" si="19"/>
        <v>10.215447154471544</v>
      </c>
      <c r="AK36" s="27">
        <f t="shared" ca="1" si="20"/>
        <v>1.0281659388646289</v>
      </c>
      <c r="AL36" s="27">
        <f t="shared" ca="1" si="21"/>
        <v>0.94062708472314882</v>
      </c>
      <c r="AM36" s="27" t="str">
        <f t="shared" ca="1" si="22"/>
        <v>-</v>
      </c>
      <c r="AN36" s="27" t="str">
        <f t="shared" ca="1" si="23"/>
        <v>-</v>
      </c>
      <c r="AO36" s="27">
        <f t="shared" ca="1" si="24"/>
        <v>0.95967741935483875</v>
      </c>
      <c r="AP36" s="27">
        <f t="shared" ca="1" si="25"/>
        <v>1.0649193548387097</v>
      </c>
      <c r="AQ36" s="27" t="str">
        <f t="shared" ca="1" si="26"/>
        <v>-</v>
      </c>
      <c r="AR36" s="27" t="str">
        <f t="shared" ca="1" si="27"/>
        <v>-</v>
      </c>
      <c r="AS36" s="27">
        <f t="shared" ca="1" si="28"/>
        <v>0.64859437751004012</v>
      </c>
      <c r="AT36" s="27">
        <f t="shared" ca="1" si="29"/>
        <v>0.77777777777777779</v>
      </c>
    </row>
    <row r="37" spans="1:46" x14ac:dyDescent="0.2">
      <c r="A37" t="str" cm="1">
        <f t="array" aca="1" ref="A37" ca="1">INDIRECT("D" &amp; ROW())&amp;INDIRECT("F" &amp; ROW())</f>
        <v/>
      </c>
      <c r="D37" s="55" t="str">
        <f t="shared" si="12"/>
        <v/>
      </c>
      <c r="E37" s="74"/>
      <c r="F37" s="25"/>
      <c r="G37" s="2"/>
      <c r="H37" s="57"/>
      <c r="I37" s="3"/>
      <c r="J37" s="5"/>
      <c r="K37" s="5"/>
      <c r="L37" s="5"/>
      <c r="M37" s="5"/>
      <c r="N37" s="5"/>
      <c r="O37" s="5"/>
      <c r="P37" s="5"/>
      <c r="Q37" s="5"/>
      <c r="R37" s="5"/>
      <c r="S37" s="6"/>
      <c r="T37" s="5"/>
      <c r="U37" s="5"/>
      <c r="V37" s="6"/>
      <c r="W37" s="6"/>
      <c r="X37" s="6"/>
      <c r="Y37" s="6"/>
      <c r="Z37" s="6"/>
      <c r="AA37" s="6"/>
      <c r="AB37" s="6"/>
      <c r="AC37" s="6"/>
      <c r="AD37" s="4" t="str">
        <f t="shared" ca="1" si="13"/>
        <v/>
      </c>
      <c r="AE37" s="4" t="str">
        <f t="shared" ca="1" si="14"/>
        <v/>
      </c>
      <c r="AF37" s="4" t="str">
        <f t="shared" ca="1" si="15"/>
        <v/>
      </c>
      <c r="AG37" s="4" t="str">
        <f t="shared" ca="1" si="16"/>
        <v/>
      </c>
      <c r="AH37" s="4" t="str">
        <f t="shared" ca="1" si="17"/>
        <v/>
      </c>
      <c r="AI37" s="4" t="str">
        <f t="shared" ca="1" si="18"/>
        <v/>
      </c>
      <c r="AJ37" s="4" t="str">
        <f t="shared" ca="1" si="19"/>
        <v/>
      </c>
      <c r="AK37" s="27" t="str">
        <f t="shared" ca="1" si="20"/>
        <v/>
      </c>
      <c r="AL37" s="27" t="str">
        <f t="shared" ca="1" si="21"/>
        <v/>
      </c>
      <c r="AM37" s="27" t="str">
        <f t="shared" ca="1" si="22"/>
        <v/>
      </c>
      <c r="AN37" s="27" t="str">
        <f t="shared" ca="1" si="23"/>
        <v/>
      </c>
      <c r="AO37" s="27" t="str">
        <f t="shared" ca="1" si="24"/>
        <v/>
      </c>
      <c r="AP37" s="27" t="str">
        <f t="shared" ca="1" si="25"/>
        <v/>
      </c>
      <c r="AQ37" s="27" t="str">
        <f t="shared" ca="1" si="26"/>
        <v/>
      </c>
      <c r="AR37" s="27" t="str">
        <f t="shared" ca="1" si="27"/>
        <v/>
      </c>
      <c r="AS37" s="27" t="str">
        <f t="shared" ca="1" si="28"/>
        <v/>
      </c>
      <c r="AT37" s="27" t="str">
        <f t="shared" ca="1" si="29"/>
        <v/>
      </c>
    </row>
    <row r="38" spans="1:46" x14ac:dyDescent="0.2">
      <c r="A38" t="str" cm="1">
        <f t="array" aca="1" ref="A38" ca="1">INDIRECT("D" &amp; ROW())&amp;INDIRECT("F" &amp; ROW())</f>
        <v/>
      </c>
      <c r="D38" s="55" t="str">
        <f t="shared" si="12"/>
        <v/>
      </c>
      <c r="E38" s="74"/>
      <c r="F38" s="25"/>
      <c r="G38" s="2"/>
      <c r="H38" s="57"/>
      <c r="I38" s="3"/>
      <c r="J38" s="5"/>
      <c r="K38" s="5"/>
      <c r="L38" s="5"/>
      <c r="M38" s="5"/>
      <c r="N38" s="5"/>
      <c r="O38" s="5"/>
      <c r="P38" s="5"/>
      <c r="Q38" s="5"/>
      <c r="R38" s="5"/>
      <c r="S38" s="6"/>
      <c r="T38" s="5"/>
      <c r="U38" s="5"/>
      <c r="V38" s="6"/>
      <c r="W38" s="6"/>
      <c r="X38" s="6"/>
      <c r="Y38" s="6"/>
      <c r="Z38" s="6"/>
      <c r="AA38" s="6"/>
      <c r="AB38" s="6"/>
      <c r="AC38" s="6"/>
      <c r="AD38" s="4" t="str">
        <f t="shared" ca="1" si="13"/>
        <v/>
      </c>
      <c r="AE38" s="4" t="str">
        <f t="shared" ca="1" si="14"/>
        <v/>
      </c>
      <c r="AF38" s="4" t="str">
        <f t="shared" ca="1" si="15"/>
        <v/>
      </c>
      <c r="AG38" s="4" t="str">
        <f t="shared" ca="1" si="16"/>
        <v/>
      </c>
      <c r="AH38" s="4" t="str">
        <f t="shared" ca="1" si="17"/>
        <v/>
      </c>
      <c r="AI38" s="4" t="str">
        <f t="shared" ca="1" si="18"/>
        <v/>
      </c>
      <c r="AJ38" s="4" t="str">
        <f t="shared" ca="1" si="19"/>
        <v/>
      </c>
      <c r="AK38" s="27" t="str">
        <f t="shared" ca="1" si="20"/>
        <v/>
      </c>
      <c r="AL38" s="27" t="str">
        <f t="shared" ca="1" si="21"/>
        <v/>
      </c>
      <c r="AM38" s="27" t="str">
        <f t="shared" ca="1" si="22"/>
        <v/>
      </c>
      <c r="AN38" s="27" t="str">
        <f t="shared" ca="1" si="23"/>
        <v/>
      </c>
      <c r="AO38" s="27" t="str">
        <f t="shared" ca="1" si="24"/>
        <v/>
      </c>
      <c r="AP38" s="27" t="str">
        <f t="shared" ca="1" si="25"/>
        <v/>
      </c>
      <c r="AQ38" s="27" t="str">
        <f t="shared" ca="1" si="26"/>
        <v/>
      </c>
      <c r="AR38" s="27" t="str">
        <f t="shared" ca="1" si="27"/>
        <v/>
      </c>
      <c r="AS38" s="27" t="str">
        <f t="shared" ca="1" si="28"/>
        <v/>
      </c>
      <c r="AT38" s="27" t="str">
        <f t="shared" ca="1" si="29"/>
        <v/>
      </c>
    </row>
    <row r="39" spans="1:46" x14ac:dyDescent="0.2">
      <c r="A39" t="str" cm="1">
        <f t="array" aca="1" ref="A39" ca="1">INDIRECT("D" &amp; ROW())&amp;INDIRECT("F" &amp; ROW())</f>
        <v/>
      </c>
      <c r="D39" s="55" t="str">
        <f t="shared" si="12"/>
        <v/>
      </c>
      <c r="E39" s="74"/>
      <c r="F39" s="25"/>
      <c r="G39" s="2"/>
      <c r="H39" s="57"/>
      <c r="I39" s="3"/>
      <c r="J39" s="5"/>
      <c r="K39" s="5"/>
      <c r="L39" s="5"/>
      <c r="M39" s="5"/>
      <c r="N39" s="5"/>
      <c r="O39" s="5"/>
      <c r="P39" s="5"/>
      <c r="Q39" s="5"/>
      <c r="R39" s="5"/>
      <c r="S39" s="6"/>
      <c r="T39" s="5"/>
      <c r="U39" s="5"/>
      <c r="V39" s="6"/>
      <c r="W39" s="6"/>
      <c r="X39" s="6"/>
      <c r="Y39" s="6"/>
      <c r="Z39" s="6"/>
      <c r="AA39" s="6"/>
      <c r="AB39" s="6"/>
      <c r="AC39" s="6"/>
      <c r="AD39" s="4" t="str">
        <f t="shared" ca="1" si="13"/>
        <v/>
      </c>
      <c r="AE39" s="4" t="str">
        <f t="shared" ca="1" si="14"/>
        <v/>
      </c>
      <c r="AF39" s="4" t="str">
        <f t="shared" ca="1" si="15"/>
        <v/>
      </c>
      <c r="AG39" s="4" t="str">
        <f t="shared" ca="1" si="16"/>
        <v/>
      </c>
      <c r="AH39" s="4" t="str">
        <f t="shared" ca="1" si="17"/>
        <v/>
      </c>
      <c r="AI39" s="4" t="str">
        <f t="shared" ca="1" si="18"/>
        <v/>
      </c>
      <c r="AJ39" s="4" t="str">
        <f t="shared" ca="1" si="19"/>
        <v/>
      </c>
      <c r="AK39" s="27" t="str">
        <f t="shared" ca="1" si="20"/>
        <v/>
      </c>
      <c r="AL39" s="27" t="str">
        <f t="shared" ca="1" si="21"/>
        <v/>
      </c>
      <c r="AM39" s="27" t="str">
        <f t="shared" ca="1" si="22"/>
        <v/>
      </c>
      <c r="AN39" s="27" t="str">
        <f t="shared" ca="1" si="23"/>
        <v/>
      </c>
      <c r="AO39" s="27" t="str">
        <f t="shared" ca="1" si="24"/>
        <v/>
      </c>
      <c r="AP39" s="27" t="str">
        <f t="shared" ca="1" si="25"/>
        <v/>
      </c>
      <c r="AQ39" s="27" t="str">
        <f t="shared" ca="1" si="26"/>
        <v/>
      </c>
      <c r="AR39" s="27" t="str">
        <f t="shared" ca="1" si="27"/>
        <v/>
      </c>
      <c r="AS39" s="27" t="str">
        <f t="shared" ca="1" si="28"/>
        <v/>
      </c>
      <c r="AT39" s="27" t="str">
        <f t="shared" ca="1" si="29"/>
        <v/>
      </c>
    </row>
    <row r="40" spans="1:46" x14ac:dyDescent="0.2">
      <c r="A40" t="str" cm="1">
        <f t="array" aca="1" ref="A40" ca="1">INDIRECT("D" &amp; ROW())&amp;INDIRECT("F" &amp; ROW())</f>
        <v/>
      </c>
      <c r="D40" s="55" t="str">
        <f t="shared" si="12"/>
        <v/>
      </c>
      <c r="E40" s="74"/>
      <c r="F40" s="25"/>
      <c r="G40" s="2"/>
      <c r="H40" s="57"/>
      <c r="I40" s="3"/>
      <c r="J40" s="5"/>
      <c r="K40" s="5"/>
      <c r="L40" s="5"/>
      <c r="M40" s="5"/>
      <c r="N40" s="5"/>
      <c r="O40" s="5"/>
      <c r="P40" s="5"/>
      <c r="Q40" s="5"/>
      <c r="R40" s="5"/>
      <c r="S40" s="6"/>
      <c r="T40" s="5"/>
      <c r="U40" s="5"/>
      <c r="V40" s="6"/>
      <c r="W40" s="6"/>
      <c r="X40" s="6"/>
      <c r="Y40" s="6"/>
      <c r="Z40" s="6"/>
      <c r="AA40" s="6"/>
      <c r="AB40" s="6"/>
      <c r="AC40" s="6"/>
      <c r="AD40" s="4" t="str">
        <f t="shared" ca="1" si="13"/>
        <v/>
      </c>
      <c r="AE40" s="4" t="str">
        <f t="shared" ca="1" si="14"/>
        <v/>
      </c>
      <c r="AF40" s="4" t="str">
        <f t="shared" ca="1" si="15"/>
        <v/>
      </c>
      <c r="AG40" s="4" t="str">
        <f t="shared" ca="1" si="16"/>
        <v/>
      </c>
      <c r="AH40" s="4" t="str">
        <f t="shared" ca="1" si="17"/>
        <v/>
      </c>
      <c r="AI40" s="4" t="str">
        <f t="shared" ca="1" si="18"/>
        <v/>
      </c>
      <c r="AJ40" s="4" t="str">
        <f t="shared" ca="1" si="19"/>
        <v/>
      </c>
      <c r="AK40" s="27" t="str">
        <f t="shared" ca="1" si="20"/>
        <v/>
      </c>
      <c r="AL40" s="27" t="str">
        <f t="shared" ca="1" si="21"/>
        <v/>
      </c>
      <c r="AM40" s="27" t="str">
        <f t="shared" ca="1" si="22"/>
        <v/>
      </c>
      <c r="AN40" s="27" t="str">
        <f t="shared" ca="1" si="23"/>
        <v/>
      </c>
      <c r="AO40" s="27" t="str">
        <f t="shared" ca="1" si="24"/>
        <v/>
      </c>
      <c r="AP40" s="27" t="str">
        <f t="shared" ca="1" si="25"/>
        <v/>
      </c>
      <c r="AQ40" s="27" t="str">
        <f t="shared" ca="1" si="26"/>
        <v/>
      </c>
      <c r="AR40" s="27" t="str">
        <f t="shared" ca="1" si="27"/>
        <v/>
      </c>
      <c r="AS40" s="27" t="str">
        <f t="shared" ca="1" si="28"/>
        <v/>
      </c>
      <c r="AT40" s="27" t="str">
        <f t="shared" ca="1" si="29"/>
        <v/>
      </c>
    </row>
    <row r="41" spans="1:46" x14ac:dyDescent="0.2">
      <c r="A41" t="str" cm="1">
        <f t="array" aca="1" ref="A41" ca="1">INDIRECT("D" &amp; ROW())&amp;INDIRECT("F" &amp; ROW())</f>
        <v/>
      </c>
      <c r="D41" s="55" t="str">
        <f t="shared" si="12"/>
        <v/>
      </c>
      <c r="E41" s="74"/>
      <c r="F41" s="25"/>
      <c r="G41" s="2"/>
      <c r="H41" s="57"/>
      <c r="I41" s="3"/>
      <c r="J41" s="5"/>
      <c r="K41" s="5"/>
      <c r="L41" s="5"/>
      <c r="M41" s="5"/>
      <c r="N41" s="5"/>
      <c r="O41" s="5"/>
      <c r="P41" s="5"/>
      <c r="Q41" s="5"/>
      <c r="R41" s="5"/>
      <c r="S41" s="6"/>
      <c r="T41" s="5"/>
      <c r="U41" s="5"/>
      <c r="V41" s="6"/>
      <c r="W41" s="6"/>
      <c r="X41" s="6"/>
      <c r="Y41" s="6"/>
      <c r="Z41" s="6"/>
      <c r="AA41" s="6"/>
      <c r="AB41" s="6"/>
      <c r="AC41" s="6"/>
      <c r="AD41" s="4" t="str">
        <f t="shared" ca="1" si="13"/>
        <v/>
      </c>
      <c r="AE41" s="4" t="str">
        <f t="shared" ca="1" si="14"/>
        <v/>
      </c>
      <c r="AF41" s="4" t="str">
        <f t="shared" ca="1" si="15"/>
        <v/>
      </c>
      <c r="AG41" s="4" t="str">
        <f t="shared" ca="1" si="16"/>
        <v/>
      </c>
      <c r="AH41" s="4" t="str">
        <f t="shared" ca="1" si="17"/>
        <v/>
      </c>
      <c r="AI41" s="4" t="str">
        <f t="shared" ca="1" si="18"/>
        <v/>
      </c>
      <c r="AJ41" s="4" t="str">
        <f t="shared" ca="1" si="19"/>
        <v/>
      </c>
      <c r="AK41" s="27" t="str">
        <f t="shared" ca="1" si="20"/>
        <v/>
      </c>
      <c r="AL41" s="27" t="str">
        <f t="shared" ca="1" si="21"/>
        <v/>
      </c>
      <c r="AM41" s="27" t="str">
        <f t="shared" ca="1" si="22"/>
        <v/>
      </c>
      <c r="AN41" s="27" t="str">
        <f t="shared" ca="1" si="23"/>
        <v/>
      </c>
      <c r="AO41" s="27" t="str">
        <f t="shared" ca="1" si="24"/>
        <v/>
      </c>
      <c r="AP41" s="27" t="str">
        <f t="shared" ca="1" si="25"/>
        <v/>
      </c>
      <c r="AQ41" s="27" t="str">
        <f t="shared" ca="1" si="26"/>
        <v/>
      </c>
      <c r="AR41" s="27" t="str">
        <f t="shared" ca="1" si="27"/>
        <v/>
      </c>
      <c r="AS41" s="27" t="str">
        <f t="shared" ca="1" si="28"/>
        <v/>
      </c>
      <c r="AT41" s="27" t="str">
        <f t="shared" ca="1" si="29"/>
        <v/>
      </c>
    </row>
    <row r="42" spans="1:46" x14ac:dyDescent="0.2">
      <c r="A42" t="str" cm="1">
        <f t="array" aca="1" ref="A42" ca="1">INDIRECT("D" &amp; ROW())&amp;INDIRECT("F" &amp; ROW())</f>
        <v/>
      </c>
      <c r="D42" s="55" t="str">
        <f t="shared" si="12"/>
        <v/>
      </c>
      <c r="E42" s="74"/>
      <c r="F42" s="25"/>
      <c r="G42" s="2"/>
      <c r="H42" s="57"/>
      <c r="I42" s="3"/>
      <c r="J42" s="5"/>
      <c r="K42" s="5"/>
      <c r="L42" s="5"/>
      <c r="M42" s="5"/>
      <c r="N42" s="5"/>
      <c r="O42" s="5"/>
      <c r="P42" s="5"/>
      <c r="Q42" s="5"/>
      <c r="R42" s="5"/>
      <c r="S42" s="6"/>
      <c r="T42" s="5"/>
      <c r="U42" s="5"/>
      <c r="V42" s="6"/>
      <c r="W42" s="6"/>
      <c r="X42" s="6"/>
      <c r="Y42" s="6"/>
      <c r="Z42" s="6"/>
      <c r="AA42" s="6"/>
      <c r="AB42" s="6"/>
      <c r="AC42" s="6"/>
      <c r="AD42" s="4" t="str">
        <f t="shared" ca="1" si="13"/>
        <v/>
      </c>
      <c r="AE42" s="4" t="str">
        <f t="shared" ca="1" si="14"/>
        <v/>
      </c>
      <c r="AF42" s="4" t="str">
        <f t="shared" ca="1" si="15"/>
        <v/>
      </c>
      <c r="AG42" s="4" t="str">
        <f t="shared" ca="1" si="16"/>
        <v/>
      </c>
      <c r="AH42" s="4" t="str">
        <f t="shared" ca="1" si="17"/>
        <v/>
      </c>
      <c r="AI42" s="4" t="str">
        <f t="shared" ca="1" si="18"/>
        <v/>
      </c>
      <c r="AJ42" s="4" t="str">
        <f t="shared" ca="1" si="19"/>
        <v/>
      </c>
      <c r="AK42" s="27" t="str">
        <f t="shared" ca="1" si="20"/>
        <v/>
      </c>
      <c r="AL42" s="27" t="str">
        <f t="shared" ca="1" si="21"/>
        <v/>
      </c>
      <c r="AM42" s="27" t="str">
        <f t="shared" ca="1" si="22"/>
        <v/>
      </c>
      <c r="AN42" s="27" t="str">
        <f t="shared" ca="1" si="23"/>
        <v/>
      </c>
      <c r="AO42" s="27" t="str">
        <f t="shared" ca="1" si="24"/>
        <v/>
      </c>
      <c r="AP42" s="27" t="str">
        <f t="shared" ca="1" si="25"/>
        <v/>
      </c>
      <c r="AQ42" s="27" t="str">
        <f t="shared" ca="1" si="26"/>
        <v/>
      </c>
      <c r="AR42" s="27" t="str">
        <f t="shared" ca="1" si="27"/>
        <v/>
      </c>
      <c r="AS42" s="27" t="str">
        <f t="shared" ca="1" si="28"/>
        <v/>
      </c>
      <c r="AT42" s="27" t="str">
        <f t="shared" ca="1" si="29"/>
        <v/>
      </c>
    </row>
    <row r="43" spans="1:46" x14ac:dyDescent="0.2">
      <c r="A43" t="str" cm="1">
        <f t="array" aca="1" ref="A43" ca="1">INDIRECT("D" &amp; ROW())&amp;INDIRECT("F" &amp; ROW())</f>
        <v/>
      </c>
      <c r="D43" s="55" t="str">
        <f t="shared" si="12"/>
        <v/>
      </c>
      <c r="E43" s="74"/>
      <c r="F43" s="25"/>
      <c r="G43" s="2"/>
      <c r="H43" s="57"/>
      <c r="I43" s="3"/>
      <c r="J43" s="5"/>
      <c r="K43" s="5"/>
      <c r="L43" s="5"/>
      <c r="M43" s="5"/>
      <c r="N43" s="5"/>
      <c r="O43" s="5"/>
      <c r="P43" s="5"/>
      <c r="Q43" s="5"/>
      <c r="R43" s="5"/>
      <c r="S43" s="6"/>
      <c r="T43" s="5"/>
      <c r="U43" s="5"/>
      <c r="V43" s="6"/>
      <c r="W43" s="6"/>
      <c r="X43" s="6"/>
      <c r="Y43" s="6"/>
      <c r="Z43" s="6"/>
      <c r="AA43" s="6"/>
      <c r="AB43" s="6"/>
      <c r="AC43" s="6"/>
      <c r="AD43" s="4" t="str">
        <f t="shared" ca="1" si="13"/>
        <v/>
      </c>
      <c r="AE43" s="4" t="str">
        <f t="shared" ca="1" si="14"/>
        <v/>
      </c>
      <c r="AF43" s="4" t="str">
        <f t="shared" ca="1" si="15"/>
        <v/>
      </c>
      <c r="AG43" s="4" t="str">
        <f t="shared" ca="1" si="16"/>
        <v/>
      </c>
      <c r="AH43" s="4" t="str">
        <f t="shared" ca="1" si="17"/>
        <v/>
      </c>
      <c r="AI43" s="4" t="str">
        <f t="shared" ca="1" si="18"/>
        <v/>
      </c>
      <c r="AJ43" s="4" t="str">
        <f t="shared" ca="1" si="19"/>
        <v/>
      </c>
      <c r="AK43" s="27" t="str">
        <f t="shared" ca="1" si="20"/>
        <v/>
      </c>
      <c r="AL43" s="27" t="str">
        <f t="shared" ca="1" si="21"/>
        <v/>
      </c>
      <c r="AM43" s="27" t="str">
        <f t="shared" ca="1" si="22"/>
        <v/>
      </c>
      <c r="AN43" s="27" t="str">
        <f t="shared" ca="1" si="23"/>
        <v/>
      </c>
      <c r="AO43" s="27" t="str">
        <f t="shared" ca="1" si="24"/>
        <v/>
      </c>
      <c r="AP43" s="27" t="str">
        <f t="shared" ca="1" si="25"/>
        <v/>
      </c>
      <c r="AQ43" s="27" t="str">
        <f t="shared" ca="1" si="26"/>
        <v/>
      </c>
      <c r="AR43" s="27" t="str">
        <f t="shared" ca="1" si="27"/>
        <v/>
      </c>
      <c r="AS43" s="27" t="str">
        <f t="shared" ca="1" si="28"/>
        <v/>
      </c>
      <c r="AT43" s="27" t="str">
        <f t="shared" ca="1" si="29"/>
        <v/>
      </c>
    </row>
    <row r="44" spans="1:46" x14ac:dyDescent="0.2">
      <c r="A44" t="str" cm="1">
        <f t="array" aca="1" ref="A44" ca="1">INDIRECT("D" &amp; ROW())&amp;INDIRECT("F" &amp; ROW())</f>
        <v/>
      </c>
      <c r="D44" s="55" t="str">
        <f t="shared" si="12"/>
        <v/>
      </c>
      <c r="E44" s="74"/>
      <c r="F44" s="25"/>
      <c r="G44" s="2"/>
      <c r="H44" s="57"/>
      <c r="I44" s="3"/>
      <c r="J44" s="5"/>
      <c r="K44" s="5"/>
      <c r="L44" s="5"/>
      <c r="M44" s="5"/>
      <c r="N44" s="5"/>
      <c r="O44" s="5"/>
      <c r="P44" s="5"/>
      <c r="Q44" s="5"/>
      <c r="R44" s="5"/>
      <c r="S44" s="6"/>
      <c r="T44" s="5"/>
      <c r="U44" s="5"/>
      <c r="V44" s="6"/>
      <c r="W44" s="6"/>
      <c r="X44" s="6"/>
      <c r="Y44" s="6"/>
      <c r="Z44" s="6"/>
      <c r="AA44" s="6"/>
      <c r="AB44" s="6"/>
      <c r="AC44" s="6"/>
      <c r="AD44" s="4" t="str">
        <f t="shared" ca="1" si="13"/>
        <v/>
      </c>
      <c r="AE44" s="4" t="str">
        <f t="shared" ca="1" si="14"/>
        <v/>
      </c>
      <c r="AF44" s="4" t="str">
        <f t="shared" ca="1" si="15"/>
        <v/>
      </c>
      <c r="AG44" s="4" t="str">
        <f t="shared" ca="1" si="16"/>
        <v/>
      </c>
      <c r="AH44" s="4" t="str">
        <f t="shared" ca="1" si="17"/>
        <v/>
      </c>
      <c r="AI44" s="4" t="str">
        <f t="shared" ca="1" si="18"/>
        <v/>
      </c>
      <c r="AJ44" s="4" t="str">
        <f t="shared" ca="1" si="19"/>
        <v/>
      </c>
      <c r="AK44" s="27" t="str">
        <f t="shared" ca="1" si="20"/>
        <v/>
      </c>
      <c r="AL44" s="27" t="str">
        <f t="shared" ca="1" si="21"/>
        <v/>
      </c>
      <c r="AM44" s="27" t="str">
        <f t="shared" ca="1" si="22"/>
        <v/>
      </c>
      <c r="AN44" s="27" t="str">
        <f t="shared" ca="1" si="23"/>
        <v/>
      </c>
      <c r="AO44" s="27" t="str">
        <f t="shared" ca="1" si="24"/>
        <v/>
      </c>
      <c r="AP44" s="27" t="str">
        <f t="shared" ca="1" si="25"/>
        <v/>
      </c>
      <c r="AQ44" s="27" t="str">
        <f t="shared" ca="1" si="26"/>
        <v/>
      </c>
      <c r="AR44" s="27" t="str">
        <f t="shared" ca="1" si="27"/>
        <v/>
      </c>
      <c r="AS44" s="27" t="str">
        <f t="shared" ca="1" si="28"/>
        <v/>
      </c>
      <c r="AT44" s="27" t="str">
        <f t="shared" ca="1" si="29"/>
        <v/>
      </c>
    </row>
    <row r="45" spans="1:46" x14ac:dyDescent="0.2">
      <c r="A45" t="str" cm="1">
        <f t="array" aca="1" ref="A45" ca="1">INDIRECT("D" &amp; ROW())&amp;INDIRECT("F" &amp; ROW())</f>
        <v/>
      </c>
      <c r="D45" s="55" t="str">
        <f t="shared" si="12"/>
        <v/>
      </c>
      <c r="E45" s="74"/>
      <c r="F45" s="25"/>
      <c r="G45" s="2"/>
      <c r="H45" s="57"/>
      <c r="I45" s="3"/>
      <c r="J45" s="5"/>
      <c r="K45" s="5"/>
      <c r="L45" s="5"/>
      <c r="M45" s="5"/>
      <c r="N45" s="5"/>
      <c r="O45" s="5"/>
      <c r="P45" s="5"/>
      <c r="Q45" s="5"/>
      <c r="R45" s="5"/>
      <c r="S45" s="6"/>
      <c r="T45" s="5"/>
      <c r="U45" s="5"/>
      <c r="V45" s="6"/>
      <c r="W45" s="6"/>
      <c r="X45" s="6"/>
      <c r="Y45" s="6"/>
      <c r="Z45" s="6"/>
      <c r="AA45" s="6"/>
      <c r="AB45" s="6"/>
      <c r="AC45" s="6"/>
      <c r="AD45" s="4" t="str">
        <f t="shared" ca="1" si="13"/>
        <v/>
      </c>
      <c r="AE45" s="4" t="str">
        <f t="shared" ca="1" si="14"/>
        <v/>
      </c>
      <c r="AF45" s="4" t="str">
        <f t="shared" ca="1" si="15"/>
        <v/>
      </c>
      <c r="AG45" s="4" t="str">
        <f t="shared" ca="1" si="16"/>
        <v/>
      </c>
      <c r="AH45" s="4" t="str">
        <f t="shared" ca="1" si="17"/>
        <v/>
      </c>
      <c r="AI45" s="4" t="str">
        <f t="shared" ca="1" si="18"/>
        <v/>
      </c>
      <c r="AJ45" s="4" t="str">
        <f t="shared" ca="1" si="19"/>
        <v/>
      </c>
      <c r="AK45" s="27" t="str">
        <f t="shared" ca="1" si="20"/>
        <v/>
      </c>
      <c r="AL45" s="27" t="str">
        <f t="shared" ca="1" si="21"/>
        <v/>
      </c>
      <c r="AM45" s="27" t="str">
        <f t="shared" ca="1" si="22"/>
        <v/>
      </c>
      <c r="AN45" s="27" t="str">
        <f t="shared" ca="1" si="23"/>
        <v/>
      </c>
      <c r="AO45" s="27" t="str">
        <f t="shared" ca="1" si="24"/>
        <v/>
      </c>
      <c r="AP45" s="27" t="str">
        <f t="shared" ca="1" si="25"/>
        <v/>
      </c>
      <c r="AQ45" s="27" t="str">
        <f t="shared" ca="1" si="26"/>
        <v/>
      </c>
      <c r="AR45" s="27" t="str">
        <f t="shared" ca="1" si="27"/>
        <v/>
      </c>
      <c r="AS45" s="27" t="str">
        <f t="shared" ca="1" si="28"/>
        <v/>
      </c>
      <c r="AT45" s="27" t="str">
        <f t="shared" ca="1" si="29"/>
        <v/>
      </c>
    </row>
    <row r="46" spans="1:46" x14ac:dyDescent="0.2">
      <c r="A46" t="str" cm="1">
        <f t="array" aca="1" ref="A46" ca="1">INDIRECT("D" &amp; ROW())&amp;INDIRECT("F" &amp; ROW())</f>
        <v/>
      </c>
      <c r="D46" s="55" t="str">
        <f t="shared" si="12"/>
        <v/>
      </c>
      <c r="E46" s="74"/>
      <c r="F46" s="25"/>
      <c r="G46" s="2"/>
      <c r="H46" s="57"/>
      <c r="I46" s="3"/>
      <c r="J46" s="5"/>
      <c r="K46" s="5"/>
      <c r="L46" s="5"/>
      <c r="M46" s="5"/>
      <c r="N46" s="5"/>
      <c r="O46" s="5"/>
      <c r="P46" s="5"/>
      <c r="Q46" s="5"/>
      <c r="R46" s="5"/>
      <c r="S46" s="6"/>
      <c r="T46" s="5"/>
      <c r="U46" s="5"/>
      <c r="V46" s="6"/>
      <c r="W46" s="6"/>
      <c r="X46" s="6"/>
      <c r="Y46" s="6"/>
      <c r="Z46" s="6"/>
      <c r="AA46" s="6"/>
      <c r="AB46" s="6"/>
      <c r="AC46" s="6"/>
      <c r="AD46" s="4" t="str">
        <f t="shared" ca="1" si="13"/>
        <v/>
      </c>
      <c r="AE46" s="4" t="str">
        <f t="shared" ca="1" si="14"/>
        <v/>
      </c>
      <c r="AF46" s="4" t="str">
        <f t="shared" ca="1" si="15"/>
        <v/>
      </c>
      <c r="AG46" s="4" t="str">
        <f t="shared" ca="1" si="16"/>
        <v/>
      </c>
      <c r="AH46" s="4" t="str">
        <f t="shared" ca="1" si="17"/>
        <v/>
      </c>
      <c r="AI46" s="4" t="str">
        <f t="shared" ca="1" si="18"/>
        <v/>
      </c>
      <c r="AJ46" s="4" t="str">
        <f t="shared" ca="1" si="19"/>
        <v/>
      </c>
      <c r="AK46" s="27" t="str">
        <f t="shared" ca="1" si="20"/>
        <v/>
      </c>
      <c r="AL46" s="27" t="str">
        <f t="shared" ca="1" si="21"/>
        <v/>
      </c>
      <c r="AM46" s="27" t="str">
        <f t="shared" ca="1" si="22"/>
        <v/>
      </c>
      <c r="AN46" s="27" t="str">
        <f t="shared" ca="1" si="23"/>
        <v/>
      </c>
      <c r="AO46" s="27" t="str">
        <f t="shared" ca="1" si="24"/>
        <v/>
      </c>
      <c r="AP46" s="27" t="str">
        <f t="shared" ca="1" si="25"/>
        <v/>
      </c>
      <c r="AQ46" s="27" t="str">
        <f t="shared" ca="1" si="26"/>
        <v/>
      </c>
      <c r="AR46" s="27" t="str">
        <f t="shared" ca="1" si="27"/>
        <v/>
      </c>
      <c r="AS46" s="27" t="str">
        <f t="shared" ca="1" si="28"/>
        <v/>
      </c>
      <c r="AT46" s="27" t="str">
        <f t="shared" ca="1" si="29"/>
        <v/>
      </c>
    </row>
    <row r="47" spans="1:46" x14ac:dyDescent="0.2">
      <c r="A47" t="str" cm="1">
        <f t="array" aca="1" ref="A47" ca="1">INDIRECT("D" &amp; ROW())&amp;INDIRECT("F" &amp; ROW())</f>
        <v/>
      </c>
      <c r="D47" s="55" t="str">
        <f t="shared" si="12"/>
        <v/>
      </c>
      <c r="E47" s="74"/>
      <c r="F47" s="25"/>
      <c r="G47" s="2"/>
      <c r="H47" s="57"/>
      <c r="I47" s="3"/>
      <c r="J47" s="5"/>
      <c r="K47" s="5"/>
      <c r="L47" s="5"/>
      <c r="M47" s="5"/>
      <c r="N47" s="5"/>
      <c r="O47" s="5"/>
      <c r="P47" s="5"/>
      <c r="Q47" s="5"/>
      <c r="R47" s="5"/>
      <c r="S47" s="6"/>
      <c r="T47" s="5"/>
      <c r="U47" s="5"/>
      <c r="V47" s="6"/>
      <c r="W47" s="6"/>
      <c r="X47" s="6"/>
      <c r="Y47" s="6"/>
      <c r="Z47" s="6"/>
      <c r="AA47" s="6"/>
      <c r="AB47" s="6"/>
      <c r="AC47" s="6"/>
      <c r="AD47" s="4" t="str">
        <f t="shared" ca="1" si="13"/>
        <v/>
      </c>
      <c r="AE47" s="4" t="str">
        <f t="shared" ca="1" si="14"/>
        <v/>
      </c>
      <c r="AF47" s="4" t="str">
        <f t="shared" ca="1" si="15"/>
        <v/>
      </c>
      <c r="AG47" s="4" t="str">
        <f t="shared" ca="1" si="16"/>
        <v/>
      </c>
      <c r="AH47" s="4" t="str">
        <f t="shared" ca="1" si="17"/>
        <v/>
      </c>
      <c r="AI47" s="4" t="str">
        <f t="shared" ca="1" si="18"/>
        <v/>
      </c>
      <c r="AJ47" s="4" t="str">
        <f t="shared" ca="1" si="19"/>
        <v/>
      </c>
      <c r="AK47" s="27" t="str">
        <f t="shared" ca="1" si="20"/>
        <v/>
      </c>
      <c r="AL47" s="27" t="str">
        <f t="shared" ca="1" si="21"/>
        <v/>
      </c>
      <c r="AM47" s="27" t="str">
        <f t="shared" ca="1" si="22"/>
        <v/>
      </c>
      <c r="AN47" s="27" t="str">
        <f t="shared" ca="1" si="23"/>
        <v/>
      </c>
      <c r="AO47" s="27" t="str">
        <f t="shared" ca="1" si="24"/>
        <v/>
      </c>
      <c r="AP47" s="27" t="str">
        <f t="shared" ca="1" si="25"/>
        <v/>
      </c>
      <c r="AQ47" s="27" t="str">
        <f t="shared" ca="1" si="26"/>
        <v/>
      </c>
      <c r="AR47" s="27" t="str">
        <f t="shared" ca="1" si="27"/>
        <v/>
      </c>
      <c r="AS47" s="27" t="str">
        <f t="shared" ca="1" si="28"/>
        <v/>
      </c>
      <c r="AT47" s="27" t="str">
        <f t="shared" ca="1" si="29"/>
        <v/>
      </c>
    </row>
    <row r="48" spans="1:46" x14ac:dyDescent="0.2">
      <c r="A48" t="str" cm="1">
        <f t="array" aca="1" ref="A48" ca="1">INDIRECT("D" &amp; ROW())&amp;INDIRECT("F" &amp; ROW())</f>
        <v/>
      </c>
      <c r="D48" s="55" t="str">
        <f t="shared" ref="D48:D79" si="30">IFERROR(VLOOKUP($E$5&amp;E48,Sites,4,FALSE),"")</f>
        <v/>
      </c>
      <c r="E48" s="74"/>
      <c r="F48" s="25"/>
      <c r="G48" s="2"/>
      <c r="H48" s="57"/>
      <c r="I48" s="3"/>
      <c r="J48" s="5"/>
      <c r="K48" s="5"/>
      <c r="L48" s="5"/>
      <c r="M48" s="5"/>
      <c r="N48" s="5"/>
      <c r="O48" s="5"/>
      <c r="P48" s="5"/>
      <c r="Q48" s="5"/>
      <c r="R48" s="5"/>
      <c r="S48" s="6"/>
      <c r="T48" s="5"/>
      <c r="U48" s="5"/>
      <c r="V48" s="6"/>
      <c r="W48" s="6"/>
      <c r="X48" s="6"/>
      <c r="Y48" s="6"/>
      <c r="Z48" s="6"/>
      <c r="AA48" s="6"/>
      <c r="AB48" s="6"/>
      <c r="AC48" s="6"/>
      <c r="AD48" s="4" t="str">
        <f t="shared" ca="1" si="13"/>
        <v/>
      </c>
      <c r="AE48" s="4" t="str">
        <f t="shared" ca="1" si="14"/>
        <v/>
      </c>
      <c r="AF48" s="4" t="str">
        <f t="shared" ca="1" si="15"/>
        <v/>
      </c>
      <c r="AG48" s="4" t="str">
        <f t="shared" ca="1" si="16"/>
        <v/>
      </c>
      <c r="AH48" s="4" t="str">
        <f t="shared" ca="1" si="17"/>
        <v/>
      </c>
      <c r="AI48" s="4" t="str">
        <f t="shared" ca="1" si="18"/>
        <v/>
      </c>
      <c r="AJ48" s="4" t="str">
        <f t="shared" ca="1" si="19"/>
        <v/>
      </c>
      <c r="AK48" s="27" t="str">
        <f t="shared" ca="1" si="20"/>
        <v/>
      </c>
      <c r="AL48" s="27" t="str">
        <f t="shared" ca="1" si="21"/>
        <v/>
      </c>
      <c r="AM48" s="27" t="str">
        <f t="shared" ca="1" si="22"/>
        <v/>
      </c>
      <c r="AN48" s="27" t="str">
        <f t="shared" ca="1" si="23"/>
        <v/>
      </c>
      <c r="AO48" s="27" t="str">
        <f t="shared" ca="1" si="24"/>
        <v/>
      </c>
      <c r="AP48" s="27" t="str">
        <f t="shared" ca="1" si="25"/>
        <v/>
      </c>
      <c r="AQ48" s="27" t="str">
        <f t="shared" ca="1" si="26"/>
        <v/>
      </c>
      <c r="AR48" s="27" t="str">
        <f t="shared" ca="1" si="27"/>
        <v/>
      </c>
      <c r="AS48" s="27" t="str">
        <f t="shared" ca="1" si="28"/>
        <v/>
      </c>
      <c r="AT48" s="27" t="str">
        <f t="shared" ca="1" si="29"/>
        <v/>
      </c>
    </row>
    <row r="49" spans="1:46" x14ac:dyDescent="0.2">
      <c r="A49" t="str" cm="1">
        <f t="array" aca="1" ref="A49" ca="1">INDIRECT("D" &amp; ROW())&amp;INDIRECT("F" &amp; ROW())</f>
        <v/>
      </c>
      <c r="D49" s="55" t="str">
        <f t="shared" si="30"/>
        <v/>
      </c>
      <c r="E49" s="74"/>
      <c r="F49" s="25"/>
      <c r="G49" s="2"/>
      <c r="H49" s="57"/>
      <c r="I49" s="3"/>
      <c r="J49" s="5"/>
      <c r="K49" s="5"/>
      <c r="L49" s="5"/>
      <c r="M49" s="5"/>
      <c r="N49" s="5"/>
      <c r="O49" s="5"/>
      <c r="P49" s="5"/>
      <c r="Q49" s="5"/>
      <c r="R49" s="5"/>
      <c r="S49" s="6"/>
      <c r="T49" s="5"/>
      <c r="U49" s="5"/>
      <c r="V49" s="6"/>
      <c r="W49" s="6"/>
      <c r="X49" s="6"/>
      <c r="Y49" s="6"/>
      <c r="Z49" s="6"/>
      <c r="AA49" s="6"/>
      <c r="AB49" s="6"/>
      <c r="AC49" s="6"/>
      <c r="AD49" s="4" t="str">
        <f t="shared" ca="1" si="13"/>
        <v/>
      </c>
      <c r="AE49" s="4" t="str">
        <f t="shared" ca="1" si="14"/>
        <v/>
      </c>
      <c r="AF49" s="4" t="str">
        <f t="shared" ca="1" si="15"/>
        <v/>
      </c>
      <c r="AG49" s="4" t="str">
        <f t="shared" ca="1" si="16"/>
        <v/>
      </c>
      <c r="AH49" s="4" t="str">
        <f t="shared" ca="1" si="17"/>
        <v/>
      </c>
      <c r="AI49" s="4" t="str">
        <f t="shared" ca="1" si="18"/>
        <v/>
      </c>
      <c r="AJ49" s="4" t="str">
        <f t="shared" ca="1" si="19"/>
        <v/>
      </c>
      <c r="AK49" s="27" t="str">
        <f t="shared" ca="1" si="20"/>
        <v/>
      </c>
      <c r="AL49" s="27" t="str">
        <f t="shared" ca="1" si="21"/>
        <v/>
      </c>
      <c r="AM49" s="27" t="str">
        <f t="shared" ca="1" si="22"/>
        <v/>
      </c>
      <c r="AN49" s="27" t="str">
        <f t="shared" ca="1" si="23"/>
        <v/>
      </c>
      <c r="AO49" s="27" t="str">
        <f t="shared" ca="1" si="24"/>
        <v/>
      </c>
      <c r="AP49" s="27" t="str">
        <f t="shared" ca="1" si="25"/>
        <v/>
      </c>
      <c r="AQ49" s="27" t="str">
        <f t="shared" ca="1" si="26"/>
        <v/>
      </c>
      <c r="AR49" s="27" t="str">
        <f t="shared" ca="1" si="27"/>
        <v/>
      </c>
      <c r="AS49" s="27" t="str">
        <f t="shared" ca="1" si="28"/>
        <v/>
      </c>
      <c r="AT49" s="27" t="str">
        <f t="shared" ca="1" si="29"/>
        <v/>
      </c>
    </row>
    <row r="50" spans="1:46" x14ac:dyDescent="0.2">
      <c r="A50" t="str" cm="1">
        <f t="array" aca="1" ref="A50" ca="1">INDIRECT("D" &amp; ROW())&amp;INDIRECT("F" &amp; ROW())</f>
        <v/>
      </c>
      <c r="D50" s="55" t="str">
        <f t="shared" si="30"/>
        <v/>
      </c>
      <c r="E50" s="74"/>
      <c r="F50" s="25"/>
      <c r="G50" s="2"/>
      <c r="H50" s="57"/>
      <c r="I50" s="3"/>
      <c r="J50" s="5"/>
      <c r="K50" s="5"/>
      <c r="L50" s="5"/>
      <c r="M50" s="5"/>
      <c r="N50" s="5"/>
      <c r="O50" s="5"/>
      <c r="P50" s="5"/>
      <c r="Q50" s="5"/>
      <c r="R50" s="5"/>
      <c r="S50" s="6"/>
      <c r="T50" s="5"/>
      <c r="U50" s="5"/>
      <c r="V50" s="6"/>
      <c r="W50" s="6"/>
      <c r="X50" s="6"/>
      <c r="Y50" s="6"/>
      <c r="Z50" s="6"/>
      <c r="AA50" s="6"/>
      <c r="AB50" s="6"/>
      <c r="AC50" s="6"/>
      <c r="AD50" s="4" t="str">
        <f t="shared" ca="1" si="13"/>
        <v/>
      </c>
      <c r="AE50" s="4" t="str">
        <f t="shared" ca="1" si="14"/>
        <v/>
      </c>
      <c r="AF50" s="4" t="str">
        <f t="shared" ca="1" si="15"/>
        <v/>
      </c>
      <c r="AG50" s="4" t="str">
        <f t="shared" ca="1" si="16"/>
        <v/>
      </c>
      <c r="AH50" s="4" t="str">
        <f t="shared" ca="1" si="17"/>
        <v/>
      </c>
      <c r="AI50" s="4" t="str">
        <f t="shared" ca="1" si="18"/>
        <v/>
      </c>
      <c r="AJ50" s="4" t="str">
        <f t="shared" ca="1" si="19"/>
        <v/>
      </c>
      <c r="AK50" s="27" t="str">
        <f t="shared" ca="1" si="20"/>
        <v/>
      </c>
      <c r="AL50" s="27" t="str">
        <f t="shared" ca="1" si="21"/>
        <v/>
      </c>
      <c r="AM50" s="27" t="str">
        <f t="shared" ca="1" si="22"/>
        <v/>
      </c>
      <c r="AN50" s="27" t="str">
        <f t="shared" ca="1" si="23"/>
        <v/>
      </c>
      <c r="AO50" s="27" t="str">
        <f t="shared" ca="1" si="24"/>
        <v/>
      </c>
      <c r="AP50" s="27" t="str">
        <f t="shared" ca="1" si="25"/>
        <v/>
      </c>
      <c r="AQ50" s="27" t="str">
        <f t="shared" ca="1" si="26"/>
        <v/>
      </c>
      <c r="AR50" s="27" t="str">
        <f t="shared" ca="1" si="27"/>
        <v/>
      </c>
      <c r="AS50" s="27" t="str">
        <f t="shared" ca="1" si="28"/>
        <v/>
      </c>
      <c r="AT50" s="27" t="str">
        <f t="shared" ca="1" si="29"/>
        <v/>
      </c>
    </row>
    <row r="51" spans="1:46" x14ac:dyDescent="0.2">
      <c r="A51" t="str" cm="1">
        <f t="array" aca="1" ref="A51" ca="1">INDIRECT("D" &amp; ROW())&amp;INDIRECT("F" &amp; ROW())</f>
        <v/>
      </c>
      <c r="D51" s="55" t="str">
        <f t="shared" si="30"/>
        <v/>
      </c>
      <c r="E51" s="74"/>
      <c r="F51" s="25"/>
      <c r="G51" s="2"/>
      <c r="H51" s="57"/>
      <c r="I51" s="3"/>
      <c r="J51" s="5"/>
      <c r="K51" s="5"/>
      <c r="L51" s="5"/>
      <c r="M51" s="5"/>
      <c r="N51" s="5"/>
      <c r="O51" s="5"/>
      <c r="P51" s="5"/>
      <c r="Q51" s="5"/>
      <c r="R51" s="5"/>
      <c r="S51" s="6"/>
      <c r="T51" s="5"/>
      <c r="U51" s="5"/>
      <c r="V51" s="6"/>
      <c r="W51" s="6"/>
      <c r="X51" s="6"/>
      <c r="Y51" s="6"/>
      <c r="Z51" s="6"/>
      <c r="AA51" s="6"/>
      <c r="AB51" s="6"/>
      <c r="AC51" s="6"/>
      <c r="AD51" s="4" t="str">
        <f t="shared" ca="1" si="13"/>
        <v/>
      </c>
      <c r="AE51" s="4" t="str">
        <f t="shared" ca="1" si="14"/>
        <v/>
      </c>
      <c r="AF51" s="4" t="str">
        <f t="shared" ca="1" si="15"/>
        <v/>
      </c>
      <c r="AG51" s="4" t="str">
        <f t="shared" ca="1" si="16"/>
        <v/>
      </c>
      <c r="AH51" s="4" t="str">
        <f t="shared" ca="1" si="17"/>
        <v/>
      </c>
      <c r="AI51" s="4" t="str">
        <f t="shared" ca="1" si="18"/>
        <v/>
      </c>
      <c r="AJ51" s="4" t="str">
        <f t="shared" ca="1" si="19"/>
        <v/>
      </c>
      <c r="AK51" s="27" t="str">
        <f t="shared" ca="1" si="20"/>
        <v/>
      </c>
      <c r="AL51" s="27" t="str">
        <f t="shared" ca="1" si="21"/>
        <v/>
      </c>
      <c r="AM51" s="27" t="str">
        <f t="shared" ca="1" si="22"/>
        <v/>
      </c>
      <c r="AN51" s="27" t="str">
        <f t="shared" ca="1" si="23"/>
        <v/>
      </c>
      <c r="AO51" s="27" t="str">
        <f t="shared" ca="1" si="24"/>
        <v/>
      </c>
      <c r="AP51" s="27" t="str">
        <f t="shared" ca="1" si="25"/>
        <v/>
      </c>
      <c r="AQ51" s="27" t="str">
        <f t="shared" ca="1" si="26"/>
        <v/>
      </c>
      <c r="AR51" s="27" t="str">
        <f t="shared" ca="1" si="27"/>
        <v/>
      </c>
      <c r="AS51" s="27" t="str">
        <f t="shared" ca="1" si="28"/>
        <v/>
      </c>
      <c r="AT51" s="27" t="str">
        <f t="shared" ca="1" si="29"/>
        <v/>
      </c>
    </row>
    <row r="52" spans="1:46" x14ac:dyDescent="0.2">
      <c r="A52" t="str" cm="1">
        <f t="array" aca="1" ref="A52" ca="1">INDIRECT("D" &amp; ROW())&amp;INDIRECT("F" &amp; ROW())</f>
        <v/>
      </c>
      <c r="D52" s="55" t="str">
        <f t="shared" si="30"/>
        <v/>
      </c>
      <c r="E52" s="74"/>
      <c r="F52" s="25"/>
      <c r="G52" s="2"/>
      <c r="H52" s="57"/>
      <c r="I52" s="3"/>
      <c r="J52" s="5"/>
      <c r="K52" s="5"/>
      <c r="L52" s="5"/>
      <c r="M52" s="5"/>
      <c r="N52" s="5"/>
      <c r="O52" s="5"/>
      <c r="P52" s="5"/>
      <c r="Q52" s="5"/>
      <c r="R52" s="5"/>
      <c r="S52" s="6"/>
      <c r="T52" s="5"/>
      <c r="U52" s="5"/>
      <c r="V52" s="6"/>
      <c r="W52" s="6"/>
      <c r="X52" s="6"/>
      <c r="Y52" s="6"/>
      <c r="Z52" s="6"/>
      <c r="AA52" s="6"/>
      <c r="AB52" s="6"/>
      <c r="AC52" s="6"/>
      <c r="AD52" s="4" t="str">
        <f t="shared" ca="1" si="13"/>
        <v/>
      </c>
      <c r="AE52" s="4" t="str">
        <f t="shared" ca="1" si="14"/>
        <v/>
      </c>
      <c r="AF52" s="4" t="str">
        <f t="shared" ca="1" si="15"/>
        <v/>
      </c>
      <c r="AG52" s="4" t="str">
        <f t="shared" ca="1" si="16"/>
        <v/>
      </c>
      <c r="AH52" s="4" t="str">
        <f t="shared" ca="1" si="17"/>
        <v/>
      </c>
      <c r="AI52" s="4" t="str">
        <f t="shared" ca="1" si="18"/>
        <v/>
      </c>
      <c r="AJ52" s="4" t="str">
        <f t="shared" ca="1" si="19"/>
        <v/>
      </c>
      <c r="AK52" s="27" t="str">
        <f t="shared" ca="1" si="20"/>
        <v/>
      </c>
      <c r="AL52" s="27" t="str">
        <f t="shared" ca="1" si="21"/>
        <v/>
      </c>
      <c r="AM52" s="27" t="str">
        <f t="shared" ca="1" si="22"/>
        <v/>
      </c>
      <c r="AN52" s="27" t="str">
        <f t="shared" ca="1" si="23"/>
        <v/>
      </c>
      <c r="AO52" s="27" t="str">
        <f t="shared" ca="1" si="24"/>
        <v/>
      </c>
      <c r="AP52" s="27" t="str">
        <f t="shared" ca="1" si="25"/>
        <v/>
      </c>
      <c r="AQ52" s="27" t="str">
        <f t="shared" ca="1" si="26"/>
        <v/>
      </c>
      <c r="AR52" s="27" t="str">
        <f t="shared" ca="1" si="27"/>
        <v/>
      </c>
      <c r="AS52" s="27" t="str">
        <f t="shared" ca="1" si="28"/>
        <v/>
      </c>
      <c r="AT52" s="27" t="str">
        <f t="shared" ca="1" si="29"/>
        <v/>
      </c>
    </row>
    <row r="53" spans="1:46" x14ac:dyDescent="0.2">
      <c r="A53" t="str" cm="1">
        <f t="array" aca="1" ref="A53" ca="1">INDIRECT("D" &amp; ROW())&amp;INDIRECT("F" &amp; ROW())</f>
        <v/>
      </c>
      <c r="D53" s="55" t="str">
        <f t="shared" si="30"/>
        <v/>
      </c>
      <c r="E53" s="74"/>
      <c r="F53" s="25"/>
      <c r="G53" s="2"/>
      <c r="H53" s="57"/>
      <c r="I53" s="3"/>
      <c r="J53" s="5"/>
      <c r="K53" s="5"/>
      <c r="L53" s="5"/>
      <c r="M53" s="5"/>
      <c r="N53" s="5"/>
      <c r="O53" s="5"/>
      <c r="P53" s="5"/>
      <c r="Q53" s="5"/>
      <c r="R53" s="5"/>
      <c r="S53" s="6"/>
      <c r="T53" s="5"/>
      <c r="U53" s="5"/>
      <c r="V53" s="6"/>
      <c r="W53" s="6"/>
      <c r="X53" s="6"/>
      <c r="Y53" s="6"/>
      <c r="Z53" s="6"/>
      <c r="AA53" s="6"/>
      <c r="AB53" s="6"/>
      <c r="AC53" s="6"/>
      <c r="AD53" s="4" t="str">
        <f t="shared" ca="1" si="13"/>
        <v/>
      </c>
      <c r="AE53" s="4" t="str">
        <f t="shared" ca="1" si="14"/>
        <v/>
      </c>
      <c r="AF53" s="4" t="str">
        <f t="shared" ca="1" si="15"/>
        <v/>
      </c>
      <c r="AG53" s="4" t="str">
        <f t="shared" ca="1" si="16"/>
        <v/>
      </c>
      <c r="AH53" s="4" t="str">
        <f t="shared" ca="1" si="17"/>
        <v/>
      </c>
      <c r="AI53" s="4" t="str">
        <f t="shared" ca="1" si="18"/>
        <v/>
      </c>
      <c r="AJ53" s="4" t="str">
        <f t="shared" ca="1" si="19"/>
        <v/>
      </c>
      <c r="AK53" s="27" t="str">
        <f t="shared" ca="1" si="20"/>
        <v/>
      </c>
      <c r="AL53" s="27" t="str">
        <f t="shared" ca="1" si="21"/>
        <v/>
      </c>
      <c r="AM53" s="27" t="str">
        <f t="shared" ca="1" si="22"/>
        <v/>
      </c>
      <c r="AN53" s="27" t="str">
        <f t="shared" ca="1" si="23"/>
        <v/>
      </c>
      <c r="AO53" s="27" t="str">
        <f t="shared" ca="1" si="24"/>
        <v/>
      </c>
      <c r="AP53" s="27" t="str">
        <f t="shared" ca="1" si="25"/>
        <v/>
      </c>
      <c r="AQ53" s="27" t="str">
        <f t="shared" ca="1" si="26"/>
        <v/>
      </c>
      <c r="AR53" s="27" t="str">
        <f t="shared" ca="1" si="27"/>
        <v/>
      </c>
      <c r="AS53" s="27" t="str">
        <f t="shared" ca="1" si="28"/>
        <v/>
      </c>
      <c r="AT53" s="27" t="str">
        <f t="shared" ca="1" si="29"/>
        <v/>
      </c>
    </row>
    <row r="54" spans="1:46" x14ac:dyDescent="0.2">
      <c r="A54" t="str" cm="1">
        <f t="array" aca="1" ref="A54" ca="1">INDIRECT("D" &amp; ROW())&amp;INDIRECT("F" &amp; ROW())</f>
        <v/>
      </c>
      <c r="D54" s="55" t="str">
        <f t="shared" si="30"/>
        <v/>
      </c>
      <c r="E54" s="74"/>
      <c r="F54" s="25"/>
      <c r="G54" s="2"/>
      <c r="H54" s="57"/>
      <c r="I54" s="3"/>
      <c r="J54" s="5"/>
      <c r="K54" s="5"/>
      <c r="L54" s="5"/>
      <c r="M54" s="5"/>
      <c r="N54" s="5"/>
      <c r="O54" s="5"/>
      <c r="P54" s="5"/>
      <c r="Q54" s="5"/>
      <c r="R54" s="5"/>
      <c r="S54" s="6"/>
      <c r="T54" s="5"/>
      <c r="U54" s="5"/>
      <c r="V54" s="6"/>
      <c r="W54" s="6"/>
      <c r="X54" s="6"/>
      <c r="Y54" s="6"/>
      <c r="Z54" s="6"/>
      <c r="AA54" s="6"/>
      <c r="AB54" s="6"/>
      <c r="AC54" s="6"/>
      <c r="AD54" s="4" t="str">
        <f t="shared" ca="1" si="13"/>
        <v/>
      </c>
      <c r="AE54" s="4" t="str">
        <f t="shared" ca="1" si="14"/>
        <v/>
      </c>
      <c r="AF54" s="4" t="str">
        <f t="shared" ca="1" si="15"/>
        <v/>
      </c>
      <c r="AG54" s="4" t="str">
        <f t="shared" ca="1" si="16"/>
        <v/>
      </c>
      <c r="AH54" s="4" t="str">
        <f t="shared" ca="1" si="17"/>
        <v/>
      </c>
      <c r="AI54" s="4" t="str">
        <f t="shared" ca="1" si="18"/>
        <v/>
      </c>
      <c r="AJ54" s="4" t="str">
        <f t="shared" ca="1" si="19"/>
        <v/>
      </c>
      <c r="AK54" s="27" t="str">
        <f t="shared" ca="1" si="20"/>
        <v/>
      </c>
      <c r="AL54" s="27" t="str">
        <f t="shared" ca="1" si="21"/>
        <v/>
      </c>
      <c r="AM54" s="27" t="str">
        <f t="shared" ca="1" si="22"/>
        <v/>
      </c>
      <c r="AN54" s="27" t="str">
        <f t="shared" ca="1" si="23"/>
        <v/>
      </c>
      <c r="AO54" s="27" t="str">
        <f t="shared" ca="1" si="24"/>
        <v/>
      </c>
      <c r="AP54" s="27" t="str">
        <f t="shared" ca="1" si="25"/>
        <v/>
      </c>
      <c r="AQ54" s="27" t="str">
        <f t="shared" ca="1" si="26"/>
        <v/>
      </c>
      <c r="AR54" s="27" t="str">
        <f t="shared" ca="1" si="27"/>
        <v/>
      </c>
      <c r="AS54" s="27" t="str">
        <f t="shared" ca="1" si="28"/>
        <v/>
      </c>
      <c r="AT54" s="27" t="str">
        <f t="shared" ca="1" si="29"/>
        <v/>
      </c>
    </row>
    <row r="55" spans="1:46" x14ac:dyDescent="0.2">
      <c r="A55" t="str" cm="1">
        <f t="array" aca="1" ref="A55" ca="1">INDIRECT("D" &amp; ROW())&amp;INDIRECT("F" &amp; ROW())</f>
        <v/>
      </c>
      <c r="D55" s="55" t="str">
        <f t="shared" si="30"/>
        <v/>
      </c>
      <c r="E55" s="74"/>
      <c r="F55" s="25"/>
      <c r="G55" s="2"/>
      <c r="H55" s="57"/>
      <c r="I55" s="3"/>
      <c r="J55" s="5"/>
      <c r="K55" s="5"/>
      <c r="L55" s="5"/>
      <c r="M55" s="5"/>
      <c r="N55" s="5"/>
      <c r="O55" s="5"/>
      <c r="P55" s="5"/>
      <c r="Q55" s="5"/>
      <c r="R55" s="5"/>
      <c r="S55" s="6"/>
      <c r="T55" s="5"/>
      <c r="U55" s="5"/>
      <c r="V55" s="6"/>
      <c r="W55" s="6"/>
      <c r="X55" s="6"/>
      <c r="Y55" s="6"/>
      <c r="Z55" s="6"/>
      <c r="AA55" s="6"/>
      <c r="AB55" s="6"/>
      <c r="AC55" s="6"/>
      <c r="AD55" s="4" t="str">
        <f t="shared" ca="1" si="13"/>
        <v/>
      </c>
      <c r="AE55" s="4" t="str">
        <f t="shared" ca="1" si="14"/>
        <v/>
      </c>
      <c r="AF55" s="4" t="str">
        <f t="shared" ca="1" si="15"/>
        <v/>
      </c>
      <c r="AG55" s="4" t="str">
        <f t="shared" ca="1" si="16"/>
        <v/>
      </c>
      <c r="AH55" s="4" t="str">
        <f t="shared" ca="1" si="17"/>
        <v/>
      </c>
      <c r="AI55" s="4" t="str">
        <f t="shared" ca="1" si="18"/>
        <v/>
      </c>
      <c r="AJ55" s="4" t="str">
        <f t="shared" ca="1" si="19"/>
        <v/>
      </c>
      <c r="AK55" s="27" t="str">
        <f t="shared" ca="1" si="20"/>
        <v/>
      </c>
      <c r="AL55" s="27" t="str">
        <f t="shared" ca="1" si="21"/>
        <v/>
      </c>
      <c r="AM55" s="27" t="str">
        <f t="shared" ca="1" si="22"/>
        <v/>
      </c>
      <c r="AN55" s="27" t="str">
        <f t="shared" ca="1" si="23"/>
        <v/>
      </c>
      <c r="AO55" s="27" t="str">
        <f t="shared" ca="1" si="24"/>
        <v/>
      </c>
      <c r="AP55" s="27" t="str">
        <f t="shared" ca="1" si="25"/>
        <v/>
      </c>
      <c r="AQ55" s="27" t="str">
        <f t="shared" ca="1" si="26"/>
        <v/>
      </c>
      <c r="AR55" s="27" t="str">
        <f t="shared" ca="1" si="27"/>
        <v/>
      </c>
      <c r="AS55" s="27" t="str">
        <f t="shared" ca="1" si="28"/>
        <v/>
      </c>
      <c r="AT55" s="27" t="str">
        <f t="shared" ca="1" si="29"/>
        <v/>
      </c>
    </row>
    <row r="56" spans="1:46" x14ac:dyDescent="0.2">
      <c r="A56" t="str" cm="1">
        <f t="array" aca="1" ref="A56" ca="1">INDIRECT("D" &amp; ROW())&amp;INDIRECT("F" &amp; ROW())</f>
        <v/>
      </c>
      <c r="D56" s="55" t="str">
        <f t="shared" si="30"/>
        <v/>
      </c>
      <c r="E56" s="74"/>
      <c r="F56" s="25"/>
      <c r="G56" s="2"/>
      <c r="H56" s="57"/>
      <c r="I56" s="3"/>
      <c r="J56" s="5"/>
      <c r="K56" s="5"/>
      <c r="L56" s="5"/>
      <c r="M56" s="5"/>
      <c r="N56" s="5"/>
      <c r="O56" s="5"/>
      <c r="P56" s="5"/>
      <c r="Q56" s="5"/>
      <c r="R56" s="5"/>
      <c r="S56" s="6"/>
      <c r="T56" s="5"/>
      <c r="U56" s="5"/>
      <c r="V56" s="6"/>
      <c r="W56" s="6"/>
      <c r="X56" s="6"/>
      <c r="Y56" s="6"/>
      <c r="Z56" s="6"/>
      <c r="AA56" s="6"/>
      <c r="AB56" s="6"/>
      <c r="AC56" s="6"/>
      <c r="AD56" s="4" t="str">
        <f t="shared" ca="1" si="13"/>
        <v/>
      </c>
      <c r="AE56" s="4" t="str">
        <f t="shared" ca="1" si="14"/>
        <v/>
      </c>
      <c r="AF56" s="4" t="str">
        <f t="shared" ca="1" si="15"/>
        <v/>
      </c>
      <c r="AG56" s="4" t="str">
        <f t="shared" ca="1" si="16"/>
        <v/>
      </c>
      <c r="AH56" s="4" t="str">
        <f t="shared" ca="1" si="17"/>
        <v/>
      </c>
      <c r="AI56" s="4" t="str">
        <f t="shared" ca="1" si="18"/>
        <v/>
      </c>
      <c r="AJ56" s="4" t="str">
        <f t="shared" ca="1" si="19"/>
        <v/>
      </c>
      <c r="AK56" s="27" t="str">
        <f t="shared" ca="1" si="20"/>
        <v/>
      </c>
      <c r="AL56" s="27" t="str">
        <f t="shared" ca="1" si="21"/>
        <v/>
      </c>
      <c r="AM56" s="27" t="str">
        <f t="shared" ca="1" si="22"/>
        <v/>
      </c>
      <c r="AN56" s="27" t="str">
        <f t="shared" ca="1" si="23"/>
        <v/>
      </c>
      <c r="AO56" s="27" t="str">
        <f t="shared" ca="1" si="24"/>
        <v/>
      </c>
      <c r="AP56" s="27" t="str">
        <f t="shared" ca="1" si="25"/>
        <v/>
      </c>
      <c r="AQ56" s="27" t="str">
        <f t="shared" ca="1" si="26"/>
        <v/>
      </c>
      <c r="AR56" s="27" t="str">
        <f t="shared" ca="1" si="27"/>
        <v/>
      </c>
      <c r="AS56" s="27" t="str">
        <f t="shared" ca="1" si="28"/>
        <v/>
      </c>
      <c r="AT56" s="27" t="str">
        <f t="shared" ca="1" si="29"/>
        <v/>
      </c>
    </row>
    <row r="57" spans="1:46" x14ac:dyDescent="0.2">
      <c r="A57" t="str" cm="1">
        <f t="array" aca="1" ref="A57" ca="1">INDIRECT("D" &amp; ROW())&amp;INDIRECT("F" &amp; ROW())</f>
        <v/>
      </c>
      <c r="D57" s="55" t="str">
        <f t="shared" si="30"/>
        <v/>
      </c>
      <c r="E57" s="74"/>
      <c r="F57" s="25"/>
      <c r="G57" s="2"/>
      <c r="H57" s="57"/>
      <c r="I57" s="3"/>
      <c r="J57" s="5"/>
      <c r="K57" s="5"/>
      <c r="L57" s="5"/>
      <c r="M57" s="5"/>
      <c r="N57" s="5"/>
      <c r="O57" s="5"/>
      <c r="P57" s="5"/>
      <c r="Q57" s="5"/>
      <c r="R57" s="5"/>
      <c r="S57" s="6"/>
      <c r="T57" s="5"/>
      <c r="U57" s="5"/>
      <c r="V57" s="6"/>
      <c r="W57" s="6"/>
      <c r="X57" s="6"/>
      <c r="Y57" s="6"/>
      <c r="Z57" s="6"/>
      <c r="AA57" s="6"/>
      <c r="AB57" s="6"/>
      <c r="AC57" s="6"/>
      <c r="AD57" s="4" t="str">
        <f t="shared" ca="1" si="13"/>
        <v/>
      </c>
      <c r="AE57" s="4" t="str">
        <f t="shared" ca="1" si="14"/>
        <v/>
      </c>
      <c r="AF57" s="4" t="str">
        <f t="shared" ca="1" si="15"/>
        <v/>
      </c>
      <c r="AG57" s="4" t="str">
        <f t="shared" ca="1" si="16"/>
        <v/>
      </c>
      <c r="AH57" s="4" t="str">
        <f t="shared" ca="1" si="17"/>
        <v/>
      </c>
      <c r="AI57" s="4" t="str">
        <f t="shared" ca="1" si="18"/>
        <v/>
      </c>
      <c r="AJ57" s="4" t="str">
        <f t="shared" ca="1" si="19"/>
        <v/>
      </c>
      <c r="AK57" s="27" t="str">
        <f t="shared" ca="1" si="20"/>
        <v/>
      </c>
      <c r="AL57" s="27" t="str">
        <f t="shared" ca="1" si="21"/>
        <v/>
      </c>
      <c r="AM57" s="27" t="str">
        <f t="shared" ca="1" si="22"/>
        <v/>
      </c>
      <c r="AN57" s="27" t="str">
        <f t="shared" ca="1" si="23"/>
        <v/>
      </c>
      <c r="AO57" s="27" t="str">
        <f t="shared" ca="1" si="24"/>
        <v/>
      </c>
      <c r="AP57" s="27" t="str">
        <f t="shared" ca="1" si="25"/>
        <v/>
      </c>
      <c r="AQ57" s="27" t="str">
        <f t="shared" ca="1" si="26"/>
        <v/>
      </c>
      <c r="AR57" s="27" t="str">
        <f t="shared" ca="1" si="27"/>
        <v/>
      </c>
      <c r="AS57" s="27" t="str">
        <f t="shared" ca="1" si="28"/>
        <v/>
      </c>
      <c r="AT57" s="27" t="str">
        <f t="shared" ca="1" si="29"/>
        <v/>
      </c>
    </row>
    <row r="58" spans="1:46" x14ac:dyDescent="0.2">
      <c r="A58" t="str" cm="1">
        <f t="array" aca="1" ref="A58" ca="1">INDIRECT("D" &amp; ROW())&amp;INDIRECT("F" &amp; ROW())</f>
        <v/>
      </c>
      <c r="D58" s="55" t="str">
        <f t="shared" si="30"/>
        <v/>
      </c>
      <c r="E58" s="74"/>
      <c r="F58" s="25"/>
      <c r="G58" s="2"/>
      <c r="H58" s="57"/>
      <c r="I58" s="3"/>
      <c r="J58" s="5"/>
      <c r="K58" s="5"/>
      <c r="L58" s="5"/>
      <c r="M58" s="5"/>
      <c r="N58" s="5"/>
      <c r="O58" s="5"/>
      <c r="P58" s="5"/>
      <c r="Q58" s="5"/>
      <c r="R58" s="5"/>
      <c r="S58" s="6"/>
      <c r="T58" s="5"/>
      <c r="U58" s="5"/>
      <c r="V58" s="6"/>
      <c r="W58" s="6"/>
      <c r="X58" s="6"/>
      <c r="Y58" s="6"/>
      <c r="Z58" s="6"/>
      <c r="AA58" s="6"/>
      <c r="AB58" s="6"/>
      <c r="AC58" s="6"/>
      <c r="AD58" s="4" t="str">
        <f t="shared" ca="1" si="13"/>
        <v/>
      </c>
      <c r="AE58" s="4" t="str">
        <f t="shared" ca="1" si="14"/>
        <v/>
      </c>
      <c r="AF58" s="4" t="str">
        <f t="shared" ca="1" si="15"/>
        <v/>
      </c>
      <c r="AG58" s="4" t="str">
        <f t="shared" ca="1" si="16"/>
        <v/>
      </c>
      <c r="AH58" s="4" t="str">
        <f t="shared" ca="1" si="17"/>
        <v/>
      </c>
      <c r="AI58" s="4" t="str">
        <f t="shared" ca="1" si="18"/>
        <v/>
      </c>
      <c r="AJ58" s="4" t="str">
        <f t="shared" ca="1" si="19"/>
        <v/>
      </c>
      <c r="AK58" s="27" t="str">
        <f t="shared" ca="1" si="20"/>
        <v/>
      </c>
      <c r="AL58" s="27" t="str">
        <f t="shared" ca="1" si="21"/>
        <v/>
      </c>
      <c r="AM58" s="27" t="str">
        <f t="shared" ca="1" si="22"/>
        <v/>
      </c>
      <c r="AN58" s="27" t="str">
        <f t="shared" ca="1" si="23"/>
        <v/>
      </c>
      <c r="AO58" s="27" t="str">
        <f t="shared" ca="1" si="24"/>
        <v/>
      </c>
      <c r="AP58" s="27" t="str">
        <f t="shared" ca="1" si="25"/>
        <v/>
      </c>
      <c r="AQ58" s="27" t="str">
        <f t="shared" ca="1" si="26"/>
        <v/>
      </c>
      <c r="AR58" s="27" t="str">
        <f t="shared" ca="1" si="27"/>
        <v/>
      </c>
      <c r="AS58" s="27" t="str">
        <f t="shared" ca="1" si="28"/>
        <v/>
      </c>
      <c r="AT58" s="27" t="str">
        <f t="shared" ca="1" si="29"/>
        <v/>
      </c>
    </row>
    <row r="59" spans="1:46" x14ac:dyDescent="0.2">
      <c r="A59" t="str" cm="1">
        <f t="array" aca="1" ref="A59" ca="1">INDIRECT("D" &amp; ROW())&amp;INDIRECT("F" &amp; ROW())</f>
        <v/>
      </c>
      <c r="D59" s="55" t="str">
        <f t="shared" si="30"/>
        <v/>
      </c>
      <c r="E59" s="74"/>
      <c r="F59" s="25"/>
      <c r="G59" s="2"/>
      <c r="H59" s="57"/>
      <c r="I59" s="3"/>
      <c r="J59" s="5"/>
      <c r="K59" s="5"/>
      <c r="L59" s="5"/>
      <c r="M59" s="5"/>
      <c r="N59" s="5"/>
      <c r="O59" s="5"/>
      <c r="P59" s="5"/>
      <c r="Q59" s="5"/>
      <c r="R59" s="5"/>
      <c r="S59" s="6"/>
      <c r="T59" s="5"/>
      <c r="U59" s="5"/>
      <c r="V59" s="6"/>
      <c r="W59" s="6"/>
      <c r="X59" s="6"/>
      <c r="Y59" s="6"/>
      <c r="Z59" s="6"/>
      <c r="AA59" s="6"/>
      <c r="AB59" s="6"/>
      <c r="AC59" s="6"/>
      <c r="AD59" s="4" t="str">
        <f t="shared" ca="1" si="13"/>
        <v/>
      </c>
      <c r="AE59" s="4" t="str">
        <f t="shared" ca="1" si="14"/>
        <v/>
      </c>
      <c r="AF59" s="4" t="str">
        <f t="shared" ca="1" si="15"/>
        <v/>
      </c>
      <c r="AG59" s="4" t="str">
        <f t="shared" ca="1" si="16"/>
        <v/>
      </c>
      <c r="AH59" s="4" t="str">
        <f t="shared" ca="1" si="17"/>
        <v/>
      </c>
      <c r="AI59" s="4" t="str">
        <f t="shared" ca="1" si="18"/>
        <v/>
      </c>
      <c r="AJ59" s="4" t="str">
        <f t="shared" ca="1" si="19"/>
        <v/>
      </c>
      <c r="AK59" s="27" t="str">
        <f t="shared" ca="1" si="20"/>
        <v/>
      </c>
      <c r="AL59" s="27" t="str">
        <f t="shared" ca="1" si="21"/>
        <v/>
      </c>
      <c r="AM59" s="27" t="str">
        <f t="shared" ca="1" si="22"/>
        <v/>
      </c>
      <c r="AN59" s="27" t="str">
        <f t="shared" ca="1" si="23"/>
        <v/>
      </c>
      <c r="AO59" s="27" t="str">
        <f t="shared" ca="1" si="24"/>
        <v/>
      </c>
      <c r="AP59" s="27" t="str">
        <f t="shared" ca="1" si="25"/>
        <v/>
      </c>
      <c r="AQ59" s="27" t="str">
        <f t="shared" ca="1" si="26"/>
        <v/>
      </c>
      <c r="AR59" s="27" t="str">
        <f t="shared" ca="1" si="27"/>
        <v/>
      </c>
      <c r="AS59" s="27" t="str">
        <f t="shared" ca="1" si="28"/>
        <v/>
      </c>
      <c r="AT59" s="27" t="str">
        <f t="shared" ca="1" si="29"/>
        <v/>
      </c>
    </row>
    <row r="60" spans="1:46" x14ac:dyDescent="0.2">
      <c r="A60" t="str" cm="1">
        <f t="array" aca="1" ref="A60" ca="1">INDIRECT("D" &amp; ROW())&amp;INDIRECT("F" &amp; ROW())</f>
        <v/>
      </c>
      <c r="D60" s="55" t="str">
        <f t="shared" si="30"/>
        <v/>
      </c>
      <c r="E60" s="74"/>
      <c r="F60" s="25"/>
      <c r="G60" s="2"/>
      <c r="H60" s="57"/>
      <c r="I60" s="3"/>
      <c r="J60" s="5"/>
      <c r="K60" s="5"/>
      <c r="L60" s="5"/>
      <c r="M60" s="5"/>
      <c r="N60" s="5"/>
      <c r="O60" s="5"/>
      <c r="P60" s="5"/>
      <c r="Q60" s="5"/>
      <c r="R60" s="5"/>
      <c r="S60" s="6"/>
      <c r="T60" s="5"/>
      <c r="U60" s="5"/>
      <c r="V60" s="6"/>
      <c r="W60" s="6"/>
      <c r="X60" s="6"/>
      <c r="Y60" s="6"/>
      <c r="Z60" s="6"/>
      <c r="AA60" s="6"/>
      <c r="AB60" s="6"/>
      <c r="AC60" s="6"/>
      <c r="AD60" s="4" t="str">
        <f t="shared" ca="1" si="13"/>
        <v/>
      </c>
      <c r="AE60" s="4" t="str">
        <f t="shared" ca="1" si="14"/>
        <v/>
      </c>
      <c r="AF60" s="4" t="str">
        <f t="shared" ca="1" si="15"/>
        <v/>
      </c>
      <c r="AG60" s="4" t="str">
        <f t="shared" ca="1" si="16"/>
        <v/>
      </c>
      <c r="AH60" s="4" t="str">
        <f t="shared" ca="1" si="17"/>
        <v/>
      </c>
      <c r="AI60" s="4" t="str">
        <f t="shared" ca="1" si="18"/>
        <v/>
      </c>
      <c r="AJ60" s="4" t="str">
        <f t="shared" ca="1" si="19"/>
        <v/>
      </c>
      <c r="AK60" s="27" t="str">
        <f t="shared" ca="1" si="20"/>
        <v/>
      </c>
      <c r="AL60" s="27" t="str">
        <f t="shared" ca="1" si="21"/>
        <v/>
      </c>
      <c r="AM60" s="27" t="str">
        <f t="shared" ca="1" si="22"/>
        <v/>
      </c>
      <c r="AN60" s="27" t="str">
        <f t="shared" ca="1" si="23"/>
        <v/>
      </c>
      <c r="AO60" s="27" t="str">
        <f t="shared" ca="1" si="24"/>
        <v/>
      </c>
      <c r="AP60" s="27" t="str">
        <f t="shared" ca="1" si="25"/>
        <v/>
      </c>
      <c r="AQ60" s="27" t="str">
        <f t="shared" ca="1" si="26"/>
        <v/>
      </c>
      <c r="AR60" s="27" t="str">
        <f t="shared" ca="1" si="27"/>
        <v/>
      </c>
      <c r="AS60" s="27" t="str">
        <f t="shared" ca="1" si="28"/>
        <v/>
      </c>
      <c r="AT60" s="27" t="str">
        <f t="shared" ca="1" si="29"/>
        <v/>
      </c>
    </row>
    <row r="61" spans="1:46" x14ac:dyDescent="0.2">
      <c r="A61" t="str" cm="1">
        <f t="array" aca="1" ref="A61" ca="1">INDIRECT("D" &amp; ROW())&amp;INDIRECT("F" &amp; ROW())</f>
        <v/>
      </c>
      <c r="D61" s="55" t="str">
        <f t="shared" si="30"/>
        <v/>
      </c>
      <c r="E61" s="74"/>
      <c r="F61" s="25"/>
      <c r="G61" s="2"/>
      <c r="H61" s="57"/>
      <c r="I61" s="3"/>
      <c r="J61" s="5"/>
      <c r="K61" s="5"/>
      <c r="L61" s="5"/>
      <c r="M61" s="5"/>
      <c r="N61" s="5"/>
      <c r="O61" s="5"/>
      <c r="P61" s="5"/>
      <c r="Q61" s="5"/>
      <c r="R61" s="5"/>
      <c r="S61" s="6"/>
      <c r="T61" s="5"/>
      <c r="U61" s="5"/>
      <c r="V61" s="6"/>
      <c r="W61" s="6"/>
      <c r="X61" s="6"/>
      <c r="Y61" s="6"/>
      <c r="Z61" s="6"/>
      <c r="AA61" s="6"/>
      <c r="AB61" s="6"/>
      <c r="AC61" s="6"/>
      <c r="AD61" s="4" t="str">
        <f t="shared" ca="1" si="13"/>
        <v/>
      </c>
      <c r="AE61" s="4" t="str">
        <f t="shared" ca="1" si="14"/>
        <v/>
      </c>
      <c r="AF61" s="4" t="str">
        <f t="shared" ca="1" si="15"/>
        <v/>
      </c>
      <c r="AG61" s="4" t="str">
        <f t="shared" ca="1" si="16"/>
        <v/>
      </c>
      <c r="AH61" s="4" t="str">
        <f t="shared" ca="1" si="17"/>
        <v/>
      </c>
      <c r="AI61" s="4" t="str">
        <f t="shared" ca="1" si="18"/>
        <v/>
      </c>
      <c r="AJ61" s="4" t="str">
        <f t="shared" ca="1" si="19"/>
        <v/>
      </c>
      <c r="AK61" s="27" t="str">
        <f t="shared" ca="1" si="20"/>
        <v/>
      </c>
      <c r="AL61" s="27" t="str">
        <f t="shared" ca="1" si="21"/>
        <v/>
      </c>
      <c r="AM61" s="27" t="str">
        <f t="shared" ca="1" si="22"/>
        <v/>
      </c>
      <c r="AN61" s="27" t="str">
        <f t="shared" ca="1" si="23"/>
        <v/>
      </c>
      <c r="AO61" s="27" t="str">
        <f t="shared" ca="1" si="24"/>
        <v/>
      </c>
      <c r="AP61" s="27" t="str">
        <f t="shared" ca="1" si="25"/>
        <v/>
      </c>
      <c r="AQ61" s="27" t="str">
        <f t="shared" ca="1" si="26"/>
        <v/>
      </c>
      <c r="AR61" s="27" t="str">
        <f t="shared" ca="1" si="27"/>
        <v/>
      </c>
      <c r="AS61" s="27" t="str">
        <f t="shared" ca="1" si="28"/>
        <v/>
      </c>
      <c r="AT61" s="27" t="str">
        <f t="shared" ca="1" si="29"/>
        <v/>
      </c>
    </row>
    <row r="62" spans="1:46" x14ac:dyDescent="0.2">
      <c r="A62" t="str" cm="1">
        <f t="array" aca="1" ref="A62" ca="1">INDIRECT("D" &amp; ROW())&amp;INDIRECT("F" &amp; ROW())</f>
        <v/>
      </c>
      <c r="D62" s="55" t="str">
        <f t="shared" si="30"/>
        <v/>
      </c>
      <c r="E62" s="74"/>
      <c r="F62" s="25"/>
      <c r="G62" s="2"/>
      <c r="H62" s="57"/>
      <c r="I62" s="3"/>
      <c r="J62" s="5"/>
      <c r="K62" s="5"/>
      <c r="L62" s="5"/>
      <c r="M62" s="5"/>
      <c r="N62" s="5"/>
      <c r="O62" s="5"/>
      <c r="P62" s="5"/>
      <c r="Q62" s="5"/>
      <c r="R62" s="5"/>
      <c r="S62" s="6"/>
      <c r="T62" s="5"/>
      <c r="U62" s="5"/>
      <c r="V62" s="6"/>
      <c r="W62" s="6"/>
      <c r="X62" s="6"/>
      <c r="Y62" s="6"/>
      <c r="Z62" s="6"/>
      <c r="AA62" s="6"/>
      <c r="AB62" s="6"/>
      <c r="AC62" s="6"/>
      <c r="AD62" s="4" t="str">
        <f t="shared" ca="1" si="13"/>
        <v/>
      </c>
      <c r="AE62" s="4" t="str">
        <f t="shared" ca="1" si="14"/>
        <v/>
      </c>
      <c r="AF62" s="4" t="str">
        <f t="shared" ca="1" si="15"/>
        <v/>
      </c>
      <c r="AG62" s="4" t="str">
        <f t="shared" ca="1" si="16"/>
        <v/>
      </c>
      <c r="AH62" s="4" t="str">
        <f t="shared" ca="1" si="17"/>
        <v/>
      </c>
      <c r="AI62" s="4" t="str">
        <f t="shared" ca="1" si="18"/>
        <v/>
      </c>
      <c r="AJ62" s="4" t="str">
        <f t="shared" ca="1" si="19"/>
        <v/>
      </c>
      <c r="AK62" s="27" t="str">
        <f t="shared" ca="1" si="20"/>
        <v/>
      </c>
      <c r="AL62" s="27" t="str">
        <f t="shared" ca="1" si="21"/>
        <v/>
      </c>
      <c r="AM62" s="27" t="str">
        <f t="shared" ca="1" si="22"/>
        <v/>
      </c>
      <c r="AN62" s="27" t="str">
        <f t="shared" ca="1" si="23"/>
        <v/>
      </c>
      <c r="AO62" s="27" t="str">
        <f t="shared" ca="1" si="24"/>
        <v/>
      </c>
      <c r="AP62" s="27" t="str">
        <f t="shared" ca="1" si="25"/>
        <v/>
      </c>
      <c r="AQ62" s="27" t="str">
        <f t="shared" ca="1" si="26"/>
        <v/>
      </c>
      <c r="AR62" s="27" t="str">
        <f t="shared" ca="1" si="27"/>
        <v/>
      </c>
      <c r="AS62" s="27" t="str">
        <f t="shared" ca="1" si="28"/>
        <v/>
      </c>
      <c r="AT62" s="27" t="str">
        <f t="shared" ca="1" si="29"/>
        <v/>
      </c>
    </row>
    <row r="63" spans="1:46" x14ac:dyDescent="0.2">
      <c r="A63" t="str" cm="1">
        <f t="array" aca="1" ref="A63" ca="1">INDIRECT("D" &amp; ROW())&amp;INDIRECT("F" &amp; ROW())</f>
        <v/>
      </c>
      <c r="D63" s="55" t="str">
        <f t="shared" si="30"/>
        <v/>
      </c>
      <c r="E63" s="74"/>
      <c r="F63" s="25"/>
      <c r="G63" s="2"/>
      <c r="H63" s="57"/>
      <c r="I63" s="3"/>
      <c r="J63" s="5"/>
      <c r="K63" s="5"/>
      <c r="L63" s="5"/>
      <c r="M63" s="5"/>
      <c r="N63" s="5"/>
      <c r="O63" s="5"/>
      <c r="P63" s="5"/>
      <c r="Q63" s="5"/>
      <c r="R63" s="5"/>
      <c r="S63" s="6"/>
      <c r="T63" s="5"/>
      <c r="U63" s="5"/>
      <c r="V63" s="6"/>
      <c r="W63" s="6"/>
      <c r="X63" s="6"/>
      <c r="Y63" s="6"/>
      <c r="Z63" s="6"/>
      <c r="AA63" s="6"/>
      <c r="AB63" s="6"/>
      <c r="AC63" s="6"/>
      <c r="AD63" s="4" t="str">
        <f t="shared" ca="1" si="13"/>
        <v/>
      </c>
      <c r="AE63" s="4" t="str">
        <f t="shared" ca="1" si="14"/>
        <v/>
      </c>
      <c r="AF63" s="4" t="str">
        <f t="shared" ca="1" si="15"/>
        <v/>
      </c>
      <c r="AG63" s="4" t="str">
        <f t="shared" ca="1" si="16"/>
        <v/>
      </c>
      <c r="AH63" s="4" t="str">
        <f t="shared" ca="1" si="17"/>
        <v/>
      </c>
      <c r="AI63" s="4" t="str">
        <f t="shared" ca="1" si="18"/>
        <v/>
      </c>
      <c r="AJ63" s="4" t="str">
        <f t="shared" ca="1" si="19"/>
        <v/>
      </c>
      <c r="AK63" s="27" t="str">
        <f t="shared" ca="1" si="20"/>
        <v/>
      </c>
      <c r="AL63" s="27" t="str">
        <f t="shared" ca="1" si="21"/>
        <v/>
      </c>
      <c r="AM63" s="27" t="str">
        <f t="shared" ca="1" si="22"/>
        <v/>
      </c>
      <c r="AN63" s="27" t="str">
        <f t="shared" ca="1" si="23"/>
        <v/>
      </c>
      <c r="AO63" s="27" t="str">
        <f t="shared" ca="1" si="24"/>
        <v/>
      </c>
      <c r="AP63" s="27" t="str">
        <f t="shared" ca="1" si="25"/>
        <v/>
      </c>
      <c r="AQ63" s="27" t="str">
        <f t="shared" ca="1" si="26"/>
        <v/>
      </c>
      <c r="AR63" s="27" t="str">
        <f t="shared" ca="1" si="27"/>
        <v/>
      </c>
      <c r="AS63" s="27" t="str">
        <f t="shared" ca="1" si="28"/>
        <v/>
      </c>
      <c r="AT63" s="27" t="str">
        <f t="shared" ca="1" si="29"/>
        <v/>
      </c>
    </row>
    <row r="64" spans="1:46" x14ac:dyDescent="0.2">
      <c r="A64" t="str" cm="1">
        <f t="array" aca="1" ref="A64" ca="1">INDIRECT("D" &amp; ROW())&amp;INDIRECT("F" &amp; ROW())</f>
        <v/>
      </c>
      <c r="D64" s="55" t="str">
        <f t="shared" si="30"/>
        <v/>
      </c>
      <c r="E64" s="74"/>
      <c r="F64" s="25"/>
      <c r="G64" s="2"/>
      <c r="H64" s="57"/>
      <c r="I64" s="3"/>
      <c r="J64" s="5"/>
      <c r="K64" s="5"/>
      <c r="L64" s="5"/>
      <c r="M64" s="5"/>
      <c r="N64" s="5"/>
      <c r="O64" s="5"/>
      <c r="P64" s="5"/>
      <c r="Q64" s="5"/>
      <c r="R64" s="5"/>
      <c r="S64" s="6"/>
      <c r="T64" s="5"/>
      <c r="U64" s="5"/>
      <c r="V64" s="6"/>
      <c r="W64" s="6"/>
      <c r="X64" s="6"/>
      <c r="Y64" s="6"/>
      <c r="Z64" s="6"/>
      <c r="AA64" s="6"/>
      <c r="AB64" s="6"/>
      <c r="AC64" s="6"/>
      <c r="AD64" s="4" t="str">
        <f t="shared" ca="1" si="13"/>
        <v/>
      </c>
      <c r="AE64" s="4" t="str">
        <f t="shared" ca="1" si="14"/>
        <v/>
      </c>
      <c r="AF64" s="4" t="str">
        <f t="shared" ca="1" si="15"/>
        <v/>
      </c>
      <c r="AG64" s="4" t="str">
        <f t="shared" ca="1" si="16"/>
        <v/>
      </c>
      <c r="AH64" s="4" t="str">
        <f t="shared" ca="1" si="17"/>
        <v/>
      </c>
      <c r="AI64" s="4" t="str">
        <f t="shared" ca="1" si="18"/>
        <v/>
      </c>
      <c r="AJ64" s="4" t="str">
        <f t="shared" ca="1" si="19"/>
        <v/>
      </c>
      <c r="AK64" s="27" t="str">
        <f t="shared" ca="1" si="20"/>
        <v/>
      </c>
      <c r="AL64" s="27" t="str">
        <f t="shared" ca="1" si="21"/>
        <v/>
      </c>
      <c r="AM64" s="27" t="str">
        <f t="shared" ca="1" si="22"/>
        <v/>
      </c>
      <c r="AN64" s="27" t="str">
        <f t="shared" ca="1" si="23"/>
        <v/>
      </c>
      <c r="AO64" s="27" t="str">
        <f t="shared" ca="1" si="24"/>
        <v/>
      </c>
      <c r="AP64" s="27" t="str">
        <f t="shared" ca="1" si="25"/>
        <v/>
      </c>
      <c r="AQ64" s="27" t="str">
        <f t="shared" ca="1" si="26"/>
        <v/>
      </c>
      <c r="AR64" s="27" t="str">
        <f t="shared" ca="1" si="27"/>
        <v/>
      </c>
      <c r="AS64" s="27" t="str">
        <f t="shared" ca="1" si="28"/>
        <v/>
      </c>
      <c r="AT64" s="27" t="str">
        <f t="shared" ca="1" si="29"/>
        <v/>
      </c>
    </row>
    <row r="65" spans="1:46" x14ac:dyDescent="0.2">
      <c r="A65" t="str" cm="1">
        <f t="array" aca="1" ref="A65" ca="1">INDIRECT("D" &amp; ROW())&amp;INDIRECT("F" &amp; ROW())</f>
        <v/>
      </c>
      <c r="D65" s="55" t="str">
        <f t="shared" si="30"/>
        <v/>
      </c>
      <c r="E65" s="74"/>
      <c r="F65" s="25"/>
      <c r="G65" s="2"/>
      <c r="H65" s="57"/>
      <c r="I65" s="3"/>
      <c r="J65" s="5"/>
      <c r="K65" s="5"/>
      <c r="L65" s="5"/>
      <c r="M65" s="5"/>
      <c r="N65" s="5"/>
      <c r="O65" s="5"/>
      <c r="P65" s="5"/>
      <c r="Q65" s="5"/>
      <c r="R65" s="5"/>
      <c r="S65" s="6"/>
      <c r="T65" s="5"/>
      <c r="U65" s="5"/>
      <c r="V65" s="6"/>
      <c r="W65" s="6"/>
      <c r="X65" s="6"/>
      <c r="Y65" s="6"/>
      <c r="Z65" s="6"/>
      <c r="AA65" s="6"/>
      <c r="AB65" s="6"/>
      <c r="AC65" s="6"/>
      <c r="AD65" s="4" t="str">
        <f t="shared" ca="1" si="13"/>
        <v/>
      </c>
      <c r="AE65" s="4" t="str">
        <f t="shared" ca="1" si="14"/>
        <v/>
      </c>
      <c r="AF65" s="4" t="str">
        <f t="shared" ca="1" si="15"/>
        <v/>
      </c>
      <c r="AG65" s="4" t="str">
        <f t="shared" ca="1" si="16"/>
        <v/>
      </c>
      <c r="AH65" s="4" t="str">
        <f t="shared" ca="1" si="17"/>
        <v/>
      </c>
      <c r="AI65" s="4" t="str">
        <f t="shared" ca="1" si="18"/>
        <v/>
      </c>
      <c r="AJ65" s="4" t="str">
        <f t="shared" ca="1" si="19"/>
        <v/>
      </c>
      <c r="AK65" s="27" t="str">
        <f t="shared" ca="1" si="20"/>
        <v/>
      </c>
      <c r="AL65" s="27" t="str">
        <f t="shared" ca="1" si="21"/>
        <v/>
      </c>
      <c r="AM65" s="27" t="str">
        <f t="shared" ca="1" si="22"/>
        <v/>
      </c>
      <c r="AN65" s="27" t="str">
        <f t="shared" ca="1" si="23"/>
        <v/>
      </c>
      <c r="AO65" s="27" t="str">
        <f t="shared" ca="1" si="24"/>
        <v/>
      </c>
      <c r="AP65" s="27" t="str">
        <f t="shared" ca="1" si="25"/>
        <v/>
      </c>
      <c r="AQ65" s="27" t="str">
        <f t="shared" ca="1" si="26"/>
        <v/>
      </c>
      <c r="AR65" s="27" t="str">
        <f t="shared" ca="1" si="27"/>
        <v/>
      </c>
      <c r="AS65" s="27" t="str">
        <f t="shared" ca="1" si="28"/>
        <v/>
      </c>
      <c r="AT65" s="27" t="str">
        <f t="shared" ca="1" si="29"/>
        <v/>
      </c>
    </row>
    <row r="66" spans="1:46" x14ac:dyDescent="0.2">
      <c r="A66" t="str" cm="1">
        <f t="array" aca="1" ref="A66" ca="1">INDIRECT("D" &amp; ROW())&amp;INDIRECT("F" &amp; ROW())</f>
        <v/>
      </c>
      <c r="D66" s="55" t="str">
        <f t="shared" si="30"/>
        <v/>
      </c>
      <c r="E66" s="74"/>
      <c r="F66" s="25"/>
      <c r="G66" s="2"/>
      <c r="H66" s="57"/>
      <c r="I66" s="3"/>
      <c r="J66" s="5"/>
      <c r="K66" s="5"/>
      <c r="L66" s="5"/>
      <c r="M66" s="5"/>
      <c r="N66" s="5"/>
      <c r="O66" s="5"/>
      <c r="P66" s="5"/>
      <c r="Q66" s="5"/>
      <c r="R66" s="5"/>
      <c r="S66" s="6"/>
      <c r="T66" s="5"/>
      <c r="U66" s="5"/>
      <c r="V66" s="6"/>
      <c r="W66" s="6"/>
      <c r="X66" s="6"/>
      <c r="Y66" s="6"/>
      <c r="Z66" s="6"/>
      <c r="AA66" s="6"/>
      <c r="AB66" s="6"/>
      <c r="AC66" s="6"/>
      <c r="AD66" s="4" t="str">
        <f t="shared" ca="1" si="13"/>
        <v/>
      </c>
      <c r="AE66" s="4" t="str">
        <f t="shared" ca="1" si="14"/>
        <v/>
      </c>
      <c r="AF66" s="4" t="str">
        <f t="shared" ca="1" si="15"/>
        <v/>
      </c>
      <c r="AG66" s="4" t="str">
        <f t="shared" ca="1" si="16"/>
        <v/>
      </c>
      <c r="AH66" s="4" t="str">
        <f t="shared" ca="1" si="17"/>
        <v/>
      </c>
      <c r="AI66" s="4" t="str">
        <f t="shared" ca="1" si="18"/>
        <v/>
      </c>
      <c r="AJ66" s="4" t="str">
        <f t="shared" ca="1" si="19"/>
        <v/>
      </c>
      <c r="AK66" s="27" t="str">
        <f t="shared" ca="1" si="20"/>
        <v/>
      </c>
      <c r="AL66" s="27" t="str">
        <f t="shared" ca="1" si="21"/>
        <v/>
      </c>
      <c r="AM66" s="27" t="str">
        <f t="shared" ca="1" si="22"/>
        <v/>
      </c>
      <c r="AN66" s="27" t="str">
        <f t="shared" ca="1" si="23"/>
        <v/>
      </c>
      <c r="AO66" s="27" t="str">
        <f t="shared" ca="1" si="24"/>
        <v/>
      </c>
      <c r="AP66" s="27" t="str">
        <f t="shared" ca="1" si="25"/>
        <v/>
      </c>
      <c r="AQ66" s="27" t="str">
        <f t="shared" ca="1" si="26"/>
        <v/>
      </c>
      <c r="AR66" s="27" t="str">
        <f t="shared" ca="1" si="27"/>
        <v/>
      </c>
      <c r="AS66" s="27" t="str">
        <f t="shared" ca="1" si="28"/>
        <v/>
      </c>
      <c r="AT66" s="27" t="str">
        <f t="shared" ca="1" si="29"/>
        <v/>
      </c>
    </row>
    <row r="67" spans="1:46" x14ac:dyDescent="0.2">
      <c r="A67" t="str" cm="1">
        <f t="array" aca="1" ref="A67" ca="1">INDIRECT("D" &amp; ROW())&amp;INDIRECT("F" &amp; ROW())</f>
        <v/>
      </c>
      <c r="D67" s="55" t="str">
        <f t="shared" si="30"/>
        <v/>
      </c>
      <c r="E67" s="74"/>
      <c r="F67" s="25"/>
      <c r="G67" s="2"/>
      <c r="H67" s="57"/>
      <c r="I67" s="3"/>
      <c r="J67" s="5"/>
      <c r="K67" s="5"/>
      <c r="L67" s="5"/>
      <c r="M67" s="5"/>
      <c r="N67" s="5"/>
      <c r="O67" s="5"/>
      <c r="P67" s="5"/>
      <c r="Q67" s="5"/>
      <c r="R67" s="5"/>
      <c r="S67" s="6"/>
      <c r="T67" s="5"/>
      <c r="U67" s="5"/>
      <c r="V67" s="6"/>
      <c r="W67" s="6"/>
      <c r="X67" s="6"/>
      <c r="Y67" s="6"/>
      <c r="Z67" s="6"/>
      <c r="AA67" s="6"/>
      <c r="AB67" s="6"/>
      <c r="AC67" s="6"/>
      <c r="AD67" s="4" t="str">
        <f t="shared" ca="1" si="13"/>
        <v/>
      </c>
      <c r="AE67" s="4" t="str">
        <f t="shared" ca="1" si="14"/>
        <v/>
      </c>
      <c r="AF67" s="4" t="str">
        <f t="shared" ca="1" si="15"/>
        <v/>
      </c>
      <c r="AG67" s="4" t="str">
        <f t="shared" ca="1" si="16"/>
        <v/>
      </c>
      <c r="AH67" s="4" t="str">
        <f t="shared" ca="1" si="17"/>
        <v/>
      </c>
      <c r="AI67" s="4" t="str">
        <f t="shared" ca="1" si="18"/>
        <v/>
      </c>
      <c r="AJ67" s="4" t="str">
        <f t="shared" ca="1" si="19"/>
        <v/>
      </c>
      <c r="AK67" s="27" t="str">
        <f t="shared" ca="1" si="20"/>
        <v/>
      </c>
      <c r="AL67" s="27" t="str">
        <f t="shared" ca="1" si="21"/>
        <v/>
      </c>
      <c r="AM67" s="27" t="str">
        <f t="shared" ca="1" si="22"/>
        <v/>
      </c>
      <c r="AN67" s="27" t="str">
        <f t="shared" ca="1" si="23"/>
        <v/>
      </c>
      <c r="AO67" s="27" t="str">
        <f t="shared" ca="1" si="24"/>
        <v/>
      </c>
      <c r="AP67" s="27" t="str">
        <f t="shared" ca="1" si="25"/>
        <v/>
      </c>
      <c r="AQ67" s="27" t="str">
        <f t="shared" ca="1" si="26"/>
        <v/>
      </c>
      <c r="AR67" s="27" t="str">
        <f t="shared" ca="1" si="27"/>
        <v/>
      </c>
      <c r="AS67" s="27" t="str">
        <f t="shared" ca="1" si="28"/>
        <v/>
      </c>
      <c r="AT67" s="27" t="str">
        <f t="shared" ca="1" si="29"/>
        <v/>
      </c>
    </row>
    <row r="68" spans="1:46" x14ac:dyDescent="0.2">
      <c r="A68" t="str" cm="1">
        <f t="array" aca="1" ref="A68" ca="1">INDIRECT("D" &amp; ROW())&amp;INDIRECT("F" &amp; ROW())</f>
        <v/>
      </c>
      <c r="D68" s="55" t="str">
        <f t="shared" si="30"/>
        <v/>
      </c>
      <c r="E68" s="74"/>
      <c r="F68" s="25"/>
      <c r="G68" s="2"/>
      <c r="H68" s="57"/>
      <c r="I68" s="3"/>
      <c r="J68" s="5"/>
      <c r="K68" s="5"/>
      <c r="L68" s="5"/>
      <c r="M68" s="5"/>
      <c r="N68" s="5"/>
      <c r="O68" s="5"/>
      <c r="P68" s="5"/>
      <c r="Q68" s="5"/>
      <c r="R68" s="5"/>
      <c r="S68" s="6"/>
      <c r="T68" s="5"/>
      <c r="U68" s="5"/>
      <c r="V68" s="6"/>
      <c r="W68" s="6"/>
      <c r="X68" s="6"/>
      <c r="Y68" s="6"/>
      <c r="Z68" s="6"/>
      <c r="AA68" s="6"/>
      <c r="AB68" s="6"/>
      <c r="AC68" s="6"/>
      <c r="AD68" s="4" t="str">
        <f t="shared" ca="1" si="13"/>
        <v/>
      </c>
      <c r="AE68" s="4" t="str">
        <f t="shared" ca="1" si="14"/>
        <v/>
      </c>
      <c r="AF68" s="4" t="str">
        <f t="shared" ca="1" si="15"/>
        <v/>
      </c>
      <c r="AG68" s="4" t="str">
        <f t="shared" ca="1" si="16"/>
        <v/>
      </c>
      <c r="AH68" s="4" t="str">
        <f t="shared" ca="1" si="17"/>
        <v/>
      </c>
      <c r="AI68" s="4" t="str">
        <f t="shared" ca="1" si="18"/>
        <v/>
      </c>
      <c r="AJ68" s="4" t="str">
        <f t="shared" ca="1" si="19"/>
        <v/>
      </c>
      <c r="AK68" s="27" t="str">
        <f t="shared" ca="1" si="20"/>
        <v/>
      </c>
      <c r="AL68" s="27" t="str">
        <f t="shared" ca="1" si="21"/>
        <v/>
      </c>
      <c r="AM68" s="27" t="str">
        <f t="shared" ca="1" si="22"/>
        <v/>
      </c>
      <c r="AN68" s="27" t="str">
        <f t="shared" ca="1" si="23"/>
        <v/>
      </c>
      <c r="AO68" s="27" t="str">
        <f t="shared" ca="1" si="24"/>
        <v/>
      </c>
      <c r="AP68" s="27" t="str">
        <f t="shared" ca="1" si="25"/>
        <v/>
      </c>
      <c r="AQ68" s="27" t="str">
        <f t="shared" ca="1" si="26"/>
        <v/>
      </c>
      <c r="AR68" s="27" t="str">
        <f t="shared" ca="1" si="27"/>
        <v/>
      </c>
      <c r="AS68" s="27" t="str">
        <f t="shared" ca="1" si="28"/>
        <v/>
      </c>
      <c r="AT68" s="27" t="str">
        <f t="shared" ca="1" si="29"/>
        <v/>
      </c>
    </row>
    <row r="69" spans="1:46" x14ac:dyDescent="0.2">
      <c r="A69" t="str" cm="1">
        <f t="array" aca="1" ref="A69" ca="1">INDIRECT("D" &amp; ROW())&amp;INDIRECT("F" &amp; ROW())</f>
        <v/>
      </c>
      <c r="D69" s="55" t="str">
        <f t="shared" si="30"/>
        <v/>
      </c>
      <c r="E69" s="74"/>
      <c r="F69" s="25"/>
      <c r="G69" s="2"/>
      <c r="H69" s="57"/>
      <c r="I69" s="3"/>
      <c r="J69" s="5"/>
      <c r="K69" s="5"/>
      <c r="L69" s="5"/>
      <c r="M69" s="5"/>
      <c r="N69" s="5"/>
      <c r="O69" s="5"/>
      <c r="P69" s="5"/>
      <c r="Q69" s="5"/>
      <c r="R69" s="5"/>
      <c r="S69" s="6"/>
      <c r="T69" s="5"/>
      <c r="U69" s="5"/>
      <c r="V69" s="6"/>
      <c r="W69" s="6"/>
      <c r="X69" s="6"/>
      <c r="Y69" s="6"/>
      <c r="Z69" s="6"/>
      <c r="AA69" s="6"/>
      <c r="AB69" s="6"/>
      <c r="AC69" s="6"/>
      <c r="AD69" s="4" t="str">
        <f t="shared" ca="1" si="13"/>
        <v/>
      </c>
      <c r="AE69" s="4" t="str">
        <f t="shared" ca="1" si="14"/>
        <v/>
      </c>
      <c r="AF69" s="4" t="str">
        <f t="shared" ca="1" si="15"/>
        <v/>
      </c>
      <c r="AG69" s="4" t="str">
        <f t="shared" ca="1" si="16"/>
        <v/>
      </c>
      <c r="AH69" s="4" t="str">
        <f t="shared" ca="1" si="17"/>
        <v/>
      </c>
      <c r="AI69" s="4" t="str">
        <f t="shared" ca="1" si="18"/>
        <v/>
      </c>
      <c r="AJ69" s="4" t="str">
        <f t="shared" ca="1" si="19"/>
        <v/>
      </c>
      <c r="AK69" s="27" t="str">
        <f t="shared" ca="1" si="20"/>
        <v/>
      </c>
      <c r="AL69" s="27" t="str">
        <f t="shared" ca="1" si="21"/>
        <v/>
      </c>
      <c r="AM69" s="27" t="str">
        <f t="shared" ca="1" si="22"/>
        <v/>
      </c>
      <c r="AN69" s="27" t="str">
        <f t="shared" ca="1" si="23"/>
        <v/>
      </c>
      <c r="AO69" s="27" t="str">
        <f t="shared" ca="1" si="24"/>
        <v/>
      </c>
      <c r="AP69" s="27" t="str">
        <f t="shared" ca="1" si="25"/>
        <v/>
      </c>
      <c r="AQ69" s="27" t="str">
        <f t="shared" ca="1" si="26"/>
        <v/>
      </c>
      <c r="AR69" s="27" t="str">
        <f t="shared" ca="1" si="27"/>
        <v/>
      </c>
      <c r="AS69" s="27" t="str">
        <f t="shared" ca="1" si="28"/>
        <v/>
      </c>
      <c r="AT69" s="27" t="str">
        <f t="shared" ca="1" si="29"/>
        <v/>
      </c>
    </row>
    <row r="70" spans="1:46" x14ac:dyDescent="0.2">
      <c r="A70" t="str" cm="1">
        <f t="array" aca="1" ref="A70" ca="1">INDIRECT("D" &amp; ROW())&amp;INDIRECT("F" &amp; ROW())</f>
        <v/>
      </c>
      <c r="D70" s="55" t="str">
        <f t="shared" si="30"/>
        <v/>
      </c>
      <c r="E70" s="74"/>
      <c r="F70" s="25"/>
      <c r="G70" s="2"/>
      <c r="H70" s="57"/>
      <c r="I70" s="3"/>
      <c r="J70" s="5"/>
      <c r="K70" s="5"/>
      <c r="L70" s="5"/>
      <c r="M70" s="5"/>
      <c r="N70" s="5"/>
      <c r="O70" s="5"/>
      <c r="P70" s="5"/>
      <c r="Q70" s="5"/>
      <c r="R70" s="5"/>
      <c r="S70" s="6"/>
      <c r="T70" s="5"/>
      <c r="U70" s="5"/>
      <c r="V70" s="6"/>
      <c r="W70" s="6"/>
      <c r="X70" s="6"/>
      <c r="Y70" s="6"/>
      <c r="Z70" s="6"/>
      <c r="AA70" s="6"/>
      <c r="AB70" s="6"/>
      <c r="AC70" s="6"/>
      <c r="AD70" s="4" t="str">
        <f t="shared" ca="1" si="13"/>
        <v/>
      </c>
      <c r="AE70" s="4" t="str">
        <f t="shared" ca="1" si="14"/>
        <v/>
      </c>
      <c r="AF70" s="4" t="str">
        <f t="shared" ca="1" si="15"/>
        <v/>
      </c>
      <c r="AG70" s="4" t="str">
        <f t="shared" ca="1" si="16"/>
        <v/>
      </c>
      <c r="AH70" s="4" t="str">
        <f t="shared" ca="1" si="17"/>
        <v/>
      </c>
      <c r="AI70" s="4" t="str">
        <f t="shared" ca="1" si="18"/>
        <v/>
      </c>
      <c r="AJ70" s="4" t="str">
        <f t="shared" ca="1" si="19"/>
        <v/>
      </c>
      <c r="AK70" s="27" t="str">
        <f t="shared" ca="1" si="20"/>
        <v/>
      </c>
      <c r="AL70" s="27" t="str">
        <f t="shared" ca="1" si="21"/>
        <v/>
      </c>
      <c r="AM70" s="27" t="str">
        <f t="shared" ca="1" si="22"/>
        <v/>
      </c>
      <c r="AN70" s="27" t="str">
        <f t="shared" ca="1" si="23"/>
        <v/>
      </c>
      <c r="AO70" s="27" t="str">
        <f t="shared" ca="1" si="24"/>
        <v/>
      </c>
      <c r="AP70" s="27" t="str">
        <f t="shared" ca="1" si="25"/>
        <v/>
      </c>
      <c r="AQ70" s="27" t="str">
        <f t="shared" ca="1" si="26"/>
        <v/>
      </c>
      <c r="AR70" s="27" t="str">
        <f t="shared" ca="1" si="27"/>
        <v/>
      </c>
      <c r="AS70" s="27" t="str">
        <f t="shared" ca="1" si="28"/>
        <v/>
      </c>
      <c r="AT70" s="27" t="str">
        <f t="shared" ca="1" si="29"/>
        <v/>
      </c>
    </row>
    <row r="71" spans="1:46" x14ac:dyDescent="0.2">
      <c r="A71" t="str" cm="1">
        <f t="array" aca="1" ref="A71" ca="1">INDIRECT("D" &amp; ROW())&amp;INDIRECT("F" &amp; ROW())</f>
        <v/>
      </c>
      <c r="D71" s="55" t="str">
        <f t="shared" si="30"/>
        <v/>
      </c>
      <c r="E71" s="74"/>
      <c r="F71" s="25"/>
      <c r="G71" s="2"/>
      <c r="H71" s="57"/>
      <c r="I71" s="3"/>
      <c r="J71" s="5"/>
      <c r="K71" s="5"/>
      <c r="L71" s="5"/>
      <c r="M71" s="5"/>
      <c r="N71" s="5"/>
      <c r="O71" s="5"/>
      <c r="P71" s="5"/>
      <c r="Q71" s="5"/>
      <c r="R71" s="5"/>
      <c r="S71" s="6"/>
      <c r="T71" s="5"/>
      <c r="U71" s="5"/>
      <c r="V71" s="6"/>
      <c r="W71" s="6"/>
      <c r="X71" s="6"/>
      <c r="Y71" s="6"/>
      <c r="Z71" s="6"/>
      <c r="AA71" s="6"/>
      <c r="AB71" s="6"/>
      <c r="AC71" s="6"/>
      <c r="AD71" s="4" t="str">
        <f t="shared" ca="1" si="13"/>
        <v/>
      </c>
      <c r="AE71" s="4" t="str">
        <f t="shared" ca="1" si="14"/>
        <v/>
      </c>
      <c r="AF71" s="4" t="str">
        <f t="shared" ca="1" si="15"/>
        <v/>
      </c>
      <c r="AG71" s="4" t="str">
        <f t="shared" ca="1" si="16"/>
        <v/>
      </c>
      <c r="AH71" s="4" t="str">
        <f t="shared" ca="1" si="17"/>
        <v/>
      </c>
      <c r="AI71" s="4" t="str">
        <f t="shared" ca="1" si="18"/>
        <v/>
      </c>
      <c r="AJ71" s="4" t="str">
        <f t="shared" ca="1" si="19"/>
        <v/>
      </c>
      <c r="AK71" s="27" t="str">
        <f t="shared" ca="1" si="20"/>
        <v/>
      </c>
      <c r="AL71" s="27" t="str">
        <f t="shared" ca="1" si="21"/>
        <v/>
      </c>
      <c r="AM71" s="27" t="str">
        <f t="shared" ca="1" si="22"/>
        <v/>
      </c>
      <c r="AN71" s="27" t="str">
        <f t="shared" ca="1" si="23"/>
        <v/>
      </c>
      <c r="AO71" s="27" t="str">
        <f t="shared" ca="1" si="24"/>
        <v/>
      </c>
      <c r="AP71" s="27" t="str">
        <f t="shared" ca="1" si="25"/>
        <v/>
      </c>
      <c r="AQ71" s="27" t="str">
        <f t="shared" ca="1" si="26"/>
        <v/>
      </c>
      <c r="AR71" s="27" t="str">
        <f t="shared" ca="1" si="27"/>
        <v/>
      </c>
      <c r="AS71" s="27" t="str">
        <f t="shared" ca="1" si="28"/>
        <v/>
      </c>
      <c r="AT71" s="27" t="str">
        <f t="shared" ca="1" si="29"/>
        <v/>
      </c>
    </row>
    <row r="72" spans="1:46" x14ac:dyDescent="0.2">
      <c r="A72" t="str" cm="1">
        <f t="array" aca="1" ref="A72" ca="1">INDIRECT("D" &amp; ROW())&amp;INDIRECT("F" &amp; ROW())</f>
        <v/>
      </c>
      <c r="D72" s="55" t="str">
        <f t="shared" si="30"/>
        <v/>
      </c>
      <c r="E72" s="74"/>
      <c r="F72" s="25"/>
      <c r="G72" s="2"/>
      <c r="H72" s="57"/>
      <c r="I72" s="3"/>
      <c r="J72" s="5"/>
      <c r="K72" s="5"/>
      <c r="L72" s="5"/>
      <c r="M72" s="5"/>
      <c r="N72" s="5"/>
      <c r="O72" s="5"/>
      <c r="P72" s="5"/>
      <c r="Q72" s="5"/>
      <c r="R72" s="5"/>
      <c r="S72" s="6"/>
      <c r="T72" s="5"/>
      <c r="U72" s="5"/>
      <c r="V72" s="6"/>
      <c r="W72" s="6"/>
      <c r="X72" s="6"/>
      <c r="Y72" s="6"/>
      <c r="Z72" s="6"/>
      <c r="AA72" s="6"/>
      <c r="AB72" s="6"/>
      <c r="AC72" s="6"/>
      <c r="AD72" s="4" t="str">
        <f t="shared" ca="1" si="13"/>
        <v/>
      </c>
      <c r="AE72" s="4" t="str">
        <f t="shared" ca="1" si="14"/>
        <v/>
      </c>
      <c r="AF72" s="4" t="str">
        <f t="shared" ca="1" si="15"/>
        <v/>
      </c>
      <c r="AG72" s="4" t="str">
        <f t="shared" ca="1" si="16"/>
        <v/>
      </c>
      <c r="AH72" s="4" t="str">
        <f t="shared" ca="1" si="17"/>
        <v/>
      </c>
      <c r="AI72" s="4" t="str">
        <f t="shared" ca="1" si="18"/>
        <v/>
      </c>
      <c r="AJ72" s="4" t="str">
        <f t="shared" ca="1" si="19"/>
        <v/>
      </c>
      <c r="AK72" s="27" t="str">
        <f t="shared" ca="1" si="20"/>
        <v/>
      </c>
      <c r="AL72" s="27" t="str">
        <f t="shared" ca="1" si="21"/>
        <v/>
      </c>
      <c r="AM72" s="27" t="str">
        <f t="shared" ca="1" si="22"/>
        <v/>
      </c>
      <c r="AN72" s="27" t="str">
        <f t="shared" ca="1" si="23"/>
        <v/>
      </c>
      <c r="AO72" s="27" t="str">
        <f t="shared" ca="1" si="24"/>
        <v/>
      </c>
      <c r="AP72" s="27" t="str">
        <f t="shared" ca="1" si="25"/>
        <v/>
      </c>
      <c r="AQ72" s="27" t="str">
        <f t="shared" ca="1" si="26"/>
        <v/>
      </c>
      <c r="AR72" s="27" t="str">
        <f t="shared" ca="1" si="27"/>
        <v/>
      </c>
      <c r="AS72" s="27" t="str">
        <f t="shared" ca="1" si="28"/>
        <v/>
      </c>
      <c r="AT72" s="27" t="str">
        <f t="shared" ca="1" si="29"/>
        <v/>
      </c>
    </row>
    <row r="73" spans="1:46" x14ac:dyDescent="0.2">
      <c r="A73" t="str" cm="1">
        <f t="array" aca="1" ref="A73" ca="1">INDIRECT("D" &amp; ROW())&amp;INDIRECT("F" &amp; ROW())</f>
        <v/>
      </c>
      <c r="D73" s="55" t="str">
        <f t="shared" si="30"/>
        <v/>
      </c>
      <c r="E73" s="74"/>
      <c r="F73" s="25"/>
      <c r="G73" s="2"/>
      <c r="H73" s="57"/>
      <c r="I73" s="3"/>
      <c r="J73" s="5"/>
      <c r="K73" s="5"/>
      <c r="L73" s="5"/>
      <c r="M73" s="5"/>
      <c r="N73" s="5"/>
      <c r="O73" s="5"/>
      <c r="P73" s="5"/>
      <c r="Q73" s="5"/>
      <c r="R73" s="5"/>
      <c r="S73" s="6"/>
      <c r="T73" s="5"/>
      <c r="U73" s="5"/>
      <c r="V73" s="6"/>
      <c r="W73" s="6"/>
      <c r="X73" s="6"/>
      <c r="Y73" s="6"/>
      <c r="Z73" s="6"/>
      <c r="AA73" s="6"/>
      <c r="AB73" s="6"/>
      <c r="AC73" s="6"/>
      <c r="AD73" s="4" t="str">
        <f t="shared" ca="1" si="13"/>
        <v/>
      </c>
      <c r="AE73" s="4" t="str">
        <f t="shared" ca="1" si="14"/>
        <v/>
      </c>
      <c r="AF73" s="4" t="str">
        <f t="shared" ca="1" si="15"/>
        <v/>
      </c>
      <c r="AG73" s="4" t="str">
        <f t="shared" ca="1" si="16"/>
        <v/>
      </c>
      <c r="AH73" s="4" t="str">
        <f t="shared" ca="1" si="17"/>
        <v/>
      </c>
      <c r="AI73" s="4" t="str">
        <f t="shared" ca="1" si="18"/>
        <v/>
      </c>
      <c r="AJ73" s="4" t="str">
        <f t="shared" ca="1" si="19"/>
        <v/>
      </c>
      <c r="AK73" s="27" t="str">
        <f t="shared" ca="1" si="20"/>
        <v/>
      </c>
      <c r="AL73" s="27" t="str">
        <f t="shared" ca="1" si="21"/>
        <v/>
      </c>
      <c r="AM73" s="27" t="str">
        <f t="shared" ca="1" si="22"/>
        <v/>
      </c>
      <c r="AN73" s="27" t="str">
        <f t="shared" ca="1" si="23"/>
        <v/>
      </c>
      <c r="AO73" s="27" t="str">
        <f t="shared" ca="1" si="24"/>
        <v/>
      </c>
      <c r="AP73" s="27" t="str">
        <f t="shared" ca="1" si="25"/>
        <v/>
      </c>
      <c r="AQ73" s="27" t="str">
        <f t="shared" ca="1" si="26"/>
        <v/>
      </c>
      <c r="AR73" s="27" t="str">
        <f t="shared" ca="1" si="27"/>
        <v/>
      </c>
      <c r="AS73" s="27" t="str">
        <f t="shared" ca="1" si="28"/>
        <v/>
      </c>
      <c r="AT73" s="27" t="str">
        <f t="shared" ca="1" si="29"/>
        <v/>
      </c>
    </row>
    <row r="74" spans="1:46" x14ac:dyDescent="0.2">
      <c r="A74" t="str" cm="1">
        <f t="array" aca="1" ref="A74" ca="1">INDIRECT("D" &amp; ROW())&amp;INDIRECT("F" &amp; ROW())</f>
        <v/>
      </c>
      <c r="D74" s="55" t="str">
        <f t="shared" si="30"/>
        <v/>
      </c>
      <c r="E74" s="74"/>
      <c r="F74" s="25"/>
      <c r="G74" s="2"/>
      <c r="H74" s="57"/>
      <c r="I74" s="3"/>
      <c r="J74" s="5"/>
      <c r="K74" s="5"/>
      <c r="L74" s="5"/>
      <c r="M74" s="5"/>
      <c r="N74" s="5"/>
      <c r="O74" s="5"/>
      <c r="P74" s="5"/>
      <c r="Q74" s="5"/>
      <c r="R74" s="5"/>
      <c r="S74" s="6"/>
      <c r="T74" s="5"/>
      <c r="U74" s="5"/>
      <c r="V74" s="6"/>
      <c r="W74" s="6"/>
      <c r="X74" s="6"/>
      <c r="Y74" s="6"/>
      <c r="Z74" s="6"/>
      <c r="AA74" s="6"/>
      <c r="AB74" s="6"/>
      <c r="AC74" s="6"/>
      <c r="AD74" s="4" t="str">
        <f t="shared" ca="1" si="13"/>
        <v/>
      </c>
      <c r="AE74" s="4" t="str">
        <f t="shared" ca="1" si="14"/>
        <v/>
      </c>
      <c r="AF74" s="4" t="str">
        <f t="shared" ca="1" si="15"/>
        <v/>
      </c>
      <c r="AG74" s="4" t="str">
        <f t="shared" ca="1" si="16"/>
        <v/>
      </c>
      <c r="AH74" s="4" t="str">
        <f t="shared" ca="1" si="17"/>
        <v/>
      </c>
      <c r="AI74" s="4" t="str">
        <f t="shared" ca="1" si="18"/>
        <v/>
      </c>
      <c r="AJ74" s="4" t="str">
        <f t="shared" ca="1" si="19"/>
        <v/>
      </c>
      <c r="AK74" s="27" t="str">
        <f t="shared" ca="1" si="20"/>
        <v/>
      </c>
      <c r="AL74" s="27" t="str">
        <f t="shared" ca="1" si="21"/>
        <v/>
      </c>
      <c r="AM74" s="27" t="str">
        <f t="shared" ca="1" si="22"/>
        <v/>
      </c>
      <c r="AN74" s="27" t="str">
        <f t="shared" ca="1" si="23"/>
        <v/>
      </c>
      <c r="AO74" s="27" t="str">
        <f t="shared" ca="1" si="24"/>
        <v/>
      </c>
      <c r="AP74" s="27" t="str">
        <f t="shared" ca="1" si="25"/>
        <v/>
      </c>
      <c r="AQ74" s="27" t="str">
        <f t="shared" ca="1" si="26"/>
        <v/>
      </c>
      <c r="AR74" s="27" t="str">
        <f t="shared" ca="1" si="27"/>
        <v/>
      </c>
      <c r="AS74" s="27" t="str">
        <f t="shared" ca="1" si="28"/>
        <v/>
      </c>
      <c r="AT74" s="27" t="str">
        <f t="shared" ca="1" si="29"/>
        <v/>
      </c>
    </row>
    <row r="75" spans="1:46" x14ac:dyDescent="0.2">
      <c r="A75" t="str" cm="1">
        <f t="array" aca="1" ref="A75" ca="1">INDIRECT("D" &amp; ROW())&amp;INDIRECT("F" &amp; ROW())</f>
        <v/>
      </c>
      <c r="D75" s="55" t="str">
        <f t="shared" si="30"/>
        <v/>
      </c>
      <c r="E75" s="74"/>
      <c r="F75" s="25"/>
      <c r="G75" s="2"/>
      <c r="H75" s="57"/>
      <c r="I75" s="3"/>
      <c r="J75" s="5"/>
      <c r="K75" s="5"/>
      <c r="L75" s="5"/>
      <c r="M75" s="5"/>
      <c r="N75" s="5"/>
      <c r="O75" s="5"/>
      <c r="P75" s="5"/>
      <c r="Q75" s="5"/>
      <c r="R75" s="5"/>
      <c r="S75" s="6"/>
      <c r="T75" s="5"/>
      <c r="U75" s="5"/>
      <c r="V75" s="6"/>
      <c r="W75" s="6"/>
      <c r="X75" s="6"/>
      <c r="Y75" s="6"/>
      <c r="Z75" s="6"/>
      <c r="AA75" s="6"/>
      <c r="AB75" s="6"/>
      <c r="AC75" s="6"/>
      <c r="AD75" s="4" t="str">
        <f t="shared" ca="1" si="13"/>
        <v/>
      </c>
      <c r="AE75" s="4" t="str">
        <f t="shared" ca="1" si="14"/>
        <v/>
      </c>
      <c r="AF75" s="4" t="str">
        <f t="shared" ca="1" si="15"/>
        <v/>
      </c>
      <c r="AG75" s="4" t="str">
        <f t="shared" ca="1" si="16"/>
        <v/>
      </c>
      <c r="AH75" s="4" t="str">
        <f t="shared" ca="1" si="17"/>
        <v/>
      </c>
      <c r="AI75" s="4" t="str">
        <f t="shared" ca="1" si="18"/>
        <v/>
      </c>
      <c r="AJ75" s="4" t="str">
        <f t="shared" ca="1" si="19"/>
        <v/>
      </c>
      <c r="AK75" s="27" t="str">
        <f t="shared" ca="1" si="20"/>
        <v/>
      </c>
      <c r="AL75" s="27" t="str">
        <f t="shared" ca="1" si="21"/>
        <v/>
      </c>
      <c r="AM75" s="27" t="str">
        <f t="shared" ca="1" si="22"/>
        <v/>
      </c>
      <c r="AN75" s="27" t="str">
        <f t="shared" ca="1" si="23"/>
        <v/>
      </c>
      <c r="AO75" s="27" t="str">
        <f t="shared" ca="1" si="24"/>
        <v/>
      </c>
      <c r="AP75" s="27" t="str">
        <f t="shared" ca="1" si="25"/>
        <v/>
      </c>
      <c r="AQ75" s="27" t="str">
        <f t="shared" ca="1" si="26"/>
        <v/>
      </c>
      <c r="AR75" s="27" t="str">
        <f t="shared" ca="1" si="27"/>
        <v/>
      </c>
      <c r="AS75" s="27" t="str">
        <f t="shared" ca="1" si="28"/>
        <v/>
      </c>
      <c r="AT75" s="27" t="str">
        <f t="shared" ca="1" si="29"/>
        <v/>
      </c>
    </row>
    <row r="76" spans="1:46" x14ac:dyDescent="0.2">
      <c r="A76" t="str" cm="1">
        <f t="array" aca="1" ref="A76" ca="1">INDIRECT("D" &amp; ROW())&amp;INDIRECT("F" &amp; ROW())</f>
        <v/>
      </c>
      <c r="D76" s="55" t="str">
        <f t="shared" si="30"/>
        <v/>
      </c>
      <c r="E76" s="74"/>
      <c r="F76" s="25"/>
      <c r="G76" s="2"/>
      <c r="H76" s="57"/>
      <c r="I76" s="3"/>
      <c r="J76" s="5"/>
      <c r="K76" s="5"/>
      <c r="L76" s="5"/>
      <c r="M76" s="5"/>
      <c r="N76" s="5"/>
      <c r="O76" s="5"/>
      <c r="P76" s="5"/>
      <c r="Q76" s="5"/>
      <c r="R76" s="5"/>
      <c r="S76" s="6"/>
      <c r="T76" s="5"/>
      <c r="U76" s="5"/>
      <c r="V76" s="6"/>
      <c r="W76" s="6"/>
      <c r="X76" s="6"/>
      <c r="Y76" s="6"/>
      <c r="Z76" s="6"/>
      <c r="AA76" s="6"/>
      <c r="AB76" s="6"/>
      <c r="AC76" s="6"/>
      <c r="AD76" s="4" t="str">
        <f t="shared" ca="1" si="13"/>
        <v/>
      </c>
      <c r="AE76" s="4" t="str">
        <f t="shared" ca="1" si="14"/>
        <v/>
      </c>
      <c r="AF76" s="4" t="str">
        <f t="shared" ca="1" si="15"/>
        <v/>
      </c>
      <c r="AG76" s="4" t="str">
        <f t="shared" ca="1" si="16"/>
        <v/>
      </c>
      <c r="AH76" s="4" t="str">
        <f t="shared" ca="1" si="17"/>
        <v/>
      </c>
      <c r="AI76" s="4" t="str">
        <f t="shared" ca="1" si="18"/>
        <v/>
      </c>
      <c r="AJ76" s="4" t="str">
        <f t="shared" ca="1" si="19"/>
        <v/>
      </c>
      <c r="AK76" s="27" t="str">
        <f t="shared" ca="1" si="20"/>
        <v/>
      </c>
      <c r="AL76" s="27" t="str">
        <f t="shared" ca="1" si="21"/>
        <v/>
      </c>
      <c r="AM76" s="27" t="str">
        <f t="shared" ca="1" si="22"/>
        <v/>
      </c>
      <c r="AN76" s="27" t="str">
        <f t="shared" ca="1" si="23"/>
        <v/>
      </c>
      <c r="AO76" s="27" t="str">
        <f t="shared" ca="1" si="24"/>
        <v/>
      </c>
      <c r="AP76" s="27" t="str">
        <f t="shared" ca="1" si="25"/>
        <v/>
      </c>
      <c r="AQ76" s="27" t="str">
        <f t="shared" ca="1" si="26"/>
        <v/>
      </c>
      <c r="AR76" s="27" t="str">
        <f t="shared" ca="1" si="27"/>
        <v/>
      </c>
      <c r="AS76" s="27" t="str">
        <f t="shared" ca="1" si="28"/>
        <v/>
      </c>
      <c r="AT76" s="27" t="str">
        <f t="shared" ca="1" si="29"/>
        <v/>
      </c>
    </row>
    <row r="77" spans="1:46" x14ac:dyDescent="0.2">
      <c r="A77" t="str" cm="1">
        <f t="array" aca="1" ref="A77" ca="1">INDIRECT("D" &amp; ROW())&amp;INDIRECT("F" &amp; ROW())</f>
        <v/>
      </c>
      <c r="D77" s="55" t="str">
        <f t="shared" si="30"/>
        <v/>
      </c>
      <c r="E77" s="74"/>
      <c r="F77" s="25"/>
      <c r="G77" s="2"/>
      <c r="H77" s="57"/>
      <c r="I77" s="3"/>
      <c r="J77" s="5"/>
      <c r="K77" s="5"/>
      <c r="L77" s="5"/>
      <c r="M77" s="5"/>
      <c r="N77" s="5"/>
      <c r="O77" s="5"/>
      <c r="P77" s="5"/>
      <c r="Q77" s="5"/>
      <c r="R77" s="5"/>
      <c r="S77" s="6"/>
      <c r="T77" s="5"/>
      <c r="U77" s="5"/>
      <c r="V77" s="6"/>
      <c r="W77" s="6"/>
      <c r="X77" s="6"/>
      <c r="Y77" s="6"/>
      <c r="Z77" s="6"/>
      <c r="AA77" s="6"/>
      <c r="AB77" s="6"/>
      <c r="AC77" s="6"/>
      <c r="AD77" s="4" t="str">
        <f t="shared" ca="1" si="13"/>
        <v/>
      </c>
      <c r="AE77" s="4" t="str">
        <f t="shared" ca="1" si="14"/>
        <v/>
      </c>
      <c r="AF77" s="4" t="str">
        <f t="shared" ca="1" si="15"/>
        <v/>
      </c>
      <c r="AG77" s="4" t="str">
        <f t="shared" ca="1" si="16"/>
        <v/>
      </c>
      <c r="AH77" s="4" t="str">
        <f t="shared" ca="1" si="17"/>
        <v/>
      </c>
      <c r="AI77" s="4" t="str">
        <f t="shared" ca="1" si="18"/>
        <v/>
      </c>
      <c r="AJ77" s="4" t="str">
        <f t="shared" ca="1" si="19"/>
        <v/>
      </c>
      <c r="AK77" s="27" t="str">
        <f t="shared" ca="1" si="20"/>
        <v/>
      </c>
      <c r="AL77" s="27" t="str">
        <f t="shared" ca="1" si="21"/>
        <v/>
      </c>
      <c r="AM77" s="27" t="str">
        <f t="shared" ca="1" si="22"/>
        <v/>
      </c>
      <c r="AN77" s="27" t="str">
        <f t="shared" ca="1" si="23"/>
        <v/>
      </c>
      <c r="AO77" s="27" t="str">
        <f t="shared" ca="1" si="24"/>
        <v/>
      </c>
      <c r="AP77" s="27" t="str">
        <f t="shared" ca="1" si="25"/>
        <v/>
      </c>
      <c r="AQ77" s="27" t="str">
        <f t="shared" ca="1" si="26"/>
        <v/>
      </c>
      <c r="AR77" s="27" t="str">
        <f t="shared" ca="1" si="27"/>
        <v/>
      </c>
      <c r="AS77" s="27" t="str">
        <f t="shared" ca="1" si="28"/>
        <v/>
      </c>
      <c r="AT77" s="27" t="str">
        <f t="shared" ca="1" si="29"/>
        <v/>
      </c>
    </row>
    <row r="78" spans="1:46" x14ac:dyDescent="0.2">
      <c r="A78" t="str" cm="1">
        <f t="array" aca="1" ref="A78" ca="1">INDIRECT("D" &amp; ROW())&amp;INDIRECT("F" &amp; ROW())</f>
        <v/>
      </c>
      <c r="D78" s="55" t="str">
        <f t="shared" si="30"/>
        <v/>
      </c>
      <c r="E78" s="74"/>
      <c r="F78" s="25"/>
      <c r="G78" s="2"/>
      <c r="H78" s="57"/>
      <c r="I78" s="3"/>
      <c r="J78" s="5"/>
      <c r="K78" s="5"/>
      <c r="L78" s="5"/>
      <c r="M78" s="5"/>
      <c r="N78" s="5"/>
      <c r="O78" s="5"/>
      <c r="P78" s="5"/>
      <c r="Q78" s="5"/>
      <c r="R78" s="5"/>
      <c r="S78" s="6"/>
      <c r="T78" s="5"/>
      <c r="U78" s="5"/>
      <c r="V78" s="6"/>
      <c r="W78" s="6"/>
      <c r="X78" s="6"/>
      <c r="Y78" s="6"/>
      <c r="Z78" s="6"/>
      <c r="AA78" s="6"/>
      <c r="AB78" s="6"/>
      <c r="AC78" s="6"/>
      <c r="AD78" s="4" t="str">
        <f t="shared" ca="1" si="13"/>
        <v/>
      </c>
      <c r="AE78" s="4" t="str">
        <f t="shared" ca="1" si="14"/>
        <v/>
      </c>
      <c r="AF78" s="4" t="str">
        <f t="shared" ca="1" si="15"/>
        <v/>
      </c>
      <c r="AG78" s="4" t="str">
        <f t="shared" ca="1" si="16"/>
        <v/>
      </c>
      <c r="AH78" s="4" t="str">
        <f t="shared" ca="1" si="17"/>
        <v/>
      </c>
      <c r="AI78" s="4" t="str">
        <f t="shared" ca="1" si="18"/>
        <v/>
      </c>
      <c r="AJ78" s="4" t="str">
        <f t="shared" ca="1" si="19"/>
        <v/>
      </c>
      <c r="AK78" s="27" t="str">
        <f t="shared" ca="1" si="20"/>
        <v/>
      </c>
      <c r="AL78" s="27" t="str">
        <f t="shared" ca="1" si="21"/>
        <v/>
      </c>
      <c r="AM78" s="27" t="str">
        <f t="shared" ca="1" si="22"/>
        <v/>
      </c>
      <c r="AN78" s="27" t="str">
        <f t="shared" ca="1" si="23"/>
        <v/>
      </c>
      <c r="AO78" s="27" t="str">
        <f t="shared" ca="1" si="24"/>
        <v/>
      </c>
      <c r="AP78" s="27" t="str">
        <f t="shared" ca="1" si="25"/>
        <v/>
      </c>
      <c r="AQ78" s="27" t="str">
        <f t="shared" ca="1" si="26"/>
        <v/>
      </c>
      <c r="AR78" s="27" t="str">
        <f t="shared" ca="1" si="27"/>
        <v/>
      </c>
      <c r="AS78" s="27" t="str">
        <f t="shared" ca="1" si="28"/>
        <v/>
      </c>
      <c r="AT78" s="27" t="str">
        <f t="shared" ca="1" si="29"/>
        <v/>
      </c>
    </row>
    <row r="79" spans="1:46" x14ac:dyDescent="0.2">
      <c r="A79" t="str" cm="1">
        <f t="array" aca="1" ref="A79" ca="1">INDIRECT("D" &amp; ROW())&amp;INDIRECT("F" &amp; ROW())</f>
        <v/>
      </c>
      <c r="D79" s="55" t="str">
        <f t="shared" si="30"/>
        <v/>
      </c>
      <c r="E79" s="74"/>
      <c r="F79" s="25"/>
      <c r="G79" s="2"/>
      <c r="H79" s="57"/>
      <c r="I79" s="3"/>
      <c r="J79" s="5"/>
      <c r="K79" s="5"/>
      <c r="L79" s="5"/>
      <c r="M79" s="5"/>
      <c r="N79" s="5"/>
      <c r="O79" s="5"/>
      <c r="P79" s="5"/>
      <c r="Q79" s="5"/>
      <c r="R79" s="5"/>
      <c r="S79" s="6"/>
      <c r="T79" s="5"/>
      <c r="U79" s="5"/>
      <c r="V79" s="6"/>
      <c r="W79" s="6"/>
      <c r="X79" s="6"/>
      <c r="Y79" s="6"/>
      <c r="Z79" s="6"/>
      <c r="AA79" s="6"/>
      <c r="AB79" s="6"/>
      <c r="AC79" s="6"/>
      <c r="AD79" s="4" t="str">
        <f t="shared" ca="1" si="13"/>
        <v/>
      </c>
      <c r="AE79" s="4" t="str">
        <f t="shared" ca="1" si="14"/>
        <v/>
      </c>
      <c r="AF79" s="4" t="str">
        <f t="shared" ca="1" si="15"/>
        <v/>
      </c>
      <c r="AG79" s="4" t="str">
        <f t="shared" ca="1" si="16"/>
        <v/>
      </c>
      <c r="AH79" s="4" t="str">
        <f t="shared" ca="1" si="17"/>
        <v/>
      </c>
      <c r="AI79" s="4" t="str">
        <f t="shared" ca="1" si="18"/>
        <v/>
      </c>
      <c r="AJ79" s="4" t="str">
        <f t="shared" ca="1" si="19"/>
        <v/>
      </c>
      <c r="AK79" s="27" t="str">
        <f t="shared" ca="1" si="20"/>
        <v/>
      </c>
      <c r="AL79" s="27" t="str">
        <f t="shared" ca="1" si="21"/>
        <v/>
      </c>
      <c r="AM79" s="27" t="str">
        <f t="shared" ca="1" si="22"/>
        <v/>
      </c>
      <c r="AN79" s="27" t="str">
        <f t="shared" ca="1" si="23"/>
        <v/>
      </c>
      <c r="AO79" s="27" t="str">
        <f t="shared" ca="1" si="24"/>
        <v/>
      </c>
      <c r="AP79" s="27" t="str">
        <f t="shared" ca="1" si="25"/>
        <v/>
      </c>
      <c r="AQ79" s="27" t="str">
        <f t="shared" ca="1" si="26"/>
        <v/>
      </c>
      <c r="AR79" s="27" t="str">
        <f t="shared" ca="1" si="27"/>
        <v/>
      </c>
      <c r="AS79" s="27" t="str">
        <f t="shared" ca="1" si="28"/>
        <v/>
      </c>
      <c r="AT79" s="27" t="str">
        <f t="shared" ca="1" si="29"/>
        <v/>
      </c>
    </row>
    <row r="80" spans="1:46" x14ac:dyDescent="0.2">
      <c r="A80" t="str" cm="1">
        <f t="array" aca="1" ref="A80" ca="1">INDIRECT("D" &amp; ROW())&amp;INDIRECT("F" &amp; ROW())</f>
        <v/>
      </c>
      <c r="D80" s="55" t="str">
        <f t="shared" ref="D80:D111" si="31">IFERROR(VLOOKUP($E$5&amp;E80,Sites,4,FALSE),"")</f>
        <v/>
      </c>
      <c r="E80" s="74"/>
      <c r="F80" s="25"/>
      <c r="G80" s="2"/>
      <c r="H80" s="57"/>
      <c r="I80" s="3"/>
      <c r="J80" s="5"/>
      <c r="K80" s="5"/>
      <c r="L80" s="5"/>
      <c r="M80" s="5"/>
      <c r="N80" s="5"/>
      <c r="O80" s="5"/>
      <c r="P80" s="5"/>
      <c r="Q80" s="5"/>
      <c r="R80" s="5"/>
      <c r="S80" s="6"/>
      <c r="T80" s="5"/>
      <c r="U80" s="5"/>
      <c r="V80" s="6"/>
      <c r="W80" s="6"/>
      <c r="X80" s="6"/>
      <c r="Y80" s="6"/>
      <c r="Z80" s="6"/>
      <c r="AA80" s="6"/>
      <c r="AB80" s="6"/>
      <c r="AC80" s="6"/>
      <c r="AD80" s="4" t="str">
        <f t="shared" ca="1" si="13"/>
        <v/>
      </c>
      <c r="AE80" s="4" t="str">
        <f t="shared" ca="1" si="14"/>
        <v/>
      </c>
      <c r="AF80" s="4" t="str">
        <f t="shared" ca="1" si="15"/>
        <v/>
      </c>
      <c r="AG80" s="4" t="str">
        <f t="shared" ca="1" si="16"/>
        <v/>
      </c>
      <c r="AH80" s="4" t="str">
        <f t="shared" ca="1" si="17"/>
        <v/>
      </c>
      <c r="AI80" s="4" t="str">
        <f t="shared" ca="1" si="18"/>
        <v/>
      </c>
      <c r="AJ80" s="4" t="str">
        <f t="shared" ca="1" si="19"/>
        <v/>
      </c>
      <c r="AK80" s="27" t="str">
        <f t="shared" ca="1" si="20"/>
        <v/>
      </c>
      <c r="AL80" s="27" t="str">
        <f t="shared" ca="1" si="21"/>
        <v/>
      </c>
      <c r="AM80" s="27" t="str">
        <f t="shared" ca="1" si="22"/>
        <v/>
      </c>
      <c r="AN80" s="27" t="str">
        <f t="shared" ca="1" si="23"/>
        <v/>
      </c>
      <c r="AO80" s="27" t="str">
        <f t="shared" ca="1" si="24"/>
        <v/>
      </c>
      <c r="AP80" s="27" t="str">
        <f t="shared" ca="1" si="25"/>
        <v/>
      </c>
      <c r="AQ80" s="27" t="str">
        <f t="shared" ca="1" si="26"/>
        <v/>
      </c>
      <c r="AR80" s="27" t="str">
        <f t="shared" ca="1" si="27"/>
        <v/>
      </c>
      <c r="AS80" s="27" t="str">
        <f t="shared" ca="1" si="28"/>
        <v/>
      </c>
      <c r="AT80" s="27" t="str">
        <f t="shared" ca="1" si="29"/>
        <v/>
      </c>
    </row>
    <row r="81" spans="1:46" x14ac:dyDescent="0.2">
      <c r="A81" t="str" cm="1">
        <f t="array" aca="1" ref="A81" ca="1">INDIRECT("D" &amp; ROW())&amp;INDIRECT("F" &amp; ROW())</f>
        <v/>
      </c>
      <c r="D81" s="55" t="str">
        <f t="shared" si="31"/>
        <v/>
      </c>
      <c r="E81" s="74"/>
      <c r="F81" s="25"/>
      <c r="G81" s="2"/>
      <c r="H81" s="57"/>
      <c r="I81" s="3"/>
      <c r="J81" s="5"/>
      <c r="K81" s="5"/>
      <c r="L81" s="5"/>
      <c r="M81" s="5"/>
      <c r="N81" s="5"/>
      <c r="O81" s="5"/>
      <c r="P81" s="5"/>
      <c r="Q81" s="5"/>
      <c r="R81" s="5"/>
      <c r="S81" s="6"/>
      <c r="T81" s="5"/>
      <c r="U81" s="5"/>
      <c r="V81" s="6"/>
      <c r="W81" s="6"/>
      <c r="X81" s="6"/>
      <c r="Y81" s="6"/>
      <c r="Z81" s="6"/>
      <c r="AA81" s="6"/>
      <c r="AB81" s="6"/>
      <c r="AC81" s="6"/>
      <c r="AD81" s="4" t="str">
        <f t="shared" ref="AD81:AD144" ca="1" si="32">IF(A81="","",IFERROR((VLOOKUP(A81,A81:AC281,10,0)+VLOOKUP(A81,A81:AC281,18,0))/VLOOKUP(A81,A81:AC281,29,0),"-"))</f>
        <v/>
      </c>
      <c r="AE81" s="4" t="str">
        <f t="shared" ref="AE81:AE144" ca="1" si="33">IF(A81="","",IFERROR((VLOOKUP(A81,A81:AC281,12,0)+VLOOKUP(A81,A81:AC281,20,0))/VLOOKUP(A81,A81:AC281,29,0),"-"))</f>
        <v/>
      </c>
      <c r="AF81" s="4" t="str">
        <f t="shared" ref="AF81:AF144" ca="1" si="34">IF(A81="","",IFERROR((VLOOKUP(A81,A81:AC281,14,0)+VLOOKUP(A81,A81:AC281,22,0))/VLOOKUP(A81,A81:AC281,29,0),"-"))</f>
        <v/>
      </c>
      <c r="AG81" s="4" t="str">
        <f t="shared" ref="AG81:AG144" ca="1" si="35">IF(A81="","",IFERROR((VLOOKUP(A81,A81:AC281,16,0)+VLOOKUP(A81,A81:AC281,24,0))/VLOOKUP(A81,A81:AC281,29,0),"-"))</f>
        <v/>
      </c>
      <c r="AH81" s="4" t="str">
        <f t="shared" ref="AH81:AH144" ca="1" si="36">IF(A81="","",IFERROR(VLOOKUP(A81,A81:AC281,26,0)/VLOOKUP(A81,A81:AC281,29,0),"-"))</f>
        <v/>
      </c>
      <c r="AI81" s="4" t="str">
        <f t="shared" ref="AI81:AI144" ca="1" si="37">IF(A81="","",IFERROR(VLOOKUP(A81,A81:AC281,28,0)/VLOOKUP(A81,A81:AC281,29,0),"-"))</f>
        <v/>
      </c>
      <c r="AJ81" s="4" t="str">
        <f t="shared" ref="AJ81:AJ144" ca="1" si="38">IF(A81="","",IFERROR((VLOOKUP(A81,A81:AC281,10,0)+VLOOKUP(A81,A81:AC281,12,0)+VLOOKUP(A81,A81:AC281,14,0)+VLOOKUP(A81,A81:AC281,16,0)+VLOOKUP(A81,A81:AC281,18,0)+VLOOKUP(A81,A81:AC281,20,0)+VLOOKUP(A81,A81:AC281,22,0)+VLOOKUP(A81,A81:AC281,24,0)+VLOOKUP(A81,A81:AC281,26,0)+VLOOKUP(A81,A81:AC281,28,0))/VLOOKUP(A81,A81:AC281,29,0),"-"))</f>
        <v/>
      </c>
      <c r="AK81" s="27" t="str">
        <f t="shared" ref="AK81:AK144" ca="1" si="39">IF(A81="","",IFERROR(VLOOKUP(A81,A81:AC281,10,0)/VLOOKUP(A81,A81:AC281,9,0),"-"))</f>
        <v/>
      </c>
      <c r="AL81" s="27" t="str">
        <f t="shared" ref="AL81:AL144" ca="1" si="40">IF(A81="","",IFERROR(VLOOKUP(A81,A81:AC281,12,0)/VLOOKUP(A81,A81:AC281,11,0),"-"))</f>
        <v/>
      </c>
      <c r="AM81" s="27" t="str">
        <f t="shared" ref="AM81:AM144" ca="1" si="41">IF(A81="","",IFERROR(VLOOKUP(A81,A81:AC281,14,0)/VLOOKUP(A81,A81:AC281,13,0),"-"))</f>
        <v/>
      </c>
      <c r="AN81" s="27" t="str">
        <f t="shared" ref="AN81:AN144" ca="1" si="42">IF(A81="","",IFERROR(VLOOKUP(A81,A81:AC281,16,0)/VLOOKUP(A81,A81:AC281,15,0),"-"))</f>
        <v/>
      </c>
      <c r="AO81" s="27" t="str">
        <f t="shared" ref="AO81:AO144" ca="1" si="43">IF(A81="","",IFERROR(VLOOKUP(A81,A81:AC281,18,0)/VLOOKUP(A81,A81:AC281,17,0),"-"))</f>
        <v/>
      </c>
      <c r="AP81" s="27" t="str">
        <f t="shared" ref="AP81:AP144" ca="1" si="44">IF(A81="","",IFERROR(VLOOKUP(A81,A81:AC281,20,0)/VLOOKUP(A81,A81:AC281,19,0),"-"))</f>
        <v/>
      </c>
      <c r="AQ81" s="27" t="str">
        <f t="shared" ref="AQ81:AQ144" ca="1" si="45">IF(A81="","",IFERROR(VLOOKUP(A81,A81:AC281,22,0)/VLOOKUP(A81,A81:AC281,21,0),"-"))</f>
        <v/>
      </c>
      <c r="AR81" s="27" t="str">
        <f t="shared" ref="AR81:AR144" ca="1" si="46">IF(A81="","",IFERROR(VLOOKUP(A81,A81:AC281,24,0)/VLOOKUP(A81,A81:AC281,23,0),"-"))</f>
        <v/>
      </c>
      <c r="AS81" s="27" t="str">
        <f t="shared" ref="AS81:AS144" ca="1" si="47">IF(A81="","",IFERROR(VLOOKUP(A81,A81:AC281,26,0)/VLOOKUP(A81,A81:AC281,25,0),"-"))</f>
        <v/>
      </c>
      <c r="AT81" s="27" t="str">
        <f t="shared" ref="AT81:AT144" ca="1" si="48">IF(A81="","",IFERROR(VLOOKUP(A81,A81:AC281,28,0)/VLOOKUP(A81,A81:AC281,27,0),"-"))</f>
        <v/>
      </c>
    </row>
    <row r="82" spans="1:46" ht="15.75" x14ac:dyDescent="0.25">
      <c r="A82" t="str" cm="1">
        <f t="array" aca="1" ref="A82" ca="1">INDIRECT("D" &amp; ROW())&amp;INDIRECT("F" &amp; ROW())</f>
        <v/>
      </c>
      <c r="D82" s="55" t="str">
        <f t="shared" si="31"/>
        <v/>
      </c>
      <c r="E82" s="71"/>
      <c r="F82" s="25"/>
      <c r="G82" s="2"/>
      <c r="H82" s="58"/>
      <c r="I82" s="3"/>
      <c r="J82" s="3"/>
      <c r="K82" s="3"/>
      <c r="L82" s="3"/>
      <c r="M82" s="3"/>
      <c r="N82" s="3"/>
      <c r="O82" s="3"/>
      <c r="P82" s="3"/>
      <c r="Q82" s="3"/>
      <c r="R82" s="3"/>
      <c r="S82" s="3"/>
      <c r="T82" s="3"/>
      <c r="U82" s="3"/>
      <c r="V82" s="3"/>
      <c r="W82" s="3"/>
      <c r="X82" s="3"/>
      <c r="Y82" s="3"/>
      <c r="Z82" s="3"/>
      <c r="AA82" s="3"/>
      <c r="AB82" s="3"/>
      <c r="AC82" s="3"/>
      <c r="AD82" s="4" t="str">
        <f t="shared" ca="1" si="32"/>
        <v/>
      </c>
      <c r="AE82" s="4" t="str">
        <f t="shared" ca="1" si="33"/>
        <v/>
      </c>
      <c r="AF82" s="4" t="str">
        <f t="shared" ca="1" si="34"/>
        <v/>
      </c>
      <c r="AG82" s="4" t="str">
        <f t="shared" ca="1" si="35"/>
        <v/>
      </c>
      <c r="AH82" s="4" t="str">
        <f t="shared" ca="1" si="36"/>
        <v/>
      </c>
      <c r="AI82" s="4" t="str">
        <f t="shared" ca="1" si="37"/>
        <v/>
      </c>
      <c r="AJ82" s="4" t="str">
        <f t="shared" ca="1" si="38"/>
        <v/>
      </c>
      <c r="AK82" s="27" t="str">
        <f t="shared" ca="1" si="39"/>
        <v/>
      </c>
      <c r="AL82" s="27" t="str">
        <f t="shared" ca="1" si="40"/>
        <v/>
      </c>
      <c r="AM82" s="27" t="str">
        <f t="shared" ca="1" si="41"/>
        <v/>
      </c>
      <c r="AN82" s="27" t="str">
        <f t="shared" ca="1" si="42"/>
        <v/>
      </c>
      <c r="AO82" s="27" t="str">
        <f t="shared" ca="1" si="43"/>
        <v/>
      </c>
      <c r="AP82" s="27" t="str">
        <f t="shared" ca="1" si="44"/>
        <v/>
      </c>
      <c r="AQ82" s="27" t="str">
        <f t="shared" ca="1" si="45"/>
        <v/>
      </c>
      <c r="AR82" s="27" t="str">
        <f t="shared" ca="1" si="46"/>
        <v/>
      </c>
      <c r="AS82" s="27" t="str">
        <f t="shared" ca="1" si="47"/>
        <v/>
      </c>
      <c r="AT82" s="27" t="str">
        <f t="shared" ca="1" si="48"/>
        <v/>
      </c>
    </row>
    <row r="83" spans="1:46" ht="15.75" x14ac:dyDescent="0.25">
      <c r="A83" t="str" cm="1">
        <f t="array" aca="1" ref="A83" ca="1">INDIRECT("D" &amp; ROW())&amp;INDIRECT("F" &amp; ROW())</f>
        <v/>
      </c>
      <c r="D83" s="55" t="str">
        <f t="shared" si="31"/>
        <v/>
      </c>
      <c r="E83" s="71"/>
      <c r="F83" s="25"/>
      <c r="G83" s="2"/>
      <c r="H83" s="57"/>
      <c r="I83" s="1"/>
      <c r="J83" s="1"/>
      <c r="K83" s="1"/>
      <c r="L83" s="1"/>
      <c r="M83" s="1"/>
      <c r="N83" s="1"/>
      <c r="O83" s="1"/>
      <c r="P83" s="1"/>
      <c r="Q83" s="5"/>
      <c r="R83" s="5"/>
      <c r="S83" s="6"/>
      <c r="T83" s="5"/>
      <c r="U83" s="5"/>
      <c r="V83" s="6"/>
      <c r="W83" s="6"/>
      <c r="X83" s="6"/>
      <c r="Y83" s="6"/>
      <c r="Z83" s="6"/>
      <c r="AA83" s="6"/>
      <c r="AB83" s="6"/>
      <c r="AC83" s="6"/>
      <c r="AD83" s="4" t="str">
        <f t="shared" ca="1" si="32"/>
        <v/>
      </c>
      <c r="AE83" s="4" t="str">
        <f t="shared" ca="1" si="33"/>
        <v/>
      </c>
      <c r="AF83" s="4" t="str">
        <f t="shared" ca="1" si="34"/>
        <v/>
      </c>
      <c r="AG83" s="4" t="str">
        <f t="shared" ca="1" si="35"/>
        <v/>
      </c>
      <c r="AH83" s="4" t="str">
        <f t="shared" ca="1" si="36"/>
        <v/>
      </c>
      <c r="AI83" s="4" t="str">
        <f t="shared" ca="1" si="37"/>
        <v/>
      </c>
      <c r="AJ83" s="4" t="str">
        <f t="shared" ca="1" si="38"/>
        <v/>
      </c>
      <c r="AK83" s="27" t="str">
        <f t="shared" ca="1" si="39"/>
        <v/>
      </c>
      <c r="AL83" s="27" t="str">
        <f t="shared" ca="1" si="40"/>
        <v/>
      </c>
      <c r="AM83" s="27" t="str">
        <f t="shared" ca="1" si="41"/>
        <v/>
      </c>
      <c r="AN83" s="27" t="str">
        <f t="shared" ca="1" si="42"/>
        <v/>
      </c>
      <c r="AO83" s="27" t="str">
        <f t="shared" ca="1" si="43"/>
        <v/>
      </c>
      <c r="AP83" s="27" t="str">
        <f t="shared" ca="1" si="44"/>
        <v/>
      </c>
      <c r="AQ83" s="27" t="str">
        <f t="shared" ca="1" si="45"/>
        <v/>
      </c>
      <c r="AR83" s="27" t="str">
        <f t="shared" ca="1" si="46"/>
        <v/>
      </c>
      <c r="AS83" s="27" t="str">
        <f t="shared" ca="1" si="47"/>
        <v/>
      </c>
      <c r="AT83" s="27" t="str">
        <f t="shared" ca="1" si="48"/>
        <v/>
      </c>
    </row>
    <row r="84" spans="1:46" ht="15.75" x14ac:dyDescent="0.25">
      <c r="A84" t="str" cm="1">
        <f t="array" aca="1" ref="A84" ca="1">INDIRECT("D" &amp; ROW())&amp;INDIRECT("F" &amp; ROW())</f>
        <v/>
      </c>
      <c r="D84" s="55" t="str">
        <f t="shared" si="31"/>
        <v/>
      </c>
      <c r="E84" s="71"/>
      <c r="F84" s="25"/>
      <c r="G84" s="2"/>
      <c r="H84" s="57"/>
      <c r="I84" s="3"/>
      <c r="J84" s="5"/>
      <c r="K84" s="5"/>
      <c r="L84" s="5"/>
      <c r="M84" s="5"/>
      <c r="N84" s="5"/>
      <c r="O84" s="5"/>
      <c r="P84" s="5"/>
      <c r="Q84" s="5"/>
      <c r="R84" s="5"/>
      <c r="S84" s="6"/>
      <c r="T84" s="5"/>
      <c r="U84" s="5"/>
      <c r="V84" s="6"/>
      <c r="W84" s="6"/>
      <c r="X84" s="6"/>
      <c r="Y84" s="6"/>
      <c r="Z84" s="6"/>
      <c r="AA84" s="6"/>
      <c r="AB84" s="6"/>
      <c r="AC84" s="6"/>
      <c r="AD84" s="4" t="str">
        <f t="shared" ca="1" si="32"/>
        <v/>
      </c>
      <c r="AE84" s="4" t="str">
        <f t="shared" ca="1" si="33"/>
        <v/>
      </c>
      <c r="AF84" s="4" t="str">
        <f t="shared" ca="1" si="34"/>
        <v/>
      </c>
      <c r="AG84" s="4" t="str">
        <f t="shared" ca="1" si="35"/>
        <v/>
      </c>
      <c r="AH84" s="4" t="str">
        <f t="shared" ca="1" si="36"/>
        <v/>
      </c>
      <c r="AI84" s="4" t="str">
        <f t="shared" ca="1" si="37"/>
        <v/>
      </c>
      <c r="AJ84" s="4" t="str">
        <f t="shared" ca="1" si="38"/>
        <v/>
      </c>
      <c r="AK84" s="27" t="str">
        <f t="shared" ca="1" si="39"/>
        <v/>
      </c>
      <c r="AL84" s="27" t="str">
        <f t="shared" ca="1" si="40"/>
        <v/>
      </c>
      <c r="AM84" s="27" t="str">
        <f t="shared" ca="1" si="41"/>
        <v/>
      </c>
      <c r="AN84" s="27" t="str">
        <f t="shared" ca="1" si="42"/>
        <v/>
      </c>
      <c r="AO84" s="27" t="str">
        <f t="shared" ca="1" si="43"/>
        <v/>
      </c>
      <c r="AP84" s="27" t="str">
        <f t="shared" ca="1" si="44"/>
        <v/>
      </c>
      <c r="AQ84" s="27" t="str">
        <f t="shared" ca="1" si="45"/>
        <v/>
      </c>
      <c r="AR84" s="27" t="str">
        <f t="shared" ca="1" si="46"/>
        <v/>
      </c>
      <c r="AS84" s="27" t="str">
        <f t="shared" ca="1" si="47"/>
        <v/>
      </c>
      <c r="AT84" s="27" t="str">
        <f t="shared" ca="1" si="48"/>
        <v/>
      </c>
    </row>
    <row r="85" spans="1:46" x14ac:dyDescent="0.2">
      <c r="A85" t="str" cm="1">
        <f t="array" aca="1" ref="A85" ca="1">INDIRECT("D" &amp; ROW())&amp;INDIRECT("F" &amp; ROW())</f>
        <v/>
      </c>
      <c r="D85" s="55" t="str">
        <f t="shared" si="31"/>
        <v/>
      </c>
      <c r="E85" s="72"/>
      <c r="F85" s="25"/>
      <c r="G85" s="2"/>
      <c r="H85" s="57"/>
      <c r="I85" s="3"/>
      <c r="J85" s="5"/>
      <c r="K85" s="5"/>
      <c r="L85" s="5"/>
      <c r="M85" s="5"/>
      <c r="N85" s="5"/>
      <c r="O85" s="5"/>
      <c r="P85" s="5"/>
      <c r="Q85" s="5"/>
      <c r="R85" s="5"/>
      <c r="S85" s="6"/>
      <c r="T85" s="5"/>
      <c r="U85" s="5"/>
      <c r="V85" s="6"/>
      <c r="W85" s="6"/>
      <c r="X85" s="6"/>
      <c r="Y85" s="6"/>
      <c r="Z85" s="6"/>
      <c r="AA85" s="6"/>
      <c r="AB85" s="6"/>
      <c r="AC85" s="6"/>
      <c r="AD85" s="4" t="str">
        <f t="shared" ca="1" si="32"/>
        <v/>
      </c>
      <c r="AE85" s="4" t="str">
        <f t="shared" ca="1" si="33"/>
        <v/>
      </c>
      <c r="AF85" s="4" t="str">
        <f t="shared" ca="1" si="34"/>
        <v/>
      </c>
      <c r="AG85" s="4" t="str">
        <f t="shared" ca="1" si="35"/>
        <v/>
      </c>
      <c r="AH85" s="4" t="str">
        <f t="shared" ca="1" si="36"/>
        <v/>
      </c>
      <c r="AI85" s="4" t="str">
        <f t="shared" ca="1" si="37"/>
        <v/>
      </c>
      <c r="AJ85" s="4" t="str">
        <f t="shared" ca="1" si="38"/>
        <v/>
      </c>
      <c r="AK85" s="27" t="str">
        <f t="shared" ca="1" si="39"/>
        <v/>
      </c>
      <c r="AL85" s="27" t="str">
        <f t="shared" ca="1" si="40"/>
        <v/>
      </c>
      <c r="AM85" s="27" t="str">
        <f t="shared" ca="1" si="41"/>
        <v/>
      </c>
      <c r="AN85" s="27" t="str">
        <f t="shared" ca="1" si="42"/>
        <v/>
      </c>
      <c r="AO85" s="27" t="str">
        <f t="shared" ca="1" si="43"/>
        <v/>
      </c>
      <c r="AP85" s="27" t="str">
        <f t="shared" ca="1" si="44"/>
        <v/>
      </c>
      <c r="AQ85" s="27" t="str">
        <f t="shared" ca="1" si="45"/>
        <v/>
      </c>
      <c r="AR85" s="27" t="str">
        <f t="shared" ca="1" si="46"/>
        <v/>
      </c>
      <c r="AS85" s="27" t="str">
        <f t="shared" ca="1" si="47"/>
        <v/>
      </c>
      <c r="AT85" s="27" t="str">
        <f t="shared" ca="1" si="48"/>
        <v/>
      </c>
    </row>
    <row r="86" spans="1:46" x14ac:dyDescent="0.2">
      <c r="A86" t="str" cm="1">
        <f t="array" aca="1" ref="A86" ca="1">INDIRECT("D" &amp; ROW())&amp;INDIRECT("F" &amp; ROW())</f>
        <v/>
      </c>
      <c r="D86" s="55" t="str">
        <f t="shared" si="31"/>
        <v/>
      </c>
      <c r="E86" s="73"/>
      <c r="F86" s="25"/>
      <c r="G86" s="2"/>
      <c r="H86" s="57"/>
      <c r="I86" s="3"/>
      <c r="J86" s="5"/>
      <c r="K86" s="5"/>
      <c r="L86" s="5"/>
      <c r="M86" s="5"/>
      <c r="N86" s="5"/>
      <c r="O86" s="5"/>
      <c r="P86" s="5"/>
      <c r="Q86" s="5"/>
      <c r="R86" s="5"/>
      <c r="S86" s="6"/>
      <c r="T86" s="5"/>
      <c r="U86" s="5"/>
      <c r="V86" s="6"/>
      <c r="W86" s="6"/>
      <c r="X86" s="6"/>
      <c r="Y86" s="6"/>
      <c r="Z86" s="6"/>
      <c r="AA86" s="6"/>
      <c r="AB86" s="6"/>
      <c r="AC86" s="6"/>
      <c r="AD86" s="4" t="str">
        <f t="shared" ca="1" si="32"/>
        <v/>
      </c>
      <c r="AE86" s="4" t="str">
        <f t="shared" ca="1" si="33"/>
        <v/>
      </c>
      <c r="AF86" s="4" t="str">
        <f t="shared" ca="1" si="34"/>
        <v/>
      </c>
      <c r="AG86" s="4" t="str">
        <f t="shared" ca="1" si="35"/>
        <v/>
      </c>
      <c r="AH86" s="4" t="str">
        <f t="shared" ca="1" si="36"/>
        <v/>
      </c>
      <c r="AI86" s="4" t="str">
        <f t="shared" ca="1" si="37"/>
        <v/>
      </c>
      <c r="AJ86" s="4" t="str">
        <f t="shared" ca="1" si="38"/>
        <v/>
      </c>
      <c r="AK86" s="27" t="str">
        <f t="shared" ca="1" si="39"/>
        <v/>
      </c>
      <c r="AL86" s="27" t="str">
        <f t="shared" ca="1" si="40"/>
        <v/>
      </c>
      <c r="AM86" s="27" t="str">
        <f t="shared" ca="1" si="41"/>
        <v/>
      </c>
      <c r="AN86" s="27" t="str">
        <f t="shared" ca="1" si="42"/>
        <v/>
      </c>
      <c r="AO86" s="27" t="str">
        <f t="shared" ca="1" si="43"/>
        <v/>
      </c>
      <c r="AP86" s="27" t="str">
        <f t="shared" ca="1" si="44"/>
        <v/>
      </c>
      <c r="AQ86" s="27" t="str">
        <f t="shared" ca="1" si="45"/>
        <v/>
      </c>
      <c r="AR86" s="27" t="str">
        <f t="shared" ca="1" si="46"/>
        <v/>
      </c>
      <c r="AS86" s="27" t="str">
        <f t="shared" ca="1" si="47"/>
        <v/>
      </c>
      <c r="AT86" s="27" t="str">
        <f t="shared" ca="1" si="48"/>
        <v/>
      </c>
    </row>
    <row r="87" spans="1:46" x14ac:dyDescent="0.2">
      <c r="A87" t="str" cm="1">
        <f t="array" aca="1" ref="A87" ca="1">INDIRECT("D" &amp; ROW())&amp;INDIRECT("F" &amp; ROW())</f>
        <v/>
      </c>
      <c r="D87" s="55" t="str">
        <f t="shared" si="31"/>
        <v/>
      </c>
      <c r="E87" s="73"/>
      <c r="F87" s="25"/>
      <c r="G87" s="2"/>
      <c r="H87" s="57"/>
      <c r="I87" s="3"/>
      <c r="J87" s="5"/>
      <c r="K87" s="5"/>
      <c r="L87" s="5"/>
      <c r="M87" s="5"/>
      <c r="N87" s="5"/>
      <c r="O87" s="5"/>
      <c r="P87" s="5"/>
      <c r="Q87" s="5"/>
      <c r="R87" s="5"/>
      <c r="S87" s="6"/>
      <c r="T87" s="5"/>
      <c r="U87" s="5"/>
      <c r="V87" s="6"/>
      <c r="W87" s="6"/>
      <c r="X87" s="6"/>
      <c r="Y87" s="6"/>
      <c r="Z87" s="6"/>
      <c r="AA87" s="6"/>
      <c r="AB87" s="6"/>
      <c r="AC87" s="6"/>
      <c r="AD87" s="4" t="str">
        <f t="shared" ca="1" si="32"/>
        <v/>
      </c>
      <c r="AE87" s="4" t="str">
        <f t="shared" ca="1" si="33"/>
        <v/>
      </c>
      <c r="AF87" s="4" t="str">
        <f t="shared" ca="1" si="34"/>
        <v/>
      </c>
      <c r="AG87" s="4" t="str">
        <f t="shared" ca="1" si="35"/>
        <v/>
      </c>
      <c r="AH87" s="4" t="str">
        <f t="shared" ca="1" si="36"/>
        <v/>
      </c>
      <c r="AI87" s="4" t="str">
        <f t="shared" ca="1" si="37"/>
        <v/>
      </c>
      <c r="AJ87" s="4" t="str">
        <f t="shared" ca="1" si="38"/>
        <v/>
      </c>
      <c r="AK87" s="27" t="str">
        <f t="shared" ca="1" si="39"/>
        <v/>
      </c>
      <c r="AL87" s="27" t="str">
        <f t="shared" ca="1" si="40"/>
        <v/>
      </c>
      <c r="AM87" s="27" t="str">
        <f t="shared" ca="1" si="41"/>
        <v/>
      </c>
      <c r="AN87" s="27" t="str">
        <f t="shared" ca="1" si="42"/>
        <v/>
      </c>
      <c r="AO87" s="27" t="str">
        <f t="shared" ca="1" si="43"/>
        <v/>
      </c>
      <c r="AP87" s="27" t="str">
        <f t="shared" ca="1" si="44"/>
        <v/>
      </c>
      <c r="AQ87" s="27" t="str">
        <f t="shared" ca="1" si="45"/>
        <v/>
      </c>
      <c r="AR87" s="27" t="str">
        <f t="shared" ca="1" si="46"/>
        <v/>
      </c>
      <c r="AS87" s="27" t="str">
        <f t="shared" ca="1" si="47"/>
        <v/>
      </c>
      <c r="AT87" s="27" t="str">
        <f t="shared" ca="1" si="48"/>
        <v/>
      </c>
    </row>
    <row r="88" spans="1:46" x14ac:dyDescent="0.2">
      <c r="A88" t="str" cm="1">
        <f t="array" aca="1" ref="A88" ca="1">INDIRECT("D" &amp; ROW())&amp;INDIRECT("F" &amp; ROW())</f>
        <v/>
      </c>
      <c r="D88" s="55" t="str">
        <f t="shared" si="31"/>
        <v/>
      </c>
      <c r="E88" s="74"/>
      <c r="F88" s="25"/>
      <c r="G88" s="2"/>
      <c r="H88" s="57"/>
      <c r="I88" s="3"/>
      <c r="J88" s="5"/>
      <c r="K88" s="5"/>
      <c r="L88" s="5"/>
      <c r="M88" s="5"/>
      <c r="N88" s="5"/>
      <c r="O88" s="5"/>
      <c r="P88" s="5"/>
      <c r="Q88" s="5"/>
      <c r="R88" s="5"/>
      <c r="S88" s="6"/>
      <c r="T88" s="5"/>
      <c r="U88" s="5"/>
      <c r="V88" s="6"/>
      <c r="W88" s="6"/>
      <c r="X88" s="6"/>
      <c r="Y88" s="6"/>
      <c r="Z88" s="6"/>
      <c r="AA88" s="6"/>
      <c r="AB88" s="6"/>
      <c r="AC88" s="6"/>
      <c r="AD88" s="4" t="str">
        <f t="shared" ca="1" si="32"/>
        <v/>
      </c>
      <c r="AE88" s="4" t="str">
        <f t="shared" ca="1" si="33"/>
        <v/>
      </c>
      <c r="AF88" s="4" t="str">
        <f t="shared" ca="1" si="34"/>
        <v/>
      </c>
      <c r="AG88" s="4" t="str">
        <f t="shared" ca="1" si="35"/>
        <v/>
      </c>
      <c r="AH88" s="4" t="str">
        <f t="shared" ca="1" si="36"/>
        <v/>
      </c>
      <c r="AI88" s="4" t="str">
        <f t="shared" ca="1" si="37"/>
        <v/>
      </c>
      <c r="AJ88" s="4" t="str">
        <f t="shared" ca="1" si="38"/>
        <v/>
      </c>
      <c r="AK88" s="27" t="str">
        <f t="shared" ca="1" si="39"/>
        <v/>
      </c>
      <c r="AL88" s="27" t="str">
        <f t="shared" ca="1" si="40"/>
        <v/>
      </c>
      <c r="AM88" s="27" t="str">
        <f t="shared" ca="1" si="41"/>
        <v/>
      </c>
      <c r="AN88" s="27" t="str">
        <f t="shared" ca="1" si="42"/>
        <v/>
      </c>
      <c r="AO88" s="27" t="str">
        <f t="shared" ca="1" si="43"/>
        <v/>
      </c>
      <c r="AP88" s="27" t="str">
        <f t="shared" ca="1" si="44"/>
        <v/>
      </c>
      <c r="AQ88" s="27" t="str">
        <f t="shared" ca="1" si="45"/>
        <v/>
      </c>
      <c r="AR88" s="27" t="str">
        <f t="shared" ca="1" si="46"/>
        <v/>
      </c>
      <c r="AS88" s="27" t="str">
        <f t="shared" ca="1" si="47"/>
        <v/>
      </c>
      <c r="AT88" s="27" t="str">
        <f t="shared" ca="1" si="48"/>
        <v/>
      </c>
    </row>
    <row r="89" spans="1:46" x14ac:dyDescent="0.2">
      <c r="A89" t="str" cm="1">
        <f t="array" aca="1" ref="A89" ca="1">INDIRECT("D" &amp; ROW())&amp;INDIRECT("F" &amp; ROW())</f>
        <v/>
      </c>
      <c r="D89" s="55" t="str">
        <f t="shared" si="31"/>
        <v/>
      </c>
      <c r="E89" s="74"/>
      <c r="F89" s="25"/>
      <c r="G89" s="2"/>
      <c r="H89" s="57"/>
      <c r="I89" s="3"/>
      <c r="J89" s="5"/>
      <c r="K89" s="5"/>
      <c r="L89" s="5"/>
      <c r="M89" s="5"/>
      <c r="N89" s="5"/>
      <c r="O89" s="5"/>
      <c r="P89" s="5"/>
      <c r="Q89" s="5"/>
      <c r="R89" s="5"/>
      <c r="S89" s="6"/>
      <c r="T89" s="5"/>
      <c r="U89" s="5"/>
      <c r="V89" s="6"/>
      <c r="W89" s="6"/>
      <c r="X89" s="6"/>
      <c r="Y89" s="6"/>
      <c r="Z89" s="6"/>
      <c r="AA89" s="6"/>
      <c r="AB89" s="6"/>
      <c r="AC89" s="6"/>
      <c r="AD89" s="4" t="str">
        <f t="shared" ca="1" si="32"/>
        <v/>
      </c>
      <c r="AE89" s="4" t="str">
        <f t="shared" ca="1" si="33"/>
        <v/>
      </c>
      <c r="AF89" s="4" t="str">
        <f t="shared" ca="1" si="34"/>
        <v/>
      </c>
      <c r="AG89" s="4" t="str">
        <f t="shared" ca="1" si="35"/>
        <v/>
      </c>
      <c r="AH89" s="4" t="str">
        <f t="shared" ca="1" si="36"/>
        <v/>
      </c>
      <c r="AI89" s="4" t="str">
        <f t="shared" ca="1" si="37"/>
        <v/>
      </c>
      <c r="AJ89" s="4" t="str">
        <f t="shared" ca="1" si="38"/>
        <v/>
      </c>
      <c r="AK89" s="27" t="str">
        <f t="shared" ca="1" si="39"/>
        <v/>
      </c>
      <c r="AL89" s="27" t="str">
        <f t="shared" ca="1" si="40"/>
        <v/>
      </c>
      <c r="AM89" s="27" t="str">
        <f t="shared" ca="1" si="41"/>
        <v/>
      </c>
      <c r="AN89" s="27" t="str">
        <f t="shared" ca="1" si="42"/>
        <v/>
      </c>
      <c r="AO89" s="27" t="str">
        <f t="shared" ca="1" si="43"/>
        <v/>
      </c>
      <c r="AP89" s="27" t="str">
        <f t="shared" ca="1" si="44"/>
        <v/>
      </c>
      <c r="AQ89" s="27" t="str">
        <f t="shared" ca="1" si="45"/>
        <v/>
      </c>
      <c r="AR89" s="27" t="str">
        <f t="shared" ca="1" si="46"/>
        <v/>
      </c>
      <c r="AS89" s="27" t="str">
        <f t="shared" ca="1" si="47"/>
        <v/>
      </c>
      <c r="AT89" s="27" t="str">
        <f t="shared" ca="1" si="48"/>
        <v/>
      </c>
    </row>
    <row r="90" spans="1:46" x14ac:dyDescent="0.2">
      <c r="A90" t="str" cm="1">
        <f t="array" aca="1" ref="A90" ca="1">INDIRECT("D" &amp; ROW())&amp;INDIRECT("F" &amp; ROW())</f>
        <v/>
      </c>
      <c r="D90" s="55" t="str">
        <f t="shared" si="31"/>
        <v/>
      </c>
      <c r="E90" s="74"/>
      <c r="F90" s="25"/>
      <c r="G90" s="2"/>
      <c r="H90" s="57"/>
      <c r="I90" s="3"/>
      <c r="J90" s="5"/>
      <c r="K90" s="5"/>
      <c r="L90" s="5"/>
      <c r="M90" s="5"/>
      <c r="N90" s="5"/>
      <c r="O90" s="5"/>
      <c r="P90" s="5"/>
      <c r="Q90" s="5"/>
      <c r="R90" s="5"/>
      <c r="S90" s="6"/>
      <c r="T90" s="5"/>
      <c r="U90" s="5"/>
      <c r="V90" s="6"/>
      <c r="W90" s="6"/>
      <c r="X90" s="6"/>
      <c r="Y90" s="6"/>
      <c r="Z90" s="6"/>
      <c r="AA90" s="6"/>
      <c r="AB90" s="6"/>
      <c r="AC90" s="6"/>
      <c r="AD90" s="4" t="str">
        <f t="shared" ca="1" si="32"/>
        <v/>
      </c>
      <c r="AE90" s="4" t="str">
        <f t="shared" ca="1" si="33"/>
        <v/>
      </c>
      <c r="AF90" s="4" t="str">
        <f t="shared" ca="1" si="34"/>
        <v/>
      </c>
      <c r="AG90" s="4" t="str">
        <f t="shared" ca="1" si="35"/>
        <v/>
      </c>
      <c r="AH90" s="4" t="str">
        <f t="shared" ca="1" si="36"/>
        <v/>
      </c>
      <c r="AI90" s="4" t="str">
        <f t="shared" ca="1" si="37"/>
        <v/>
      </c>
      <c r="AJ90" s="4" t="str">
        <f t="shared" ca="1" si="38"/>
        <v/>
      </c>
      <c r="AK90" s="27" t="str">
        <f t="shared" ca="1" si="39"/>
        <v/>
      </c>
      <c r="AL90" s="27" t="str">
        <f t="shared" ca="1" si="40"/>
        <v/>
      </c>
      <c r="AM90" s="27" t="str">
        <f t="shared" ca="1" si="41"/>
        <v/>
      </c>
      <c r="AN90" s="27" t="str">
        <f t="shared" ca="1" si="42"/>
        <v/>
      </c>
      <c r="AO90" s="27" t="str">
        <f t="shared" ca="1" si="43"/>
        <v/>
      </c>
      <c r="AP90" s="27" t="str">
        <f t="shared" ca="1" si="44"/>
        <v/>
      </c>
      <c r="AQ90" s="27" t="str">
        <f t="shared" ca="1" si="45"/>
        <v/>
      </c>
      <c r="AR90" s="27" t="str">
        <f t="shared" ca="1" si="46"/>
        <v/>
      </c>
      <c r="AS90" s="27" t="str">
        <f t="shared" ca="1" si="47"/>
        <v/>
      </c>
      <c r="AT90" s="27" t="str">
        <f t="shared" ca="1" si="48"/>
        <v/>
      </c>
    </row>
    <row r="91" spans="1:46" x14ac:dyDescent="0.2">
      <c r="A91" t="str" cm="1">
        <f t="array" aca="1" ref="A91" ca="1">INDIRECT("D" &amp; ROW())&amp;INDIRECT("F" &amp; ROW())</f>
        <v/>
      </c>
      <c r="D91" s="55" t="str">
        <f t="shared" si="31"/>
        <v/>
      </c>
      <c r="E91" s="74"/>
      <c r="F91" s="25"/>
      <c r="G91" s="2"/>
      <c r="H91" s="57"/>
      <c r="I91" s="3"/>
      <c r="J91" s="5"/>
      <c r="K91" s="5"/>
      <c r="L91" s="5"/>
      <c r="M91" s="5"/>
      <c r="N91" s="5"/>
      <c r="O91" s="5"/>
      <c r="P91" s="5"/>
      <c r="Q91" s="5"/>
      <c r="R91" s="5"/>
      <c r="S91" s="6"/>
      <c r="T91" s="5"/>
      <c r="U91" s="5"/>
      <c r="V91" s="6"/>
      <c r="W91" s="6"/>
      <c r="X91" s="6"/>
      <c r="Y91" s="6"/>
      <c r="Z91" s="6"/>
      <c r="AA91" s="6"/>
      <c r="AB91" s="6"/>
      <c r="AC91" s="6"/>
      <c r="AD91" s="4" t="str">
        <f t="shared" ca="1" si="32"/>
        <v/>
      </c>
      <c r="AE91" s="4" t="str">
        <f t="shared" ca="1" si="33"/>
        <v/>
      </c>
      <c r="AF91" s="4" t="str">
        <f t="shared" ca="1" si="34"/>
        <v/>
      </c>
      <c r="AG91" s="4" t="str">
        <f t="shared" ca="1" si="35"/>
        <v/>
      </c>
      <c r="AH91" s="4" t="str">
        <f t="shared" ca="1" si="36"/>
        <v/>
      </c>
      <c r="AI91" s="4" t="str">
        <f t="shared" ca="1" si="37"/>
        <v/>
      </c>
      <c r="AJ91" s="4" t="str">
        <f t="shared" ca="1" si="38"/>
        <v/>
      </c>
      <c r="AK91" s="27" t="str">
        <f t="shared" ca="1" si="39"/>
        <v/>
      </c>
      <c r="AL91" s="27" t="str">
        <f t="shared" ca="1" si="40"/>
        <v/>
      </c>
      <c r="AM91" s="27" t="str">
        <f t="shared" ca="1" si="41"/>
        <v/>
      </c>
      <c r="AN91" s="27" t="str">
        <f t="shared" ca="1" si="42"/>
        <v/>
      </c>
      <c r="AO91" s="27" t="str">
        <f t="shared" ca="1" si="43"/>
        <v/>
      </c>
      <c r="AP91" s="27" t="str">
        <f t="shared" ca="1" si="44"/>
        <v/>
      </c>
      <c r="AQ91" s="27" t="str">
        <f t="shared" ca="1" si="45"/>
        <v/>
      </c>
      <c r="AR91" s="27" t="str">
        <f t="shared" ca="1" si="46"/>
        <v/>
      </c>
      <c r="AS91" s="27" t="str">
        <f t="shared" ca="1" si="47"/>
        <v/>
      </c>
      <c r="AT91" s="27" t="str">
        <f t="shared" ca="1" si="48"/>
        <v/>
      </c>
    </row>
    <row r="92" spans="1:46" x14ac:dyDescent="0.2">
      <c r="A92" t="str" cm="1">
        <f t="array" aca="1" ref="A92" ca="1">INDIRECT("D" &amp; ROW())&amp;INDIRECT("F" &amp; ROW())</f>
        <v/>
      </c>
      <c r="D92" s="55" t="str">
        <f t="shared" si="31"/>
        <v/>
      </c>
      <c r="E92" s="74"/>
      <c r="F92" s="25"/>
      <c r="G92" s="2"/>
      <c r="H92" s="57"/>
      <c r="I92" s="3"/>
      <c r="J92" s="5"/>
      <c r="K92" s="5"/>
      <c r="L92" s="5"/>
      <c r="M92" s="5"/>
      <c r="N92" s="5"/>
      <c r="O92" s="5"/>
      <c r="P92" s="5"/>
      <c r="Q92" s="5"/>
      <c r="R92" s="5"/>
      <c r="S92" s="6"/>
      <c r="T92" s="5"/>
      <c r="U92" s="5"/>
      <c r="V92" s="6"/>
      <c r="W92" s="6"/>
      <c r="X92" s="6"/>
      <c r="Y92" s="6"/>
      <c r="Z92" s="6"/>
      <c r="AA92" s="6"/>
      <c r="AB92" s="6"/>
      <c r="AC92" s="6"/>
      <c r="AD92" s="4" t="str">
        <f t="shared" ca="1" si="32"/>
        <v/>
      </c>
      <c r="AE92" s="4" t="str">
        <f t="shared" ca="1" si="33"/>
        <v/>
      </c>
      <c r="AF92" s="4" t="str">
        <f t="shared" ca="1" si="34"/>
        <v/>
      </c>
      <c r="AG92" s="4" t="str">
        <f t="shared" ca="1" si="35"/>
        <v/>
      </c>
      <c r="AH92" s="4" t="str">
        <f t="shared" ca="1" si="36"/>
        <v/>
      </c>
      <c r="AI92" s="4" t="str">
        <f t="shared" ca="1" si="37"/>
        <v/>
      </c>
      <c r="AJ92" s="4" t="str">
        <f t="shared" ca="1" si="38"/>
        <v/>
      </c>
      <c r="AK92" s="27" t="str">
        <f t="shared" ca="1" si="39"/>
        <v/>
      </c>
      <c r="AL92" s="27" t="str">
        <f t="shared" ca="1" si="40"/>
        <v/>
      </c>
      <c r="AM92" s="27" t="str">
        <f t="shared" ca="1" si="41"/>
        <v/>
      </c>
      <c r="AN92" s="27" t="str">
        <f t="shared" ca="1" si="42"/>
        <v/>
      </c>
      <c r="AO92" s="27" t="str">
        <f t="shared" ca="1" si="43"/>
        <v/>
      </c>
      <c r="AP92" s="27" t="str">
        <f t="shared" ca="1" si="44"/>
        <v/>
      </c>
      <c r="AQ92" s="27" t="str">
        <f t="shared" ca="1" si="45"/>
        <v/>
      </c>
      <c r="AR92" s="27" t="str">
        <f t="shared" ca="1" si="46"/>
        <v/>
      </c>
      <c r="AS92" s="27" t="str">
        <f t="shared" ca="1" si="47"/>
        <v/>
      </c>
      <c r="AT92" s="27" t="str">
        <f t="shared" ca="1" si="48"/>
        <v/>
      </c>
    </row>
    <row r="93" spans="1:46" x14ac:dyDescent="0.2">
      <c r="A93" t="str" cm="1">
        <f t="array" aca="1" ref="A93" ca="1">INDIRECT("D" &amp; ROW())&amp;INDIRECT("F" &amp; ROW())</f>
        <v/>
      </c>
      <c r="D93" s="55" t="str">
        <f t="shared" si="31"/>
        <v/>
      </c>
      <c r="E93" s="74"/>
      <c r="F93" s="25"/>
      <c r="G93" s="2"/>
      <c r="H93" s="57"/>
      <c r="I93" s="3"/>
      <c r="J93" s="5"/>
      <c r="K93" s="5"/>
      <c r="L93" s="5"/>
      <c r="M93" s="5"/>
      <c r="N93" s="5"/>
      <c r="O93" s="5"/>
      <c r="P93" s="5"/>
      <c r="Q93" s="5"/>
      <c r="R93" s="5"/>
      <c r="S93" s="6"/>
      <c r="T93" s="5"/>
      <c r="U93" s="5"/>
      <c r="V93" s="6"/>
      <c r="W93" s="6"/>
      <c r="X93" s="6"/>
      <c r="Y93" s="6"/>
      <c r="Z93" s="6"/>
      <c r="AA93" s="6"/>
      <c r="AB93" s="6"/>
      <c r="AC93" s="6"/>
      <c r="AD93" s="4" t="str">
        <f t="shared" ca="1" si="32"/>
        <v/>
      </c>
      <c r="AE93" s="4" t="str">
        <f t="shared" ca="1" si="33"/>
        <v/>
      </c>
      <c r="AF93" s="4" t="str">
        <f t="shared" ca="1" si="34"/>
        <v/>
      </c>
      <c r="AG93" s="4" t="str">
        <f t="shared" ca="1" si="35"/>
        <v/>
      </c>
      <c r="AH93" s="4" t="str">
        <f t="shared" ca="1" si="36"/>
        <v/>
      </c>
      <c r="AI93" s="4" t="str">
        <f t="shared" ca="1" si="37"/>
        <v/>
      </c>
      <c r="AJ93" s="4" t="str">
        <f t="shared" ca="1" si="38"/>
        <v/>
      </c>
      <c r="AK93" s="27" t="str">
        <f t="shared" ca="1" si="39"/>
        <v/>
      </c>
      <c r="AL93" s="27" t="str">
        <f t="shared" ca="1" si="40"/>
        <v/>
      </c>
      <c r="AM93" s="27" t="str">
        <f t="shared" ca="1" si="41"/>
        <v/>
      </c>
      <c r="AN93" s="27" t="str">
        <f t="shared" ca="1" si="42"/>
        <v/>
      </c>
      <c r="AO93" s="27" t="str">
        <f t="shared" ca="1" si="43"/>
        <v/>
      </c>
      <c r="AP93" s="27" t="str">
        <f t="shared" ca="1" si="44"/>
        <v/>
      </c>
      <c r="AQ93" s="27" t="str">
        <f t="shared" ca="1" si="45"/>
        <v/>
      </c>
      <c r="AR93" s="27" t="str">
        <f t="shared" ca="1" si="46"/>
        <v/>
      </c>
      <c r="AS93" s="27" t="str">
        <f t="shared" ca="1" si="47"/>
        <v/>
      </c>
      <c r="AT93" s="27" t="str">
        <f t="shared" ca="1" si="48"/>
        <v/>
      </c>
    </row>
    <row r="94" spans="1:46" x14ac:dyDescent="0.2">
      <c r="A94" t="str" cm="1">
        <f t="array" aca="1" ref="A94" ca="1">INDIRECT("D" &amp; ROW())&amp;INDIRECT("F" &amp; ROW())</f>
        <v/>
      </c>
      <c r="D94" s="55" t="str">
        <f t="shared" si="31"/>
        <v/>
      </c>
      <c r="E94" s="74"/>
      <c r="F94" s="25"/>
      <c r="G94" s="2"/>
      <c r="H94" s="57"/>
      <c r="I94" s="3"/>
      <c r="J94" s="5"/>
      <c r="K94" s="5"/>
      <c r="L94" s="5"/>
      <c r="M94" s="5"/>
      <c r="N94" s="5"/>
      <c r="O94" s="5"/>
      <c r="P94" s="5"/>
      <c r="Q94" s="5"/>
      <c r="R94" s="5"/>
      <c r="S94" s="6"/>
      <c r="T94" s="5"/>
      <c r="U94" s="5"/>
      <c r="V94" s="6"/>
      <c r="W94" s="6"/>
      <c r="X94" s="6"/>
      <c r="Y94" s="6"/>
      <c r="Z94" s="6"/>
      <c r="AA94" s="6"/>
      <c r="AB94" s="6"/>
      <c r="AC94" s="6"/>
      <c r="AD94" s="4" t="str">
        <f t="shared" ca="1" si="32"/>
        <v/>
      </c>
      <c r="AE94" s="4" t="str">
        <f t="shared" ca="1" si="33"/>
        <v/>
      </c>
      <c r="AF94" s="4" t="str">
        <f t="shared" ca="1" si="34"/>
        <v/>
      </c>
      <c r="AG94" s="4" t="str">
        <f t="shared" ca="1" si="35"/>
        <v/>
      </c>
      <c r="AH94" s="4" t="str">
        <f t="shared" ca="1" si="36"/>
        <v/>
      </c>
      <c r="AI94" s="4" t="str">
        <f t="shared" ca="1" si="37"/>
        <v/>
      </c>
      <c r="AJ94" s="4" t="str">
        <f t="shared" ca="1" si="38"/>
        <v/>
      </c>
      <c r="AK94" s="27" t="str">
        <f t="shared" ca="1" si="39"/>
        <v/>
      </c>
      <c r="AL94" s="27" t="str">
        <f t="shared" ca="1" si="40"/>
        <v/>
      </c>
      <c r="AM94" s="27" t="str">
        <f t="shared" ca="1" si="41"/>
        <v/>
      </c>
      <c r="AN94" s="27" t="str">
        <f t="shared" ca="1" si="42"/>
        <v/>
      </c>
      <c r="AO94" s="27" t="str">
        <f t="shared" ca="1" si="43"/>
        <v/>
      </c>
      <c r="AP94" s="27" t="str">
        <f t="shared" ca="1" si="44"/>
        <v/>
      </c>
      <c r="AQ94" s="27" t="str">
        <f t="shared" ca="1" si="45"/>
        <v/>
      </c>
      <c r="AR94" s="27" t="str">
        <f t="shared" ca="1" si="46"/>
        <v/>
      </c>
      <c r="AS94" s="27" t="str">
        <f t="shared" ca="1" si="47"/>
        <v/>
      </c>
      <c r="AT94" s="27" t="str">
        <f t="shared" ca="1" si="48"/>
        <v/>
      </c>
    </row>
    <row r="95" spans="1:46" x14ac:dyDescent="0.2">
      <c r="A95" t="str" cm="1">
        <f t="array" aca="1" ref="A95" ca="1">INDIRECT("D" &amp; ROW())&amp;INDIRECT("F" &amp; ROW())</f>
        <v/>
      </c>
      <c r="D95" s="55" t="str">
        <f t="shared" si="31"/>
        <v/>
      </c>
      <c r="E95" s="74"/>
      <c r="F95" s="25"/>
      <c r="G95" s="2"/>
      <c r="H95" s="57"/>
      <c r="I95" s="3"/>
      <c r="J95" s="5"/>
      <c r="K95" s="5"/>
      <c r="L95" s="5"/>
      <c r="M95" s="5"/>
      <c r="N95" s="5"/>
      <c r="O95" s="5"/>
      <c r="P95" s="5"/>
      <c r="Q95" s="5"/>
      <c r="R95" s="5"/>
      <c r="S95" s="6"/>
      <c r="T95" s="5"/>
      <c r="U95" s="5"/>
      <c r="V95" s="6"/>
      <c r="W95" s="6"/>
      <c r="X95" s="6"/>
      <c r="Y95" s="6"/>
      <c r="Z95" s="6"/>
      <c r="AA95" s="6"/>
      <c r="AB95" s="6"/>
      <c r="AC95" s="6"/>
      <c r="AD95" s="4" t="str">
        <f t="shared" ca="1" si="32"/>
        <v/>
      </c>
      <c r="AE95" s="4" t="str">
        <f t="shared" ca="1" si="33"/>
        <v/>
      </c>
      <c r="AF95" s="4" t="str">
        <f t="shared" ca="1" si="34"/>
        <v/>
      </c>
      <c r="AG95" s="4" t="str">
        <f t="shared" ca="1" si="35"/>
        <v/>
      </c>
      <c r="AH95" s="4" t="str">
        <f t="shared" ca="1" si="36"/>
        <v/>
      </c>
      <c r="AI95" s="4" t="str">
        <f t="shared" ca="1" si="37"/>
        <v/>
      </c>
      <c r="AJ95" s="4" t="str">
        <f t="shared" ca="1" si="38"/>
        <v/>
      </c>
      <c r="AK95" s="27" t="str">
        <f t="shared" ca="1" si="39"/>
        <v/>
      </c>
      <c r="AL95" s="27" t="str">
        <f t="shared" ca="1" si="40"/>
        <v/>
      </c>
      <c r="AM95" s="27" t="str">
        <f t="shared" ca="1" si="41"/>
        <v/>
      </c>
      <c r="AN95" s="27" t="str">
        <f t="shared" ca="1" si="42"/>
        <v/>
      </c>
      <c r="AO95" s="27" t="str">
        <f t="shared" ca="1" si="43"/>
        <v/>
      </c>
      <c r="AP95" s="27" t="str">
        <f t="shared" ca="1" si="44"/>
        <v/>
      </c>
      <c r="AQ95" s="27" t="str">
        <f t="shared" ca="1" si="45"/>
        <v/>
      </c>
      <c r="AR95" s="27" t="str">
        <f t="shared" ca="1" si="46"/>
        <v/>
      </c>
      <c r="AS95" s="27" t="str">
        <f t="shared" ca="1" si="47"/>
        <v/>
      </c>
      <c r="AT95" s="27" t="str">
        <f t="shared" ca="1" si="48"/>
        <v/>
      </c>
    </row>
    <row r="96" spans="1:46" x14ac:dyDescent="0.2">
      <c r="A96" t="str" cm="1">
        <f t="array" aca="1" ref="A96" ca="1">INDIRECT("D" &amp; ROW())&amp;INDIRECT("F" &amp; ROW())</f>
        <v/>
      </c>
      <c r="D96" s="55" t="str">
        <f t="shared" si="31"/>
        <v/>
      </c>
      <c r="E96" s="74"/>
      <c r="F96" s="25"/>
      <c r="G96" s="2"/>
      <c r="H96" s="57"/>
      <c r="I96" s="3"/>
      <c r="J96" s="5"/>
      <c r="K96" s="5"/>
      <c r="L96" s="5"/>
      <c r="M96" s="5"/>
      <c r="N96" s="5"/>
      <c r="O96" s="5"/>
      <c r="P96" s="5"/>
      <c r="Q96" s="5"/>
      <c r="R96" s="5"/>
      <c r="S96" s="6"/>
      <c r="T96" s="5"/>
      <c r="U96" s="5"/>
      <c r="V96" s="6"/>
      <c r="W96" s="6"/>
      <c r="X96" s="6"/>
      <c r="Y96" s="6"/>
      <c r="Z96" s="6"/>
      <c r="AA96" s="6"/>
      <c r="AB96" s="6"/>
      <c r="AC96" s="6"/>
      <c r="AD96" s="4" t="str">
        <f t="shared" ca="1" si="32"/>
        <v/>
      </c>
      <c r="AE96" s="4" t="str">
        <f t="shared" ca="1" si="33"/>
        <v/>
      </c>
      <c r="AF96" s="4" t="str">
        <f t="shared" ca="1" si="34"/>
        <v/>
      </c>
      <c r="AG96" s="4" t="str">
        <f t="shared" ca="1" si="35"/>
        <v/>
      </c>
      <c r="AH96" s="4" t="str">
        <f t="shared" ca="1" si="36"/>
        <v/>
      </c>
      <c r="AI96" s="4" t="str">
        <f t="shared" ca="1" si="37"/>
        <v/>
      </c>
      <c r="AJ96" s="4" t="str">
        <f t="shared" ca="1" si="38"/>
        <v/>
      </c>
      <c r="AK96" s="27" t="str">
        <f t="shared" ca="1" si="39"/>
        <v/>
      </c>
      <c r="AL96" s="27" t="str">
        <f t="shared" ca="1" si="40"/>
        <v/>
      </c>
      <c r="AM96" s="27" t="str">
        <f t="shared" ca="1" si="41"/>
        <v/>
      </c>
      <c r="AN96" s="27" t="str">
        <f t="shared" ca="1" si="42"/>
        <v/>
      </c>
      <c r="AO96" s="27" t="str">
        <f t="shared" ca="1" si="43"/>
        <v/>
      </c>
      <c r="AP96" s="27" t="str">
        <f t="shared" ca="1" si="44"/>
        <v/>
      </c>
      <c r="AQ96" s="27" t="str">
        <f t="shared" ca="1" si="45"/>
        <v/>
      </c>
      <c r="AR96" s="27" t="str">
        <f t="shared" ca="1" si="46"/>
        <v/>
      </c>
      <c r="AS96" s="27" t="str">
        <f t="shared" ca="1" si="47"/>
        <v/>
      </c>
      <c r="AT96" s="27" t="str">
        <f t="shared" ca="1" si="48"/>
        <v/>
      </c>
    </row>
    <row r="97" spans="1:46" x14ac:dyDescent="0.2">
      <c r="A97" t="str" cm="1">
        <f t="array" aca="1" ref="A97" ca="1">INDIRECT("D" &amp; ROW())&amp;INDIRECT("F" &amp; ROW())</f>
        <v/>
      </c>
      <c r="D97" s="55" t="str">
        <f t="shared" si="31"/>
        <v/>
      </c>
      <c r="E97" s="74"/>
      <c r="F97" s="25"/>
      <c r="G97" s="2"/>
      <c r="H97" s="57"/>
      <c r="I97" s="3"/>
      <c r="J97" s="5"/>
      <c r="K97" s="5"/>
      <c r="L97" s="5"/>
      <c r="M97" s="5"/>
      <c r="N97" s="5"/>
      <c r="O97" s="5"/>
      <c r="P97" s="5"/>
      <c r="Q97" s="5"/>
      <c r="R97" s="5"/>
      <c r="S97" s="6"/>
      <c r="T97" s="5"/>
      <c r="U97" s="5"/>
      <c r="V97" s="6"/>
      <c r="W97" s="6"/>
      <c r="X97" s="6"/>
      <c r="Y97" s="6"/>
      <c r="Z97" s="6"/>
      <c r="AA97" s="6"/>
      <c r="AB97" s="6"/>
      <c r="AC97" s="6"/>
      <c r="AD97" s="4" t="str">
        <f t="shared" ca="1" si="32"/>
        <v/>
      </c>
      <c r="AE97" s="4" t="str">
        <f t="shared" ca="1" si="33"/>
        <v/>
      </c>
      <c r="AF97" s="4" t="str">
        <f t="shared" ca="1" si="34"/>
        <v/>
      </c>
      <c r="AG97" s="4" t="str">
        <f t="shared" ca="1" si="35"/>
        <v/>
      </c>
      <c r="AH97" s="4" t="str">
        <f t="shared" ca="1" si="36"/>
        <v/>
      </c>
      <c r="AI97" s="4" t="str">
        <f t="shared" ca="1" si="37"/>
        <v/>
      </c>
      <c r="AJ97" s="4" t="str">
        <f t="shared" ca="1" si="38"/>
        <v/>
      </c>
      <c r="AK97" s="27" t="str">
        <f t="shared" ca="1" si="39"/>
        <v/>
      </c>
      <c r="AL97" s="27" t="str">
        <f t="shared" ca="1" si="40"/>
        <v/>
      </c>
      <c r="AM97" s="27" t="str">
        <f t="shared" ca="1" si="41"/>
        <v/>
      </c>
      <c r="AN97" s="27" t="str">
        <f t="shared" ca="1" si="42"/>
        <v/>
      </c>
      <c r="AO97" s="27" t="str">
        <f t="shared" ca="1" si="43"/>
        <v/>
      </c>
      <c r="AP97" s="27" t="str">
        <f t="shared" ca="1" si="44"/>
        <v/>
      </c>
      <c r="AQ97" s="27" t="str">
        <f t="shared" ca="1" si="45"/>
        <v/>
      </c>
      <c r="AR97" s="27" t="str">
        <f t="shared" ca="1" si="46"/>
        <v/>
      </c>
      <c r="AS97" s="27" t="str">
        <f t="shared" ca="1" si="47"/>
        <v/>
      </c>
      <c r="AT97" s="27" t="str">
        <f t="shared" ca="1" si="48"/>
        <v/>
      </c>
    </row>
    <row r="98" spans="1:46" x14ac:dyDescent="0.2">
      <c r="A98" t="str" cm="1">
        <f t="array" aca="1" ref="A98" ca="1">INDIRECT("D" &amp; ROW())&amp;INDIRECT("F" &amp; ROW())</f>
        <v/>
      </c>
      <c r="D98" s="55" t="str">
        <f t="shared" si="31"/>
        <v/>
      </c>
      <c r="E98" s="74"/>
      <c r="F98" s="25"/>
      <c r="G98" s="2"/>
      <c r="H98" s="57"/>
      <c r="I98" s="3"/>
      <c r="J98" s="5"/>
      <c r="K98" s="5"/>
      <c r="L98" s="5"/>
      <c r="M98" s="5"/>
      <c r="N98" s="5"/>
      <c r="O98" s="5"/>
      <c r="P98" s="5"/>
      <c r="Q98" s="5"/>
      <c r="R98" s="5"/>
      <c r="S98" s="6"/>
      <c r="T98" s="5"/>
      <c r="U98" s="5"/>
      <c r="V98" s="6"/>
      <c r="W98" s="6"/>
      <c r="X98" s="6"/>
      <c r="Y98" s="6"/>
      <c r="Z98" s="6"/>
      <c r="AA98" s="6"/>
      <c r="AB98" s="6"/>
      <c r="AC98" s="6"/>
      <c r="AD98" s="4" t="str">
        <f t="shared" ca="1" si="32"/>
        <v/>
      </c>
      <c r="AE98" s="4" t="str">
        <f t="shared" ca="1" si="33"/>
        <v/>
      </c>
      <c r="AF98" s="4" t="str">
        <f t="shared" ca="1" si="34"/>
        <v/>
      </c>
      <c r="AG98" s="4" t="str">
        <f t="shared" ca="1" si="35"/>
        <v/>
      </c>
      <c r="AH98" s="4" t="str">
        <f t="shared" ca="1" si="36"/>
        <v/>
      </c>
      <c r="AI98" s="4" t="str">
        <f t="shared" ca="1" si="37"/>
        <v/>
      </c>
      <c r="AJ98" s="4" t="str">
        <f t="shared" ca="1" si="38"/>
        <v/>
      </c>
      <c r="AK98" s="27" t="str">
        <f t="shared" ca="1" si="39"/>
        <v/>
      </c>
      <c r="AL98" s="27" t="str">
        <f t="shared" ca="1" si="40"/>
        <v/>
      </c>
      <c r="AM98" s="27" t="str">
        <f t="shared" ca="1" si="41"/>
        <v/>
      </c>
      <c r="AN98" s="27" t="str">
        <f t="shared" ca="1" si="42"/>
        <v/>
      </c>
      <c r="AO98" s="27" t="str">
        <f t="shared" ca="1" si="43"/>
        <v/>
      </c>
      <c r="AP98" s="27" t="str">
        <f t="shared" ca="1" si="44"/>
        <v/>
      </c>
      <c r="AQ98" s="27" t="str">
        <f t="shared" ca="1" si="45"/>
        <v/>
      </c>
      <c r="AR98" s="27" t="str">
        <f t="shared" ca="1" si="46"/>
        <v/>
      </c>
      <c r="AS98" s="27" t="str">
        <f t="shared" ca="1" si="47"/>
        <v/>
      </c>
      <c r="AT98" s="27" t="str">
        <f t="shared" ca="1" si="48"/>
        <v/>
      </c>
    </row>
    <row r="99" spans="1:46" x14ac:dyDescent="0.2">
      <c r="A99" t="str" cm="1">
        <f t="array" aca="1" ref="A99" ca="1">INDIRECT("D" &amp; ROW())&amp;INDIRECT("F" &amp; ROW())</f>
        <v/>
      </c>
      <c r="D99" s="55" t="str">
        <f t="shared" si="31"/>
        <v/>
      </c>
      <c r="E99" s="74"/>
      <c r="F99" s="25"/>
      <c r="G99" s="2"/>
      <c r="H99" s="57"/>
      <c r="I99" s="3"/>
      <c r="J99" s="5"/>
      <c r="K99" s="5"/>
      <c r="L99" s="5"/>
      <c r="M99" s="5"/>
      <c r="N99" s="5"/>
      <c r="O99" s="5"/>
      <c r="P99" s="5"/>
      <c r="Q99" s="5"/>
      <c r="R99" s="5"/>
      <c r="S99" s="6"/>
      <c r="T99" s="5"/>
      <c r="U99" s="5"/>
      <c r="V99" s="6"/>
      <c r="W99" s="6"/>
      <c r="X99" s="6"/>
      <c r="Y99" s="6"/>
      <c r="Z99" s="6"/>
      <c r="AA99" s="6"/>
      <c r="AB99" s="6"/>
      <c r="AC99" s="6"/>
      <c r="AD99" s="4" t="str">
        <f t="shared" ca="1" si="32"/>
        <v/>
      </c>
      <c r="AE99" s="4" t="str">
        <f t="shared" ca="1" si="33"/>
        <v/>
      </c>
      <c r="AF99" s="4" t="str">
        <f t="shared" ca="1" si="34"/>
        <v/>
      </c>
      <c r="AG99" s="4" t="str">
        <f t="shared" ca="1" si="35"/>
        <v/>
      </c>
      <c r="AH99" s="4" t="str">
        <f t="shared" ca="1" si="36"/>
        <v/>
      </c>
      <c r="AI99" s="4" t="str">
        <f t="shared" ca="1" si="37"/>
        <v/>
      </c>
      <c r="AJ99" s="4" t="str">
        <f t="shared" ca="1" si="38"/>
        <v/>
      </c>
      <c r="AK99" s="27" t="str">
        <f t="shared" ca="1" si="39"/>
        <v/>
      </c>
      <c r="AL99" s="27" t="str">
        <f t="shared" ca="1" si="40"/>
        <v/>
      </c>
      <c r="AM99" s="27" t="str">
        <f t="shared" ca="1" si="41"/>
        <v/>
      </c>
      <c r="AN99" s="27" t="str">
        <f t="shared" ca="1" si="42"/>
        <v/>
      </c>
      <c r="AO99" s="27" t="str">
        <f t="shared" ca="1" si="43"/>
        <v/>
      </c>
      <c r="AP99" s="27" t="str">
        <f t="shared" ca="1" si="44"/>
        <v/>
      </c>
      <c r="AQ99" s="27" t="str">
        <f t="shared" ca="1" si="45"/>
        <v/>
      </c>
      <c r="AR99" s="27" t="str">
        <f t="shared" ca="1" si="46"/>
        <v/>
      </c>
      <c r="AS99" s="27" t="str">
        <f t="shared" ca="1" si="47"/>
        <v/>
      </c>
      <c r="AT99" s="27" t="str">
        <f t="shared" ca="1" si="48"/>
        <v/>
      </c>
    </row>
    <row r="100" spans="1:46" x14ac:dyDescent="0.2">
      <c r="A100" t="str" cm="1">
        <f t="array" aca="1" ref="A100" ca="1">INDIRECT("D" &amp; ROW())&amp;INDIRECT("F" &amp; ROW())</f>
        <v/>
      </c>
      <c r="D100" s="55" t="str">
        <f t="shared" si="31"/>
        <v/>
      </c>
      <c r="E100" s="74"/>
      <c r="F100" s="25"/>
      <c r="G100" s="2"/>
      <c r="H100" s="57"/>
      <c r="I100" s="3"/>
      <c r="J100" s="5"/>
      <c r="K100" s="5"/>
      <c r="L100" s="5"/>
      <c r="M100" s="5"/>
      <c r="N100" s="5"/>
      <c r="O100" s="5"/>
      <c r="P100" s="5"/>
      <c r="Q100" s="5"/>
      <c r="R100" s="5"/>
      <c r="S100" s="6"/>
      <c r="T100" s="5"/>
      <c r="U100" s="5"/>
      <c r="V100" s="6"/>
      <c r="W100" s="6"/>
      <c r="X100" s="6"/>
      <c r="Y100" s="6"/>
      <c r="Z100" s="6"/>
      <c r="AA100" s="6"/>
      <c r="AB100" s="6"/>
      <c r="AC100" s="6"/>
      <c r="AD100" s="4" t="str">
        <f t="shared" ca="1" si="32"/>
        <v/>
      </c>
      <c r="AE100" s="4" t="str">
        <f t="shared" ca="1" si="33"/>
        <v/>
      </c>
      <c r="AF100" s="4" t="str">
        <f t="shared" ca="1" si="34"/>
        <v/>
      </c>
      <c r="AG100" s="4" t="str">
        <f t="shared" ca="1" si="35"/>
        <v/>
      </c>
      <c r="AH100" s="4" t="str">
        <f t="shared" ca="1" si="36"/>
        <v/>
      </c>
      <c r="AI100" s="4" t="str">
        <f t="shared" ca="1" si="37"/>
        <v/>
      </c>
      <c r="AJ100" s="4" t="str">
        <f t="shared" ca="1" si="38"/>
        <v/>
      </c>
      <c r="AK100" s="27" t="str">
        <f t="shared" ca="1" si="39"/>
        <v/>
      </c>
      <c r="AL100" s="27" t="str">
        <f t="shared" ca="1" si="40"/>
        <v/>
      </c>
      <c r="AM100" s="27" t="str">
        <f t="shared" ca="1" si="41"/>
        <v/>
      </c>
      <c r="AN100" s="27" t="str">
        <f t="shared" ca="1" si="42"/>
        <v/>
      </c>
      <c r="AO100" s="27" t="str">
        <f t="shared" ca="1" si="43"/>
        <v/>
      </c>
      <c r="AP100" s="27" t="str">
        <f t="shared" ca="1" si="44"/>
        <v/>
      </c>
      <c r="AQ100" s="27" t="str">
        <f t="shared" ca="1" si="45"/>
        <v/>
      </c>
      <c r="AR100" s="27" t="str">
        <f t="shared" ca="1" si="46"/>
        <v/>
      </c>
      <c r="AS100" s="27" t="str">
        <f t="shared" ca="1" si="47"/>
        <v/>
      </c>
      <c r="AT100" s="27" t="str">
        <f t="shared" ca="1" si="48"/>
        <v/>
      </c>
    </row>
    <row r="101" spans="1:46" x14ac:dyDescent="0.2">
      <c r="A101" t="str" cm="1">
        <f t="array" aca="1" ref="A101" ca="1">INDIRECT("D" &amp; ROW())&amp;INDIRECT("F" &amp; ROW())</f>
        <v/>
      </c>
      <c r="D101" s="55" t="str">
        <f t="shared" si="31"/>
        <v/>
      </c>
      <c r="E101" s="74"/>
      <c r="F101" s="25"/>
      <c r="G101" s="2"/>
      <c r="H101" s="57"/>
      <c r="I101" s="3"/>
      <c r="J101" s="5"/>
      <c r="K101" s="5"/>
      <c r="L101" s="5"/>
      <c r="M101" s="5"/>
      <c r="N101" s="5"/>
      <c r="O101" s="5"/>
      <c r="P101" s="5"/>
      <c r="Q101" s="5"/>
      <c r="R101" s="5"/>
      <c r="S101" s="6"/>
      <c r="T101" s="5"/>
      <c r="U101" s="5"/>
      <c r="V101" s="6"/>
      <c r="W101" s="6"/>
      <c r="X101" s="6"/>
      <c r="Y101" s="6"/>
      <c r="Z101" s="6"/>
      <c r="AA101" s="6"/>
      <c r="AB101" s="6"/>
      <c r="AC101" s="6"/>
      <c r="AD101" s="4" t="str">
        <f t="shared" ca="1" si="32"/>
        <v/>
      </c>
      <c r="AE101" s="4" t="str">
        <f t="shared" ca="1" si="33"/>
        <v/>
      </c>
      <c r="AF101" s="4" t="str">
        <f t="shared" ca="1" si="34"/>
        <v/>
      </c>
      <c r="AG101" s="4" t="str">
        <f t="shared" ca="1" si="35"/>
        <v/>
      </c>
      <c r="AH101" s="4" t="str">
        <f t="shared" ca="1" si="36"/>
        <v/>
      </c>
      <c r="AI101" s="4" t="str">
        <f t="shared" ca="1" si="37"/>
        <v/>
      </c>
      <c r="AJ101" s="4" t="str">
        <f t="shared" ca="1" si="38"/>
        <v/>
      </c>
      <c r="AK101" s="27" t="str">
        <f t="shared" ca="1" si="39"/>
        <v/>
      </c>
      <c r="AL101" s="27" t="str">
        <f t="shared" ca="1" si="40"/>
        <v/>
      </c>
      <c r="AM101" s="27" t="str">
        <f t="shared" ca="1" si="41"/>
        <v/>
      </c>
      <c r="AN101" s="27" t="str">
        <f t="shared" ca="1" si="42"/>
        <v/>
      </c>
      <c r="AO101" s="27" t="str">
        <f t="shared" ca="1" si="43"/>
        <v/>
      </c>
      <c r="AP101" s="27" t="str">
        <f t="shared" ca="1" si="44"/>
        <v/>
      </c>
      <c r="AQ101" s="27" t="str">
        <f t="shared" ca="1" si="45"/>
        <v/>
      </c>
      <c r="AR101" s="27" t="str">
        <f t="shared" ca="1" si="46"/>
        <v/>
      </c>
      <c r="AS101" s="27" t="str">
        <f t="shared" ca="1" si="47"/>
        <v/>
      </c>
      <c r="AT101" s="27" t="str">
        <f t="shared" ca="1" si="48"/>
        <v/>
      </c>
    </row>
    <row r="102" spans="1:46" x14ac:dyDescent="0.2">
      <c r="A102" t="str" cm="1">
        <f t="array" aca="1" ref="A102" ca="1">INDIRECT("D" &amp; ROW())&amp;INDIRECT("F" &amp; ROW())</f>
        <v/>
      </c>
      <c r="D102" s="55" t="str">
        <f t="shared" si="31"/>
        <v/>
      </c>
      <c r="E102" s="74"/>
      <c r="F102" s="25"/>
      <c r="G102" s="2"/>
      <c r="H102" s="57"/>
      <c r="I102" s="3"/>
      <c r="J102" s="5"/>
      <c r="K102" s="5"/>
      <c r="L102" s="5"/>
      <c r="M102" s="5"/>
      <c r="N102" s="5"/>
      <c r="O102" s="5"/>
      <c r="P102" s="5"/>
      <c r="Q102" s="5"/>
      <c r="R102" s="5"/>
      <c r="S102" s="6"/>
      <c r="T102" s="5"/>
      <c r="U102" s="5"/>
      <c r="V102" s="6"/>
      <c r="W102" s="6"/>
      <c r="X102" s="6"/>
      <c r="Y102" s="6"/>
      <c r="Z102" s="6"/>
      <c r="AA102" s="6"/>
      <c r="AB102" s="6"/>
      <c r="AC102" s="6"/>
      <c r="AD102" s="4" t="str">
        <f t="shared" ca="1" si="32"/>
        <v/>
      </c>
      <c r="AE102" s="4" t="str">
        <f t="shared" ca="1" si="33"/>
        <v/>
      </c>
      <c r="AF102" s="4" t="str">
        <f t="shared" ca="1" si="34"/>
        <v/>
      </c>
      <c r="AG102" s="4" t="str">
        <f t="shared" ca="1" si="35"/>
        <v/>
      </c>
      <c r="AH102" s="4" t="str">
        <f t="shared" ca="1" si="36"/>
        <v/>
      </c>
      <c r="AI102" s="4" t="str">
        <f t="shared" ca="1" si="37"/>
        <v/>
      </c>
      <c r="AJ102" s="4" t="str">
        <f t="shared" ca="1" si="38"/>
        <v/>
      </c>
      <c r="AK102" s="27" t="str">
        <f t="shared" ca="1" si="39"/>
        <v/>
      </c>
      <c r="AL102" s="27" t="str">
        <f t="shared" ca="1" si="40"/>
        <v/>
      </c>
      <c r="AM102" s="27" t="str">
        <f t="shared" ca="1" si="41"/>
        <v/>
      </c>
      <c r="AN102" s="27" t="str">
        <f t="shared" ca="1" si="42"/>
        <v/>
      </c>
      <c r="AO102" s="27" t="str">
        <f t="shared" ca="1" si="43"/>
        <v/>
      </c>
      <c r="AP102" s="27" t="str">
        <f t="shared" ca="1" si="44"/>
        <v/>
      </c>
      <c r="AQ102" s="27" t="str">
        <f t="shared" ca="1" si="45"/>
        <v/>
      </c>
      <c r="AR102" s="27" t="str">
        <f t="shared" ca="1" si="46"/>
        <v/>
      </c>
      <c r="AS102" s="27" t="str">
        <f t="shared" ca="1" si="47"/>
        <v/>
      </c>
      <c r="AT102" s="27" t="str">
        <f t="shared" ca="1" si="48"/>
        <v/>
      </c>
    </row>
    <row r="103" spans="1:46" x14ac:dyDescent="0.2">
      <c r="A103" t="str" cm="1">
        <f t="array" aca="1" ref="A103" ca="1">INDIRECT("D" &amp; ROW())&amp;INDIRECT("F" &amp; ROW())</f>
        <v/>
      </c>
      <c r="D103" s="55" t="str">
        <f t="shared" si="31"/>
        <v/>
      </c>
      <c r="E103" s="74"/>
      <c r="F103" s="25"/>
      <c r="G103" s="2"/>
      <c r="H103" s="57"/>
      <c r="I103" s="3"/>
      <c r="J103" s="5"/>
      <c r="K103" s="5"/>
      <c r="L103" s="5"/>
      <c r="M103" s="5"/>
      <c r="N103" s="5"/>
      <c r="O103" s="5"/>
      <c r="P103" s="5"/>
      <c r="Q103" s="5"/>
      <c r="R103" s="5"/>
      <c r="S103" s="6"/>
      <c r="T103" s="5"/>
      <c r="U103" s="5"/>
      <c r="V103" s="6"/>
      <c r="W103" s="6"/>
      <c r="X103" s="6"/>
      <c r="Y103" s="6"/>
      <c r="Z103" s="6"/>
      <c r="AA103" s="6"/>
      <c r="AB103" s="6"/>
      <c r="AC103" s="6"/>
      <c r="AD103" s="4" t="str">
        <f t="shared" ca="1" si="32"/>
        <v/>
      </c>
      <c r="AE103" s="4" t="str">
        <f t="shared" ca="1" si="33"/>
        <v/>
      </c>
      <c r="AF103" s="4" t="str">
        <f t="shared" ca="1" si="34"/>
        <v/>
      </c>
      <c r="AG103" s="4" t="str">
        <f t="shared" ca="1" si="35"/>
        <v/>
      </c>
      <c r="AH103" s="4" t="str">
        <f t="shared" ca="1" si="36"/>
        <v/>
      </c>
      <c r="AI103" s="4" t="str">
        <f t="shared" ca="1" si="37"/>
        <v/>
      </c>
      <c r="AJ103" s="4" t="str">
        <f t="shared" ca="1" si="38"/>
        <v/>
      </c>
      <c r="AK103" s="27" t="str">
        <f t="shared" ca="1" si="39"/>
        <v/>
      </c>
      <c r="AL103" s="27" t="str">
        <f t="shared" ca="1" si="40"/>
        <v/>
      </c>
      <c r="AM103" s="27" t="str">
        <f t="shared" ca="1" si="41"/>
        <v/>
      </c>
      <c r="AN103" s="27" t="str">
        <f t="shared" ca="1" si="42"/>
        <v/>
      </c>
      <c r="AO103" s="27" t="str">
        <f t="shared" ca="1" si="43"/>
        <v/>
      </c>
      <c r="AP103" s="27" t="str">
        <f t="shared" ca="1" si="44"/>
        <v/>
      </c>
      <c r="AQ103" s="27" t="str">
        <f t="shared" ca="1" si="45"/>
        <v/>
      </c>
      <c r="AR103" s="27" t="str">
        <f t="shared" ca="1" si="46"/>
        <v/>
      </c>
      <c r="AS103" s="27" t="str">
        <f t="shared" ca="1" si="47"/>
        <v/>
      </c>
      <c r="AT103" s="27" t="str">
        <f t="shared" ca="1" si="48"/>
        <v/>
      </c>
    </row>
    <row r="104" spans="1:46" x14ac:dyDescent="0.2">
      <c r="A104" t="str" cm="1">
        <f t="array" aca="1" ref="A104" ca="1">INDIRECT("D" &amp; ROW())&amp;INDIRECT("F" &amp; ROW())</f>
        <v/>
      </c>
      <c r="D104" s="55" t="str">
        <f t="shared" si="31"/>
        <v/>
      </c>
      <c r="E104" s="74"/>
      <c r="F104" s="25"/>
      <c r="G104" s="2"/>
      <c r="H104" s="57"/>
      <c r="I104" s="3"/>
      <c r="J104" s="5"/>
      <c r="K104" s="5"/>
      <c r="L104" s="5"/>
      <c r="M104" s="5"/>
      <c r="N104" s="5"/>
      <c r="O104" s="5"/>
      <c r="P104" s="5"/>
      <c r="Q104" s="5"/>
      <c r="R104" s="5"/>
      <c r="S104" s="6"/>
      <c r="T104" s="5"/>
      <c r="U104" s="5"/>
      <c r="V104" s="6"/>
      <c r="W104" s="6"/>
      <c r="X104" s="6"/>
      <c r="Y104" s="6"/>
      <c r="Z104" s="6"/>
      <c r="AA104" s="6"/>
      <c r="AB104" s="6"/>
      <c r="AC104" s="6"/>
      <c r="AD104" s="4" t="str">
        <f t="shared" ca="1" si="32"/>
        <v/>
      </c>
      <c r="AE104" s="4" t="str">
        <f t="shared" ca="1" si="33"/>
        <v/>
      </c>
      <c r="AF104" s="4" t="str">
        <f t="shared" ca="1" si="34"/>
        <v/>
      </c>
      <c r="AG104" s="4" t="str">
        <f t="shared" ca="1" si="35"/>
        <v/>
      </c>
      <c r="AH104" s="4" t="str">
        <f t="shared" ca="1" si="36"/>
        <v/>
      </c>
      <c r="AI104" s="4" t="str">
        <f t="shared" ca="1" si="37"/>
        <v/>
      </c>
      <c r="AJ104" s="4" t="str">
        <f t="shared" ca="1" si="38"/>
        <v/>
      </c>
      <c r="AK104" s="27" t="str">
        <f t="shared" ca="1" si="39"/>
        <v/>
      </c>
      <c r="AL104" s="27" t="str">
        <f t="shared" ca="1" si="40"/>
        <v/>
      </c>
      <c r="AM104" s="27" t="str">
        <f t="shared" ca="1" si="41"/>
        <v/>
      </c>
      <c r="AN104" s="27" t="str">
        <f t="shared" ca="1" si="42"/>
        <v/>
      </c>
      <c r="AO104" s="27" t="str">
        <f t="shared" ca="1" si="43"/>
        <v/>
      </c>
      <c r="AP104" s="27" t="str">
        <f t="shared" ca="1" si="44"/>
        <v/>
      </c>
      <c r="AQ104" s="27" t="str">
        <f t="shared" ca="1" si="45"/>
        <v/>
      </c>
      <c r="AR104" s="27" t="str">
        <f t="shared" ca="1" si="46"/>
        <v/>
      </c>
      <c r="AS104" s="27" t="str">
        <f t="shared" ca="1" si="47"/>
        <v/>
      </c>
      <c r="AT104" s="27" t="str">
        <f t="shared" ca="1" si="48"/>
        <v/>
      </c>
    </row>
    <row r="105" spans="1:46" x14ac:dyDescent="0.2">
      <c r="A105" t="str" cm="1">
        <f t="array" aca="1" ref="A105" ca="1">INDIRECT("D" &amp; ROW())&amp;INDIRECT("F" &amp; ROW())</f>
        <v/>
      </c>
      <c r="D105" s="55" t="str">
        <f t="shared" si="31"/>
        <v/>
      </c>
      <c r="E105" s="74"/>
      <c r="F105" s="25"/>
      <c r="G105" s="2"/>
      <c r="H105" s="57"/>
      <c r="I105" s="3"/>
      <c r="J105" s="5"/>
      <c r="K105" s="5"/>
      <c r="L105" s="5"/>
      <c r="M105" s="5"/>
      <c r="N105" s="5"/>
      <c r="O105" s="5"/>
      <c r="P105" s="5"/>
      <c r="Q105" s="5"/>
      <c r="R105" s="5"/>
      <c r="S105" s="6"/>
      <c r="T105" s="5"/>
      <c r="U105" s="5"/>
      <c r="V105" s="6"/>
      <c r="W105" s="6"/>
      <c r="X105" s="6"/>
      <c r="Y105" s="6"/>
      <c r="Z105" s="6"/>
      <c r="AA105" s="6"/>
      <c r="AB105" s="6"/>
      <c r="AC105" s="6"/>
      <c r="AD105" s="4" t="str">
        <f t="shared" ca="1" si="32"/>
        <v/>
      </c>
      <c r="AE105" s="4" t="str">
        <f t="shared" ca="1" si="33"/>
        <v/>
      </c>
      <c r="AF105" s="4" t="str">
        <f t="shared" ca="1" si="34"/>
        <v/>
      </c>
      <c r="AG105" s="4" t="str">
        <f t="shared" ca="1" si="35"/>
        <v/>
      </c>
      <c r="AH105" s="4" t="str">
        <f t="shared" ca="1" si="36"/>
        <v/>
      </c>
      <c r="AI105" s="4" t="str">
        <f t="shared" ca="1" si="37"/>
        <v/>
      </c>
      <c r="AJ105" s="4" t="str">
        <f t="shared" ca="1" si="38"/>
        <v/>
      </c>
      <c r="AK105" s="27" t="str">
        <f t="shared" ca="1" si="39"/>
        <v/>
      </c>
      <c r="AL105" s="27" t="str">
        <f t="shared" ca="1" si="40"/>
        <v/>
      </c>
      <c r="AM105" s="27" t="str">
        <f t="shared" ca="1" si="41"/>
        <v/>
      </c>
      <c r="AN105" s="27" t="str">
        <f t="shared" ca="1" si="42"/>
        <v/>
      </c>
      <c r="AO105" s="27" t="str">
        <f t="shared" ca="1" si="43"/>
        <v/>
      </c>
      <c r="AP105" s="27" t="str">
        <f t="shared" ca="1" si="44"/>
        <v/>
      </c>
      <c r="AQ105" s="27" t="str">
        <f t="shared" ca="1" si="45"/>
        <v/>
      </c>
      <c r="AR105" s="27" t="str">
        <f t="shared" ca="1" si="46"/>
        <v/>
      </c>
      <c r="AS105" s="27" t="str">
        <f t="shared" ca="1" si="47"/>
        <v/>
      </c>
      <c r="AT105" s="27" t="str">
        <f t="shared" ca="1" si="48"/>
        <v/>
      </c>
    </row>
    <row r="106" spans="1:46" x14ac:dyDescent="0.2">
      <c r="A106" t="str" cm="1">
        <f t="array" aca="1" ref="A106" ca="1">INDIRECT("D" &amp; ROW())&amp;INDIRECT("F" &amp; ROW())</f>
        <v/>
      </c>
      <c r="D106" s="55" t="str">
        <f t="shared" si="31"/>
        <v/>
      </c>
      <c r="E106" s="74"/>
      <c r="F106" s="25"/>
      <c r="G106" s="2"/>
      <c r="H106" s="57"/>
      <c r="I106" s="3"/>
      <c r="J106" s="5"/>
      <c r="K106" s="5"/>
      <c r="L106" s="5"/>
      <c r="M106" s="5"/>
      <c r="N106" s="5"/>
      <c r="O106" s="5"/>
      <c r="P106" s="5"/>
      <c r="Q106" s="5"/>
      <c r="R106" s="5"/>
      <c r="S106" s="6"/>
      <c r="T106" s="5"/>
      <c r="U106" s="5"/>
      <c r="V106" s="6"/>
      <c r="W106" s="6"/>
      <c r="X106" s="6"/>
      <c r="Y106" s="6"/>
      <c r="Z106" s="6"/>
      <c r="AA106" s="6"/>
      <c r="AB106" s="6"/>
      <c r="AC106" s="6"/>
      <c r="AD106" s="4" t="str">
        <f t="shared" ca="1" si="32"/>
        <v/>
      </c>
      <c r="AE106" s="4" t="str">
        <f t="shared" ca="1" si="33"/>
        <v/>
      </c>
      <c r="AF106" s="4" t="str">
        <f t="shared" ca="1" si="34"/>
        <v/>
      </c>
      <c r="AG106" s="4" t="str">
        <f t="shared" ca="1" si="35"/>
        <v/>
      </c>
      <c r="AH106" s="4" t="str">
        <f t="shared" ca="1" si="36"/>
        <v/>
      </c>
      <c r="AI106" s="4" t="str">
        <f t="shared" ca="1" si="37"/>
        <v/>
      </c>
      <c r="AJ106" s="4" t="str">
        <f t="shared" ca="1" si="38"/>
        <v/>
      </c>
      <c r="AK106" s="27" t="str">
        <f t="shared" ca="1" si="39"/>
        <v/>
      </c>
      <c r="AL106" s="27" t="str">
        <f t="shared" ca="1" si="40"/>
        <v/>
      </c>
      <c r="AM106" s="27" t="str">
        <f t="shared" ca="1" si="41"/>
        <v/>
      </c>
      <c r="AN106" s="27" t="str">
        <f t="shared" ca="1" si="42"/>
        <v/>
      </c>
      <c r="AO106" s="27" t="str">
        <f t="shared" ca="1" si="43"/>
        <v/>
      </c>
      <c r="AP106" s="27" t="str">
        <f t="shared" ca="1" si="44"/>
        <v/>
      </c>
      <c r="AQ106" s="27" t="str">
        <f t="shared" ca="1" si="45"/>
        <v/>
      </c>
      <c r="AR106" s="27" t="str">
        <f t="shared" ca="1" si="46"/>
        <v/>
      </c>
      <c r="AS106" s="27" t="str">
        <f t="shared" ca="1" si="47"/>
        <v/>
      </c>
      <c r="AT106" s="27" t="str">
        <f t="shared" ca="1" si="48"/>
        <v/>
      </c>
    </row>
    <row r="107" spans="1:46" x14ac:dyDescent="0.2">
      <c r="A107" t="str" cm="1">
        <f t="array" aca="1" ref="A107" ca="1">INDIRECT("D" &amp; ROW())&amp;INDIRECT("F" &amp; ROW())</f>
        <v/>
      </c>
      <c r="D107" s="55" t="str">
        <f t="shared" si="31"/>
        <v/>
      </c>
      <c r="E107" s="74"/>
      <c r="F107" s="25"/>
      <c r="G107" s="2"/>
      <c r="H107" s="57"/>
      <c r="I107" s="3"/>
      <c r="J107" s="5"/>
      <c r="K107" s="5"/>
      <c r="L107" s="5"/>
      <c r="M107" s="5"/>
      <c r="N107" s="5"/>
      <c r="O107" s="5"/>
      <c r="P107" s="5"/>
      <c r="Q107" s="5"/>
      <c r="R107" s="5"/>
      <c r="S107" s="6"/>
      <c r="T107" s="5"/>
      <c r="U107" s="5"/>
      <c r="V107" s="6"/>
      <c r="W107" s="6"/>
      <c r="X107" s="6"/>
      <c r="Y107" s="6"/>
      <c r="Z107" s="6"/>
      <c r="AA107" s="6"/>
      <c r="AB107" s="6"/>
      <c r="AC107" s="6"/>
      <c r="AD107" s="4" t="str">
        <f t="shared" ca="1" si="32"/>
        <v/>
      </c>
      <c r="AE107" s="4" t="str">
        <f t="shared" ca="1" si="33"/>
        <v/>
      </c>
      <c r="AF107" s="4" t="str">
        <f t="shared" ca="1" si="34"/>
        <v/>
      </c>
      <c r="AG107" s="4" t="str">
        <f t="shared" ca="1" si="35"/>
        <v/>
      </c>
      <c r="AH107" s="4" t="str">
        <f t="shared" ca="1" si="36"/>
        <v/>
      </c>
      <c r="AI107" s="4" t="str">
        <f t="shared" ca="1" si="37"/>
        <v/>
      </c>
      <c r="AJ107" s="4" t="str">
        <f t="shared" ca="1" si="38"/>
        <v/>
      </c>
      <c r="AK107" s="27" t="str">
        <f t="shared" ca="1" si="39"/>
        <v/>
      </c>
      <c r="AL107" s="27" t="str">
        <f t="shared" ca="1" si="40"/>
        <v/>
      </c>
      <c r="AM107" s="27" t="str">
        <f t="shared" ca="1" si="41"/>
        <v/>
      </c>
      <c r="AN107" s="27" t="str">
        <f t="shared" ca="1" si="42"/>
        <v/>
      </c>
      <c r="AO107" s="27" t="str">
        <f t="shared" ca="1" si="43"/>
        <v/>
      </c>
      <c r="AP107" s="27" t="str">
        <f t="shared" ca="1" si="44"/>
        <v/>
      </c>
      <c r="AQ107" s="27" t="str">
        <f t="shared" ca="1" si="45"/>
        <v/>
      </c>
      <c r="AR107" s="27" t="str">
        <f t="shared" ca="1" si="46"/>
        <v/>
      </c>
      <c r="AS107" s="27" t="str">
        <f t="shared" ca="1" si="47"/>
        <v/>
      </c>
      <c r="AT107" s="27" t="str">
        <f t="shared" ca="1" si="48"/>
        <v/>
      </c>
    </row>
    <row r="108" spans="1:46" x14ac:dyDescent="0.2">
      <c r="A108" t="str" cm="1">
        <f t="array" aca="1" ref="A108" ca="1">INDIRECT("D" &amp; ROW())&amp;INDIRECT("F" &amp; ROW())</f>
        <v/>
      </c>
      <c r="D108" s="55" t="str">
        <f t="shared" si="31"/>
        <v/>
      </c>
      <c r="E108" s="74"/>
      <c r="F108" s="25"/>
      <c r="G108" s="2"/>
      <c r="H108" s="57"/>
      <c r="I108" s="3"/>
      <c r="J108" s="5"/>
      <c r="K108" s="5"/>
      <c r="L108" s="5"/>
      <c r="M108" s="5"/>
      <c r="N108" s="5"/>
      <c r="O108" s="5"/>
      <c r="P108" s="5"/>
      <c r="Q108" s="5"/>
      <c r="R108" s="5"/>
      <c r="S108" s="6"/>
      <c r="T108" s="5"/>
      <c r="U108" s="5"/>
      <c r="V108" s="6"/>
      <c r="W108" s="6"/>
      <c r="X108" s="6"/>
      <c r="Y108" s="6"/>
      <c r="Z108" s="6"/>
      <c r="AA108" s="6"/>
      <c r="AB108" s="6"/>
      <c r="AC108" s="6"/>
      <c r="AD108" s="4" t="str">
        <f t="shared" ca="1" si="32"/>
        <v/>
      </c>
      <c r="AE108" s="4" t="str">
        <f t="shared" ca="1" si="33"/>
        <v/>
      </c>
      <c r="AF108" s="4" t="str">
        <f t="shared" ca="1" si="34"/>
        <v/>
      </c>
      <c r="AG108" s="4" t="str">
        <f t="shared" ca="1" si="35"/>
        <v/>
      </c>
      <c r="AH108" s="4" t="str">
        <f t="shared" ca="1" si="36"/>
        <v/>
      </c>
      <c r="AI108" s="4" t="str">
        <f t="shared" ca="1" si="37"/>
        <v/>
      </c>
      <c r="AJ108" s="4" t="str">
        <f t="shared" ca="1" si="38"/>
        <v/>
      </c>
      <c r="AK108" s="27" t="str">
        <f t="shared" ca="1" si="39"/>
        <v/>
      </c>
      <c r="AL108" s="27" t="str">
        <f t="shared" ca="1" si="40"/>
        <v/>
      </c>
      <c r="AM108" s="27" t="str">
        <f t="shared" ca="1" si="41"/>
        <v/>
      </c>
      <c r="AN108" s="27" t="str">
        <f t="shared" ca="1" si="42"/>
        <v/>
      </c>
      <c r="AO108" s="27" t="str">
        <f t="shared" ca="1" si="43"/>
        <v/>
      </c>
      <c r="AP108" s="27" t="str">
        <f t="shared" ca="1" si="44"/>
        <v/>
      </c>
      <c r="AQ108" s="27" t="str">
        <f t="shared" ca="1" si="45"/>
        <v/>
      </c>
      <c r="AR108" s="27" t="str">
        <f t="shared" ca="1" si="46"/>
        <v/>
      </c>
      <c r="AS108" s="27" t="str">
        <f t="shared" ca="1" si="47"/>
        <v/>
      </c>
      <c r="AT108" s="27" t="str">
        <f t="shared" ca="1" si="48"/>
        <v/>
      </c>
    </row>
    <row r="109" spans="1:46" x14ac:dyDescent="0.2">
      <c r="A109" t="str" cm="1">
        <f t="array" aca="1" ref="A109" ca="1">INDIRECT("D" &amp; ROW())&amp;INDIRECT("F" &amp; ROW())</f>
        <v/>
      </c>
      <c r="D109" s="55" t="str">
        <f t="shared" si="31"/>
        <v/>
      </c>
      <c r="E109" s="74"/>
      <c r="F109" s="25"/>
      <c r="G109" s="2"/>
      <c r="H109" s="57"/>
      <c r="I109" s="3"/>
      <c r="J109" s="5"/>
      <c r="K109" s="5"/>
      <c r="L109" s="5"/>
      <c r="M109" s="5"/>
      <c r="N109" s="5"/>
      <c r="O109" s="5"/>
      <c r="P109" s="5"/>
      <c r="Q109" s="5"/>
      <c r="R109" s="5"/>
      <c r="S109" s="6"/>
      <c r="T109" s="5"/>
      <c r="U109" s="5"/>
      <c r="V109" s="6"/>
      <c r="W109" s="6"/>
      <c r="X109" s="6"/>
      <c r="Y109" s="6"/>
      <c r="Z109" s="6"/>
      <c r="AA109" s="6"/>
      <c r="AB109" s="6"/>
      <c r="AC109" s="6"/>
      <c r="AD109" s="4" t="str">
        <f t="shared" ca="1" si="32"/>
        <v/>
      </c>
      <c r="AE109" s="4" t="str">
        <f t="shared" ca="1" si="33"/>
        <v/>
      </c>
      <c r="AF109" s="4" t="str">
        <f t="shared" ca="1" si="34"/>
        <v/>
      </c>
      <c r="AG109" s="4" t="str">
        <f t="shared" ca="1" si="35"/>
        <v/>
      </c>
      <c r="AH109" s="4" t="str">
        <f t="shared" ca="1" si="36"/>
        <v/>
      </c>
      <c r="AI109" s="4" t="str">
        <f t="shared" ca="1" si="37"/>
        <v/>
      </c>
      <c r="AJ109" s="4" t="str">
        <f t="shared" ca="1" si="38"/>
        <v/>
      </c>
      <c r="AK109" s="27" t="str">
        <f t="shared" ca="1" si="39"/>
        <v/>
      </c>
      <c r="AL109" s="27" t="str">
        <f t="shared" ca="1" si="40"/>
        <v/>
      </c>
      <c r="AM109" s="27" t="str">
        <f t="shared" ca="1" si="41"/>
        <v/>
      </c>
      <c r="AN109" s="27" t="str">
        <f t="shared" ca="1" si="42"/>
        <v/>
      </c>
      <c r="AO109" s="27" t="str">
        <f t="shared" ca="1" si="43"/>
        <v/>
      </c>
      <c r="AP109" s="27" t="str">
        <f t="shared" ca="1" si="44"/>
        <v/>
      </c>
      <c r="AQ109" s="27" t="str">
        <f t="shared" ca="1" si="45"/>
        <v/>
      </c>
      <c r="AR109" s="27" t="str">
        <f t="shared" ca="1" si="46"/>
        <v/>
      </c>
      <c r="AS109" s="27" t="str">
        <f t="shared" ca="1" si="47"/>
        <v/>
      </c>
      <c r="AT109" s="27" t="str">
        <f t="shared" ca="1" si="48"/>
        <v/>
      </c>
    </row>
    <row r="110" spans="1:46" x14ac:dyDescent="0.2">
      <c r="A110" t="str" cm="1">
        <f t="array" aca="1" ref="A110" ca="1">INDIRECT("D" &amp; ROW())&amp;INDIRECT("F" &amp; ROW())</f>
        <v/>
      </c>
      <c r="D110" s="55" t="str">
        <f t="shared" si="31"/>
        <v/>
      </c>
      <c r="E110" s="74"/>
      <c r="F110" s="25"/>
      <c r="G110" s="2"/>
      <c r="H110" s="57"/>
      <c r="I110" s="3"/>
      <c r="J110" s="5"/>
      <c r="K110" s="5"/>
      <c r="L110" s="5"/>
      <c r="M110" s="5"/>
      <c r="N110" s="5"/>
      <c r="O110" s="5"/>
      <c r="P110" s="5"/>
      <c r="Q110" s="5"/>
      <c r="R110" s="5"/>
      <c r="S110" s="6"/>
      <c r="T110" s="5"/>
      <c r="U110" s="5"/>
      <c r="V110" s="6"/>
      <c r="W110" s="6"/>
      <c r="X110" s="6"/>
      <c r="Y110" s="6"/>
      <c r="Z110" s="6"/>
      <c r="AA110" s="6"/>
      <c r="AB110" s="6"/>
      <c r="AC110" s="6"/>
      <c r="AD110" s="4" t="str">
        <f t="shared" ca="1" si="32"/>
        <v/>
      </c>
      <c r="AE110" s="4" t="str">
        <f t="shared" ca="1" si="33"/>
        <v/>
      </c>
      <c r="AF110" s="4" t="str">
        <f t="shared" ca="1" si="34"/>
        <v/>
      </c>
      <c r="AG110" s="4" t="str">
        <f t="shared" ca="1" si="35"/>
        <v/>
      </c>
      <c r="AH110" s="4" t="str">
        <f t="shared" ca="1" si="36"/>
        <v/>
      </c>
      <c r="AI110" s="4" t="str">
        <f t="shared" ca="1" si="37"/>
        <v/>
      </c>
      <c r="AJ110" s="4" t="str">
        <f t="shared" ca="1" si="38"/>
        <v/>
      </c>
      <c r="AK110" s="27" t="str">
        <f t="shared" ca="1" si="39"/>
        <v/>
      </c>
      <c r="AL110" s="27" t="str">
        <f t="shared" ca="1" si="40"/>
        <v/>
      </c>
      <c r="AM110" s="27" t="str">
        <f t="shared" ca="1" si="41"/>
        <v/>
      </c>
      <c r="AN110" s="27" t="str">
        <f t="shared" ca="1" si="42"/>
        <v/>
      </c>
      <c r="AO110" s="27" t="str">
        <f t="shared" ca="1" si="43"/>
        <v/>
      </c>
      <c r="AP110" s="27" t="str">
        <f t="shared" ca="1" si="44"/>
        <v/>
      </c>
      <c r="AQ110" s="27" t="str">
        <f t="shared" ca="1" si="45"/>
        <v/>
      </c>
      <c r="AR110" s="27" t="str">
        <f t="shared" ca="1" si="46"/>
        <v/>
      </c>
      <c r="AS110" s="27" t="str">
        <f t="shared" ca="1" si="47"/>
        <v/>
      </c>
      <c r="AT110" s="27" t="str">
        <f t="shared" ca="1" si="48"/>
        <v/>
      </c>
    </row>
    <row r="111" spans="1:46" x14ac:dyDescent="0.2">
      <c r="A111" t="str" cm="1">
        <f t="array" aca="1" ref="A111" ca="1">INDIRECT("D" &amp; ROW())&amp;INDIRECT("F" &amp; ROW())</f>
        <v/>
      </c>
      <c r="D111" s="55" t="str">
        <f t="shared" si="31"/>
        <v/>
      </c>
      <c r="E111" s="74"/>
      <c r="F111" s="25"/>
      <c r="G111" s="2"/>
      <c r="H111" s="57"/>
      <c r="I111" s="3"/>
      <c r="J111" s="5"/>
      <c r="K111" s="5"/>
      <c r="L111" s="5"/>
      <c r="M111" s="5"/>
      <c r="N111" s="5"/>
      <c r="O111" s="5"/>
      <c r="P111" s="5"/>
      <c r="Q111" s="5"/>
      <c r="R111" s="5"/>
      <c r="S111" s="6"/>
      <c r="T111" s="5"/>
      <c r="U111" s="5"/>
      <c r="V111" s="6"/>
      <c r="W111" s="6"/>
      <c r="X111" s="6"/>
      <c r="Y111" s="6"/>
      <c r="Z111" s="6"/>
      <c r="AA111" s="6"/>
      <c r="AB111" s="6"/>
      <c r="AC111" s="6"/>
      <c r="AD111" s="4" t="str">
        <f t="shared" ca="1" si="32"/>
        <v/>
      </c>
      <c r="AE111" s="4" t="str">
        <f t="shared" ca="1" si="33"/>
        <v/>
      </c>
      <c r="AF111" s="4" t="str">
        <f t="shared" ca="1" si="34"/>
        <v/>
      </c>
      <c r="AG111" s="4" t="str">
        <f t="shared" ca="1" si="35"/>
        <v/>
      </c>
      <c r="AH111" s="4" t="str">
        <f t="shared" ca="1" si="36"/>
        <v/>
      </c>
      <c r="AI111" s="4" t="str">
        <f t="shared" ca="1" si="37"/>
        <v/>
      </c>
      <c r="AJ111" s="4" t="str">
        <f t="shared" ca="1" si="38"/>
        <v/>
      </c>
      <c r="AK111" s="27" t="str">
        <f t="shared" ca="1" si="39"/>
        <v/>
      </c>
      <c r="AL111" s="27" t="str">
        <f t="shared" ca="1" si="40"/>
        <v/>
      </c>
      <c r="AM111" s="27" t="str">
        <f t="shared" ca="1" si="41"/>
        <v/>
      </c>
      <c r="AN111" s="27" t="str">
        <f t="shared" ca="1" si="42"/>
        <v/>
      </c>
      <c r="AO111" s="27" t="str">
        <f t="shared" ca="1" si="43"/>
        <v/>
      </c>
      <c r="AP111" s="27" t="str">
        <f t="shared" ca="1" si="44"/>
        <v/>
      </c>
      <c r="AQ111" s="27" t="str">
        <f t="shared" ca="1" si="45"/>
        <v/>
      </c>
      <c r="AR111" s="27" t="str">
        <f t="shared" ca="1" si="46"/>
        <v/>
      </c>
      <c r="AS111" s="27" t="str">
        <f t="shared" ca="1" si="47"/>
        <v/>
      </c>
      <c r="AT111" s="27" t="str">
        <f t="shared" ca="1" si="48"/>
        <v/>
      </c>
    </row>
    <row r="112" spans="1:46" x14ac:dyDescent="0.2">
      <c r="A112" t="str" cm="1">
        <f t="array" aca="1" ref="A112" ca="1">INDIRECT("D" &amp; ROW())&amp;INDIRECT("F" &amp; ROW())</f>
        <v/>
      </c>
      <c r="D112" s="55" t="str">
        <f t="shared" ref="D112:D143" si="49">IFERROR(VLOOKUP($E$5&amp;E112,Sites,4,FALSE),"")</f>
        <v/>
      </c>
      <c r="E112" s="74"/>
      <c r="F112" s="25"/>
      <c r="G112" s="2"/>
      <c r="H112" s="57"/>
      <c r="I112" s="3"/>
      <c r="J112" s="5"/>
      <c r="K112" s="5"/>
      <c r="L112" s="5"/>
      <c r="M112" s="5"/>
      <c r="N112" s="5"/>
      <c r="O112" s="5"/>
      <c r="P112" s="5"/>
      <c r="Q112" s="5"/>
      <c r="R112" s="5"/>
      <c r="S112" s="6"/>
      <c r="T112" s="5"/>
      <c r="U112" s="5"/>
      <c r="V112" s="6"/>
      <c r="W112" s="6"/>
      <c r="X112" s="6"/>
      <c r="Y112" s="6"/>
      <c r="Z112" s="6"/>
      <c r="AA112" s="6"/>
      <c r="AB112" s="6"/>
      <c r="AC112" s="6"/>
      <c r="AD112" s="4" t="str">
        <f t="shared" ca="1" si="32"/>
        <v/>
      </c>
      <c r="AE112" s="4" t="str">
        <f t="shared" ca="1" si="33"/>
        <v/>
      </c>
      <c r="AF112" s="4" t="str">
        <f t="shared" ca="1" si="34"/>
        <v/>
      </c>
      <c r="AG112" s="4" t="str">
        <f t="shared" ca="1" si="35"/>
        <v/>
      </c>
      <c r="AH112" s="4" t="str">
        <f t="shared" ca="1" si="36"/>
        <v/>
      </c>
      <c r="AI112" s="4" t="str">
        <f t="shared" ca="1" si="37"/>
        <v/>
      </c>
      <c r="AJ112" s="4" t="str">
        <f t="shared" ca="1" si="38"/>
        <v/>
      </c>
      <c r="AK112" s="27" t="str">
        <f t="shared" ca="1" si="39"/>
        <v/>
      </c>
      <c r="AL112" s="27" t="str">
        <f t="shared" ca="1" si="40"/>
        <v/>
      </c>
      <c r="AM112" s="27" t="str">
        <f t="shared" ca="1" si="41"/>
        <v/>
      </c>
      <c r="AN112" s="27" t="str">
        <f t="shared" ca="1" si="42"/>
        <v/>
      </c>
      <c r="AO112" s="27" t="str">
        <f t="shared" ca="1" si="43"/>
        <v/>
      </c>
      <c r="AP112" s="27" t="str">
        <f t="shared" ca="1" si="44"/>
        <v/>
      </c>
      <c r="AQ112" s="27" t="str">
        <f t="shared" ca="1" si="45"/>
        <v/>
      </c>
      <c r="AR112" s="27" t="str">
        <f t="shared" ca="1" si="46"/>
        <v/>
      </c>
      <c r="AS112" s="27" t="str">
        <f t="shared" ca="1" si="47"/>
        <v/>
      </c>
      <c r="AT112" s="27" t="str">
        <f t="shared" ca="1" si="48"/>
        <v/>
      </c>
    </row>
    <row r="113" spans="1:46" x14ac:dyDescent="0.2">
      <c r="A113" t="str" cm="1">
        <f t="array" aca="1" ref="A113" ca="1">INDIRECT("D" &amp; ROW())&amp;INDIRECT("F" &amp; ROW())</f>
        <v/>
      </c>
      <c r="D113" s="55" t="str">
        <f t="shared" si="49"/>
        <v/>
      </c>
      <c r="E113" s="74"/>
      <c r="F113" s="25"/>
      <c r="G113" s="2"/>
      <c r="H113" s="57"/>
      <c r="I113" s="3"/>
      <c r="J113" s="5"/>
      <c r="K113" s="5"/>
      <c r="L113" s="5"/>
      <c r="M113" s="5"/>
      <c r="N113" s="5"/>
      <c r="O113" s="5"/>
      <c r="P113" s="5"/>
      <c r="Q113" s="5"/>
      <c r="R113" s="5"/>
      <c r="S113" s="6"/>
      <c r="T113" s="5"/>
      <c r="U113" s="5"/>
      <c r="V113" s="6"/>
      <c r="W113" s="6"/>
      <c r="X113" s="6"/>
      <c r="Y113" s="6"/>
      <c r="Z113" s="6"/>
      <c r="AA113" s="6"/>
      <c r="AB113" s="6"/>
      <c r="AC113" s="6"/>
      <c r="AD113" s="4" t="str">
        <f t="shared" ca="1" si="32"/>
        <v/>
      </c>
      <c r="AE113" s="4" t="str">
        <f t="shared" ca="1" si="33"/>
        <v/>
      </c>
      <c r="AF113" s="4" t="str">
        <f t="shared" ca="1" si="34"/>
        <v/>
      </c>
      <c r="AG113" s="4" t="str">
        <f t="shared" ca="1" si="35"/>
        <v/>
      </c>
      <c r="AH113" s="4" t="str">
        <f t="shared" ca="1" si="36"/>
        <v/>
      </c>
      <c r="AI113" s="4" t="str">
        <f t="shared" ca="1" si="37"/>
        <v/>
      </c>
      <c r="AJ113" s="4" t="str">
        <f t="shared" ca="1" si="38"/>
        <v/>
      </c>
      <c r="AK113" s="27" t="str">
        <f t="shared" ca="1" si="39"/>
        <v/>
      </c>
      <c r="AL113" s="27" t="str">
        <f t="shared" ca="1" si="40"/>
        <v/>
      </c>
      <c r="AM113" s="27" t="str">
        <f t="shared" ca="1" si="41"/>
        <v/>
      </c>
      <c r="AN113" s="27" t="str">
        <f t="shared" ca="1" si="42"/>
        <v/>
      </c>
      <c r="AO113" s="27" t="str">
        <f t="shared" ca="1" si="43"/>
        <v/>
      </c>
      <c r="AP113" s="27" t="str">
        <f t="shared" ca="1" si="44"/>
        <v/>
      </c>
      <c r="AQ113" s="27" t="str">
        <f t="shared" ca="1" si="45"/>
        <v/>
      </c>
      <c r="AR113" s="27" t="str">
        <f t="shared" ca="1" si="46"/>
        <v/>
      </c>
      <c r="AS113" s="27" t="str">
        <f t="shared" ca="1" si="47"/>
        <v/>
      </c>
      <c r="AT113" s="27" t="str">
        <f t="shared" ca="1" si="48"/>
        <v/>
      </c>
    </row>
    <row r="114" spans="1:46" x14ac:dyDescent="0.2">
      <c r="A114" t="str" cm="1">
        <f t="array" aca="1" ref="A114" ca="1">INDIRECT("D" &amp; ROW())&amp;INDIRECT("F" &amp; ROW())</f>
        <v/>
      </c>
      <c r="D114" s="55" t="str">
        <f t="shared" si="49"/>
        <v/>
      </c>
      <c r="E114" s="74"/>
      <c r="F114" s="25"/>
      <c r="G114" s="2"/>
      <c r="H114" s="57"/>
      <c r="I114" s="3"/>
      <c r="J114" s="5"/>
      <c r="K114" s="5"/>
      <c r="L114" s="5"/>
      <c r="M114" s="5"/>
      <c r="N114" s="5"/>
      <c r="O114" s="5"/>
      <c r="P114" s="5"/>
      <c r="Q114" s="5"/>
      <c r="R114" s="5"/>
      <c r="S114" s="6"/>
      <c r="T114" s="5"/>
      <c r="U114" s="5"/>
      <c r="V114" s="6"/>
      <c r="W114" s="6"/>
      <c r="X114" s="6"/>
      <c r="Y114" s="6"/>
      <c r="Z114" s="6"/>
      <c r="AA114" s="6"/>
      <c r="AB114" s="6"/>
      <c r="AC114" s="6"/>
      <c r="AD114" s="4" t="str">
        <f t="shared" ca="1" si="32"/>
        <v/>
      </c>
      <c r="AE114" s="4" t="str">
        <f t="shared" ca="1" si="33"/>
        <v/>
      </c>
      <c r="AF114" s="4" t="str">
        <f t="shared" ca="1" si="34"/>
        <v/>
      </c>
      <c r="AG114" s="4" t="str">
        <f t="shared" ca="1" si="35"/>
        <v/>
      </c>
      <c r="AH114" s="4" t="str">
        <f t="shared" ca="1" si="36"/>
        <v/>
      </c>
      <c r="AI114" s="4" t="str">
        <f t="shared" ca="1" si="37"/>
        <v/>
      </c>
      <c r="AJ114" s="4" t="str">
        <f t="shared" ca="1" si="38"/>
        <v/>
      </c>
      <c r="AK114" s="27" t="str">
        <f t="shared" ca="1" si="39"/>
        <v/>
      </c>
      <c r="AL114" s="27" t="str">
        <f t="shared" ca="1" si="40"/>
        <v/>
      </c>
      <c r="AM114" s="27" t="str">
        <f t="shared" ca="1" si="41"/>
        <v/>
      </c>
      <c r="AN114" s="27" t="str">
        <f t="shared" ca="1" si="42"/>
        <v/>
      </c>
      <c r="AO114" s="27" t="str">
        <f t="shared" ca="1" si="43"/>
        <v/>
      </c>
      <c r="AP114" s="27" t="str">
        <f t="shared" ca="1" si="44"/>
        <v/>
      </c>
      <c r="AQ114" s="27" t="str">
        <f t="shared" ca="1" si="45"/>
        <v/>
      </c>
      <c r="AR114" s="27" t="str">
        <f t="shared" ca="1" si="46"/>
        <v/>
      </c>
      <c r="AS114" s="27" t="str">
        <f t="shared" ca="1" si="47"/>
        <v/>
      </c>
      <c r="AT114" s="27" t="str">
        <f t="shared" ca="1" si="48"/>
        <v/>
      </c>
    </row>
    <row r="115" spans="1:46" x14ac:dyDescent="0.2">
      <c r="A115" t="str" cm="1">
        <f t="array" aca="1" ref="A115" ca="1">INDIRECT("D" &amp; ROW())&amp;INDIRECT("F" &amp; ROW())</f>
        <v/>
      </c>
      <c r="D115" s="55" t="str">
        <f t="shared" si="49"/>
        <v/>
      </c>
      <c r="E115" s="74"/>
      <c r="F115" s="25"/>
      <c r="G115" s="2"/>
      <c r="H115" s="57"/>
      <c r="I115" s="3"/>
      <c r="J115" s="5"/>
      <c r="K115" s="5"/>
      <c r="L115" s="5"/>
      <c r="M115" s="5"/>
      <c r="N115" s="5"/>
      <c r="O115" s="5"/>
      <c r="P115" s="5"/>
      <c r="Q115" s="5"/>
      <c r="R115" s="5"/>
      <c r="S115" s="6"/>
      <c r="T115" s="5"/>
      <c r="U115" s="5"/>
      <c r="V115" s="6"/>
      <c r="W115" s="6"/>
      <c r="X115" s="6"/>
      <c r="Y115" s="6"/>
      <c r="Z115" s="6"/>
      <c r="AA115" s="6"/>
      <c r="AB115" s="6"/>
      <c r="AC115" s="6"/>
      <c r="AD115" s="4" t="str">
        <f t="shared" ca="1" si="32"/>
        <v/>
      </c>
      <c r="AE115" s="4" t="str">
        <f t="shared" ca="1" si="33"/>
        <v/>
      </c>
      <c r="AF115" s="4" t="str">
        <f t="shared" ca="1" si="34"/>
        <v/>
      </c>
      <c r="AG115" s="4" t="str">
        <f t="shared" ca="1" si="35"/>
        <v/>
      </c>
      <c r="AH115" s="4" t="str">
        <f t="shared" ca="1" si="36"/>
        <v/>
      </c>
      <c r="AI115" s="4" t="str">
        <f t="shared" ca="1" si="37"/>
        <v/>
      </c>
      <c r="AJ115" s="4" t="str">
        <f t="shared" ca="1" si="38"/>
        <v/>
      </c>
      <c r="AK115" s="27" t="str">
        <f t="shared" ca="1" si="39"/>
        <v/>
      </c>
      <c r="AL115" s="27" t="str">
        <f t="shared" ca="1" si="40"/>
        <v/>
      </c>
      <c r="AM115" s="27" t="str">
        <f t="shared" ca="1" si="41"/>
        <v/>
      </c>
      <c r="AN115" s="27" t="str">
        <f t="shared" ca="1" si="42"/>
        <v/>
      </c>
      <c r="AO115" s="27" t="str">
        <f t="shared" ca="1" si="43"/>
        <v/>
      </c>
      <c r="AP115" s="27" t="str">
        <f t="shared" ca="1" si="44"/>
        <v/>
      </c>
      <c r="AQ115" s="27" t="str">
        <f t="shared" ca="1" si="45"/>
        <v/>
      </c>
      <c r="AR115" s="27" t="str">
        <f t="shared" ca="1" si="46"/>
        <v/>
      </c>
      <c r="AS115" s="27" t="str">
        <f t="shared" ca="1" si="47"/>
        <v/>
      </c>
      <c r="AT115" s="27" t="str">
        <f t="shared" ca="1" si="48"/>
        <v/>
      </c>
    </row>
    <row r="116" spans="1:46" x14ac:dyDescent="0.2">
      <c r="A116" t="str" cm="1">
        <f t="array" aca="1" ref="A116" ca="1">INDIRECT("D" &amp; ROW())&amp;INDIRECT("F" &amp; ROW())</f>
        <v/>
      </c>
      <c r="D116" s="55" t="str">
        <f t="shared" si="49"/>
        <v/>
      </c>
      <c r="E116" s="74"/>
      <c r="F116" s="25"/>
      <c r="G116" s="2"/>
      <c r="H116" s="57"/>
      <c r="I116" s="3"/>
      <c r="J116" s="5"/>
      <c r="K116" s="5"/>
      <c r="L116" s="5"/>
      <c r="M116" s="5"/>
      <c r="N116" s="5"/>
      <c r="O116" s="5"/>
      <c r="P116" s="5"/>
      <c r="Q116" s="5"/>
      <c r="R116" s="5"/>
      <c r="S116" s="6"/>
      <c r="T116" s="5"/>
      <c r="U116" s="5"/>
      <c r="V116" s="6"/>
      <c r="W116" s="6"/>
      <c r="X116" s="6"/>
      <c r="Y116" s="6"/>
      <c r="Z116" s="6"/>
      <c r="AA116" s="6"/>
      <c r="AB116" s="6"/>
      <c r="AC116" s="6"/>
      <c r="AD116" s="4" t="str">
        <f t="shared" ca="1" si="32"/>
        <v/>
      </c>
      <c r="AE116" s="4" t="str">
        <f t="shared" ca="1" si="33"/>
        <v/>
      </c>
      <c r="AF116" s="4" t="str">
        <f t="shared" ca="1" si="34"/>
        <v/>
      </c>
      <c r="AG116" s="4" t="str">
        <f t="shared" ca="1" si="35"/>
        <v/>
      </c>
      <c r="AH116" s="4" t="str">
        <f t="shared" ca="1" si="36"/>
        <v/>
      </c>
      <c r="AI116" s="4" t="str">
        <f t="shared" ca="1" si="37"/>
        <v/>
      </c>
      <c r="AJ116" s="4" t="str">
        <f t="shared" ca="1" si="38"/>
        <v/>
      </c>
      <c r="AK116" s="27" t="str">
        <f t="shared" ca="1" si="39"/>
        <v/>
      </c>
      <c r="AL116" s="27" t="str">
        <f t="shared" ca="1" si="40"/>
        <v/>
      </c>
      <c r="AM116" s="27" t="str">
        <f t="shared" ca="1" si="41"/>
        <v/>
      </c>
      <c r="AN116" s="27" t="str">
        <f t="shared" ca="1" si="42"/>
        <v/>
      </c>
      <c r="AO116" s="27" t="str">
        <f t="shared" ca="1" si="43"/>
        <v/>
      </c>
      <c r="AP116" s="27" t="str">
        <f t="shared" ca="1" si="44"/>
        <v/>
      </c>
      <c r="AQ116" s="27" t="str">
        <f t="shared" ca="1" si="45"/>
        <v/>
      </c>
      <c r="AR116" s="27" t="str">
        <f t="shared" ca="1" si="46"/>
        <v/>
      </c>
      <c r="AS116" s="27" t="str">
        <f t="shared" ca="1" si="47"/>
        <v/>
      </c>
      <c r="AT116" s="27" t="str">
        <f t="shared" ca="1" si="48"/>
        <v/>
      </c>
    </row>
    <row r="117" spans="1:46" x14ac:dyDescent="0.2">
      <c r="A117" t="str" cm="1">
        <f t="array" aca="1" ref="A117" ca="1">INDIRECT("D" &amp; ROW())&amp;INDIRECT("F" &amp; ROW())</f>
        <v/>
      </c>
      <c r="D117" s="55" t="str">
        <f t="shared" si="49"/>
        <v/>
      </c>
      <c r="E117" s="74"/>
      <c r="F117" s="25"/>
      <c r="G117" s="2"/>
      <c r="H117" s="57"/>
      <c r="I117" s="3"/>
      <c r="J117" s="5"/>
      <c r="K117" s="5"/>
      <c r="L117" s="5"/>
      <c r="M117" s="5"/>
      <c r="N117" s="5"/>
      <c r="O117" s="5"/>
      <c r="P117" s="5"/>
      <c r="Q117" s="5"/>
      <c r="R117" s="5"/>
      <c r="S117" s="6"/>
      <c r="T117" s="5"/>
      <c r="U117" s="5"/>
      <c r="V117" s="6"/>
      <c r="W117" s="6"/>
      <c r="X117" s="6"/>
      <c r="Y117" s="6"/>
      <c r="Z117" s="6"/>
      <c r="AA117" s="6"/>
      <c r="AB117" s="6"/>
      <c r="AC117" s="6"/>
      <c r="AD117" s="4" t="str">
        <f t="shared" ca="1" si="32"/>
        <v/>
      </c>
      <c r="AE117" s="4" t="str">
        <f t="shared" ca="1" si="33"/>
        <v/>
      </c>
      <c r="AF117" s="4" t="str">
        <f t="shared" ca="1" si="34"/>
        <v/>
      </c>
      <c r="AG117" s="4" t="str">
        <f t="shared" ca="1" si="35"/>
        <v/>
      </c>
      <c r="AH117" s="4" t="str">
        <f t="shared" ca="1" si="36"/>
        <v/>
      </c>
      <c r="AI117" s="4" t="str">
        <f t="shared" ca="1" si="37"/>
        <v/>
      </c>
      <c r="AJ117" s="4" t="str">
        <f t="shared" ca="1" si="38"/>
        <v/>
      </c>
      <c r="AK117" s="27" t="str">
        <f t="shared" ca="1" si="39"/>
        <v/>
      </c>
      <c r="AL117" s="27" t="str">
        <f t="shared" ca="1" si="40"/>
        <v/>
      </c>
      <c r="AM117" s="27" t="str">
        <f t="shared" ca="1" si="41"/>
        <v/>
      </c>
      <c r="AN117" s="27" t="str">
        <f t="shared" ca="1" si="42"/>
        <v/>
      </c>
      <c r="AO117" s="27" t="str">
        <f t="shared" ca="1" si="43"/>
        <v/>
      </c>
      <c r="AP117" s="27" t="str">
        <f t="shared" ca="1" si="44"/>
        <v/>
      </c>
      <c r="AQ117" s="27" t="str">
        <f t="shared" ca="1" si="45"/>
        <v/>
      </c>
      <c r="AR117" s="27" t="str">
        <f t="shared" ca="1" si="46"/>
        <v/>
      </c>
      <c r="AS117" s="27" t="str">
        <f t="shared" ca="1" si="47"/>
        <v/>
      </c>
      <c r="AT117" s="27" t="str">
        <f t="shared" ca="1" si="48"/>
        <v/>
      </c>
    </row>
    <row r="118" spans="1:46" x14ac:dyDescent="0.2">
      <c r="A118" t="str" cm="1">
        <f t="array" aca="1" ref="A118" ca="1">INDIRECT("D" &amp; ROW())&amp;INDIRECT("F" &amp; ROW())</f>
        <v/>
      </c>
      <c r="D118" s="55" t="str">
        <f t="shared" si="49"/>
        <v/>
      </c>
      <c r="E118" s="74"/>
      <c r="F118" s="25"/>
      <c r="G118" s="2"/>
      <c r="H118" s="57"/>
      <c r="I118" s="3"/>
      <c r="J118" s="5"/>
      <c r="K118" s="5"/>
      <c r="L118" s="5"/>
      <c r="M118" s="5"/>
      <c r="N118" s="5"/>
      <c r="O118" s="5"/>
      <c r="P118" s="5"/>
      <c r="Q118" s="5"/>
      <c r="R118" s="5"/>
      <c r="S118" s="6"/>
      <c r="T118" s="5"/>
      <c r="U118" s="5"/>
      <c r="V118" s="6"/>
      <c r="W118" s="6"/>
      <c r="X118" s="6"/>
      <c r="Y118" s="6"/>
      <c r="Z118" s="6"/>
      <c r="AA118" s="6"/>
      <c r="AB118" s="6"/>
      <c r="AC118" s="6"/>
      <c r="AD118" s="4" t="str">
        <f t="shared" ca="1" si="32"/>
        <v/>
      </c>
      <c r="AE118" s="4" t="str">
        <f t="shared" ca="1" si="33"/>
        <v/>
      </c>
      <c r="AF118" s="4" t="str">
        <f t="shared" ca="1" si="34"/>
        <v/>
      </c>
      <c r="AG118" s="4" t="str">
        <f t="shared" ca="1" si="35"/>
        <v/>
      </c>
      <c r="AH118" s="4" t="str">
        <f t="shared" ca="1" si="36"/>
        <v/>
      </c>
      <c r="AI118" s="4" t="str">
        <f t="shared" ca="1" si="37"/>
        <v/>
      </c>
      <c r="AJ118" s="4" t="str">
        <f t="shared" ca="1" si="38"/>
        <v/>
      </c>
      <c r="AK118" s="27" t="str">
        <f t="shared" ca="1" si="39"/>
        <v/>
      </c>
      <c r="AL118" s="27" t="str">
        <f t="shared" ca="1" si="40"/>
        <v/>
      </c>
      <c r="AM118" s="27" t="str">
        <f t="shared" ca="1" si="41"/>
        <v/>
      </c>
      <c r="AN118" s="27" t="str">
        <f t="shared" ca="1" si="42"/>
        <v/>
      </c>
      <c r="AO118" s="27" t="str">
        <f t="shared" ca="1" si="43"/>
        <v/>
      </c>
      <c r="AP118" s="27" t="str">
        <f t="shared" ca="1" si="44"/>
        <v/>
      </c>
      <c r="AQ118" s="27" t="str">
        <f t="shared" ca="1" si="45"/>
        <v/>
      </c>
      <c r="AR118" s="27" t="str">
        <f t="shared" ca="1" si="46"/>
        <v/>
      </c>
      <c r="AS118" s="27" t="str">
        <f t="shared" ca="1" si="47"/>
        <v/>
      </c>
      <c r="AT118" s="27" t="str">
        <f t="shared" ca="1" si="48"/>
        <v/>
      </c>
    </row>
    <row r="119" spans="1:46" x14ac:dyDescent="0.2">
      <c r="A119" t="str" cm="1">
        <f t="array" aca="1" ref="A119" ca="1">INDIRECT("D" &amp; ROW())&amp;INDIRECT("F" &amp; ROW())</f>
        <v/>
      </c>
      <c r="D119" s="55" t="str">
        <f t="shared" si="49"/>
        <v/>
      </c>
      <c r="E119" s="74"/>
      <c r="F119" s="25"/>
      <c r="G119" s="2"/>
      <c r="H119" s="57"/>
      <c r="I119" s="3"/>
      <c r="J119" s="5"/>
      <c r="K119" s="5"/>
      <c r="L119" s="5"/>
      <c r="M119" s="5"/>
      <c r="N119" s="5"/>
      <c r="O119" s="5"/>
      <c r="P119" s="5"/>
      <c r="Q119" s="5"/>
      <c r="R119" s="5"/>
      <c r="S119" s="6"/>
      <c r="T119" s="5"/>
      <c r="U119" s="5"/>
      <c r="V119" s="6"/>
      <c r="W119" s="6"/>
      <c r="X119" s="6"/>
      <c r="Y119" s="6"/>
      <c r="Z119" s="6"/>
      <c r="AA119" s="6"/>
      <c r="AB119" s="6"/>
      <c r="AC119" s="6"/>
      <c r="AD119" s="4" t="str">
        <f t="shared" ca="1" si="32"/>
        <v/>
      </c>
      <c r="AE119" s="4" t="str">
        <f t="shared" ca="1" si="33"/>
        <v/>
      </c>
      <c r="AF119" s="4" t="str">
        <f t="shared" ca="1" si="34"/>
        <v/>
      </c>
      <c r="AG119" s="4" t="str">
        <f t="shared" ca="1" si="35"/>
        <v/>
      </c>
      <c r="AH119" s="4" t="str">
        <f t="shared" ca="1" si="36"/>
        <v/>
      </c>
      <c r="AI119" s="4" t="str">
        <f t="shared" ca="1" si="37"/>
        <v/>
      </c>
      <c r="AJ119" s="4" t="str">
        <f t="shared" ca="1" si="38"/>
        <v/>
      </c>
      <c r="AK119" s="27" t="str">
        <f t="shared" ca="1" si="39"/>
        <v/>
      </c>
      <c r="AL119" s="27" t="str">
        <f t="shared" ca="1" si="40"/>
        <v/>
      </c>
      <c r="AM119" s="27" t="str">
        <f t="shared" ca="1" si="41"/>
        <v/>
      </c>
      <c r="AN119" s="27" t="str">
        <f t="shared" ca="1" si="42"/>
        <v/>
      </c>
      <c r="AO119" s="27" t="str">
        <f t="shared" ca="1" si="43"/>
        <v/>
      </c>
      <c r="AP119" s="27" t="str">
        <f t="shared" ca="1" si="44"/>
        <v/>
      </c>
      <c r="AQ119" s="27" t="str">
        <f t="shared" ca="1" si="45"/>
        <v/>
      </c>
      <c r="AR119" s="27" t="str">
        <f t="shared" ca="1" si="46"/>
        <v/>
      </c>
      <c r="AS119" s="27" t="str">
        <f t="shared" ca="1" si="47"/>
        <v/>
      </c>
      <c r="AT119" s="27" t="str">
        <f t="shared" ca="1" si="48"/>
        <v/>
      </c>
    </row>
    <row r="120" spans="1:46" x14ac:dyDescent="0.2">
      <c r="A120" t="str" cm="1">
        <f t="array" aca="1" ref="A120" ca="1">INDIRECT("D" &amp; ROW())&amp;INDIRECT("F" &amp; ROW())</f>
        <v/>
      </c>
      <c r="D120" s="55" t="str">
        <f t="shared" si="49"/>
        <v/>
      </c>
      <c r="E120" s="74"/>
      <c r="F120" s="25"/>
      <c r="G120" s="2"/>
      <c r="H120" s="57"/>
      <c r="I120" s="3"/>
      <c r="J120" s="5"/>
      <c r="K120" s="5"/>
      <c r="L120" s="5"/>
      <c r="M120" s="5"/>
      <c r="N120" s="5"/>
      <c r="O120" s="5"/>
      <c r="P120" s="5"/>
      <c r="Q120" s="5"/>
      <c r="R120" s="5"/>
      <c r="S120" s="6"/>
      <c r="T120" s="5"/>
      <c r="U120" s="5"/>
      <c r="V120" s="6"/>
      <c r="W120" s="6"/>
      <c r="X120" s="6"/>
      <c r="Y120" s="6"/>
      <c r="Z120" s="6"/>
      <c r="AA120" s="6"/>
      <c r="AB120" s="6"/>
      <c r="AC120" s="6"/>
      <c r="AD120" s="4" t="str">
        <f t="shared" ca="1" si="32"/>
        <v/>
      </c>
      <c r="AE120" s="4" t="str">
        <f t="shared" ca="1" si="33"/>
        <v/>
      </c>
      <c r="AF120" s="4" t="str">
        <f t="shared" ca="1" si="34"/>
        <v/>
      </c>
      <c r="AG120" s="4" t="str">
        <f t="shared" ca="1" si="35"/>
        <v/>
      </c>
      <c r="AH120" s="4" t="str">
        <f t="shared" ca="1" si="36"/>
        <v/>
      </c>
      <c r="AI120" s="4" t="str">
        <f t="shared" ca="1" si="37"/>
        <v/>
      </c>
      <c r="AJ120" s="4" t="str">
        <f t="shared" ca="1" si="38"/>
        <v/>
      </c>
      <c r="AK120" s="27" t="str">
        <f t="shared" ca="1" si="39"/>
        <v/>
      </c>
      <c r="AL120" s="27" t="str">
        <f t="shared" ca="1" si="40"/>
        <v/>
      </c>
      <c r="AM120" s="27" t="str">
        <f t="shared" ca="1" si="41"/>
        <v/>
      </c>
      <c r="AN120" s="27" t="str">
        <f t="shared" ca="1" si="42"/>
        <v/>
      </c>
      <c r="AO120" s="27" t="str">
        <f t="shared" ca="1" si="43"/>
        <v/>
      </c>
      <c r="AP120" s="27" t="str">
        <f t="shared" ca="1" si="44"/>
        <v/>
      </c>
      <c r="AQ120" s="27" t="str">
        <f t="shared" ca="1" si="45"/>
        <v/>
      </c>
      <c r="AR120" s="27" t="str">
        <f t="shared" ca="1" si="46"/>
        <v/>
      </c>
      <c r="AS120" s="27" t="str">
        <f t="shared" ca="1" si="47"/>
        <v/>
      </c>
      <c r="AT120" s="27" t="str">
        <f t="shared" ca="1" si="48"/>
        <v/>
      </c>
    </row>
    <row r="121" spans="1:46" x14ac:dyDescent="0.2">
      <c r="A121" t="str" cm="1">
        <f t="array" aca="1" ref="A121" ca="1">INDIRECT("D" &amp; ROW())&amp;INDIRECT("F" &amp; ROW())</f>
        <v/>
      </c>
      <c r="D121" s="55" t="str">
        <f t="shared" si="49"/>
        <v/>
      </c>
      <c r="E121" s="74"/>
      <c r="F121" s="25"/>
      <c r="G121" s="2"/>
      <c r="H121" s="57"/>
      <c r="I121" s="3"/>
      <c r="J121" s="5"/>
      <c r="K121" s="5"/>
      <c r="L121" s="5"/>
      <c r="M121" s="5"/>
      <c r="N121" s="5"/>
      <c r="O121" s="5"/>
      <c r="P121" s="5"/>
      <c r="Q121" s="5"/>
      <c r="R121" s="5"/>
      <c r="S121" s="6"/>
      <c r="T121" s="5"/>
      <c r="U121" s="5"/>
      <c r="V121" s="6"/>
      <c r="W121" s="6"/>
      <c r="X121" s="6"/>
      <c r="Y121" s="6"/>
      <c r="Z121" s="6"/>
      <c r="AA121" s="6"/>
      <c r="AB121" s="6"/>
      <c r="AC121" s="6"/>
      <c r="AD121" s="4" t="str">
        <f t="shared" ca="1" si="32"/>
        <v/>
      </c>
      <c r="AE121" s="4" t="str">
        <f t="shared" ca="1" si="33"/>
        <v/>
      </c>
      <c r="AF121" s="4" t="str">
        <f t="shared" ca="1" si="34"/>
        <v/>
      </c>
      <c r="AG121" s="4" t="str">
        <f t="shared" ca="1" si="35"/>
        <v/>
      </c>
      <c r="AH121" s="4" t="str">
        <f t="shared" ca="1" si="36"/>
        <v/>
      </c>
      <c r="AI121" s="4" t="str">
        <f t="shared" ca="1" si="37"/>
        <v/>
      </c>
      <c r="AJ121" s="4" t="str">
        <f t="shared" ca="1" si="38"/>
        <v/>
      </c>
      <c r="AK121" s="27" t="str">
        <f t="shared" ca="1" si="39"/>
        <v/>
      </c>
      <c r="AL121" s="27" t="str">
        <f t="shared" ca="1" si="40"/>
        <v/>
      </c>
      <c r="AM121" s="27" t="str">
        <f t="shared" ca="1" si="41"/>
        <v/>
      </c>
      <c r="AN121" s="27" t="str">
        <f t="shared" ca="1" si="42"/>
        <v/>
      </c>
      <c r="AO121" s="27" t="str">
        <f t="shared" ca="1" si="43"/>
        <v/>
      </c>
      <c r="AP121" s="27" t="str">
        <f t="shared" ca="1" si="44"/>
        <v/>
      </c>
      <c r="AQ121" s="27" t="str">
        <f t="shared" ca="1" si="45"/>
        <v/>
      </c>
      <c r="AR121" s="27" t="str">
        <f t="shared" ca="1" si="46"/>
        <v/>
      </c>
      <c r="AS121" s="27" t="str">
        <f t="shared" ca="1" si="47"/>
        <v/>
      </c>
      <c r="AT121" s="27" t="str">
        <f t="shared" ca="1" si="48"/>
        <v/>
      </c>
    </row>
    <row r="122" spans="1:46" x14ac:dyDescent="0.2">
      <c r="A122" t="str" cm="1">
        <f t="array" aca="1" ref="A122" ca="1">INDIRECT("D" &amp; ROW())&amp;INDIRECT("F" &amp; ROW())</f>
        <v/>
      </c>
      <c r="D122" s="55" t="str">
        <f t="shared" si="49"/>
        <v/>
      </c>
      <c r="E122" s="74"/>
      <c r="F122" s="25"/>
      <c r="G122" s="2"/>
      <c r="H122" s="57"/>
      <c r="I122" s="3"/>
      <c r="J122" s="5"/>
      <c r="K122" s="5"/>
      <c r="L122" s="5"/>
      <c r="M122" s="5"/>
      <c r="N122" s="5"/>
      <c r="O122" s="5"/>
      <c r="P122" s="5"/>
      <c r="Q122" s="5"/>
      <c r="R122" s="5"/>
      <c r="S122" s="6"/>
      <c r="T122" s="5"/>
      <c r="U122" s="5"/>
      <c r="V122" s="6"/>
      <c r="W122" s="6"/>
      <c r="X122" s="6"/>
      <c r="Y122" s="6"/>
      <c r="Z122" s="6"/>
      <c r="AA122" s="6"/>
      <c r="AB122" s="6"/>
      <c r="AC122" s="6"/>
      <c r="AD122" s="4" t="str">
        <f t="shared" ca="1" si="32"/>
        <v/>
      </c>
      <c r="AE122" s="4" t="str">
        <f t="shared" ca="1" si="33"/>
        <v/>
      </c>
      <c r="AF122" s="4" t="str">
        <f t="shared" ca="1" si="34"/>
        <v/>
      </c>
      <c r="AG122" s="4" t="str">
        <f t="shared" ca="1" si="35"/>
        <v/>
      </c>
      <c r="AH122" s="4" t="str">
        <f t="shared" ca="1" si="36"/>
        <v/>
      </c>
      <c r="AI122" s="4" t="str">
        <f t="shared" ca="1" si="37"/>
        <v/>
      </c>
      <c r="AJ122" s="4" t="str">
        <f t="shared" ca="1" si="38"/>
        <v/>
      </c>
      <c r="AK122" s="27" t="str">
        <f t="shared" ca="1" si="39"/>
        <v/>
      </c>
      <c r="AL122" s="27" t="str">
        <f t="shared" ca="1" si="40"/>
        <v/>
      </c>
      <c r="AM122" s="27" t="str">
        <f t="shared" ca="1" si="41"/>
        <v/>
      </c>
      <c r="AN122" s="27" t="str">
        <f t="shared" ca="1" si="42"/>
        <v/>
      </c>
      <c r="AO122" s="27" t="str">
        <f t="shared" ca="1" si="43"/>
        <v/>
      </c>
      <c r="AP122" s="27" t="str">
        <f t="shared" ca="1" si="44"/>
        <v/>
      </c>
      <c r="AQ122" s="27" t="str">
        <f t="shared" ca="1" si="45"/>
        <v/>
      </c>
      <c r="AR122" s="27" t="str">
        <f t="shared" ca="1" si="46"/>
        <v/>
      </c>
      <c r="AS122" s="27" t="str">
        <f t="shared" ca="1" si="47"/>
        <v/>
      </c>
      <c r="AT122" s="27" t="str">
        <f t="shared" ca="1" si="48"/>
        <v/>
      </c>
    </row>
    <row r="123" spans="1:46" x14ac:dyDescent="0.2">
      <c r="A123" t="str" cm="1">
        <f t="array" aca="1" ref="A123" ca="1">INDIRECT("D" &amp; ROW())&amp;INDIRECT("F" &amp; ROW())</f>
        <v/>
      </c>
      <c r="D123" s="55" t="str">
        <f t="shared" si="49"/>
        <v/>
      </c>
      <c r="E123" s="74"/>
      <c r="F123" s="25"/>
      <c r="G123" s="2"/>
      <c r="H123" s="57"/>
      <c r="I123" s="3"/>
      <c r="J123" s="5"/>
      <c r="K123" s="5"/>
      <c r="L123" s="5"/>
      <c r="M123" s="5"/>
      <c r="N123" s="5"/>
      <c r="O123" s="5"/>
      <c r="P123" s="5"/>
      <c r="Q123" s="5"/>
      <c r="R123" s="5"/>
      <c r="S123" s="6"/>
      <c r="T123" s="5"/>
      <c r="U123" s="5"/>
      <c r="V123" s="6"/>
      <c r="W123" s="6"/>
      <c r="X123" s="6"/>
      <c r="Y123" s="6"/>
      <c r="Z123" s="6"/>
      <c r="AA123" s="6"/>
      <c r="AB123" s="6"/>
      <c r="AC123" s="6"/>
      <c r="AD123" s="4" t="str">
        <f t="shared" ca="1" si="32"/>
        <v/>
      </c>
      <c r="AE123" s="4" t="str">
        <f t="shared" ca="1" si="33"/>
        <v/>
      </c>
      <c r="AF123" s="4" t="str">
        <f t="shared" ca="1" si="34"/>
        <v/>
      </c>
      <c r="AG123" s="4" t="str">
        <f t="shared" ca="1" si="35"/>
        <v/>
      </c>
      <c r="AH123" s="4" t="str">
        <f t="shared" ca="1" si="36"/>
        <v/>
      </c>
      <c r="AI123" s="4" t="str">
        <f t="shared" ca="1" si="37"/>
        <v/>
      </c>
      <c r="AJ123" s="4" t="str">
        <f t="shared" ca="1" si="38"/>
        <v/>
      </c>
      <c r="AK123" s="27" t="str">
        <f t="shared" ca="1" si="39"/>
        <v/>
      </c>
      <c r="AL123" s="27" t="str">
        <f t="shared" ca="1" si="40"/>
        <v/>
      </c>
      <c r="AM123" s="27" t="str">
        <f t="shared" ca="1" si="41"/>
        <v/>
      </c>
      <c r="AN123" s="27" t="str">
        <f t="shared" ca="1" si="42"/>
        <v/>
      </c>
      <c r="AO123" s="27" t="str">
        <f t="shared" ca="1" si="43"/>
        <v/>
      </c>
      <c r="AP123" s="27" t="str">
        <f t="shared" ca="1" si="44"/>
        <v/>
      </c>
      <c r="AQ123" s="27" t="str">
        <f t="shared" ca="1" si="45"/>
        <v/>
      </c>
      <c r="AR123" s="27" t="str">
        <f t="shared" ca="1" si="46"/>
        <v/>
      </c>
      <c r="AS123" s="27" t="str">
        <f t="shared" ca="1" si="47"/>
        <v/>
      </c>
      <c r="AT123" s="27" t="str">
        <f t="shared" ca="1" si="48"/>
        <v/>
      </c>
    </row>
    <row r="124" spans="1:46" x14ac:dyDescent="0.2">
      <c r="A124" t="str" cm="1">
        <f t="array" aca="1" ref="A124" ca="1">INDIRECT("D" &amp; ROW())&amp;INDIRECT("F" &amp; ROW())</f>
        <v/>
      </c>
      <c r="D124" s="55" t="str">
        <f t="shared" si="49"/>
        <v/>
      </c>
      <c r="E124" s="74"/>
      <c r="F124" s="25"/>
      <c r="G124" s="2"/>
      <c r="H124" s="57"/>
      <c r="I124" s="3"/>
      <c r="J124" s="5"/>
      <c r="K124" s="5"/>
      <c r="L124" s="5"/>
      <c r="M124" s="5"/>
      <c r="N124" s="5"/>
      <c r="O124" s="5"/>
      <c r="P124" s="5"/>
      <c r="Q124" s="5"/>
      <c r="R124" s="5"/>
      <c r="S124" s="6"/>
      <c r="T124" s="5"/>
      <c r="U124" s="5"/>
      <c r="V124" s="6"/>
      <c r="W124" s="6"/>
      <c r="X124" s="6"/>
      <c r="Y124" s="6"/>
      <c r="Z124" s="6"/>
      <c r="AA124" s="6"/>
      <c r="AB124" s="6"/>
      <c r="AC124" s="6"/>
      <c r="AD124" s="4" t="str">
        <f t="shared" ca="1" si="32"/>
        <v/>
      </c>
      <c r="AE124" s="4" t="str">
        <f t="shared" ca="1" si="33"/>
        <v/>
      </c>
      <c r="AF124" s="4" t="str">
        <f t="shared" ca="1" si="34"/>
        <v/>
      </c>
      <c r="AG124" s="4" t="str">
        <f t="shared" ca="1" si="35"/>
        <v/>
      </c>
      <c r="AH124" s="4" t="str">
        <f t="shared" ca="1" si="36"/>
        <v/>
      </c>
      <c r="AI124" s="4" t="str">
        <f t="shared" ca="1" si="37"/>
        <v/>
      </c>
      <c r="AJ124" s="4" t="str">
        <f t="shared" ca="1" si="38"/>
        <v/>
      </c>
      <c r="AK124" s="27" t="str">
        <f t="shared" ca="1" si="39"/>
        <v/>
      </c>
      <c r="AL124" s="27" t="str">
        <f t="shared" ca="1" si="40"/>
        <v/>
      </c>
      <c r="AM124" s="27" t="str">
        <f t="shared" ca="1" si="41"/>
        <v/>
      </c>
      <c r="AN124" s="27" t="str">
        <f t="shared" ca="1" si="42"/>
        <v/>
      </c>
      <c r="AO124" s="27" t="str">
        <f t="shared" ca="1" si="43"/>
        <v/>
      </c>
      <c r="AP124" s="27" t="str">
        <f t="shared" ca="1" si="44"/>
        <v/>
      </c>
      <c r="AQ124" s="27" t="str">
        <f t="shared" ca="1" si="45"/>
        <v/>
      </c>
      <c r="AR124" s="27" t="str">
        <f t="shared" ca="1" si="46"/>
        <v/>
      </c>
      <c r="AS124" s="27" t="str">
        <f t="shared" ca="1" si="47"/>
        <v/>
      </c>
      <c r="AT124" s="27" t="str">
        <f t="shared" ca="1" si="48"/>
        <v/>
      </c>
    </row>
    <row r="125" spans="1:46" x14ac:dyDescent="0.2">
      <c r="A125" t="str" cm="1">
        <f t="array" aca="1" ref="A125" ca="1">INDIRECT("D" &amp; ROW())&amp;INDIRECT("F" &amp; ROW())</f>
        <v/>
      </c>
      <c r="D125" s="55" t="str">
        <f t="shared" si="49"/>
        <v/>
      </c>
      <c r="E125" s="74"/>
      <c r="F125" s="25"/>
      <c r="G125" s="2"/>
      <c r="H125" s="57"/>
      <c r="I125" s="3"/>
      <c r="J125" s="5"/>
      <c r="K125" s="5"/>
      <c r="L125" s="5"/>
      <c r="M125" s="5"/>
      <c r="N125" s="5"/>
      <c r="O125" s="5"/>
      <c r="P125" s="5"/>
      <c r="Q125" s="5"/>
      <c r="R125" s="5"/>
      <c r="S125" s="6"/>
      <c r="T125" s="5"/>
      <c r="U125" s="5"/>
      <c r="V125" s="6"/>
      <c r="W125" s="6"/>
      <c r="X125" s="6"/>
      <c r="Y125" s="6"/>
      <c r="Z125" s="6"/>
      <c r="AA125" s="6"/>
      <c r="AB125" s="6"/>
      <c r="AC125" s="6"/>
      <c r="AD125" s="4" t="str">
        <f t="shared" ca="1" si="32"/>
        <v/>
      </c>
      <c r="AE125" s="4" t="str">
        <f t="shared" ca="1" si="33"/>
        <v/>
      </c>
      <c r="AF125" s="4" t="str">
        <f t="shared" ca="1" si="34"/>
        <v/>
      </c>
      <c r="AG125" s="4" t="str">
        <f t="shared" ca="1" si="35"/>
        <v/>
      </c>
      <c r="AH125" s="4" t="str">
        <f t="shared" ca="1" si="36"/>
        <v/>
      </c>
      <c r="AI125" s="4" t="str">
        <f t="shared" ca="1" si="37"/>
        <v/>
      </c>
      <c r="AJ125" s="4" t="str">
        <f t="shared" ca="1" si="38"/>
        <v/>
      </c>
      <c r="AK125" s="27" t="str">
        <f t="shared" ca="1" si="39"/>
        <v/>
      </c>
      <c r="AL125" s="27" t="str">
        <f t="shared" ca="1" si="40"/>
        <v/>
      </c>
      <c r="AM125" s="27" t="str">
        <f t="shared" ca="1" si="41"/>
        <v/>
      </c>
      <c r="AN125" s="27" t="str">
        <f t="shared" ca="1" si="42"/>
        <v/>
      </c>
      <c r="AO125" s="27" t="str">
        <f t="shared" ca="1" si="43"/>
        <v/>
      </c>
      <c r="AP125" s="27" t="str">
        <f t="shared" ca="1" si="44"/>
        <v/>
      </c>
      <c r="AQ125" s="27" t="str">
        <f t="shared" ca="1" si="45"/>
        <v/>
      </c>
      <c r="AR125" s="27" t="str">
        <f t="shared" ca="1" si="46"/>
        <v/>
      </c>
      <c r="AS125" s="27" t="str">
        <f t="shared" ca="1" si="47"/>
        <v/>
      </c>
      <c r="AT125" s="27" t="str">
        <f t="shared" ca="1" si="48"/>
        <v/>
      </c>
    </row>
    <row r="126" spans="1:46" x14ac:dyDescent="0.2">
      <c r="A126" t="str" cm="1">
        <f t="array" aca="1" ref="A126" ca="1">INDIRECT("D" &amp; ROW())&amp;INDIRECT("F" &amp; ROW())</f>
        <v/>
      </c>
      <c r="D126" s="55" t="str">
        <f t="shared" si="49"/>
        <v/>
      </c>
      <c r="E126" s="74"/>
      <c r="F126" s="25"/>
      <c r="G126" s="2"/>
      <c r="H126" s="57"/>
      <c r="I126" s="3"/>
      <c r="J126" s="5"/>
      <c r="K126" s="5"/>
      <c r="L126" s="5"/>
      <c r="M126" s="5"/>
      <c r="N126" s="5"/>
      <c r="O126" s="5"/>
      <c r="P126" s="5"/>
      <c r="Q126" s="5"/>
      <c r="R126" s="5"/>
      <c r="S126" s="6"/>
      <c r="T126" s="5"/>
      <c r="U126" s="5"/>
      <c r="V126" s="6"/>
      <c r="W126" s="6"/>
      <c r="X126" s="6"/>
      <c r="Y126" s="6"/>
      <c r="Z126" s="6"/>
      <c r="AA126" s="6"/>
      <c r="AB126" s="6"/>
      <c r="AC126" s="6"/>
      <c r="AD126" s="4" t="str">
        <f t="shared" ca="1" si="32"/>
        <v/>
      </c>
      <c r="AE126" s="4" t="str">
        <f t="shared" ca="1" si="33"/>
        <v/>
      </c>
      <c r="AF126" s="4" t="str">
        <f t="shared" ca="1" si="34"/>
        <v/>
      </c>
      <c r="AG126" s="4" t="str">
        <f t="shared" ca="1" si="35"/>
        <v/>
      </c>
      <c r="AH126" s="4" t="str">
        <f t="shared" ca="1" si="36"/>
        <v/>
      </c>
      <c r="AI126" s="4" t="str">
        <f t="shared" ca="1" si="37"/>
        <v/>
      </c>
      <c r="AJ126" s="4" t="str">
        <f t="shared" ca="1" si="38"/>
        <v/>
      </c>
      <c r="AK126" s="27" t="str">
        <f t="shared" ca="1" si="39"/>
        <v/>
      </c>
      <c r="AL126" s="27" t="str">
        <f t="shared" ca="1" si="40"/>
        <v/>
      </c>
      <c r="AM126" s="27" t="str">
        <f t="shared" ca="1" si="41"/>
        <v/>
      </c>
      <c r="AN126" s="27" t="str">
        <f t="shared" ca="1" si="42"/>
        <v/>
      </c>
      <c r="AO126" s="27" t="str">
        <f t="shared" ca="1" si="43"/>
        <v/>
      </c>
      <c r="AP126" s="27" t="str">
        <f t="shared" ca="1" si="44"/>
        <v/>
      </c>
      <c r="AQ126" s="27" t="str">
        <f t="shared" ca="1" si="45"/>
        <v/>
      </c>
      <c r="AR126" s="27" t="str">
        <f t="shared" ca="1" si="46"/>
        <v/>
      </c>
      <c r="AS126" s="27" t="str">
        <f t="shared" ca="1" si="47"/>
        <v/>
      </c>
      <c r="AT126" s="27" t="str">
        <f t="shared" ca="1" si="48"/>
        <v/>
      </c>
    </row>
    <row r="127" spans="1:46" x14ac:dyDescent="0.2">
      <c r="A127" t="str" cm="1">
        <f t="array" aca="1" ref="A127" ca="1">INDIRECT("D" &amp; ROW())&amp;INDIRECT("F" &amp; ROW())</f>
        <v/>
      </c>
      <c r="D127" s="55" t="str">
        <f t="shared" si="49"/>
        <v/>
      </c>
      <c r="E127" s="74"/>
      <c r="F127" s="25"/>
      <c r="G127" s="2"/>
      <c r="H127" s="57"/>
      <c r="I127" s="3"/>
      <c r="J127" s="5"/>
      <c r="K127" s="5"/>
      <c r="L127" s="5"/>
      <c r="M127" s="5"/>
      <c r="N127" s="5"/>
      <c r="O127" s="5"/>
      <c r="P127" s="5"/>
      <c r="Q127" s="5"/>
      <c r="R127" s="5"/>
      <c r="S127" s="6"/>
      <c r="T127" s="5"/>
      <c r="U127" s="5"/>
      <c r="V127" s="6"/>
      <c r="W127" s="6"/>
      <c r="X127" s="6"/>
      <c r="Y127" s="6"/>
      <c r="Z127" s="6"/>
      <c r="AA127" s="6"/>
      <c r="AB127" s="6"/>
      <c r="AC127" s="6"/>
      <c r="AD127" s="4" t="str">
        <f t="shared" ca="1" si="32"/>
        <v/>
      </c>
      <c r="AE127" s="4" t="str">
        <f t="shared" ca="1" si="33"/>
        <v/>
      </c>
      <c r="AF127" s="4" t="str">
        <f t="shared" ca="1" si="34"/>
        <v/>
      </c>
      <c r="AG127" s="4" t="str">
        <f t="shared" ca="1" si="35"/>
        <v/>
      </c>
      <c r="AH127" s="4" t="str">
        <f t="shared" ca="1" si="36"/>
        <v/>
      </c>
      <c r="AI127" s="4" t="str">
        <f t="shared" ca="1" si="37"/>
        <v/>
      </c>
      <c r="AJ127" s="4" t="str">
        <f t="shared" ca="1" si="38"/>
        <v/>
      </c>
      <c r="AK127" s="27" t="str">
        <f t="shared" ca="1" si="39"/>
        <v/>
      </c>
      <c r="AL127" s="27" t="str">
        <f t="shared" ca="1" si="40"/>
        <v/>
      </c>
      <c r="AM127" s="27" t="str">
        <f t="shared" ca="1" si="41"/>
        <v/>
      </c>
      <c r="AN127" s="27" t="str">
        <f t="shared" ca="1" si="42"/>
        <v/>
      </c>
      <c r="AO127" s="27" t="str">
        <f t="shared" ca="1" si="43"/>
        <v/>
      </c>
      <c r="AP127" s="27" t="str">
        <f t="shared" ca="1" si="44"/>
        <v/>
      </c>
      <c r="AQ127" s="27" t="str">
        <f t="shared" ca="1" si="45"/>
        <v/>
      </c>
      <c r="AR127" s="27" t="str">
        <f t="shared" ca="1" si="46"/>
        <v/>
      </c>
      <c r="AS127" s="27" t="str">
        <f t="shared" ca="1" si="47"/>
        <v/>
      </c>
      <c r="AT127" s="27" t="str">
        <f t="shared" ca="1" si="48"/>
        <v/>
      </c>
    </row>
    <row r="128" spans="1:46" x14ac:dyDescent="0.2">
      <c r="A128" t="str" cm="1">
        <f t="array" aca="1" ref="A128" ca="1">INDIRECT("D" &amp; ROW())&amp;INDIRECT("F" &amp; ROW())</f>
        <v/>
      </c>
      <c r="D128" s="55" t="str">
        <f t="shared" si="49"/>
        <v/>
      </c>
      <c r="E128" s="74"/>
      <c r="F128" s="25"/>
      <c r="G128" s="2"/>
      <c r="H128" s="57"/>
      <c r="I128" s="3"/>
      <c r="J128" s="5"/>
      <c r="K128" s="5"/>
      <c r="L128" s="5"/>
      <c r="M128" s="5"/>
      <c r="N128" s="5"/>
      <c r="O128" s="5"/>
      <c r="P128" s="5"/>
      <c r="Q128" s="5"/>
      <c r="R128" s="5"/>
      <c r="S128" s="6"/>
      <c r="T128" s="5"/>
      <c r="U128" s="5"/>
      <c r="V128" s="6"/>
      <c r="W128" s="6"/>
      <c r="X128" s="6"/>
      <c r="Y128" s="6"/>
      <c r="Z128" s="6"/>
      <c r="AA128" s="6"/>
      <c r="AB128" s="6"/>
      <c r="AC128" s="6"/>
      <c r="AD128" s="4" t="str">
        <f t="shared" ca="1" si="32"/>
        <v/>
      </c>
      <c r="AE128" s="4" t="str">
        <f t="shared" ca="1" si="33"/>
        <v/>
      </c>
      <c r="AF128" s="4" t="str">
        <f t="shared" ca="1" si="34"/>
        <v/>
      </c>
      <c r="AG128" s="4" t="str">
        <f t="shared" ca="1" si="35"/>
        <v/>
      </c>
      <c r="AH128" s="4" t="str">
        <f t="shared" ca="1" si="36"/>
        <v/>
      </c>
      <c r="AI128" s="4" t="str">
        <f t="shared" ca="1" si="37"/>
        <v/>
      </c>
      <c r="AJ128" s="4" t="str">
        <f t="shared" ca="1" si="38"/>
        <v/>
      </c>
      <c r="AK128" s="27" t="str">
        <f t="shared" ca="1" si="39"/>
        <v/>
      </c>
      <c r="AL128" s="27" t="str">
        <f t="shared" ca="1" si="40"/>
        <v/>
      </c>
      <c r="AM128" s="27" t="str">
        <f t="shared" ca="1" si="41"/>
        <v/>
      </c>
      <c r="AN128" s="27" t="str">
        <f t="shared" ca="1" si="42"/>
        <v/>
      </c>
      <c r="AO128" s="27" t="str">
        <f t="shared" ca="1" si="43"/>
        <v/>
      </c>
      <c r="AP128" s="27" t="str">
        <f t="shared" ca="1" si="44"/>
        <v/>
      </c>
      <c r="AQ128" s="27" t="str">
        <f t="shared" ca="1" si="45"/>
        <v/>
      </c>
      <c r="AR128" s="27" t="str">
        <f t="shared" ca="1" si="46"/>
        <v/>
      </c>
      <c r="AS128" s="27" t="str">
        <f t="shared" ca="1" si="47"/>
        <v/>
      </c>
      <c r="AT128" s="27" t="str">
        <f t="shared" ca="1" si="48"/>
        <v/>
      </c>
    </row>
    <row r="129" spans="1:46" x14ac:dyDescent="0.2">
      <c r="A129" t="str" cm="1">
        <f t="array" aca="1" ref="A129" ca="1">INDIRECT("D" &amp; ROW())&amp;INDIRECT("F" &amp; ROW())</f>
        <v/>
      </c>
      <c r="D129" s="55" t="str">
        <f t="shared" si="49"/>
        <v/>
      </c>
      <c r="E129" s="74"/>
      <c r="F129" s="25"/>
      <c r="G129" s="2"/>
      <c r="H129" s="57"/>
      <c r="I129" s="3"/>
      <c r="J129" s="5"/>
      <c r="K129" s="5"/>
      <c r="L129" s="5"/>
      <c r="M129" s="5"/>
      <c r="N129" s="5"/>
      <c r="O129" s="5"/>
      <c r="P129" s="5"/>
      <c r="Q129" s="5"/>
      <c r="R129" s="5"/>
      <c r="S129" s="6"/>
      <c r="T129" s="5"/>
      <c r="U129" s="5"/>
      <c r="V129" s="6"/>
      <c r="W129" s="6"/>
      <c r="X129" s="6"/>
      <c r="Y129" s="6"/>
      <c r="Z129" s="6"/>
      <c r="AA129" s="6"/>
      <c r="AB129" s="6"/>
      <c r="AC129" s="6"/>
      <c r="AD129" s="4" t="str">
        <f t="shared" ca="1" si="32"/>
        <v/>
      </c>
      <c r="AE129" s="4" t="str">
        <f t="shared" ca="1" si="33"/>
        <v/>
      </c>
      <c r="AF129" s="4" t="str">
        <f t="shared" ca="1" si="34"/>
        <v/>
      </c>
      <c r="AG129" s="4" t="str">
        <f t="shared" ca="1" si="35"/>
        <v/>
      </c>
      <c r="AH129" s="4" t="str">
        <f t="shared" ca="1" si="36"/>
        <v/>
      </c>
      <c r="AI129" s="4" t="str">
        <f t="shared" ca="1" si="37"/>
        <v/>
      </c>
      <c r="AJ129" s="4" t="str">
        <f t="shared" ca="1" si="38"/>
        <v/>
      </c>
      <c r="AK129" s="27" t="str">
        <f t="shared" ca="1" si="39"/>
        <v/>
      </c>
      <c r="AL129" s="27" t="str">
        <f t="shared" ca="1" si="40"/>
        <v/>
      </c>
      <c r="AM129" s="27" t="str">
        <f t="shared" ca="1" si="41"/>
        <v/>
      </c>
      <c r="AN129" s="27" t="str">
        <f t="shared" ca="1" si="42"/>
        <v/>
      </c>
      <c r="AO129" s="27" t="str">
        <f t="shared" ca="1" si="43"/>
        <v/>
      </c>
      <c r="AP129" s="27" t="str">
        <f t="shared" ca="1" si="44"/>
        <v/>
      </c>
      <c r="AQ129" s="27" t="str">
        <f t="shared" ca="1" si="45"/>
        <v/>
      </c>
      <c r="AR129" s="27" t="str">
        <f t="shared" ca="1" si="46"/>
        <v/>
      </c>
      <c r="AS129" s="27" t="str">
        <f t="shared" ca="1" si="47"/>
        <v/>
      </c>
      <c r="AT129" s="27" t="str">
        <f t="shared" ca="1" si="48"/>
        <v/>
      </c>
    </row>
    <row r="130" spans="1:46" x14ac:dyDescent="0.2">
      <c r="A130" t="str" cm="1">
        <f t="array" aca="1" ref="A130" ca="1">INDIRECT("D" &amp; ROW())&amp;INDIRECT("F" &amp; ROW())</f>
        <v/>
      </c>
      <c r="D130" s="55" t="str">
        <f t="shared" si="49"/>
        <v/>
      </c>
      <c r="E130" s="74"/>
      <c r="F130" s="25"/>
      <c r="G130" s="2"/>
      <c r="H130" s="57"/>
      <c r="I130" s="3"/>
      <c r="J130" s="5"/>
      <c r="K130" s="5"/>
      <c r="L130" s="5"/>
      <c r="M130" s="5"/>
      <c r="N130" s="5"/>
      <c r="O130" s="5"/>
      <c r="P130" s="5"/>
      <c r="Q130" s="5"/>
      <c r="R130" s="5"/>
      <c r="S130" s="6"/>
      <c r="T130" s="5"/>
      <c r="U130" s="5"/>
      <c r="V130" s="6"/>
      <c r="W130" s="6"/>
      <c r="X130" s="6"/>
      <c r="Y130" s="6"/>
      <c r="Z130" s="6"/>
      <c r="AA130" s="6"/>
      <c r="AB130" s="6"/>
      <c r="AC130" s="6"/>
      <c r="AD130" s="4" t="str">
        <f t="shared" ca="1" si="32"/>
        <v/>
      </c>
      <c r="AE130" s="4" t="str">
        <f t="shared" ca="1" si="33"/>
        <v/>
      </c>
      <c r="AF130" s="4" t="str">
        <f t="shared" ca="1" si="34"/>
        <v/>
      </c>
      <c r="AG130" s="4" t="str">
        <f t="shared" ca="1" si="35"/>
        <v/>
      </c>
      <c r="AH130" s="4" t="str">
        <f t="shared" ca="1" si="36"/>
        <v/>
      </c>
      <c r="AI130" s="4" t="str">
        <f t="shared" ca="1" si="37"/>
        <v/>
      </c>
      <c r="AJ130" s="4" t="str">
        <f t="shared" ca="1" si="38"/>
        <v/>
      </c>
      <c r="AK130" s="27" t="str">
        <f t="shared" ca="1" si="39"/>
        <v/>
      </c>
      <c r="AL130" s="27" t="str">
        <f t="shared" ca="1" si="40"/>
        <v/>
      </c>
      <c r="AM130" s="27" t="str">
        <f t="shared" ca="1" si="41"/>
        <v/>
      </c>
      <c r="AN130" s="27" t="str">
        <f t="shared" ca="1" si="42"/>
        <v/>
      </c>
      <c r="AO130" s="27" t="str">
        <f t="shared" ca="1" si="43"/>
        <v/>
      </c>
      <c r="AP130" s="27" t="str">
        <f t="shared" ca="1" si="44"/>
        <v/>
      </c>
      <c r="AQ130" s="27" t="str">
        <f t="shared" ca="1" si="45"/>
        <v/>
      </c>
      <c r="AR130" s="27" t="str">
        <f t="shared" ca="1" si="46"/>
        <v/>
      </c>
      <c r="AS130" s="27" t="str">
        <f t="shared" ca="1" si="47"/>
        <v/>
      </c>
      <c r="AT130" s="27" t="str">
        <f t="shared" ca="1" si="48"/>
        <v/>
      </c>
    </row>
    <row r="131" spans="1:46" x14ac:dyDescent="0.2">
      <c r="A131" t="str" cm="1">
        <f t="array" aca="1" ref="A131" ca="1">INDIRECT("D" &amp; ROW())&amp;INDIRECT("F" &amp; ROW())</f>
        <v/>
      </c>
      <c r="D131" s="55" t="str">
        <f t="shared" si="49"/>
        <v/>
      </c>
      <c r="E131" s="74"/>
      <c r="F131" s="25"/>
      <c r="G131" s="2"/>
      <c r="H131" s="57"/>
      <c r="I131" s="3"/>
      <c r="J131" s="5"/>
      <c r="K131" s="5"/>
      <c r="L131" s="5"/>
      <c r="M131" s="5"/>
      <c r="N131" s="5"/>
      <c r="O131" s="5"/>
      <c r="P131" s="5"/>
      <c r="Q131" s="5"/>
      <c r="R131" s="5"/>
      <c r="S131" s="6"/>
      <c r="T131" s="5"/>
      <c r="U131" s="5"/>
      <c r="V131" s="6"/>
      <c r="W131" s="6"/>
      <c r="X131" s="6"/>
      <c r="Y131" s="6"/>
      <c r="Z131" s="6"/>
      <c r="AA131" s="6"/>
      <c r="AB131" s="6"/>
      <c r="AC131" s="6"/>
      <c r="AD131" s="4" t="str">
        <f t="shared" ca="1" si="32"/>
        <v/>
      </c>
      <c r="AE131" s="4" t="str">
        <f t="shared" ca="1" si="33"/>
        <v/>
      </c>
      <c r="AF131" s="4" t="str">
        <f t="shared" ca="1" si="34"/>
        <v/>
      </c>
      <c r="AG131" s="4" t="str">
        <f t="shared" ca="1" si="35"/>
        <v/>
      </c>
      <c r="AH131" s="4" t="str">
        <f t="shared" ca="1" si="36"/>
        <v/>
      </c>
      <c r="AI131" s="4" t="str">
        <f t="shared" ca="1" si="37"/>
        <v/>
      </c>
      <c r="AJ131" s="4" t="str">
        <f t="shared" ca="1" si="38"/>
        <v/>
      </c>
      <c r="AK131" s="27" t="str">
        <f t="shared" ca="1" si="39"/>
        <v/>
      </c>
      <c r="AL131" s="27" t="str">
        <f t="shared" ca="1" si="40"/>
        <v/>
      </c>
      <c r="AM131" s="27" t="str">
        <f t="shared" ca="1" si="41"/>
        <v/>
      </c>
      <c r="AN131" s="27" t="str">
        <f t="shared" ca="1" si="42"/>
        <v/>
      </c>
      <c r="AO131" s="27" t="str">
        <f t="shared" ca="1" si="43"/>
        <v/>
      </c>
      <c r="AP131" s="27" t="str">
        <f t="shared" ca="1" si="44"/>
        <v/>
      </c>
      <c r="AQ131" s="27" t="str">
        <f t="shared" ca="1" si="45"/>
        <v/>
      </c>
      <c r="AR131" s="27" t="str">
        <f t="shared" ca="1" si="46"/>
        <v/>
      </c>
      <c r="AS131" s="27" t="str">
        <f t="shared" ca="1" si="47"/>
        <v/>
      </c>
      <c r="AT131" s="27" t="str">
        <f t="shared" ca="1" si="48"/>
        <v/>
      </c>
    </row>
    <row r="132" spans="1:46" x14ac:dyDescent="0.2">
      <c r="A132" t="str" cm="1">
        <f t="array" aca="1" ref="A132" ca="1">INDIRECT("D" &amp; ROW())&amp;INDIRECT("F" &amp; ROW())</f>
        <v/>
      </c>
      <c r="D132" s="55" t="str">
        <f t="shared" si="49"/>
        <v/>
      </c>
      <c r="E132" s="74"/>
      <c r="F132" s="25"/>
      <c r="G132" s="2"/>
      <c r="H132" s="57"/>
      <c r="I132" s="3"/>
      <c r="J132" s="5"/>
      <c r="K132" s="5"/>
      <c r="L132" s="5"/>
      <c r="M132" s="5"/>
      <c r="N132" s="5"/>
      <c r="O132" s="5"/>
      <c r="P132" s="5"/>
      <c r="Q132" s="5"/>
      <c r="R132" s="5"/>
      <c r="S132" s="6"/>
      <c r="T132" s="5"/>
      <c r="U132" s="5"/>
      <c r="V132" s="6"/>
      <c r="W132" s="6"/>
      <c r="X132" s="6"/>
      <c r="Y132" s="6"/>
      <c r="Z132" s="6"/>
      <c r="AA132" s="6"/>
      <c r="AB132" s="6"/>
      <c r="AC132" s="6"/>
      <c r="AD132" s="4" t="str">
        <f t="shared" ca="1" si="32"/>
        <v/>
      </c>
      <c r="AE132" s="4" t="str">
        <f t="shared" ca="1" si="33"/>
        <v/>
      </c>
      <c r="AF132" s="4" t="str">
        <f t="shared" ca="1" si="34"/>
        <v/>
      </c>
      <c r="AG132" s="4" t="str">
        <f t="shared" ca="1" si="35"/>
        <v/>
      </c>
      <c r="AH132" s="4" t="str">
        <f t="shared" ca="1" si="36"/>
        <v/>
      </c>
      <c r="AI132" s="4" t="str">
        <f t="shared" ca="1" si="37"/>
        <v/>
      </c>
      <c r="AJ132" s="4" t="str">
        <f t="shared" ca="1" si="38"/>
        <v/>
      </c>
      <c r="AK132" s="27" t="str">
        <f t="shared" ca="1" si="39"/>
        <v/>
      </c>
      <c r="AL132" s="27" t="str">
        <f t="shared" ca="1" si="40"/>
        <v/>
      </c>
      <c r="AM132" s="27" t="str">
        <f t="shared" ca="1" si="41"/>
        <v/>
      </c>
      <c r="AN132" s="27" t="str">
        <f t="shared" ca="1" si="42"/>
        <v/>
      </c>
      <c r="AO132" s="27" t="str">
        <f t="shared" ca="1" si="43"/>
        <v/>
      </c>
      <c r="AP132" s="27" t="str">
        <f t="shared" ca="1" si="44"/>
        <v/>
      </c>
      <c r="AQ132" s="27" t="str">
        <f t="shared" ca="1" si="45"/>
        <v/>
      </c>
      <c r="AR132" s="27" t="str">
        <f t="shared" ca="1" si="46"/>
        <v/>
      </c>
      <c r="AS132" s="27" t="str">
        <f t="shared" ca="1" si="47"/>
        <v/>
      </c>
      <c r="AT132" s="27" t="str">
        <f t="shared" ca="1" si="48"/>
        <v/>
      </c>
    </row>
    <row r="133" spans="1:46" x14ac:dyDescent="0.2">
      <c r="A133" t="str" cm="1">
        <f t="array" aca="1" ref="A133" ca="1">INDIRECT("D" &amp; ROW())&amp;INDIRECT("F" &amp; ROW())</f>
        <v/>
      </c>
      <c r="D133" s="55" t="str">
        <f t="shared" si="49"/>
        <v/>
      </c>
      <c r="E133" s="74"/>
      <c r="F133" s="25"/>
      <c r="G133" s="2"/>
      <c r="H133" s="57"/>
      <c r="I133" s="3"/>
      <c r="J133" s="5"/>
      <c r="K133" s="5"/>
      <c r="L133" s="5"/>
      <c r="M133" s="5"/>
      <c r="N133" s="5"/>
      <c r="O133" s="5"/>
      <c r="P133" s="5"/>
      <c r="Q133" s="5"/>
      <c r="R133" s="5"/>
      <c r="S133" s="6"/>
      <c r="T133" s="5"/>
      <c r="U133" s="5"/>
      <c r="V133" s="6"/>
      <c r="W133" s="6"/>
      <c r="X133" s="6"/>
      <c r="Y133" s="6"/>
      <c r="Z133" s="6"/>
      <c r="AA133" s="6"/>
      <c r="AB133" s="6"/>
      <c r="AC133" s="6"/>
      <c r="AD133" s="4" t="str">
        <f t="shared" ca="1" si="32"/>
        <v/>
      </c>
      <c r="AE133" s="4" t="str">
        <f t="shared" ca="1" si="33"/>
        <v/>
      </c>
      <c r="AF133" s="4" t="str">
        <f t="shared" ca="1" si="34"/>
        <v/>
      </c>
      <c r="AG133" s="4" t="str">
        <f t="shared" ca="1" si="35"/>
        <v/>
      </c>
      <c r="AH133" s="4" t="str">
        <f t="shared" ca="1" si="36"/>
        <v/>
      </c>
      <c r="AI133" s="4" t="str">
        <f t="shared" ca="1" si="37"/>
        <v/>
      </c>
      <c r="AJ133" s="4" t="str">
        <f t="shared" ca="1" si="38"/>
        <v/>
      </c>
      <c r="AK133" s="27" t="str">
        <f t="shared" ca="1" si="39"/>
        <v/>
      </c>
      <c r="AL133" s="27" t="str">
        <f t="shared" ca="1" si="40"/>
        <v/>
      </c>
      <c r="AM133" s="27" t="str">
        <f t="shared" ca="1" si="41"/>
        <v/>
      </c>
      <c r="AN133" s="27" t="str">
        <f t="shared" ca="1" si="42"/>
        <v/>
      </c>
      <c r="AO133" s="27" t="str">
        <f t="shared" ca="1" si="43"/>
        <v/>
      </c>
      <c r="AP133" s="27" t="str">
        <f t="shared" ca="1" si="44"/>
        <v/>
      </c>
      <c r="AQ133" s="27" t="str">
        <f t="shared" ca="1" si="45"/>
        <v/>
      </c>
      <c r="AR133" s="27" t="str">
        <f t="shared" ca="1" si="46"/>
        <v/>
      </c>
      <c r="AS133" s="27" t="str">
        <f t="shared" ca="1" si="47"/>
        <v/>
      </c>
      <c r="AT133" s="27" t="str">
        <f t="shared" ca="1" si="48"/>
        <v/>
      </c>
    </row>
    <row r="134" spans="1:46" x14ac:dyDescent="0.2">
      <c r="A134" t="str" cm="1">
        <f t="array" aca="1" ref="A134" ca="1">INDIRECT("D" &amp; ROW())&amp;INDIRECT("F" &amp; ROW())</f>
        <v/>
      </c>
      <c r="D134" s="55" t="str">
        <f t="shared" si="49"/>
        <v/>
      </c>
      <c r="E134" s="74"/>
      <c r="F134" s="25"/>
      <c r="G134" s="2"/>
      <c r="H134" s="57"/>
      <c r="I134" s="3"/>
      <c r="J134" s="5"/>
      <c r="K134" s="5"/>
      <c r="L134" s="5"/>
      <c r="M134" s="5"/>
      <c r="N134" s="5"/>
      <c r="O134" s="5"/>
      <c r="P134" s="5"/>
      <c r="Q134" s="5"/>
      <c r="R134" s="5"/>
      <c r="S134" s="6"/>
      <c r="T134" s="5"/>
      <c r="U134" s="5"/>
      <c r="V134" s="6"/>
      <c r="W134" s="6"/>
      <c r="X134" s="6"/>
      <c r="Y134" s="6"/>
      <c r="Z134" s="6"/>
      <c r="AA134" s="6"/>
      <c r="AB134" s="6"/>
      <c r="AC134" s="6"/>
      <c r="AD134" s="4" t="str">
        <f t="shared" ca="1" si="32"/>
        <v/>
      </c>
      <c r="AE134" s="4" t="str">
        <f t="shared" ca="1" si="33"/>
        <v/>
      </c>
      <c r="AF134" s="4" t="str">
        <f t="shared" ca="1" si="34"/>
        <v/>
      </c>
      <c r="AG134" s="4" t="str">
        <f t="shared" ca="1" si="35"/>
        <v/>
      </c>
      <c r="AH134" s="4" t="str">
        <f t="shared" ca="1" si="36"/>
        <v/>
      </c>
      <c r="AI134" s="4" t="str">
        <f t="shared" ca="1" si="37"/>
        <v/>
      </c>
      <c r="AJ134" s="4" t="str">
        <f t="shared" ca="1" si="38"/>
        <v/>
      </c>
      <c r="AK134" s="27" t="str">
        <f t="shared" ca="1" si="39"/>
        <v/>
      </c>
      <c r="AL134" s="27" t="str">
        <f t="shared" ca="1" si="40"/>
        <v/>
      </c>
      <c r="AM134" s="27" t="str">
        <f t="shared" ca="1" si="41"/>
        <v/>
      </c>
      <c r="AN134" s="27" t="str">
        <f t="shared" ca="1" si="42"/>
        <v/>
      </c>
      <c r="AO134" s="27" t="str">
        <f t="shared" ca="1" si="43"/>
        <v/>
      </c>
      <c r="AP134" s="27" t="str">
        <f t="shared" ca="1" si="44"/>
        <v/>
      </c>
      <c r="AQ134" s="27" t="str">
        <f t="shared" ca="1" si="45"/>
        <v/>
      </c>
      <c r="AR134" s="27" t="str">
        <f t="shared" ca="1" si="46"/>
        <v/>
      </c>
      <c r="AS134" s="27" t="str">
        <f t="shared" ca="1" si="47"/>
        <v/>
      </c>
      <c r="AT134" s="27" t="str">
        <f t="shared" ca="1" si="48"/>
        <v/>
      </c>
    </row>
    <row r="135" spans="1:46" x14ac:dyDescent="0.2">
      <c r="A135" t="str" cm="1">
        <f t="array" aca="1" ref="A135" ca="1">INDIRECT("D" &amp; ROW())&amp;INDIRECT("F" &amp; ROW())</f>
        <v/>
      </c>
      <c r="D135" s="55" t="str">
        <f t="shared" si="49"/>
        <v/>
      </c>
      <c r="E135" s="74"/>
      <c r="F135" s="25"/>
      <c r="G135" s="2"/>
      <c r="H135" s="57"/>
      <c r="I135" s="3"/>
      <c r="J135" s="5"/>
      <c r="K135" s="5"/>
      <c r="L135" s="5"/>
      <c r="M135" s="5"/>
      <c r="N135" s="5"/>
      <c r="O135" s="5"/>
      <c r="P135" s="5"/>
      <c r="Q135" s="5"/>
      <c r="R135" s="5"/>
      <c r="S135" s="6"/>
      <c r="T135" s="5"/>
      <c r="U135" s="5"/>
      <c r="V135" s="6"/>
      <c r="W135" s="6"/>
      <c r="X135" s="6"/>
      <c r="Y135" s="6"/>
      <c r="Z135" s="6"/>
      <c r="AA135" s="6"/>
      <c r="AB135" s="6"/>
      <c r="AC135" s="6"/>
      <c r="AD135" s="4" t="str">
        <f t="shared" ca="1" si="32"/>
        <v/>
      </c>
      <c r="AE135" s="4" t="str">
        <f t="shared" ca="1" si="33"/>
        <v/>
      </c>
      <c r="AF135" s="4" t="str">
        <f t="shared" ca="1" si="34"/>
        <v/>
      </c>
      <c r="AG135" s="4" t="str">
        <f t="shared" ca="1" si="35"/>
        <v/>
      </c>
      <c r="AH135" s="4" t="str">
        <f t="shared" ca="1" si="36"/>
        <v/>
      </c>
      <c r="AI135" s="4" t="str">
        <f t="shared" ca="1" si="37"/>
        <v/>
      </c>
      <c r="AJ135" s="4" t="str">
        <f t="shared" ca="1" si="38"/>
        <v/>
      </c>
      <c r="AK135" s="27" t="str">
        <f t="shared" ca="1" si="39"/>
        <v/>
      </c>
      <c r="AL135" s="27" t="str">
        <f t="shared" ca="1" si="40"/>
        <v/>
      </c>
      <c r="AM135" s="27" t="str">
        <f t="shared" ca="1" si="41"/>
        <v/>
      </c>
      <c r="AN135" s="27" t="str">
        <f t="shared" ca="1" si="42"/>
        <v/>
      </c>
      <c r="AO135" s="27" t="str">
        <f t="shared" ca="1" si="43"/>
        <v/>
      </c>
      <c r="AP135" s="27" t="str">
        <f t="shared" ca="1" si="44"/>
        <v/>
      </c>
      <c r="AQ135" s="27" t="str">
        <f t="shared" ca="1" si="45"/>
        <v/>
      </c>
      <c r="AR135" s="27" t="str">
        <f t="shared" ca="1" si="46"/>
        <v/>
      </c>
      <c r="AS135" s="27" t="str">
        <f t="shared" ca="1" si="47"/>
        <v/>
      </c>
      <c r="AT135" s="27" t="str">
        <f t="shared" ca="1" si="48"/>
        <v/>
      </c>
    </row>
    <row r="136" spans="1:46" x14ac:dyDescent="0.2">
      <c r="A136" t="str" cm="1">
        <f t="array" aca="1" ref="A136" ca="1">INDIRECT("D" &amp; ROW())&amp;INDIRECT("F" &amp; ROW())</f>
        <v/>
      </c>
      <c r="D136" s="55" t="str">
        <f t="shared" si="49"/>
        <v/>
      </c>
      <c r="E136" s="74"/>
      <c r="F136" s="25"/>
      <c r="G136" s="2"/>
      <c r="H136" s="57"/>
      <c r="I136" s="3"/>
      <c r="J136" s="5"/>
      <c r="K136" s="5"/>
      <c r="L136" s="5"/>
      <c r="M136" s="5"/>
      <c r="N136" s="5"/>
      <c r="O136" s="5"/>
      <c r="P136" s="5"/>
      <c r="Q136" s="5"/>
      <c r="R136" s="5"/>
      <c r="S136" s="6"/>
      <c r="T136" s="5"/>
      <c r="U136" s="5"/>
      <c r="V136" s="6"/>
      <c r="W136" s="6"/>
      <c r="X136" s="6"/>
      <c r="Y136" s="6"/>
      <c r="Z136" s="6"/>
      <c r="AA136" s="6"/>
      <c r="AB136" s="6"/>
      <c r="AC136" s="6"/>
      <c r="AD136" s="4" t="str">
        <f t="shared" ca="1" si="32"/>
        <v/>
      </c>
      <c r="AE136" s="4" t="str">
        <f t="shared" ca="1" si="33"/>
        <v/>
      </c>
      <c r="AF136" s="4" t="str">
        <f t="shared" ca="1" si="34"/>
        <v/>
      </c>
      <c r="AG136" s="4" t="str">
        <f t="shared" ca="1" si="35"/>
        <v/>
      </c>
      <c r="AH136" s="4" t="str">
        <f t="shared" ca="1" si="36"/>
        <v/>
      </c>
      <c r="AI136" s="4" t="str">
        <f t="shared" ca="1" si="37"/>
        <v/>
      </c>
      <c r="AJ136" s="4" t="str">
        <f t="shared" ca="1" si="38"/>
        <v/>
      </c>
      <c r="AK136" s="27" t="str">
        <f t="shared" ca="1" si="39"/>
        <v/>
      </c>
      <c r="AL136" s="27" t="str">
        <f t="shared" ca="1" si="40"/>
        <v/>
      </c>
      <c r="AM136" s="27" t="str">
        <f t="shared" ca="1" si="41"/>
        <v/>
      </c>
      <c r="AN136" s="27" t="str">
        <f t="shared" ca="1" si="42"/>
        <v/>
      </c>
      <c r="AO136" s="27" t="str">
        <f t="shared" ca="1" si="43"/>
        <v/>
      </c>
      <c r="AP136" s="27" t="str">
        <f t="shared" ca="1" si="44"/>
        <v/>
      </c>
      <c r="AQ136" s="27" t="str">
        <f t="shared" ca="1" si="45"/>
        <v/>
      </c>
      <c r="AR136" s="27" t="str">
        <f t="shared" ca="1" si="46"/>
        <v/>
      </c>
      <c r="AS136" s="27" t="str">
        <f t="shared" ca="1" si="47"/>
        <v/>
      </c>
      <c r="AT136" s="27" t="str">
        <f t="shared" ca="1" si="48"/>
        <v/>
      </c>
    </row>
    <row r="137" spans="1:46" x14ac:dyDescent="0.2">
      <c r="A137" t="str" cm="1">
        <f t="array" aca="1" ref="A137" ca="1">INDIRECT("D" &amp; ROW())&amp;INDIRECT("F" &amp; ROW())</f>
        <v/>
      </c>
      <c r="D137" s="55" t="str">
        <f t="shared" si="49"/>
        <v/>
      </c>
      <c r="E137" s="74"/>
      <c r="F137" s="25"/>
      <c r="G137" s="2"/>
      <c r="H137" s="57"/>
      <c r="I137" s="3"/>
      <c r="J137" s="5"/>
      <c r="K137" s="5"/>
      <c r="L137" s="5"/>
      <c r="M137" s="5"/>
      <c r="N137" s="5"/>
      <c r="O137" s="5"/>
      <c r="P137" s="5"/>
      <c r="Q137" s="5"/>
      <c r="R137" s="5"/>
      <c r="S137" s="6"/>
      <c r="T137" s="5"/>
      <c r="U137" s="5"/>
      <c r="V137" s="6"/>
      <c r="W137" s="6"/>
      <c r="X137" s="6"/>
      <c r="Y137" s="6"/>
      <c r="Z137" s="6"/>
      <c r="AA137" s="6"/>
      <c r="AB137" s="6"/>
      <c r="AC137" s="6"/>
      <c r="AD137" s="4" t="str">
        <f t="shared" ca="1" si="32"/>
        <v/>
      </c>
      <c r="AE137" s="4" t="str">
        <f t="shared" ca="1" si="33"/>
        <v/>
      </c>
      <c r="AF137" s="4" t="str">
        <f t="shared" ca="1" si="34"/>
        <v/>
      </c>
      <c r="AG137" s="4" t="str">
        <f t="shared" ca="1" si="35"/>
        <v/>
      </c>
      <c r="AH137" s="4" t="str">
        <f t="shared" ca="1" si="36"/>
        <v/>
      </c>
      <c r="AI137" s="4" t="str">
        <f t="shared" ca="1" si="37"/>
        <v/>
      </c>
      <c r="AJ137" s="4" t="str">
        <f t="shared" ca="1" si="38"/>
        <v/>
      </c>
      <c r="AK137" s="27" t="str">
        <f t="shared" ca="1" si="39"/>
        <v/>
      </c>
      <c r="AL137" s="27" t="str">
        <f t="shared" ca="1" si="40"/>
        <v/>
      </c>
      <c r="AM137" s="27" t="str">
        <f t="shared" ca="1" si="41"/>
        <v/>
      </c>
      <c r="AN137" s="27" t="str">
        <f t="shared" ca="1" si="42"/>
        <v/>
      </c>
      <c r="AO137" s="27" t="str">
        <f t="shared" ca="1" si="43"/>
        <v/>
      </c>
      <c r="AP137" s="27" t="str">
        <f t="shared" ca="1" si="44"/>
        <v/>
      </c>
      <c r="AQ137" s="27" t="str">
        <f t="shared" ca="1" si="45"/>
        <v/>
      </c>
      <c r="AR137" s="27" t="str">
        <f t="shared" ca="1" si="46"/>
        <v/>
      </c>
      <c r="AS137" s="27" t="str">
        <f t="shared" ca="1" si="47"/>
        <v/>
      </c>
      <c r="AT137" s="27" t="str">
        <f t="shared" ca="1" si="48"/>
        <v/>
      </c>
    </row>
    <row r="138" spans="1:46" x14ac:dyDescent="0.2">
      <c r="A138" t="str" cm="1">
        <f t="array" aca="1" ref="A138" ca="1">INDIRECT("D" &amp; ROW())&amp;INDIRECT("F" &amp; ROW())</f>
        <v/>
      </c>
      <c r="D138" s="55" t="str">
        <f t="shared" si="49"/>
        <v/>
      </c>
      <c r="E138" s="74"/>
      <c r="F138" s="25"/>
      <c r="G138" s="2"/>
      <c r="H138" s="57"/>
      <c r="I138" s="3"/>
      <c r="J138" s="5"/>
      <c r="K138" s="5"/>
      <c r="L138" s="5"/>
      <c r="M138" s="5"/>
      <c r="N138" s="5"/>
      <c r="O138" s="5"/>
      <c r="P138" s="5"/>
      <c r="Q138" s="5"/>
      <c r="R138" s="5"/>
      <c r="S138" s="6"/>
      <c r="T138" s="5"/>
      <c r="U138" s="5"/>
      <c r="V138" s="6"/>
      <c r="W138" s="6"/>
      <c r="X138" s="6"/>
      <c r="Y138" s="6"/>
      <c r="Z138" s="6"/>
      <c r="AA138" s="6"/>
      <c r="AB138" s="6"/>
      <c r="AC138" s="6"/>
      <c r="AD138" s="4" t="str">
        <f t="shared" ca="1" si="32"/>
        <v/>
      </c>
      <c r="AE138" s="4" t="str">
        <f t="shared" ca="1" si="33"/>
        <v/>
      </c>
      <c r="AF138" s="4" t="str">
        <f t="shared" ca="1" si="34"/>
        <v/>
      </c>
      <c r="AG138" s="4" t="str">
        <f t="shared" ca="1" si="35"/>
        <v/>
      </c>
      <c r="AH138" s="4" t="str">
        <f t="shared" ca="1" si="36"/>
        <v/>
      </c>
      <c r="AI138" s="4" t="str">
        <f t="shared" ca="1" si="37"/>
        <v/>
      </c>
      <c r="AJ138" s="4" t="str">
        <f t="shared" ca="1" si="38"/>
        <v/>
      </c>
      <c r="AK138" s="27" t="str">
        <f t="shared" ca="1" si="39"/>
        <v/>
      </c>
      <c r="AL138" s="27" t="str">
        <f t="shared" ca="1" si="40"/>
        <v/>
      </c>
      <c r="AM138" s="27" t="str">
        <f t="shared" ca="1" si="41"/>
        <v/>
      </c>
      <c r="AN138" s="27" t="str">
        <f t="shared" ca="1" si="42"/>
        <v/>
      </c>
      <c r="AO138" s="27" t="str">
        <f t="shared" ca="1" si="43"/>
        <v/>
      </c>
      <c r="AP138" s="27" t="str">
        <f t="shared" ca="1" si="44"/>
        <v/>
      </c>
      <c r="AQ138" s="27" t="str">
        <f t="shared" ca="1" si="45"/>
        <v/>
      </c>
      <c r="AR138" s="27" t="str">
        <f t="shared" ca="1" si="46"/>
        <v/>
      </c>
      <c r="AS138" s="27" t="str">
        <f t="shared" ca="1" si="47"/>
        <v/>
      </c>
      <c r="AT138" s="27" t="str">
        <f t="shared" ca="1" si="48"/>
        <v/>
      </c>
    </row>
    <row r="139" spans="1:46" x14ac:dyDescent="0.2">
      <c r="A139" t="str" cm="1">
        <f t="array" aca="1" ref="A139" ca="1">INDIRECT("D" &amp; ROW())&amp;INDIRECT("F" &amp; ROW())</f>
        <v/>
      </c>
      <c r="D139" s="55" t="str">
        <f t="shared" si="49"/>
        <v/>
      </c>
      <c r="E139" s="74"/>
      <c r="F139" s="25"/>
      <c r="G139" s="2"/>
      <c r="H139" s="57"/>
      <c r="I139" s="3"/>
      <c r="J139" s="5"/>
      <c r="K139" s="5"/>
      <c r="L139" s="5"/>
      <c r="M139" s="5"/>
      <c r="N139" s="5"/>
      <c r="O139" s="5"/>
      <c r="P139" s="5"/>
      <c r="Q139" s="5"/>
      <c r="R139" s="5"/>
      <c r="S139" s="6"/>
      <c r="T139" s="5"/>
      <c r="U139" s="5"/>
      <c r="V139" s="6"/>
      <c r="W139" s="6"/>
      <c r="X139" s="6"/>
      <c r="Y139" s="6"/>
      <c r="Z139" s="6"/>
      <c r="AA139" s="6"/>
      <c r="AB139" s="6"/>
      <c r="AC139" s="6"/>
      <c r="AD139" s="4" t="str">
        <f t="shared" ca="1" si="32"/>
        <v/>
      </c>
      <c r="AE139" s="4" t="str">
        <f t="shared" ca="1" si="33"/>
        <v/>
      </c>
      <c r="AF139" s="4" t="str">
        <f t="shared" ca="1" si="34"/>
        <v/>
      </c>
      <c r="AG139" s="4" t="str">
        <f t="shared" ca="1" si="35"/>
        <v/>
      </c>
      <c r="AH139" s="4" t="str">
        <f t="shared" ca="1" si="36"/>
        <v/>
      </c>
      <c r="AI139" s="4" t="str">
        <f t="shared" ca="1" si="37"/>
        <v/>
      </c>
      <c r="AJ139" s="4" t="str">
        <f t="shared" ca="1" si="38"/>
        <v/>
      </c>
      <c r="AK139" s="27" t="str">
        <f t="shared" ca="1" si="39"/>
        <v/>
      </c>
      <c r="AL139" s="27" t="str">
        <f t="shared" ca="1" si="40"/>
        <v/>
      </c>
      <c r="AM139" s="27" t="str">
        <f t="shared" ca="1" si="41"/>
        <v/>
      </c>
      <c r="AN139" s="27" t="str">
        <f t="shared" ca="1" si="42"/>
        <v/>
      </c>
      <c r="AO139" s="27" t="str">
        <f t="shared" ca="1" si="43"/>
        <v/>
      </c>
      <c r="AP139" s="27" t="str">
        <f t="shared" ca="1" si="44"/>
        <v/>
      </c>
      <c r="AQ139" s="27" t="str">
        <f t="shared" ca="1" si="45"/>
        <v/>
      </c>
      <c r="AR139" s="27" t="str">
        <f t="shared" ca="1" si="46"/>
        <v/>
      </c>
      <c r="AS139" s="27" t="str">
        <f t="shared" ca="1" si="47"/>
        <v/>
      </c>
      <c r="AT139" s="27" t="str">
        <f t="shared" ca="1" si="48"/>
        <v/>
      </c>
    </row>
    <row r="140" spans="1:46" x14ac:dyDescent="0.2">
      <c r="A140" t="str" cm="1">
        <f t="array" aca="1" ref="A140" ca="1">INDIRECT("D" &amp; ROW())&amp;INDIRECT("F" &amp; ROW())</f>
        <v/>
      </c>
      <c r="D140" s="55" t="str">
        <f t="shared" si="49"/>
        <v/>
      </c>
      <c r="E140" s="74"/>
      <c r="F140" s="25"/>
      <c r="G140" s="2"/>
      <c r="H140" s="57"/>
      <c r="I140" s="3"/>
      <c r="J140" s="5"/>
      <c r="K140" s="5"/>
      <c r="L140" s="5"/>
      <c r="M140" s="5"/>
      <c r="N140" s="5"/>
      <c r="O140" s="5"/>
      <c r="P140" s="5"/>
      <c r="Q140" s="5"/>
      <c r="R140" s="5"/>
      <c r="S140" s="6"/>
      <c r="T140" s="5"/>
      <c r="U140" s="5"/>
      <c r="V140" s="6"/>
      <c r="W140" s="6"/>
      <c r="X140" s="6"/>
      <c r="Y140" s="6"/>
      <c r="Z140" s="6"/>
      <c r="AA140" s="6"/>
      <c r="AB140" s="6"/>
      <c r="AC140" s="6"/>
      <c r="AD140" s="4" t="str">
        <f t="shared" ca="1" si="32"/>
        <v/>
      </c>
      <c r="AE140" s="4" t="str">
        <f t="shared" ca="1" si="33"/>
        <v/>
      </c>
      <c r="AF140" s="4" t="str">
        <f t="shared" ca="1" si="34"/>
        <v/>
      </c>
      <c r="AG140" s="4" t="str">
        <f t="shared" ca="1" si="35"/>
        <v/>
      </c>
      <c r="AH140" s="4" t="str">
        <f t="shared" ca="1" si="36"/>
        <v/>
      </c>
      <c r="AI140" s="4" t="str">
        <f t="shared" ca="1" si="37"/>
        <v/>
      </c>
      <c r="AJ140" s="4" t="str">
        <f t="shared" ca="1" si="38"/>
        <v/>
      </c>
      <c r="AK140" s="27" t="str">
        <f t="shared" ca="1" si="39"/>
        <v/>
      </c>
      <c r="AL140" s="27" t="str">
        <f t="shared" ca="1" si="40"/>
        <v/>
      </c>
      <c r="AM140" s="27" t="str">
        <f t="shared" ca="1" si="41"/>
        <v/>
      </c>
      <c r="AN140" s="27" t="str">
        <f t="shared" ca="1" si="42"/>
        <v/>
      </c>
      <c r="AO140" s="27" t="str">
        <f t="shared" ca="1" si="43"/>
        <v/>
      </c>
      <c r="AP140" s="27" t="str">
        <f t="shared" ca="1" si="44"/>
        <v/>
      </c>
      <c r="AQ140" s="27" t="str">
        <f t="shared" ca="1" si="45"/>
        <v/>
      </c>
      <c r="AR140" s="27" t="str">
        <f t="shared" ca="1" si="46"/>
        <v/>
      </c>
      <c r="AS140" s="27" t="str">
        <f t="shared" ca="1" si="47"/>
        <v/>
      </c>
      <c r="AT140" s="27" t="str">
        <f t="shared" ca="1" si="48"/>
        <v/>
      </c>
    </row>
    <row r="141" spans="1:46" x14ac:dyDescent="0.2">
      <c r="A141" t="str" cm="1">
        <f t="array" aca="1" ref="A141" ca="1">INDIRECT("D" &amp; ROW())&amp;INDIRECT("F" &amp; ROW())</f>
        <v/>
      </c>
      <c r="D141" s="55" t="str">
        <f t="shared" si="49"/>
        <v/>
      </c>
      <c r="E141" s="74"/>
      <c r="F141" s="25"/>
      <c r="G141" s="2"/>
      <c r="H141" s="57"/>
      <c r="I141" s="3"/>
      <c r="J141" s="5"/>
      <c r="K141" s="5"/>
      <c r="L141" s="5"/>
      <c r="M141" s="5"/>
      <c r="N141" s="5"/>
      <c r="O141" s="5"/>
      <c r="P141" s="5"/>
      <c r="Q141" s="5"/>
      <c r="R141" s="5"/>
      <c r="S141" s="6"/>
      <c r="T141" s="5"/>
      <c r="U141" s="5"/>
      <c r="V141" s="6"/>
      <c r="W141" s="6"/>
      <c r="X141" s="6"/>
      <c r="Y141" s="6"/>
      <c r="Z141" s="6"/>
      <c r="AA141" s="6"/>
      <c r="AB141" s="6"/>
      <c r="AC141" s="6"/>
      <c r="AD141" s="4" t="str">
        <f t="shared" ca="1" si="32"/>
        <v/>
      </c>
      <c r="AE141" s="4" t="str">
        <f t="shared" ca="1" si="33"/>
        <v/>
      </c>
      <c r="AF141" s="4" t="str">
        <f t="shared" ca="1" si="34"/>
        <v/>
      </c>
      <c r="AG141" s="4" t="str">
        <f t="shared" ca="1" si="35"/>
        <v/>
      </c>
      <c r="AH141" s="4" t="str">
        <f t="shared" ca="1" si="36"/>
        <v/>
      </c>
      <c r="AI141" s="4" t="str">
        <f t="shared" ca="1" si="37"/>
        <v/>
      </c>
      <c r="AJ141" s="4" t="str">
        <f t="shared" ca="1" si="38"/>
        <v/>
      </c>
      <c r="AK141" s="27" t="str">
        <f t="shared" ca="1" si="39"/>
        <v/>
      </c>
      <c r="AL141" s="27" t="str">
        <f t="shared" ca="1" si="40"/>
        <v/>
      </c>
      <c r="AM141" s="27" t="str">
        <f t="shared" ca="1" si="41"/>
        <v/>
      </c>
      <c r="AN141" s="27" t="str">
        <f t="shared" ca="1" si="42"/>
        <v/>
      </c>
      <c r="AO141" s="27" t="str">
        <f t="shared" ca="1" si="43"/>
        <v/>
      </c>
      <c r="AP141" s="27" t="str">
        <f t="shared" ca="1" si="44"/>
        <v/>
      </c>
      <c r="AQ141" s="27" t="str">
        <f t="shared" ca="1" si="45"/>
        <v/>
      </c>
      <c r="AR141" s="27" t="str">
        <f t="shared" ca="1" si="46"/>
        <v/>
      </c>
      <c r="AS141" s="27" t="str">
        <f t="shared" ca="1" si="47"/>
        <v/>
      </c>
      <c r="AT141" s="27" t="str">
        <f t="shared" ca="1" si="48"/>
        <v/>
      </c>
    </row>
    <row r="142" spans="1:46" x14ac:dyDescent="0.2">
      <c r="A142" t="str" cm="1">
        <f t="array" aca="1" ref="A142" ca="1">INDIRECT("D" &amp; ROW())&amp;INDIRECT("F" &amp; ROW())</f>
        <v/>
      </c>
      <c r="D142" s="55" t="str">
        <f t="shared" si="49"/>
        <v/>
      </c>
      <c r="E142" s="74"/>
      <c r="F142" s="25"/>
      <c r="G142" s="2"/>
      <c r="H142" s="57"/>
      <c r="I142" s="3"/>
      <c r="J142" s="5"/>
      <c r="K142" s="5"/>
      <c r="L142" s="5"/>
      <c r="M142" s="5"/>
      <c r="N142" s="5"/>
      <c r="O142" s="5"/>
      <c r="P142" s="5"/>
      <c r="Q142" s="5"/>
      <c r="R142" s="5"/>
      <c r="S142" s="6"/>
      <c r="T142" s="5"/>
      <c r="U142" s="5"/>
      <c r="V142" s="6"/>
      <c r="W142" s="6"/>
      <c r="X142" s="6"/>
      <c r="Y142" s="6"/>
      <c r="Z142" s="6"/>
      <c r="AA142" s="6"/>
      <c r="AB142" s="6"/>
      <c r="AC142" s="6"/>
      <c r="AD142" s="4" t="str">
        <f t="shared" ca="1" si="32"/>
        <v/>
      </c>
      <c r="AE142" s="4" t="str">
        <f t="shared" ca="1" si="33"/>
        <v/>
      </c>
      <c r="AF142" s="4" t="str">
        <f t="shared" ca="1" si="34"/>
        <v/>
      </c>
      <c r="AG142" s="4" t="str">
        <f t="shared" ca="1" si="35"/>
        <v/>
      </c>
      <c r="AH142" s="4" t="str">
        <f t="shared" ca="1" si="36"/>
        <v/>
      </c>
      <c r="AI142" s="4" t="str">
        <f t="shared" ca="1" si="37"/>
        <v/>
      </c>
      <c r="AJ142" s="4" t="str">
        <f t="shared" ca="1" si="38"/>
        <v/>
      </c>
      <c r="AK142" s="27" t="str">
        <f t="shared" ca="1" si="39"/>
        <v/>
      </c>
      <c r="AL142" s="27" t="str">
        <f t="shared" ca="1" si="40"/>
        <v/>
      </c>
      <c r="AM142" s="27" t="str">
        <f t="shared" ca="1" si="41"/>
        <v/>
      </c>
      <c r="AN142" s="27" t="str">
        <f t="shared" ca="1" si="42"/>
        <v/>
      </c>
      <c r="AO142" s="27" t="str">
        <f t="shared" ca="1" si="43"/>
        <v/>
      </c>
      <c r="AP142" s="27" t="str">
        <f t="shared" ca="1" si="44"/>
        <v/>
      </c>
      <c r="AQ142" s="27" t="str">
        <f t="shared" ca="1" si="45"/>
        <v/>
      </c>
      <c r="AR142" s="27" t="str">
        <f t="shared" ca="1" si="46"/>
        <v/>
      </c>
      <c r="AS142" s="27" t="str">
        <f t="shared" ca="1" si="47"/>
        <v/>
      </c>
      <c r="AT142" s="27" t="str">
        <f t="shared" ca="1" si="48"/>
        <v/>
      </c>
    </row>
    <row r="143" spans="1:46" x14ac:dyDescent="0.2">
      <c r="A143" t="str" cm="1">
        <f t="array" aca="1" ref="A143" ca="1">INDIRECT("D" &amp; ROW())&amp;INDIRECT("F" &amp; ROW())</f>
        <v/>
      </c>
      <c r="D143" s="55" t="str">
        <f t="shared" si="49"/>
        <v/>
      </c>
      <c r="E143" s="74"/>
      <c r="F143" s="25"/>
      <c r="G143" s="2"/>
      <c r="H143" s="57"/>
      <c r="I143" s="3"/>
      <c r="J143" s="5"/>
      <c r="K143" s="5"/>
      <c r="L143" s="5"/>
      <c r="M143" s="5"/>
      <c r="N143" s="5"/>
      <c r="O143" s="5"/>
      <c r="P143" s="5"/>
      <c r="Q143" s="5"/>
      <c r="R143" s="5"/>
      <c r="S143" s="6"/>
      <c r="T143" s="5"/>
      <c r="U143" s="5"/>
      <c r="V143" s="6"/>
      <c r="W143" s="6"/>
      <c r="X143" s="6"/>
      <c r="Y143" s="6"/>
      <c r="Z143" s="6"/>
      <c r="AA143" s="6"/>
      <c r="AB143" s="6"/>
      <c r="AC143" s="6"/>
      <c r="AD143" s="4" t="str">
        <f t="shared" ca="1" si="32"/>
        <v/>
      </c>
      <c r="AE143" s="4" t="str">
        <f t="shared" ca="1" si="33"/>
        <v/>
      </c>
      <c r="AF143" s="4" t="str">
        <f t="shared" ca="1" si="34"/>
        <v/>
      </c>
      <c r="AG143" s="4" t="str">
        <f t="shared" ca="1" si="35"/>
        <v/>
      </c>
      <c r="AH143" s="4" t="str">
        <f t="shared" ca="1" si="36"/>
        <v/>
      </c>
      <c r="AI143" s="4" t="str">
        <f t="shared" ca="1" si="37"/>
        <v/>
      </c>
      <c r="AJ143" s="4" t="str">
        <f t="shared" ca="1" si="38"/>
        <v/>
      </c>
      <c r="AK143" s="27" t="str">
        <f t="shared" ca="1" si="39"/>
        <v/>
      </c>
      <c r="AL143" s="27" t="str">
        <f t="shared" ca="1" si="40"/>
        <v/>
      </c>
      <c r="AM143" s="27" t="str">
        <f t="shared" ca="1" si="41"/>
        <v/>
      </c>
      <c r="AN143" s="27" t="str">
        <f t="shared" ca="1" si="42"/>
        <v/>
      </c>
      <c r="AO143" s="27" t="str">
        <f t="shared" ca="1" si="43"/>
        <v/>
      </c>
      <c r="AP143" s="27" t="str">
        <f t="shared" ca="1" si="44"/>
        <v/>
      </c>
      <c r="AQ143" s="27" t="str">
        <f t="shared" ca="1" si="45"/>
        <v/>
      </c>
      <c r="AR143" s="27" t="str">
        <f t="shared" ca="1" si="46"/>
        <v/>
      </c>
      <c r="AS143" s="27" t="str">
        <f t="shared" ca="1" si="47"/>
        <v/>
      </c>
      <c r="AT143" s="27" t="str">
        <f t="shared" ca="1" si="48"/>
        <v/>
      </c>
    </row>
    <row r="144" spans="1:46" x14ac:dyDescent="0.2">
      <c r="A144" t="str" cm="1">
        <f t="array" aca="1" ref="A144" ca="1">INDIRECT("D" &amp; ROW())&amp;INDIRECT("F" &amp; ROW())</f>
        <v/>
      </c>
      <c r="D144" s="55" t="str">
        <f t="shared" ref="D144:D175" si="50">IFERROR(VLOOKUP($E$5&amp;E144,Sites,4,FALSE),"")</f>
        <v/>
      </c>
      <c r="E144" s="74"/>
      <c r="F144" s="25"/>
      <c r="G144" s="2"/>
      <c r="H144" s="57"/>
      <c r="I144" s="3"/>
      <c r="J144" s="5"/>
      <c r="K144" s="5"/>
      <c r="L144" s="5"/>
      <c r="M144" s="5"/>
      <c r="N144" s="5"/>
      <c r="O144" s="5"/>
      <c r="P144" s="5"/>
      <c r="Q144" s="5"/>
      <c r="R144" s="5"/>
      <c r="S144" s="6"/>
      <c r="T144" s="5"/>
      <c r="U144" s="5"/>
      <c r="V144" s="6"/>
      <c r="W144" s="6"/>
      <c r="X144" s="6"/>
      <c r="Y144" s="6"/>
      <c r="Z144" s="6"/>
      <c r="AA144" s="6"/>
      <c r="AB144" s="6"/>
      <c r="AC144" s="6"/>
      <c r="AD144" s="4" t="str">
        <f t="shared" ca="1" si="32"/>
        <v/>
      </c>
      <c r="AE144" s="4" t="str">
        <f t="shared" ca="1" si="33"/>
        <v/>
      </c>
      <c r="AF144" s="4" t="str">
        <f t="shared" ca="1" si="34"/>
        <v/>
      </c>
      <c r="AG144" s="4" t="str">
        <f t="shared" ca="1" si="35"/>
        <v/>
      </c>
      <c r="AH144" s="4" t="str">
        <f t="shared" ca="1" si="36"/>
        <v/>
      </c>
      <c r="AI144" s="4" t="str">
        <f t="shared" ca="1" si="37"/>
        <v/>
      </c>
      <c r="AJ144" s="4" t="str">
        <f t="shared" ca="1" si="38"/>
        <v/>
      </c>
      <c r="AK144" s="27" t="str">
        <f t="shared" ca="1" si="39"/>
        <v/>
      </c>
      <c r="AL144" s="27" t="str">
        <f t="shared" ca="1" si="40"/>
        <v/>
      </c>
      <c r="AM144" s="27" t="str">
        <f t="shared" ca="1" si="41"/>
        <v/>
      </c>
      <c r="AN144" s="27" t="str">
        <f t="shared" ca="1" si="42"/>
        <v/>
      </c>
      <c r="AO144" s="27" t="str">
        <f t="shared" ca="1" si="43"/>
        <v/>
      </c>
      <c r="AP144" s="27" t="str">
        <f t="shared" ca="1" si="44"/>
        <v/>
      </c>
      <c r="AQ144" s="27" t="str">
        <f t="shared" ca="1" si="45"/>
        <v/>
      </c>
      <c r="AR144" s="27" t="str">
        <f t="shared" ca="1" si="46"/>
        <v/>
      </c>
      <c r="AS144" s="27" t="str">
        <f t="shared" ca="1" si="47"/>
        <v/>
      </c>
      <c r="AT144" s="27" t="str">
        <f t="shared" ca="1" si="48"/>
        <v/>
      </c>
    </row>
    <row r="145" spans="1:46" x14ac:dyDescent="0.2">
      <c r="A145" t="str" cm="1">
        <f t="array" aca="1" ref="A145" ca="1">INDIRECT("D" &amp; ROW())&amp;INDIRECT("F" &amp; ROW())</f>
        <v/>
      </c>
      <c r="D145" s="55" t="str">
        <f t="shared" si="50"/>
        <v/>
      </c>
      <c r="E145" s="74"/>
      <c r="F145" s="25"/>
      <c r="G145" s="2"/>
      <c r="H145" s="57"/>
      <c r="I145" s="3"/>
      <c r="J145" s="5"/>
      <c r="K145" s="5"/>
      <c r="L145" s="5"/>
      <c r="M145" s="5"/>
      <c r="N145" s="5"/>
      <c r="O145" s="5"/>
      <c r="P145" s="5"/>
      <c r="Q145" s="5"/>
      <c r="R145" s="5"/>
      <c r="S145" s="6"/>
      <c r="T145" s="5"/>
      <c r="U145" s="5"/>
      <c r="V145" s="6"/>
      <c r="W145" s="6"/>
      <c r="X145" s="6"/>
      <c r="Y145" s="6"/>
      <c r="Z145" s="6"/>
      <c r="AA145" s="6"/>
      <c r="AB145" s="6"/>
      <c r="AC145" s="6"/>
      <c r="AD145" s="4" t="str">
        <f t="shared" ref="AD145:AD208" ca="1" si="51">IF(A145="","",IFERROR((VLOOKUP(A145,A145:AC345,10,0)+VLOOKUP(A145,A145:AC345,18,0))/VLOOKUP(A145,A145:AC345,29,0),"-"))</f>
        <v/>
      </c>
      <c r="AE145" s="4" t="str">
        <f t="shared" ref="AE145:AE208" ca="1" si="52">IF(A145="","",IFERROR((VLOOKUP(A145,A145:AC345,12,0)+VLOOKUP(A145,A145:AC345,20,0))/VLOOKUP(A145,A145:AC345,29,0),"-"))</f>
        <v/>
      </c>
      <c r="AF145" s="4" t="str">
        <f t="shared" ref="AF145:AF208" ca="1" si="53">IF(A145="","",IFERROR((VLOOKUP(A145,A145:AC345,14,0)+VLOOKUP(A145,A145:AC345,22,0))/VLOOKUP(A145,A145:AC345,29,0),"-"))</f>
        <v/>
      </c>
      <c r="AG145" s="4" t="str">
        <f t="shared" ref="AG145:AG208" ca="1" si="54">IF(A145="","",IFERROR((VLOOKUP(A145,A145:AC345,16,0)+VLOOKUP(A145,A145:AC345,24,0))/VLOOKUP(A145,A145:AC345,29,0),"-"))</f>
        <v/>
      </c>
      <c r="AH145" s="4" t="str">
        <f t="shared" ref="AH145:AH208" ca="1" si="55">IF(A145="","",IFERROR(VLOOKUP(A145,A145:AC345,26,0)/VLOOKUP(A145,A145:AC345,29,0),"-"))</f>
        <v/>
      </c>
      <c r="AI145" s="4" t="str">
        <f t="shared" ref="AI145:AI208" ca="1" si="56">IF(A145="","",IFERROR(VLOOKUP(A145,A145:AC345,28,0)/VLOOKUP(A145,A145:AC345,29,0),"-"))</f>
        <v/>
      </c>
      <c r="AJ145" s="4" t="str">
        <f t="shared" ref="AJ145:AJ208" ca="1" si="57">IF(A145="","",IFERROR((VLOOKUP(A145,A145:AC345,10,0)+VLOOKUP(A145,A145:AC345,12,0)+VLOOKUP(A145,A145:AC345,14,0)+VLOOKUP(A145,A145:AC345,16,0)+VLOOKUP(A145,A145:AC345,18,0)+VLOOKUP(A145,A145:AC345,20,0)+VLOOKUP(A145,A145:AC345,22,0)+VLOOKUP(A145,A145:AC345,24,0)+VLOOKUP(A145,A145:AC345,26,0)+VLOOKUP(A145,A145:AC345,28,0))/VLOOKUP(A145,A145:AC345,29,0),"-"))</f>
        <v/>
      </c>
      <c r="AK145" s="27" t="str">
        <f t="shared" ref="AK145:AK208" ca="1" si="58">IF(A145="","",IFERROR(VLOOKUP(A145,A145:AC345,10,0)/VLOOKUP(A145,A145:AC345,9,0),"-"))</f>
        <v/>
      </c>
      <c r="AL145" s="27" t="str">
        <f t="shared" ref="AL145:AL208" ca="1" si="59">IF(A145="","",IFERROR(VLOOKUP(A145,A145:AC345,12,0)/VLOOKUP(A145,A145:AC345,11,0),"-"))</f>
        <v/>
      </c>
      <c r="AM145" s="27" t="str">
        <f t="shared" ref="AM145:AM208" ca="1" si="60">IF(A145="","",IFERROR(VLOOKUP(A145,A145:AC345,14,0)/VLOOKUP(A145,A145:AC345,13,0),"-"))</f>
        <v/>
      </c>
      <c r="AN145" s="27" t="str">
        <f t="shared" ref="AN145:AN208" ca="1" si="61">IF(A145="","",IFERROR(VLOOKUP(A145,A145:AC345,16,0)/VLOOKUP(A145,A145:AC345,15,0),"-"))</f>
        <v/>
      </c>
      <c r="AO145" s="27" t="str">
        <f t="shared" ref="AO145:AO208" ca="1" si="62">IF(A145="","",IFERROR(VLOOKUP(A145,A145:AC345,18,0)/VLOOKUP(A145,A145:AC345,17,0),"-"))</f>
        <v/>
      </c>
      <c r="AP145" s="27" t="str">
        <f t="shared" ref="AP145:AP208" ca="1" si="63">IF(A145="","",IFERROR(VLOOKUP(A145,A145:AC345,20,0)/VLOOKUP(A145,A145:AC345,19,0),"-"))</f>
        <v/>
      </c>
      <c r="AQ145" s="27" t="str">
        <f t="shared" ref="AQ145:AQ208" ca="1" si="64">IF(A145="","",IFERROR(VLOOKUP(A145,A145:AC345,22,0)/VLOOKUP(A145,A145:AC345,21,0),"-"))</f>
        <v/>
      </c>
      <c r="AR145" s="27" t="str">
        <f t="shared" ref="AR145:AR208" ca="1" si="65">IF(A145="","",IFERROR(VLOOKUP(A145,A145:AC345,24,0)/VLOOKUP(A145,A145:AC345,23,0),"-"))</f>
        <v/>
      </c>
      <c r="AS145" s="27" t="str">
        <f t="shared" ref="AS145:AS208" ca="1" si="66">IF(A145="","",IFERROR(VLOOKUP(A145,A145:AC345,26,0)/VLOOKUP(A145,A145:AC345,25,0),"-"))</f>
        <v/>
      </c>
      <c r="AT145" s="27" t="str">
        <f t="shared" ref="AT145:AT208" ca="1" si="67">IF(A145="","",IFERROR(VLOOKUP(A145,A145:AC345,28,0)/VLOOKUP(A145,A145:AC345,27,0),"-"))</f>
        <v/>
      </c>
    </row>
    <row r="146" spans="1:46" x14ac:dyDescent="0.2">
      <c r="A146" t="str" cm="1">
        <f t="array" aca="1" ref="A146" ca="1">INDIRECT("D" &amp; ROW())&amp;INDIRECT("F" &amp; ROW())</f>
        <v/>
      </c>
      <c r="D146" s="55" t="str">
        <f t="shared" si="50"/>
        <v/>
      </c>
      <c r="E146" s="74"/>
      <c r="F146" s="25"/>
      <c r="G146" s="2"/>
      <c r="H146" s="57"/>
      <c r="I146" s="3"/>
      <c r="J146" s="5"/>
      <c r="K146" s="5"/>
      <c r="L146" s="5"/>
      <c r="M146" s="5"/>
      <c r="N146" s="5"/>
      <c r="O146" s="5"/>
      <c r="P146" s="5"/>
      <c r="Q146" s="5"/>
      <c r="R146" s="5"/>
      <c r="S146" s="6"/>
      <c r="T146" s="5"/>
      <c r="U146" s="5"/>
      <c r="V146" s="6"/>
      <c r="W146" s="6"/>
      <c r="X146" s="6"/>
      <c r="Y146" s="6"/>
      <c r="Z146" s="6"/>
      <c r="AA146" s="6"/>
      <c r="AB146" s="6"/>
      <c r="AC146" s="6"/>
      <c r="AD146" s="4" t="str">
        <f t="shared" ca="1" si="51"/>
        <v/>
      </c>
      <c r="AE146" s="4" t="str">
        <f t="shared" ca="1" si="52"/>
        <v/>
      </c>
      <c r="AF146" s="4" t="str">
        <f t="shared" ca="1" si="53"/>
        <v/>
      </c>
      <c r="AG146" s="4" t="str">
        <f t="shared" ca="1" si="54"/>
        <v/>
      </c>
      <c r="AH146" s="4" t="str">
        <f t="shared" ca="1" si="55"/>
        <v/>
      </c>
      <c r="AI146" s="4" t="str">
        <f t="shared" ca="1" si="56"/>
        <v/>
      </c>
      <c r="AJ146" s="4" t="str">
        <f t="shared" ca="1" si="57"/>
        <v/>
      </c>
      <c r="AK146" s="27" t="str">
        <f t="shared" ca="1" si="58"/>
        <v/>
      </c>
      <c r="AL146" s="27" t="str">
        <f t="shared" ca="1" si="59"/>
        <v/>
      </c>
      <c r="AM146" s="27" t="str">
        <f t="shared" ca="1" si="60"/>
        <v/>
      </c>
      <c r="AN146" s="27" t="str">
        <f t="shared" ca="1" si="61"/>
        <v/>
      </c>
      <c r="AO146" s="27" t="str">
        <f t="shared" ca="1" si="62"/>
        <v/>
      </c>
      <c r="AP146" s="27" t="str">
        <f t="shared" ca="1" si="63"/>
        <v/>
      </c>
      <c r="AQ146" s="27" t="str">
        <f t="shared" ca="1" si="64"/>
        <v/>
      </c>
      <c r="AR146" s="27" t="str">
        <f t="shared" ca="1" si="65"/>
        <v/>
      </c>
      <c r="AS146" s="27" t="str">
        <f t="shared" ca="1" si="66"/>
        <v/>
      </c>
      <c r="AT146" s="27" t="str">
        <f t="shared" ca="1" si="67"/>
        <v/>
      </c>
    </row>
    <row r="147" spans="1:46" x14ac:dyDescent="0.2">
      <c r="A147" t="str" cm="1">
        <f t="array" aca="1" ref="A147" ca="1">INDIRECT("D" &amp; ROW())&amp;INDIRECT("F" &amp; ROW())</f>
        <v/>
      </c>
      <c r="D147" s="55" t="str">
        <f t="shared" si="50"/>
        <v/>
      </c>
      <c r="E147" s="74"/>
      <c r="F147" s="25"/>
      <c r="G147" s="2"/>
      <c r="H147" s="57"/>
      <c r="I147" s="3"/>
      <c r="J147" s="5"/>
      <c r="K147" s="5"/>
      <c r="L147" s="5"/>
      <c r="M147" s="5"/>
      <c r="N147" s="5"/>
      <c r="O147" s="5"/>
      <c r="P147" s="5"/>
      <c r="Q147" s="5"/>
      <c r="R147" s="5"/>
      <c r="S147" s="6"/>
      <c r="T147" s="5"/>
      <c r="U147" s="5"/>
      <c r="V147" s="6"/>
      <c r="W147" s="6"/>
      <c r="X147" s="6"/>
      <c r="Y147" s="6"/>
      <c r="Z147" s="6"/>
      <c r="AA147" s="6"/>
      <c r="AB147" s="6"/>
      <c r="AC147" s="6"/>
      <c r="AD147" s="4" t="str">
        <f t="shared" ca="1" si="51"/>
        <v/>
      </c>
      <c r="AE147" s="4" t="str">
        <f t="shared" ca="1" si="52"/>
        <v/>
      </c>
      <c r="AF147" s="4" t="str">
        <f t="shared" ca="1" si="53"/>
        <v/>
      </c>
      <c r="AG147" s="4" t="str">
        <f t="shared" ca="1" si="54"/>
        <v/>
      </c>
      <c r="AH147" s="4" t="str">
        <f t="shared" ca="1" si="55"/>
        <v/>
      </c>
      <c r="AI147" s="4" t="str">
        <f t="shared" ca="1" si="56"/>
        <v/>
      </c>
      <c r="AJ147" s="4" t="str">
        <f t="shared" ca="1" si="57"/>
        <v/>
      </c>
      <c r="AK147" s="27" t="str">
        <f t="shared" ca="1" si="58"/>
        <v/>
      </c>
      <c r="AL147" s="27" t="str">
        <f t="shared" ca="1" si="59"/>
        <v/>
      </c>
      <c r="AM147" s="27" t="str">
        <f t="shared" ca="1" si="60"/>
        <v/>
      </c>
      <c r="AN147" s="27" t="str">
        <f t="shared" ca="1" si="61"/>
        <v/>
      </c>
      <c r="AO147" s="27" t="str">
        <f t="shared" ca="1" si="62"/>
        <v/>
      </c>
      <c r="AP147" s="27" t="str">
        <f t="shared" ca="1" si="63"/>
        <v/>
      </c>
      <c r="AQ147" s="27" t="str">
        <f t="shared" ca="1" si="64"/>
        <v/>
      </c>
      <c r="AR147" s="27" t="str">
        <f t="shared" ca="1" si="65"/>
        <v/>
      </c>
      <c r="AS147" s="27" t="str">
        <f t="shared" ca="1" si="66"/>
        <v/>
      </c>
      <c r="AT147" s="27" t="str">
        <f t="shared" ca="1" si="67"/>
        <v/>
      </c>
    </row>
    <row r="148" spans="1:46" ht="15.75" x14ac:dyDescent="0.25">
      <c r="A148" t="str" cm="1">
        <f t="array" aca="1" ref="A148" ca="1">INDIRECT("D" &amp; ROW())&amp;INDIRECT("F" &amp; ROW())</f>
        <v/>
      </c>
      <c r="D148" s="55" t="str">
        <f t="shared" si="50"/>
        <v/>
      </c>
      <c r="E148" s="71"/>
      <c r="F148" s="25"/>
      <c r="G148" s="2"/>
      <c r="H148" s="2"/>
      <c r="I148" s="1"/>
      <c r="J148" s="1"/>
      <c r="K148" s="1"/>
      <c r="L148" s="1"/>
      <c r="M148" s="1"/>
      <c r="N148" s="1"/>
      <c r="O148" s="1"/>
      <c r="P148" s="1"/>
      <c r="Q148" s="1"/>
      <c r="R148" s="1"/>
      <c r="S148" s="1"/>
      <c r="T148" s="1"/>
      <c r="U148" s="1"/>
      <c r="V148" s="1"/>
      <c r="W148" s="1"/>
      <c r="X148" s="1"/>
      <c r="Y148" s="1"/>
      <c r="Z148" s="1"/>
      <c r="AA148" s="1"/>
      <c r="AB148" s="1"/>
      <c r="AC148" s="1"/>
      <c r="AD148" s="4" t="str">
        <f t="shared" ca="1" si="51"/>
        <v/>
      </c>
      <c r="AE148" s="4" t="str">
        <f t="shared" ca="1" si="52"/>
        <v/>
      </c>
      <c r="AF148" s="4" t="str">
        <f t="shared" ca="1" si="53"/>
        <v/>
      </c>
      <c r="AG148" s="4" t="str">
        <f t="shared" ca="1" si="54"/>
        <v/>
      </c>
      <c r="AH148" s="4" t="str">
        <f t="shared" ca="1" si="55"/>
        <v/>
      </c>
      <c r="AI148" s="4" t="str">
        <f t="shared" ca="1" si="56"/>
        <v/>
      </c>
      <c r="AJ148" s="4" t="str">
        <f t="shared" ca="1" si="57"/>
        <v/>
      </c>
      <c r="AK148" s="27" t="str">
        <f t="shared" ca="1" si="58"/>
        <v/>
      </c>
      <c r="AL148" s="27" t="str">
        <f t="shared" ca="1" si="59"/>
        <v/>
      </c>
      <c r="AM148" s="27" t="str">
        <f t="shared" ca="1" si="60"/>
        <v/>
      </c>
      <c r="AN148" s="27" t="str">
        <f t="shared" ca="1" si="61"/>
        <v/>
      </c>
      <c r="AO148" s="27" t="str">
        <f t="shared" ca="1" si="62"/>
        <v/>
      </c>
      <c r="AP148" s="27" t="str">
        <f t="shared" ca="1" si="63"/>
        <v/>
      </c>
      <c r="AQ148" s="27" t="str">
        <f t="shared" ca="1" si="64"/>
        <v/>
      </c>
      <c r="AR148" s="27" t="str">
        <f t="shared" ca="1" si="65"/>
        <v/>
      </c>
      <c r="AS148" s="27" t="str">
        <f t="shared" ca="1" si="66"/>
        <v/>
      </c>
      <c r="AT148" s="27" t="str">
        <f t="shared" ca="1" si="67"/>
        <v/>
      </c>
    </row>
    <row r="149" spans="1:46" ht="15.75" x14ac:dyDescent="0.25">
      <c r="A149" t="str" cm="1">
        <f t="array" aca="1" ref="A149" ca="1">INDIRECT("D" &amp; ROW())&amp;INDIRECT("F" &amp; ROW())</f>
        <v/>
      </c>
      <c r="D149" s="55" t="str">
        <f t="shared" si="50"/>
        <v/>
      </c>
      <c r="E149" s="71"/>
      <c r="F149" s="25"/>
      <c r="G149" s="2"/>
      <c r="H149" s="2"/>
      <c r="I149" s="3"/>
      <c r="J149" s="3"/>
      <c r="K149" s="3"/>
      <c r="L149" s="3"/>
      <c r="M149" s="3"/>
      <c r="N149" s="3"/>
      <c r="O149" s="3"/>
      <c r="P149" s="3"/>
      <c r="Q149" s="3"/>
      <c r="R149" s="3"/>
      <c r="S149" s="3"/>
      <c r="T149" s="3"/>
      <c r="U149" s="3"/>
      <c r="V149" s="3"/>
      <c r="W149" s="3"/>
      <c r="X149" s="3"/>
      <c r="Y149" s="3"/>
      <c r="Z149" s="3"/>
      <c r="AA149" s="3"/>
      <c r="AB149" s="3"/>
      <c r="AC149" s="3"/>
      <c r="AD149" s="4" t="str">
        <f t="shared" ca="1" si="51"/>
        <v/>
      </c>
      <c r="AE149" s="4" t="str">
        <f t="shared" ca="1" si="52"/>
        <v/>
      </c>
      <c r="AF149" s="4" t="str">
        <f t="shared" ca="1" si="53"/>
        <v/>
      </c>
      <c r="AG149" s="4" t="str">
        <f t="shared" ca="1" si="54"/>
        <v/>
      </c>
      <c r="AH149" s="4" t="str">
        <f t="shared" ca="1" si="55"/>
        <v/>
      </c>
      <c r="AI149" s="4" t="str">
        <f t="shared" ca="1" si="56"/>
        <v/>
      </c>
      <c r="AJ149" s="4" t="str">
        <f t="shared" ca="1" si="57"/>
        <v/>
      </c>
      <c r="AK149" s="27" t="str">
        <f t="shared" ca="1" si="58"/>
        <v/>
      </c>
      <c r="AL149" s="27" t="str">
        <f t="shared" ca="1" si="59"/>
        <v/>
      </c>
      <c r="AM149" s="27" t="str">
        <f t="shared" ca="1" si="60"/>
        <v/>
      </c>
      <c r="AN149" s="27" t="str">
        <f t="shared" ca="1" si="61"/>
        <v/>
      </c>
      <c r="AO149" s="27" t="str">
        <f t="shared" ca="1" si="62"/>
        <v/>
      </c>
      <c r="AP149" s="27" t="str">
        <f t="shared" ca="1" si="63"/>
        <v/>
      </c>
      <c r="AQ149" s="27" t="str">
        <f t="shared" ca="1" si="64"/>
        <v/>
      </c>
      <c r="AR149" s="27" t="str">
        <f t="shared" ca="1" si="65"/>
        <v/>
      </c>
      <c r="AS149" s="27" t="str">
        <f t="shared" ca="1" si="66"/>
        <v/>
      </c>
      <c r="AT149" s="27" t="str">
        <f t="shared" ca="1" si="67"/>
        <v/>
      </c>
    </row>
    <row r="150" spans="1:46" ht="15.75" x14ac:dyDescent="0.25">
      <c r="A150" t="str" cm="1">
        <f t="array" aca="1" ref="A150" ca="1">INDIRECT("D" &amp; ROW())&amp;INDIRECT("F" &amp; ROW())</f>
        <v/>
      </c>
      <c r="D150" s="55" t="str">
        <f t="shared" si="50"/>
        <v/>
      </c>
      <c r="E150" s="71"/>
      <c r="F150" s="25"/>
      <c r="G150" s="2"/>
      <c r="H150" s="2"/>
      <c r="I150" s="1"/>
      <c r="J150" s="1"/>
      <c r="K150" s="1"/>
      <c r="L150" s="1"/>
      <c r="M150" s="1"/>
      <c r="N150" s="1"/>
      <c r="O150" s="1"/>
      <c r="P150" s="1"/>
      <c r="Q150" s="1"/>
      <c r="R150" s="1"/>
      <c r="S150" s="1"/>
      <c r="T150" s="1"/>
      <c r="U150" s="1"/>
      <c r="V150" s="1"/>
      <c r="W150" s="1"/>
      <c r="X150" s="1"/>
      <c r="Y150" s="1"/>
      <c r="Z150" s="1"/>
      <c r="AA150" s="1"/>
      <c r="AB150" s="1"/>
      <c r="AC150" s="1"/>
      <c r="AD150" s="4" t="str">
        <f t="shared" ca="1" si="51"/>
        <v/>
      </c>
      <c r="AE150" s="4" t="str">
        <f t="shared" ca="1" si="52"/>
        <v/>
      </c>
      <c r="AF150" s="4" t="str">
        <f t="shared" ca="1" si="53"/>
        <v/>
      </c>
      <c r="AG150" s="4" t="str">
        <f t="shared" ca="1" si="54"/>
        <v/>
      </c>
      <c r="AH150" s="4" t="str">
        <f t="shared" ca="1" si="55"/>
        <v/>
      </c>
      <c r="AI150" s="4" t="str">
        <f t="shared" ca="1" si="56"/>
        <v/>
      </c>
      <c r="AJ150" s="4" t="str">
        <f t="shared" ca="1" si="57"/>
        <v/>
      </c>
      <c r="AK150" s="27" t="str">
        <f t="shared" ca="1" si="58"/>
        <v/>
      </c>
      <c r="AL150" s="27" t="str">
        <f t="shared" ca="1" si="59"/>
        <v/>
      </c>
      <c r="AM150" s="27" t="str">
        <f t="shared" ca="1" si="60"/>
        <v/>
      </c>
      <c r="AN150" s="27" t="str">
        <f t="shared" ca="1" si="61"/>
        <v/>
      </c>
      <c r="AO150" s="27" t="str">
        <f t="shared" ca="1" si="62"/>
        <v/>
      </c>
      <c r="AP150" s="27" t="str">
        <f t="shared" ca="1" si="63"/>
        <v/>
      </c>
      <c r="AQ150" s="27" t="str">
        <f t="shared" ca="1" si="64"/>
        <v/>
      </c>
      <c r="AR150" s="27" t="str">
        <f t="shared" ca="1" si="65"/>
        <v/>
      </c>
      <c r="AS150" s="27" t="str">
        <f t="shared" ca="1" si="66"/>
        <v/>
      </c>
      <c r="AT150" s="27" t="str">
        <f t="shared" ca="1" si="67"/>
        <v/>
      </c>
    </row>
    <row r="151" spans="1:46" ht="15.75" x14ac:dyDescent="0.25">
      <c r="A151" t="str" cm="1">
        <f t="array" aca="1" ref="A151" ca="1">INDIRECT("D" &amp; ROW())&amp;INDIRECT("F" &amp; ROW())</f>
        <v/>
      </c>
      <c r="D151" s="55" t="str">
        <f t="shared" si="50"/>
        <v/>
      </c>
      <c r="E151" s="71"/>
      <c r="F151" s="25"/>
      <c r="G151" s="2"/>
      <c r="H151" s="2"/>
      <c r="I151" s="3"/>
      <c r="J151" s="3"/>
      <c r="K151" s="3"/>
      <c r="L151" s="3"/>
      <c r="M151" s="3"/>
      <c r="N151" s="3"/>
      <c r="O151" s="3"/>
      <c r="P151" s="3"/>
      <c r="Q151" s="3"/>
      <c r="R151" s="3"/>
      <c r="S151" s="3"/>
      <c r="T151" s="3"/>
      <c r="U151" s="3"/>
      <c r="V151" s="3"/>
      <c r="W151" s="3"/>
      <c r="X151" s="3"/>
      <c r="Y151" s="3"/>
      <c r="Z151" s="3"/>
      <c r="AA151" s="3"/>
      <c r="AB151" s="3"/>
      <c r="AC151" s="3"/>
      <c r="AD151" s="4" t="str">
        <f t="shared" ca="1" si="51"/>
        <v/>
      </c>
      <c r="AE151" s="4" t="str">
        <f t="shared" ca="1" si="52"/>
        <v/>
      </c>
      <c r="AF151" s="4" t="str">
        <f t="shared" ca="1" si="53"/>
        <v/>
      </c>
      <c r="AG151" s="4" t="str">
        <f t="shared" ca="1" si="54"/>
        <v/>
      </c>
      <c r="AH151" s="4" t="str">
        <f t="shared" ca="1" si="55"/>
        <v/>
      </c>
      <c r="AI151" s="4" t="str">
        <f t="shared" ca="1" si="56"/>
        <v/>
      </c>
      <c r="AJ151" s="4" t="str">
        <f t="shared" ca="1" si="57"/>
        <v/>
      </c>
      <c r="AK151" s="27" t="str">
        <f t="shared" ca="1" si="58"/>
        <v/>
      </c>
      <c r="AL151" s="27" t="str">
        <f t="shared" ca="1" si="59"/>
        <v/>
      </c>
      <c r="AM151" s="27" t="str">
        <f t="shared" ca="1" si="60"/>
        <v/>
      </c>
      <c r="AN151" s="27" t="str">
        <f t="shared" ca="1" si="61"/>
        <v/>
      </c>
      <c r="AO151" s="27" t="str">
        <f t="shared" ca="1" si="62"/>
        <v/>
      </c>
      <c r="AP151" s="27" t="str">
        <f t="shared" ca="1" si="63"/>
        <v/>
      </c>
      <c r="AQ151" s="27" t="str">
        <f t="shared" ca="1" si="64"/>
        <v/>
      </c>
      <c r="AR151" s="27" t="str">
        <f t="shared" ca="1" si="65"/>
        <v/>
      </c>
      <c r="AS151" s="27" t="str">
        <f t="shared" ca="1" si="66"/>
        <v/>
      </c>
      <c r="AT151" s="27" t="str">
        <f t="shared" ca="1" si="67"/>
        <v/>
      </c>
    </row>
    <row r="152" spans="1:46" ht="15.75" x14ac:dyDescent="0.25">
      <c r="A152" t="str" cm="1">
        <f t="array" aca="1" ref="A152" ca="1">INDIRECT("D" &amp; ROW())&amp;INDIRECT("F" &amp; ROW())</f>
        <v/>
      </c>
      <c r="D152" s="55" t="str">
        <f t="shared" si="50"/>
        <v/>
      </c>
      <c r="E152" s="71"/>
      <c r="F152" s="25"/>
      <c r="G152" s="2"/>
      <c r="H152" s="2"/>
      <c r="I152" s="3"/>
      <c r="J152" s="3"/>
      <c r="K152" s="3"/>
      <c r="L152" s="3"/>
      <c r="M152" s="3"/>
      <c r="N152" s="3"/>
      <c r="O152" s="3"/>
      <c r="P152" s="3"/>
      <c r="Q152" s="3"/>
      <c r="R152" s="3"/>
      <c r="S152" s="3"/>
      <c r="T152" s="3"/>
      <c r="U152" s="3"/>
      <c r="V152" s="3"/>
      <c r="W152" s="3"/>
      <c r="X152" s="3"/>
      <c r="Y152" s="3"/>
      <c r="Z152" s="3"/>
      <c r="AA152" s="3"/>
      <c r="AB152" s="3"/>
      <c r="AC152" s="3"/>
      <c r="AD152" s="4" t="str">
        <f t="shared" ca="1" si="51"/>
        <v/>
      </c>
      <c r="AE152" s="4" t="str">
        <f t="shared" ca="1" si="52"/>
        <v/>
      </c>
      <c r="AF152" s="4" t="str">
        <f t="shared" ca="1" si="53"/>
        <v/>
      </c>
      <c r="AG152" s="4" t="str">
        <f t="shared" ca="1" si="54"/>
        <v/>
      </c>
      <c r="AH152" s="4" t="str">
        <f t="shared" ca="1" si="55"/>
        <v/>
      </c>
      <c r="AI152" s="4" t="str">
        <f t="shared" ca="1" si="56"/>
        <v/>
      </c>
      <c r="AJ152" s="4" t="str">
        <f t="shared" ca="1" si="57"/>
        <v/>
      </c>
      <c r="AK152" s="27" t="str">
        <f t="shared" ca="1" si="58"/>
        <v/>
      </c>
      <c r="AL152" s="27" t="str">
        <f t="shared" ca="1" si="59"/>
        <v/>
      </c>
      <c r="AM152" s="27" t="str">
        <f t="shared" ca="1" si="60"/>
        <v/>
      </c>
      <c r="AN152" s="27" t="str">
        <f t="shared" ca="1" si="61"/>
        <v/>
      </c>
      <c r="AO152" s="27" t="str">
        <f t="shared" ca="1" si="62"/>
        <v/>
      </c>
      <c r="AP152" s="27" t="str">
        <f t="shared" ca="1" si="63"/>
        <v/>
      </c>
      <c r="AQ152" s="27" t="str">
        <f t="shared" ca="1" si="64"/>
        <v/>
      </c>
      <c r="AR152" s="27" t="str">
        <f t="shared" ca="1" si="65"/>
        <v/>
      </c>
      <c r="AS152" s="27" t="str">
        <f t="shared" ca="1" si="66"/>
        <v/>
      </c>
      <c r="AT152" s="27" t="str">
        <f t="shared" ca="1" si="67"/>
        <v/>
      </c>
    </row>
    <row r="153" spans="1:46" ht="15.75" x14ac:dyDescent="0.25">
      <c r="A153" t="str" cm="1">
        <f t="array" aca="1" ref="A153" ca="1">INDIRECT("D" &amp; ROW())&amp;INDIRECT("F" &amp; ROW())</f>
        <v/>
      </c>
      <c r="D153" s="55" t="str">
        <f t="shared" si="50"/>
        <v/>
      </c>
      <c r="E153" s="71"/>
      <c r="F153" s="25"/>
      <c r="G153" s="2"/>
      <c r="H153" s="2"/>
      <c r="I153" s="1"/>
      <c r="J153" s="1"/>
      <c r="K153" s="1"/>
      <c r="L153" s="1"/>
      <c r="M153" s="1"/>
      <c r="N153" s="1"/>
      <c r="O153" s="1"/>
      <c r="P153" s="1"/>
      <c r="Q153" s="1"/>
      <c r="R153" s="1"/>
      <c r="S153" s="1"/>
      <c r="T153" s="1"/>
      <c r="U153" s="1"/>
      <c r="V153" s="1"/>
      <c r="W153" s="1"/>
      <c r="X153" s="1"/>
      <c r="Y153" s="1"/>
      <c r="Z153" s="1"/>
      <c r="AA153" s="1"/>
      <c r="AB153" s="1"/>
      <c r="AC153" s="1"/>
      <c r="AD153" s="4" t="str">
        <f t="shared" ca="1" si="51"/>
        <v/>
      </c>
      <c r="AE153" s="4" t="str">
        <f t="shared" ca="1" si="52"/>
        <v/>
      </c>
      <c r="AF153" s="4" t="str">
        <f t="shared" ca="1" si="53"/>
        <v/>
      </c>
      <c r="AG153" s="4" t="str">
        <f t="shared" ca="1" si="54"/>
        <v/>
      </c>
      <c r="AH153" s="4" t="str">
        <f t="shared" ca="1" si="55"/>
        <v/>
      </c>
      <c r="AI153" s="4" t="str">
        <f t="shared" ca="1" si="56"/>
        <v/>
      </c>
      <c r="AJ153" s="4" t="str">
        <f t="shared" ca="1" si="57"/>
        <v/>
      </c>
      <c r="AK153" s="27" t="str">
        <f t="shared" ca="1" si="58"/>
        <v/>
      </c>
      <c r="AL153" s="27" t="str">
        <f t="shared" ca="1" si="59"/>
        <v/>
      </c>
      <c r="AM153" s="27" t="str">
        <f t="shared" ca="1" si="60"/>
        <v/>
      </c>
      <c r="AN153" s="27" t="str">
        <f t="shared" ca="1" si="61"/>
        <v/>
      </c>
      <c r="AO153" s="27" t="str">
        <f t="shared" ca="1" si="62"/>
        <v/>
      </c>
      <c r="AP153" s="27" t="str">
        <f t="shared" ca="1" si="63"/>
        <v/>
      </c>
      <c r="AQ153" s="27" t="str">
        <f t="shared" ca="1" si="64"/>
        <v/>
      </c>
      <c r="AR153" s="27" t="str">
        <f t="shared" ca="1" si="65"/>
        <v/>
      </c>
      <c r="AS153" s="27" t="str">
        <f t="shared" ca="1" si="66"/>
        <v/>
      </c>
      <c r="AT153" s="27" t="str">
        <f t="shared" ca="1" si="67"/>
        <v/>
      </c>
    </row>
    <row r="154" spans="1:46" ht="15.75" x14ac:dyDescent="0.25">
      <c r="A154" t="str" cm="1">
        <f t="array" aca="1" ref="A154" ca="1">INDIRECT("D" &amp; ROW())&amp;INDIRECT("F" &amp; ROW())</f>
        <v/>
      </c>
      <c r="D154" s="55" t="str">
        <f t="shared" si="50"/>
        <v/>
      </c>
      <c r="E154" s="71"/>
      <c r="F154" s="25"/>
      <c r="G154" s="2"/>
      <c r="H154" s="2"/>
      <c r="I154" s="3"/>
      <c r="J154" s="3"/>
      <c r="K154" s="3"/>
      <c r="L154" s="3"/>
      <c r="M154" s="3"/>
      <c r="N154" s="3"/>
      <c r="O154" s="3"/>
      <c r="P154" s="3"/>
      <c r="Q154" s="3"/>
      <c r="R154" s="3"/>
      <c r="S154" s="3"/>
      <c r="T154" s="3"/>
      <c r="U154" s="3"/>
      <c r="V154" s="3"/>
      <c r="W154" s="3"/>
      <c r="X154" s="3"/>
      <c r="Y154" s="3"/>
      <c r="Z154" s="3"/>
      <c r="AA154" s="3"/>
      <c r="AB154" s="3"/>
      <c r="AC154" s="3"/>
      <c r="AD154" s="4" t="str">
        <f t="shared" ca="1" si="51"/>
        <v/>
      </c>
      <c r="AE154" s="4" t="str">
        <f t="shared" ca="1" si="52"/>
        <v/>
      </c>
      <c r="AF154" s="4" t="str">
        <f t="shared" ca="1" si="53"/>
        <v/>
      </c>
      <c r="AG154" s="4" t="str">
        <f t="shared" ca="1" si="54"/>
        <v/>
      </c>
      <c r="AH154" s="4" t="str">
        <f t="shared" ca="1" si="55"/>
        <v/>
      </c>
      <c r="AI154" s="4" t="str">
        <f t="shared" ca="1" si="56"/>
        <v/>
      </c>
      <c r="AJ154" s="4" t="str">
        <f t="shared" ca="1" si="57"/>
        <v/>
      </c>
      <c r="AK154" s="27" t="str">
        <f t="shared" ca="1" si="58"/>
        <v/>
      </c>
      <c r="AL154" s="27" t="str">
        <f t="shared" ca="1" si="59"/>
        <v/>
      </c>
      <c r="AM154" s="27" t="str">
        <f t="shared" ca="1" si="60"/>
        <v/>
      </c>
      <c r="AN154" s="27" t="str">
        <f t="shared" ca="1" si="61"/>
        <v/>
      </c>
      <c r="AO154" s="27" t="str">
        <f t="shared" ca="1" si="62"/>
        <v/>
      </c>
      <c r="AP154" s="27" t="str">
        <f t="shared" ca="1" si="63"/>
        <v/>
      </c>
      <c r="AQ154" s="27" t="str">
        <f t="shared" ca="1" si="64"/>
        <v/>
      </c>
      <c r="AR154" s="27" t="str">
        <f t="shared" ca="1" si="65"/>
        <v/>
      </c>
      <c r="AS154" s="27" t="str">
        <f t="shared" ca="1" si="66"/>
        <v/>
      </c>
      <c r="AT154" s="27" t="str">
        <f t="shared" ca="1" si="67"/>
        <v/>
      </c>
    </row>
    <row r="155" spans="1:46" ht="15.75" x14ac:dyDescent="0.25">
      <c r="A155" t="str" cm="1">
        <f t="array" aca="1" ref="A155" ca="1">INDIRECT("D" &amp; ROW())&amp;INDIRECT("F" &amp; ROW())</f>
        <v/>
      </c>
      <c r="D155" s="55" t="str">
        <f t="shared" si="50"/>
        <v/>
      </c>
      <c r="E155" s="71"/>
      <c r="F155" s="25"/>
      <c r="G155" s="2"/>
      <c r="H155" s="2"/>
      <c r="I155" s="1"/>
      <c r="J155" s="1"/>
      <c r="K155" s="1"/>
      <c r="L155" s="1"/>
      <c r="M155" s="1"/>
      <c r="N155" s="1"/>
      <c r="O155" s="1"/>
      <c r="P155" s="1"/>
      <c r="Q155" s="1"/>
      <c r="R155" s="1"/>
      <c r="S155" s="1"/>
      <c r="T155" s="1"/>
      <c r="U155" s="1"/>
      <c r="V155" s="1"/>
      <c r="W155" s="1"/>
      <c r="X155" s="1"/>
      <c r="Y155" s="1"/>
      <c r="Z155" s="1"/>
      <c r="AA155" s="1"/>
      <c r="AB155" s="1"/>
      <c r="AC155" s="1"/>
      <c r="AD155" s="4" t="str">
        <f t="shared" ca="1" si="51"/>
        <v/>
      </c>
      <c r="AE155" s="4" t="str">
        <f t="shared" ca="1" si="52"/>
        <v/>
      </c>
      <c r="AF155" s="4" t="str">
        <f t="shared" ca="1" si="53"/>
        <v/>
      </c>
      <c r="AG155" s="4" t="str">
        <f t="shared" ca="1" si="54"/>
        <v/>
      </c>
      <c r="AH155" s="4" t="str">
        <f t="shared" ca="1" si="55"/>
        <v/>
      </c>
      <c r="AI155" s="4" t="str">
        <f t="shared" ca="1" si="56"/>
        <v/>
      </c>
      <c r="AJ155" s="4" t="str">
        <f t="shared" ca="1" si="57"/>
        <v/>
      </c>
      <c r="AK155" s="27" t="str">
        <f t="shared" ca="1" si="58"/>
        <v/>
      </c>
      <c r="AL155" s="27" t="str">
        <f t="shared" ca="1" si="59"/>
        <v/>
      </c>
      <c r="AM155" s="27" t="str">
        <f t="shared" ca="1" si="60"/>
        <v/>
      </c>
      <c r="AN155" s="27" t="str">
        <f t="shared" ca="1" si="61"/>
        <v/>
      </c>
      <c r="AO155" s="27" t="str">
        <f t="shared" ca="1" si="62"/>
        <v/>
      </c>
      <c r="AP155" s="27" t="str">
        <f t="shared" ca="1" si="63"/>
        <v/>
      </c>
      <c r="AQ155" s="27" t="str">
        <f t="shared" ca="1" si="64"/>
        <v/>
      </c>
      <c r="AR155" s="27" t="str">
        <f t="shared" ca="1" si="65"/>
        <v/>
      </c>
      <c r="AS155" s="27" t="str">
        <f t="shared" ca="1" si="66"/>
        <v/>
      </c>
      <c r="AT155" s="27" t="str">
        <f t="shared" ca="1" si="67"/>
        <v/>
      </c>
    </row>
    <row r="156" spans="1:46" ht="15.75" x14ac:dyDescent="0.25">
      <c r="A156" t="str" cm="1">
        <f t="array" aca="1" ref="A156" ca="1">INDIRECT("D" &amp; ROW())&amp;INDIRECT("F" &amp; ROW())</f>
        <v/>
      </c>
      <c r="D156" s="55" t="str">
        <f t="shared" si="50"/>
        <v/>
      </c>
      <c r="E156" s="71"/>
      <c r="F156" s="25"/>
      <c r="G156" s="2"/>
      <c r="H156" s="2"/>
      <c r="I156" s="3"/>
      <c r="J156" s="3"/>
      <c r="K156" s="3"/>
      <c r="L156" s="3"/>
      <c r="M156" s="3"/>
      <c r="N156" s="3"/>
      <c r="O156" s="3"/>
      <c r="P156" s="3"/>
      <c r="Q156" s="3"/>
      <c r="R156" s="3"/>
      <c r="S156" s="3"/>
      <c r="T156" s="3"/>
      <c r="U156" s="3"/>
      <c r="V156" s="3"/>
      <c r="W156" s="3"/>
      <c r="X156" s="3"/>
      <c r="Y156" s="3"/>
      <c r="Z156" s="3"/>
      <c r="AA156" s="3"/>
      <c r="AB156" s="3"/>
      <c r="AC156" s="3"/>
      <c r="AD156" s="4" t="str">
        <f t="shared" ca="1" si="51"/>
        <v/>
      </c>
      <c r="AE156" s="4" t="str">
        <f t="shared" ca="1" si="52"/>
        <v/>
      </c>
      <c r="AF156" s="4" t="str">
        <f t="shared" ca="1" si="53"/>
        <v/>
      </c>
      <c r="AG156" s="4" t="str">
        <f t="shared" ca="1" si="54"/>
        <v/>
      </c>
      <c r="AH156" s="4" t="str">
        <f t="shared" ca="1" si="55"/>
        <v/>
      </c>
      <c r="AI156" s="4" t="str">
        <f t="shared" ca="1" si="56"/>
        <v/>
      </c>
      <c r="AJ156" s="4" t="str">
        <f t="shared" ca="1" si="57"/>
        <v/>
      </c>
      <c r="AK156" s="27" t="str">
        <f t="shared" ca="1" si="58"/>
        <v/>
      </c>
      <c r="AL156" s="27" t="str">
        <f t="shared" ca="1" si="59"/>
        <v/>
      </c>
      <c r="AM156" s="27" t="str">
        <f t="shared" ca="1" si="60"/>
        <v/>
      </c>
      <c r="AN156" s="27" t="str">
        <f t="shared" ca="1" si="61"/>
        <v/>
      </c>
      <c r="AO156" s="27" t="str">
        <f t="shared" ca="1" si="62"/>
        <v/>
      </c>
      <c r="AP156" s="27" t="str">
        <f t="shared" ca="1" si="63"/>
        <v/>
      </c>
      <c r="AQ156" s="27" t="str">
        <f t="shared" ca="1" si="64"/>
        <v/>
      </c>
      <c r="AR156" s="27" t="str">
        <f t="shared" ca="1" si="65"/>
        <v/>
      </c>
      <c r="AS156" s="27" t="str">
        <f t="shared" ca="1" si="66"/>
        <v/>
      </c>
      <c r="AT156" s="27" t="str">
        <f t="shared" ca="1" si="67"/>
        <v/>
      </c>
    </row>
    <row r="157" spans="1:46" ht="15.75" x14ac:dyDescent="0.25">
      <c r="A157" t="str" cm="1">
        <f t="array" aca="1" ref="A157" ca="1">INDIRECT("D" &amp; ROW())&amp;INDIRECT("F" &amp; ROW())</f>
        <v/>
      </c>
      <c r="D157" s="55" t="str">
        <f t="shared" si="50"/>
        <v/>
      </c>
      <c r="E157" s="71"/>
      <c r="F157" s="25"/>
      <c r="G157" s="2"/>
      <c r="H157" s="2"/>
      <c r="I157" s="1"/>
      <c r="J157" s="1"/>
      <c r="K157" s="1"/>
      <c r="L157" s="1"/>
      <c r="M157" s="1"/>
      <c r="N157" s="1"/>
      <c r="O157" s="1"/>
      <c r="P157" s="1"/>
      <c r="Q157" s="1"/>
      <c r="R157" s="1"/>
      <c r="S157" s="1"/>
      <c r="T157" s="1"/>
      <c r="U157" s="1"/>
      <c r="V157" s="1"/>
      <c r="W157" s="1"/>
      <c r="X157" s="1"/>
      <c r="Y157" s="1"/>
      <c r="Z157" s="1"/>
      <c r="AA157" s="1"/>
      <c r="AB157" s="1"/>
      <c r="AC157" s="1"/>
      <c r="AD157" s="4" t="str">
        <f t="shared" ca="1" si="51"/>
        <v/>
      </c>
      <c r="AE157" s="4" t="str">
        <f t="shared" ca="1" si="52"/>
        <v/>
      </c>
      <c r="AF157" s="4" t="str">
        <f t="shared" ca="1" si="53"/>
        <v/>
      </c>
      <c r="AG157" s="4" t="str">
        <f t="shared" ca="1" si="54"/>
        <v/>
      </c>
      <c r="AH157" s="4" t="str">
        <f t="shared" ca="1" si="55"/>
        <v/>
      </c>
      <c r="AI157" s="4" t="str">
        <f t="shared" ca="1" si="56"/>
        <v/>
      </c>
      <c r="AJ157" s="4" t="str">
        <f t="shared" ca="1" si="57"/>
        <v/>
      </c>
      <c r="AK157" s="27" t="str">
        <f t="shared" ca="1" si="58"/>
        <v/>
      </c>
      <c r="AL157" s="27" t="str">
        <f t="shared" ca="1" si="59"/>
        <v/>
      </c>
      <c r="AM157" s="27" t="str">
        <f t="shared" ca="1" si="60"/>
        <v/>
      </c>
      <c r="AN157" s="27" t="str">
        <f t="shared" ca="1" si="61"/>
        <v/>
      </c>
      <c r="AO157" s="27" t="str">
        <f t="shared" ca="1" si="62"/>
        <v/>
      </c>
      <c r="AP157" s="27" t="str">
        <f t="shared" ca="1" si="63"/>
        <v/>
      </c>
      <c r="AQ157" s="27" t="str">
        <f t="shared" ca="1" si="64"/>
        <v/>
      </c>
      <c r="AR157" s="27" t="str">
        <f t="shared" ca="1" si="65"/>
        <v/>
      </c>
      <c r="AS157" s="27" t="str">
        <f t="shared" ca="1" si="66"/>
        <v/>
      </c>
      <c r="AT157" s="27" t="str">
        <f t="shared" ca="1" si="67"/>
        <v/>
      </c>
    </row>
    <row r="158" spans="1:46" ht="15.75" x14ac:dyDescent="0.25">
      <c r="A158" t="str" cm="1">
        <f t="array" aca="1" ref="A158" ca="1">INDIRECT("D" &amp; ROW())&amp;INDIRECT("F" &amp; ROW())</f>
        <v/>
      </c>
      <c r="D158" s="55" t="str">
        <f t="shared" si="50"/>
        <v/>
      </c>
      <c r="E158" s="71"/>
      <c r="F158" s="25"/>
      <c r="G158" s="2"/>
      <c r="H158" s="2"/>
      <c r="I158" s="3"/>
      <c r="J158" s="3"/>
      <c r="K158" s="3"/>
      <c r="L158" s="3"/>
      <c r="M158" s="3"/>
      <c r="N158" s="3"/>
      <c r="O158" s="3"/>
      <c r="P158" s="3"/>
      <c r="Q158" s="3"/>
      <c r="R158" s="3"/>
      <c r="S158" s="3"/>
      <c r="T158" s="3"/>
      <c r="U158" s="3"/>
      <c r="V158" s="3"/>
      <c r="W158" s="3"/>
      <c r="X158" s="3"/>
      <c r="Y158" s="3"/>
      <c r="Z158" s="3"/>
      <c r="AA158" s="3"/>
      <c r="AB158" s="3"/>
      <c r="AC158" s="3"/>
      <c r="AD158" s="4" t="str">
        <f t="shared" ca="1" si="51"/>
        <v/>
      </c>
      <c r="AE158" s="4" t="str">
        <f t="shared" ca="1" si="52"/>
        <v/>
      </c>
      <c r="AF158" s="4" t="str">
        <f t="shared" ca="1" si="53"/>
        <v/>
      </c>
      <c r="AG158" s="4" t="str">
        <f t="shared" ca="1" si="54"/>
        <v/>
      </c>
      <c r="AH158" s="4" t="str">
        <f t="shared" ca="1" si="55"/>
        <v/>
      </c>
      <c r="AI158" s="4" t="str">
        <f t="shared" ca="1" si="56"/>
        <v/>
      </c>
      <c r="AJ158" s="4" t="str">
        <f t="shared" ca="1" si="57"/>
        <v/>
      </c>
      <c r="AK158" s="27" t="str">
        <f t="shared" ca="1" si="58"/>
        <v/>
      </c>
      <c r="AL158" s="27" t="str">
        <f t="shared" ca="1" si="59"/>
        <v/>
      </c>
      <c r="AM158" s="27" t="str">
        <f t="shared" ca="1" si="60"/>
        <v/>
      </c>
      <c r="AN158" s="27" t="str">
        <f t="shared" ca="1" si="61"/>
        <v/>
      </c>
      <c r="AO158" s="27" t="str">
        <f t="shared" ca="1" si="62"/>
        <v/>
      </c>
      <c r="AP158" s="27" t="str">
        <f t="shared" ca="1" si="63"/>
        <v/>
      </c>
      <c r="AQ158" s="27" t="str">
        <f t="shared" ca="1" si="64"/>
        <v/>
      </c>
      <c r="AR158" s="27" t="str">
        <f t="shared" ca="1" si="65"/>
        <v/>
      </c>
      <c r="AS158" s="27" t="str">
        <f t="shared" ca="1" si="66"/>
        <v/>
      </c>
      <c r="AT158" s="27" t="str">
        <f t="shared" ca="1" si="67"/>
        <v/>
      </c>
    </row>
    <row r="159" spans="1:46" ht="15.75" x14ac:dyDescent="0.25">
      <c r="A159" t="str" cm="1">
        <f t="array" aca="1" ref="A159" ca="1">INDIRECT("D" &amp; ROW())&amp;INDIRECT("F" &amp; ROW())</f>
        <v/>
      </c>
      <c r="D159" s="55" t="str">
        <f t="shared" si="50"/>
        <v/>
      </c>
      <c r="E159" s="71"/>
      <c r="F159" s="25"/>
      <c r="G159" s="2"/>
      <c r="H159" s="2"/>
      <c r="I159" s="1"/>
      <c r="J159" s="1"/>
      <c r="K159" s="1"/>
      <c r="L159" s="1"/>
      <c r="M159" s="1"/>
      <c r="N159" s="1"/>
      <c r="O159" s="1"/>
      <c r="P159" s="1"/>
      <c r="Q159" s="1"/>
      <c r="R159" s="1"/>
      <c r="S159" s="1"/>
      <c r="T159" s="1"/>
      <c r="U159" s="1"/>
      <c r="V159" s="1"/>
      <c r="W159" s="1"/>
      <c r="X159" s="1"/>
      <c r="Y159" s="1"/>
      <c r="Z159" s="1"/>
      <c r="AA159" s="1"/>
      <c r="AB159" s="1"/>
      <c r="AC159" s="1"/>
      <c r="AD159" s="4" t="str">
        <f t="shared" ca="1" si="51"/>
        <v/>
      </c>
      <c r="AE159" s="4" t="str">
        <f t="shared" ca="1" si="52"/>
        <v/>
      </c>
      <c r="AF159" s="4" t="str">
        <f t="shared" ca="1" si="53"/>
        <v/>
      </c>
      <c r="AG159" s="4" t="str">
        <f t="shared" ca="1" si="54"/>
        <v/>
      </c>
      <c r="AH159" s="4" t="str">
        <f t="shared" ca="1" si="55"/>
        <v/>
      </c>
      <c r="AI159" s="4" t="str">
        <f t="shared" ca="1" si="56"/>
        <v/>
      </c>
      <c r="AJ159" s="4" t="str">
        <f t="shared" ca="1" si="57"/>
        <v/>
      </c>
      <c r="AK159" s="27" t="str">
        <f t="shared" ca="1" si="58"/>
        <v/>
      </c>
      <c r="AL159" s="27" t="str">
        <f t="shared" ca="1" si="59"/>
        <v/>
      </c>
      <c r="AM159" s="27" t="str">
        <f t="shared" ca="1" si="60"/>
        <v/>
      </c>
      <c r="AN159" s="27" t="str">
        <f t="shared" ca="1" si="61"/>
        <v/>
      </c>
      <c r="AO159" s="27" t="str">
        <f t="shared" ca="1" si="62"/>
        <v/>
      </c>
      <c r="AP159" s="27" t="str">
        <f t="shared" ca="1" si="63"/>
        <v/>
      </c>
      <c r="AQ159" s="27" t="str">
        <f t="shared" ca="1" si="64"/>
        <v/>
      </c>
      <c r="AR159" s="27" t="str">
        <f t="shared" ca="1" si="65"/>
        <v/>
      </c>
      <c r="AS159" s="27" t="str">
        <f t="shared" ca="1" si="66"/>
        <v/>
      </c>
      <c r="AT159" s="27" t="str">
        <f t="shared" ca="1" si="67"/>
        <v/>
      </c>
    </row>
    <row r="160" spans="1:46" ht="15.75" x14ac:dyDescent="0.25">
      <c r="A160" t="str" cm="1">
        <f t="array" aca="1" ref="A160" ca="1">INDIRECT("D" &amp; ROW())&amp;INDIRECT("F" &amp; ROW())</f>
        <v/>
      </c>
      <c r="D160" s="55" t="str">
        <f t="shared" si="50"/>
        <v/>
      </c>
      <c r="E160" s="71"/>
      <c r="F160" s="25"/>
      <c r="G160" s="2"/>
      <c r="H160" s="2"/>
      <c r="I160" s="3"/>
      <c r="J160" s="3"/>
      <c r="K160" s="3"/>
      <c r="L160" s="3"/>
      <c r="M160" s="3"/>
      <c r="N160" s="3"/>
      <c r="O160" s="3"/>
      <c r="P160" s="3"/>
      <c r="Q160" s="3"/>
      <c r="R160" s="3"/>
      <c r="S160" s="3"/>
      <c r="T160" s="3"/>
      <c r="U160" s="3"/>
      <c r="V160" s="3"/>
      <c r="W160" s="3"/>
      <c r="X160" s="3"/>
      <c r="Y160" s="3"/>
      <c r="Z160" s="3"/>
      <c r="AA160" s="3"/>
      <c r="AB160" s="3"/>
      <c r="AC160" s="3"/>
      <c r="AD160" s="4" t="str">
        <f t="shared" ca="1" si="51"/>
        <v/>
      </c>
      <c r="AE160" s="4" t="str">
        <f t="shared" ca="1" si="52"/>
        <v/>
      </c>
      <c r="AF160" s="4" t="str">
        <f t="shared" ca="1" si="53"/>
        <v/>
      </c>
      <c r="AG160" s="4" t="str">
        <f t="shared" ca="1" si="54"/>
        <v/>
      </c>
      <c r="AH160" s="4" t="str">
        <f t="shared" ca="1" si="55"/>
        <v/>
      </c>
      <c r="AI160" s="4" t="str">
        <f t="shared" ca="1" si="56"/>
        <v/>
      </c>
      <c r="AJ160" s="4" t="str">
        <f t="shared" ca="1" si="57"/>
        <v/>
      </c>
      <c r="AK160" s="27" t="str">
        <f t="shared" ca="1" si="58"/>
        <v/>
      </c>
      <c r="AL160" s="27" t="str">
        <f t="shared" ca="1" si="59"/>
        <v/>
      </c>
      <c r="AM160" s="27" t="str">
        <f t="shared" ca="1" si="60"/>
        <v/>
      </c>
      <c r="AN160" s="27" t="str">
        <f t="shared" ca="1" si="61"/>
        <v/>
      </c>
      <c r="AO160" s="27" t="str">
        <f t="shared" ca="1" si="62"/>
        <v/>
      </c>
      <c r="AP160" s="27" t="str">
        <f t="shared" ca="1" si="63"/>
        <v/>
      </c>
      <c r="AQ160" s="27" t="str">
        <f t="shared" ca="1" si="64"/>
        <v/>
      </c>
      <c r="AR160" s="27" t="str">
        <f t="shared" ca="1" si="65"/>
        <v/>
      </c>
      <c r="AS160" s="27" t="str">
        <f t="shared" ca="1" si="66"/>
        <v/>
      </c>
      <c r="AT160" s="27" t="str">
        <f t="shared" ca="1" si="67"/>
        <v/>
      </c>
    </row>
    <row r="161" spans="1:46" ht="15.75" x14ac:dyDescent="0.25">
      <c r="A161" t="str" cm="1">
        <f t="array" aca="1" ref="A161" ca="1">INDIRECT("D" &amp; ROW())&amp;INDIRECT("F" &amp; ROW())</f>
        <v/>
      </c>
      <c r="D161" s="55" t="str">
        <f t="shared" si="50"/>
        <v/>
      </c>
      <c r="E161" s="71"/>
      <c r="F161" s="25"/>
      <c r="G161" s="2"/>
      <c r="H161" s="2"/>
      <c r="I161" s="1"/>
      <c r="J161" s="1"/>
      <c r="K161" s="1"/>
      <c r="L161" s="1"/>
      <c r="M161" s="1"/>
      <c r="N161" s="1"/>
      <c r="O161" s="1"/>
      <c r="P161" s="1"/>
      <c r="Q161" s="1"/>
      <c r="R161" s="1"/>
      <c r="S161" s="1"/>
      <c r="T161" s="1"/>
      <c r="U161" s="1"/>
      <c r="V161" s="1"/>
      <c r="W161" s="1"/>
      <c r="X161" s="1"/>
      <c r="Y161" s="1"/>
      <c r="Z161" s="1"/>
      <c r="AA161" s="1"/>
      <c r="AB161" s="1"/>
      <c r="AC161" s="1"/>
      <c r="AD161" s="4" t="str">
        <f t="shared" ca="1" si="51"/>
        <v/>
      </c>
      <c r="AE161" s="4" t="str">
        <f t="shared" ca="1" si="52"/>
        <v/>
      </c>
      <c r="AF161" s="4" t="str">
        <f t="shared" ca="1" si="53"/>
        <v/>
      </c>
      <c r="AG161" s="4" t="str">
        <f t="shared" ca="1" si="54"/>
        <v/>
      </c>
      <c r="AH161" s="4" t="str">
        <f t="shared" ca="1" si="55"/>
        <v/>
      </c>
      <c r="AI161" s="4" t="str">
        <f t="shared" ca="1" si="56"/>
        <v/>
      </c>
      <c r="AJ161" s="4" t="str">
        <f t="shared" ca="1" si="57"/>
        <v/>
      </c>
      <c r="AK161" s="27" t="str">
        <f t="shared" ca="1" si="58"/>
        <v/>
      </c>
      <c r="AL161" s="27" t="str">
        <f t="shared" ca="1" si="59"/>
        <v/>
      </c>
      <c r="AM161" s="27" t="str">
        <f t="shared" ca="1" si="60"/>
        <v/>
      </c>
      <c r="AN161" s="27" t="str">
        <f t="shared" ca="1" si="61"/>
        <v/>
      </c>
      <c r="AO161" s="27" t="str">
        <f t="shared" ca="1" si="62"/>
        <v/>
      </c>
      <c r="AP161" s="27" t="str">
        <f t="shared" ca="1" si="63"/>
        <v/>
      </c>
      <c r="AQ161" s="27" t="str">
        <f t="shared" ca="1" si="64"/>
        <v/>
      </c>
      <c r="AR161" s="27" t="str">
        <f t="shared" ca="1" si="65"/>
        <v/>
      </c>
      <c r="AS161" s="27" t="str">
        <f t="shared" ca="1" si="66"/>
        <v/>
      </c>
      <c r="AT161" s="27" t="str">
        <f t="shared" ca="1" si="67"/>
        <v/>
      </c>
    </row>
    <row r="162" spans="1:46" ht="15.75" x14ac:dyDescent="0.25">
      <c r="A162" t="str" cm="1">
        <f t="array" aca="1" ref="A162" ca="1">INDIRECT("D" &amp; ROW())&amp;INDIRECT("F" &amp; ROW())</f>
        <v/>
      </c>
      <c r="D162" s="55" t="str">
        <f t="shared" si="50"/>
        <v/>
      </c>
      <c r="E162" s="71"/>
      <c r="F162" s="25"/>
      <c r="G162" s="2"/>
      <c r="H162" s="2"/>
      <c r="I162" s="3"/>
      <c r="J162" s="3"/>
      <c r="K162" s="3"/>
      <c r="L162" s="3"/>
      <c r="M162" s="3"/>
      <c r="N162" s="3"/>
      <c r="O162" s="3"/>
      <c r="P162" s="3"/>
      <c r="Q162" s="3"/>
      <c r="R162" s="3"/>
      <c r="S162" s="3"/>
      <c r="T162" s="3"/>
      <c r="U162" s="3"/>
      <c r="V162" s="3"/>
      <c r="W162" s="3"/>
      <c r="X162" s="3"/>
      <c r="Y162" s="3"/>
      <c r="Z162" s="3"/>
      <c r="AA162" s="3"/>
      <c r="AB162" s="3"/>
      <c r="AC162" s="3"/>
      <c r="AD162" s="4" t="str">
        <f t="shared" ca="1" si="51"/>
        <v/>
      </c>
      <c r="AE162" s="4" t="str">
        <f t="shared" ca="1" si="52"/>
        <v/>
      </c>
      <c r="AF162" s="4" t="str">
        <f t="shared" ca="1" si="53"/>
        <v/>
      </c>
      <c r="AG162" s="4" t="str">
        <f t="shared" ca="1" si="54"/>
        <v/>
      </c>
      <c r="AH162" s="4" t="str">
        <f t="shared" ca="1" si="55"/>
        <v/>
      </c>
      <c r="AI162" s="4" t="str">
        <f t="shared" ca="1" si="56"/>
        <v/>
      </c>
      <c r="AJ162" s="4" t="str">
        <f t="shared" ca="1" si="57"/>
        <v/>
      </c>
      <c r="AK162" s="27" t="str">
        <f t="shared" ca="1" si="58"/>
        <v/>
      </c>
      <c r="AL162" s="27" t="str">
        <f t="shared" ca="1" si="59"/>
        <v/>
      </c>
      <c r="AM162" s="27" t="str">
        <f t="shared" ca="1" si="60"/>
        <v/>
      </c>
      <c r="AN162" s="27" t="str">
        <f t="shared" ca="1" si="61"/>
        <v/>
      </c>
      <c r="AO162" s="27" t="str">
        <f t="shared" ca="1" si="62"/>
        <v/>
      </c>
      <c r="AP162" s="27" t="str">
        <f t="shared" ca="1" si="63"/>
        <v/>
      </c>
      <c r="AQ162" s="27" t="str">
        <f t="shared" ca="1" si="64"/>
        <v/>
      </c>
      <c r="AR162" s="27" t="str">
        <f t="shared" ca="1" si="65"/>
        <v/>
      </c>
      <c r="AS162" s="27" t="str">
        <f t="shared" ca="1" si="66"/>
        <v/>
      </c>
      <c r="AT162" s="27" t="str">
        <f t="shared" ca="1" si="67"/>
        <v/>
      </c>
    </row>
    <row r="163" spans="1:46" ht="15.75" x14ac:dyDescent="0.25">
      <c r="A163" t="str" cm="1">
        <f t="array" aca="1" ref="A163" ca="1">INDIRECT("D" &amp; ROW())&amp;INDIRECT("F" &amp; ROW())</f>
        <v/>
      </c>
      <c r="D163" s="55" t="str">
        <f t="shared" si="50"/>
        <v/>
      </c>
      <c r="E163" s="71"/>
      <c r="F163" s="25"/>
      <c r="G163" s="2"/>
      <c r="H163" s="2"/>
      <c r="I163" s="1"/>
      <c r="J163" s="1"/>
      <c r="K163" s="1"/>
      <c r="L163" s="1"/>
      <c r="M163" s="1"/>
      <c r="N163" s="1"/>
      <c r="O163" s="1"/>
      <c r="P163" s="1"/>
      <c r="Q163" s="1"/>
      <c r="R163" s="1"/>
      <c r="S163" s="1"/>
      <c r="T163" s="1"/>
      <c r="U163" s="1"/>
      <c r="V163" s="1"/>
      <c r="W163" s="1"/>
      <c r="X163" s="1"/>
      <c r="Y163" s="1"/>
      <c r="Z163" s="1"/>
      <c r="AA163" s="1"/>
      <c r="AB163" s="1"/>
      <c r="AC163" s="1"/>
      <c r="AD163" s="4" t="str">
        <f t="shared" ca="1" si="51"/>
        <v/>
      </c>
      <c r="AE163" s="4" t="str">
        <f t="shared" ca="1" si="52"/>
        <v/>
      </c>
      <c r="AF163" s="4" t="str">
        <f t="shared" ca="1" si="53"/>
        <v/>
      </c>
      <c r="AG163" s="4" t="str">
        <f t="shared" ca="1" si="54"/>
        <v/>
      </c>
      <c r="AH163" s="4" t="str">
        <f t="shared" ca="1" si="55"/>
        <v/>
      </c>
      <c r="AI163" s="4" t="str">
        <f t="shared" ca="1" si="56"/>
        <v/>
      </c>
      <c r="AJ163" s="4" t="str">
        <f t="shared" ca="1" si="57"/>
        <v/>
      </c>
      <c r="AK163" s="27" t="str">
        <f t="shared" ca="1" si="58"/>
        <v/>
      </c>
      <c r="AL163" s="27" t="str">
        <f t="shared" ca="1" si="59"/>
        <v/>
      </c>
      <c r="AM163" s="27" t="str">
        <f t="shared" ca="1" si="60"/>
        <v/>
      </c>
      <c r="AN163" s="27" t="str">
        <f t="shared" ca="1" si="61"/>
        <v/>
      </c>
      <c r="AO163" s="27" t="str">
        <f t="shared" ca="1" si="62"/>
        <v/>
      </c>
      <c r="AP163" s="27" t="str">
        <f t="shared" ca="1" si="63"/>
        <v/>
      </c>
      <c r="AQ163" s="27" t="str">
        <f t="shared" ca="1" si="64"/>
        <v/>
      </c>
      <c r="AR163" s="27" t="str">
        <f t="shared" ca="1" si="65"/>
        <v/>
      </c>
      <c r="AS163" s="27" t="str">
        <f t="shared" ca="1" si="66"/>
        <v/>
      </c>
      <c r="AT163" s="27" t="str">
        <f t="shared" ca="1" si="67"/>
        <v/>
      </c>
    </row>
    <row r="164" spans="1:46" ht="15.75" x14ac:dyDescent="0.25">
      <c r="A164" t="str" cm="1">
        <f t="array" aca="1" ref="A164" ca="1">INDIRECT("D" &amp; ROW())&amp;INDIRECT("F" &amp; ROW())</f>
        <v/>
      </c>
      <c r="D164" s="55" t="str">
        <f t="shared" si="50"/>
        <v/>
      </c>
      <c r="E164" s="71"/>
      <c r="F164" s="25"/>
      <c r="G164" s="2"/>
      <c r="H164" s="2"/>
      <c r="I164" s="3"/>
      <c r="J164" s="3"/>
      <c r="K164" s="3"/>
      <c r="L164" s="3"/>
      <c r="M164" s="3"/>
      <c r="N164" s="3"/>
      <c r="O164" s="3"/>
      <c r="P164" s="3"/>
      <c r="Q164" s="3"/>
      <c r="R164" s="3"/>
      <c r="S164" s="3"/>
      <c r="T164" s="3"/>
      <c r="U164" s="3"/>
      <c r="V164" s="3"/>
      <c r="W164" s="3"/>
      <c r="X164" s="3"/>
      <c r="Y164" s="3"/>
      <c r="Z164" s="3"/>
      <c r="AA164" s="3"/>
      <c r="AB164" s="3"/>
      <c r="AC164" s="3"/>
      <c r="AD164" s="4" t="str">
        <f t="shared" ca="1" si="51"/>
        <v/>
      </c>
      <c r="AE164" s="4" t="str">
        <f t="shared" ca="1" si="52"/>
        <v/>
      </c>
      <c r="AF164" s="4" t="str">
        <f t="shared" ca="1" si="53"/>
        <v/>
      </c>
      <c r="AG164" s="4" t="str">
        <f t="shared" ca="1" si="54"/>
        <v/>
      </c>
      <c r="AH164" s="4" t="str">
        <f t="shared" ca="1" si="55"/>
        <v/>
      </c>
      <c r="AI164" s="4" t="str">
        <f t="shared" ca="1" si="56"/>
        <v/>
      </c>
      <c r="AJ164" s="4" t="str">
        <f t="shared" ca="1" si="57"/>
        <v/>
      </c>
      <c r="AK164" s="27" t="str">
        <f t="shared" ca="1" si="58"/>
        <v/>
      </c>
      <c r="AL164" s="27" t="str">
        <f t="shared" ca="1" si="59"/>
        <v/>
      </c>
      <c r="AM164" s="27" t="str">
        <f t="shared" ca="1" si="60"/>
        <v/>
      </c>
      <c r="AN164" s="27" t="str">
        <f t="shared" ca="1" si="61"/>
        <v/>
      </c>
      <c r="AO164" s="27" t="str">
        <f t="shared" ca="1" si="62"/>
        <v/>
      </c>
      <c r="AP164" s="27" t="str">
        <f t="shared" ca="1" si="63"/>
        <v/>
      </c>
      <c r="AQ164" s="27" t="str">
        <f t="shared" ca="1" si="64"/>
        <v/>
      </c>
      <c r="AR164" s="27" t="str">
        <f t="shared" ca="1" si="65"/>
        <v/>
      </c>
      <c r="AS164" s="27" t="str">
        <f t="shared" ca="1" si="66"/>
        <v/>
      </c>
      <c r="AT164" s="27" t="str">
        <f t="shared" ca="1" si="67"/>
        <v/>
      </c>
    </row>
    <row r="165" spans="1:46" ht="15.75" x14ac:dyDescent="0.25">
      <c r="A165" t="str" cm="1">
        <f t="array" aca="1" ref="A165" ca="1">INDIRECT("D" &amp; ROW())&amp;INDIRECT("F" &amp; ROW())</f>
        <v/>
      </c>
      <c r="D165" s="55" t="str">
        <f t="shared" si="50"/>
        <v/>
      </c>
      <c r="E165" s="71"/>
      <c r="F165" s="25"/>
      <c r="G165" s="2"/>
      <c r="H165" s="2"/>
      <c r="I165" s="1"/>
      <c r="J165" s="1"/>
      <c r="K165" s="1"/>
      <c r="L165" s="1"/>
      <c r="M165" s="1"/>
      <c r="N165" s="1"/>
      <c r="O165" s="1"/>
      <c r="P165" s="1"/>
      <c r="Q165" s="1"/>
      <c r="R165" s="1"/>
      <c r="S165" s="1"/>
      <c r="T165" s="1"/>
      <c r="U165" s="1"/>
      <c r="V165" s="1"/>
      <c r="W165" s="1"/>
      <c r="X165" s="1"/>
      <c r="Y165" s="1"/>
      <c r="Z165" s="1"/>
      <c r="AA165" s="1"/>
      <c r="AB165" s="1"/>
      <c r="AC165" s="1"/>
      <c r="AD165" s="4" t="str">
        <f t="shared" ca="1" si="51"/>
        <v/>
      </c>
      <c r="AE165" s="4" t="str">
        <f t="shared" ca="1" si="52"/>
        <v/>
      </c>
      <c r="AF165" s="4" t="str">
        <f t="shared" ca="1" si="53"/>
        <v/>
      </c>
      <c r="AG165" s="4" t="str">
        <f t="shared" ca="1" si="54"/>
        <v/>
      </c>
      <c r="AH165" s="4" t="str">
        <f t="shared" ca="1" si="55"/>
        <v/>
      </c>
      <c r="AI165" s="4" t="str">
        <f t="shared" ca="1" si="56"/>
        <v/>
      </c>
      <c r="AJ165" s="4" t="str">
        <f t="shared" ca="1" si="57"/>
        <v/>
      </c>
      <c r="AK165" s="27" t="str">
        <f t="shared" ca="1" si="58"/>
        <v/>
      </c>
      <c r="AL165" s="27" t="str">
        <f t="shared" ca="1" si="59"/>
        <v/>
      </c>
      <c r="AM165" s="27" t="str">
        <f t="shared" ca="1" si="60"/>
        <v/>
      </c>
      <c r="AN165" s="27" t="str">
        <f t="shared" ca="1" si="61"/>
        <v/>
      </c>
      <c r="AO165" s="27" t="str">
        <f t="shared" ca="1" si="62"/>
        <v/>
      </c>
      <c r="AP165" s="27" t="str">
        <f t="shared" ca="1" si="63"/>
        <v/>
      </c>
      <c r="AQ165" s="27" t="str">
        <f t="shared" ca="1" si="64"/>
        <v/>
      </c>
      <c r="AR165" s="27" t="str">
        <f t="shared" ca="1" si="65"/>
        <v/>
      </c>
      <c r="AS165" s="27" t="str">
        <f t="shared" ca="1" si="66"/>
        <v/>
      </c>
      <c r="AT165" s="27" t="str">
        <f t="shared" ca="1" si="67"/>
        <v/>
      </c>
    </row>
    <row r="166" spans="1:46" ht="15.75" x14ac:dyDescent="0.25">
      <c r="A166" t="str" cm="1">
        <f t="array" aca="1" ref="A166" ca="1">INDIRECT("D" &amp; ROW())&amp;INDIRECT("F" &amp; ROW())</f>
        <v/>
      </c>
      <c r="D166" s="55" t="str">
        <f t="shared" si="50"/>
        <v/>
      </c>
      <c r="E166" s="71"/>
      <c r="F166" s="25"/>
      <c r="G166" s="2"/>
      <c r="H166" s="2"/>
      <c r="I166" s="3"/>
      <c r="J166" s="3"/>
      <c r="K166" s="3"/>
      <c r="L166" s="3"/>
      <c r="M166" s="3"/>
      <c r="N166" s="3"/>
      <c r="O166" s="3"/>
      <c r="P166" s="3"/>
      <c r="Q166" s="3"/>
      <c r="R166" s="3"/>
      <c r="S166" s="3"/>
      <c r="T166" s="3"/>
      <c r="U166" s="3"/>
      <c r="V166" s="3"/>
      <c r="W166" s="3"/>
      <c r="X166" s="3"/>
      <c r="Y166" s="3"/>
      <c r="Z166" s="3"/>
      <c r="AA166" s="3"/>
      <c r="AB166" s="3"/>
      <c r="AC166" s="3"/>
      <c r="AD166" s="4" t="str">
        <f t="shared" ca="1" si="51"/>
        <v/>
      </c>
      <c r="AE166" s="4" t="str">
        <f t="shared" ca="1" si="52"/>
        <v/>
      </c>
      <c r="AF166" s="4" t="str">
        <f t="shared" ca="1" si="53"/>
        <v/>
      </c>
      <c r="AG166" s="4" t="str">
        <f t="shared" ca="1" si="54"/>
        <v/>
      </c>
      <c r="AH166" s="4" t="str">
        <f t="shared" ca="1" si="55"/>
        <v/>
      </c>
      <c r="AI166" s="4" t="str">
        <f t="shared" ca="1" si="56"/>
        <v/>
      </c>
      <c r="AJ166" s="4" t="str">
        <f t="shared" ca="1" si="57"/>
        <v/>
      </c>
      <c r="AK166" s="27" t="str">
        <f t="shared" ca="1" si="58"/>
        <v/>
      </c>
      <c r="AL166" s="27" t="str">
        <f t="shared" ca="1" si="59"/>
        <v/>
      </c>
      <c r="AM166" s="27" t="str">
        <f t="shared" ca="1" si="60"/>
        <v/>
      </c>
      <c r="AN166" s="27" t="str">
        <f t="shared" ca="1" si="61"/>
        <v/>
      </c>
      <c r="AO166" s="27" t="str">
        <f t="shared" ca="1" si="62"/>
        <v/>
      </c>
      <c r="AP166" s="27" t="str">
        <f t="shared" ca="1" si="63"/>
        <v/>
      </c>
      <c r="AQ166" s="27" t="str">
        <f t="shared" ca="1" si="64"/>
        <v/>
      </c>
      <c r="AR166" s="27" t="str">
        <f t="shared" ca="1" si="65"/>
        <v/>
      </c>
      <c r="AS166" s="27" t="str">
        <f t="shared" ca="1" si="66"/>
        <v/>
      </c>
      <c r="AT166" s="27" t="str">
        <f t="shared" ca="1" si="67"/>
        <v/>
      </c>
    </row>
    <row r="167" spans="1:46" ht="15.75" x14ac:dyDescent="0.25">
      <c r="A167" t="str" cm="1">
        <f t="array" aca="1" ref="A167" ca="1">INDIRECT("D" &amp; ROW())&amp;INDIRECT("F" &amp; ROW())</f>
        <v/>
      </c>
      <c r="D167" s="55" t="str">
        <f t="shared" si="50"/>
        <v/>
      </c>
      <c r="E167" s="71"/>
      <c r="F167" s="25"/>
      <c r="G167" s="2"/>
      <c r="H167" s="2"/>
      <c r="I167" s="1"/>
      <c r="J167" s="1"/>
      <c r="K167" s="1"/>
      <c r="L167" s="1"/>
      <c r="M167" s="1"/>
      <c r="N167" s="1"/>
      <c r="O167" s="1"/>
      <c r="P167" s="1"/>
      <c r="Q167" s="1"/>
      <c r="R167" s="1"/>
      <c r="S167" s="1"/>
      <c r="T167" s="1"/>
      <c r="U167" s="1"/>
      <c r="V167" s="1"/>
      <c r="W167" s="1"/>
      <c r="X167" s="1"/>
      <c r="Y167" s="1"/>
      <c r="Z167" s="1"/>
      <c r="AA167" s="1"/>
      <c r="AB167" s="1"/>
      <c r="AC167" s="1"/>
      <c r="AD167" s="4" t="str">
        <f t="shared" ca="1" si="51"/>
        <v/>
      </c>
      <c r="AE167" s="4" t="str">
        <f t="shared" ca="1" si="52"/>
        <v/>
      </c>
      <c r="AF167" s="4" t="str">
        <f t="shared" ca="1" si="53"/>
        <v/>
      </c>
      <c r="AG167" s="4" t="str">
        <f t="shared" ca="1" si="54"/>
        <v/>
      </c>
      <c r="AH167" s="4" t="str">
        <f t="shared" ca="1" si="55"/>
        <v/>
      </c>
      <c r="AI167" s="4" t="str">
        <f t="shared" ca="1" si="56"/>
        <v/>
      </c>
      <c r="AJ167" s="4" t="str">
        <f t="shared" ca="1" si="57"/>
        <v/>
      </c>
      <c r="AK167" s="27" t="str">
        <f t="shared" ca="1" si="58"/>
        <v/>
      </c>
      <c r="AL167" s="27" t="str">
        <f t="shared" ca="1" si="59"/>
        <v/>
      </c>
      <c r="AM167" s="27" t="str">
        <f t="shared" ca="1" si="60"/>
        <v/>
      </c>
      <c r="AN167" s="27" t="str">
        <f t="shared" ca="1" si="61"/>
        <v/>
      </c>
      <c r="AO167" s="27" t="str">
        <f t="shared" ca="1" si="62"/>
        <v/>
      </c>
      <c r="AP167" s="27" t="str">
        <f t="shared" ca="1" si="63"/>
        <v/>
      </c>
      <c r="AQ167" s="27" t="str">
        <f t="shared" ca="1" si="64"/>
        <v/>
      </c>
      <c r="AR167" s="27" t="str">
        <f t="shared" ca="1" si="65"/>
        <v/>
      </c>
      <c r="AS167" s="27" t="str">
        <f t="shared" ca="1" si="66"/>
        <v/>
      </c>
      <c r="AT167" s="27" t="str">
        <f t="shared" ca="1" si="67"/>
        <v/>
      </c>
    </row>
    <row r="168" spans="1:46" ht="15.75" x14ac:dyDescent="0.25">
      <c r="A168" t="str" cm="1">
        <f t="array" aca="1" ref="A168" ca="1">INDIRECT("D" &amp; ROW())&amp;INDIRECT("F" &amp; ROW())</f>
        <v/>
      </c>
      <c r="D168" s="55" t="str">
        <f t="shared" si="50"/>
        <v/>
      </c>
      <c r="E168" s="71"/>
      <c r="F168" s="25"/>
      <c r="G168" s="2"/>
      <c r="H168" s="2"/>
      <c r="I168" s="3"/>
      <c r="J168" s="3"/>
      <c r="K168" s="3"/>
      <c r="L168" s="3"/>
      <c r="M168" s="3"/>
      <c r="N168" s="3"/>
      <c r="O168" s="3"/>
      <c r="P168" s="3"/>
      <c r="Q168" s="3"/>
      <c r="R168" s="3"/>
      <c r="S168" s="3"/>
      <c r="T168" s="3"/>
      <c r="U168" s="3"/>
      <c r="V168" s="3"/>
      <c r="W168" s="3"/>
      <c r="X168" s="3"/>
      <c r="Y168" s="3"/>
      <c r="Z168" s="3"/>
      <c r="AA168" s="3"/>
      <c r="AB168" s="3"/>
      <c r="AC168" s="3"/>
      <c r="AD168" s="4" t="str">
        <f t="shared" ca="1" si="51"/>
        <v/>
      </c>
      <c r="AE168" s="4" t="str">
        <f t="shared" ca="1" si="52"/>
        <v/>
      </c>
      <c r="AF168" s="4" t="str">
        <f t="shared" ca="1" si="53"/>
        <v/>
      </c>
      <c r="AG168" s="4" t="str">
        <f t="shared" ca="1" si="54"/>
        <v/>
      </c>
      <c r="AH168" s="4" t="str">
        <f t="shared" ca="1" si="55"/>
        <v/>
      </c>
      <c r="AI168" s="4" t="str">
        <f t="shared" ca="1" si="56"/>
        <v/>
      </c>
      <c r="AJ168" s="4" t="str">
        <f t="shared" ca="1" si="57"/>
        <v/>
      </c>
      <c r="AK168" s="27" t="str">
        <f t="shared" ca="1" si="58"/>
        <v/>
      </c>
      <c r="AL168" s="27" t="str">
        <f t="shared" ca="1" si="59"/>
        <v/>
      </c>
      <c r="AM168" s="27" t="str">
        <f t="shared" ca="1" si="60"/>
        <v/>
      </c>
      <c r="AN168" s="27" t="str">
        <f t="shared" ca="1" si="61"/>
        <v/>
      </c>
      <c r="AO168" s="27" t="str">
        <f t="shared" ca="1" si="62"/>
        <v/>
      </c>
      <c r="AP168" s="27" t="str">
        <f t="shared" ca="1" si="63"/>
        <v/>
      </c>
      <c r="AQ168" s="27" t="str">
        <f t="shared" ca="1" si="64"/>
        <v/>
      </c>
      <c r="AR168" s="27" t="str">
        <f t="shared" ca="1" si="65"/>
        <v/>
      </c>
      <c r="AS168" s="27" t="str">
        <f t="shared" ca="1" si="66"/>
        <v/>
      </c>
      <c r="AT168" s="27" t="str">
        <f t="shared" ca="1" si="67"/>
        <v/>
      </c>
    </row>
    <row r="169" spans="1:46" ht="15.75" x14ac:dyDescent="0.25">
      <c r="A169" t="str" cm="1">
        <f t="array" aca="1" ref="A169" ca="1">INDIRECT("D" &amp; ROW())&amp;INDIRECT("F" &amp; ROW())</f>
        <v/>
      </c>
      <c r="D169" s="55" t="str">
        <f t="shared" si="50"/>
        <v/>
      </c>
      <c r="E169" s="71"/>
      <c r="F169" s="25"/>
      <c r="G169" s="2"/>
      <c r="H169" s="2"/>
      <c r="I169" s="3"/>
      <c r="J169" s="3"/>
      <c r="K169" s="3"/>
      <c r="L169" s="3"/>
      <c r="M169" s="3"/>
      <c r="N169" s="3"/>
      <c r="O169" s="3"/>
      <c r="P169" s="3"/>
      <c r="Q169" s="3"/>
      <c r="R169" s="3"/>
      <c r="S169" s="3"/>
      <c r="T169" s="3"/>
      <c r="U169" s="3"/>
      <c r="V169" s="3"/>
      <c r="W169" s="3"/>
      <c r="X169" s="3"/>
      <c r="Y169" s="3"/>
      <c r="Z169" s="3"/>
      <c r="AA169" s="3"/>
      <c r="AB169" s="3"/>
      <c r="AC169" s="3"/>
      <c r="AD169" s="4" t="str">
        <f t="shared" ca="1" si="51"/>
        <v/>
      </c>
      <c r="AE169" s="4" t="str">
        <f t="shared" ca="1" si="52"/>
        <v/>
      </c>
      <c r="AF169" s="4" t="str">
        <f t="shared" ca="1" si="53"/>
        <v/>
      </c>
      <c r="AG169" s="4" t="str">
        <f t="shared" ca="1" si="54"/>
        <v/>
      </c>
      <c r="AH169" s="4" t="str">
        <f t="shared" ca="1" si="55"/>
        <v/>
      </c>
      <c r="AI169" s="4" t="str">
        <f t="shared" ca="1" si="56"/>
        <v/>
      </c>
      <c r="AJ169" s="4" t="str">
        <f t="shared" ca="1" si="57"/>
        <v/>
      </c>
      <c r="AK169" s="27" t="str">
        <f t="shared" ca="1" si="58"/>
        <v/>
      </c>
      <c r="AL169" s="27" t="str">
        <f t="shared" ca="1" si="59"/>
        <v/>
      </c>
      <c r="AM169" s="27" t="str">
        <f t="shared" ca="1" si="60"/>
        <v/>
      </c>
      <c r="AN169" s="27" t="str">
        <f t="shared" ca="1" si="61"/>
        <v/>
      </c>
      <c r="AO169" s="27" t="str">
        <f t="shared" ca="1" si="62"/>
        <v/>
      </c>
      <c r="AP169" s="27" t="str">
        <f t="shared" ca="1" si="63"/>
        <v/>
      </c>
      <c r="AQ169" s="27" t="str">
        <f t="shared" ca="1" si="64"/>
        <v/>
      </c>
      <c r="AR169" s="27" t="str">
        <f t="shared" ca="1" si="65"/>
        <v/>
      </c>
      <c r="AS169" s="27" t="str">
        <f t="shared" ca="1" si="66"/>
        <v/>
      </c>
      <c r="AT169" s="27" t="str">
        <f t="shared" ca="1" si="67"/>
        <v/>
      </c>
    </row>
    <row r="170" spans="1:46" ht="15.75" x14ac:dyDescent="0.25">
      <c r="A170" t="str" cm="1">
        <f t="array" aca="1" ref="A170" ca="1">INDIRECT("D" &amp; ROW())&amp;INDIRECT("F" &amp; ROW())</f>
        <v/>
      </c>
      <c r="D170" s="55" t="str">
        <f t="shared" si="50"/>
        <v/>
      </c>
      <c r="E170" s="71"/>
      <c r="F170" s="25"/>
      <c r="G170" s="2"/>
      <c r="H170" s="2"/>
      <c r="I170" s="1"/>
      <c r="J170" s="1"/>
      <c r="K170" s="1"/>
      <c r="L170" s="1"/>
      <c r="M170" s="1"/>
      <c r="N170" s="1"/>
      <c r="O170" s="1"/>
      <c r="P170" s="1"/>
      <c r="Q170" s="1"/>
      <c r="R170" s="1"/>
      <c r="S170" s="1"/>
      <c r="T170" s="1"/>
      <c r="U170" s="1"/>
      <c r="V170" s="1"/>
      <c r="W170" s="1"/>
      <c r="X170" s="1"/>
      <c r="Y170" s="1"/>
      <c r="Z170" s="1"/>
      <c r="AA170" s="1"/>
      <c r="AB170" s="1"/>
      <c r="AC170" s="1"/>
      <c r="AD170" s="4" t="str">
        <f t="shared" ca="1" si="51"/>
        <v/>
      </c>
      <c r="AE170" s="4" t="str">
        <f t="shared" ca="1" si="52"/>
        <v/>
      </c>
      <c r="AF170" s="4" t="str">
        <f t="shared" ca="1" si="53"/>
        <v/>
      </c>
      <c r="AG170" s="4" t="str">
        <f t="shared" ca="1" si="54"/>
        <v/>
      </c>
      <c r="AH170" s="4" t="str">
        <f t="shared" ca="1" si="55"/>
        <v/>
      </c>
      <c r="AI170" s="4" t="str">
        <f t="shared" ca="1" si="56"/>
        <v/>
      </c>
      <c r="AJ170" s="4" t="str">
        <f t="shared" ca="1" si="57"/>
        <v/>
      </c>
      <c r="AK170" s="27" t="str">
        <f t="shared" ca="1" si="58"/>
        <v/>
      </c>
      <c r="AL170" s="27" t="str">
        <f t="shared" ca="1" si="59"/>
        <v/>
      </c>
      <c r="AM170" s="27" t="str">
        <f t="shared" ca="1" si="60"/>
        <v/>
      </c>
      <c r="AN170" s="27" t="str">
        <f t="shared" ca="1" si="61"/>
        <v/>
      </c>
      <c r="AO170" s="27" t="str">
        <f t="shared" ca="1" si="62"/>
        <v/>
      </c>
      <c r="AP170" s="27" t="str">
        <f t="shared" ca="1" si="63"/>
        <v/>
      </c>
      <c r="AQ170" s="27" t="str">
        <f t="shared" ca="1" si="64"/>
        <v/>
      </c>
      <c r="AR170" s="27" t="str">
        <f t="shared" ca="1" si="65"/>
        <v/>
      </c>
      <c r="AS170" s="27" t="str">
        <f t="shared" ca="1" si="66"/>
        <v/>
      </c>
      <c r="AT170" s="27" t="str">
        <f t="shared" ca="1" si="67"/>
        <v/>
      </c>
    </row>
    <row r="171" spans="1:46" ht="15.75" x14ac:dyDescent="0.25">
      <c r="A171" t="str" cm="1">
        <f t="array" aca="1" ref="A171" ca="1">INDIRECT("D" &amp; ROW())&amp;INDIRECT("F" &amp; ROW())</f>
        <v/>
      </c>
      <c r="D171" s="55" t="str">
        <f t="shared" si="50"/>
        <v/>
      </c>
      <c r="E171" s="71"/>
      <c r="F171" s="25"/>
      <c r="G171" s="2"/>
      <c r="H171" s="2"/>
      <c r="I171" s="3"/>
      <c r="J171" s="3"/>
      <c r="K171" s="3"/>
      <c r="L171" s="3"/>
      <c r="M171" s="3"/>
      <c r="N171" s="3"/>
      <c r="O171" s="3"/>
      <c r="P171" s="3"/>
      <c r="Q171" s="3"/>
      <c r="R171" s="3"/>
      <c r="S171" s="3"/>
      <c r="T171" s="3"/>
      <c r="U171" s="3"/>
      <c r="V171" s="3"/>
      <c r="W171" s="3"/>
      <c r="X171" s="3"/>
      <c r="Y171" s="3"/>
      <c r="Z171" s="3"/>
      <c r="AA171" s="3"/>
      <c r="AB171" s="3"/>
      <c r="AC171" s="3"/>
      <c r="AD171" s="4" t="str">
        <f t="shared" ca="1" si="51"/>
        <v/>
      </c>
      <c r="AE171" s="4" t="str">
        <f t="shared" ca="1" si="52"/>
        <v/>
      </c>
      <c r="AF171" s="4" t="str">
        <f t="shared" ca="1" si="53"/>
        <v/>
      </c>
      <c r="AG171" s="4" t="str">
        <f t="shared" ca="1" si="54"/>
        <v/>
      </c>
      <c r="AH171" s="4" t="str">
        <f t="shared" ca="1" si="55"/>
        <v/>
      </c>
      <c r="AI171" s="4" t="str">
        <f t="shared" ca="1" si="56"/>
        <v/>
      </c>
      <c r="AJ171" s="4" t="str">
        <f t="shared" ca="1" si="57"/>
        <v/>
      </c>
      <c r="AK171" s="27" t="str">
        <f t="shared" ca="1" si="58"/>
        <v/>
      </c>
      <c r="AL171" s="27" t="str">
        <f t="shared" ca="1" si="59"/>
        <v/>
      </c>
      <c r="AM171" s="27" t="str">
        <f t="shared" ca="1" si="60"/>
        <v/>
      </c>
      <c r="AN171" s="27" t="str">
        <f t="shared" ca="1" si="61"/>
        <v/>
      </c>
      <c r="AO171" s="27" t="str">
        <f t="shared" ca="1" si="62"/>
        <v/>
      </c>
      <c r="AP171" s="27" t="str">
        <f t="shared" ca="1" si="63"/>
        <v/>
      </c>
      <c r="AQ171" s="27" t="str">
        <f t="shared" ca="1" si="64"/>
        <v/>
      </c>
      <c r="AR171" s="27" t="str">
        <f t="shared" ca="1" si="65"/>
        <v/>
      </c>
      <c r="AS171" s="27" t="str">
        <f t="shared" ca="1" si="66"/>
        <v/>
      </c>
      <c r="AT171" s="27" t="str">
        <f t="shared" ca="1" si="67"/>
        <v/>
      </c>
    </row>
    <row r="172" spans="1:46" ht="15.75" x14ac:dyDescent="0.25">
      <c r="A172" t="str" cm="1">
        <f t="array" aca="1" ref="A172" ca="1">INDIRECT("D" &amp; ROW())&amp;INDIRECT("F" &amp; ROW())</f>
        <v/>
      </c>
      <c r="D172" s="55" t="str">
        <f t="shared" si="50"/>
        <v/>
      </c>
      <c r="E172" s="71"/>
      <c r="F172" s="25"/>
      <c r="G172" s="2"/>
      <c r="H172" s="2"/>
      <c r="I172" s="1"/>
      <c r="J172" s="1"/>
      <c r="K172" s="1"/>
      <c r="L172" s="1"/>
      <c r="M172" s="1"/>
      <c r="N172" s="1"/>
      <c r="O172" s="1"/>
      <c r="P172" s="1"/>
      <c r="Q172" s="1"/>
      <c r="R172" s="1"/>
      <c r="S172" s="1"/>
      <c r="T172" s="1"/>
      <c r="U172" s="1"/>
      <c r="V172" s="1"/>
      <c r="W172" s="1"/>
      <c r="X172" s="1"/>
      <c r="Y172" s="1"/>
      <c r="Z172" s="1"/>
      <c r="AA172" s="1"/>
      <c r="AB172" s="1"/>
      <c r="AC172" s="1"/>
      <c r="AD172" s="4" t="str">
        <f t="shared" ca="1" si="51"/>
        <v/>
      </c>
      <c r="AE172" s="4" t="str">
        <f t="shared" ca="1" si="52"/>
        <v/>
      </c>
      <c r="AF172" s="4" t="str">
        <f t="shared" ca="1" si="53"/>
        <v/>
      </c>
      <c r="AG172" s="4" t="str">
        <f t="shared" ca="1" si="54"/>
        <v/>
      </c>
      <c r="AH172" s="4" t="str">
        <f t="shared" ca="1" si="55"/>
        <v/>
      </c>
      <c r="AI172" s="4" t="str">
        <f t="shared" ca="1" si="56"/>
        <v/>
      </c>
      <c r="AJ172" s="4" t="str">
        <f t="shared" ca="1" si="57"/>
        <v/>
      </c>
      <c r="AK172" s="27" t="str">
        <f t="shared" ca="1" si="58"/>
        <v/>
      </c>
      <c r="AL172" s="27" t="str">
        <f t="shared" ca="1" si="59"/>
        <v/>
      </c>
      <c r="AM172" s="27" t="str">
        <f t="shared" ca="1" si="60"/>
        <v/>
      </c>
      <c r="AN172" s="27" t="str">
        <f t="shared" ca="1" si="61"/>
        <v/>
      </c>
      <c r="AO172" s="27" t="str">
        <f t="shared" ca="1" si="62"/>
        <v/>
      </c>
      <c r="AP172" s="27" t="str">
        <f t="shared" ca="1" si="63"/>
        <v/>
      </c>
      <c r="AQ172" s="27" t="str">
        <f t="shared" ca="1" si="64"/>
        <v/>
      </c>
      <c r="AR172" s="27" t="str">
        <f t="shared" ca="1" si="65"/>
        <v/>
      </c>
      <c r="AS172" s="27" t="str">
        <f t="shared" ca="1" si="66"/>
        <v/>
      </c>
      <c r="AT172" s="27" t="str">
        <f t="shared" ca="1" si="67"/>
        <v/>
      </c>
    </row>
    <row r="173" spans="1:46" ht="15.75" x14ac:dyDescent="0.25">
      <c r="A173" t="str" cm="1">
        <f t="array" aca="1" ref="A173" ca="1">INDIRECT("D" &amp; ROW())&amp;INDIRECT("F" &amp; ROW())</f>
        <v/>
      </c>
      <c r="D173" s="55" t="str">
        <f t="shared" si="50"/>
        <v/>
      </c>
      <c r="E173" s="71"/>
      <c r="F173" s="25"/>
      <c r="G173" s="2"/>
      <c r="H173" s="2"/>
      <c r="I173" s="3"/>
      <c r="J173" s="3"/>
      <c r="K173" s="3"/>
      <c r="L173" s="3"/>
      <c r="M173" s="3"/>
      <c r="N173" s="3"/>
      <c r="O173" s="3"/>
      <c r="P173" s="3"/>
      <c r="Q173" s="3"/>
      <c r="R173" s="3"/>
      <c r="S173" s="3"/>
      <c r="T173" s="3"/>
      <c r="U173" s="3"/>
      <c r="V173" s="3"/>
      <c r="W173" s="3"/>
      <c r="X173" s="3"/>
      <c r="Y173" s="3"/>
      <c r="Z173" s="3"/>
      <c r="AA173" s="3"/>
      <c r="AB173" s="3"/>
      <c r="AC173" s="3"/>
      <c r="AD173" s="4" t="str">
        <f t="shared" ca="1" si="51"/>
        <v/>
      </c>
      <c r="AE173" s="4" t="str">
        <f t="shared" ca="1" si="52"/>
        <v/>
      </c>
      <c r="AF173" s="4" t="str">
        <f t="shared" ca="1" si="53"/>
        <v/>
      </c>
      <c r="AG173" s="4" t="str">
        <f t="shared" ca="1" si="54"/>
        <v/>
      </c>
      <c r="AH173" s="4" t="str">
        <f t="shared" ca="1" si="55"/>
        <v/>
      </c>
      <c r="AI173" s="4" t="str">
        <f t="shared" ca="1" si="56"/>
        <v/>
      </c>
      <c r="AJ173" s="4" t="str">
        <f t="shared" ca="1" si="57"/>
        <v/>
      </c>
      <c r="AK173" s="27" t="str">
        <f t="shared" ca="1" si="58"/>
        <v/>
      </c>
      <c r="AL173" s="27" t="str">
        <f t="shared" ca="1" si="59"/>
        <v/>
      </c>
      <c r="AM173" s="27" t="str">
        <f t="shared" ca="1" si="60"/>
        <v/>
      </c>
      <c r="AN173" s="27" t="str">
        <f t="shared" ca="1" si="61"/>
        <v/>
      </c>
      <c r="AO173" s="27" t="str">
        <f t="shared" ca="1" si="62"/>
        <v/>
      </c>
      <c r="AP173" s="27" t="str">
        <f t="shared" ca="1" si="63"/>
        <v/>
      </c>
      <c r="AQ173" s="27" t="str">
        <f t="shared" ca="1" si="64"/>
        <v/>
      </c>
      <c r="AR173" s="27" t="str">
        <f t="shared" ca="1" si="65"/>
        <v/>
      </c>
      <c r="AS173" s="27" t="str">
        <f t="shared" ca="1" si="66"/>
        <v/>
      </c>
      <c r="AT173" s="27" t="str">
        <f t="shared" ca="1" si="67"/>
        <v/>
      </c>
    </row>
    <row r="174" spans="1:46" ht="15.75" x14ac:dyDescent="0.25">
      <c r="A174" t="str" cm="1">
        <f t="array" aca="1" ref="A174" ca="1">INDIRECT("D" &amp; ROW())&amp;INDIRECT("F" &amp; ROW())</f>
        <v/>
      </c>
      <c r="D174" s="55" t="str">
        <f t="shared" si="50"/>
        <v/>
      </c>
      <c r="E174" s="71"/>
      <c r="F174" s="25"/>
      <c r="G174" s="2"/>
      <c r="H174" s="2"/>
      <c r="I174" s="1"/>
      <c r="J174" s="1"/>
      <c r="K174" s="1"/>
      <c r="L174" s="1"/>
      <c r="M174" s="1"/>
      <c r="N174" s="1"/>
      <c r="O174" s="1"/>
      <c r="P174" s="1"/>
      <c r="Q174" s="1"/>
      <c r="R174" s="1"/>
      <c r="S174" s="1"/>
      <c r="T174" s="1"/>
      <c r="U174" s="1"/>
      <c r="V174" s="1"/>
      <c r="W174" s="1"/>
      <c r="X174" s="1"/>
      <c r="Y174" s="1"/>
      <c r="Z174" s="1"/>
      <c r="AA174" s="1"/>
      <c r="AB174" s="1"/>
      <c r="AC174" s="1"/>
      <c r="AD174" s="4" t="str">
        <f t="shared" ca="1" si="51"/>
        <v/>
      </c>
      <c r="AE174" s="4" t="str">
        <f t="shared" ca="1" si="52"/>
        <v/>
      </c>
      <c r="AF174" s="4" t="str">
        <f t="shared" ca="1" si="53"/>
        <v/>
      </c>
      <c r="AG174" s="4" t="str">
        <f t="shared" ca="1" si="54"/>
        <v/>
      </c>
      <c r="AH174" s="4" t="str">
        <f t="shared" ca="1" si="55"/>
        <v/>
      </c>
      <c r="AI174" s="4" t="str">
        <f t="shared" ca="1" si="56"/>
        <v/>
      </c>
      <c r="AJ174" s="4" t="str">
        <f t="shared" ca="1" si="57"/>
        <v/>
      </c>
      <c r="AK174" s="27" t="str">
        <f t="shared" ca="1" si="58"/>
        <v/>
      </c>
      <c r="AL174" s="27" t="str">
        <f t="shared" ca="1" si="59"/>
        <v/>
      </c>
      <c r="AM174" s="27" t="str">
        <f t="shared" ca="1" si="60"/>
        <v/>
      </c>
      <c r="AN174" s="27" t="str">
        <f t="shared" ca="1" si="61"/>
        <v/>
      </c>
      <c r="AO174" s="27" t="str">
        <f t="shared" ca="1" si="62"/>
        <v/>
      </c>
      <c r="AP174" s="27" t="str">
        <f t="shared" ca="1" si="63"/>
        <v/>
      </c>
      <c r="AQ174" s="27" t="str">
        <f t="shared" ca="1" si="64"/>
        <v/>
      </c>
      <c r="AR174" s="27" t="str">
        <f t="shared" ca="1" si="65"/>
        <v/>
      </c>
      <c r="AS174" s="27" t="str">
        <f t="shared" ca="1" si="66"/>
        <v/>
      </c>
      <c r="AT174" s="27" t="str">
        <f t="shared" ca="1" si="67"/>
        <v/>
      </c>
    </row>
    <row r="175" spans="1:46" ht="15.75" x14ac:dyDescent="0.25">
      <c r="A175" t="str" cm="1">
        <f t="array" aca="1" ref="A175" ca="1">INDIRECT("D" &amp; ROW())&amp;INDIRECT("F" &amp; ROW())</f>
        <v/>
      </c>
      <c r="D175" s="55" t="str">
        <f t="shared" si="50"/>
        <v/>
      </c>
      <c r="E175" s="71"/>
      <c r="F175" s="25"/>
      <c r="G175" s="2"/>
      <c r="H175" s="2"/>
      <c r="I175" s="3"/>
      <c r="J175" s="3"/>
      <c r="K175" s="3"/>
      <c r="L175" s="3"/>
      <c r="M175" s="3"/>
      <c r="N175" s="3"/>
      <c r="O175" s="3"/>
      <c r="P175" s="3"/>
      <c r="Q175" s="3"/>
      <c r="R175" s="3"/>
      <c r="S175" s="3"/>
      <c r="T175" s="3"/>
      <c r="U175" s="3"/>
      <c r="V175" s="3"/>
      <c r="W175" s="3"/>
      <c r="X175" s="3"/>
      <c r="Y175" s="3"/>
      <c r="Z175" s="3"/>
      <c r="AA175" s="3"/>
      <c r="AB175" s="3"/>
      <c r="AC175" s="3"/>
      <c r="AD175" s="4" t="str">
        <f t="shared" ca="1" si="51"/>
        <v/>
      </c>
      <c r="AE175" s="4" t="str">
        <f t="shared" ca="1" si="52"/>
        <v/>
      </c>
      <c r="AF175" s="4" t="str">
        <f t="shared" ca="1" si="53"/>
        <v/>
      </c>
      <c r="AG175" s="4" t="str">
        <f t="shared" ca="1" si="54"/>
        <v/>
      </c>
      <c r="AH175" s="4" t="str">
        <f t="shared" ca="1" si="55"/>
        <v/>
      </c>
      <c r="AI175" s="4" t="str">
        <f t="shared" ca="1" si="56"/>
        <v/>
      </c>
      <c r="AJ175" s="4" t="str">
        <f t="shared" ca="1" si="57"/>
        <v/>
      </c>
      <c r="AK175" s="27" t="str">
        <f t="shared" ca="1" si="58"/>
        <v/>
      </c>
      <c r="AL175" s="27" t="str">
        <f t="shared" ca="1" si="59"/>
        <v/>
      </c>
      <c r="AM175" s="27" t="str">
        <f t="shared" ca="1" si="60"/>
        <v/>
      </c>
      <c r="AN175" s="27" t="str">
        <f t="shared" ca="1" si="61"/>
        <v/>
      </c>
      <c r="AO175" s="27" t="str">
        <f t="shared" ca="1" si="62"/>
        <v/>
      </c>
      <c r="AP175" s="27" t="str">
        <f t="shared" ca="1" si="63"/>
        <v/>
      </c>
      <c r="AQ175" s="27" t="str">
        <f t="shared" ca="1" si="64"/>
        <v/>
      </c>
      <c r="AR175" s="27" t="str">
        <f t="shared" ca="1" si="65"/>
        <v/>
      </c>
      <c r="AS175" s="27" t="str">
        <f t="shared" ca="1" si="66"/>
        <v/>
      </c>
      <c r="AT175" s="27" t="str">
        <f t="shared" ca="1" si="67"/>
        <v/>
      </c>
    </row>
    <row r="176" spans="1:46" ht="15.75" x14ac:dyDescent="0.25">
      <c r="A176" t="str" cm="1">
        <f t="array" aca="1" ref="A176" ca="1">INDIRECT("D" &amp; ROW())&amp;INDIRECT("F" &amp; ROW())</f>
        <v/>
      </c>
      <c r="D176" s="55" t="str">
        <f t="shared" ref="D176:D207" si="68">IFERROR(VLOOKUP($E$5&amp;E176,Sites,4,FALSE),"")</f>
        <v/>
      </c>
      <c r="E176" s="71"/>
      <c r="F176" s="25"/>
      <c r="G176" s="2"/>
      <c r="H176" s="2"/>
      <c r="I176" s="1"/>
      <c r="J176" s="1"/>
      <c r="K176" s="1"/>
      <c r="L176" s="1"/>
      <c r="M176" s="1"/>
      <c r="N176" s="1"/>
      <c r="O176" s="1"/>
      <c r="P176" s="1"/>
      <c r="Q176" s="1"/>
      <c r="R176" s="1"/>
      <c r="S176" s="1"/>
      <c r="T176" s="1"/>
      <c r="U176" s="1"/>
      <c r="V176" s="1"/>
      <c r="W176" s="1"/>
      <c r="X176" s="1"/>
      <c r="Y176" s="1"/>
      <c r="Z176" s="1"/>
      <c r="AA176" s="1"/>
      <c r="AB176" s="1"/>
      <c r="AC176" s="1"/>
      <c r="AD176" s="4" t="str">
        <f t="shared" ca="1" si="51"/>
        <v/>
      </c>
      <c r="AE176" s="4" t="str">
        <f t="shared" ca="1" si="52"/>
        <v/>
      </c>
      <c r="AF176" s="4" t="str">
        <f t="shared" ca="1" si="53"/>
        <v/>
      </c>
      <c r="AG176" s="4" t="str">
        <f t="shared" ca="1" si="54"/>
        <v/>
      </c>
      <c r="AH176" s="4" t="str">
        <f t="shared" ca="1" si="55"/>
        <v/>
      </c>
      <c r="AI176" s="4" t="str">
        <f t="shared" ca="1" si="56"/>
        <v/>
      </c>
      <c r="AJ176" s="4" t="str">
        <f t="shared" ca="1" si="57"/>
        <v/>
      </c>
      <c r="AK176" s="27" t="str">
        <f t="shared" ca="1" si="58"/>
        <v/>
      </c>
      <c r="AL176" s="27" t="str">
        <f t="shared" ca="1" si="59"/>
        <v/>
      </c>
      <c r="AM176" s="27" t="str">
        <f t="shared" ca="1" si="60"/>
        <v/>
      </c>
      <c r="AN176" s="27" t="str">
        <f t="shared" ca="1" si="61"/>
        <v/>
      </c>
      <c r="AO176" s="27" t="str">
        <f t="shared" ca="1" si="62"/>
        <v/>
      </c>
      <c r="AP176" s="27" t="str">
        <f t="shared" ca="1" si="63"/>
        <v/>
      </c>
      <c r="AQ176" s="27" t="str">
        <f t="shared" ca="1" si="64"/>
        <v/>
      </c>
      <c r="AR176" s="27" t="str">
        <f t="shared" ca="1" si="65"/>
        <v/>
      </c>
      <c r="AS176" s="27" t="str">
        <f t="shared" ca="1" si="66"/>
        <v/>
      </c>
      <c r="AT176" s="27" t="str">
        <f t="shared" ca="1" si="67"/>
        <v/>
      </c>
    </row>
    <row r="177" spans="1:46" ht="15.75" x14ac:dyDescent="0.25">
      <c r="A177" t="str" cm="1">
        <f t="array" aca="1" ref="A177" ca="1">INDIRECT("D" &amp; ROW())&amp;INDIRECT("F" &amp; ROW())</f>
        <v/>
      </c>
      <c r="D177" s="55" t="str">
        <f t="shared" si="68"/>
        <v/>
      </c>
      <c r="E177" s="71"/>
      <c r="F177" s="25"/>
      <c r="G177" s="2"/>
      <c r="H177" s="2"/>
      <c r="I177" s="3"/>
      <c r="J177" s="3"/>
      <c r="K177" s="3"/>
      <c r="L177" s="3"/>
      <c r="M177" s="3"/>
      <c r="N177" s="3"/>
      <c r="O177" s="3"/>
      <c r="P177" s="3"/>
      <c r="Q177" s="3"/>
      <c r="R177" s="3"/>
      <c r="S177" s="3"/>
      <c r="T177" s="3"/>
      <c r="U177" s="3"/>
      <c r="V177" s="3"/>
      <c r="W177" s="3"/>
      <c r="X177" s="3"/>
      <c r="Y177" s="3"/>
      <c r="Z177" s="3"/>
      <c r="AA177" s="3"/>
      <c r="AB177" s="3"/>
      <c r="AC177" s="3"/>
      <c r="AD177" s="4" t="str">
        <f t="shared" ca="1" si="51"/>
        <v/>
      </c>
      <c r="AE177" s="4" t="str">
        <f t="shared" ca="1" si="52"/>
        <v/>
      </c>
      <c r="AF177" s="4" t="str">
        <f t="shared" ca="1" si="53"/>
        <v/>
      </c>
      <c r="AG177" s="4" t="str">
        <f t="shared" ca="1" si="54"/>
        <v/>
      </c>
      <c r="AH177" s="4" t="str">
        <f t="shared" ca="1" si="55"/>
        <v/>
      </c>
      <c r="AI177" s="4" t="str">
        <f t="shared" ca="1" si="56"/>
        <v/>
      </c>
      <c r="AJ177" s="4" t="str">
        <f t="shared" ca="1" si="57"/>
        <v/>
      </c>
      <c r="AK177" s="27" t="str">
        <f t="shared" ca="1" si="58"/>
        <v/>
      </c>
      <c r="AL177" s="27" t="str">
        <f t="shared" ca="1" si="59"/>
        <v/>
      </c>
      <c r="AM177" s="27" t="str">
        <f t="shared" ca="1" si="60"/>
        <v/>
      </c>
      <c r="AN177" s="27" t="str">
        <f t="shared" ca="1" si="61"/>
        <v/>
      </c>
      <c r="AO177" s="27" t="str">
        <f t="shared" ca="1" si="62"/>
        <v/>
      </c>
      <c r="AP177" s="27" t="str">
        <f t="shared" ca="1" si="63"/>
        <v/>
      </c>
      <c r="AQ177" s="27" t="str">
        <f t="shared" ca="1" si="64"/>
        <v/>
      </c>
      <c r="AR177" s="27" t="str">
        <f t="shared" ca="1" si="65"/>
        <v/>
      </c>
      <c r="AS177" s="27" t="str">
        <f t="shared" ca="1" si="66"/>
        <v/>
      </c>
      <c r="AT177" s="27" t="str">
        <f t="shared" ca="1" si="67"/>
        <v/>
      </c>
    </row>
    <row r="178" spans="1:46" ht="15.75" x14ac:dyDescent="0.25">
      <c r="A178" t="str" cm="1">
        <f t="array" aca="1" ref="A178" ca="1">INDIRECT("D" &amp; ROW())&amp;INDIRECT("F" &amp; ROW())</f>
        <v/>
      </c>
      <c r="D178" s="55" t="str">
        <f t="shared" si="68"/>
        <v/>
      </c>
      <c r="E178" s="71"/>
      <c r="F178" s="25"/>
      <c r="G178" s="2"/>
      <c r="H178" s="2"/>
      <c r="I178" s="1"/>
      <c r="J178" s="1"/>
      <c r="K178" s="1"/>
      <c r="L178" s="1"/>
      <c r="M178" s="1"/>
      <c r="N178" s="1"/>
      <c r="O178" s="1"/>
      <c r="P178" s="1"/>
      <c r="Q178" s="1"/>
      <c r="R178" s="1"/>
      <c r="S178" s="1"/>
      <c r="T178" s="1"/>
      <c r="U178" s="1"/>
      <c r="V178" s="1"/>
      <c r="W178" s="1"/>
      <c r="X178" s="1"/>
      <c r="Y178" s="1"/>
      <c r="Z178" s="1"/>
      <c r="AA178" s="1"/>
      <c r="AB178" s="1"/>
      <c r="AC178" s="1"/>
      <c r="AD178" s="4" t="str">
        <f t="shared" ca="1" si="51"/>
        <v/>
      </c>
      <c r="AE178" s="4" t="str">
        <f t="shared" ca="1" si="52"/>
        <v/>
      </c>
      <c r="AF178" s="4" t="str">
        <f t="shared" ca="1" si="53"/>
        <v/>
      </c>
      <c r="AG178" s="4" t="str">
        <f t="shared" ca="1" si="54"/>
        <v/>
      </c>
      <c r="AH178" s="4" t="str">
        <f t="shared" ca="1" si="55"/>
        <v/>
      </c>
      <c r="AI178" s="4" t="str">
        <f t="shared" ca="1" si="56"/>
        <v/>
      </c>
      <c r="AJ178" s="4" t="str">
        <f t="shared" ca="1" si="57"/>
        <v/>
      </c>
      <c r="AK178" s="27" t="str">
        <f t="shared" ca="1" si="58"/>
        <v/>
      </c>
      <c r="AL178" s="27" t="str">
        <f t="shared" ca="1" si="59"/>
        <v/>
      </c>
      <c r="AM178" s="27" t="str">
        <f t="shared" ca="1" si="60"/>
        <v/>
      </c>
      <c r="AN178" s="27" t="str">
        <f t="shared" ca="1" si="61"/>
        <v/>
      </c>
      <c r="AO178" s="27" t="str">
        <f t="shared" ca="1" si="62"/>
        <v/>
      </c>
      <c r="AP178" s="27" t="str">
        <f t="shared" ca="1" si="63"/>
        <v/>
      </c>
      <c r="AQ178" s="27" t="str">
        <f t="shared" ca="1" si="64"/>
        <v/>
      </c>
      <c r="AR178" s="27" t="str">
        <f t="shared" ca="1" si="65"/>
        <v/>
      </c>
      <c r="AS178" s="27" t="str">
        <f t="shared" ca="1" si="66"/>
        <v/>
      </c>
      <c r="AT178" s="27" t="str">
        <f t="shared" ca="1" si="67"/>
        <v/>
      </c>
    </row>
    <row r="179" spans="1:46" ht="15.75" x14ac:dyDescent="0.25">
      <c r="A179" t="str" cm="1">
        <f t="array" aca="1" ref="A179" ca="1">INDIRECT("D" &amp; ROW())&amp;INDIRECT("F" &amp; ROW())</f>
        <v/>
      </c>
      <c r="D179" s="55" t="str">
        <f t="shared" si="68"/>
        <v/>
      </c>
      <c r="E179" s="71"/>
      <c r="F179" s="25"/>
      <c r="G179" s="2"/>
      <c r="H179" s="2"/>
      <c r="I179" s="3"/>
      <c r="J179" s="3"/>
      <c r="K179" s="3"/>
      <c r="L179" s="3"/>
      <c r="M179" s="3"/>
      <c r="N179" s="3"/>
      <c r="O179" s="3"/>
      <c r="P179" s="3"/>
      <c r="Q179" s="3"/>
      <c r="R179" s="3"/>
      <c r="S179" s="3"/>
      <c r="T179" s="3"/>
      <c r="U179" s="3"/>
      <c r="V179" s="3"/>
      <c r="W179" s="3"/>
      <c r="X179" s="3"/>
      <c r="Y179" s="3"/>
      <c r="Z179" s="3"/>
      <c r="AA179" s="3"/>
      <c r="AB179" s="3"/>
      <c r="AC179" s="3"/>
      <c r="AD179" s="4" t="str">
        <f t="shared" ca="1" si="51"/>
        <v/>
      </c>
      <c r="AE179" s="4" t="str">
        <f t="shared" ca="1" si="52"/>
        <v/>
      </c>
      <c r="AF179" s="4" t="str">
        <f t="shared" ca="1" si="53"/>
        <v/>
      </c>
      <c r="AG179" s="4" t="str">
        <f t="shared" ca="1" si="54"/>
        <v/>
      </c>
      <c r="AH179" s="4" t="str">
        <f t="shared" ca="1" si="55"/>
        <v/>
      </c>
      <c r="AI179" s="4" t="str">
        <f t="shared" ca="1" si="56"/>
        <v/>
      </c>
      <c r="AJ179" s="4" t="str">
        <f t="shared" ca="1" si="57"/>
        <v/>
      </c>
      <c r="AK179" s="27" t="str">
        <f t="shared" ca="1" si="58"/>
        <v/>
      </c>
      <c r="AL179" s="27" t="str">
        <f t="shared" ca="1" si="59"/>
        <v/>
      </c>
      <c r="AM179" s="27" t="str">
        <f t="shared" ca="1" si="60"/>
        <v/>
      </c>
      <c r="AN179" s="27" t="str">
        <f t="shared" ca="1" si="61"/>
        <v/>
      </c>
      <c r="AO179" s="27" t="str">
        <f t="shared" ca="1" si="62"/>
        <v/>
      </c>
      <c r="AP179" s="27" t="str">
        <f t="shared" ca="1" si="63"/>
        <v/>
      </c>
      <c r="AQ179" s="27" t="str">
        <f t="shared" ca="1" si="64"/>
        <v/>
      </c>
      <c r="AR179" s="27" t="str">
        <f t="shared" ca="1" si="65"/>
        <v/>
      </c>
      <c r="AS179" s="27" t="str">
        <f t="shared" ca="1" si="66"/>
        <v/>
      </c>
      <c r="AT179" s="27" t="str">
        <f t="shared" ca="1" si="67"/>
        <v/>
      </c>
    </row>
    <row r="180" spans="1:46" ht="15.75" x14ac:dyDescent="0.25">
      <c r="A180" t="str" cm="1">
        <f t="array" aca="1" ref="A180" ca="1">INDIRECT("D" &amp; ROW())&amp;INDIRECT("F" &amp; ROW())</f>
        <v/>
      </c>
      <c r="D180" s="55" t="str">
        <f t="shared" si="68"/>
        <v/>
      </c>
      <c r="E180" s="71"/>
      <c r="F180" s="25"/>
      <c r="G180" s="2"/>
      <c r="H180" s="2"/>
      <c r="I180" s="1"/>
      <c r="J180" s="1"/>
      <c r="K180" s="1"/>
      <c r="L180" s="1"/>
      <c r="M180" s="1"/>
      <c r="N180" s="1"/>
      <c r="O180" s="1"/>
      <c r="P180" s="1"/>
      <c r="Q180" s="1"/>
      <c r="R180" s="1"/>
      <c r="S180" s="1"/>
      <c r="T180" s="1"/>
      <c r="U180" s="1"/>
      <c r="V180" s="1"/>
      <c r="W180" s="1"/>
      <c r="X180" s="1"/>
      <c r="Y180" s="1"/>
      <c r="Z180" s="1"/>
      <c r="AA180" s="1"/>
      <c r="AB180" s="1"/>
      <c r="AC180" s="1"/>
      <c r="AD180" s="4" t="str">
        <f t="shared" ca="1" si="51"/>
        <v/>
      </c>
      <c r="AE180" s="4" t="str">
        <f t="shared" ca="1" si="52"/>
        <v/>
      </c>
      <c r="AF180" s="4" t="str">
        <f t="shared" ca="1" si="53"/>
        <v/>
      </c>
      <c r="AG180" s="4" t="str">
        <f t="shared" ca="1" si="54"/>
        <v/>
      </c>
      <c r="AH180" s="4" t="str">
        <f t="shared" ca="1" si="55"/>
        <v/>
      </c>
      <c r="AI180" s="4" t="str">
        <f t="shared" ca="1" si="56"/>
        <v/>
      </c>
      <c r="AJ180" s="4" t="str">
        <f t="shared" ca="1" si="57"/>
        <v/>
      </c>
      <c r="AK180" s="27" t="str">
        <f t="shared" ca="1" si="58"/>
        <v/>
      </c>
      <c r="AL180" s="27" t="str">
        <f t="shared" ca="1" si="59"/>
        <v/>
      </c>
      <c r="AM180" s="27" t="str">
        <f t="shared" ca="1" si="60"/>
        <v/>
      </c>
      <c r="AN180" s="27" t="str">
        <f t="shared" ca="1" si="61"/>
        <v/>
      </c>
      <c r="AO180" s="27" t="str">
        <f t="shared" ca="1" si="62"/>
        <v/>
      </c>
      <c r="AP180" s="27" t="str">
        <f t="shared" ca="1" si="63"/>
        <v/>
      </c>
      <c r="AQ180" s="27" t="str">
        <f t="shared" ca="1" si="64"/>
        <v/>
      </c>
      <c r="AR180" s="27" t="str">
        <f t="shared" ca="1" si="65"/>
        <v/>
      </c>
      <c r="AS180" s="27" t="str">
        <f t="shared" ca="1" si="66"/>
        <v/>
      </c>
      <c r="AT180" s="27" t="str">
        <f t="shared" ca="1" si="67"/>
        <v/>
      </c>
    </row>
    <row r="181" spans="1:46" ht="15.75" x14ac:dyDescent="0.25">
      <c r="A181" t="str" cm="1">
        <f t="array" aca="1" ref="A181" ca="1">INDIRECT("D" &amp; ROW())&amp;INDIRECT("F" &amp; ROW())</f>
        <v/>
      </c>
      <c r="D181" s="55" t="str">
        <f t="shared" si="68"/>
        <v/>
      </c>
      <c r="E181" s="71"/>
      <c r="F181" s="25"/>
      <c r="G181" s="2"/>
      <c r="H181" s="2"/>
      <c r="I181" s="3"/>
      <c r="J181" s="3"/>
      <c r="K181" s="3"/>
      <c r="L181" s="3"/>
      <c r="M181" s="3"/>
      <c r="N181" s="3"/>
      <c r="O181" s="3"/>
      <c r="P181" s="3"/>
      <c r="Q181" s="3"/>
      <c r="R181" s="3"/>
      <c r="S181" s="3"/>
      <c r="T181" s="3"/>
      <c r="U181" s="3"/>
      <c r="V181" s="3"/>
      <c r="W181" s="3"/>
      <c r="X181" s="3"/>
      <c r="Y181" s="3"/>
      <c r="Z181" s="3"/>
      <c r="AA181" s="3"/>
      <c r="AB181" s="3"/>
      <c r="AC181" s="3"/>
      <c r="AD181" s="4" t="str">
        <f t="shared" ca="1" si="51"/>
        <v/>
      </c>
      <c r="AE181" s="4" t="str">
        <f t="shared" ca="1" si="52"/>
        <v/>
      </c>
      <c r="AF181" s="4" t="str">
        <f t="shared" ca="1" si="53"/>
        <v/>
      </c>
      <c r="AG181" s="4" t="str">
        <f t="shared" ca="1" si="54"/>
        <v/>
      </c>
      <c r="AH181" s="4" t="str">
        <f t="shared" ca="1" si="55"/>
        <v/>
      </c>
      <c r="AI181" s="4" t="str">
        <f t="shared" ca="1" si="56"/>
        <v/>
      </c>
      <c r="AJ181" s="4" t="str">
        <f t="shared" ca="1" si="57"/>
        <v/>
      </c>
      <c r="AK181" s="27" t="str">
        <f t="shared" ca="1" si="58"/>
        <v/>
      </c>
      <c r="AL181" s="27" t="str">
        <f t="shared" ca="1" si="59"/>
        <v/>
      </c>
      <c r="AM181" s="27" t="str">
        <f t="shared" ca="1" si="60"/>
        <v/>
      </c>
      <c r="AN181" s="27" t="str">
        <f t="shared" ca="1" si="61"/>
        <v/>
      </c>
      <c r="AO181" s="27" t="str">
        <f t="shared" ca="1" si="62"/>
        <v/>
      </c>
      <c r="AP181" s="27" t="str">
        <f t="shared" ca="1" si="63"/>
        <v/>
      </c>
      <c r="AQ181" s="27" t="str">
        <f t="shared" ca="1" si="64"/>
        <v/>
      </c>
      <c r="AR181" s="27" t="str">
        <f t="shared" ca="1" si="65"/>
        <v/>
      </c>
      <c r="AS181" s="27" t="str">
        <f t="shared" ca="1" si="66"/>
        <v/>
      </c>
      <c r="AT181" s="27" t="str">
        <f t="shared" ca="1" si="67"/>
        <v/>
      </c>
    </row>
    <row r="182" spans="1:46" ht="15.75" x14ac:dyDescent="0.25">
      <c r="A182" t="str" cm="1">
        <f t="array" aca="1" ref="A182" ca="1">INDIRECT("D" &amp; ROW())&amp;INDIRECT("F" &amp; ROW())</f>
        <v/>
      </c>
      <c r="D182" s="55" t="str">
        <f t="shared" si="68"/>
        <v/>
      </c>
      <c r="E182" s="71"/>
      <c r="F182" s="25"/>
      <c r="G182" s="2"/>
      <c r="H182" s="2"/>
      <c r="I182" s="1"/>
      <c r="J182" s="1"/>
      <c r="K182" s="1"/>
      <c r="L182" s="1"/>
      <c r="M182" s="1"/>
      <c r="N182" s="1"/>
      <c r="O182" s="1"/>
      <c r="P182" s="1"/>
      <c r="Q182" s="1"/>
      <c r="R182" s="1"/>
      <c r="S182" s="1"/>
      <c r="T182" s="1"/>
      <c r="U182" s="1"/>
      <c r="V182" s="1"/>
      <c r="W182" s="1"/>
      <c r="X182" s="1"/>
      <c r="Y182" s="1"/>
      <c r="Z182" s="1"/>
      <c r="AA182" s="1"/>
      <c r="AB182" s="1"/>
      <c r="AC182" s="1"/>
      <c r="AD182" s="4" t="str">
        <f t="shared" ca="1" si="51"/>
        <v/>
      </c>
      <c r="AE182" s="4" t="str">
        <f t="shared" ca="1" si="52"/>
        <v/>
      </c>
      <c r="AF182" s="4" t="str">
        <f t="shared" ca="1" si="53"/>
        <v/>
      </c>
      <c r="AG182" s="4" t="str">
        <f t="shared" ca="1" si="54"/>
        <v/>
      </c>
      <c r="AH182" s="4" t="str">
        <f t="shared" ca="1" si="55"/>
        <v/>
      </c>
      <c r="AI182" s="4" t="str">
        <f t="shared" ca="1" si="56"/>
        <v/>
      </c>
      <c r="AJ182" s="4" t="str">
        <f t="shared" ca="1" si="57"/>
        <v/>
      </c>
      <c r="AK182" s="27" t="str">
        <f t="shared" ca="1" si="58"/>
        <v/>
      </c>
      <c r="AL182" s="27" t="str">
        <f t="shared" ca="1" si="59"/>
        <v/>
      </c>
      <c r="AM182" s="27" t="str">
        <f t="shared" ca="1" si="60"/>
        <v/>
      </c>
      <c r="AN182" s="27" t="str">
        <f t="shared" ca="1" si="61"/>
        <v/>
      </c>
      <c r="AO182" s="27" t="str">
        <f t="shared" ca="1" si="62"/>
        <v/>
      </c>
      <c r="AP182" s="27" t="str">
        <f t="shared" ca="1" si="63"/>
        <v/>
      </c>
      <c r="AQ182" s="27" t="str">
        <f t="shared" ca="1" si="64"/>
        <v/>
      </c>
      <c r="AR182" s="27" t="str">
        <f t="shared" ca="1" si="65"/>
        <v/>
      </c>
      <c r="AS182" s="27" t="str">
        <f t="shared" ca="1" si="66"/>
        <v/>
      </c>
      <c r="AT182" s="27" t="str">
        <f t="shared" ca="1" si="67"/>
        <v/>
      </c>
    </row>
    <row r="183" spans="1:46" ht="15.75" x14ac:dyDescent="0.25">
      <c r="A183" t="str" cm="1">
        <f t="array" aca="1" ref="A183" ca="1">INDIRECT("D" &amp; ROW())&amp;INDIRECT("F" &amp; ROW())</f>
        <v/>
      </c>
      <c r="D183" s="55" t="str">
        <f t="shared" si="68"/>
        <v/>
      </c>
      <c r="E183" s="71"/>
      <c r="F183" s="25"/>
      <c r="G183" s="2"/>
      <c r="H183" s="2"/>
      <c r="I183" s="3"/>
      <c r="J183" s="3"/>
      <c r="K183" s="3"/>
      <c r="L183" s="3"/>
      <c r="M183" s="3"/>
      <c r="N183" s="3"/>
      <c r="O183" s="3"/>
      <c r="P183" s="3"/>
      <c r="Q183" s="3"/>
      <c r="R183" s="3"/>
      <c r="S183" s="3"/>
      <c r="T183" s="3"/>
      <c r="U183" s="3"/>
      <c r="V183" s="3"/>
      <c r="W183" s="3"/>
      <c r="X183" s="3"/>
      <c r="Y183" s="3"/>
      <c r="Z183" s="3"/>
      <c r="AA183" s="3"/>
      <c r="AB183" s="3"/>
      <c r="AC183" s="3"/>
      <c r="AD183" s="4" t="str">
        <f t="shared" ca="1" si="51"/>
        <v/>
      </c>
      <c r="AE183" s="4" t="str">
        <f t="shared" ca="1" si="52"/>
        <v/>
      </c>
      <c r="AF183" s="4" t="str">
        <f t="shared" ca="1" si="53"/>
        <v/>
      </c>
      <c r="AG183" s="4" t="str">
        <f t="shared" ca="1" si="54"/>
        <v/>
      </c>
      <c r="AH183" s="4" t="str">
        <f t="shared" ca="1" si="55"/>
        <v/>
      </c>
      <c r="AI183" s="4" t="str">
        <f t="shared" ca="1" si="56"/>
        <v/>
      </c>
      <c r="AJ183" s="4" t="str">
        <f t="shared" ca="1" si="57"/>
        <v/>
      </c>
      <c r="AK183" s="27" t="str">
        <f t="shared" ca="1" si="58"/>
        <v/>
      </c>
      <c r="AL183" s="27" t="str">
        <f t="shared" ca="1" si="59"/>
        <v/>
      </c>
      <c r="AM183" s="27" t="str">
        <f t="shared" ca="1" si="60"/>
        <v/>
      </c>
      <c r="AN183" s="27" t="str">
        <f t="shared" ca="1" si="61"/>
        <v/>
      </c>
      <c r="AO183" s="27" t="str">
        <f t="shared" ca="1" si="62"/>
        <v/>
      </c>
      <c r="AP183" s="27" t="str">
        <f t="shared" ca="1" si="63"/>
        <v/>
      </c>
      <c r="AQ183" s="27" t="str">
        <f t="shared" ca="1" si="64"/>
        <v/>
      </c>
      <c r="AR183" s="27" t="str">
        <f t="shared" ca="1" si="65"/>
        <v/>
      </c>
      <c r="AS183" s="27" t="str">
        <f t="shared" ca="1" si="66"/>
        <v/>
      </c>
      <c r="AT183" s="27" t="str">
        <f t="shared" ca="1" si="67"/>
        <v/>
      </c>
    </row>
    <row r="184" spans="1:46" ht="15.75" x14ac:dyDescent="0.25">
      <c r="A184" t="str" cm="1">
        <f t="array" aca="1" ref="A184" ca="1">INDIRECT("D" &amp; ROW())&amp;INDIRECT("F" &amp; ROW())</f>
        <v/>
      </c>
      <c r="D184" s="55" t="str">
        <f t="shared" si="68"/>
        <v/>
      </c>
      <c r="E184" s="71"/>
      <c r="F184" s="25"/>
      <c r="G184" s="2"/>
      <c r="H184" s="2"/>
      <c r="I184" s="1"/>
      <c r="J184" s="1"/>
      <c r="K184" s="1"/>
      <c r="L184" s="1"/>
      <c r="M184" s="1"/>
      <c r="N184" s="1"/>
      <c r="O184" s="1"/>
      <c r="P184" s="1"/>
      <c r="Q184" s="1"/>
      <c r="R184" s="1"/>
      <c r="S184" s="1"/>
      <c r="T184" s="1"/>
      <c r="U184" s="1"/>
      <c r="V184" s="1"/>
      <c r="W184" s="1"/>
      <c r="X184" s="1"/>
      <c r="Y184" s="1"/>
      <c r="Z184" s="1"/>
      <c r="AA184" s="1"/>
      <c r="AB184" s="1"/>
      <c r="AC184" s="1"/>
      <c r="AD184" s="4" t="str">
        <f t="shared" ca="1" si="51"/>
        <v/>
      </c>
      <c r="AE184" s="4" t="str">
        <f t="shared" ca="1" si="52"/>
        <v/>
      </c>
      <c r="AF184" s="4" t="str">
        <f t="shared" ca="1" si="53"/>
        <v/>
      </c>
      <c r="AG184" s="4" t="str">
        <f t="shared" ca="1" si="54"/>
        <v/>
      </c>
      <c r="AH184" s="4" t="str">
        <f t="shared" ca="1" si="55"/>
        <v/>
      </c>
      <c r="AI184" s="4" t="str">
        <f t="shared" ca="1" si="56"/>
        <v/>
      </c>
      <c r="AJ184" s="4" t="str">
        <f t="shared" ca="1" si="57"/>
        <v/>
      </c>
      <c r="AK184" s="27" t="str">
        <f t="shared" ca="1" si="58"/>
        <v/>
      </c>
      <c r="AL184" s="27" t="str">
        <f t="shared" ca="1" si="59"/>
        <v/>
      </c>
      <c r="AM184" s="27" t="str">
        <f t="shared" ca="1" si="60"/>
        <v/>
      </c>
      <c r="AN184" s="27" t="str">
        <f t="shared" ca="1" si="61"/>
        <v/>
      </c>
      <c r="AO184" s="27" t="str">
        <f t="shared" ca="1" si="62"/>
        <v/>
      </c>
      <c r="AP184" s="27" t="str">
        <f t="shared" ca="1" si="63"/>
        <v/>
      </c>
      <c r="AQ184" s="27" t="str">
        <f t="shared" ca="1" si="64"/>
        <v/>
      </c>
      <c r="AR184" s="27" t="str">
        <f t="shared" ca="1" si="65"/>
        <v/>
      </c>
      <c r="AS184" s="27" t="str">
        <f t="shared" ca="1" si="66"/>
        <v/>
      </c>
      <c r="AT184" s="27" t="str">
        <f t="shared" ca="1" si="67"/>
        <v/>
      </c>
    </row>
    <row r="185" spans="1:46" ht="15.75" x14ac:dyDescent="0.25">
      <c r="A185" t="str" cm="1">
        <f t="array" aca="1" ref="A185" ca="1">INDIRECT("D" &amp; ROW())&amp;INDIRECT("F" &amp; ROW())</f>
        <v/>
      </c>
      <c r="D185" s="55" t="str">
        <f t="shared" si="68"/>
        <v/>
      </c>
      <c r="E185" s="71"/>
      <c r="F185" s="25"/>
      <c r="G185" s="2"/>
      <c r="H185" s="2"/>
      <c r="I185" s="3"/>
      <c r="J185" s="3"/>
      <c r="K185" s="3"/>
      <c r="L185" s="3"/>
      <c r="M185" s="3"/>
      <c r="N185" s="3"/>
      <c r="O185" s="3"/>
      <c r="P185" s="3"/>
      <c r="Q185" s="3"/>
      <c r="R185" s="3"/>
      <c r="S185" s="3"/>
      <c r="T185" s="3"/>
      <c r="U185" s="3"/>
      <c r="V185" s="3"/>
      <c r="W185" s="3"/>
      <c r="X185" s="3"/>
      <c r="Y185" s="3"/>
      <c r="Z185" s="3"/>
      <c r="AA185" s="3"/>
      <c r="AB185" s="3"/>
      <c r="AC185" s="3"/>
      <c r="AD185" s="4" t="str">
        <f t="shared" ca="1" si="51"/>
        <v/>
      </c>
      <c r="AE185" s="4" t="str">
        <f t="shared" ca="1" si="52"/>
        <v/>
      </c>
      <c r="AF185" s="4" t="str">
        <f t="shared" ca="1" si="53"/>
        <v/>
      </c>
      <c r="AG185" s="4" t="str">
        <f t="shared" ca="1" si="54"/>
        <v/>
      </c>
      <c r="AH185" s="4" t="str">
        <f t="shared" ca="1" si="55"/>
        <v/>
      </c>
      <c r="AI185" s="4" t="str">
        <f t="shared" ca="1" si="56"/>
        <v/>
      </c>
      <c r="AJ185" s="4" t="str">
        <f t="shared" ca="1" si="57"/>
        <v/>
      </c>
      <c r="AK185" s="27" t="str">
        <f t="shared" ca="1" si="58"/>
        <v/>
      </c>
      <c r="AL185" s="27" t="str">
        <f t="shared" ca="1" si="59"/>
        <v/>
      </c>
      <c r="AM185" s="27" t="str">
        <f t="shared" ca="1" si="60"/>
        <v/>
      </c>
      <c r="AN185" s="27" t="str">
        <f t="shared" ca="1" si="61"/>
        <v/>
      </c>
      <c r="AO185" s="27" t="str">
        <f t="shared" ca="1" si="62"/>
        <v/>
      </c>
      <c r="AP185" s="27" t="str">
        <f t="shared" ca="1" si="63"/>
        <v/>
      </c>
      <c r="AQ185" s="27" t="str">
        <f t="shared" ca="1" si="64"/>
        <v/>
      </c>
      <c r="AR185" s="27" t="str">
        <f t="shared" ca="1" si="65"/>
        <v/>
      </c>
      <c r="AS185" s="27" t="str">
        <f t="shared" ca="1" si="66"/>
        <v/>
      </c>
      <c r="AT185" s="27" t="str">
        <f t="shared" ca="1" si="67"/>
        <v/>
      </c>
    </row>
    <row r="186" spans="1:46" ht="15.75" x14ac:dyDescent="0.25">
      <c r="A186" t="str" cm="1">
        <f t="array" aca="1" ref="A186" ca="1">INDIRECT("D" &amp; ROW())&amp;INDIRECT("F" &amp; ROW())</f>
        <v/>
      </c>
      <c r="D186" s="55" t="str">
        <f t="shared" si="68"/>
        <v/>
      </c>
      <c r="E186" s="71"/>
      <c r="F186" s="25"/>
      <c r="G186" s="2"/>
      <c r="H186" s="2"/>
      <c r="I186" s="3"/>
      <c r="J186" s="3"/>
      <c r="K186" s="3"/>
      <c r="L186" s="3"/>
      <c r="M186" s="3"/>
      <c r="N186" s="3"/>
      <c r="O186" s="3"/>
      <c r="P186" s="3"/>
      <c r="Q186" s="3"/>
      <c r="R186" s="3"/>
      <c r="S186" s="3"/>
      <c r="T186" s="3"/>
      <c r="U186" s="3"/>
      <c r="V186" s="3"/>
      <c r="W186" s="3"/>
      <c r="X186" s="3"/>
      <c r="Y186" s="3"/>
      <c r="Z186" s="3"/>
      <c r="AA186" s="3"/>
      <c r="AB186" s="3"/>
      <c r="AC186" s="3"/>
      <c r="AD186" s="4" t="str">
        <f t="shared" ca="1" si="51"/>
        <v/>
      </c>
      <c r="AE186" s="4" t="str">
        <f t="shared" ca="1" si="52"/>
        <v/>
      </c>
      <c r="AF186" s="4" t="str">
        <f t="shared" ca="1" si="53"/>
        <v/>
      </c>
      <c r="AG186" s="4" t="str">
        <f t="shared" ca="1" si="54"/>
        <v/>
      </c>
      <c r="AH186" s="4" t="str">
        <f t="shared" ca="1" si="55"/>
        <v/>
      </c>
      <c r="AI186" s="4" t="str">
        <f t="shared" ca="1" si="56"/>
        <v/>
      </c>
      <c r="AJ186" s="4" t="str">
        <f t="shared" ca="1" si="57"/>
        <v/>
      </c>
      <c r="AK186" s="27" t="str">
        <f t="shared" ca="1" si="58"/>
        <v/>
      </c>
      <c r="AL186" s="27" t="str">
        <f t="shared" ca="1" si="59"/>
        <v/>
      </c>
      <c r="AM186" s="27" t="str">
        <f t="shared" ca="1" si="60"/>
        <v/>
      </c>
      <c r="AN186" s="27" t="str">
        <f t="shared" ca="1" si="61"/>
        <v/>
      </c>
      <c r="AO186" s="27" t="str">
        <f t="shared" ca="1" si="62"/>
        <v/>
      </c>
      <c r="AP186" s="27" t="str">
        <f t="shared" ca="1" si="63"/>
        <v/>
      </c>
      <c r="AQ186" s="27" t="str">
        <f t="shared" ca="1" si="64"/>
        <v/>
      </c>
      <c r="AR186" s="27" t="str">
        <f t="shared" ca="1" si="65"/>
        <v/>
      </c>
      <c r="AS186" s="27" t="str">
        <f t="shared" ca="1" si="66"/>
        <v/>
      </c>
      <c r="AT186" s="27" t="str">
        <f t="shared" ca="1" si="67"/>
        <v/>
      </c>
    </row>
    <row r="187" spans="1:46" ht="15.75" x14ac:dyDescent="0.25">
      <c r="A187" t="str" cm="1">
        <f t="array" aca="1" ref="A187" ca="1">INDIRECT("D" &amp; ROW())&amp;INDIRECT("F" &amp; ROW())</f>
        <v/>
      </c>
      <c r="D187" s="55" t="str">
        <f t="shared" si="68"/>
        <v/>
      </c>
      <c r="E187" s="71"/>
      <c r="F187" s="25"/>
      <c r="G187" s="2"/>
      <c r="H187" s="2"/>
      <c r="I187" s="1"/>
      <c r="J187" s="1"/>
      <c r="K187" s="1"/>
      <c r="L187" s="1"/>
      <c r="M187" s="1"/>
      <c r="N187" s="1"/>
      <c r="O187" s="1"/>
      <c r="P187" s="1"/>
      <c r="Q187" s="1"/>
      <c r="R187" s="1"/>
      <c r="S187" s="1"/>
      <c r="T187" s="1"/>
      <c r="U187" s="1"/>
      <c r="V187" s="1"/>
      <c r="W187" s="1"/>
      <c r="X187" s="1"/>
      <c r="Y187" s="1"/>
      <c r="Z187" s="1"/>
      <c r="AA187" s="1"/>
      <c r="AB187" s="1"/>
      <c r="AC187" s="1"/>
      <c r="AD187" s="4" t="str">
        <f t="shared" ca="1" si="51"/>
        <v/>
      </c>
      <c r="AE187" s="4" t="str">
        <f t="shared" ca="1" si="52"/>
        <v/>
      </c>
      <c r="AF187" s="4" t="str">
        <f t="shared" ca="1" si="53"/>
        <v/>
      </c>
      <c r="AG187" s="4" t="str">
        <f t="shared" ca="1" si="54"/>
        <v/>
      </c>
      <c r="AH187" s="4" t="str">
        <f t="shared" ca="1" si="55"/>
        <v/>
      </c>
      <c r="AI187" s="4" t="str">
        <f t="shared" ca="1" si="56"/>
        <v/>
      </c>
      <c r="AJ187" s="4" t="str">
        <f t="shared" ca="1" si="57"/>
        <v/>
      </c>
      <c r="AK187" s="27" t="str">
        <f t="shared" ca="1" si="58"/>
        <v/>
      </c>
      <c r="AL187" s="27" t="str">
        <f t="shared" ca="1" si="59"/>
        <v/>
      </c>
      <c r="AM187" s="27" t="str">
        <f t="shared" ca="1" si="60"/>
        <v/>
      </c>
      <c r="AN187" s="27" t="str">
        <f t="shared" ca="1" si="61"/>
        <v/>
      </c>
      <c r="AO187" s="27" t="str">
        <f t="shared" ca="1" si="62"/>
        <v/>
      </c>
      <c r="AP187" s="27" t="str">
        <f t="shared" ca="1" si="63"/>
        <v/>
      </c>
      <c r="AQ187" s="27" t="str">
        <f t="shared" ca="1" si="64"/>
        <v/>
      </c>
      <c r="AR187" s="27" t="str">
        <f t="shared" ca="1" si="65"/>
        <v/>
      </c>
      <c r="AS187" s="27" t="str">
        <f t="shared" ca="1" si="66"/>
        <v/>
      </c>
      <c r="AT187" s="27" t="str">
        <f t="shared" ca="1" si="67"/>
        <v/>
      </c>
    </row>
    <row r="188" spans="1:46" ht="15.75" x14ac:dyDescent="0.25">
      <c r="A188" t="str" cm="1">
        <f t="array" aca="1" ref="A188" ca="1">INDIRECT("D" &amp; ROW())&amp;INDIRECT("F" &amp; ROW())</f>
        <v/>
      </c>
      <c r="D188" s="55" t="str">
        <f t="shared" si="68"/>
        <v/>
      </c>
      <c r="E188" s="71"/>
      <c r="F188" s="25"/>
      <c r="G188" s="2"/>
      <c r="H188" s="2"/>
      <c r="I188" s="3"/>
      <c r="J188" s="3"/>
      <c r="K188" s="3"/>
      <c r="L188" s="3"/>
      <c r="M188" s="3"/>
      <c r="N188" s="3"/>
      <c r="O188" s="3"/>
      <c r="P188" s="3"/>
      <c r="Q188" s="3"/>
      <c r="R188" s="3"/>
      <c r="S188" s="3"/>
      <c r="T188" s="3"/>
      <c r="U188" s="3"/>
      <c r="V188" s="3"/>
      <c r="W188" s="3"/>
      <c r="X188" s="3"/>
      <c r="Y188" s="3"/>
      <c r="Z188" s="3"/>
      <c r="AA188" s="3"/>
      <c r="AB188" s="3"/>
      <c r="AC188" s="3"/>
      <c r="AD188" s="4" t="str">
        <f t="shared" ca="1" si="51"/>
        <v/>
      </c>
      <c r="AE188" s="4" t="str">
        <f t="shared" ca="1" si="52"/>
        <v/>
      </c>
      <c r="AF188" s="4" t="str">
        <f t="shared" ca="1" si="53"/>
        <v/>
      </c>
      <c r="AG188" s="4" t="str">
        <f t="shared" ca="1" si="54"/>
        <v/>
      </c>
      <c r="AH188" s="4" t="str">
        <f t="shared" ca="1" si="55"/>
        <v/>
      </c>
      <c r="AI188" s="4" t="str">
        <f t="shared" ca="1" si="56"/>
        <v/>
      </c>
      <c r="AJ188" s="4" t="str">
        <f t="shared" ca="1" si="57"/>
        <v/>
      </c>
      <c r="AK188" s="27" t="str">
        <f t="shared" ca="1" si="58"/>
        <v/>
      </c>
      <c r="AL188" s="27" t="str">
        <f t="shared" ca="1" si="59"/>
        <v/>
      </c>
      <c r="AM188" s="27" t="str">
        <f t="shared" ca="1" si="60"/>
        <v/>
      </c>
      <c r="AN188" s="27" t="str">
        <f t="shared" ca="1" si="61"/>
        <v/>
      </c>
      <c r="AO188" s="27" t="str">
        <f t="shared" ca="1" si="62"/>
        <v/>
      </c>
      <c r="AP188" s="27" t="str">
        <f t="shared" ca="1" si="63"/>
        <v/>
      </c>
      <c r="AQ188" s="27" t="str">
        <f t="shared" ca="1" si="64"/>
        <v/>
      </c>
      <c r="AR188" s="27" t="str">
        <f t="shared" ca="1" si="65"/>
        <v/>
      </c>
      <c r="AS188" s="27" t="str">
        <f t="shared" ca="1" si="66"/>
        <v/>
      </c>
      <c r="AT188" s="27" t="str">
        <f t="shared" ca="1" si="67"/>
        <v/>
      </c>
    </row>
    <row r="189" spans="1:46" ht="15.75" x14ac:dyDescent="0.25">
      <c r="A189" t="str" cm="1">
        <f t="array" aca="1" ref="A189" ca="1">INDIRECT("D" &amp; ROW())&amp;INDIRECT("F" &amp; ROW())</f>
        <v/>
      </c>
      <c r="D189" s="55" t="str">
        <f t="shared" si="68"/>
        <v/>
      </c>
      <c r="E189" s="71"/>
      <c r="F189" s="25"/>
      <c r="G189" s="2"/>
      <c r="H189" s="2"/>
      <c r="I189" s="1"/>
      <c r="J189" s="1"/>
      <c r="K189" s="1"/>
      <c r="L189" s="1"/>
      <c r="M189" s="1"/>
      <c r="N189" s="1"/>
      <c r="O189" s="1"/>
      <c r="P189" s="1"/>
      <c r="Q189" s="1"/>
      <c r="R189" s="1"/>
      <c r="S189" s="1"/>
      <c r="T189" s="1"/>
      <c r="U189" s="1"/>
      <c r="V189" s="1"/>
      <c r="W189" s="1"/>
      <c r="X189" s="1"/>
      <c r="Y189" s="1"/>
      <c r="Z189" s="1"/>
      <c r="AA189" s="1"/>
      <c r="AB189" s="1"/>
      <c r="AC189" s="1"/>
      <c r="AD189" s="4" t="str">
        <f t="shared" ca="1" si="51"/>
        <v/>
      </c>
      <c r="AE189" s="4" t="str">
        <f t="shared" ca="1" si="52"/>
        <v/>
      </c>
      <c r="AF189" s="4" t="str">
        <f t="shared" ca="1" si="53"/>
        <v/>
      </c>
      <c r="AG189" s="4" t="str">
        <f t="shared" ca="1" si="54"/>
        <v/>
      </c>
      <c r="AH189" s="4" t="str">
        <f t="shared" ca="1" si="55"/>
        <v/>
      </c>
      <c r="AI189" s="4" t="str">
        <f t="shared" ca="1" si="56"/>
        <v/>
      </c>
      <c r="AJ189" s="4" t="str">
        <f t="shared" ca="1" si="57"/>
        <v/>
      </c>
      <c r="AK189" s="27" t="str">
        <f t="shared" ca="1" si="58"/>
        <v/>
      </c>
      <c r="AL189" s="27" t="str">
        <f t="shared" ca="1" si="59"/>
        <v/>
      </c>
      <c r="AM189" s="27" t="str">
        <f t="shared" ca="1" si="60"/>
        <v/>
      </c>
      <c r="AN189" s="27" t="str">
        <f t="shared" ca="1" si="61"/>
        <v/>
      </c>
      <c r="AO189" s="27" t="str">
        <f t="shared" ca="1" si="62"/>
        <v/>
      </c>
      <c r="AP189" s="27" t="str">
        <f t="shared" ca="1" si="63"/>
        <v/>
      </c>
      <c r="AQ189" s="27" t="str">
        <f t="shared" ca="1" si="64"/>
        <v/>
      </c>
      <c r="AR189" s="27" t="str">
        <f t="shared" ca="1" si="65"/>
        <v/>
      </c>
      <c r="AS189" s="27" t="str">
        <f t="shared" ca="1" si="66"/>
        <v/>
      </c>
      <c r="AT189" s="27" t="str">
        <f t="shared" ca="1" si="67"/>
        <v/>
      </c>
    </row>
    <row r="190" spans="1:46" ht="15.75" x14ac:dyDescent="0.25">
      <c r="A190" t="str" cm="1">
        <f t="array" aca="1" ref="A190" ca="1">INDIRECT("D" &amp; ROW())&amp;INDIRECT("F" &amp; ROW())</f>
        <v/>
      </c>
      <c r="D190" s="55" t="str">
        <f t="shared" si="68"/>
        <v/>
      </c>
      <c r="E190" s="71"/>
      <c r="F190" s="25"/>
      <c r="G190" s="2"/>
      <c r="H190" s="2"/>
      <c r="I190" s="3"/>
      <c r="J190" s="3"/>
      <c r="K190" s="3"/>
      <c r="L190" s="3"/>
      <c r="M190" s="3"/>
      <c r="N190" s="3"/>
      <c r="O190" s="3"/>
      <c r="P190" s="3"/>
      <c r="Q190" s="3"/>
      <c r="R190" s="3"/>
      <c r="S190" s="3"/>
      <c r="T190" s="3"/>
      <c r="U190" s="3"/>
      <c r="V190" s="3"/>
      <c r="W190" s="3"/>
      <c r="X190" s="3"/>
      <c r="Y190" s="3"/>
      <c r="Z190" s="3"/>
      <c r="AA190" s="3"/>
      <c r="AB190" s="3"/>
      <c r="AC190" s="3"/>
      <c r="AD190" s="4" t="str">
        <f t="shared" ca="1" si="51"/>
        <v/>
      </c>
      <c r="AE190" s="4" t="str">
        <f t="shared" ca="1" si="52"/>
        <v/>
      </c>
      <c r="AF190" s="4" t="str">
        <f t="shared" ca="1" si="53"/>
        <v/>
      </c>
      <c r="AG190" s="4" t="str">
        <f t="shared" ca="1" si="54"/>
        <v/>
      </c>
      <c r="AH190" s="4" t="str">
        <f t="shared" ca="1" si="55"/>
        <v/>
      </c>
      <c r="AI190" s="4" t="str">
        <f t="shared" ca="1" si="56"/>
        <v/>
      </c>
      <c r="AJ190" s="4" t="str">
        <f t="shared" ca="1" si="57"/>
        <v/>
      </c>
      <c r="AK190" s="27" t="str">
        <f t="shared" ca="1" si="58"/>
        <v/>
      </c>
      <c r="AL190" s="27" t="str">
        <f t="shared" ca="1" si="59"/>
        <v/>
      </c>
      <c r="AM190" s="27" t="str">
        <f t="shared" ca="1" si="60"/>
        <v/>
      </c>
      <c r="AN190" s="27" t="str">
        <f t="shared" ca="1" si="61"/>
        <v/>
      </c>
      <c r="AO190" s="27" t="str">
        <f t="shared" ca="1" si="62"/>
        <v/>
      </c>
      <c r="AP190" s="27" t="str">
        <f t="shared" ca="1" si="63"/>
        <v/>
      </c>
      <c r="AQ190" s="27" t="str">
        <f t="shared" ca="1" si="64"/>
        <v/>
      </c>
      <c r="AR190" s="27" t="str">
        <f t="shared" ca="1" si="65"/>
        <v/>
      </c>
      <c r="AS190" s="27" t="str">
        <f t="shared" ca="1" si="66"/>
        <v/>
      </c>
      <c r="AT190" s="27" t="str">
        <f t="shared" ca="1" si="67"/>
        <v/>
      </c>
    </row>
    <row r="191" spans="1:46" ht="15.75" x14ac:dyDescent="0.25">
      <c r="A191" t="str" cm="1">
        <f t="array" aca="1" ref="A191" ca="1">INDIRECT("D" &amp; ROW())&amp;INDIRECT("F" &amp; ROW())</f>
        <v/>
      </c>
      <c r="D191" s="55" t="str">
        <f t="shared" si="68"/>
        <v/>
      </c>
      <c r="E191" s="71"/>
      <c r="F191" s="25"/>
      <c r="G191" s="2"/>
      <c r="H191" s="2"/>
      <c r="I191" s="1"/>
      <c r="J191" s="1"/>
      <c r="K191" s="1"/>
      <c r="L191" s="1"/>
      <c r="M191" s="1"/>
      <c r="N191" s="1"/>
      <c r="O191" s="1"/>
      <c r="P191" s="1"/>
      <c r="Q191" s="1"/>
      <c r="R191" s="1"/>
      <c r="S191" s="1"/>
      <c r="T191" s="1"/>
      <c r="U191" s="1"/>
      <c r="V191" s="1"/>
      <c r="W191" s="1"/>
      <c r="X191" s="1"/>
      <c r="Y191" s="1"/>
      <c r="Z191" s="1"/>
      <c r="AA191" s="1"/>
      <c r="AB191" s="1"/>
      <c r="AC191" s="1"/>
      <c r="AD191" s="4" t="str">
        <f t="shared" ca="1" si="51"/>
        <v/>
      </c>
      <c r="AE191" s="4" t="str">
        <f t="shared" ca="1" si="52"/>
        <v/>
      </c>
      <c r="AF191" s="4" t="str">
        <f t="shared" ca="1" si="53"/>
        <v/>
      </c>
      <c r="AG191" s="4" t="str">
        <f t="shared" ca="1" si="54"/>
        <v/>
      </c>
      <c r="AH191" s="4" t="str">
        <f t="shared" ca="1" si="55"/>
        <v/>
      </c>
      <c r="AI191" s="4" t="str">
        <f t="shared" ca="1" si="56"/>
        <v/>
      </c>
      <c r="AJ191" s="4" t="str">
        <f t="shared" ca="1" si="57"/>
        <v/>
      </c>
      <c r="AK191" s="27" t="str">
        <f t="shared" ca="1" si="58"/>
        <v/>
      </c>
      <c r="AL191" s="27" t="str">
        <f t="shared" ca="1" si="59"/>
        <v/>
      </c>
      <c r="AM191" s="27" t="str">
        <f t="shared" ca="1" si="60"/>
        <v/>
      </c>
      <c r="AN191" s="27" t="str">
        <f t="shared" ca="1" si="61"/>
        <v/>
      </c>
      <c r="AO191" s="27" t="str">
        <f t="shared" ca="1" si="62"/>
        <v/>
      </c>
      <c r="AP191" s="27" t="str">
        <f t="shared" ca="1" si="63"/>
        <v/>
      </c>
      <c r="AQ191" s="27" t="str">
        <f t="shared" ca="1" si="64"/>
        <v/>
      </c>
      <c r="AR191" s="27" t="str">
        <f t="shared" ca="1" si="65"/>
        <v/>
      </c>
      <c r="AS191" s="27" t="str">
        <f t="shared" ca="1" si="66"/>
        <v/>
      </c>
      <c r="AT191" s="27" t="str">
        <f t="shared" ca="1" si="67"/>
        <v/>
      </c>
    </row>
    <row r="192" spans="1:46" ht="15.75" x14ac:dyDescent="0.25">
      <c r="A192" t="str" cm="1">
        <f t="array" aca="1" ref="A192" ca="1">INDIRECT("D" &amp; ROW())&amp;INDIRECT("F" &amp; ROW())</f>
        <v/>
      </c>
      <c r="D192" s="55" t="str">
        <f t="shared" si="68"/>
        <v/>
      </c>
      <c r="E192" s="71"/>
      <c r="F192" s="25"/>
      <c r="G192" s="2"/>
      <c r="H192" s="2"/>
      <c r="I192" s="3"/>
      <c r="J192" s="3"/>
      <c r="K192" s="3"/>
      <c r="L192" s="3"/>
      <c r="M192" s="3"/>
      <c r="N192" s="3"/>
      <c r="O192" s="3"/>
      <c r="P192" s="3"/>
      <c r="Q192" s="3"/>
      <c r="R192" s="3"/>
      <c r="S192" s="3"/>
      <c r="T192" s="3"/>
      <c r="U192" s="3"/>
      <c r="V192" s="3"/>
      <c r="W192" s="3"/>
      <c r="X192" s="3"/>
      <c r="Y192" s="3"/>
      <c r="Z192" s="3"/>
      <c r="AA192" s="3"/>
      <c r="AB192" s="3"/>
      <c r="AC192" s="3"/>
      <c r="AD192" s="4" t="str">
        <f t="shared" ca="1" si="51"/>
        <v/>
      </c>
      <c r="AE192" s="4" t="str">
        <f t="shared" ca="1" si="52"/>
        <v/>
      </c>
      <c r="AF192" s="4" t="str">
        <f t="shared" ca="1" si="53"/>
        <v/>
      </c>
      <c r="AG192" s="4" t="str">
        <f t="shared" ca="1" si="54"/>
        <v/>
      </c>
      <c r="AH192" s="4" t="str">
        <f t="shared" ca="1" si="55"/>
        <v/>
      </c>
      <c r="AI192" s="4" t="str">
        <f t="shared" ca="1" si="56"/>
        <v/>
      </c>
      <c r="AJ192" s="4" t="str">
        <f t="shared" ca="1" si="57"/>
        <v/>
      </c>
      <c r="AK192" s="27" t="str">
        <f t="shared" ca="1" si="58"/>
        <v/>
      </c>
      <c r="AL192" s="27" t="str">
        <f t="shared" ca="1" si="59"/>
        <v/>
      </c>
      <c r="AM192" s="27" t="str">
        <f t="shared" ca="1" si="60"/>
        <v/>
      </c>
      <c r="AN192" s="27" t="str">
        <f t="shared" ca="1" si="61"/>
        <v/>
      </c>
      <c r="AO192" s="27" t="str">
        <f t="shared" ca="1" si="62"/>
        <v/>
      </c>
      <c r="AP192" s="27" t="str">
        <f t="shared" ca="1" si="63"/>
        <v/>
      </c>
      <c r="AQ192" s="27" t="str">
        <f t="shared" ca="1" si="64"/>
        <v/>
      </c>
      <c r="AR192" s="27" t="str">
        <f t="shared" ca="1" si="65"/>
        <v/>
      </c>
      <c r="AS192" s="27" t="str">
        <f t="shared" ca="1" si="66"/>
        <v/>
      </c>
      <c r="AT192" s="27" t="str">
        <f t="shared" ca="1" si="67"/>
        <v/>
      </c>
    </row>
    <row r="193" spans="1:46" ht="15.75" x14ac:dyDescent="0.25">
      <c r="A193" t="str" cm="1">
        <f t="array" aca="1" ref="A193" ca="1">INDIRECT("D" &amp; ROW())&amp;INDIRECT("F" &amp; ROW())</f>
        <v/>
      </c>
      <c r="D193" s="55" t="str">
        <f t="shared" si="68"/>
        <v/>
      </c>
      <c r="E193" s="71"/>
      <c r="F193" s="25"/>
      <c r="G193" s="2"/>
      <c r="H193" s="2"/>
      <c r="I193" s="1"/>
      <c r="J193" s="1"/>
      <c r="K193" s="1"/>
      <c r="L193" s="1"/>
      <c r="M193" s="1"/>
      <c r="N193" s="1"/>
      <c r="O193" s="1"/>
      <c r="P193" s="1"/>
      <c r="Q193" s="1"/>
      <c r="R193" s="1"/>
      <c r="S193" s="1"/>
      <c r="T193" s="1"/>
      <c r="U193" s="1"/>
      <c r="V193" s="1"/>
      <c r="W193" s="1"/>
      <c r="X193" s="1"/>
      <c r="Y193" s="1"/>
      <c r="Z193" s="1"/>
      <c r="AA193" s="1"/>
      <c r="AB193" s="1"/>
      <c r="AC193" s="1"/>
      <c r="AD193" s="4" t="str">
        <f t="shared" ca="1" si="51"/>
        <v/>
      </c>
      <c r="AE193" s="4" t="str">
        <f t="shared" ca="1" si="52"/>
        <v/>
      </c>
      <c r="AF193" s="4" t="str">
        <f t="shared" ca="1" si="53"/>
        <v/>
      </c>
      <c r="AG193" s="4" t="str">
        <f t="shared" ca="1" si="54"/>
        <v/>
      </c>
      <c r="AH193" s="4" t="str">
        <f t="shared" ca="1" si="55"/>
        <v/>
      </c>
      <c r="AI193" s="4" t="str">
        <f t="shared" ca="1" si="56"/>
        <v/>
      </c>
      <c r="AJ193" s="4" t="str">
        <f t="shared" ca="1" si="57"/>
        <v/>
      </c>
      <c r="AK193" s="27" t="str">
        <f t="shared" ca="1" si="58"/>
        <v/>
      </c>
      <c r="AL193" s="27" t="str">
        <f t="shared" ca="1" si="59"/>
        <v/>
      </c>
      <c r="AM193" s="27" t="str">
        <f t="shared" ca="1" si="60"/>
        <v/>
      </c>
      <c r="AN193" s="27" t="str">
        <f t="shared" ca="1" si="61"/>
        <v/>
      </c>
      <c r="AO193" s="27" t="str">
        <f t="shared" ca="1" si="62"/>
        <v/>
      </c>
      <c r="AP193" s="27" t="str">
        <f t="shared" ca="1" si="63"/>
        <v/>
      </c>
      <c r="AQ193" s="27" t="str">
        <f t="shared" ca="1" si="64"/>
        <v/>
      </c>
      <c r="AR193" s="27" t="str">
        <f t="shared" ca="1" si="65"/>
        <v/>
      </c>
      <c r="AS193" s="27" t="str">
        <f t="shared" ca="1" si="66"/>
        <v/>
      </c>
      <c r="AT193" s="27" t="str">
        <f t="shared" ca="1" si="67"/>
        <v/>
      </c>
    </row>
    <row r="194" spans="1:46" ht="15.75" x14ac:dyDescent="0.25">
      <c r="A194" t="str" cm="1">
        <f t="array" aca="1" ref="A194" ca="1">INDIRECT("D" &amp; ROW())&amp;INDIRECT("F" &amp; ROW())</f>
        <v/>
      </c>
      <c r="D194" s="55" t="str">
        <f t="shared" si="68"/>
        <v/>
      </c>
      <c r="E194" s="71"/>
      <c r="F194" s="25"/>
      <c r="G194" s="2"/>
      <c r="H194" s="2"/>
      <c r="I194" s="3"/>
      <c r="J194" s="3"/>
      <c r="K194" s="3"/>
      <c r="L194" s="3"/>
      <c r="M194" s="3"/>
      <c r="N194" s="3"/>
      <c r="O194" s="3"/>
      <c r="P194" s="3"/>
      <c r="Q194" s="3"/>
      <c r="R194" s="3"/>
      <c r="S194" s="3"/>
      <c r="T194" s="3"/>
      <c r="U194" s="3"/>
      <c r="V194" s="3"/>
      <c r="W194" s="3"/>
      <c r="X194" s="3"/>
      <c r="Y194" s="3"/>
      <c r="Z194" s="3"/>
      <c r="AA194" s="3"/>
      <c r="AB194" s="3"/>
      <c r="AC194" s="3"/>
      <c r="AD194" s="4" t="str">
        <f t="shared" ca="1" si="51"/>
        <v/>
      </c>
      <c r="AE194" s="4" t="str">
        <f t="shared" ca="1" si="52"/>
        <v/>
      </c>
      <c r="AF194" s="4" t="str">
        <f t="shared" ca="1" si="53"/>
        <v/>
      </c>
      <c r="AG194" s="4" t="str">
        <f t="shared" ca="1" si="54"/>
        <v/>
      </c>
      <c r="AH194" s="4" t="str">
        <f t="shared" ca="1" si="55"/>
        <v/>
      </c>
      <c r="AI194" s="4" t="str">
        <f t="shared" ca="1" si="56"/>
        <v/>
      </c>
      <c r="AJ194" s="4" t="str">
        <f t="shared" ca="1" si="57"/>
        <v/>
      </c>
      <c r="AK194" s="27" t="str">
        <f t="shared" ca="1" si="58"/>
        <v/>
      </c>
      <c r="AL194" s="27" t="str">
        <f t="shared" ca="1" si="59"/>
        <v/>
      </c>
      <c r="AM194" s="27" t="str">
        <f t="shared" ca="1" si="60"/>
        <v/>
      </c>
      <c r="AN194" s="27" t="str">
        <f t="shared" ca="1" si="61"/>
        <v/>
      </c>
      <c r="AO194" s="27" t="str">
        <f t="shared" ca="1" si="62"/>
        <v/>
      </c>
      <c r="AP194" s="27" t="str">
        <f t="shared" ca="1" si="63"/>
        <v/>
      </c>
      <c r="AQ194" s="27" t="str">
        <f t="shared" ca="1" si="64"/>
        <v/>
      </c>
      <c r="AR194" s="27" t="str">
        <f t="shared" ca="1" si="65"/>
        <v/>
      </c>
      <c r="AS194" s="27" t="str">
        <f t="shared" ca="1" si="66"/>
        <v/>
      </c>
      <c r="AT194" s="27" t="str">
        <f t="shared" ca="1" si="67"/>
        <v/>
      </c>
    </row>
    <row r="195" spans="1:46" ht="15.75" x14ac:dyDescent="0.25">
      <c r="A195" t="str" cm="1">
        <f t="array" aca="1" ref="A195" ca="1">INDIRECT("D" &amp; ROW())&amp;INDIRECT("F" &amp; ROW())</f>
        <v/>
      </c>
      <c r="D195" s="55" t="str">
        <f t="shared" si="68"/>
        <v/>
      </c>
      <c r="E195" s="71"/>
      <c r="F195" s="25"/>
      <c r="G195" s="2"/>
      <c r="H195" s="2"/>
      <c r="I195" s="1"/>
      <c r="J195" s="1"/>
      <c r="K195" s="1"/>
      <c r="L195" s="1"/>
      <c r="M195" s="1"/>
      <c r="N195" s="1"/>
      <c r="O195" s="1"/>
      <c r="P195" s="1"/>
      <c r="Q195" s="1"/>
      <c r="R195" s="1"/>
      <c r="S195" s="1"/>
      <c r="T195" s="1"/>
      <c r="U195" s="1"/>
      <c r="V195" s="1"/>
      <c r="W195" s="1"/>
      <c r="X195" s="1"/>
      <c r="Y195" s="1"/>
      <c r="Z195" s="1"/>
      <c r="AA195" s="1"/>
      <c r="AB195" s="1"/>
      <c r="AC195" s="1"/>
      <c r="AD195" s="4" t="str">
        <f t="shared" ca="1" si="51"/>
        <v/>
      </c>
      <c r="AE195" s="4" t="str">
        <f t="shared" ca="1" si="52"/>
        <v/>
      </c>
      <c r="AF195" s="4" t="str">
        <f t="shared" ca="1" si="53"/>
        <v/>
      </c>
      <c r="AG195" s="4" t="str">
        <f t="shared" ca="1" si="54"/>
        <v/>
      </c>
      <c r="AH195" s="4" t="str">
        <f t="shared" ca="1" si="55"/>
        <v/>
      </c>
      <c r="AI195" s="4" t="str">
        <f t="shared" ca="1" si="56"/>
        <v/>
      </c>
      <c r="AJ195" s="4" t="str">
        <f t="shared" ca="1" si="57"/>
        <v/>
      </c>
      <c r="AK195" s="27" t="str">
        <f t="shared" ca="1" si="58"/>
        <v/>
      </c>
      <c r="AL195" s="27" t="str">
        <f t="shared" ca="1" si="59"/>
        <v/>
      </c>
      <c r="AM195" s="27" t="str">
        <f t="shared" ca="1" si="60"/>
        <v/>
      </c>
      <c r="AN195" s="27" t="str">
        <f t="shared" ca="1" si="61"/>
        <v/>
      </c>
      <c r="AO195" s="27" t="str">
        <f t="shared" ca="1" si="62"/>
        <v/>
      </c>
      <c r="AP195" s="27" t="str">
        <f t="shared" ca="1" si="63"/>
        <v/>
      </c>
      <c r="AQ195" s="27" t="str">
        <f t="shared" ca="1" si="64"/>
        <v/>
      </c>
      <c r="AR195" s="27" t="str">
        <f t="shared" ca="1" si="65"/>
        <v/>
      </c>
      <c r="AS195" s="27" t="str">
        <f t="shared" ca="1" si="66"/>
        <v/>
      </c>
      <c r="AT195" s="27" t="str">
        <f t="shared" ca="1" si="67"/>
        <v/>
      </c>
    </row>
    <row r="196" spans="1:46" ht="15.75" x14ac:dyDescent="0.25">
      <c r="A196" t="str" cm="1">
        <f t="array" aca="1" ref="A196" ca="1">INDIRECT("D" &amp; ROW())&amp;INDIRECT("F" &amp; ROW())</f>
        <v/>
      </c>
      <c r="D196" s="55" t="str">
        <f t="shared" si="68"/>
        <v/>
      </c>
      <c r="E196" s="71"/>
      <c r="F196" s="25"/>
      <c r="G196" s="2"/>
      <c r="H196" s="2"/>
      <c r="I196" s="3"/>
      <c r="J196" s="3"/>
      <c r="K196" s="3"/>
      <c r="L196" s="3"/>
      <c r="M196" s="3"/>
      <c r="N196" s="3"/>
      <c r="O196" s="3"/>
      <c r="P196" s="3"/>
      <c r="Q196" s="3"/>
      <c r="R196" s="3"/>
      <c r="S196" s="3"/>
      <c r="T196" s="3"/>
      <c r="U196" s="3"/>
      <c r="V196" s="3"/>
      <c r="W196" s="3"/>
      <c r="X196" s="3"/>
      <c r="Y196" s="3"/>
      <c r="Z196" s="3"/>
      <c r="AA196" s="3"/>
      <c r="AB196" s="3"/>
      <c r="AC196" s="3"/>
      <c r="AD196" s="4" t="str">
        <f t="shared" ca="1" si="51"/>
        <v/>
      </c>
      <c r="AE196" s="4" t="str">
        <f t="shared" ca="1" si="52"/>
        <v/>
      </c>
      <c r="AF196" s="4" t="str">
        <f t="shared" ca="1" si="53"/>
        <v/>
      </c>
      <c r="AG196" s="4" t="str">
        <f t="shared" ca="1" si="54"/>
        <v/>
      </c>
      <c r="AH196" s="4" t="str">
        <f t="shared" ca="1" si="55"/>
        <v/>
      </c>
      <c r="AI196" s="4" t="str">
        <f t="shared" ca="1" si="56"/>
        <v/>
      </c>
      <c r="AJ196" s="4" t="str">
        <f t="shared" ca="1" si="57"/>
        <v/>
      </c>
      <c r="AK196" s="27" t="str">
        <f t="shared" ca="1" si="58"/>
        <v/>
      </c>
      <c r="AL196" s="27" t="str">
        <f t="shared" ca="1" si="59"/>
        <v/>
      </c>
      <c r="AM196" s="27" t="str">
        <f t="shared" ca="1" si="60"/>
        <v/>
      </c>
      <c r="AN196" s="27" t="str">
        <f t="shared" ca="1" si="61"/>
        <v/>
      </c>
      <c r="AO196" s="27" t="str">
        <f t="shared" ca="1" si="62"/>
        <v/>
      </c>
      <c r="AP196" s="27" t="str">
        <f t="shared" ca="1" si="63"/>
        <v/>
      </c>
      <c r="AQ196" s="27" t="str">
        <f t="shared" ca="1" si="64"/>
        <v/>
      </c>
      <c r="AR196" s="27" t="str">
        <f t="shared" ca="1" si="65"/>
        <v/>
      </c>
      <c r="AS196" s="27" t="str">
        <f t="shared" ca="1" si="66"/>
        <v/>
      </c>
      <c r="AT196" s="27" t="str">
        <f t="shared" ca="1" si="67"/>
        <v/>
      </c>
    </row>
    <row r="197" spans="1:46" ht="15.75" x14ac:dyDescent="0.25">
      <c r="A197" t="str" cm="1">
        <f t="array" aca="1" ref="A197" ca="1">INDIRECT("D" &amp; ROW())&amp;INDIRECT("F" &amp; ROW())</f>
        <v/>
      </c>
      <c r="D197" s="55" t="str">
        <f t="shared" si="68"/>
        <v/>
      </c>
      <c r="E197" s="71"/>
      <c r="F197" s="25"/>
      <c r="G197" s="2"/>
      <c r="H197" s="2"/>
      <c r="I197" s="1"/>
      <c r="J197" s="1"/>
      <c r="K197" s="1"/>
      <c r="L197" s="1"/>
      <c r="M197" s="1"/>
      <c r="N197" s="1"/>
      <c r="O197" s="1"/>
      <c r="P197" s="1"/>
      <c r="Q197" s="1"/>
      <c r="R197" s="1"/>
      <c r="S197" s="1"/>
      <c r="T197" s="1"/>
      <c r="U197" s="1"/>
      <c r="V197" s="1"/>
      <c r="W197" s="1"/>
      <c r="X197" s="1"/>
      <c r="Y197" s="1"/>
      <c r="Z197" s="1"/>
      <c r="AA197" s="1"/>
      <c r="AB197" s="1"/>
      <c r="AC197" s="1"/>
      <c r="AD197" s="4" t="str">
        <f t="shared" ca="1" si="51"/>
        <v/>
      </c>
      <c r="AE197" s="4" t="str">
        <f t="shared" ca="1" si="52"/>
        <v/>
      </c>
      <c r="AF197" s="4" t="str">
        <f t="shared" ca="1" si="53"/>
        <v/>
      </c>
      <c r="AG197" s="4" t="str">
        <f t="shared" ca="1" si="54"/>
        <v/>
      </c>
      <c r="AH197" s="4" t="str">
        <f t="shared" ca="1" si="55"/>
        <v/>
      </c>
      <c r="AI197" s="4" t="str">
        <f t="shared" ca="1" si="56"/>
        <v/>
      </c>
      <c r="AJ197" s="4" t="str">
        <f t="shared" ca="1" si="57"/>
        <v/>
      </c>
      <c r="AK197" s="27" t="str">
        <f t="shared" ca="1" si="58"/>
        <v/>
      </c>
      <c r="AL197" s="27" t="str">
        <f t="shared" ca="1" si="59"/>
        <v/>
      </c>
      <c r="AM197" s="27" t="str">
        <f t="shared" ca="1" si="60"/>
        <v/>
      </c>
      <c r="AN197" s="27" t="str">
        <f t="shared" ca="1" si="61"/>
        <v/>
      </c>
      <c r="AO197" s="27" t="str">
        <f t="shared" ca="1" si="62"/>
        <v/>
      </c>
      <c r="AP197" s="27" t="str">
        <f t="shared" ca="1" si="63"/>
        <v/>
      </c>
      <c r="AQ197" s="27" t="str">
        <f t="shared" ca="1" si="64"/>
        <v/>
      </c>
      <c r="AR197" s="27" t="str">
        <f t="shared" ca="1" si="65"/>
        <v/>
      </c>
      <c r="AS197" s="27" t="str">
        <f t="shared" ca="1" si="66"/>
        <v/>
      </c>
      <c r="AT197" s="27" t="str">
        <f t="shared" ca="1" si="67"/>
        <v/>
      </c>
    </row>
    <row r="198" spans="1:46" ht="15.75" x14ac:dyDescent="0.25">
      <c r="A198" t="str" cm="1">
        <f t="array" aca="1" ref="A198" ca="1">INDIRECT("D" &amp; ROW())&amp;INDIRECT("F" &amp; ROW())</f>
        <v/>
      </c>
      <c r="D198" s="55" t="str">
        <f t="shared" si="68"/>
        <v/>
      </c>
      <c r="E198" s="71"/>
      <c r="F198" s="25"/>
      <c r="G198" s="2"/>
      <c r="H198" s="2"/>
      <c r="I198" s="3"/>
      <c r="J198" s="3"/>
      <c r="K198" s="3"/>
      <c r="L198" s="3"/>
      <c r="M198" s="3"/>
      <c r="N198" s="3"/>
      <c r="O198" s="3"/>
      <c r="P198" s="3"/>
      <c r="Q198" s="3"/>
      <c r="R198" s="3"/>
      <c r="S198" s="3"/>
      <c r="T198" s="3"/>
      <c r="U198" s="3"/>
      <c r="V198" s="3"/>
      <c r="W198" s="3"/>
      <c r="X198" s="3"/>
      <c r="Y198" s="3"/>
      <c r="Z198" s="3"/>
      <c r="AA198" s="3"/>
      <c r="AB198" s="3"/>
      <c r="AC198" s="3"/>
      <c r="AD198" s="4" t="str">
        <f t="shared" ca="1" si="51"/>
        <v/>
      </c>
      <c r="AE198" s="4" t="str">
        <f t="shared" ca="1" si="52"/>
        <v/>
      </c>
      <c r="AF198" s="4" t="str">
        <f t="shared" ca="1" si="53"/>
        <v/>
      </c>
      <c r="AG198" s="4" t="str">
        <f t="shared" ca="1" si="54"/>
        <v/>
      </c>
      <c r="AH198" s="4" t="str">
        <f t="shared" ca="1" si="55"/>
        <v/>
      </c>
      <c r="AI198" s="4" t="str">
        <f t="shared" ca="1" si="56"/>
        <v/>
      </c>
      <c r="AJ198" s="4" t="str">
        <f t="shared" ca="1" si="57"/>
        <v/>
      </c>
      <c r="AK198" s="27" t="str">
        <f t="shared" ca="1" si="58"/>
        <v/>
      </c>
      <c r="AL198" s="27" t="str">
        <f t="shared" ca="1" si="59"/>
        <v/>
      </c>
      <c r="AM198" s="27" t="str">
        <f t="shared" ca="1" si="60"/>
        <v/>
      </c>
      <c r="AN198" s="27" t="str">
        <f t="shared" ca="1" si="61"/>
        <v/>
      </c>
      <c r="AO198" s="27" t="str">
        <f t="shared" ca="1" si="62"/>
        <v/>
      </c>
      <c r="AP198" s="27" t="str">
        <f t="shared" ca="1" si="63"/>
        <v/>
      </c>
      <c r="AQ198" s="27" t="str">
        <f t="shared" ca="1" si="64"/>
        <v/>
      </c>
      <c r="AR198" s="27" t="str">
        <f t="shared" ca="1" si="65"/>
        <v/>
      </c>
      <c r="AS198" s="27" t="str">
        <f t="shared" ca="1" si="66"/>
        <v/>
      </c>
      <c r="AT198" s="27" t="str">
        <f t="shared" ca="1" si="67"/>
        <v/>
      </c>
    </row>
    <row r="199" spans="1:46" ht="15.75" x14ac:dyDescent="0.25">
      <c r="A199" t="str" cm="1">
        <f t="array" aca="1" ref="A199" ca="1">INDIRECT("D" &amp; ROW())&amp;INDIRECT("F" &amp; ROW())</f>
        <v/>
      </c>
      <c r="D199" s="55" t="str">
        <f t="shared" si="68"/>
        <v/>
      </c>
      <c r="E199" s="71"/>
      <c r="F199" s="25"/>
      <c r="G199" s="2"/>
      <c r="H199" s="2"/>
      <c r="I199" s="1"/>
      <c r="J199" s="1"/>
      <c r="K199" s="1"/>
      <c r="L199" s="1"/>
      <c r="M199" s="1"/>
      <c r="N199" s="1"/>
      <c r="O199" s="1"/>
      <c r="P199" s="1"/>
      <c r="Q199" s="1"/>
      <c r="R199" s="1"/>
      <c r="S199" s="1"/>
      <c r="T199" s="1"/>
      <c r="U199" s="1"/>
      <c r="V199" s="1"/>
      <c r="W199" s="1"/>
      <c r="X199" s="1"/>
      <c r="Y199" s="1"/>
      <c r="Z199" s="1"/>
      <c r="AA199" s="1"/>
      <c r="AB199" s="1"/>
      <c r="AC199" s="1"/>
      <c r="AD199" s="4" t="str">
        <f t="shared" ca="1" si="51"/>
        <v/>
      </c>
      <c r="AE199" s="4" t="str">
        <f t="shared" ca="1" si="52"/>
        <v/>
      </c>
      <c r="AF199" s="4" t="str">
        <f t="shared" ca="1" si="53"/>
        <v/>
      </c>
      <c r="AG199" s="4" t="str">
        <f t="shared" ca="1" si="54"/>
        <v/>
      </c>
      <c r="AH199" s="4" t="str">
        <f t="shared" ca="1" si="55"/>
        <v/>
      </c>
      <c r="AI199" s="4" t="str">
        <f t="shared" ca="1" si="56"/>
        <v/>
      </c>
      <c r="AJ199" s="4" t="str">
        <f t="shared" ca="1" si="57"/>
        <v/>
      </c>
      <c r="AK199" s="27" t="str">
        <f t="shared" ca="1" si="58"/>
        <v/>
      </c>
      <c r="AL199" s="27" t="str">
        <f t="shared" ca="1" si="59"/>
        <v/>
      </c>
      <c r="AM199" s="27" t="str">
        <f t="shared" ca="1" si="60"/>
        <v/>
      </c>
      <c r="AN199" s="27" t="str">
        <f t="shared" ca="1" si="61"/>
        <v/>
      </c>
      <c r="AO199" s="27" t="str">
        <f t="shared" ca="1" si="62"/>
        <v/>
      </c>
      <c r="AP199" s="27" t="str">
        <f t="shared" ca="1" si="63"/>
        <v/>
      </c>
      <c r="AQ199" s="27" t="str">
        <f t="shared" ca="1" si="64"/>
        <v/>
      </c>
      <c r="AR199" s="27" t="str">
        <f t="shared" ca="1" si="65"/>
        <v/>
      </c>
      <c r="AS199" s="27" t="str">
        <f t="shared" ca="1" si="66"/>
        <v/>
      </c>
      <c r="AT199" s="27" t="str">
        <f t="shared" ca="1" si="67"/>
        <v/>
      </c>
    </row>
    <row r="200" spans="1:46" ht="15.75" x14ac:dyDescent="0.25">
      <c r="A200" t="str" cm="1">
        <f t="array" aca="1" ref="A200" ca="1">INDIRECT("D" &amp; ROW())&amp;INDIRECT("F" &amp; ROW())</f>
        <v/>
      </c>
      <c r="D200" s="55" t="str">
        <f t="shared" si="68"/>
        <v/>
      </c>
      <c r="E200" s="71"/>
      <c r="F200" s="25"/>
      <c r="G200" s="2"/>
      <c r="H200" s="2"/>
      <c r="I200" s="3"/>
      <c r="J200" s="3"/>
      <c r="K200" s="3"/>
      <c r="L200" s="3"/>
      <c r="M200" s="3"/>
      <c r="N200" s="3"/>
      <c r="O200" s="3"/>
      <c r="P200" s="3"/>
      <c r="Q200" s="3"/>
      <c r="R200" s="3"/>
      <c r="S200" s="3"/>
      <c r="T200" s="3"/>
      <c r="U200" s="3"/>
      <c r="V200" s="3"/>
      <c r="W200" s="3"/>
      <c r="X200" s="3"/>
      <c r="Y200" s="3"/>
      <c r="Z200" s="3"/>
      <c r="AA200" s="3"/>
      <c r="AB200" s="3"/>
      <c r="AC200" s="3"/>
      <c r="AD200" s="4" t="str">
        <f t="shared" ca="1" si="51"/>
        <v/>
      </c>
      <c r="AE200" s="4" t="str">
        <f t="shared" ca="1" si="52"/>
        <v/>
      </c>
      <c r="AF200" s="4" t="str">
        <f t="shared" ca="1" si="53"/>
        <v/>
      </c>
      <c r="AG200" s="4" t="str">
        <f t="shared" ca="1" si="54"/>
        <v/>
      </c>
      <c r="AH200" s="4" t="str">
        <f t="shared" ca="1" si="55"/>
        <v/>
      </c>
      <c r="AI200" s="4" t="str">
        <f t="shared" ca="1" si="56"/>
        <v/>
      </c>
      <c r="AJ200" s="4" t="str">
        <f t="shared" ca="1" si="57"/>
        <v/>
      </c>
      <c r="AK200" s="27" t="str">
        <f t="shared" ca="1" si="58"/>
        <v/>
      </c>
      <c r="AL200" s="27" t="str">
        <f t="shared" ca="1" si="59"/>
        <v/>
      </c>
      <c r="AM200" s="27" t="str">
        <f t="shared" ca="1" si="60"/>
        <v/>
      </c>
      <c r="AN200" s="27" t="str">
        <f t="shared" ca="1" si="61"/>
        <v/>
      </c>
      <c r="AO200" s="27" t="str">
        <f t="shared" ca="1" si="62"/>
        <v/>
      </c>
      <c r="AP200" s="27" t="str">
        <f t="shared" ca="1" si="63"/>
        <v/>
      </c>
      <c r="AQ200" s="27" t="str">
        <f t="shared" ca="1" si="64"/>
        <v/>
      </c>
      <c r="AR200" s="27" t="str">
        <f t="shared" ca="1" si="65"/>
        <v/>
      </c>
      <c r="AS200" s="27" t="str">
        <f t="shared" ca="1" si="66"/>
        <v/>
      </c>
      <c r="AT200" s="27" t="str">
        <f t="shared" ca="1" si="67"/>
        <v/>
      </c>
    </row>
    <row r="201" spans="1:46" ht="15.75" x14ac:dyDescent="0.25">
      <c r="A201" t="str" cm="1">
        <f t="array" aca="1" ref="A201" ca="1">INDIRECT("D" &amp; ROW())&amp;INDIRECT("F" &amp; ROW())</f>
        <v/>
      </c>
      <c r="D201" s="55" t="str">
        <f t="shared" si="68"/>
        <v/>
      </c>
      <c r="E201" s="71"/>
      <c r="F201" s="25"/>
      <c r="G201" s="2"/>
      <c r="H201" s="2"/>
      <c r="I201" s="1"/>
      <c r="J201" s="1"/>
      <c r="K201" s="1"/>
      <c r="L201" s="1"/>
      <c r="M201" s="1"/>
      <c r="N201" s="1"/>
      <c r="O201" s="1"/>
      <c r="P201" s="1"/>
      <c r="Q201" s="1"/>
      <c r="R201" s="1"/>
      <c r="S201" s="1"/>
      <c r="T201" s="1"/>
      <c r="U201" s="1"/>
      <c r="V201" s="1"/>
      <c r="W201" s="1"/>
      <c r="X201" s="1"/>
      <c r="Y201" s="1"/>
      <c r="Z201" s="1"/>
      <c r="AA201" s="1"/>
      <c r="AB201" s="1"/>
      <c r="AC201" s="1"/>
      <c r="AD201" s="4" t="str">
        <f t="shared" ca="1" si="51"/>
        <v/>
      </c>
      <c r="AE201" s="4" t="str">
        <f t="shared" ca="1" si="52"/>
        <v/>
      </c>
      <c r="AF201" s="4" t="str">
        <f t="shared" ca="1" si="53"/>
        <v/>
      </c>
      <c r="AG201" s="4" t="str">
        <f t="shared" ca="1" si="54"/>
        <v/>
      </c>
      <c r="AH201" s="4" t="str">
        <f t="shared" ca="1" si="55"/>
        <v/>
      </c>
      <c r="AI201" s="4" t="str">
        <f t="shared" ca="1" si="56"/>
        <v/>
      </c>
      <c r="AJ201" s="4" t="str">
        <f t="shared" ca="1" si="57"/>
        <v/>
      </c>
      <c r="AK201" s="27" t="str">
        <f t="shared" ca="1" si="58"/>
        <v/>
      </c>
      <c r="AL201" s="27" t="str">
        <f t="shared" ca="1" si="59"/>
        <v/>
      </c>
      <c r="AM201" s="27" t="str">
        <f t="shared" ca="1" si="60"/>
        <v/>
      </c>
      <c r="AN201" s="27" t="str">
        <f t="shared" ca="1" si="61"/>
        <v/>
      </c>
      <c r="AO201" s="27" t="str">
        <f t="shared" ca="1" si="62"/>
        <v/>
      </c>
      <c r="AP201" s="27" t="str">
        <f t="shared" ca="1" si="63"/>
        <v/>
      </c>
      <c r="AQ201" s="27" t="str">
        <f t="shared" ca="1" si="64"/>
        <v/>
      </c>
      <c r="AR201" s="27" t="str">
        <f t="shared" ca="1" si="65"/>
        <v/>
      </c>
      <c r="AS201" s="27" t="str">
        <f t="shared" ca="1" si="66"/>
        <v/>
      </c>
      <c r="AT201" s="27" t="str">
        <f t="shared" ca="1" si="67"/>
        <v/>
      </c>
    </row>
    <row r="202" spans="1:46" ht="15.75" x14ac:dyDescent="0.25">
      <c r="A202" t="str" cm="1">
        <f t="array" aca="1" ref="A202" ca="1">INDIRECT("D" &amp; ROW())&amp;INDIRECT("F" &amp; ROW())</f>
        <v/>
      </c>
      <c r="D202" s="55" t="str">
        <f t="shared" si="68"/>
        <v/>
      </c>
      <c r="E202" s="71"/>
      <c r="F202" s="25"/>
      <c r="G202" s="2"/>
      <c r="H202" s="2"/>
      <c r="I202" s="3"/>
      <c r="J202" s="3"/>
      <c r="K202" s="3"/>
      <c r="L202" s="3"/>
      <c r="M202" s="3"/>
      <c r="N202" s="3"/>
      <c r="O202" s="3"/>
      <c r="P202" s="3"/>
      <c r="Q202" s="3"/>
      <c r="R202" s="3"/>
      <c r="S202" s="3"/>
      <c r="T202" s="3"/>
      <c r="U202" s="3"/>
      <c r="V202" s="3"/>
      <c r="W202" s="3"/>
      <c r="X202" s="3"/>
      <c r="Y202" s="3"/>
      <c r="Z202" s="3"/>
      <c r="AA202" s="3"/>
      <c r="AB202" s="3"/>
      <c r="AC202" s="3"/>
      <c r="AD202" s="4" t="str">
        <f t="shared" ca="1" si="51"/>
        <v/>
      </c>
      <c r="AE202" s="4" t="str">
        <f t="shared" ca="1" si="52"/>
        <v/>
      </c>
      <c r="AF202" s="4" t="str">
        <f t="shared" ca="1" si="53"/>
        <v/>
      </c>
      <c r="AG202" s="4" t="str">
        <f t="shared" ca="1" si="54"/>
        <v/>
      </c>
      <c r="AH202" s="4" t="str">
        <f t="shared" ca="1" si="55"/>
        <v/>
      </c>
      <c r="AI202" s="4" t="str">
        <f t="shared" ca="1" si="56"/>
        <v/>
      </c>
      <c r="AJ202" s="4" t="str">
        <f t="shared" ca="1" si="57"/>
        <v/>
      </c>
      <c r="AK202" s="27" t="str">
        <f t="shared" ca="1" si="58"/>
        <v/>
      </c>
      <c r="AL202" s="27" t="str">
        <f t="shared" ca="1" si="59"/>
        <v/>
      </c>
      <c r="AM202" s="27" t="str">
        <f t="shared" ca="1" si="60"/>
        <v/>
      </c>
      <c r="AN202" s="27" t="str">
        <f t="shared" ca="1" si="61"/>
        <v/>
      </c>
      <c r="AO202" s="27" t="str">
        <f t="shared" ca="1" si="62"/>
        <v/>
      </c>
      <c r="AP202" s="27" t="str">
        <f t="shared" ca="1" si="63"/>
        <v/>
      </c>
      <c r="AQ202" s="27" t="str">
        <f t="shared" ca="1" si="64"/>
        <v/>
      </c>
      <c r="AR202" s="27" t="str">
        <f t="shared" ca="1" si="65"/>
        <v/>
      </c>
      <c r="AS202" s="27" t="str">
        <f t="shared" ca="1" si="66"/>
        <v/>
      </c>
      <c r="AT202" s="27" t="str">
        <f t="shared" ca="1" si="67"/>
        <v/>
      </c>
    </row>
    <row r="203" spans="1:46" ht="15.75" x14ac:dyDescent="0.25">
      <c r="A203" t="str" cm="1">
        <f t="array" aca="1" ref="A203" ca="1">INDIRECT("D" &amp; ROW())&amp;INDIRECT("F" &amp; ROW())</f>
        <v/>
      </c>
      <c r="D203" s="55" t="str">
        <f t="shared" si="68"/>
        <v/>
      </c>
      <c r="E203" s="71"/>
      <c r="F203" s="25"/>
      <c r="G203" s="2"/>
      <c r="H203" s="2"/>
      <c r="I203" s="3"/>
      <c r="J203" s="3"/>
      <c r="K203" s="3"/>
      <c r="L203" s="3"/>
      <c r="M203" s="3"/>
      <c r="N203" s="3"/>
      <c r="O203" s="3"/>
      <c r="P203" s="3"/>
      <c r="Q203" s="3"/>
      <c r="R203" s="3"/>
      <c r="S203" s="3"/>
      <c r="T203" s="3"/>
      <c r="U203" s="3"/>
      <c r="V203" s="3"/>
      <c r="W203" s="3"/>
      <c r="X203" s="3"/>
      <c r="Y203" s="3"/>
      <c r="Z203" s="3"/>
      <c r="AA203" s="3"/>
      <c r="AB203" s="3"/>
      <c r="AC203" s="3"/>
      <c r="AD203" s="4" t="str">
        <f t="shared" ca="1" si="51"/>
        <v/>
      </c>
      <c r="AE203" s="4" t="str">
        <f t="shared" ca="1" si="52"/>
        <v/>
      </c>
      <c r="AF203" s="4" t="str">
        <f t="shared" ca="1" si="53"/>
        <v/>
      </c>
      <c r="AG203" s="4" t="str">
        <f t="shared" ca="1" si="54"/>
        <v/>
      </c>
      <c r="AH203" s="4" t="str">
        <f t="shared" ca="1" si="55"/>
        <v/>
      </c>
      <c r="AI203" s="4" t="str">
        <f t="shared" ca="1" si="56"/>
        <v/>
      </c>
      <c r="AJ203" s="4" t="str">
        <f t="shared" ca="1" si="57"/>
        <v/>
      </c>
      <c r="AK203" s="27" t="str">
        <f t="shared" ca="1" si="58"/>
        <v/>
      </c>
      <c r="AL203" s="27" t="str">
        <f t="shared" ca="1" si="59"/>
        <v/>
      </c>
      <c r="AM203" s="27" t="str">
        <f t="shared" ca="1" si="60"/>
        <v/>
      </c>
      <c r="AN203" s="27" t="str">
        <f t="shared" ca="1" si="61"/>
        <v/>
      </c>
      <c r="AO203" s="27" t="str">
        <f t="shared" ca="1" si="62"/>
        <v/>
      </c>
      <c r="AP203" s="27" t="str">
        <f t="shared" ca="1" si="63"/>
        <v/>
      </c>
      <c r="AQ203" s="27" t="str">
        <f t="shared" ca="1" si="64"/>
        <v/>
      </c>
      <c r="AR203" s="27" t="str">
        <f t="shared" ca="1" si="65"/>
        <v/>
      </c>
      <c r="AS203" s="27" t="str">
        <f t="shared" ca="1" si="66"/>
        <v/>
      </c>
      <c r="AT203" s="27" t="str">
        <f t="shared" ca="1" si="67"/>
        <v/>
      </c>
    </row>
    <row r="204" spans="1:46" ht="15.75" x14ac:dyDescent="0.25">
      <c r="A204" t="str" cm="1">
        <f t="array" aca="1" ref="A204" ca="1">INDIRECT("D" &amp; ROW())&amp;INDIRECT("F" &amp; ROW())</f>
        <v/>
      </c>
      <c r="D204" s="55" t="str">
        <f t="shared" si="68"/>
        <v/>
      </c>
      <c r="E204" s="71"/>
      <c r="F204" s="25"/>
      <c r="G204" s="2"/>
      <c r="H204" s="2"/>
      <c r="I204" s="1"/>
      <c r="J204" s="1"/>
      <c r="K204" s="1"/>
      <c r="L204" s="1"/>
      <c r="M204" s="1"/>
      <c r="N204" s="1"/>
      <c r="O204" s="1"/>
      <c r="P204" s="1"/>
      <c r="Q204" s="1"/>
      <c r="R204" s="1"/>
      <c r="S204" s="1"/>
      <c r="T204" s="1"/>
      <c r="U204" s="1"/>
      <c r="V204" s="1"/>
      <c r="W204" s="1"/>
      <c r="X204" s="1"/>
      <c r="Y204" s="1"/>
      <c r="Z204" s="1"/>
      <c r="AA204" s="1"/>
      <c r="AB204" s="1"/>
      <c r="AC204" s="1"/>
      <c r="AD204" s="4" t="str">
        <f t="shared" ca="1" si="51"/>
        <v/>
      </c>
      <c r="AE204" s="4" t="str">
        <f t="shared" ca="1" si="52"/>
        <v/>
      </c>
      <c r="AF204" s="4" t="str">
        <f t="shared" ca="1" si="53"/>
        <v/>
      </c>
      <c r="AG204" s="4" t="str">
        <f t="shared" ca="1" si="54"/>
        <v/>
      </c>
      <c r="AH204" s="4" t="str">
        <f t="shared" ca="1" si="55"/>
        <v/>
      </c>
      <c r="AI204" s="4" t="str">
        <f t="shared" ca="1" si="56"/>
        <v/>
      </c>
      <c r="AJ204" s="4" t="str">
        <f t="shared" ca="1" si="57"/>
        <v/>
      </c>
      <c r="AK204" s="27" t="str">
        <f t="shared" ca="1" si="58"/>
        <v/>
      </c>
      <c r="AL204" s="27" t="str">
        <f t="shared" ca="1" si="59"/>
        <v/>
      </c>
      <c r="AM204" s="27" t="str">
        <f t="shared" ca="1" si="60"/>
        <v/>
      </c>
      <c r="AN204" s="27" t="str">
        <f t="shared" ca="1" si="61"/>
        <v/>
      </c>
      <c r="AO204" s="27" t="str">
        <f t="shared" ca="1" si="62"/>
        <v/>
      </c>
      <c r="AP204" s="27" t="str">
        <f t="shared" ca="1" si="63"/>
        <v/>
      </c>
      <c r="AQ204" s="27" t="str">
        <f t="shared" ca="1" si="64"/>
        <v/>
      </c>
      <c r="AR204" s="27" t="str">
        <f t="shared" ca="1" si="65"/>
        <v/>
      </c>
      <c r="AS204" s="27" t="str">
        <f t="shared" ca="1" si="66"/>
        <v/>
      </c>
      <c r="AT204" s="27" t="str">
        <f t="shared" ca="1" si="67"/>
        <v/>
      </c>
    </row>
    <row r="205" spans="1:46" ht="15.75" x14ac:dyDescent="0.25">
      <c r="A205" t="str" cm="1">
        <f t="array" aca="1" ref="A205" ca="1">INDIRECT("D" &amp; ROW())&amp;INDIRECT("F" &amp; ROW())</f>
        <v/>
      </c>
      <c r="D205" s="55" t="str">
        <f t="shared" si="68"/>
        <v/>
      </c>
      <c r="E205" s="71"/>
      <c r="F205" s="25"/>
      <c r="G205" s="2"/>
      <c r="H205" s="2"/>
      <c r="I205" s="3"/>
      <c r="J205" s="3"/>
      <c r="K205" s="3"/>
      <c r="L205" s="3"/>
      <c r="M205" s="3"/>
      <c r="N205" s="3"/>
      <c r="O205" s="3"/>
      <c r="P205" s="3"/>
      <c r="Q205" s="3"/>
      <c r="R205" s="3"/>
      <c r="S205" s="3"/>
      <c r="T205" s="3"/>
      <c r="U205" s="3"/>
      <c r="V205" s="3"/>
      <c r="W205" s="3"/>
      <c r="X205" s="3"/>
      <c r="Y205" s="3"/>
      <c r="Z205" s="3"/>
      <c r="AA205" s="3"/>
      <c r="AB205" s="3"/>
      <c r="AC205" s="3"/>
      <c r="AD205" s="4" t="str">
        <f t="shared" ca="1" si="51"/>
        <v/>
      </c>
      <c r="AE205" s="4" t="str">
        <f t="shared" ca="1" si="52"/>
        <v/>
      </c>
      <c r="AF205" s="4" t="str">
        <f t="shared" ca="1" si="53"/>
        <v/>
      </c>
      <c r="AG205" s="4" t="str">
        <f t="shared" ca="1" si="54"/>
        <v/>
      </c>
      <c r="AH205" s="4" t="str">
        <f t="shared" ca="1" si="55"/>
        <v/>
      </c>
      <c r="AI205" s="4" t="str">
        <f t="shared" ca="1" si="56"/>
        <v/>
      </c>
      <c r="AJ205" s="4" t="str">
        <f t="shared" ca="1" si="57"/>
        <v/>
      </c>
      <c r="AK205" s="27" t="str">
        <f t="shared" ca="1" si="58"/>
        <v/>
      </c>
      <c r="AL205" s="27" t="str">
        <f t="shared" ca="1" si="59"/>
        <v/>
      </c>
      <c r="AM205" s="27" t="str">
        <f t="shared" ca="1" si="60"/>
        <v/>
      </c>
      <c r="AN205" s="27" t="str">
        <f t="shared" ca="1" si="61"/>
        <v/>
      </c>
      <c r="AO205" s="27" t="str">
        <f t="shared" ca="1" si="62"/>
        <v/>
      </c>
      <c r="AP205" s="27" t="str">
        <f t="shared" ca="1" si="63"/>
        <v/>
      </c>
      <c r="AQ205" s="27" t="str">
        <f t="shared" ca="1" si="64"/>
        <v/>
      </c>
      <c r="AR205" s="27" t="str">
        <f t="shared" ca="1" si="65"/>
        <v/>
      </c>
      <c r="AS205" s="27" t="str">
        <f t="shared" ca="1" si="66"/>
        <v/>
      </c>
      <c r="AT205" s="27" t="str">
        <f t="shared" ca="1" si="67"/>
        <v/>
      </c>
    </row>
    <row r="206" spans="1:46" ht="15.75" x14ac:dyDescent="0.25">
      <c r="A206" t="str" cm="1">
        <f t="array" aca="1" ref="A206" ca="1">INDIRECT("D" &amp; ROW())&amp;INDIRECT("F" &amp; ROW())</f>
        <v/>
      </c>
      <c r="D206" s="55" t="str">
        <f t="shared" si="68"/>
        <v/>
      </c>
      <c r="E206" s="71"/>
      <c r="F206" s="25"/>
      <c r="G206" s="2"/>
      <c r="H206" s="2"/>
      <c r="I206" s="1"/>
      <c r="J206" s="1"/>
      <c r="K206" s="1"/>
      <c r="L206" s="1"/>
      <c r="M206" s="1"/>
      <c r="N206" s="1"/>
      <c r="O206" s="1"/>
      <c r="P206" s="1"/>
      <c r="Q206" s="1"/>
      <c r="R206" s="1"/>
      <c r="S206" s="1"/>
      <c r="T206" s="1"/>
      <c r="U206" s="1"/>
      <c r="V206" s="1"/>
      <c r="W206" s="1"/>
      <c r="X206" s="1"/>
      <c r="Y206" s="1"/>
      <c r="Z206" s="1"/>
      <c r="AA206" s="1"/>
      <c r="AB206" s="1"/>
      <c r="AC206" s="1"/>
      <c r="AD206" s="4" t="str">
        <f t="shared" ca="1" si="51"/>
        <v/>
      </c>
      <c r="AE206" s="4" t="str">
        <f t="shared" ca="1" si="52"/>
        <v/>
      </c>
      <c r="AF206" s="4" t="str">
        <f t="shared" ca="1" si="53"/>
        <v/>
      </c>
      <c r="AG206" s="4" t="str">
        <f t="shared" ca="1" si="54"/>
        <v/>
      </c>
      <c r="AH206" s="4" t="str">
        <f t="shared" ca="1" si="55"/>
        <v/>
      </c>
      <c r="AI206" s="4" t="str">
        <f t="shared" ca="1" si="56"/>
        <v/>
      </c>
      <c r="AJ206" s="4" t="str">
        <f t="shared" ca="1" si="57"/>
        <v/>
      </c>
      <c r="AK206" s="27" t="str">
        <f t="shared" ca="1" si="58"/>
        <v/>
      </c>
      <c r="AL206" s="27" t="str">
        <f t="shared" ca="1" si="59"/>
        <v/>
      </c>
      <c r="AM206" s="27" t="str">
        <f t="shared" ca="1" si="60"/>
        <v/>
      </c>
      <c r="AN206" s="27" t="str">
        <f t="shared" ca="1" si="61"/>
        <v/>
      </c>
      <c r="AO206" s="27" t="str">
        <f t="shared" ca="1" si="62"/>
        <v/>
      </c>
      <c r="AP206" s="27" t="str">
        <f t="shared" ca="1" si="63"/>
        <v/>
      </c>
      <c r="AQ206" s="27" t="str">
        <f t="shared" ca="1" si="64"/>
        <v/>
      </c>
      <c r="AR206" s="27" t="str">
        <f t="shared" ca="1" si="65"/>
        <v/>
      </c>
      <c r="AS206" s="27" t="str">
        <f t="shared" ca="1" si="66"/>
        <v/>
      </c>
      <c r="AT206" s="27" t="str">
        <f t="shared" ca="1" si="67"/>
        <v/>
      </c>
    </row>
    <row r="207" spans="1:46" ht="15.75" x14ac:dyDescent="0.25">
      <c r="A207" t="str" cm="1">
        <f t="array" aca="1" ref="A207" ca="1">INDIRECT("D" &amp; ROW())&amp;INDIRECT("F" &amp; ROW())</f>
        <v/>
      </c>
      <c r="D207" s="55" t="str">
        <f t="shared" si="68"/>
        <v/>
      </c>
      <c r="E207" s="71"/>
      <c r="F207" s="25"/>
      <c r="G207" s="2"/>
      <c r="H207" s="2"/>
      <c r="I207" s="3"/>
      <c r="J207" s="3"/>
      <c r="K207" s="3"/>
      <c r="L207" s="3"/>
      <c r="M207" s="3"/>
      <c r="N207" s="3"/>
      <c r="O207" s="3"/>
      <c r="P207" s="3"/>
      <c r="Q207" s="3"/>
      <c r="R207" s="3"/>
      <c r="S207" s="3"/>
      <c r="T207" s="3"/>
      <c r="U207" s="3"/>
      <c r="V207" s="3"/>
      <c r="W207" s="3"/>
      <c r="X207" s="3"/>
      <c r="Y207" s="3"/>
      <c r="Z207" s="3"/>
      <c r="AA207" s="3"/>
      <c r="AB207" s="3"/>
      <c r="AC207" s="3"/>
      <c r="AD207" s="4" t="str">
        <f t="shared" ca="1" si="51"/>
        <v/>
      </c>
      <c r="AE207" s="4" t="str">
        <f t="shared" ca="1" si="52"/>
        <v/>
      </c>
      <c r="AF207" s="4" t="str">
        <f t="shared" ca="1" si="53"/>
        <v/>
      </c>
      <c r="AG207" s="4" t="str">
        <f t="shared" ca="1" si="54"/>
        <v/>
      </c>
      <c r="AH207" s="4" t="str">
        <f t="shared" ca="1" si="55"/>
        <v/>
      </c>
      <c r="AI207" s="4" t="str">
        <f t="shared" ca="1" si="56"/>
        <v/>
      </c>
      <c r="AJ207" s="4" t="str">
        <f t="shared" ca="1" si="57"/>
        <v/>
      </c>
      <c r="AK207" s="27" t="str">
        <f t="shared" ca="1" si="58"/>
        <v/>
      </c>
      <c r="AL207" s="27" t="str">
        <f t="shared" ca="1" si="59"/>
        <v/>
      </c>
      <c r="AM207" s="27" t="str">
        <f t="shared" ca="1" si="60"/>
        <v/>
      </c>
      <c r="AN207" s="27" t="str">
        <f t="shared" ca="1" si="61"/>
        <v/>
      </c>
      <c r="AO207" s="27" t="str">
        <f t="shared" ca="1" si="62"/>
        <v/>
      </c>
      <c r="AP207" s="27" t="str">
        <f t="shared" ca="1" si="63"/>
        <v/>
      </c>
      <c r="AQ207" s="27" t="str">
        <f t="shared" ca="1" si="64"/>
        <v/>
      </c>
      <c r="AR207" s="27" t="str">
        <f t="shared" ca="1" si="65"/>
        <v/>
      </c>
      <c r="AS207" s="27" t="str">
        <f t="shared" ca="1" si="66"/>
        <v/>
      </c>
      <c r="AT207" s="27" t="str">
        <f t="shared" ca="1" si="67"/>
        <v/>
      </c>
    </row>
    <row r="208" spans="1:46" ht="15.75" x14ac:dyDescent="0.25">
      <c r="A208" t="str" cm="1">
        <f t="array" aca="1" ref="A208" ca="1">INDIRECT("D" &amp; ROW())&amp;INDIRECT("F" &amp; ROW())</f>
        <v/>
      </c>
      <c r="D208" s="55" t="str">
        <f t="shared" ref="D208:D215" si="69">IFERROR(VLOOKUP($E$5&amp;E208,Sites,4,FALSE),"")</f>
        <v/>
      </c>
      <c r="E208" s="71"/>
      <c r="F208" s="25"/>
      <c r="G208" s="2"/>
      <c r="H208" s="2"/>
      <c r="I208" s="1"/>
      <c r="J208" s="1"/>
      <c r="K208" s="1"/>
      <c r="L208" s="1"/>
      <c r="M208" s="1"/>
      <c r="N208" s="1"/>
      <c r="O208" s="1"/>
      <c r="P208" s="1"/>
      <c r="Q208" s="1"/>
      <c r="R208" s="1"/>
      <c r="S208" s="1"/>
      <c r="T208" s="1"/>
      <c r="U208" s="1"/>
      <c r="V208" s="1"/>
      <c r="W208" s="1"/>
      <c r="X208" s="1"/>
      <c r="Y208" s="1"/>
      <c r="Z208" s="1"/>
      <c r="AA208" s="1"/>
      <c r="AB208" s="1"/>
      <c r="AC208" s="1"/>
      <c r="AD208" s="4" t="str">
        <f t="shared" ca="1" si="51"/>
        <v/>
      </c>
      <c r="AE208" s="4" t="str">
        <f t="shared" ca="1" si="52"/>
        <v/>
      </c>
      <c r="AF208" s="4" t="str">
        <f t="shared" ca="1" si="53"/>
        <v/>
      </c>
      <c r="AG208" s="4" t="str">
        <f t="shared" ca="1" si="54"/>
        <v/>
      </c>
      <c r="AH208" s="4" t="str">
        <f t="shared" ca="1" si="55"/>
        <v/>
      </c>
      <c r="AI208" s="4" t="str">
        <f t="shared" ca="1" si="56"/>
        <v/>
      </c>
      <c r="AJ208" s="4" t="str">
        <f t="shared" ca="1" si="57"/>
        <v/>
      </c>
      <c r="AK208" s="27" t="str">
        <f t="shared" ca="1" si="58"/>
        <v/>
      </c>
      <c r="AL208" s="27" t="str">
        <f t="shared" ca="1" si="59"/>
        <v/>
      </c>
      <c r="AM208" s="27" t="str">
        <f t="shared" ca="1" si="60"/>
        <v/>
      </c>
      <c r="AN208" s="27" t="str">
        <f t="shared" ca="1" si="61"/>
        <v/>
      </c>
      <c r="AO208" s="27" t="str">
        <f t="shared" ca="1" si="62"/>
        <v/>
      </c>
      <c r="AP208" s="27" t="str">
        <f t="shared" ca="1" si="63"/>
        <v/>
      </c>
      <c r="AQ208" s="27" t="str">
        <f t="shared" ca="1" si="64"/>
        <v/>
      </c>
      <c r="AR208" s="27" t="str">
        <f t="shared" ca="1" si="65"/>
        <v/>
      </c>
      <c r="AS208" s="27" t="str">
        <f t="shared" ca="1" si="66"/>
        <v/>
      </c>
      <c r="AT208" s="27" t="str">
        <f t="shared" ca="1" si="67"/>
        <v/>
      </c>
    </row>
    <row r="209" spans="1:46" ht="15.75" x14ac:dyDescent="0.25">
      <c r="A209" t="str" cm="1">
        <f t="array" aca="1" ref="A209" ca="1">INDIRECT("D" &amp; ROW())&amp;INDIRECT("F" &amp; ROW())</f>
        <v/>
      </c>
      <c r="D209" s="55" t="str">
        <f t="shared" si="69"/>
        <v/>
      </c>
      <c r="E209" s="71"/>
      <c r="F209" s="25"/>
      <c r="G209" s="2"/>
      <c r="H209" s="2"/>
      <c r="I209" s="3"/>
      <c r="J209" s="3"/>
      <c r="K209" s="3"/>
      <c r="L209" s="3"/>
      <c r="M209" s="3"/>
      <c r="N209" s="3"/>
      <c r="O209" s="3"/>
      <c r="P209" s="3"/>
      <c r="Q209" s="3"/>
      <c r="R209" s="3"/>
      <c r="S209" s="3"/>
      <c r="T209" s="3"/>
      <c r="U209" s="3"/>
      <c r="V209" s="3"/>
      <c r="W209" s="3"/>
      <c r="X209" s="3"/>
      <c r="Y209" s="3"/>
      <c r="Z209" s="3"/>
      <c r="AA209" s="3"/>
      <c r="AB209" s="3"/>
      <c r="AC209" s="3"/>
      <c r="AD209" s="4" t="str">
        <f t="shared" ref="AD209:AD215" ca="1" si="70">IF(A209="","",IFERROR((VLOOKUP(A209,A209:AC409,10,0)+VLOOKUP(A209,A209:AC409,18,0))/VLOOKUP(A209,A209:AC409,29,0),"-"))</f>
        <v/>
      </c>
      <c r="AE209" s="4" t="str">
        <f t="shared" ref="AE209:AE215" ca="1" si="71">IF(A209="","",IFERROR((VLOOKUP(A209,A209:AC409,12,0)+VLOOKUP(A209,A209:AC409,20,0))/VLOOKUP(A209,A209:AC409,29,0),"-"))</f>
        <v/>
      </c>
      <c r="AF209" s="4" t="str">
        <f t="shared" ref="AF209:AF215" ca="1" si="72">IF(A209="","",IFERROR((VLOOKUP(A209,A209:AC409,14,0)+VLOOKUP(A209,A209:AC409,22,0))/VLOOKUP(A209,A209:AC409,29,0),"-"))</f>
        <v/>
      </c>
      <c r="AG209" s="4" t="str">
        <f t="shared" ref="AG209:AG215" ca="1" si="73">IF(A209="","",IFERROR((VLOOKUP(A209,A209:AC409,16,0)+VLOOKUP(A209,A209:AC409,24,0))/VLOOKUP(A209,A209:AC409,29,0),"-"))</f>
        <v/>
      </c>
      <c r="AH209" s="4" t="str">
        <f t="shared" ref="AH209:AH215" ca="1" si="74">IF(A209="","",IFERROR(VLOOKUP(A209,A209:AC409,26,0)/VLOOKUP(A209,A209:AC409,29,0),"-"))</f>
        <v/>
      </c>
      <c r="AI209" s="4" t="str">
        <f t="shared" ref="AI209:AI215" ca="1" si="75">IF(A209="","",IFERROR(VLOOKUP(A209,A209:AC409,28,0)/VLOOKUP(A209,A209:AC409,29,0),"-"))</f>
        <v/>
      </c>
      <c r="AJ209" s="4" t="str">
        <f t="shared" ref="AJ209:AJ215" ca="1" si="76">IF(A209="","",IFERROR((VLOOKUP(A209,A209:AC409,10,0)+VLOOKUP(A209,A209:AC409,12,0)+VLOOKUP(A209,A209:AC409,14,0)+VLOOKUP(A209,A209:AC409,16,0)+VLOOKUP(A209,A209:AC409,18,0)+VLOOKUP(A209,A209:AC409,20,0)+VLOOKUP(A209,A209:AC409,22,0)+VLOOKUP(A209,A209:AC409,24,0)+VLOOKUP(A209,A209:AC409,26,0)+VLOOKUP(A209,A209:AC409,28,0))/VLOOKUP(A209,A209:AC409,29,0),"-"))</f>
        <v/>
      </c>
      <c r="AK209" s="27" t="str">
        <f t="shared" ref="AK209:AK215" ca="1" si="77">IF(A209="","",IFERROR(VLOOKUP(A209,A209:AC409,10,0)/VLOOKUP(A209,A209:AC409,9,0),"-"))</f>
        <v/>
      </c>
      <c r="AL209" s="27" t="str">
        <f t="shared" ref="AL209:AL215" ca="1" si="78">IF(A209="","",IFERROR(VLOOKUP(A209,A209:AC409,12,0)/VLOOKUP(A209,A209:AC409,11,0),"-"))</f>
        <v/>
      </c>
      <c r="AM209" s="27" t="str">
        <f t="shared" ref="AM209:AM215" ca="1" si="79">IF(A209="","",IFERROR(VLOOKUP(A209,A209:AC409,14,0)/VLOOKUP(A209,A209:AC409,13,0),"-"))</f>
        <v/>
      </c>
      <c r="AN209" s="27" t="str">
        <f t="shared" ref="AN209:AN215" ca="1" si="80">IF(A209="","",IFERROR(VLOOKUP(A209,A209:AC409,16,0)/VLOOKUP(A209,A209:AC409,15,0),"-"))</f>
        <v/>
      </c>
      <c r="AO209" s="27" t="str">
        <f t="shared" ref="AO209:AO215" ca="1" si="81">IF(A209="","",IFERROR(VLOOKUP(A209,A209:AC409,18,0)/VLOOKUP(A209,A209:AC409,17,0),"-"))</f>
        <v/>
      </c>
      <c r="AP209" s="27" t="str">
        <f t="shared" ref="AP209:AP215" ca="1" si="82">IF(A209="","",IFERROR(VLOOKUP(A209,A209:AC409,20,0)/VLOOKUP(A209,A209:AC409,19,0),"-"))</f>
        <v/>
      </c>
      <c r="AQ209" s="27" t="str">
        <f t="shared" ref="AQ209:AQ215" ca="1" si="83">IF(A209="","",IFERROR(VLOOKUP(A209,A209:AC409,22,0)/VLOOKUP(A209,A209:AC409,21,0),"-"))</f>
        <v/>
      </c>
      <c r="AR209" s="27" t="str">
        <f t="shared" ref="AR209:AR215" ca="1" si="84">IF(A209="","",IFERROR(VLOOKUP(A209,A209:AC409,24,0)/VLOOKUP(A209,A209:AC409,23,0),"-"))</f>
        <v/>
      </c>
      <c r="AS209" s="27" t="str">
        <f t="shared" ref="AS209:AS215" ca="1" si="85">IF(A209="","",IFERROR(VLOOKUP(A209,A209:AC409,26,0)/VLOOKUP(A209,A209:AC409,25,0),"-"))</f>
        <v/>
      </c>
      <c r="AT209" s="27" t="str">
        <f t="shared" ref="AT209:AT215" ca="1" si="86">IF(A209="","",IFERROR(VLOOKUP(A209,A209:AC409,28,0)/VLOOKUP(A209,A209:AC409,27,0),"-"))</f>
        <v/>
      </c>
    </row>
    <row r="210" spans="1:46" ht="15.75" x14ac:dyDescent="0.25">
      <c r="A210" t="str" cm="1">
        <f t="array" aca="1" ref="A210" ca="1">INDIRECT("D" &amp; ROW())&amp;INDIRECT("F" &amp; ROW())</f>
        <v/>
      </c>
      <c r="D210" s="55" t="str">
        <f t="shared" si="69"/>
        <v/>
      </c>
      <c r="E210" s="71"/>
      <c r="F210" s="25"/>
      <c r="G210" s="2"/>
      <c r="H210" s="2"/>
      <c r="I210" s="1"/>
      <c r="J210" s="1"/>
      <c r="K210" s="1"/>
      <c r="L210" s="1"/>
      <c r="M210" s="1"/>
      <c r="N210" s="1"/>
      <c r="O210" s="1"/>
      <c r="P210" s="1"/>
      <c r="Q210" s="1"/>
      <c r="R210" s="1"/>
      <c r="S210" s="1"/>
      <c r="T210" s="1"/>
      <c r="U210" s="1"/>
      <c r="V210" s="1"/>
      <c r="W210" s="1"/>
      <c r="X210" s="1"/>
      <c r="Y210" s="1"/>
      <c r="Z210" s="1"/>
      <c r="AA210" s="1"/>
      <c r="AB210" s="1"/>
      <c r="AC210" s="1"/>
      <c r="AD210" s="4" t="str">
        <f t="shared" ca="1" si="70"/>
        <v/>
      </c>
      <c r="AE210" s="4" t="str">
        <f t="shared" ca="1" si="71"/>
        <v/>
      </c>
      <c r="AF210" s="4" t="str">
        <f t="shared" ca="1" si="72"/>
        <v/>
      </c>
      <c r="AG210" s="4" t="str">
        <f t="shared" ca="1" si="73"/>
        <v/>
      </c>
      <c r="AH210" s="4" t="str">
        <f t="shared" ca="1" si="74"/>
        <v/>
      </c>
      <c r="AI210" s="4" t="str">
        <f t="shared" ca="1" si="75"/>
        <v/>
      </c>
      <c r="AJ210" s="4" t="str">
        <f t="shared" ca="1" si="76"/>
        <v/>
      </c>
      <c r="AK210" s="27" t="str">
        <f t="shared" ca="1" si="77"/>
        <v/>
      </c>
      <c r="AL210" s="27" t="str">
        <f t="shared" ca="1" si="78"/>
        <v/>
      </c>
      <c r="AM210" s="27" t="str">
        <f t="shared" ca="1" si="79"/>
        <v/>
      </c>
      <c r="AN210" s="27" t="str">
        <f t="shared" ca="1" si="80"/>
        <v/>
      </c>
      <c r="AO210" s="27" t="str">
        <f t="shared" ca="1" si="81"/>
        <v/>
      </c>
      <c r="AP210" s="27" t="str">
        <f t="shared" ca="1" si="82"/>
        <v/>
      </c>
      <c r="AQ210" s="27" t="str">
        <f t="shared" ca="1" si="83"/>
        <v/>
      </c>
      <c r="AR210" s="27" t="str">
        <f t="shared" ca="1" si="84"/>
        <v/>
      </c>
      <c r="AS210" s="27" t="str">
        <f t="shared" ca="1" si="85"/>
        <v/>
      </c>
      <c r="AT210" s="27" t="str">
        <f t="shared" ca="1" si="86"/>
        <v/>
      </c>
    </row>
    <row r="211" spans="1:46" ht="15.75" x14ac:dyDescent="0.25">
      <c r="A211" t="str" cm="1">
        <f t="array" aca="1" ref="A211" ca="1">INDIRECT("D" &amp; ROW())&amp;INDIRECT("F" &amp; ROW())</f>
        <v/>
      </c>
      <c r="D211" s="55" t="str">
        <f t="shared" si="69"/>
        <v/>
      </c>
      <c r="E211" s="71"/>
      <c r="F211" s="25"/>
      <c r="G211" s="2"/>
      <c r="H211" s="2"/>
      <c r="I211" s="3"/>
      <c r="J211" s="3"/>
      <c r="K211" s="3"/>
      <c r="L211" s="3"/>
      <c r="M211" s="3"/>
      <c r="N211" s="3"/>
      <c r="O211" s="3"/>
      <c r="P211" s="3"/>
      <c r="Q211" s="3"/>
      <c r="R211" s="3"/>
      <c r="S211" s="3"/>
      <c r="T211" s="3"/>
      <c r="U211" s="3"/>
      <c r="V211" s="3"/>
      <c r="W211" s="3"/>
      <c r="X211" s="3"/>
      <c r="Y211" s="3"/>
      <c r="Z211" s="3"/>
      <c r="AA211" s="3"/>
      <c r="AB211" s="3"/>
      <c r="AC211" s="3"/>
      <c r="AD211" s="4" t="str">
        <f t="shared" ca="1" si="70"/>
        <v/>
      </c>
      <c r="AE211" s="4" t="str">
        <f t="shared" ca="1" si="71"/>
        <v/>
      </c>
      <c r="AF211" s="4" t="str">
        <f t="shared" ca="1" si="72"/>
        <v/>
      </c>
      <c r="AG211" s="4" t="str">
        <f t="shared" ca="1" si="73"/>
        <v/>
      </c>
      <c r="AH211" s="4" t="str">
        <f t="shared" ca="1" si="74"/>
        <v/>
      </c>
      <c r="AI211" s="4" t="str">
        <f t="shared" ca="1" si="75"/>
        <v/>
      </c>
      <c r="AJ211" s="4" t="str">
        <f t="shared" ca="1" si="76"/>
        <v/>
      </c>
      <c r="AK211" s="27" t="str">
        <f t="shared" ca="1" si="77"/>
        <v/>
      </c>
      <c r="AL211" s="27" t="str">
        <f t="shared" ca="1" si="78"/>
        <v/>
      </c>
      <c r="AM211" s="27" t="str">
        <f t="shared" ca="1" si="79"/>
        <v/>
      </c>
      <c r="AN211" s="27" t="str">
        <f t="shared" ca="1" si="80"/>
        <v/>
      </c>
      <c r="AO211" s="27" t="str">
        <f t="shared" ca="1" si="81"/>
        <v/>
      </c>
      <c r="AP211" s="27" t="str">
        <f t="shared" ca="1" si="82"/>
        <v/>
      </c>
      <c r="AQ211" s="27" t="str">
        <f t="shared" ca="1" si="83"/>
        <v/>
      </c>
      <c r="AR211" s="27" t="str">
        <f t="shared" ca="1" si="84"/>
        <v/>
      </c>
      <c r="AS211" s="27" t="str">
        <f t="shared" ca="1" si="85"/>
        <v/>
      </c>
      <c r="AT211" s="27" t="str">
        <f t="shared" ca="1" si="86"/>
        <v/>
      </c>
    </row>
    <row r="212" spans="1:46" ht="15.75" x14ac:dyDescent="0.25">
      <c r="A212" t="str" cm="1">
        <f t="array" aca="1" ref="A212" ca="1">INDIRECT("D" &amp; ROW())&amp;INDIRECT("F" &amp; ROW())</f>
        <v/>
      </c>
      <c r="D212" s="55" t="str">
        <f t="shared" si="69"/>
        <v/>
      </c>
      <c r="E212" s="71"/>
      <c r="F212" s="25"/>
      <c r="G212" s="2"/>
      <c r="H212" s="2"/>
      <c r="I212" s="1"/>
      <c r="J212" s="1"/>
      <c r="K212" s="1"/>
      <c r="L212" s="1"/>
      <c r="M212" s="1"/>
      <c r="N212" s="1"/>
      <c r="O212" s="1"/>
      <c r="P212" s="1"/>
      <c r="Q212" s="1"/>
      <c r="R212" s="1"/>
      <c r="S212" s="1"/>
      <c r="T212" s="1"/>
      <c r="U212" s="1"/>
      <c r="V212" s="1"/>
      <c r="W212" s="1"/>
      <c r="X212" s="1"/>
      <c r="Y212" s="1"/>
      <c r="Z212" s="1"/>
      <c r="AA212" s="1"/>
      <c r="AB212" s="1"/>
      <c r="AC212" s="1"/>
      <c r="AD212" s="4" t="str">
        <f t="shared" ca="1" si="70"/>
        <v/>
      </c>
      <c r="AE212" s="4" t="str">
        <f t="shared" ca="1" si="71"/>
        <v/>
      </c>
      <c r="AF212" s="4" t="str">
        <f t="shared" ca="1" si="72"/>
        <v/>
      </c>
      <c r="AG212" s="4" t="str">
        <f t="shared" ca="1" si="73"/>
        <v/>
      </c>
      <c r="AH212" s="4" t="str">
        <f t="shared" ca="1" si="74"/>
        <v/>
      </c>
      <c r="AI212" s="4" t="str">
        <f t="shared" ca="1" si="75"/>
        <v/>
      </c>
      <c r="AJ212" s="4" t="str">
        <f t="shared" ca="1" si="76"/>
        <v/>
      </c>
      <c r="AK212" s="27" t="str">
        <f t="shared" ca="1" si="77"/>
        <v/>
      </c>
      <c r="AL212" s="27" t="str">
        <f t="shared" ca="1" si="78"/>
        <v/>
      </c>
      <c r="AM212" s="27" t="str">
        <f t="shared" ca="1" si="79"/>
        <v/>
      </c>
      <c r="AN212" s="27" t="str">
        <f t="shared" ca="1" si="80"/>
        <v/>
      </c>
      <c r="AO212" s="27" t="str">
        <f t="shared" ca="1" si="81"/>
        <v/>
      </c>
      <c r="AP212" s="27" t="str">
        <f t="shared" ca="1" si="82"/>
        <v/>
      </c>
      <c r="AQ212" s="27" t="str">
        <f t="shared" ca="1" si="83"/>
        <v/>
      </c>
      <c r="AR212" s="27" t="str">
        <f t="shared" ca="1" si="84"/>
        <v/>
      </c>
      <c r="AS212" s="27" t="str">
        <f t="shared" ca="1" si="85"/>
        <v/>
      </c>
      <c r="AT212" s="27" t="str">
        <f t="shared" ca="1" si="86"/>
        <v/>
      </c>
    </row>
    <row r="213" spans="1:46" ht="15.75" x14ac:dyDescent="0.25">
      <c r="A213" t="str" cm="1">
        <f t="array" aca="1" ref="A213" ca="1">INDIRECT("D" &amp; ROW())&amp;INDIRECT("F" &amp; ROW())</f>
        <v/>
      </c>
      <c r="D213" s="55" t="str">
        <f t="shared" si="69"/>
        <v/>
      </c>
      <c r="E213" s="71"/>
      <c r="F213" s="25"/>
      <c r="G213" s="2"/>
      <c r="H213" s="2"/>
      <c r="I213" s="3"/>
      <c r="J213" s="3"/>
      <c r="K213" s="3"/>
      <c r="L213" s="3"/>
      <c r="M213" s="3"/>
      <c r="N213" s="3"/>
      <c r="O213" s="3"/>
      <c r="P213" s="3"/>
      <c r="Q213" s="3"/>
      <c r="R213" s="3"/>
      <c r="S213" s="3"/>
      <c r="T213" s="3"/>
      <c r="U213" s="3"/>
      <c r="V213" s="3"/>
      <c r="W213" s="3"/>
      <c r="X213" s="3"/>
      <c r="Y213" s="3"/>
      <c r="Z213" s="3"/>
      <c r="AA213" s="3"/>
      <c r="AB213" s="3"/>
      <c r="AC213" s="3"/>
      <c r="AD213" s="4" t="str">
        <f t="shared" ca="1" si="70"/>
        <v/>
      </c>
      <c r="AE213" s="4" t="str">
        <f t="shared" ca="1" si="71"/>
        <v/>
      </c>
      <c r="AF213" s="4" t="str">
        <f t="shared" ca="1" si="72"/>
        <v/>
      </c>
      <c r="AG213" s="4" t="str">
        <f t="shared" ca="1" si="73"/>
        <v/>
      </c>
      <c r="AH213" s="4" t="str">
        <f t="shared" ca="1" si="74"/>
        <v/>
      </c>
      <c r="AI213" s="4" t="str">
        <f t="shared" ca="1" si="75"/>
        <v/>
      </c>
      <c r="AJ213" s="4" t="str">
        <f t="shared" ca="1" si="76"/>
        <v/>
      </c>
      <c r="AK213" s="27" t="str">
        <f t="shared" ca="1" si="77"/>
        <v/>
      </c>
      <c r="AL213" s="27" t="str">
        <f t="shared" ca="1" si="78"/>
        <v/>
      </c>
      <c r="AM213" s="27" t="str">
        <f t="shared" ca="1" si="79"/>
        <v/>
      </c>
      <c r="AN213" s="27" t="str">
        <f t="shared" ca="1" si="80"/>
        <v/>
      </c>
      <c r="AO213" s="27" t="str">
        <f t="shared" ca="1" si="81"/>
        <v/>
      </c>
      <c r="AP213" s="27" t="str">
        <f t="shared" ca="1" si="82"/>
        <v/>
      </c>
      <c r="AQ213" s="27" t="str">
        <f t="shared" ca="1" si="83"/>
        <v/>
      </c>
      <c r="AR213" s="27" t="str">
        <f t="shared" ca="1" si="84"/>
        <v/>
      </c>
      <c r="AS213" s="27" t="str">
        <f t="shared" ca="1" si="85"/>
        <v/>
      </c>
      <c r="AT213" s="27" t="str">
        <f t="shared" ca="1" si="86"/>
        <v/>
      </c>
    </row>
    <row r="214" spans="1:46" ht="15.75" x14ac:dyDescent="0.25">
      <c r="A214" t="str" cm="1">
        <f t="array" aca="1" ref="A214" ca="1">INDIRECT("D" &amp; ROW())&amp;INDIRECT("F" &amp; ROW())</f>
        <v/>
      </c>
      <c r="D214" s="55" t="str">
        <f t="shared" si="69"/>
        <v/>
      </c>
      <c r="E214" s="71"/>
      <c r="F214" s="25"/>
      <c r="G214" s="2"/>
      <c r="H214" s="2"/>
      <c r="I214" s="1"/>
      <c r="J214" s="1"/>
      <c r="K214" s="1"/>
      <c r="L214" s="1"/>
      <c r="M214" s="1"/>
      <c r="N214" s="1"/>
      <c r="O214" s="1"/>
      <c r="P214" s="1"/>
      <c r="Q214" s="1"/>
      <c r="R214" s="1"/>
      <c r="S214" s="1"/>
      <c r="T214" s="1"/>
      <c r="U214" s="1"/>
      <c r="V214" s="1"/>
      <c r="W214" s="1"/>
      <c r="X214" s="1"/>
      <c r="Y214" s="1"/>
      <c r="Z214" s="1"/>
      <c r="AA214" s="1"/>
      <c r="AB214" s="1"/>
      <c r="AC214" s="1"/>
      <c r="AD214" s="4" t="str">
        <f t="shared" ca="1" si="70"/>
        <v/>
      </c>
      <c r="AE214" s="4" t="str">
        <f t="shared" ca="1" si="71"/>
        <v/>
      </c>
      <c r="AF214" s="4" t="str">
        <f t="shared" ca="1" si="72"/>
        <v/>
      </c>
      <c r="AG214" s="4" t="str">
        <f t="shared" ca="1" si="73"/>
        <v/>
      </c>
      <c r="AH214" s="4" t="str">
        <f t="shared" ca="1" si="74"/>
        <v/>
      </c>
      <c r="AI214" s="4" t="str">
        <f t="shared" ca="1" si="75"/>
        <v/>
      </c>
      <c r="AJ214" s="4" t="str">
        <f t="shared" ca="1" si="76"/>
        <v/>
      </c>
      <c r="AK214" s="27" t="str">
        <f t="shared" ca="1" si="77"/>
        <v/>
      </c>
      <c r="AL214" s="27" t="str">
        <f t="shared" ca="1" si="78"/>
        <v/>
      </c>
      <c r="AM214" s="27" t="str">
        <f t="shared" ca="1" si="79"/>
        <v/>
      </c>
      <c r="AN214" s="27" t="str">
        <f t="shared" ca="1" si="80"/>
        <v/>
      </c>
      <c r="AO214" s="27" t="str">
        <f t="shared" ca="1" si="81"/>
        <v/>
      </c>
      <c r="AP214" s="27" t="str">
        <f t="shared" ca="1" si="82"/>
        <v/>
      </c>
      <c r="AQ214" s="27" t="str">
        <f t="shared" ca="1" si="83"/>
        <v/>
      </c>
      <c r="AR214" s="27" t="str">
        <f t="shared" ca="1" si="84"/>
        <v/>
      </c>
      <c r="AS214" s="27" t="str">
        <f t="shared" ca="1" si="85"/>
        <v/>
      </c>
      <c r="AT214" s="27" t="str">
        <f t="shared" ca="1" si="86"/>
        <v/>
      </c>
    </row>
    <row r="215" spans="1:46" ht="15.75" x14ac:dyDescent="0.25">
      <c r="A215" t="str" cm="1">
        <f t="array" aca="1" ref="A215" ca="1">INDIRECT("D" &amp; ROW())&amp;INDIRECT("F" &amp; ROW())</f>
        <v/>
      </c>
      <c r="D215" s="55" t="str">
        <f t="shared" si="69"/>
        <v/>
      </c>
      <c r="E215" s="71"/>
      <c r="F215" s="25"/>
      <c r="G215" s="2"/>
      <c r="H215" s="2"/>
      <c r="I215" s="3"/>
      <c r="J215" s="3"/>
      <c r="K215" s="3"/>
      <c r="L215" s="3"/>
      <c r="M215" s="3"/>
      <c r="N215" s="3"/>
      <c r="O215" s="3"/>
      <c r="P215" s="3"/>
      <c r="Q215" s="3"/>
      <c r="R215" s="3"/>
      <c r="S215" s="3"/>
      <c r="T215" s="3"/>
      <c r="U215" s="3"/>
      <c r="V215" s="3"/>
      <c r="W215" s="3"/>
      <c r="X215" s="3"/>
      <c r="Y215" s="3"/>
      <c r="Z215" s="3"/>
      <c r="AA215" s="3"/>
      <c r="AB215" s="3"/>
      <c r="AC215" s="3"/>
      <c r="AD215" s="4" t="str">
        <f t="shared" ca="1" si="70"/>
        <v/>
      </c>
      <c r="AE215" s="4" t="str">
        <f t="shared" ca="1" si="71"/>
        <v/>
      </c>
      <c r="AF215" s="4" t="str">
        <f t="shared" ca="1" si="72"/>
        <v/>
      </c>
      <c r="AG215" s="4" t="str">
        <f t="shared" ca="1" si="73"/>
        <v/>
      </c>
      <c r="AH215" s="4" t="str">
        <f t="shared" ca="1" si="74"/>
        <v/>
      </c>
      <c r="AI215" s="4" t="str">
        <f t="shared" ca="1" si="75"/>
        <v/>
      </c>
      <c r="AJ215" s="4" t="str">
        <f t="shared" ca="1" si="76"/>
        <v/>
      </c>
      <c r="AK215" s="27" t="str">
        <f t="shared" ca="1" si="77"/>
        <v/>
      </c>
      <c r="AL215" s="27" t="str">
        <f t="shared" ca="1" si="78"/>
        <v/>
      </c>
      <c r="AM215" s="27" t="str">
        <f t="shared" ca="1" si="79"/>
        <v/>
      </c>
      <c r="AN215" s="27" t="str">
        <f t="shared" ca="1" si="80"/>
        <v/>
      </c>
      <c r="AO215" s="27" t="str">
        <f t="shared" ca="1" si="81"/>
        <v/>
      </c>
      <c r="AP215" s="27" t="str">
        <f t="shared" ca="1" si="82"/>
        <v/>
      </c>
      <c r="AQ215" s="27" t="str">
        <f t="shared" ca="1" si="83"/>
        <v/>
      </c>
      <c r="AR215" s="27" t="str">
        <f t="shared" ca="1" si="84"/>
        <v/>
      </c>
      <c r="AS215" s="27" t="str">
        <f t="shared" ca="1" si="85"/>
        <v/>
      </c>
      <c r="AT215" s="27" t="str">
        <f t="shared" ca="1" si="86"/>
        <v/>
      </c>
    </row>
    <row r="216" spans="1:46" ht="15.75" x14ac:dyDescent="0.25">
      <c r="D216" s="54"/>
    </row>
  </sheetData>
  <sheetProtection algorithmName="SHA-512" hashValue="m6V9Tz1nh0j5kGp8vBHFYGDD2VoaCRF/Vc++nGLVIpp4ktstGXUTosZH06haxXT1Fu9ndpE6UD0L4IiT8XxZbg==" saltValue="Ismw85d6WV60TG0wDvd+2w==" spinCount="100000" sheet="1" objects="1" scenarios="1" selectLockedCells="1"/>
  <mergeCells count="46">
    <mergeCell ref="AP12:AP13"/>
    <mergeCell ref="AQ12:AQ13"/>
    <mergeCell ref="AR12:AR13"/>
    <mergeCell ref="AS12:AS13"/>
    <mergeCell ref="AT12:AT13"/>
    <mergeCell ref="AO12:AO13"/>
    <mergeCell ref="AD12:AD13"/>
    <mergeCell ref="AE12:AE13"/>
    <mergeCell ref="AF12:AF13"/>
    <mergeCell ref="AG12:AG13"/>
    <mergeCell ref="AH12:AH13"/>
    <mergeCell ref="AI12:AI13"/>
    <mergeCell ref="AJ12:AJ13"/>
    <mergeCell ref="AK12:AK13"/>
    <mergeCell ref="AL12:AL13"/>
    <mergeCell ref="AM12:AM13"/>
    <mergeCell ref="AN12:AN13"/>
    <mergeCell ref="Y11:AB11"/>
    <mergeCell ref="AK11:AN11"/>
    <mergeCell ref="S12:T12"/>
    <mergeCell ref="U12:V12"/>
    <mergeCell ref="W12:X12"/>
    <mergeCell ref="Y12:Z12"/>
    <mergeCell ref="AA12:AB12"/>
    <mergeCell ref="M12:N12"/>
    <mergeCell ref="O12:P12"/>
    <mergeCell ref="Q12:R12"/>
    <mergeCell ref="D11:E11"/>
    <mergeCell ref="I11:P11"/>
    <mergeCell ref="Q11:X11"/>
    <mergeCell ref="D10:E10"/>
    <mergeCell ref="F10:R10"/>
    <mergeCell ref="AD11:AJ11"/>
    <mergeCell ref="AC11:AC13"/>
    <mergeCell ref="D2:AT3"/>
    <mergeCell ref="F5:J5"/>
    <mergeCell ref="F7:R7"/>
    <mergeCell ref="F8:R8"/>
    <mergeCell ref="F9:R9"/>
    <mergeCell ref="AO11:AR11"/>
    <mergeCell ref="AS11:AT11"/>
    <mergeCell ref="D12:E12"/>
    <mergeCell ref="F12:F13"/>
    <mergeCell ref="G12:H12"/>
    <mergeCell ref="I12:J12"/>
    <mergeCell ref="K12:L12"/>
  </mergeCells>
  <phoneticPr fontId="29" type="noConversion"/>
  <conditionalFormatting sqref="D10:E10">
    <cfRule type="cellIs" dxfId="11" priority="11" stopIfTrue="1" operator="equal">
      <formula>"At least one Hospital Site Name enetered is not recognised"</formula>
    </cfRule>
  </conditionalFormatting>
  <conditionalFormatting sqref="D11:E11">
    <cfRule type="cellIs" dxfId="10" priority="12" stopIfTrue="1" operator="equal">
      <formula>"Trust is not responsible for at least 1 site"</formula>
    </cfRule>
  </conditionalFormatting>
  <conditionalFormatting sqref="F10:F11">
    <cfRule type="cellIs" dxfId="9" priority="13" stopIfTrue="1" operator="equal">
      <formula>"Data not complete for all rows"</formula>
    </cfRule>
  </conditionalFormatting>
  <conditionalFormatting sqref="Y15:AB15">
    <cfRule type="expression" dxfId="8" priority="10">
      <formula>$J$626=1</formula>
    </cfRule>
  </conditionalFormatting>
  <conditionalFormatting sqref="AC11">
    <cfRule type="expression" dxfId="7" priority="9" stopIfTrue="1">
      <formula>#REF!="N"</formula>
    </cfRule>
  </conditionalFormatting>
  <conditionalFormatting sqref="Y17:AB81">
    <cfRule type="expression" dxfId="6" priority="5">
      <formula>$J$625=1</formula>
    </cfRule>
  </conditionalFormatting>
  <conditionalFormatting sqref="Y83:AB147">
    <cfRule type="expression" dxfId="5" priority="3">
      <formula>$J$625=1</formula>
    </cfRule>
  </conditionalFormatting>
  <dataValidations count="2">
    <dataValidation type="list" allowBlank="1" showInputMessage="1" showErrorMessage="1" sqref="G16:H215" xr:uid="{EAA54DFE-B998-4288-9436-AF814724A606}">
      <formula1>Specialties</formula1>
    </dataValidation>
    <dataValidation type="decimal" operator="greaterThanOrEqual" allowBlank="1" showInputMessage="1" showErrorMessage="1" sqref="I16:AC215" xr:uid="{E423B79D-FF2E-4973-B213-22CD4C86DD9D}">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4C3FDD21-5108-4FBB-8244-705ADC709448}">
          <x14:formula1>
            <xm:f>INDIRECT("'Reference Data'!" &amp; 'Reference Data'!$K$11)</xm:f>
          </x14:formula1>
          <xm:sqref>E16:E216</xm:sqref>
        </x14:dataValidation>
        <x14:dataValidation type="list" errorStyle="warning" operator="greaterThan" allowBlank="1" showInputMessage="1" showErrorMessage="1" errorTitle="This is not in ward data" error="Please check the 'Wards' tab to ensure your ward name isn't already in the Ward reference data._x000a_Please select continue to accept your entered ward name." xr:uid="{036671C1-1C6F-48B5-8831-F163F26E3DF6}">
          <x14:formula1>
            <xm:f>INDIRECT("'Wards'!F" &amp; MATCH(INDIRECT("D" &amp; ROW()),Wards!D:D,0) &amp; ":F" &amp; (MATCH(INDIRECT("D" &amp; ROW()),Wards!D:D,0) + COUNTIF(Wards!D:D,INDIRECT("D" &amp; ROW()))-1))</xm:f>
          </x14:formula1>
          <xm:sqref>F16:F215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0BA7E-C420-4E54-B7C5-666599B9746B}">
  <sheetPr codeName="Sheet9"/>
  <dimension ref="A4:L206"/>
  <sheetViews>
    <sheetView showGridLines="0" topLeftCell="B1" zoomScale="70" zoomScaleNormal="70" workbookViewId="0">
      <selection activeCell="B7" sqref="B7"/>
    </sheetView>
  </sheetViews>
  <sheetFormatPr defaultColWidth="0" defaultRowHeight="15" x14ac:dyDescent="0.2"/>
  <cols>
    <col min="1" max="1" width="34.6640625" hidden="1" customWidth="1"/>
    <col min="2" max="2" width="7.44140625" bestFit="1" customWidth="1"/>
    <col min="3" max="3" width="38.44140625" bestFit="1" customWidth="1"/>
    <col min="4" max="4" width="28.5546875" bestFit="1" customWidth="1"/>
    <col min="5" max="5" width="11.6640625" bestFit="1" customWidth="1"/>
    <col min="6" max="6" width="15" bestFit="1" customWidth="1"/>
    <col min="7" max="7" width="17.109375" bestFit="1" customWidth="1"/>
    <col min="8" max="8" width="27.109375" bestFit="1" customWidth="1"/>
    <col min="9" max="9" width="14.5546875" bestFit="1" customWidth="1"/>
    <col min="10" max="10" width="23.109375" hidden="1" customWidth="1"/>
    <col min="11" max="11" width="16.109375" bestFit="1" customWidth="1"/>
    <col min="12" max="12" width="15.109375" hidden="1" customWidth="1"/>
    <col min="13" max="16384" width="8.88671875" hidden="1"/>
  </cols>
  <sheetData>
    <row r="4" spans="1:12" ht="15.75" x14ac:dyDescent="0.25">
      <c r="A4" s="127" t="s">
        <v>14192</v>
      </c>
      <c r="B4" s="127"/>
      <c r="C4" s="127"/>
      <c r="D4" s="127"/>
      <c r="E4" s="127"/>
      <c r="F4" s="127"/>
      <c r="G4" s="127"/>
      <c r="H4" s="127"/>
      <c r="I4" s="127"/>
      <c r="J4" s="127"/>
      <c r="K4" s="127"/>
      <c r="L4" s="68"/>
    </row>
    <row r="5" spans="1:12" ht="15.75" x14ac:dyDescent="0.25">
      <c r="E5" s="70" cm="1">
        <f t="array" aca="1" ref="E5" ca="1">SUM(--(LEN(E7:E206)&gt;0))</f>
        <v>0</v>
      </c>
      <c r="F5" s="70" cm="1">
        <f t="array" aca="1" ref="F5" ca="1">SUM(--(LEN(F7:F206)&gt;0))</f>
        <v>0</v>
      </c>
      <c r="G5" s="70" cm="1">
        <f t="array" aca="1" ref="G5" ca="1">SUM(--(LEN(G7:G206)&gt;0))</f>
        <v>0</v>
      </c>
      <c r="H5" s="70" cm="1">
        <f t="array" aca="1" ref="H5" ca="1">SUM(--(LEN(H7:H206)&gt;0))</f>
        <v>0</v>
      </c>
      <c r="I5" s="70" cm="1">
        <f t="array" aca="1" ref="I5" ca="1">SUM(--(LEN(I7:I206)&gt;0))</f>
        <v>0</v>
      </c>
      <c r="J5" s="70">
        <v>0</v>
      </c>
      <c r="K5" s="70" cm="1">
        <f t="array" aca="1" ref="K5" ca="1">SUM(--(LEN(K7:K206)&gt;0))</f>
        <v>0</v>
      </c>
      <c r="L5" s="70" cm="1">
        <f t="array" ref="L5">SUM(--(LEN(L7:L206)&gt;0))</f>
        <v>179</v>
      </c>
    </row>
    <row r="6" spans="1:12" ht="31.5" x14ac:dyDescent="0.2">
      <c r="A6" s="63" t="s">
        <v>14184</v>
      </c>
      <c r="B6" s="64" t="s">
        <v>14078</v>
      </c>
      <c r="C6" s="64" t="s">
        <v>14185</v>
      </c>
      <c r="D6" s="64" t="s">
        <v>14186</v>
      </c>
      <c r="E6" s="64" t="s">
        <v>14143</v>
      </c>
      <c r="F6" s="64" t="s">
        <v>33</v>
      </c>
      <c r="G6" s="64" t="s">
        <v>14131</v>
      </c>
      <c r="H6" s="64" t="s">
        <v>36</v>
      </c>
      <c r="I6" s="64" t="s">
        <v>35</v>
      </c>
      <c r="J6" s="64"/>
      <c r="K6" s="64" t="s">
        <v>39</v>
      </c>
      <c r="L6" s="64" t="s">
        <v>37</v>
      </c>
    </row>
    <row r="7" spans="1:12" s="69" customFormat="1" ht="45" customHeight="1" x14ac:dyDescent="0.2">
      <c r="A7" s="69" t="str">
        <f ca="1">IF('Trust - Frontsheet'!A16="","",'Trust - Frontsheet'!A16)</f>
        <v>RTQ02Abbey</v>
      </c>
      <c r="B7" s="66" t="str">
        <f ca="1">IF('Trust - Frontsheet'!A16="","",'Trust - Frontsheet'!D16)</f>
        <v>RTQ02</v>
      </c>
      <c r="C7" s="66" t="str">
        <f ca="1">IF(VLOOKUP(A7,'Trust - Frontsheet'!$A$16:$AC$215,5,0)="","",VLOOKUP(A7,'Trust - Frontsheet'!$A$16:$AC$216,5,0))</f>
        <v>WOTTON LAWN HOSPITAL</v>
      </c>
      <c r="D7" s="66" t="str">
        <f ca="1">IF(VLOOKUP(A7,'Trust - Frontsheet'!$A$16:$AC$215,6,0)="","",VLOOKUP(A7,'Trust - Frontsheet'!$A$16:$AC$216,6,0))</f>
        <v>Abbey</v>
      </c>
      <c r="E7" s="66" t="str" cm="1">
        <f t="array" aca="1" ref="E7" ca="1">IF(OR(SUMPRODUCT(--(ISTEXT('Trust - Frontsheet'!I16:AC16)))&gt;0,SUMPRODUCT(--(ISERROR('Trust - Frontsheet'!AD16:AT16)))&gt;0),"There is invalid data on this row",IF(SUMPRODUCT(--('Trust - Frontsheet'!I16:AC16&lt;0))&gt;0,"This row contains negative values",IF(AND(L7="This is a blank Row",COUNTBLANK(INDIRECT("L" &amp; ROW() + 1 &amp; ":L" &amp; 206))&gt;0),"No blank rows in the data","")))</f>
        <v/>
      </c>
      <c r="F7" s="66" t="str">
        <f ca="1">IF(A7 = "","",IF('Trust - Frontsheet'!D16="", "Site code not present.",""))</f>
        <v/>
      </c>
      <c r="G7" s="66" t="str">
        <f ca="1">IF('Trust - Frontsheet'!D16="","",IF(VLOOKUP(A7,'Trust - Frontsheet'!$A$16:$AC$215,6,0)="","Ward name not present",""))</f>
        <v/>
      </c>
      <c r="H7" s="66" t="str">
        <f ca="1">IF(A7="","",IF(VLOOKUP(A7,'Trust - Frontsheet'!$A$16:$AC$215,7,0)="","Specialty 1 has not been selected",""))</f>
        <v/>
      </c>
      <c r="I7" s="66" t="str">
        <f ca="1">IF(A7="","",IF(OR(COUNTIF(Specialties,VLOOKUP(A7,'Trust - Frontsheet'!$A$16:$AC$215,7,0))=0, AND(COUNTIF(Specialties,VLOOKUP(A7,'Trust - Frontsheet'!$A$16:$AC$215,8,0))=0,VLOOKUP(A7,'Trust - Frontsheet'!$A$16:$AC$215,8,0)&lt;&gt;"")),"You have entered unacceptable specialties.",""))</f>
        <v/>
      </c>
      <c r="J7" s="66"/>
      <c r="K7" s="66" t="str">
        <f ca="1">IF(A7="","",IF(COUNTIF($A$7:$A$206,A7)&gt;1,"You have entered a duplicate site-ward pair",""))</f>
        <v/>
      </c>
      <c r="L7" s="66" t="str" cm="1">
        <f t="array" ref="L7">IF(SUMPRODUCT(--('Trust - Frontsheet'!$D16:$AC16=""))&lt;&gt;26,"","This is a blank row")</f>
        <v/>
      </c>
    </row>
    <row r="8" spans="1:12" s="69" customFormat="1" ht="45" customHeight="1" x14ac:dyDescent="0.2">
      <c r="A8" s="69" t="str">
        <f ca="1">IF('Trust - Frontsheet'!A17="","",'Trust - Frontsheet'!A17)</f>
        <v>RTQ02Dean</v>
      </c>
      <c r="B8" s="66" t="str">
        <f ca="1">IF('Trust - Frontsheet'!A17="","",'Trust - Frontsheet'!D17)</f>
        <v>RTQ02</v>
      </c>
      <c r="C8" s="66" t="str">
        <f ca="1">IF(VLOOKUP(A8,'Trust - Frontsheet'!$A$16:$AC$215,5,0)="","",VLOOKUP(A8,'Trust - Frontsheet'!$A$16:$AC$216,5,0))</f>
        <v>WOTTON LAWN HOSPITAL</v>
      </c>
      <c r="D8" s="66" t="str">
        <f ca="1">IF(VLOOKUP(A8,'Trust - Frontsheet'!$A$16:$AC$215,6,0)="","",VLOOKUP(A8,'Trust - Frontsheet'!$A$16:$AC$216,6,0))</f>
        <v>Dean</v>
      </c>
      <c r="E8" s="66" t="str" cm="1">
        <f t="array" aca="1" ref="E8" ca="1">IF(OR(SUMPRODUCT(--(ISTEXT('Trust - Frontsheet'!I17:AC17)))&gt;0,SUMPRODUCT(--(ISERROR('Trust - Frontsheet'!AD17:AT17)))&gt;0),"There is invalid data on this row",IF(SUMPRODUCT(--('Trust - Frontsheet'!I17:AC17&lt;0))&gt;0,"This row contains negative values",IF(AND(L8="This is a blank Row",COUNTBLANK(INDIRECT("L" &amp; ROW() + 1 &amp; ":L" &amp; 206))&gt;0),"No blank rows in the data","")))</f>
        <v/>
      </c>
      <c r="F8" s="66" t="str">
        <f ca="1">IF(A8 = "","",IF('Trust - Frontsheet'!D17="", "Site code not present",""))</f>
        <v/>
      </c>
      <c r="G8" s="66" t="str">
        <f ca="1">IF('Trust - Frontsheet'!D17="","",IF(VLOOKUP(A8,'Trust - Frontsheet'!$A$16:$AC$215,6,0)="","Ward name not present",""))</f>
        <v/>
      </c>
      <c r="H8" s="66" t="str">
        <f ca="1">IF(A8="","",IF(VLOOKUP(A8,'Trust - Frontsheet'!$A$16:$AC$215,7,0)="","Specialty 1 has not been selected",""))</f>
        <v/>
      </c>
      <c r="I8" s="66" t="str">
        <f ca="1">IF(A8="","",IF(OR(COUNTIF(Specialties,VLOOKUP(A8,'Trust - Frontsheet'!$A$16:$AC$215,7,0))=0, AND(COUNTIF(Specialties,VLOOKUP(A8,'Trust - Frontsheet'!$A$16:$AC$215,8,0))=0,VLOOKUP(A8,'Trust - Frontsheet'!$A$16:$AC$215,8,0)&lt;&gt;"")),"You have entered unacceptable specialties.",""))</f>
        <v/>
      </c>
      <c r="J8" s="66"/>
      <c r="K8" s="66" t="str">
        <f t="shared" ref="K8:K71" ca="1" si="0">IF(A8="","",IF(COUNTIF($A$7:$A$206,A8)&gt;1,"You have entered a duplicate site-ward pair",""))</f>
        <v/>
      </c>
      <c r="L8" s="66" t="str" cm="1">
        <f t="array" ref="L8">IF(SUMPRODUCT(--('Trust - Frontsheet'!$D17:$AC17=""))&lt;&gt;26,"","This is a blank row")</f>
        <v/>
      </c>
    </row>
    <row r="9" spans="1:12" s="69" customFormat="1" ht="45" customHeight="1" x14ac:dyDescent="0.2">
      <c r="A9" s="69" t="str">
        <f ca="1">IF('Trust - Frontsheet'!A18="","",'Trust - Frontsheet'!A18)</f>
        <v>RTQ02Greyfriars</v>
      </c>
      <c r="B9" s="66" t="str">
        <f ca="1">IF('Trust - Frontsheet'!A18="","",'Trust - Frontsheet'!D18)</f>
        <v>RTQ02</v>
      </c>
      <c r="C9" s="66" t="str">
        <f ca="1">IF(VLOOKUP(A9,'Trust - Frontsheet'!$A$16:$AC$215,5,0)="","",VLOOKUP(A9,'Trust - Frontsheet'!$A$16:$AC$216,5,0))</f>
        <v>WOTTON LAWN HOSPITAL</v>
      </c>
      <c r="D9" s="66" t="str">
        <f ca="1">IF(VLOOKUP(A9,'Trust - Frontsheet'!$A$16:$AC$215,6,0)="","",VLOOKUP(A9,'Trust - Frontsheet'!$A$16:$AC$216,6,0))</f>
        <v>Greyfriars</v>
      </c>
      <c r="E9" s="66" t="str" cm="1">
        <f t="array" aca="1" ref="E9" ca="1">IF(OR(SUMPRODUCT(--(ISTEXT('Trust - Frontsheet'!I18:AC18)))&gt;0,SUMPRODUCT(--(ISERROR('Trust - Frontsheet'!AD18:AT18)))&gt;0),"There is invalid data on this row",IF(SUMPRODUCT(--('Trust - Frontsheet'!I18:AC18&lt;0))&gt;0,"This row contains negative values",IF(AND(L9="This is a blank Row",COUNTBLANK(INDIRECT("L" &amp; ROW() + 1 &amp; ":L" &amp; 206))&gt;0),"No blank rows in the data","")))</f>
        <v/>
      </c>
      <c r="F9" s="66" t="str">
        <f ca="1">IF(A9 = "","",IF('Trust - Frontsheet'!D18="", "Site code not present",""))</f>
        <v/>
      </c>
      <c r="G9" s="66" t="str">
        <f ca="1">IF('Trust - Frontsheet'!D18="","",IF(VLOOKUP(A9,'Trust - Frontsheet'!$A$16:$AC$215,6,0)="","Ward name not present",""))</f>
        <v/>
      </c>
      <c r="H9" s="66" t="str">
        <f ca="1">IF(A9="","",IF(VLOOKUP(A9,'Trust - Frontsheet'!$A$16:$AC$215,7,0)="","Specialty 1 has not been selected",""))</f>
        <v/>
      </c>
      <c r="I9" s="66" t="str">
        <f ca="1">IF(A9="","",IF(OR(COUNTIF(Specialties,VLOOKUP(A9,'Trust - Frontsheet'!$A$16:$AC$215,7,0))=0, AND(COUNTIF(Specialties,VLOOKUP(A9,'Trust - Frontsheet'!$A$16:$AC$215,8,0))=0,VLOOKUP(A9,'Trust - Frontsheet'!$A$16:$AC$215,8,0)&lt;&gt;"")),"You have entered unacceptable specialties.",""))</f>
        <v/>
      </c>
      <c r="J9" s="66"/>
      <c r="K9" s="66" t="str">
        <f t="shared" ca="1" si="0"/>
        <v/>
      </c>
      <c r="L9" s="66" t="str" cm="1">
        <f t="array" ref="L9">IF(SUMPRODUCT(--('Trust - Frontsheet'!$D18:$AC18=""))&lt;&gt;26,"","This is a blank row")</f>
        <v/>
      </c>
    </row>
    <row r="10" spans="1:12" s="69" customFormat="1" ht="45" customHeight="1" x14ac:dyDescent="0.2">
      <c r="A10" s="69" t="str">
        <f ca="1">IF('Trust - Frontsheet'!A19="","",'Trust - Frontsheet'!A19)</f>
        <v>RTQ02Kingsholm</v>
      </c>
      <c r="B10" s="66" t="str">
        <f ca="1">IF('Trust - Frontsheet'!A19="","",'Trust - Frontsheet'!D19)</f>
        <v>RTQ02</v>
      </c>
      <c r="C10" s="66" t="str">
        <f ca="1">IF(VLOOKUP(A10,'Trust - Frontsheet'!$A$16:$AC$215,5,0)="","",VLOOKUP(A10,'Trust - Frontsheet'!$A$16:$AC$216,5,0))</f>
        <v>WOTTON LAWN HOSPITAL</v>
      </c>
      <c r="D10" s="66" t="str">
        <f ca="1">IF(VLOOKUP(A10,'Trust - Frontsheet'!$A$16:$AC$215,6,0)="","",VLOOKUP(A10,'Trust - Frontsheet'!$A$16:$AC$216,6,0))</f>
        <v>Kingsholm</v>
      </c>
      <c r="E10" s="66" t="str" cm="1">
        <f t="array" aca="1" ref="E10" ca="1">IF(OR(SUMPRODUCT(--(ISTEXT('Trust - Frontsheet'!I19:AC19)))&gt;0,SUMPRODUCT(--(ISERROR('Trust - Frontsheet'!AD19:AT19)))&gt;0),"There is invalid data on this row",IF(SUMPRODUCT(--('Trust - Frontsheet'!I19:AC19&lt;0))&gt;0,"This row contains negative values",IF(AND(L10="This is a blank Row",COUNTBLANK(INDIRECT("L" &amp; ROW() + 1 &amp; ":L" &amp; 206))&gt;0),"No blank rows in the data","")))</f>
        <v/>
      </c>
      <c r="F10" s="66" t="str">
        <f ca="1">IF(A10 = "","",IF('Trust - Frontsheet'!D19="", "Site code not present",""))</f>
        <v/>
      </c>
      <c r="G10" s="66" t="str">
        <f ca="1">IF('Trust - Frontsheet'!D19="","",IF(VLOOKUP(A10,'Trust - Frontsheet'!$A$16:$AC$215,6,0)="","Ward name not present",""))</f>
        <v/>
      </c>
      <c r="H10" s="66" t="str">
        <f ca="1">IF(A10="","",IF(VLOOKUP(A10,'Trust - Frontsheet'!$A$16:$AC$215,7,0)="","Specialty 1 has not been selected",""))</f>
        <v/>
      </c>
      <c r="I10" s="66" t="str">
        <f ca="1">IF(A10="","",IF(OR(COUNTIF(Specialties,VLOOKUP(A10,'Trust - Frontsheet'!$A$16:$AC$215,7,0))=0, AND(COUNTIF(Specialties,VLOOKUP(A10,'Trust - Frontsheet'!$A$16:$AC$215,8,0))=0,VLOOKUP(A10,'Trust - Frontsheet'!$A$16:$AC$215,8,0)&lt;&gt;"")),"You have entered unacceptable specialties.",""))</f>
        <v/>
      </c>
      <c r="J10" s="66"/>
      <c r="K10" s="66" t="str">
        <f t="shared" ca="1" si="0"/>
        <v/>
      </c>
      <c r="L10" s="66" t="str" cm="1">
        <f t="array" ref="L10">IF(SUMPRODUCT(--('Trust - Frontsheet'!$D19:$AC19=""))&lt;&gt;26,"","This is a blank row")</f>
        <v/>
      </c>
    </row>
    <row r="11" spans="1:12" ht="45" customHeight="1" x14ac:dyDescent="0.2">
      <c r="A11" t="str">
        <f ca="1">IF('Trust - Frontsheet'!A20="","",'Trust - Frontsheet'!A20)</f>
        <v>RTQ02Montpellier</v>
      </c>
      <c r="B11" s="65" t="str">
        <f ca="1">IF('Trust - Frontsheet'!A20="","",'Trust - Frontsheet'!D20)</f>
        <v>RTQ02</v>
      </c>
      <c r="C11" s="65" t="str">
        <f ca="1">IF(VLOOKUP(A11,'Trust - Frontsheet'!$A$16:$AC$215,5,0)="","",VLOOKUP(A11,'Trust - Frontsheet'!$A$16:$AC$216,5,0))</f>
        <v>WOTTON LAWN HOSPITAL</v>
      </c>
      <c r="D11" s="65" t="str">
        <f ca="1">IF(VLOOKUP(A11,'Trust - Frontsheet'!$A$16:$AC$215,6,0)="","",VLOOKUP(A11,'Trust - Frontsheet'!$A$16:$AC$216,6,0))</f>
        <v>Montpellier</v>
      </c>
      <c r="E11" s="66" t="str" cm="1">
        <f t="array" aca="1" ref="E11" ca="1">IF(OR(SUMPRODUCT(--(ISTEXT('Trust - Frontsheet'!I20:AC20)))&gt;0,SUMPRODUCT(--(ISERROR('Trust - Frontsheet'!AD20:AT20)))&gt;0),"There is invalid data on this row",IF(SUMPRODUCT(--('Trust - Frontsheet'!I20:AC20&lt;0))&gt;0,"This row contains negative values",IF(AND(L11="This is a blank Row",COUNTBLANK(INDIRECT("L" &amp; ROW() + 1 &amp; ":L" &amp; 206))&gt;0),"No blank rows in the data","")))</f>
        <v/>
      </c>
      <c r="F11" s="65" t="str">
        <f ca="1">IF(A11 = "","",IF('Trust - Frontsheet'!D20="", "Site code not present",""))</f>
        <v/>
      </c>
      <c r="G11" s="65" t="str">
        <f ca="1">IF('Trust - Frontsheet'!D20="","",IF(VLOOKUP(A11,'Trust - Frontsheet'!$A$16:$AC$215,6,0)="","Ward name not present",""))</f>
        <v/>
      </c>
      <c r="H11" s="65" t="str">
        <f ca="1">IF(A11="","",IF(VLOOKUP(A11,'Trust - Frontsheet'!$A$16:$AC$215,7,0)="","Specialty 1 has not been selected",""))</f>
        <v/>
      </c>
      <c r="I11" s="66" t="str">
        <f ca="1">IF(A11="","",IF(OR(COUNTIF(Specialties,VLOOKUP(A11,'Trust - Frontsheet'!$A$16:$AC$215,7,0))=0, AND(COUNTIF(Specialties,VLOOKUP(A11,'Trust - Frontsheet'!$A$16:$AC$215,8,0))=0,VLOOKUP(A11,'Trust - Frontsheet'!$A$16:$AC$215,8,0)&lt;&gt;"")),"You have entered unacceptable specialties.",""))</f>
        <v/>
      </c>
      <c r="J11" s="65"/>
      <c r="K11" s="65" t="str">
        <f t="shared" ca="1" si="0"/>
        <v/>
      </c>
      <c r="L11" s="65" t="str" cm="1">
        <f t="array" ref="L11">IF(SUMPRODUCT(--('Trust - Frontsheet'!$D20:$AC20=""))&lt;&gt;26,"","This is a blank row")</f>
        <v/>
      </c>
    </row>
    <row r="12" spans="1:12" ht="45" customHeight="1" x14ac:dyDescent="0.2">
      <c r="A12" t="str">
        <f ca="1">IF('Trust - Frontsheet'!A21="","",'Trust - Frontsheet'!A21)</f>
        <v>RTQ02Priory</v>
      </c>
      <c r="B12" s="65" t="str">
        <f ca="1">IF('Trust - Frontsheet'!A21="","",'Trust - Frontsheet'!D21)</f>
        <v>RTQ02</v>
      </c>
      <c r="C12" s="65" t="str">
        <f ca="1">IF(VLOOKUP(A12,'Trust - Frontsheet'!$A$16:$AC$215,5,0)="","",VLOOKUP(A12,'Trust - Frontsheet'!$A$16:$AC$216,5,0))</f>
        <v>WOTTON LAWN HOSPITAL</v>
      </c>
      <c r="D12" s="65" t="str">
        <f ca="1">IF(VLOOKUP(A12,'Trust - Frontsheet'!$A$16:$AC$215,6,0)="","",VLOOKUP(A12,'Trust - Frontsheet'!$A$16:$AC$216,6,0))</f>
        <v>Priory</v>
      </c>
      <c r="E12" s="66" t="str" cm="1">
        <f t="array" aca="1" ref="E12" ca="1">IF(OR(SUMPRODUCT(--(ISTEXT('Trust - Frontsheet'!I21:AC21)))&gt;0,SUMPRODUCT(--(ISERROR('Trust - Frontsheet'!AD21:AT21)))&gt;0),"There is invalid data on this row",IF(SUMPRODUCT(--('Trust - Frontsheet'!I21:AC21&lt;0))&gt;0,"This row contains negative values",IF(AND(L12="This is a blank Row",COUNTBLANK(INDIRECT("L" &amp; ROW() + 1 &amp; ":L" &amp; 206))&gt;0),"No blank rows in the data","")))</f>
        <v/>
      </c>
      <c r="F12" s="65" t="str">
        <f ca="1">IF(A12 = "","",IF('Trust - Frontsheet'!D21="", "Site code not present",""))</f>
        <v/>
      </c>
      <c r="G12" s="65" t="str">
        <f ca="1">IF('Trust - Frontsheet'!D21="","",IF(VLOOKUP(A12,'Trust - Frontsheet'!$A$16:$AC$215,6,0)="","Ward name not present",""))</f>
        <v/>
      </c>
      <c r="H12" s="65" t="str">
        <f ca="1">IF(A12="","",IF(VLOOKUP(A12,'Trust - Frontsheet'!$A$16:$AC$215,7,0)="","Specialty 1 has not been selected",""))</f>
        <v/>
      </c>
      <c r="I12" s="66" t="str">
        <f ca="1">IF(A12="","",IF(OR(COUNTIF(Specialties,VLOOKUP(A12,'Trust - Frontsheet'!$A$16:$AC$215,7,0))=0, AND(COUNTIF(Specialties,VLOOKUP(A12,'Trust - Frontsheet'!$A$16:$AC$215,8,0))=0,VLOOKUP(A12,'Trust - Frontsheet'!$A$16:$AC$215,8,0)&lt;&gt;"")),"You have entered unacceptable specialties.",""))</f>
        <v/>
      </c>
      <c r="J12" s="65"/>
      <c r="K12" s="65" t="str">
        <f t="shared" ca="1" si="0"/>
        <v/>
      </c>
      <c r="L12" s="65" t="str" cm="1">
        <f t="array" ref="L12">IF(SUMPRODUCT(--('Trust - Frontsheet'!$D21:$AC21=""))&lt;&gt;26,"","This is a blank row")</f>
        <v/>
      </c>
    </row>
    <row r="13" spans="1:12" ht="45" customHeight="1" x14ac:dyDescent="0.2">
      <c r="A13" t="str">
        <f ca="1">IF('Trust - Frontsheet'!A22="","",'Trust - Frontsheet'!A22)</f>
        <v>RTQ01Chestnut</v>
      </c>
      <c r="B13" s="65" t="str">
        <f ca="1">IF('Trust - Frontsheet'!A22="","",'Trust - Frontsheet'!D22)</f>
        <v>RTQ01</v>
      </c>
      <c r="C13" s="65" t="str">
        <f ca="1">IF(VLOOKUP(A13,'Trust - Frontsheet'!$A$16:$AC$215,5,0)="","",VLOOKUP(A13,'Trust - Frontsheet'!$A$16:$AC$216,5,0))</f>
        <v>CHARLTON LANE HOSPITAL</v>
      </c>
      <c r="D13" s="65" t="str">
        <f ca="1">IF(VLOOKUP(A13,'Trust - Frontsheet'!$A$16:$AC$215,6,0)="","",VLOOKUP(A13,'Trust - Frontsheet'!$A$16:$AC$216,6,0))</f>
        <v>Chestnut</v>
      </c>
      <c r="E13" s="66" t="str" cm="1">
        <f t="array" aca="1" ref="E13" ca="1">IF(OR(SUMPRODUCT(--(ISTEXT('Trust - Frontsheet'!I22:AC22)))&gt;0,SUMPRODUCT(--(ISERROR('Trust - Frontsheet'!AD22:AT22)))&gt;0),"There is invalid data on this row",IF(SUMPRODUCT(--('Trust - Frontsheet'!I22:AC22&lt;0))&gt;0,"This row contains negative values",IF(AND(L13="This is a blank Row",COUNTBLANK(INDIRECT("L" &amp; ROW() + 1 &amp; ":L" &amp; 206))&gt;0),"No blank rows in the data","")))</f>
        <v/>
      </c>
      <c r="F13" s="65" t="str">
        <f ca="1">IF(A13 = "","",IF('Trust - Frontsheet'!D22="", "Site code not present",""))</f>
        <v/>
      </c>
      <c r="G13" s="65" t="str">
        <f ca="1">IF('Trust - Frontsheet'!D22="","",IF(VLOOKUP(A13,'Trust - Frontsheet'!$A$16:$AC$215,6,0)="","Ward name not present",""))</f>
        <v/>
      </c>
      <c r="H13" s="65" t="str">
        <f ca="1">IF(A13="","",IF(VLOOKUP(A13,'Trust - Frontsheet'!$A$16:$AC$215,7,0)="","Specialty 1 has not been selected",""))</f>
        <v/>
      </c>
      <c r="I13" s="66" t="str">
        <f ca="1">IF(A13="","",IF(OR(COUNTIF(Specialties,VLOOKUP(A13,'Trust - Frontsheet'!$A$16:$AC$215,7,0))=0, AND(COUNTIF(Specialties,VLOOKUP(A13,'Trust - Frontsheet'!$A$16:$AC$215,8,0))=0,VLOOKUP(A13,'Trust - Frontsheet'!$A$16:$AC$215,8,0)&lt;&gt;"")),"You have entered unacceptable specialties.",""))</f>
        <v/>
      </c>
      <c r="J13" s="65"/>
      <c r="K13" s="65" t="str">
        <f t="shared" ca="1" si="0"/>
        <v/>
      </c>
      <c r="L13" s="65" t="str" cm="1">
        <f t="array" ref="L13">IF(SUMPRODUCT(--('Trust - Frontsheet'!$D22:$AC22=""))&lt;&gt;26,"","This is a blank row")</f>
        <v/>
      </c>
    </row>
    <row r="14" spans="1:12" ht="45" customHeight="1" x14ac:dyDescent="0.2">
      <c r="A14" t="str">
        <f ca="1">IF('Trust - Frontsheet'!A23="","",'Trust - Frontsheet'!A23)</f>
        <v>RTQ01Mulberry</v>
      </c>
      <c r="B14" s="65" t="str">
        <f ca="1">IF('Trust - Frontsheet'!A23="","",'Trust - Frontsheet'!D23)</f>
        <v>RTQ01</v>
      </c>
      <c r="C14" s="65" t="str">
        <f ca="1">IF(VLOOKUP(A14,'Trust - Frontsheet'!$A$16:$AC$215,5,0)="","",VLOOKUP(A14,'Trust - Frontsheet'!$A$16:$AC$216,5,0))</f>
        <v>CHARLTON LANE HOSPITAL</v>
      </c>
      <c r="D14" s="65" t="str">
        <f ca="1">IF(VLOOKUP(A14,'Trust - Frontsheet'!$A$16:$AC$215,6,0)="","",VLOOKUP(A14,'Trust - Frontsheet'!$A$16:$AC$216,6,0))</f>
        <v>Mulberry</v>
      </c>
      <c r="E14" s="66" t="str" cm="1">
        <f t="array" aca="1" ref="E14" ca="1">IF(OR(SUMPRODUCT(--(ISTEXT('Trust - Frontsheet'!I23:AC23)))&gt;0,SUMPRODUCT(--(ISERROR('Trust - Frontsheet'!AD23:AT23)))&gt;0),"There is invalid data on this row",IF(SUMPRODUCT(--('Trust - Frontsheet'!I23:AC23&lt;0))&gt;0,"This row contains negative values",IF(AND(L14="This is a blank Row",COUNTBLANK(INDIRECT("L" &amp; ROW() + 1 &amp; ":L" &amp; 206))&gt;0),"No blank rows in the data","")))</f>
        <v/>
      </c>
      <c r="F14" s="65" t="str">
        <f ca="1">IF(A14 = "","",IF('Trust - Frontsheet'!D23="", "Site code not present",""))</f>
        <v/>
      </c>
      <c r="G14" s="65" t="str">
        <f ca="1">IF('Trust - Frontsheet'!D23="","",IF(VLOOKUP(A14,'Trust - Frontsheet'!$A$16:$AC$215,6,0)="","Ward name not present",""))</f>
        <v/>
      </c>
      <c r="H14" s="65" t="str">
        <f ca="1">IF(A14="","",IF(VLOOKUP(A14,'Trust - Frontsheet'!$A$16:$AC$215,7,0)="","Specialty 1 has not been selected",""))</f>
        <v/>
      </c>
      <c r="I14" s="66" t="str">
        <f ca="1">IF(A14="","",IF(OR(COUNTIF(Specialties,VLOOKUP(A14,'Trust - Frontsheet'!$A$16:$AC$215,7,0))=0, AND(COUNTIF(Specialties,VLOOKUP(A14,'Trust - Frontsheet'!$A$16:$AC$215,8,0))=0,VLOOKUP(A14,'Trust - Frontsheet'!$A$16:$AC$215,8,0)&lt;&gt;"")),"You have entered unacceptable specialties.",""))</f>
        <v/>
      </c>
      <c r="J14" s="65"/>
      <c r="K14" s="65" t="str">
        <f t="shared" ca="1" si="0"/>
        <v/>
      </c>
      <c r="L14" s="65" t="str" cm="1">
        <f t="array" ref="L14">IF(SUMPRODUCT(--('Trust - Frontsheet'!$D23:$AC23=""))&lt;&gt;26,"","This is a blank row")</f>
        <v/>
      </c>
    </row>
    <row r="15" spans="1:12" ht="45" customHeight="1" x14ac:dyDescent="0.2">
      <c r="A15" t="str">
        <f ca="1">IF('Trust - Frontsheet'!A24="","",'Trust - Frontsheet'!A24)</f>
        <v>RTQ01Willow</v>
      </c>
      <c r="B15" s="65" t="str">
        <f ca="1">IF('Trust - Frontsheet'!A24="","",'Trust - Frontsheet'!D24)</f>
        <v>RTQ01</v>
      </c>
      <c r="C15" s="65" t="str">
        <f ca="1">IF(VLOOKUP(A15,'Trust - Frontsheet'!$A$16:$AC$215,5,0)="","",VLOOKUP(A15,'Trust - Frontsheet'!$A$16:$AC$216,5,0))</f>
        <v>CHARLTON LANE HOSPITAL</v>
      </c>
      <c r="D15" s="65" t="str">
        <f ca="1">IF(VLOOKUP(A15,'Trust - Frontsheet'!$A$16:$AC$215,6,0)="","",VLOOKUP(A15,'Trust - Frontsheet'!$A$16:$AC$216,6,0))</f>
        <v>Willow</v>
      </c>
      <c r="E15" s="66" t="str" cm="1">
        <f t="array" aca="1" ref="E15" ca="1">IF(OR(SUMPRODUCT(--(ISTEXT('Trust - Frontsheet'!I24:AC24)))&gt;0,SUMPRODUCT(--(ISERROR('Trust - Frontsheet'!AD24:AT24)))&gt;0),"There is invalid data on this row",IF(SUMPRODUCT(--('Trust - Frontsheet'!I24:AC24&lt;0))&gt;0,"This row contains negative values",IF(AND(L15="This is a blank Row",COUNTBLANK(INDIRECT("L" &amp; ROW() + 1 &amp; ":L" &amp; 206))&gt;0),"No blank rows in the data","")))</f>
        <v/>
      </c>
      <c r="F15" s="65" t="str">
        <f ca="1">IF(A15 = "","",IF('Trust - Frontsheet'!D24="", "Site code not present",""))</f>
        <v/>
      </c>
      <c r="G15" s="65" t="str">
        <f ca="1">IF('Trust - Frontsheet'!D24="","",IF(VLOOKUP(A15,'Trust - Frontsheet'!$A$16:$AC$215,6,0)="","Ward name not present",""))</f>
        <v/>
      </c>
      <c r="H15" s="65" t="str">
        <f ca="1">IF(A15="","",IF(VLOOKUP(A15,'Trust - Frontsheet'!$A$16:$AC$215,7,0)="","Specialty 1 has not been selected",""))</f>
        <v/>
      </c>
      <c r="I15" s="66" t="str">
        <f ca="1">IF(A15="","",IF(OR(COUNTIF(Specialties,VLOOKUP(A15,'Trust - Frontsheet'!$A$16:$AC$215,7,0))=0, AND(COUNTIF(Specialties,VLOOKUP(A15,'Trust - Frontsheet'!$A$16:$AC$215,8,0))=0,VLOOKUP(A15,'Trust - Frontsheet'!$A$16:$AC$215,8,0)&lt;&gt;"")),"You have entered unacceptable specialties.",""))</f>
        <v/>
      </c>
      <c r="J15" s="65"/>
      <c r="K15" s="65" t="str">
        <f t="shared" ca="1" si="0"/>
        <v/>
      </c>
      <c r="L15" s="65" t="str" cm="1">
        <f t="array" ref="L15">IF(SUMPRODUCT(--('Trust - Frontsheet'!$D24:$AC24=""))&lt;&gt;26,"","This is a blank row")</f>
        <v/>
      </c>
    </row>
    <row r="16" spans="1:12" ht="45" customHeight="1" x14ac:dyDescent="0.2">
      <c r="A16" t="str">
        <f ca="1">IF('Trust - Frontsheet'!A25="","",'Trust - Frontsheet'!A25)</f>
        <v>RTQG1Laurel House</v>
      </c>
      <c r="B16" s="65" t="str">
        <f ca="1">IF('Trust - Frontsheet'!A25="","",'Trust - Frontsheet'!D25)</f>
        <v>RTQG1</v>
      </c>
      <c r="C16" s="65" t="str">
        <f ca="1">IF(VLOOKUP(A16,'Trust - Frontsheet'!$A$16:$AC$215,5,0)="","",VLOOKUP(A16,'Trust - Frontsheet'!$A$16:$AC$216,5,0))</f>
        <v>LAUREL HOUSE</v>
      </c>
      <c r="D16" s="65" t="str">
        <f ca="1">IF(VLOOKUP(A16,'Trust - Frontsheet'!$A$16:$AC$215,6,0)="","",VLOOKUP(A16,'Trust - Frontsheet'!$A$16:$AC$216,6,0))</f>
        <v>Laurel House</v>
      </c>
      <c r="E16" s="66" t="str" cm="1">
        <f t="array" aca="1" ref="E16" ca="1">IF(OR(SUMPRODUCT(--(ISTEXT('Trust - Frontsheet'!I25:AC25)))&gt;0,SUMPRODUCT(--(ISERROR('Trust - Frontsheet'!AD25:AT25)))&gt;0),"There is invalid data on this row",IF(SUMPRODUCT(--('Trust - Frontsheet'!I25:AC25&lt;0))&gt;0,"This row contains negative values",IF(AND(L16="This is a blank Row",COUNTBLANK(INDIRECT("L" &amp; ROW() + 1 &amp; ":L" &amp; 206))&gt;0),"No blank rows in the data","")))</f>
        <v/>
      </c>
      <c r="F16" s="65" t="str">
        <f ca="1">IF(A16 = "","",IF('Trust - Frontsheet'!D25="", "Site code not present",""))</f>
        <v/>
      </c>
      <c r="G16" s="65" t="str">
        <f ca="1">IF('Trust - Frontsheet'!D25="","",IF(VLOOKUP(A16,'Trust - Frontsheet'!$A$16:$AC$215,6,0)="","Ward name not present",""))</f>
        <v/>
      </c>
      <c r="H16" s="65" t="str">
        <f ca="1">IF(A16="","",IF(VLOOKUP(A16,'Trust - Frontsheet'!$A$16:$AC$215,7,0)="","Specialty 1 has not been selected",""))</f>
        <v/>
      </c>
      <c r="I16" s="66" t="str">
        <f ca="1">IF(A16="","",IF(OR(COUNTIF(Specialties,VLOOKUP(A16,'Trust - Frontsheet'!$A$16:$AC$215,7,0))=0, AND(COUNTIF(Specialties,VLOOKUP(A16,'Trust - Frontsheet'!$A$16:$AC$215,8,0))=0,VLOOKUP(A16,'Trust - Frontsheet'!$A$16:$AC$215,8,0)&lt;&gt;"")),"You have entered unacceptable specialties.",""))</f>
        <v/>
      </c>
      <c r="J16" s="65"/>
      <c r="K16" s="65" t="str">
        <f t="shared" ca="1" si="0"/>
        <v/>
      </c>
      <c r="L16" s="65" t="str" cm="1">
        <f t="array" ref="L16">IF(SUMPRODUCT(--('Trust - Frontsheet'!$D25:$AC25=""))&lt;&gt;26,"","This is a blank row")</f>
        <v/>
      </c>
    </row>
    <row r="17" spans="1:12" ht="45" customHeight="1" x14ac:dyDescent="0.2">
      <c r="A17" t="str">
        <f ca="1">IF('Trust - Frontsheet'!A26="","",'Trust - Frontsheet'!A26)</f>
        <v>RTQ13Honeybourne</v>
      </c>
      <c r="B17" s="65" t="str">
        <f ca="1">IF('Trust - Frontsheet'!A26="","",'Trust - Frontsheet'!D26)</f>
        <v>RTQ13</v>
      </c>
      <c r="C17" s="65" t="str">
        <f ca="1">IF(VLOOKUP(A17,'Trust - Frontsheet'!$A$16:$AC$215,5,0)="","",VLOOKUP(A17,'Trust - Frontsheet'!$A$16:$AC$216,5,0))</f>
        <v>HONEYBOURNE</v>
      </c>
      <c r="D17" s="65" t="str">
        <f ca="1">IF(VLOOKUP(A17,'Trust - Frontsheet'!$A$16:$AC$215,6,0)="","",VLOOKUP(A17,'Trust - Frontsheet'!$A$16:$AC$216,6,0))</f>
        <v>Honeybourne</v>
      </c>
      <c r="E17" s="66" t="str" cm="1">
        <f t="array" aca="1" ref="E17" ca="1">IF(OR(SUMPRODUCT(--(ISTEXT('Trust - Frontsheet'!I26:AC26)))&gt;0,SUMPRODUCT(--(ISERROR('Trust - Frontsheet'!AD26:AT26)))&gt;0),"There is invalid data on this row",IF(SUMPRODUCT(--('Trust - Frontsheet'!I26:AC26&lt;0))&gt;0,"This row contains negative values",IF(AND(L17="This is a blank Row",COUNTBLANK(INDIRECT("L" &amp; ROW() + 1 &amp; ":L" &amp; 206))&gt;0),"No blank rows in the data","")))</f>
        <v/>
      </c>
      <c r="F17" s="65" t="str">
        <f ca="1">IF(A17 = "","",IF('Trust - Frontsheet'!D26="", "Site code not present",""))</f>
        <v/>
      </c>
      <c r="G17" s="65" t="str">
        <f ca="1">IF('Trust - Frontsheet'!D26="","",IF(VLOOKUP(A17,'Trust - Frontsheet'!$A$16:$AC$215,6,0)="","Ward name not present",""))</f>
        <v/>
      </c>
      <c r="H17" s="65" t="str">
        <f ca="1">IF(A17="","",IF(VLOOKUP(A17,'Trust - Frontsheet'!$A$16:$AC$215,7,0)="","Specialty 1 has not been selected",""))</f>
        <v/>
      </c>
      <c r="I17" s="66" t="str">
        <f ca="1">IF(A17="","",IF(OR(COUNTIF(Specialties,VLOOKUP(A17,'Trust - Frontsheet'!$A$16:$AC$215,7,0))=0, AND(COUNTIF(Specialties,VLOOKUP(A17,'Trust - Frontsheet'!$A$16:$AC$215,8,0))=0,VLOOKUP(A17,'Trust - Frontsheet'!$A$16:$AC$215,8,0)&lt;&gt;"")),"You have entered unacceptable specialties.",""))</f>
        <v/>
      </c>
      <c r="J17" s="65"/>
      <c r="K17" s="65" t="str">
        <f t="shared" ca="1" si="0"/>
        <v/>
      </c>
      <c r="L17" s="65" t="str" cm="1">
        <f t="array" ref="L17">IF(SUMPRODUCT(--('Trust - Frontsheet'!$D26:$AC26=""))&lt;&gt;26,"","This is a blank row")</f>
        <v/>
      </c>
    </row>
    <row r="18" spans="1:12" ht="45" customHeight="1" x14ac:dyDescent="0.2">
      <c r="A18" t="str">
        <f ca="1">IF('Trust - Frontsheet'!A27="","",'Trust - Frontsheet'!A27)</f>
        <v>RTQ54Berkeley House</v>
      </c>
      <c r="B18" s="65" t="str">
        <f ca="1">IF('Trust - Frontsheet'!A27="","",'Trust - Frontsheet'!D27)</f>
        <v>RTQ54</v>
      </c>
      <c r="C18" s="65" t="str">
        <f ca="1">IF(VLOOKUP(A18,'Trust - Frontsheet'!$A$16:$AC$215,5,0)="","",VLOOKUP(A18,'Trust - Frontsheet'!$A$16:$AC$216,5,0))</f>
        <v>BERKELEY HOUSE</v>
      </c>
      <c r="D18" s="65" t="str">
        <f ca="1">IF(VLOOKUP(A18,'Trust - Frontsheet'!$A$16:$AC$215,6,0)="","",VLOOKUP(A18,'Trust - Frontsheet'!$A$16:$AC$216,6,0))</f>
        <v>Berkeley House</v>
      </c>
      <c r="E18" s="66" t="str" cm="1">
        <f t="array" aca="1" ref="E18" ca="1">IF(OR(SUMPRODUCT(--(ISTEXT('Trust - Frontsheet'!I27:AC27)))&gt;0,SUMPRODUCT(--(ISERROR('Trust - Frontsheet'!AD27:AT27)))&gt;0),"There is invalid data on this row",IF(SUMPRODUCT(--('Trust - Frontsheet'!I27:AC27&lt;0))&gt;0,"This row contains negative values",IF(AND(L18="This is a blank Row",COUNTBLANK(INDIRECT("L" &amp; ROW() + 1 &amp; ":L" &amp; 206))&gt;0),"No blank rows in the data","")))</f>
        <v/>
      </c>
      <c r="F18" s="65" t="str">
        <f ca="1">IF(A18 = "","",IF('Trust - Frontsheet'!D27="", "Site code not present",""))</f>
        <v/>
      </c>
      <c r="G18" s="65" t="str">
        <f ca="1">IF('Trust - Frontsheet'!D27="","",IF(VLOOKUP(A18,'Trust - Frontsheet'!$A$16:$AC$215,6,0)="","Ward name not present",""))</f>
        <v/>
      </c>
      <c r="H18" s="65" t="str">
        <f ca="1">IF(A18="","",IF(VLOOKUP(A18,'Trust - Frontsheet'!$A$16:$AC$215,7,0)="","Specialty 1 has not been selected",""))</f>
        <v/>
      </c>
      <c r="I18" s="66" t="str">
        <f ca="1">IF(A18="","",IF(OR(COUNTIF(Specialties,VLOOKUP(A18,'Trust - Frontsheet'!$A$16:$AC$215,7,0))=0, AND(COUNTIF(Specialties,VLOOKUP(A18,'Trust - Frontsheet'!$A$16:$AC$215,8,0))=0,VLOOKUP(A18,'Trust - Frontsheet'!$A$16:$AC$215,8,0)&lt;&gt;"")),"You have entered unacceptable specialties.",""))</f>
        <v/>
      </c>
      <c r="J18" s="65"/>
      <c r="K18" s="65" t="str">
        <f t="shared" ca="1" si="0"/>
        <v/>
      </c>
      <c r="L18" s="65" t="str" cm="1">
        <f t="array" ref="L18">IF(SUMPRODUCT(--('Trust - Frontsheet'!$D27:$AC27=""))&lt;&gt;26,"","This is a blank row")</f>
        <v/>
      </c>
    </row>
    <row r="19" spans="1:12" ht="45" customHeight="1" x14ac:dyDescent="0.2">
      <c r="A19" t="str">
        <f ca="1">IF('Trust - Frontsheet'!A28="","",'Trust - Frontsheet'!A28)</f>
        <v>RTQ21Coln</v>
      </c>
      <c r="B19" s="65" t="str">
        <f ca="1">IF('Trust - Frontsheet'!A28="","",'Trust - Frontsheet'!D28)</f>
        <v>RTQ21</v>
      </c>
      <c r="C19" s="65" t="str">
        <f ca="1">IF(VLOOKUP(A19,'Trust - Frontsheet'!$A$16:$AC$215,5,0)="","",VLOOKUP(A19,'Trust - Frontsheet'!$A$16:$AC$216,5,0))</f>
        <v>CIRENCESTER HOSPITAL</v>
      </c>
      <c r="D19" s="65" t="str">
        <f ca="1">IF(VLOOKUP(A19,'Trust - Frontsheet'!$A$16:$AC$215,6,0)="","",VLOOKUP(A19,'Trust - Frontsheet'!$A$16:$AC$216,6,0))</f>
        <v>Coln</v>
      </c>
      <c r="E19" s="66" t="str" cm="1">
        <f t="array" aca="1" ref="E19" ca="1">IF(OR(SUMPRODUCT(--(ISTEXT('Trust - Frontsheet'!I28:AC28)))&gt;0,SUMPRODUCT(--(ISERROR('Trust - Frontsheet'!AD28:AT28)))&gt;0),"There is invalid data on this row",IF(SUMPRODUCT(--('Trust - Frontsheet'!I28:AC28&lt;0))&gt;0,"This row contains negative values",IF(AND(L19="This is a blank Row",COUNTBLANK(INDIRECT("L" &amp; ROW() + 1 &amp; ":L" &amp; 206))&gt;0),"No blank rows in the data","")))</f>
        <v/>
      </c>
      <c r="F19" s="65" t="str">
        <f ca="1">IF(A19 = "","",IF('Trust - Frontsheet'!D28="", "Site code not present",""))</f>
        <v/>
      </c>
      <c r="G19" s="65" t="str">
        <f ca="1">IF('Trust - Frontsheet'!D28="","",IF(VLOOKUP(A19,'Trust - Frontsheet'!$A$16:$AC$215,6,0)="","Ward name not present",""))</f>
        <v/>
      </c>
      <c r="H19" s="65" t="str">
        <f ca="1">IF(A19="","",IF(VLOOKUP(A19,'Trust - Frontsheet'!$A$16:$AC$215,7,0)="","Specialty 1 has not been selected",""))</f>
        <v/>
      </c>
      <c r="I19" s="66" t="str">
        <f ca="1">IF(A19="","",IF(OR(COUNTIF(Specialties,VLOOKUP(A19,'Trust - Frontsheet'!$A$16:$AC$215,7,0))=0, AND(COUNTIF(Specialties,VLOOKUP(A19,'Trust - Frontsheet'!$A$16:$AC$215,8,0))=0,VLOOKUP(A19,'Trust - Frontsheet'!$A$16:$AC$215,8,0)&lt;&gt;"")),"You have entered unacceptable specialties.",""))</f>
        <v/>
      </c>
      <c r="J19" s="65"/>
      <c r="K19" s="65" t="str">
        <f t="shared" ca="1" si="0"/>
        <v/>
      </c>
      <c r="L19" s="65" t="str" cm="1">
        <f t="array" ref="L19">IF(SUMPRODUCT(--('Trust - Frontsheet'!$D28:$AC28=""))&lt;&gt;26,"","This is a blank row")</f>
        <v/>
      </c>
    </row>
    <row r="20" spans="1:12" ht="45" customHeight="1" x14ac:dyDescent="0.2">
      <c r="A20" t="str">
        <f ca="1">IF('Trust - Frontsheet'!A29="","",'Trust - Frontsheet'!A29)</f>
        <v>RTQ21Windrush</v>
      </c>
      <c r="B20" s="65" t="str">
        <f ca="1">IF('Trust - Frontsheet'!A29="","",'Trust - Frontsheet'!D29)</f>
        <v>RTQ21</v>
      </c>
      <c r="C20" s="65" t="str">
        <f ca="1">IF(VLOOKUP(A20,'Trust - Frontsheet'!$A$16:$AC$215,5,0)="","",VLOOKUP(A20,'Trust - Frontsheet'!$A$16:$AC$216,5,0))</f>
        <v>CIRENCESTER HOSPITAL</v>
      </c>
      <c r="D20" s="65" t="str">
        <f ca="1">IF(VLOOKUP(A20,'Trust - Frontsheet'!$A$16:$AC$215,6,0)="","",VLOOKUP(A20,'Trust - Frontsheet'!$A$16:$AC$216,6,0))</f>
        <v>Windrush</v>
      </c>
      <c r="E20" s="66" t="str" cm="1">
        <f t="array" aca="1" ref="E20" ca="1">IF(OR(SUMPRODUCT(--(ISTEXT('Trust - Frontsheet'!I29:AC29)))&gt;0,SUMPRODUCT(--(ISERROR('Trust - Frontsheet'!AD29:AT29)))&gt;0),"There is invalid data on this row",IF(SUMPRODUCT(--('Trust - Frontsheet'!I29:AC29&lt;0))&gt;0,"This row contains negative values",IF(AND(L20="This is a blank Row",COUNTBLANK(INDIRECT("L" &amp; ROW() + 1 &amp; ":L" &amp; 206))&gt;0),"No blank rows in the data","")))</f>
        <v/>
      </c>
      <c r="F20" s="65" t="str">
        <f ca="1">IF(A20 = "","",IF('Trust - Frontsheet'!D29="", "Site code not present",""))</f>
        <v/>
      </c>
      <c r="G20" s="65" t="str">
        <f ca="1">IF('Trust - Frontsheet'!D29="","",IF(VLOOKUP(A20,'Trust - Frontsheet'!$A$16:$AC$215,6,0)="","Ward name not present",""))</f>
        <v/>
      </c>
      <c r="H20" s="65" t="str">
        <f ca="1">IF(A20="","",IF(VLOOKUP(A20,'Trust - Frontsheet'!$A$16:$AC$215,7,0)="","Specialty 1 has not been selected",""))</f>
        <v/>
      </c>
      <c r="I20" s="66" t="str">
        <f ca="1">IF(A20="","",IF(OR(COUNTIF(Specialties,VLOOKUP(A20,'Trust - Frontsheet'!$A$16:$AC$215,7,0))=0, AND(COUNTIF(Specialties,VLOOKUP(A20,'Trust - Frontsheet'!$A$16:$AC$215,8,0))=0,VLOOKUP(A20,'Trust - Frontsheet'!$A$16:$AC$215,8,0)&lt;&gt;"")),"You have entered unacceptable specialties.",""))</f>
        <v/>
      </c>
      <c r="J20" s="65"/>
      <c r="K20" s="65" t="str">
        <f t="shared" ca="1" si="0"/>
        <v/>
      </c>
      <c r="L20" s="65" t="str" cm="1">
        <f t="array" ref="L20">IF(SUMPRODUCT(--('Trust - Frontsheet'!$D29:$AC29=""))&lt;&gt;26,"","This is a blank row")</f>
        <v/>
      </c>
    </row>
    <row r="21" spans="1:12" ht="45" customHeight="1" x14ac:dyDescent="0.2">
      <c r="A21" t="str">
        <f ca="1">IF('Trust - Frontsheet'!A30="","",'Trust - Frontsheet'!A30)</f>
        <v>RTQ21Thames</v>
      </c>
      <c r="B21" s="65" t="str">
        <f ca="1">IF('Trust - Frontsheet'!A30="","",'Trust - Frontsheet'!D30)</f>
        <v>RTQ21</v>
      </c>
      <c r="C21" s="65" t="str">
        <f ca="1">IF(VLOOKUP(A21,'Trust - Frontsheet'!$A$16:$AC$215,5,0)="","",VLOOKUP(A21,'Trust - Frontsheet'!$A$16:$AC$216,5,0))</f>
        <v>CIRENCESTER HOSPITAL</v>
      </c>
      <c r="D21" s="65" t="str">
        <f ca="1">IF(VLOOKUP(A21,'Trust - Frontsheet'!$A$16:$AC$215,6,0)="","",VLOOKUP(A21,'Trust - Frontsheet'!$A$16:$AC$216,6,0))</f>
        <v>Thames</v>
      </c>
      <c r="E21" s="66" t="str" cm="1">
        <f t="array" aca="1" ref="E21" ca="1">IF(OR(SUMPRODUCT(--(ISTEXT('Trust - Frontsheet'!I30:AC30)))&gt;0,SUMPRODUCT(--(ISERROR('Trust - Frontsheet'!AD30:AT30)))&gt;0),"There is invalid data on this row",IF(SUMPRODUCT(--('Trust - Frontsheet'!I30:AC30&lt;0))&gt;0,"This row contains negative values",IF(AND(L21="This is a blank Row",COUNTBLANK(INDIRECT("L" &amp; ROW() + 1 &amp; ":L" &amp; 206))&gt;0),"No blank rows in the data","")))</f>
        <v/>
      </c>
      <c r="F21" s="65" t="str">
        <f ca="1">IF(A21 = "","",IF('Trust - Frontsheet'!D30="", "Site code not present",""))</f>
        <v/>
      </c>
      <c r="G21" s="65" t="str">
        <f ca="1">IF('Trust - Frontsheet'!D30="","",IF(VLOOKUP(A21,'Trust - Frontsheet'!$A$16:$AC$215,6,0)="","Ward name not present",""))</f>
        <v/>
      </c>
      <c r="H21" s="65" t="str">
        <f ca="1">IF(A21="","",IF(VLOOKUP(A21,'Trust - Frontsheet'!$A$16:$AC$215,7,0)="","Specialty 1 has not been selected",""))</f>
        <v/>
      </c>
      <c r="I21" s="66" t="str">
        <f ca="1">IF(A21="","",IF(OR(COUNTIF(Specialties,VLOOKUP(A21,'Trust - Frontsheet'!$A$16:$AC$215,7,0))=0, AND(COUNTIF(Specialties,VLOOKUP(A21,'Trust - Frontsheet'!$A$16:$AC$215,8,0))=0,VLOOKUP(A21,'Trust - Frontsheet'!$A$16:$AC$215,8,0)&lt;&gt;"")),"You have entered unacceptable specialties.",""))</f>
        <v/>
      </c>
      <c r="J21" s="65"/>
      <c r="K21" s="65" t="str">
        <f t="shared" ca="1" si="0"/>
        <v/>
      </c>
      <c r="L21" s="65" t="str" cm="1">
        <f t="array" ref="L21">IF(SUMPRODUCT(--('Trust - Frontsheet'!$D30:$AC30=""))&lt;&gt;26,"","This is a blank row")</f>
        <v/>
      </c>
    </row>
    <row r="22" spans="1:12" ht="45" customHeight="1" x14ac:dyDescent="0.2">
      <c r="A22" t="str">
        <f ca="1">IF('Trust - Frontsheet'!A31="","",'Trust - Frontsheet'!A31)</f>
        <v>Y4W1SWoodland View</v>
      </c>
      <c r="B22" s="65" t="str">
        <f ca="1">IF('Trust - Frontsheet'!A31="","",'Trust - Frontsheet'!D31)</f>
        <v>Y4W1S</v>
      </c>
      <c r="C22" s="65" t="str">
        <f ca="1">IF(VLOOKUP(A22,'Trust - Frontsheet'!$A$16:$AC$215,5,0)="","",VLOOKUP(A22,'Trust - Frontsheet'!$A$16:$AC$216,5,0))</f>
        <v>FOREST OF DEAN COMMUNITY HOSPITAL</v>
      </c>
      <c r="D22" s="65" t="str">
        <f ca="1">IF(VLOOKUP(A22,'Trust - Frontsheet'!$A$16:$AC$215,6,0)="","",VLOOKUP(A22,'Trust - Frontsheet'!$A$16:$AC$216,6,0))</f>
        <v>Woodland View</v>
      </c>
      <c r="E22" s="66" t="str" cm="1">
        <f t="array" aca="1" ref="E22" ca="1">IF(OR(SUMPRODUCT(--(ISTEXT('Trust - Frontsheet'!I31:AC31)))&gt;0,SUMPRODUCT(--(ISERROR('Trust - Frontsheet'!AD31:AT31)))&gt;0),"There is invalid data on this row",IF(SUMPRODUCT(--('Trust - Frontsheet'!I31:AC31&lt;0))&gt;0,"This row contains negative values",IF(AND(L22="This is a blank Row",COUNTBLANK(INDIRECT("L" &amp; ROW() + 1 &amp; ":L" &amp; 206))&gt;0),"No blank rows in the data","")))</f>
        <v/>
      </c>
      <c r="F22" s="65" t="str">
        <f ca="1">IF(A22 = "","",IF('Trust - Frontsheet'!D31="", "Site code not present",""))</f>
        <v/>
      </c>
      <c r="G22" s="65" t="str">
        <f ca="1">IF('Trust - Frontsheet'!D31="","",IF(VLOOKUP(A22,'Trust - Frontsheet'!$A$16:$AC$215,6,0)="","Ward name not present",""))</f>
        <v/>
      </c>
      <c r="H22" s="65" t="str">
        <f ca="1">IF(A22="","",IF(VLOOKUP(A22,'Trust - Frontsheet'!$A$16:$AC$215,7,0)="","Specialty 1 has not been selected",""))</f>
        <v/>
      </c>
      <c r="I22" s="66" t="str">
        <f ca="1">IF(A22="","",IF(OR(COUNTIF(Specialties,VLOOKUP(A22,'Trust - Frontsheet'!$A$16:$AC$215,7,0))=0, AND(COUNTIF(Specialties,VLOOKUP(A22,'Trust - Frontsheet'!$A$16:$AC$215,8,0))=0,VLOOKUP(A22,'Trust - Frontsheet'!$A$16:$AC$215,8,0)&lt;&gt;"")),"You have entered unacceptable specialties.",""))</f>
        <v/>
      </c>
      <c r="J22" s="65"/>
      <c r="K22" s="65" t="str">
        <f t="shared" ca="1" si="0"/>
        <v/>
      </c>
      <c r="L22" s="65" t="str" cm="1">
        <f t="array" ref="L22">IF(SUMPRODUCT(--('Trust - Frontsheet'!$D31:$AC31=""))&lt;&gt;26,"","This is a blank row")</f>
        <v/>
      </c>
    </row>
    <row r="23" spans="1:12" ht="45" customHeight="1" x14ac:dyDescent="0.2">
      <c r="A23" t="str">
        <f ca="1">IF('Trust - Frontsheet'!A32="","",'Trust - Frontsheet'!A32)</f>
        <v>RTQ29North Cotswold</v>
      </c>
      <c r="B23" s="65" t="str">
        <f ca="1">IF('Trust - Frontsheet'!A32="","",'Trust - Frontsheet'!D32)</f>
        <v>RTQ29</v>
      </c>
      <c r="C23" s="65" t="str">
        <f ca="1">IF(VLOOKUP(A23,'Trust - Frontsheet'!$A$16:$AC$215,5,0)="","",VLOOKUP(A23,'Trust - Frontsheet'!$A$16:$AC$216,5,0))</f>
        <v>NORTH COTSWOLD HOSPITAL</v>
      </c>
      <c r="D23" s="65" t="str">
        <f ca="1">IF(VLOOKUP(A23,'Trust - Frontsheet'!$A$16:$AC$215,6,0)="","",VLOOKUP(A23,'Trust - Frontsheet'!$A$16:$AC$216,6,0))</f>
        <v>North Cotswold</v>
      </c>
      <c r="E23" s="66" t="str" cm="1">
        <f t="array" aca="1" ref="E23" ca="1">IF(OR(SUMPRODUCT(--(ISTEXT('Trust - Frontsheet'!I32:AC32)))&gt;0,SUMPRODUCT(--(ISERROR('Trust - Frontsheet'!AD32:AT32)))&gt;0),"There is invalid data on this row",IF(SUMPRODUCT(--('Trust - Frontsheet'!I32:AC32&lt;0))&gt;0,"This row contains negative values",IF(AND(L23="This is a blank Row",COUNTBLANK(INDIRECT("L" &amp; ROW() + 1 &amp; ":L" &amp; 206))&gt;0),"No blank rows in the data","")))</f>
        <v/>
      </c>
      <c r="F23" s="65" t="str">
        <f ca="1">IF(A23 = "","",IF('Trust - Frontsheet'!D32="", "Site code not present",""))</f>
        <v/>
      </c>
      <c r="G23" s="65" t="str">
        <f ca="1">IF('Trust - Frontsheet'!D32="","",IF(VLOOKUP(A23,'Trust - Frontsheet'!$A$16:$AC$215,6,0)="","Ward name not present",""))</f>
        <v/>
      </c>
      <c r="H23" s="65" t="str">
        <f ca="1">IF(A23="","",IF(VLOOKUP(A23,'Trust - Frontsheet'!$A$16:$AC$215,7,0)="","Specialty 1 has not been selected",""))</f>
        <v/>
      </c>
      <c r="I23" s="66" t="str">
        <f ca="1">IF(A23="","",IF(OR(COUNTIF(Specialties,VLOOKUP(A23,'Trust - Frontsheet'!$A$16:$AC$215,7,0))=0, AND(COUNTIF(Specialties,VLOOKUP(A23,'Trust - Frontsheet'!$A$16:$AC$215,8,0))=0,VLOOKUP(A23,'Trust - Frontsheet'!$A$16:$AC$215,8,0)&lt;&gt;"")),"You have entered unacceptable specialties.",""))</f>
        <v/>
      </c>
      <c r="J23" s="65"/>
      <c r="K23" s="65" t="str">
        <f t="shared" ca="1" si="0"/>
        <v/>
      </c>
      <c r="L23" s="65" t="str" cm="1">
        <f t="array" ref="L23">IF(SUMPRODUCT(--('Trust - Frontsheet'!$D32:$AC32=""))&lt;&gt;26,"","This is a blank row")</f>
        <v/>
      </c>
    </row>
    <row r="24" spans="1:12" ht="45" customHeight="1" x14ac:dyDescent="0.2">
      <c r="A24" t="str">
        <f ca="1">IF('Trust - Frontsheet'!A33="","",'Trust - Frontsheet'!A33)</f>
        <v>RTQ04Cashes Green</v>
      </c>
      <c r="B24" s="65" t="str">
        <f ca="1">IF('Trust - Frontsheet'!A33="","",'Trust - Frontsheet'!D33)</f>
        <v>RTQ04</v>
      </c>
      <c r="C24" s="65" t="str">
        <f ca="1">IF(VLOOKUP(A24,'Trust - Frontsheet'!$A$16:$AC$215,5,0)="","",VLOOKUP(A24,'Trust - Frontsheet'!$A$16:$AC$216,5,0))</f>
        <v>STROUD GENERAL HOSPITAL</v>
      </c>
      <c r="D24" s="65" t="str">
        <f ca="1">IF(VLOOKUP(A24,'Trust - Frontsheet'!$A$16:$AC$215,6,0)="","",VLOOKUP(A24,'Trust - Frontsheet'!$A$16:$AC$216,6,0))</f>
        <v>Cashes Green</v>
      </c>
      <c r="E24" s="66" t="str" cm="1">
        <f t="array" aca="1" ref="E24" ca="1">IF(OR(SUMPRODUCT(--(ISTEXT('Trust - Frontsheet'!I33:AC33)))&gt;0,SUMPRODUCT(--(ISERROR('Trust - Frontsheet'!AD33:AT33)))&gt;0),"There is invalid data on this row",IF(SUMPRODUCT(--('Trust - Frontsheet'!I33:AC33&lt;0))&gt;0,"This row contains negative values",IF(AND(L24="This is a blank Row",COUNTBLANK(INDIRECT("L" &amp; ROW() + 1 &amp; ":L" &amp; 206))&gt;0),"No blank rows in the data","")))</f>
        <v/>
      </c>
      <c r="F24" s="65" t="str">
        <f ca="1">IF(A24 = "","",IF('Trust - Frontsheet'!D33="", "Site code not present",""))</f>
        <v/>
      </c>
      <c r="G24" s="65" t="str">
        <f ca="1">IF('Trust - Frontsheet'!D33="","",IF(VLOOKUP(A24,'Trust - Frontsheet'!$A$16:$AC$215,6,0)="","Ward name not present",""))</f>
        <v/>
      </c>
      <c r="H24" s="65" t="str">
        <f ca="1">IF(A24="","",IF(VLOOKUP(A24,'Trust - Frontsheet'!$A$16:$AC$215,7,0)="","Specialty 1 has not been selected",""))</f>
        <v/>
      </c>
      <c r="I24" s="66" t="str">
        <f ca="1">IF(A24="","",IF(OR(COUNTIF(Specialties,VLOOKUP(A24,'Trust - Frontsheet'!$A$16:$AC$215,7,0))=0, AND(COUNTIF(Specialties,VLOOKUP(A24,'Trust - Frontsheet'!$A$16:$AC$215,8,0))=0,VLOOKUP(A24,'Trust - Frontsheet'!$A$16:$AC$215,8,0)&lt;&gt;"")),"You have entered unacceptable specialties.",""))</f>
        <v/>
      </c>
      <c r="J24" s="65"/>
      <c r="K24" s="65" t="str">
        <f t="shared" ca="1" si="0"/>
        <v/>
      </c>
      <c r="L24" s="65" t="str" cm="1">
        <f t="array" ref="L24">IF(SUMPRODUCT(--('Trust - Frontsheet'!$D33:$AC33=""))&lt;&gt;26,"","This is a blank row")</f>
        <v/>
      </c>
    </row>
    <row r="25" spans="1:12" ht="45" customHeight="1" x14ac:dyDescent="0.2">
      <c r="A25" t="str">
        <f ca="1">IF('Trust - Frontsheet'!A34="","",'Trust - Frontsheet'!A34)</f>
        <v>RTQ04Jubilee</v>
      </c>
      <c r="B25" s="65" t="str">
        <f ca="1">IF('Trust - Frontsheet'!A34="","",'Trust - Frontsheet'!D34)</f>
        <v>RTQ04</v>
      </c>
      <c r="C25" s="65" t="str">
        <f ca="1">IF(VLOOKUP(A25,'Trust - Frontsheet'!$A$16:$AC$215,5,0)="","",VLOOKUP(A25,'Trust - Frontsheet'!$A$16:$AC$216,5,0))</f>
        <v>STROUD GENERAL HOSPITAL</v>
      </c>
      <c r="D25" s="65" t="str">
        <f ca="1">IF(VLOOKUP(A25,'Trust - Frontsheet'!$A$16:$AC$215,6,0)="","",VLOOKUP(A25,'Trust - Frontsheet'!$A$16:$AC$216,6,0))</f>
        <v>Jubilee</v>
      </c>
      <c r="E25" s="66" t="str" cm="1">
        <f t="array" aca="1" ref="E25" ca="1">IF(OR(SUMPRODUCT(--(ISTEXT('Trust - Frontsheet'!I34:AC34)))&gt;0,SUMPRODUCT(--(ISERROR('Trust - Frontsheet'!AD34:AT34)))&gt;0),"There is invalid data on this row",IF(SUMPRODUCT(--('Trust - Frontsheet'!I34:AC34&lt;0))&gt;0,"This row contains negative values",IF(AND(L25="This is a blank Row",COUNTBLANK(INDIRECT("L" &amp; ROW() + 1 &amp; ":L" &amp; 206))&gt;0),"No blank rows in the data","")))</f>
        <v/>
      </c>
      <c r="F25" s="65" t="str">
        <f ca="1">IF(A25 = "","",IF('Trust - Frontsheet'!D34="", "Site code not present",""))</f>
        <v/>
      </c>
      <c r="G25" s="65" t="str">
        <f ca="1">IF('Trust - Frontsheet'!D34="","",IF(VLOOKUP(A25,'Trust - Frontsheet'!$A$16:$AC$215,6,0)="","Ward name not present",""))</f>
        <v/>
      </c>
      <c r="H25" s="65" t="str">
        <f ca="1">IF(A25="","",IF(VLOOKUP(A25,'Trust - Frontsheet'!$A$16:$AC$215,7,0)="","Specialty 1 has not been selected",""))</f>
        <v/>
      </c>
      <c r="I25" s="66" t="str">
        <f ca="1">IF(A25="","",IF(OR(COUNTIF(Specialties,VLOOKUP(A25,'Trust - Frontsheet'!$A$16:$AC$215,7,0))=0, AND(COUNTIF(Specialties,VLOOKUP(A25,'Trust - Frontsheet'!$A$16:$AC$215,8,0))=0,VLOOKUP(A25,'Trust - Frontsheet'!$A$16:$AC$215,8,0)&lt;&gt;"")),"You have entered unacceptable specialties.",""))</f>
        <v/>
      </c>
      <c r="J25" s="65"/>
      <c r="K25" s="65" t="str">
        <f t="shared" ca="1" si="0"/>
        <v/>
      </c>
      <c r="L25" s="65" t="str" cm="1">
        <f t="array" ref="L25">IF(SUMPRODUCT(--('Trust - Frontsheet'!$D34:$AC34=""))&lt;&gt;26,"","This is a blank row")</f>
        <v/>
      </c>
    </row>
    <row r="26" spans="1:12" ht="45" customHeight="1" x14ac:dyDescent="0.2">
      <c r="A26" t="str">
        <f ca="1">IF('Trust - Frontsheet'!A35="","",'Trust - Frontsheet'!A35)</f>
        <v>RTQ87Abbey View</v>
      </c>
      <c r="B26" s="65" t="str">
        <f ca="1">IF('Trust - Frontsheet'!A35="","",'Trust - Frontsheet'!D35)</f>
        <v>RTQ87</v>
      </c>
      <c r="C26" s="65" t="str">
        <f ca="1">IF(VLOOKUP(A26,'Trust - Frontsheet'!$A$16:$AC$215,5,0)="","",VLOOKUP(A26,'Trust - Frontsheet'!$A$16:$AC$216,5,0))</f>
        <v>TEWKESBURY GENERAL HOSPITAL</v>
      </c>
      <c r="D26" s="65" t="str">
        <f ca="1">IF(VLOOKUP(A26,'Trust - Frontsheet'!$A$16:$AC$215,6,0)="","",VLOOKUP(A26,'Trust - Frontsheet'!$A$16:$AC$216,6,0))</f>
        <v>Abbey View</v>
      </c>
      <c r="E26" s="66" t="str" cm="1">
        <f t="array" aca="1" ref="E26" ca="1">IF(OR(SUMPRODUCT(--(ISTEXT('Trust - Frontsheet'!I35:AC35)))&gt;0,SUMPRODUCT(--(ISERROR('Trust - Frontsheet'!AD35:AT35)))&gt;0),"There is invalid data on this row",IF(SUMPRODUCT(--('Trust - Frontsheet'!I35:AC35&lt;0))&gt;0,"This row contains negative values",IF(AND(L26="This is a blank Row",COUNTBLANK(INDIRECT("L" &amp; ROW() + 1 &amp; ":L" &amp; 206))&gt;0),"No blank rows in the data","")))</f>
        <v/>
      </c>
      <c r="F26" s="65" t="str">
        <f ca="1">IF(A26 = "","",IF('Trust - Frontsheet'!D35="", "Site code not present",""))</f>
        <v/>
      </c>
      <c r="G26" s="65" t="str">
        <f ca="1">IF('Trust - Frontsheet'!D35="","",IF(VLOOKUP(A26,'Trust - Frontsheet'!$A$16:$AC$215,6,0)="","Ward name not present",""))</f>
        <v/>
      </c>
      <c r="H26" s="65" t="str">
        <f ca="1">IF(A26="","",IF(VLOOKUP(A26,'Trust - Frontsheet'!$A$16:$AC$215,7,0)="","Specialty 1 has not been selected",""))</f>
        <v/>
      </c>
      <c r="I26" s="66" t="str">
        <f ca="1">IF(A26="","",IF(OR(COUNTIF(Specialties,VLOOKUP(A26,'Trust - Frontsheet'!$A$16:$AC$215,7,0))=0, AND(COUNTIF(Specialties,VLOOKUP(A26,'Trust - Frontsheet'!$A$16:$AC$215,8,0))=0,VLOOKUP(A26,'Trust - Frontsheet'!$A$16:$AC$215,8,0)&lt;&gt;"")),"You have entered unacceptable specialties.",""))</f>
        <v/>
      </c>
      <c r="J26" s="65"/>
      <c r="K26" s="65" t="str">
        <f t="shared" ca="1" si="0"/>
        <v/>
      </c>
      <c r="L26" s="65" t="str" cm="1">
        <f t="array" ref="L26">IF(SUMPRODUCT(--('Trust - Frontsheet'!$D35:$AC35=""))&lt;&gt;26,"","This is a blank row")</f>
        <v/>
      </c>
    </row>
    <row r="27" spans="1:12" ht="45" customHeight="1" x14ac:dyDescent="0.2">
      <c r="A27" t="str">
        <f ca="1">IF('Trust - Frontsheet'!A36="","",'Trust - Frontsheet'!A36)</f>
        <v>RTQ42Peakview</v>
      </c>
      <c r="B27" s="65" t="str">
        <f ca="1">IF('Trust - Frontsheet'!A36="","",'Trust - Frontsheet'!D36)</f>
        <v>RTQ42</v>
      </c>
      <c r="C27" s="65" t="str">
        <f ca="1">IF(VLOOKUP(A27,'Trust - Frontsheet'!$A$16:$AC$215,5,0)="","",VLOOKUP(A27,'Trust - Frontsheet'!$A$16:$AC$216,5,0))</f>
        <v>VALE COMMUNITY HOSPITAL</v>
      </c>
      <c r="D27" s="65" t="str">
        <f ca="1">IF(VLOOKUP(A27,'Trust - Frontsheet'!$A$16:$AC$215,6,0)="","",VLOOKUP(A27,'Trust - Frontsheet'!$A$16:$AC$216,6,0))</f>
        <v>Peakview</v>
      </c>
      <c r="E27" s="66" t="str" cm="1">
        <f t="array" aca="1" ref="E27" ca="1">IF(OR(SUMPRODUCT(--(ISTEXT('Trust - Frontsheet'!I36:AC36)))&gt;0,SUMPRODUCT(--(ISERROR('Trust - Frontsheet'!AD36:AT36)))&gt;0),"There is invalid data on this row",IF(SUMPRODUCT(--('Trust - Frontsheet'!I36:AC36&lt;0))&gt;0,"This row contains negative values",IF(AND(L27="This is a blank Row",COUNTBLANK(INDIRECT("L" &amp; ROW() + 1 &amp; ":L" &amp; 206))&gt;0),"No blank rows in the data","")))</f>
        <v/>
      </c>
      <c r="F27" s="65" t="str">
        <f ca="1">IF(A27 = "","",IF('Trust - Frontsheet'!D36="", "Site code not present",""))</f>
        <v/>
      </c>
      <c r="G27" s="65" t="str">
        <f ca="1">IF('Trust - Frontsheet'!D36="","",IF(VLOOKUP(A27,'Trust - Frontsheet'!$A$16:$AC$215,6,0)="","Ward name not present",""))</f>
        <v/>
      </c>
      <c r="H27" s="65" t="str">
        <f ca="1">IF(A27="","",IF(VLOOKUP(A27,'Trust - Frontsheet'!$A$16:$AC$215,7,0)="","Specialty 1 has not been selected",""))</f>
        <v/>
      </c>
      <c r="I27" s="66" t="str">
        <f ca="1">IF(A27="","",IF(OR(COUNTIF(Specialties,VLOOKUP(A27,'Trust - Frontsheet'!$A$16:$AC$215,7,0))=0, AND(COUNTIF(Specialties,VLOOKUP(A27,'Trust - Frontsheet'!$A$16:$AC$215,8,0))=0,VLOOKUP(A27,'Trust - Frontsheet'!$A$16:$AC$215,8,0)&lt;&gt;"")),"You have entered unacceptable specialties.",""))</f>
        <v/>
      </c>
      <c r="J27" s="65"/>
      <c r="K27" s="65" t="str">
        <f t="shared" ca="1" si="0"/>
        <v/>
      </c>
      <c r="L27" s="65" t="str" cm="1">
        <f t="array" ref="L27">IF(SUMPRODUCT(--('Trust - Frontsheet'!$D36:$AC36=""))&lt;&gt;26,"","This is a blank row")</f>
        <v/>
      </c>
    </row>
    <row r="28" spans="1:12" ht="45" customHeight="1" x14ac:dyDescent="0.2">
      <c r="A28" t="str">
        <f ca="1">IF('Trust - Frontsheet'!A37="","",'Trust - Frontsheet'!A37)</f>
        <v/>
      </c>
      <c r="B28" s="65" t="str">
        <f ca="1">IF('Trust - Frontsheet'!A37="","",'Trust - Frontsheet'!D37)</f>
        <v/>
      </c>
      <c r="C28" s="65" t="str">
        <f ca="1">IF(VLOOKUP(A28,'Trust - Frontsheet'!$A$16:$AC$215,5,0)="","",VLOOKUP(A28,'Trust - Frontsheet'!$A$16:$AC$216,5,0))</f>
        <v/>
      </c>
      <c r="D28" s="65" t="str">
        <f ca="1">IF(VLOOKUP(A28,'Trust - Frontsheet'!$A$16:$AC$215,6,0)="","",VLOOKUP(A28,'Trust - Frontsheet'!$A$16:$AC$216,6,0))</f>
        <v/>
      </c>
      <c r="E28" s="66" t="str" cm="1">
        <f t="array" aca="1" ref="E28" ca="1">IF(OR(SUMPRODUCT(--(ISTEXT('Trust - Frontsheet'!I37:AC37)))&gt;0,SUMPRODUCT(--(ISERROR('Trust - Frontsheet'!AD37:AT37)))&gt;0),"There is invalid data on this row",IF(SUMPRODUCT(--('Trust - Frontsheet'!I37:AC37&lt;0))&gt;0,"This row contains negative values",IF(AND(L28="This is a blank Row",COUNTBLANK(INDIRECT("L" &amp; ROW() + 1 &amp; ":L" &amp; 206))&gt;0),"No blank rows in the data","")))</f>
        <v/>
      </c>
      <c r="F28" s="65" t="str">
        <f ca="1">IF(A28 = "","",IF('Trust - Frontsheet'!D37="", "Site code not present",""))</f>
        <v/>
      </c>
      <c r="G28" s="65" t="str">
        <f>IF('Trust - Frontsheet'!D37="","",IF(VLOOKUP(A28,'Trust - Frontsheet'!$A$16:$AC$215,6,0)="","Ward name not present",""))</f>
        <v/>
      </c>
      <c r="H28" s="65" t="str">
        <f ca="1">IF(A28="","",IF(VLOOKUP(A28,'Trust - Frontsheet'!$A$16:$AC$215,7,0)="","Specialty 1 has not been selected",""))</f>
        <v/>
      </c>
      <c r="I28" s="66" t="str">
        <f ca="1">IF(A28="","",IF(OR(COUNTIF(Specialties,VLOOKUP(A28,'Trust - Frontsheet'!$A$16:$AC$215,7,0))=0, AND(COUNTIF(Specialties,VLOOKUP(A28,'Trust - Frontsheet'!$A$16:$AC$215,8,0))=0,VLOOKUP(A28,'Trust - Frontsheet'!$A$16:$AC$215,8,0)&lt;&gt;"")),"You have entered unacceptable specialties.",""))</f>
        <v/>
      </c>
      <c r="J28" s="65"/>
      <c r="K28" s="65" t="str">
        <f t="shared" ca="1" si="0"/>
        <v/>
      </c>
      <c r="L28" s="65" t="str" cm="1">
        <f t="array" ref="L28">IF(SUMPRODUCT(--('Trust - Frontsheet'!$D37:$AC37=""))&lt;&gt;26,"","This is a blank row")</f>
        <v>This is a blank row</v>
      </c>
    </row>
    <row r="29" spans="1:12" ht="45" customHeight="1" x14ac:dyDescent="0.2">
      <c r="A29" t="str">
        <f ca="1">IF('Trust - Frontsheet'!A38="","",'Trust - Frontsheet'!A38)</f>
        <v/>
      </c>
      <c r="B29" s="65" t="str">
        <f ca="1">IF('Trust - Frontsheet'!A38="","",'Trust - Frontsheet'!D38)</f>
        <v/>
      </c>
      <c r="C29" s="65" t="str">
        <f ca="1">IF(VLOOKUP(A29,'Trust - Frontsheet'!$A$16:$AC$215,5,0)="","",VLOOKUP(A29,'Trust - Frontsheet'!$A$16:$AC$216,5,0))</f>
        <v/>
      </c>
      <c r="D29" s="65" t="str">
        <f ca="1">IF(VLOOKUP(A29,'Trust - Frontsheet'!$A$16:$AC$215,6,0)="","",VLOOKUP(A29,'Trust - Frontsheet'!$A$16:$AC$216,6,0))</f>
        <v/>
      </c>
      <c r="E29" s="66" t="str" cm="1">
        <f t="array" aca="1" ref="E29" ca="1">IF(OR(SUMPRODUCT(--(ISTEXT('Trust - Frontsheet'!I38:AC38)))&gt;0,SUMPRODUCT(--(ISERROR('Trust - Frontsheet'!AD38:AT38)))&gt;0),"There is invalid data on this row",IF(SUMPRODUCT(--('Trust - Frontsheet'!I38:AC38&lt;0))&gt;0,"This row contains negative values",IF(AND(L29="This is a blank Row",COUNTBLANK(INDIRECT("L" &amp; ROW() + 1 &amp; ":L" &amp; 206))&gt;0),"No blank rows in the data","")))</f>
        <v/>
      </c>
      <c r="F29" s="65" t="str">
        <f ca="1">IF(A29 = "","",IF('Trust - Frontsheet'!D38="", "Site code not present",""))</f>
        <v/>
      </c>
      <c r="G29" s="65" t="str">
        <f>IF('Trust - Frontsheet'!D38="","",IF(VLOOKUP(A29,'Trust - Frontsheet'!$A$16:$AC$215,6,0)="","Ward name not present",""))</f>
        <v/>
      </c>
      <c r="H29" s="65" t="str">
        <f ca="1">IF(A29="","",IF(VLOOKUP(A29,'Trust - Frontsheet'!$A$16:$AC$215,7,0)="","Specialty 1 has not been selected",""))</f>
        <v/>
      </c>
      <c r="I29" s="66" t="str">
        <f ca="1">IF(A29="","",IF(OR(COUNTIF(Specialties,VLOOKUP(A29,'Trust - Frontsheet'!$A$16:$AC$215,7,0))=0, AND(COUNTIF(Specialties,VLOOKUP(A29,'Trust - Frontsheet'!$A$16:$AC$215,8,0))=0,VLOOKUP(A29,'Trust - Frontsheet'!$A$16:$AC$215,8,0)&lt;&gt;"")),"You have entered unacceptable specialties.",""))</f>
        <v/>
      </c>
      <c r="J29" s="65"/>
      <c r="K29" s="65" t="str">
        <f t="shared" ca="1" si="0"/>
        <v/>
      </c>
      <c r="L29" s="65" t="str" cm="1">
        <f t="array" ref="L29">IF(SUMPRODUCT(--('Trust - Frontsheet'!$D38:$AC38=""))&lt;&gt;26,"","This is a blank row")</f>
        <v>This is a blank row</v>
      </c>
    </row>
    <row r="30" spans="1:12" ht="45" customHeight="1" x14ac:dyDescent="0.2">
      <c r="A30" t="str">
        <f ca="1">IF('Trust - Frontsheet'!A39="","",'Trust - Frontsheet'!A39)</f>
        <v/>
      </c>
      <c r="B30" s="65" t="str">
        <f ca="1">IF('Trust - Frontsheet'!A39="","",'Trust - Frontsheet'!D39)</f>
        <v/>
      </c>
      <c r="C30" s="65" t="str">
        <f ca="1">IF(VLOOKUP(A30,'Trust - Frontsheet'!$A$16:$AC$215,5,0)="","",VLOOKUP(A30,'Trust - Frontsheet'!$A$16:$AC$216,5,0))</f>
        <v/>
      </c>
      <c r="D30" s="65" t="str">
        <f ca="1">IF(VLOOKUP(A30,'Trust - Frontsheet'!$A$16:$AC$215,6,0)="","",VLOOKUP(A30,'Trust - Frontsheet'!$A$16:$AC$216,6,0))</f>
        <v/>
      </c>
      <c r="E30" s="66" t="str" cm="1">
        <f t="array" aca="1" ref="E30" ca="1">IF(OR(SUMPRODUCT(--(ISTEXT('Trust - Frontsheet'!I39:AC39)))&gt;0,SUMPRODUCT(--(ISERROR('Trust - Frontsheet'!AD39:AT39)))&gt;0),"There is invalid data on this row",IF(SUMPRODUCT(--('Trust - Frontsheet'!I39:AC39&lt;0))&gt;0,"This row contains negative values",IF(AND(L30="This is a blank Row",COUNTBLANK(INDIRECT("L" &amp; ROW() + 1 &amp; ":L" &amp; 206))&gt;0),"No blank rows in the data","")))</f>
        <v/>
      </c>
      <c r="F30" s="65" t="str">
        <f ca="1">IF(A30 = "","",IF('Trust - Frontsheet'!D39="", "Site code not present",""))</f>
        <v/>
      </c>
      <c r="G30" s="65" t="str">
        <f>IF('Trust - Frontsheet'!D39="","",IF(VLOOKUP(A30,'Trust - Frontsheet'!$A$16:$AC$215,6,0)="","Ward name not present",""))</f>
        <v/>
      </c>
      <c r="H30" s="65" t="str">
        <f ca="1">IF(A30="","",IF(VLOOKUP(A30,'Trust - Frontsheet'!$A$16:$AC$215,7,0)="","Specialty 1 has not been selected",""))</f>
        <v/>
      </c>
      <c r="I30" s="66" t="str">
        <f ca="1">IF(A30="","",IF(OR(COUNTIF(Specialties,VLOOKUP(A30,'Trust - Frontsheet'!$A$16:$AC$215,7,0))=0, AND(COUNTIF(Specialties,VLOOKUP(A30,'Trust - Frontsheet'!$A$16:$AC$215,8,0))=0,VLOOKUP(A30,'Trust - Frontsheet'!$A$16:$AC$215,8,0)&lt;&gt;"")),"You have entered unacceptable specialties.",""))</f>
        <v/>
      </c>
      <c r="J30" s="65"/>
      <c r="K30" s="65" t="str">
        <f t="shared" ca="1" si="0"/>
        <v/>
      </c>
      <c r="L30" s="65" t="str" cm="1">
        <f t="array" ref="L30">IF(SUMPRODUCT(--('Trust - Frontsheet'!$D39:$AC39=""))&lt;&gt;26,"","This is a blank row")</f>
        <v>This is a blank row</v>
      </c>
    </row>
    <row r="31" spans="1:12" ht="45" customHeight="1" x14ac:dyDescent="0.2">
      <c r="A31" t="str">
        <f ca="1">IF('Trust - Frontsheet'!A40="","",'Trust - Frontsheet'!A40)</f>
        <v/>
      </c>
      <c r="B31" s="65" t="str">
        <f ca="1">IF('Trust - Frontsheet'!A40="","",'Trust - Frontsheet'!D40)</f>
        <v/>
      </c>
      <c r="C31" s="65" t="str">
        <f ca="1">IF(VLOOKUP(A31,'Trust - Frontsheet'!$A$16:$AC$215,5,0)="","",VLOOKUP(A31,'Trust - Frontsheet'!$A$16:$AC$216,5,0))</f>
        <v/>
      </c>
      <c r="D31" s="65" t="str">
        <f ca="1">IF(VLOOKUP(A31,'Trust - Frontsheet'!$A$16:$AC$215,6,0)="","",VLOOKUP(A31,'Trust - Frontsheet'!$A$16:$AC$216,6,0))</f>
        <v/>
      </c>
      <c r="E31" s="66" t="str" cm="1">
        <f t="array" aca="1" ref="E31" ca="1">IF(OR(SUMPRODUCT(--(ISTEXT('Trust - Frontsheet'!I40:AC40)))&gt;0,SUMPRODUCT(--(ISERROR('Trust - Frontsheet'!AD40:AT40)))&gt;0),"There is invalid data on this row",IF(SUMPRODUCT(--('Trust - Frontsheet'!I40:AC40&lt;0))&gt;0,"This row contains negative values",IF(AND(L31="This is a blank Row",COUNTBLANK(INDIRECT("L" &amp; ROW() + 1 &amp; ":L" &amp; 206))&gt;0),"No blank rows in the data","")))</f>
        <v/>
      </c>
      <c r="F31" s="65" t="str">
        <f ca="1">IF(A31 = "","",IF('Trust - Frontsheet'!D40="", "Site code not present",""))</f>
        <v/>
      </c>
      <c r="G31" s="65" t="str">
        <f>IF('Trust - Frontsheet'!D40="","",IF(VLOOKUP(A31,'Trust - Frontsheet'!$A$16:$AC$215,6,0)="","Ward name not present",""))</f>
        <v/>
      </c>
      <c r="H31" s="65" t="str">
        <f ca="1">IF(A31="","",IF(VLOOKUP(A31,'Trust - Frontsheet'!$A$16:$AC$215,7,0)="","Specialty 1 has not been selected",""))</f>
        <v/>
      </c>
      <c r="I31" s="66" t="str">
        <f ca="1">IF(A31="","",IF(OR(COUNTIF(Specialties,VLOOKUP(A31,'Trust - Frontsheet'!$A$16:$AC$215,7,0))=0, AND(COUNTIF(Specialties,VLOOKUP(A31,'Trust - Frontsheet'!$A$16:$AC$215,8,0))=0,VLOOKUP(A31,'Trust - Frontsheet'!$A$16:$AC$215,8,0)&lt;&gt;"")),"You have entered unacceptable specialties.",""))</f>
        <v/>
      </c>
      <c r="J31" s="65"/>
      <c r="K31" s="65" t="str">
        <f t="shared" ca="1" si="0"/>
        <v/>
      </c>
      <c r="L31" s="65" t="str" cm="1">
        <f t="array" ref="L31">IF(SUMPRODUCT(--('Trust - Frontsheet'!$D40:$AC40=""))&lt;&gt;26,"","This is a blank row")</f>
        <v>This is a blank row</v>
      </c>
    </row>
    <row r="32" spans="1:12" ht="45" customHeight="1" x14ac:dyDescent="0.2">
      <c r="A32" t="str">
        <f ca="1">IF('Trust - Frontsheet'!A41="","",'Trust - Frontsheet'!A41)</f>
        <v/>
      </c>
      <c r="B32" s="65" t="str">
        <f ca="1">IF('Trust - Frontsheet'!A41="","",'Trust - Frontsheet'!D41)</f>
        <v/>
      </c>
      <c r="C32" s="65" t="str">
        <f ca="1">IF(VLOOKUP(A32,'Trust - Frontsheet'!$A$16:$AC$215,5,0)="","",VLOOKUP(A32,'Trust - Frontsheet'!$A$16:$AC$216,5,0))</f>
        <v/>
      </c>
      <c r="D32" s="65" t="str">
        <f ca="1">IF(VLOOKUP(A32,'Trust - Frontsheet'!$A$16:$AC$215,6,0)="","",VLOOKUP(A32,'Trust - Frontsheet'!$A$16:$AC$216,6,0))</f>
        <v/>
      </c>
      <c r="E32" s="66" t="str" cm="1">
        <f t="array" aca="1" ref="E32" ca="1">IF(OR(SUMPRODUCT(--(ISTEXT('Trust - Frontsheet'!I41:AC41)))&gt;0,SUMPRODUCT(--(ISERROR('Trust - Frontsheet'!AD41:AT41)))&gt;0),"There is invalid data on this row",IF(SUMPRODUCT(--('Trust - Frontsheet'!I41:AC41&lt;0))&gt;0,"This row contains negative values",IF(AND(L32="This is a blank Row",COUNTBLANK(INDIRECT("L" &amp; ROW() + 1 &amp; ":L" &amp; 206))&gt;0),"No blank rows in the data","")))</f>
        <v/>
      </c>
      <c r="F32" s="65" t="str">
        <f ca="1">IF(A32 = "","",IF('Trust - Frontsheet'!D41="", "Site code not present",""))</f>
        <v/>
      </c>
      <c r="G32" s="65" t="str">
        <f>IF('Trust - Frontsheet'!D41="","",IF(VLOOKUP(A32,'Trust - Frontsheet'!$A$16:$AC$215,6,0)="","Ward name not present",""))</f>
        <v/>
      </c>
      <c r="H32" s="65" t="str">
        <f ca="1">IF(A32="","",IF(VLOOKUP(A32,'Trust - Frontsheet'!$A$16:$AC$215,7,0)="","Specialty 1 has not been selected",""))</f>
        <v/>
      </c>
      <c r="I32" s="66" t="str">
        <f ca="1">IF(A32="","",IF(OR(COUNTIF(Specialties,VLOOKUP(A32,'Trust - Frontsheet'!$A$16:$AC$215,7,0))=0, AND(COUNTIF(Specialties,VLOOKUP(A32,'Trust - Frontsheet'!$A$16:$AC$215,8,0))=0,VLOOKUP(A32,'Trust - Frontsheet'!$A$16:$AC$215,8,0)&lt;&gt;"")),"You have entered unacceptable specialties.",""))</f>
        <v/>
      </c>
      <c r="J32" s="65"/>
      <c r="K32" s="65" t="str">
        <f t="shared" ca="1" si="0"/>
        <v/>
      </c>
      <c r="L32" s="65" t="str" cm="1">
        <f t="array" ref="L32">IF(SUMPRODUCT(--('Trust - Frontsheet'!$D41:$AC41=""))&lt;&gt;26,"","This is a blank row")</f>
        <v>This is a blank row</v>
      </c>
    </row>
    <row r="33" spans="1:12" ht="45" customHeight="1" x14ac:dyDescent="0.2">
      <c r="A33" t="str">
        <f ca="1">IF('Trust - Frontsheet'!A42="","",'Trust - Frontsheet'!A42)</f>
        <v/>
      </c>
      <c r="B33" s="65" t="str">
        <f ca="1">IF('Trust - Frontsheet'!A42="","",'Trust - Frontsheet'!D42)</f>
        <v/>
      </c>
      <c r="C33" s="65" t="str">
        <f ca="1">IF(VLOOKUP(A33,'Trust - Frontsheet'!$A$16:$AC$215,5,0)="","",VLOOKUP(A33,'Trust - Frontsheet'!$A$16:$AC$216,5,0))</f>
        <v/>
      </c>
      <c r="D33" s="65" t="str">
        <f ca="1">IF(VLOOKUP(A33,'Trust - Frontsheet'!$A$16:$AC$215,6,0)="","",VLOOKUP(A33,'Trust - Frontsheet'!$A$16:$AC$216,6,0))</f>
        <v/>
      </c>
      <c r="E33" s="66" t="str" cm="1">
        <f t="array" aca="1" ref="E33" ca="1">IF(OR(SUMPRODUCT(--(ISTEXT('Trust - Frontsheet'!I42:AC42)))&gt;0,SUMPRODUCT(--(ISERROR('Trust - Frontsheet'!AD42:AT42)))&gt;0),"There is invalid data on this row",IF(SUMPRODUCT(--('Trust - Frontsheet'!I42:AC42&lt;0))&gt;0,"This row contains negative values",IF(AND(L33="This is a blank Row",COUNTBLANK(INDIRECT("L" &amp; ROW() + 1 &amp; ":L" &amp; 206))&gt;0),"No blank rows in the data","")))</f>
        <v/>
      </c>
      <c r="F33" s="65" t="str">
        <f ca="1">IF(A33 = "","",IF('Trust - Frontsheet'!D42="", "Site code not present",""))</f>
        <v/>
      </c>
      <c r="G33" s="65" t="str">
        <f>IF('Trust - Frontsheet'!D42="","",IF(VLOOKUP(A33,'Trust - Frontsheet'!$A$16:$AC$215,6,0)="","Ward name not present",""))</f>
        <v/>
      </c>
      <c r="H33" s="65" t="str">
        <f ca="1">IF(A33="","",IF(VLOOKUP(A33,'Trust - Frontsheet'!$A$16:$AC$215,7,0)="","Specialty 1 has not been selected",""))</f>
        <v/>
      </c>
      <c r="I33" s="66" t="str">
        <f ca="1">IF(A33="","",IF(OR(COUNTIF(Specialties,VLOOKUP(A33,'Trust - Frontsheet'!$A$16:$AC$215,7,0))=0, AND(COUNTIF(Specialties,VLOOKUP(A33,'Trust - Frontsheet'!$A$16:$AC$215,8,0))=0,VLOOKUP(A33,'Trust - Frontsheet'!$A$16:$AC$215,8,0)&lt;&gt;"")),"You have entered unacceptable specialties.",""))</f>
        <v/>
      </c>
      <c r="J33" s="65"/>
      <c r="K33" s="65" t="str">
        <f t="shared" ca="1" si="0"/>
        <v/>
      </c>
      <c r="L33" s="65" t="str" cm="1">
        <f t="array" ref="L33">IF(SUMPRODUCT(--('Trust - Frontsheet'!$D42:$AC42=""))&lt;&gt;26,"","This is a blank row")</f>
        <v>This is a blank row</v>
      </c>
    </row>
    <row r="34" spans="1:12" ht="45" customHeight="1" x14ac:dyDescent="0.2">
      <c r="A34" t="str">
        <f ca="1">IF('Trust - Frontsheet'!A43="","",'Trust - Frontsheet'!A43)</f>
        <v/>
      </c>
      <c r="B34" s="65" t="str">
        <f ca="1">IF('Trust - Frontsheet'!A43="","",'Trust - Frontsheet'!D43)</f>
        <v/>
      </c>
      <c r="C34" s="65" t="str">
        <f ca="1">IF(VLOOKUP(A34,'Trust - Frontsheet'!$A$16:$AC$215,5,0)="","",VLOOKUP(A34,'Trust - Frontsheet'!$A$16:$AC$216,5,0))</f>
        <v/>
      </c>
      <c r="D34" s="65" t="str">
        <f ca="1">IF(VLOOKUP(A34,'Trust - Frontsheet'!$A$16:$AC$215,6,0)="","",VLOOKUP(A34,'Trust - Frontsheet'!$A$16:$AC$216,6,0))</f>
        <v/>
      </c>
      <c r="E34" s="66" t="str" cm="1">
        <f t="array" aca="1" ref="E34" ca="1">IF(OR(SUMPRODUCT(--(ISTEXT('Trust - Frontsheet'!I43:AC43)))&gt;0,SUMPRODUCT(--(ISERROR('Trust - Frontsheet'!AD43:AT43)))&gt;0),"There is invalid data on this row",IF(SUMPRODUCT(--('Trust - Frontsheet'!I43:AC43&lt;0))&gt;0,"This row contains negative values",IF(AND(L34="This is a blank Row",COUNTBLANK(INDIRECT("L" &amp; ROW() + 1 &amp; ":L" &amp; 206))&gt;0),"No blank rows in the data","")))</f>
        <v/>
      </c>
      <c r="F34" s="65" t="str">
        <f ca="1">IF(A34 = "","",IF('Trust - Frontsheet'!D43="", "Site code not present",""))</f>
        <v/>
      </c>
      <c r="G34" s="65" t="str">
        <f>IF('Trust - Frontsheet'!D43="","",IF(VLOOKUP(A34,'Trust - Frontsheet'!$A$16:$AC$215,6,0)="","Ward name not present",""))</f>
        <v/>
      </c>
      <c r="H34" s="65" t="str">
        <f ca="1">IF(A34="","",IF(VLOOKUP(A34,'Trust - Frontsheet'!$A$16:$AC$215,7,0)="","Specialty 1 has not been selected",""))</f>
        <v/>
      </c>
      <c r="I34" s="66" t="str">
        <f ca="1">IF(A34="","",IF(OR(COUNTIF(Specialties,VLOOKUP(A34,'Trust - Frontsheet'!$A$16:$AC$215,7,0))=0, AND(COUNTIF(Specialties,VLOOKUP(A34,'Trust - Frontsheet'!$A$16:$AC$215,8,0))=0,VLOOKUP(A34,'Trust - Frontsheet'!$A$16:$AC$215,8,0)&lt;&gt;"")),"You have entered unacceptable specialties.",""))</f>
        <v/>
      </c>
      <c r="J34" s="65"/>
      <c r="K34" s="65" t="str">
        <f t="shared" ca="1" si="0"/>
        <v/>
      </c>
      <c r="L34" s="65" t="str" cm="1">
        <f t="array" ref="L34">IF(SUMPRODUCT(--('Trust - Frontsheet'!$D43:$AC43=""))&lt;&gt;26,"","This is a blank row")</f>
        <v>This is a blank row</v>
      </c>
    </row>
    <row r="35" spans="1:12" ht="45" customHeight="1" x14ac:dyDescent="0.2">
      <c r="A35" t="str">
        <f ca="1">IF('Trust - Frontsheet'!A44="","",'Trust - Frontsheet'!A44)</f>
        <v/>
      </c>
      <c r="B35" s="65" t="str">
        <f ca="1">IF('Trust - Frontsheet'!A44="","",'Trust - Frontsheet'!D44)</f>
        <v/>
      </c>
      <c r="C35" s="65" t="str">
        <f ca="1">IF(VLOOKUP(A35,'Trust - Frontsheet'!$A$16:$AC$215,5,0)="","",VLOOKUP(A35,'Trust - Frontsheet'!$A$16:$AC$216,5,0))</f>
        <v/>
      </c>
      <c r="D35" s="65" t="str">
        <f ca="1">IF(VLOOKUP(A35,'Trust - Frontsheet'!$A$16:$AC$215,6,0)="","",VLOOKUP(A35,'Trust - Frontsheet'!$A$16:$AC$216,6,0))</f>
        <v/>
      </c>
      <c r="E35" s="66" t="str" cm="1">
        <f t="array" aca="1" ref="E35" ca="1">IF(OR(SUMPRODUCT(--(ISTEXT('Trust - Frontsheet'!I44:AC44)))&gt;0,SUMPRODUCT(--(ISERROR('Trust - Frontsheet'!AD44:AT44)))&gt;0),"There is invalid data on this row",IF(SUMPRODUCT(--('Trust - Frontsheet'!I44:AC44&lt;0))&gt;0,"This row contains negative values",IF(AND(L35="This is a blank Row",COUNTBLANK(INDIRECT("L" &amp; ROW() + 1 &amp; ":L" &amp; 206))&gt;0),"No blank rows in the data","")))</f>
        <v/>
      </c>
      <c r="F35" s="65" t="str">
        <f ca="1">IF(A35 = "","",IF('Trust - Frontsheet'!D44="", "Site code not present",""))</f>
        <v/>
      </c>
      <c r="G35" s="65" t="str">
        <f>IF('Trust - Frontsheet'!D44="","",IF(VLOOKUP(A35,'Trust - Frontsheet'!$A$16:$AC$215,6,0)="","Ward name not present",""))</f>
        <v/>
      </c>
      <c r="H35" s="65" t="str">
        <f ca="1">IF(A35="","",IF(VLOOKUP(A35,'Trust - Frontsheet'!$A$16:$AC$215,7,0)="","Specialty 1 has not been selected",""))</f>
        <v/>
      </c>
      <c r="I35" s="66" t="str">
        <f ca="1">IF(A35="","",IF(OR(COUNTIF(Specialties,VLOOKUP(A35,'Trust - Frontsheet'!$A$16:$AC$215,7,0))=0, AND(COUNTIF(Specialties,VLOOKUP(A35,'Trust - Frontsheet'!$A$16:$AC$215,8,0))=0,VLOOKUP(A35,'Trust - Frontsheet'!$A$16:$AC$215,8,0)&lt;&gt;"")),"You have entered unacceptable specialties.",""))</f>
        <v/>
      </c>
      <c r="J35" s="65"/>
      <c r="K35" s="65" t="str">
        <f t="shared" ca="1" si="0"/>
        <v/>
      </c>
      <c r="L35" s="65" t="str" cm="1">
        <f t="array" ref="L35">IF(SUMPRODUCT(--('Trust - Frontsheet'!$D44:$AC44=""))&lt;&gt;26,"","This is a blank row")</f>
        <v>This is a blank row</v>
      </c>
    </row>
    <row r="36" spans="1:12" ht="45" customHeight="1" x14ac:dyDescent="0.2">
      <c r="A36" t="str">
        <f ca="1">IF('Trust - Frontsheet'!A45="","",'Trust - Frontsheet'!A45)</f>
        <v/>
      </c>
      <c r="B36" s="65" t="str">
        <f ca="1">IF('Trust - Frontsheet'!A45="","",'Trust - Frontsheet'!D45)</f>
        <v/>
      </c>
      <c r="C36" s="65" t="str">
        <f ca="1">IF(VLOOKUP(A36,'Trust - Frontsheet'!$A$16:$AC$215,5,0)="","",VLOOKUP(A36,'Trust - Frontsheet'!$A$16:$AC$216,5,0))</f>
        <v/>
      </c>
      <c r="D36" s="65" t="str">
        <f ca="1">IF(VLOOKUP(A36,'Trust - Frontsheet'!$A$16:$AC$215,6,0)="","",VLOOKUP(A36,'Trust - Frontsheet'!$A$16:$AC$216,6,0))</f>
        <v/>
      </c>
      <c r="E36" s="66" t="str" cm="1">
        <f t="array" aca="1" ref="E36" ca="1">IF(OR(SUMPRODUCT(--(ISTEXT('Trust - Frontsheet'!I45:AC45)))&gt;0,SUMPRODUCT(--(ISERROR('Trust - Frontsheet'!AD45:AT45)))&gt;0),"There is invalid data on this row",IF(SUMPRODUCT(--('Trust - Frontsheet'!I45:AC45&lt;0))&gt;0,"This row contains negative values",IF(AND(L36="This is a blank Row",COUNTBLANK(INDIRECT("L" &amp; ROW() + 1 &amp; ":L" &amp; 206))&gt;0),"No blank rows in the data","")))</f>
        <v/>
      </c>
      <c r="F36" s="65" t="str">
        <f ca="1">IF(A36 = "","",IF('Trust - Frontsheet'!D45="", "Site code not present",""))</f>
        <v/>
      </c>
      <c r="G36" s="65" t="str">
        <f>IF('Trust - Frontsheet'!D45="","",IF(VLOOKUP(A36,'Trust - Frontsheet'!$A$16:$AC$215,6,0)="","Ward name not present",""))</f>
        <v/>
      </c>
      <c r="H36" s="65" t="str">
        <f ca="1">IF(A36="","",IF(VLOOKUP(A36,'Trust - Frontsheet'!$A$16:$AC$215,7,0)="","Specialty 1 has not been selected",""))</f>
        <v/>
      </c>
      <c r="I36" s="66" t="str">
        <f ca="1">IF(A36="","",IF(OR(COUNTIF(Specialties,VLOOKUP(A36,'Trust - Frontsheet'!$A$16:$AC$215,7,0))=0, AND(COUNTIF(Specialties,VLOOKUP(A36,'Trust - Frontsheet'!$A$16:$AC$215,8,0))=0,VLOOKUP(A36,'Trust - Frontsheet'!$A$16:$AC$215,8,0)&lt;&gt;"")),"You have entered unacceptable specialties.",""))</f>
        <v/>
      </c>
      <c r="J36" s="65"/>
      <c r="K36" s="65" t="str">
        <f t="shared" ca="1" si="0"/>
        <v/>
      </c>
      <c r="L36" s="65" t="str" cm="1">
        <f t="array" ref="L36">IF(SUMPRODUCT(--('Trust - Frontsheet'!$D45:$AC45=""))&lt;&gt;26,"","This is a blank row")</f>
        <v>This is a blank row</v>
      </c>
    </row>
    <row r="37" spans="1:12" ht="45" customHeight="1" x14ac:dyDescent="0.2">
      <c r="A37" t="str">
        <f ca="1">IF('Trust - Frontsheet'!A46="","",'Trust - Frontsheet'!A46)</f>
        <v/>
      </c>
      <c r="B37" s="65" t="str">
        <f ca="1">IF('Trust - Frontsheet'!A46="","",'Trust - Frontsheet'!D46)</f>
        <v/>
      </c>
      <c r="C37" s="65" t="str">
        <f ca="1">IF(VLOOKUP(A37,'Trust - Frontsheet'!$A$16:$AC$215,5,0)="","",VLOOKUP(A37,'Trust - Frontsheet'!$A$16:$AC$216,5,0))</f>
        <v/>
      </c>
      <c r="D37" s="65" t="str">
        <f ca="1">IF(VLOOKUP(A37,'Trust - Frontsheet'!$A$16:$AC$215,6,0)="","",VLOOKUP(A37,'Trust - Frontsheet'!$A$16:$AC$216,6,0))</f>
        <v/>
      </c>
      <c r="E37" s="66" t="str" cm="1">
        <f t="array" aca="1" ref="E37" ca="1">IF(OR(SUMPRODUCT(--(ISTEXT('Trust - Frontsheet'!I46:AC46)))&gt;0,SUMPRODUCT(--(ISERROR('Trust - Frontsheet'!AD46:AT46)))&gt;0),"There is invalid data on this row",IF(SUMPRODUCT(--('Trust - Frontsheet'!I46:AC46&lt;0))&gt;0,"This row contains negative values",IF(AND(L37="This is a blank Row",COUNTBLANK(INDIRECT("L" &amp; ROW() + 1 &amp; ":L" &amp; 206))&gt;0),"No blank rows in the data","")))</f>
        <v/>
      </c>
      <c r="F37" s="65" t="str">
        <f ca="1">IF(A37 = "","",IF('Trust - Frontsheet'!D46="", "Site code not present",""))</f>
        <v/>
      </c>
      <c r="G37" s="65" t="str">
        <f>IF('Trust - Frontsheet'!D46="","",IF(VLOOKUP(A37,'Trust - Frontsheet'!$A$16:$AC$215,6,0)="","Ward name not present",""))</f>
        <v/>
      </c>
      <c r="H37" s="65" t="str">
        <f ca="1">IF(A37="","",IF(VLOOKUP(A37,'Trust - Frontsheet'!$A$16:$AC$215,7,0)="","Specialty 1 has not been selected",""))</f>
        <v/>
      </c>
      <c r="I37" s="66" t="str">
        <f ca="1">IF(A37="","",IF(OR(COUNTIF(Specialties,VLOOKUP(A37,'Trust - Frontsheet'!$A$16:$AC$215,7,0))=0, AND(COUNTIF(Specialties,VLOOKUP(A37,'Trust - Frontsheet'!$A$16:$AC$215,8,0))=0,VLOOKUP(A37,'Trust - Frontsheet'!$A$16:$AC$215,8,0)&lt;&gt;"")),"You have entered unacceptable specialties.",""))</f>
        <v/>
      </c>
      <c r="J37" s="65"/>
      <c r="K37" s="65" t="str">
        <f t="shared" ca="1" si="0"/>
        <v/>
      </c>
      <c r="L37" s="65" t="str" cm="1">
        <f t="array" ref="L37">IF(SUMPRODUCT(--('Trust - Frontsheet'!$D46:$AC46=""))&lt;&gt;26,"","This is a blank row")</f>
        <v>This is a blank row</v>
      </c>
    </row>
    <row r="38" spans="1:12" ht="45" customHeight="1" x14ac:dyDescent="0.2">
      <c r="A38" t="str">
        <f ca="1">IF('Trust - Frontsheet'!A47="","",'Trust - Frontsheet'!A47)</f>
        <v/>
      </c>
      <c r="B38" s="65" t="str">
        <f ca="1">IF('Trust - Frontsheet'!A47="","",'Trust - Frontsheet'!D47)</f>
        <v/>
      </c>
      <c r="C38" s="65" t="str">
        <f ca="1">IF(VLOOKUP(A38,'Trust - Frontsheet'!$A$16:$AC$215,5,0)="","",VLOOKUP(A38,'Trust - Frontsheet'!$A$16:$AC$216,5,0))</f>
        <v/>
      </c>
      <c r="D38" s="65" t="str">
        <f ca="1">IF(VLOOKUP(A38,'Trust - Frontsheet'!$A$16:$AC$215,6,0)="","",VLOOKUP(A38,'Trust - Frontsheet'!$A$16:$AC$216,6,0))</f>
        <v/>
      </c>
      <c r="E38" s="66" t="str" cm="1">
        <f t="array" aca="1" ref="E38" ca="1">IF(OR(SUMPRODUCT(--(ISTEXT('Trust - Frontsheet'!I47:AC47)))&gt;0,SUMPRODUCT(--(ISERROR('Trust - Frontsheet'!AD47:AT47)))&gt;0),"There is invalid data on this row",IF(SUMPRODUCT(--('Trust - Frontsheet'!I47:AC47&lt;0))&gt;0,"This row contains negative values",IF(AND(L38="This is a blank Row",COUNTBLANK(INDIRECT("L" &amp; ROW() + 1 &amp; ":L" &amp; 206))&gt;0),"No blank rows in the data","")))</f>
        <v/>
      </c>
      <c r="F38" s="65" t="str">
        <f ca="1">IF(A38 = "","",IF('Trust - Frontsheet'!D47="", "Site code not present",""))</f>
        <v/>
      </c>
      <c r="G38" s="65" t="str">
        <f>IF('Trust - Frontsheet'!D47="","",IF(VLOOKUP(A38,'Trust - Frontsheet'!$A$16:$AC$215,6,0)="","Ward name not present",""))</f>
        <v/>
      </c>
      <c r="H38" s="65" t="str">
        <f ca="1">IF(A38="","",IF(VLOOKUP(A38,'Trust - Frontsheet'!$A$16:$AC$215,7,0)="","Specialty 1 has not been selected",""))</f>
        <v/>
      </c>
      <c r="I38" s="66" t="str">
        <f ca="1">IF(A38="","",IF(OR(COUNTIF(Specialties,VLOOKUP(A38,'Trust - Frontsheet'!$A$16:$AC$215,7,0))=0, AND(COUNTIF(Specialties,VLOOKUP(A38,'Trust - Frontsheet'!$A$16:$AC$215,8,0))=0,VLOOKUP(A38,'Trust - Frontsheet'!$A$16:$AC$215,8,0)&lt;&gt;"")),"You have entered unacceptable specialties.",""))</f>
        <v/>
      </c>
      <c r="J38" s="65"/>
      <c r="K38" s="65" t="str">
        <f t="shared" ca="1" si="0"/>
        <v/>
      </c>
      <c r="L38" s="65" t="str" cm="1">
        <f t="array" ref="L38">IF(SUMPRODUCT(--('Trust - Frontsheet'!$D47:$AC47=""))&lt;&gt;26,"","This is a blank row")</f>
        <v>This is a blank row</v>
      </c>
    </row>
    <row r="39" spans="1:12" ht="45" customHeight="1" x14ac:dyDescent="0.2">
      <c r="A39" t="str">
        <f ca="1">IF('Trust - Frontsheet'!A48="","",'Trust - Frontsheet'!A48)</f>
        <v/>
      </c>
      <c r="B39" s="65" t="str">
        <f ca="1">IF('Trust - Frontsheet'!A48="","",'Trust - Frontsheet'!D48)</f>
        <v/>
      </c>
      <c r="C39" s="65" t="str">
        <f ca="1">IF(VLOOKUP(A39,'Trust - Frontsheet'!$A$16:$AC$215,5,0)="","",VLOOKUP(A39,'Trust - Frontsheet'!$A$16:$AC$216,5,0))</f>
        <v/>
      </c>
      <c r="D39" s="65" t="str">
        <f ca="1">IF(VLOOKUP(A39,'Trust - Frontsheet'!$A$16:$AC$215,6,0)="","",VLOOKUP(A39,'Trust - Frontsheet'!$A$16:$AC$216,6,0))</f>
        <v/>
      </c>
      <c r="E39" s="66" t="str" cm="1">
        <f t="array" aca="1" ref="E39" ca="1">IF(OR(SUMPRODUCT(--(ISTEXT('Trust - Frontsheet'!I48:AC48)))&gt;0,SUMPRODUCT(--(ISERROR('Trust - Frontsheet'!AD48:AT48)))&gt;0),"There is invalid data on this row",IF(SUMPRODUCT(--('Trust - Frontsheet'!I48:AC48&lt;0))&gt;0,"This row contains negative values",IF(AND(L39="This is a blank Row",COUNTBLANK(INDIRECT("L" &amp; ROW() + 1 &amp; ":L" &amp; 206))&gt;0),"No blank rows in the data","")))</f>
        <v/>
      </c>
      <c r="F39" s="65" t="str">
        <f ca="1">IF(A39 = "","",IF('Trust - Frontsheet'!D48="", "Site code not present",""))</f>
        <v/>
      </c>
      <c r="G39" s="65" t="str">
        <f>IF('Trust - Frontsheet'!D48="","",IF(VLOOKUP(A39,'Trust - Frontsheet'!$A$16:$AC$215,6,0)="","Ward name not present",""))</f>
        <v/>
      </c>
      <c r="H39" s="65" t="str">
        <f ca="1">IF(A39="","",IF(VLOOKUP(A39,'Trust - Frontsheet'!$A$16:$AC$215,7,0)="","Specialty 1 has not been selected",""))</f>
        <v/>
      </c>
      <c r="I39" s="66" t="str">
        <f ca="1">IF(A39="","",IF(OR(COUNTIF(Specialties,VLOOKUP(A39,'Trust - Frontsheet'!$A$16:$AC$215,7,0))=0, AND(COUNTIF(Specialties,VLOOKUP(A39,'Trust - Frontsheet'!$A$16:$AC$215,8,0))=0,VLOOKUP(A39,'Trust - Frontsheet'!$A$16:$AC$215,8,0)&lt;&gt;"")),"You have entered unacceptable specialties.",""))</f>
        <v/>
      </c>
      <c r="J39" s="65"/>
      <c r="K39" s="65" t="str">
        <f t="shared" ca="1" si="0"/>
        <v/>
      </c>
      <c r="L39" s="65" t="str" cm="1">
        <f t="array" ref="L39">IF(SUMPRODUCT(--('Trust - Frontsheet'!$D48:$AC48=""))&lt;&gt;26,"","This is a blank row")</f>
        <v>This is a blank row</v>
      </c>
    </row>
    <row r="40" spans="1:12" ht="45" customHeight="1" x14ac:dyDescent="0.2">
      <c r="A40" t="str">
        <f ca="1">IF('Trust - Frontsheet'!A49="","",'Trust - Frontsheet'!A49)</f>
        <v/>
      </c>
      <c r="B40" s="65" t="str">
        <f ca="1">IF('Trust - Frontsheet'!A49="","",'Trust - Frontsheet'!D49)</f>
        <v/>
      </c>
      <c r="C40" s="65" t="str">
        <f ca="1">IF(VLOOKUP(A40,'Trust - Frontsheet'!$A$16:$AC$215,5,0)="","",VLOOKUP(A40,'Trust - Frontsheet'!$A$16:$AC$216,5,0))</f>
        <v/>
      </c>
      <c r="D40" s="65" t="str">
        <f ca="1">IF(VLOOKUP(A40,'Trust - Frontsheet'!$A$16:$AC$215,6,0)="","",VLOOKUP(A40,'Trust - Frontsheet'!$A$16:$AC$216,6,0))</f>
        <v/>
      </c>
      <c r="E40" s="66" t="str" cm="1">
        <f t="array" aca="1" ref="E40" ca="1">IF(OR(SUMPRODUCT(--(ISTEXT('Trust - Frontsheet'!I49:AC49)))&gt;0,SUMPRODUCT(--(ISERROR('Trust - Frontsheet'!AD49:AT49)))&gt;0),"There is invalid data on this row",IF(SUMPRODUCT(--('Trust - Frontsheet'!I49:AC49&lt;0))&gt;0,"This row contains negative values",IF(AND(L40="This is a blank Row",COUNTBLANK(INDIRECT("L" &amp; ROW() + 1 &amp; ":L" &amp; 206))&gt;0),"No blank rows in the data","")))</f>
        <v/>
      </c>
      <c r="F40" s="65" t="str">
        <f ca="1">IF(A40 = "","",IF('Trust - Frontsheet'!D49="", "Site code not present",""))</f>
        <v/>
      </c>
      <c r="G40" s="65" t="str">
        <f>IF('Trust - Frontsheet'!D49="","",IF(VLOOKUP(A40,'Trust - Frontsheet'!$A$16:$AC$215,6,0)="","Ward name not present",""))</f>
        <v/>
      </c>
      <c r="H40" s="65" t="str">
        <f ca="1">IF(A40="","",IF(VLOOKUP(A40,'Trust - Frontsheet'!$A$16:$AC$215,7,0)="","Specialty 1 has not been selected",""))</f>
        <v/>
      </c>
      <c r="I40" s="66" t="str">
        <f ca="1">IF(A40="","",IF(OR(COUNTIF(Specialties,VLOOKUP(A40,'Trust - Frontsheet'!$A$16:$AC$215,7,0))=0, AND(COUNTIF(Specialties,VLOOKUP(A40,'Trust - Frontsheet'!$A$16:$AC$215,8,0))=0,VLOOKUP(A40,'Trust - Frontsheet'!$A$16:$AC$215,8,0)&lt;&gt;"")),"You have entered unacceptable specialties.",""))</f>
        <v/>
      </c>
      <c r="J40" s="65"/>
      <c r="K40" s="65" t="str">
        <f t="shared" ca="1" si="0"/>
        <v/>
      </c>
      <c r="L40" s="65" t="str" cm="1">
        <f t="array" ref="L40">IF(SUMPRODUCT(--('Trust - Frontsheet'!$D49:$AC49=""))&lt;&gt;26,"","This is a blank row")</f>
        <v>This is a blank row</v>
      </c>
    </row>
    <row r="41" spans="1:12" ht="45" customHeight="1" x14ac:dyDescent="0.2">
      <c r="A41" t="str">
        <f ca="1">IF('Trust - Frontsheet'!A50="","",'Trust - Frontsheet'!A50)</f>
        <v/>
      </c>
      <c r="B41" s="65" t="str">
        <f ca="1">IF('Trust - Frontsheet'!A50="","",'Trust - Frontsheet'!D50)</f>
        <v/>
      </c>
      <c r="C41" s="65" t="str">
        <f ca="1">IF(VLOOKUP(A41,'Trust - Frontsheet'!$A$16:$AC$215,5,0)="","",VLOOKUP(A41,'Trust - Frontsheet'!$A$16:$AC$216,5,0))</f>
        <v/>
      </c>
      <c r="D41" s="65" t="str">
        <f ca="1">IF(VLOOKUP(A41,'Trust - Frontsheet'!$A$16:$AC$215,6,0)="","",VLOOKUP(A41,'Trust - Frontsheet'!$A$16:$AC$216,6,0))</f>
        <v/>
      </c>
      <c r="E41" s="66" t="str" cm="1">
        <f t="array" aca="1" ref="E41" ca="1">IF(OR(SUMPRODUCT(--(ISTEXT('Trust - Frontsheet'!I50:AC50)))&gt;0,SUMPRODUCT(--(ISERROR('Trust - Frontsheet'!AD50:AT50)))&gt;0),"There is invalid data on this row",IF(SUMPRODUCT(--('Trust - Frontsheet'!I50:AC50&lt;0))&gt;0,"This row contains negative values",IF(AND(L41="This is a blank Row",COUNTBLANK(INDIRECT("L" &amp; ROW() + 1 &amp; ":L" &amp; 206))&gt;0),"No blank rows in the data","")))</f>
        <v/>
      </c>
      <c r="F41" s="65" t="str">
        <f ca="1">IF(A41 = "","",IF('Trust - Frontsheet'!D50="", "Site code not present",""))</f>
        <v/>
      </c>
      <c r="G41" s="65" t="str">
        <f>IF('Trust - Frontsheet'!D50="","",IF(VLOOKUP(A41,'Trust - Frontsheet'!$A$16:$AC$215,6,0)="","Ward name not present",""))</f>
        <v/>
      </c>
      <c r="H41" s="65" t="str">
        <f ca="1">IF(A41="","",IF(VLOOKUP(A41,'Trust - Frontsheet'!$A$16:$AC$215,7,0)="","Specialty 1 has not been selected",""))</f>
        <v/>
      </c>
      <c r="I41" s="66" t="str">
        <f ca="1">IF(A41="","",IF(OR(COUNTIF(Specialties,VLOOKUP(A41,'Trust - Frontsheet'!$A$16:$AC$215,7,0))=0, AND(COUNTIF(Specialties,VLOOKUP(A41,'Trust - Frontsheet'!$A$16:$AC$215,8,0))=0,VLOOKUP(A41,'Trust - Frontsheet'!$A$16:$AC$215,8,0)&lt;&gt;"")),"You have entered unacceptable specialties.",""))</f>
        <v/>
      </c>
      <c r="J41" s="65"/>
      <c r="K41" s="65" t="str">
        <f t="shared" ca="1" si="0"/>
        <v/>
      </c>
      <c r="L41" s="65" t="str" cm="1">
        <f t="array" ref="L41">IF(SUMPRODUCT(--('Trust - Frontsheet'!$D50:$AC50=""))&lt;&gt;26,"","This is a blank row")</f>
        <v>This is a blank row</v>
      </c>
    </row>
    <row r="42" spans="1:12" ht="45" customHeight="1" x14ac:dyDescent="0.2">
      <c r="A42" t="str">
        <f ca="1">IF('Trust - Frontsheet'!A51="","",'Trust - Frontsheet'!A51)</f>
        <v/>
      </c>
      <c r="B42" s="65" t="str">
        <f ca="1">IF('Trust - Frontsheet'!A51="","",'Trust - Frontsheet'!D51)</f>
        <v/>
      </c>
      <c r="C42" s="65" t="str">
        <f ca="1">IF(VLOOKUP(A42,'Trust - Frontsheet'!$A$16:$AC$215,5,0)="","",VLOOKUP(A42,'Trust - Frontsheet'!$A$16:$AC$216,5,0))</f>
        <v/>
      </c>
      <c r="D42" s="65" t="str">
        <f ca="1">IF(VLOOKUP(A42,'Trust - Frontsheet'!$A$16:$AC$215,6,0)="","",VLOOKUP(A42,'Trust - Frontsheet'!$A$16:$AC$216,6,0))</f>
        <v/>
      </c>
      <c r="E42" s="66" t="str" cm="1">
        <f t="array" aca="1" ref="E42" ca="1">IF(OR(SUMPRODUCT(--(ISTEXT('Trust - Frontsheet'!I51:AC51)))&gt;0,SUMPRODUCT(--(ISERROR('Trust - Frontsheet'!AD51:AT51)))&gt;0),"There is invalid data on this row",IF(SUMPRODUCT(--('Trust - Frontsheet'!I51:AC51&lt;0))&gt;0,"This row contains negative values",IF(AND(L42="This is a blank Row",COUNTBLANK(INDIRECT("L" &amp; ROW() + 1 &amp; ":L" &amp; 206))&gt;0),"No blank rows in the data","")))</f>
        <v/>
      </c>
      <c r="F42" s="65" t="str">
        <f ca="1">IF(A42 = "","",IF('Trust - Frontsheet'!D51="", "Site code not present",""))</f>
        <v/>
      </c>
      <c r="G42" s="65" t="str">
        <f>IF('Trust - Frontsheet'!D51="","",IF(VLOOKUP(A42,'Trust - Frontsheet'!$A$16:$AC$215,6,0)="","Ward name not present",""))</f>
        <v/>
      </c>
      <c r="H42" s="65" t="str">
        <f ca="1">IF(A42="","",IF(VLOOKUP(A42,'Trust - Frontsheet'!$A$16:$AC$215,7,0)="","Specialty 1 has not been selected",""))</f>
        <v/>
      </c>
      <c r="I42" s="66" t="str">
        <f ca="1">IF(A42="","",IF(OR(COUNTIF(Specialties,VLOOKUP(A42,'Trust - Frontsheet'!$A$16:$AC$215,7,0))=0, AND(COUNTIF(Specialties,VLOOKUP(A42,'Trust - Frontsheet'!$A$16:$AC$215,8,0))=0,VLOOKUP(A42,'Trust - Frontsheet'!$A$16:$AC$215,8,0)&lt;&gt;"")),"You have entered unacceptable specialties.",""))</f>
        <v/>
      </c>
      <c r="J42" s="65"/>
      <c r="K42" s="65" t="str">
        <f t="shared" ca="1" si="0"/>
        <v/>
      </c>
      <c r="L42" s="65" t="str" cm="1">
        <f t="array" ref="L42">IF(SUMPRODUCT(--('Trust - Frontsheet'!$D51:$AC51=""))&lt;&gt;26,"","This is a blank row")</f>
        <v>This is a blank row</v>
      </c>
    </row>
    <row r="43" spans="1:12" ht="45" customHeight="1" x14ac:dyDescent="0.2">
      <c r="A43" t="str">
        <f ca="1">IF('Trust - Frontsheet'!A52="","",'Trust - Frontsheet'!A52)</f>
        <v/>
      </c>
      <c r="B43" s="65" t="str">
        <f ca="1">IF('Trust - Frontsheet'!A52="","",'Trust - Frontsheet'!D52)</f>
        <v/>
      </c>
      <c r="C43" s="65" t="str">
        <f ca="1">IF(VLOOKUP(A43,'Trust - Frontsheet'!$A$16:$AC$215,5,0)="","",VLOOKUP(A43,'Trust - Frontsheet'!$A$16:$AC$216,5,0))</f>
        <v/>
      </c>
      <c r="D43" s="65" t="str">
        <f ca="1">IF(VLOOKUP(A43,'Trust - Frontsheet'!$A$16:$AC$215,6,0)="","",VLOOKUP(A43,'Trust - Frontsheet'!$A$16:$AC$216,6,0))</f>
        <v/>
      </c>
      <c r="E43" s="66" t="str" cm="1">
        <f t="array" aca="1" ref="E43" ca="1">IF(OR(SUMPRODUCT(--(ISTEXT('Trust - Frontsheet'!I52:AC52)))&gt;0,SUMPRODUCT(--(ISERROR('Trust - Frontsheet'!AD52:AT52)))&gt;0),"There is invalid data on this row",IF(SUMPRODUCT(--('Trust - Frontsheet'!I52:AC52&lt;0))&gt;0,"This row contains negative values",IF(AND(L43="This is a blank Row",COUNTBLANK(INDIRECT("L" &amp; ROW() + 1 &amp; ":L" &amp; 206))&gt;0),"No blank rows in the data","")))</f>
        <v/>
      </c>
      <c r="F43" s="65" t="str">
        <f ca="1">IF(A43 = "","",IF('Trust - Frontsheet'!D52="", "Site code not present",""))</f>
        <v/>
      </c>
      <c r="G43" s="65" t="str">
        <f>IF('Trust - Frontsheet'!D52="","",IF(VLOOKUP(A43,'Trust - Frontsheet'!$A$16:$AC$215,6,0)="","Ward name not present",""))</f>
        <v/>
      </c>
      <c r="H43" s="65" t="str">
        <f ca="1">IF(A43="","",IF(VLOOKUP(A43,'Trust - Frontsheet'!$A$16:$AC$215,7,0)="","Specialty 1 has not been selected",""))</f>
        <v/>
      </c>
      <c r="I43" s="66" t="str">
        <f ca="1">IF(A43="","",IF(OR(COUNTIF(Specialties,VLOOKUP(A43,'Trust - Frontsheet'!$A$16:$AC$215,7,0))=0, AND(COUNTIF(Specialties,VLOOKUP(A43,'Trust - Frontsheet'!$A$16:$AC$215,8,0))=0,VLOOKUP(A43,'Trust - Frontsheet'!$A$16:$AC$215,8,0)&lt;&gt;"")),"You have entered unacceptable specialties.",""))</f>
        <v/>
      </c>
      <c r="J43" s="65"/>
      <c r="K43" s="65" t="str">
        <f t="shared" ca="1" si="0"/>
        <v/>
      </c>
      <c r="L43" s="65" t="str" cm="1">
        <f t="array" ref="L43">IF(SUMPRODUCT(--('Trust - Frontsheet'!$D52:$AC52=""))&lt;&gt;26,"","This is a blank row")</f>
        <v>This is a blank row</v>
      </c>
    </row>
    <row r="44" spans="1:12" ht="45" customHeight="1" x14ac:dyDescent="0.2">
      <c r="A44" t="str">
        <f ca="1">IF('Trust - Frontsheet'!A53="","",'Trust - Frontsheet'!A53)</f>
        <v/>
      </c>
      <c r="B44" s="65" t="str">
        <f ca="1">IF('Trust - Frontsheet'!A53="","",'Trust - Frontsheet'!D53)</f>
        <v/>
      </c>
      <c r="C44" s="65" t="str">
        <f ca="1">IF(VLOOKUP(A44,'Trust - Frontsheet'!$A$16:$AC$215,5,0)="","",VLOOKUP(A44,'Trust - Frontsheet'!$A$16:$AC$216,5,0))</f>
        <v/>
      </c>
      <c r="D44" s="65" t="str">
        <f ca="1">IF(VLOOKUP(A44,'Trust - Frontsheet'!$A$16:$AC$215,6,0)="","",VLOOKUP(A44,'Trust - Frontsheet'!$A$16:$AC$216,6,0))</f>
        <v/>
      </c>
      <c r="E44" s="66" t="str" cm="1">
        <f t="array" aca="1" ref="E44" ca="1">IF(OR(SUMPRODUCT(--(ISTEXT('Trust - Frontsheet'!I53:AC53)))&gt;0,SUMPRODUCT(--(ISERROR('Trust - Frontsheet'!AD53:AT53)))&gt;0),"There is invalid data on this row",IF(SUMPRODUCT(--('Trust - Frontsheet'!I53:AC53&lt;0))&gt;0,"This row contains negative values",IF(AND(L44="This is a blank Row",COUNTBLANK(INDIRECT("L" &amp; ROW() + 1 &amp; ":L" &amp; 206))&gt;0),"No blank rows in the data","")))</f>
        <v/>
      </c>
      <c r="F44" s="65" t="str">
        <f ca="1">IF(A44 = "","",IF('Trust - Frontsheet'!D53="", "Site code not present",""))</f>
        <v/>
      </c>
      <c r="G44" s="65" t="str">
        <f>IF('Trust - Frontsheet'!D53="","",IF(VLOOKUP(A44,'Trust - Frontsheet'!$A$16:$AC$215,6,0)="","Ward name not present",""))</f>
        <v/>
      </c>
      <c r="H44" s="65" t="str">
        <f ca="1">IF(A44="","",IF(VLOOKUP(A44,'Trust - Frontsheet'!$A$16:$AC$215,7,0)="","Specialty 1 has not been selected",""))</f>
        <v/>
      </c>
      <c r="I44" s="66" t="str">
        <f ca="1">IF(A44="","",IF(OR(COUNTIF(Specialties,VLOOKUP(A44,'Trust - Frontsheet'!$A$16:$AC$215,7,0))=0, AND(COUNTIF(Specialties,VLOOKUP(A44,'Trust - Frontsheet'!$A$16:$AC$215,8,0))=0,VLOOKUP(A44,'Trust - Frontsheet'!$A$16:$AC$215,8,0)&lt;&gt;"")),"You have entered unacceptable specialties.",""))</f>
        <v/>
      </c>
      <c r="J44" s="65"/>
      <c r="K44" s="65" t="str">
        <f t="shared" ca="1" si="0"/>
        <v/>
      </c>
      <c r="L44" s="65" t="str" cm="1">
        <f t="array" ref="L44">IF(SUMPRODUCT(--('Trust - Frontsheet'!$D53:$AC53=""))&lt;&gt;26,"","This is a blank row")</f>
        <v>This is a blank row</v>
      </c>
    </row>
    <row r="45" spans="1:12" ht="45" customHeight="1" x14ac:dyDescent="0.2">
      <c r="A45" t="str">
        <f ca="1">IF('Trust - Frontsheet'!A54="","",'Trust - Frontsheet'!A54)</f>
        <v/>
      </c>
      <c r="B45" s="65" t="str">
        <f ca="1">IF('Trust - Frontsheet'!A54="","",'Trust - Frontsheet'!D54)</f>
        <v/>
      </c>
      <c r="C45" s="65" t="str">
        <f ca="1">IF(VLOOKUP(A45,'Trust - Frontsheet'!$A$16:$AC$215,5,0)="","",VLOOKUP(A45,'Trust - Frontsheet'!$A$16:$AC$216,5,0))</f>
        <v/>
      </c>
      <c r="D45" s="65" t="str">
        <f ca="1">IF(VLOOKUP(A45,'Trust - Frontsheet'!$A$16:$AC$215,6,0)="","",VLOOKUP(A45,'Trust - Frontsheet'!$A$16:$AC$216,6,0))</f>
        <v/>
      </c>
      <c r="E45" s="66" t="str" cm="1">
        <f t="array" aca="1" ref="E45" ca="1">IF(OR(SUMPRODUCT(--(ISTEXT('Trust - Frontsheet'!I54:AC54)))&gt;0,SUMPRODUCT(--(ISERROR('Trust - Frontsheet'!AD54:AT54)))&gt;0),"There is invalid data on this row",IF(SUMPRODUCT(--('Trust - Frontsheet'!I54:AC54&lt;0))&gt;0,"This row contains negative values",IF(AND(L45="This is a blank Row",COUNTBLANK(INDIRECT("L" &amp; ROW() + 1 &amp; ":L" &amp; 206))&gt;0),"No blank rows in the data","")))</f>
        <v/>
      </c>
      <c r="F45" s="65" t="str">
        <f ca="1">IF(A45 = "","",IF('Trust - Frontsheet'!D54="", "Site code not present",""))</f>
        <v/>
      </c>
      <c r="G45" s="65" t="str">
        <f>IF('Trust - Frontsheet'!D54="","",IF(VLOOKUP(A45,'Trust - Frontsheet'!$A$16:$AC$215,6,0)="","Ward name not present",""))</f>
        <v/>
      </c>
      <c r="H45" s="65" t="str">
        <f ca="1">IF(A45="","",IF(VLOOKUP(A45,'Trust - Frontsheet'!$A$16:$AC$215,7,0)="","Specialty 1 has not been selected",""))</f>
        <v/>
      </c>
      <c r="I45" s="66" t="str">
        <f ca="1">IF(A45="","",IF(OR(COUNTIF(Specialties,VLOOKUP(A45,'Trust - Frontsheet'!$A$16:$AC$215,7,0))=0, AND(COUNTIF(Specialties,VLOOKUP(A45,'Trust - Frontsheet'!$A$16:$AC$215,8,0))=0,VLOOKUP(A45,'Trust - Frontsheet'!$A$16:$AC$215,8,0)&lt;&gt;"")),"You have entered unacceptable specialties.",""))</f>
        <v/>
      </c>
      <c r="J45" s="65"/>
      <c r="K45" s="65" t="str">
        <f t="shared" ca="1" si="0"/>
        <v/>
      </c>
      <c r="L45" s="65" t="str" cm="1">
        <f t="array" ref="L45">IF(SUMPRODUCT(--('Trust - Frontsheet'!$D54:$AC54=""))&lt;&gt;26,"","This is a blank row")</f>
        <v>This is a blank row</v>
      </c>
    </row>
    <row r="46" spans="1:12" ht="45" customHeight="1" x14ac:dyDescent="0.2">
      <c r="A46" t="str">
        <f ca="1">IF('Trust - Frontsheet'!A55="","",'Trust - Frontsheet'!A55)</f>
        <v/>
      </c>
      <c r="B46" s="65" t="str">
        <f ca="1">IF('Trust - Frontsheet'!A55="","",'Trust - Frontsheet'!D55)</f>
        <v/>
      </c>
      <c r="C46" s="65" t="str">
        <f ca="1">IF(VLOOKUP(A46,'Trust - Frontsheet'!$A$16:$AC$215,5,0)="","",VLOOKUP(A46,'Trust - Frontsheet'!$A$16:$AC$216,5,0))</f>
        <v/>
      </c>
      <c r="D46" s="65" t="str">
        <f ca="1">IF(VLOOKUP(A46,'Trust - Frontsheet'!$A$16:$AC$215,6,0)="","",VLOOKUP(A46,'Trust - Frontsheet'!$A$16:$AC$216,6,0))</f>
        <v/>
      </c>
      <c r="E46" s="66" t="str" cm="1">
        <f t="array" aca="1" ref="E46" ca="1">IF(OR(SUMPRODUCT(--(ISTEXT('Trust - Frontsheet'!I55:AC55)))&gt;0,SUMPRODUCT(--(ISERROR('Trust - Frontsheet'!AD55:AT55)))&gt;0),"There is invalid data on this row",IF(SUMPRODUCT(--('Trust - Frontsheet'!I55:AC55&lt;0))&gt;0,"This row contains negative values",IF(AND(L46="This is a blank Row",COUNTBLANK(INDIRECT("L" &amp; ROW() + 1 &amp; ":L" &amp; 206))&gt;0),"No blank rows in the data","")))</f>
        <v/>
      </c>
      <c r="F46" s="65" t="str">
        <f ca="1">IF(A46 = "","",IF('Trust - Frontsheet'!D55="", "Site code not present",""))</f>
        <v/>
      </c>
      <c r="G46" s="65" t="str">
        <f>IF('Trust - Frontsheet'!D55="","",IF(VLOOKUP(A46,'Trust - Frontsheet'!$A$16:$AC$215,6,0)="","Ward name not present",""))</f>
        <v/>
      </c>
      <c r="H46" s="65" t="str">
        <f ca="1">IF(A46="","",IF(VLOOKUP(A46,'Trust - Frontsheet'!$A$16:$AC$215,7,0)="","Specialty 1 has not been selected",""))</f>
        <v/>
      </c>
      <c r="I46" s="66" t="str">
        <f ca="1">IF(A46="","",IF(OR(COUNTIF(Specialties,VLOOKUP(A46,'Trust - Frontsheet'!$A$16:$AC$215,7,0))=0, AND(COUNTIF(Specialties,VLOOKUP(A46,'Trust - Frontsheet'!$A$16:$AC$215,8,0))=0,VLOOKUP(A46,'Trust - Frontsheet'!$A$16:$AC$215,8,0)&lt;&gt;"")),"You have entered unacceptable specialties.",""))</f>
        <v/>
      </c>
      <c r="J46" s="65"/>
      <c r="K46" s="65" t="str">
        <f t="shared" ca="1" si="0"/>
        <v/>
      </c>
      <c r="L46" s="65" t="str" cm="1">
        <f t="array" ref="L46">IF(SUMPRODUCT(--('Trust - Frontsheet'!$D55:$AC55=""))&lt;&gt;26,"","This is a blank row")</f>
        <v>This is a blank row</v>
      </c>
    </row>
    <row r="47" spans="1:12" ht="45" customHeight="1" x14ac:dyDescent="0.2">
      <c r="A47" t="str">
        <f ca="1">IF('Trust - Frontsheet'!A56="","",'Trust - Frontsheet'!A56)</f>
        <v/>
      </c>
      <c r="B47" s="65" t="str">
        <f ca="1">IF('Trust - Frontsheet'!A56="","",'Trust - Frontsheet'!D56)</f>
        <v/>
      </c>
      <c r="C47" s="65" t="str">
        <f ca="1">IF(VLOOKUP(A47,'Trust - Frontsheet'!$A$16:$AC$215,5,0)="","",VLOOKUP(A47,'Trust - Frontsheet'!$A$16:$AC$216,5,0))</f>
        <v/>
      </c>
      <c r="D47" s="65" t="str">
        <f ca="1">IF(VLOOKUP(A47,'Trust - Frontsheet'!$A$16:$AC$215,6,0)="","",VLOOKUP(A47,'Trust - Frontsheet'!$A$16:$AC$216,6,0))</f>
        <v/>
      </c>
      <c r="E47" s="66" t="str" cm="1">
        <f t="array" aca="1" ref="E47" ca="1">IF(OR(SUMPRODUCT(--(ISTEXT('Trust - Frontsheet'!I56:AC56)))&gt;0,SUMPRODUCT(--(ISERROR('Trust - Frontsheet'!AD56:AT56)))&gt;0),"There is invalid data on this row",IF(SUMPRODUCT(--('Trust - Frontsheet'!I56:AC56&lt;0))&gt;0,"This row contains negative values",IF(AND(L47="This is a blank Row",COUNTBLANK(INDIRECT("L" &amp; ROW() + 1 &amp; ":L" &amp; 206))&gt;0),"No blank rows in the data","")))</f>
        <v/>
      </c>
      <c r="F47" s="65" t="str">
        <f ca="1">IF(A47 = "","",IF('Trust - Frontsheet'!D56="", "Site code not present",""))</f>
        <v/>
      </c>
      <c r="G47" s="65" t="str">
        <f>IF('Trust - Frontsheet'!D56="","",IF(VLOOKUP(A47,'Trust - Frontsheet'!$A$16:$AC$215,6,0)="","Ward name not present",""))</f>
        <v/>
      </c>
      <c r="H47" s="65" t="str">
        <f ca="1">IF(A47="","",IF(VLOOKUP(A47,'Trust - Frontsheet'!$A$16:$AC$215,7,0)="","Specialty 1 has not been selected",""))</f>
        <v/>
      </c>
      <c r="I47" s="66" t="str">
        <f ca="1">IF(A47="","",IF(OR(COUNTIF(Specialties,VLOOKUP(A47,'Trust - Frontsheet'!$A$16:$AC$215,7,0))=0, AND(COUNTIF(Specialties,VLOOKUP(A47,'Trust - Frontsheet'!$A$16:$AC$215,8,0))=0,VLOOKUP(A47,'Trust - Frontsheet'!$A$16:$AC$215,8,0)&lt;&gt;"")),"You have entered unacceptable specialties.",""))</f>
        <v/>
      </c>
      <c r="J47" s="65"/>
      <c r="K47" s="65" t="str">
        <f t="shared" ca="1" si="0"/>
        <v/>
      </c>
      <c r="L47" s="65" t="str" cm="1">
        <f t="array" ref="L47">IF(SUMPRODUCT(--('Trust - Frontsheet'!$D56:$AC56=""))&lt;&gt;26,"","This is a blank row")</f>
        <v>This is a blank row</v>
      </c>
    </row>
    <row r="48" spans="1:12" ht="45" customHeight="1" x14ac:dyDescent="0.2">
      <c r="A48" t="str">
        <f ca="1">IF('Trust - Frontsheet'!A57="","",'Trust - Frontsheet'!A57)</f>
        <v/>
      </c>
      <c r="B48" s="65" t="str">
        <f ca="1">IF('Trust - Frontsheet'!A57="","",'Trust - Frontsheet'!D57)</f>
        <v/>
      </c>
      <c r="C48" s="65" t="str">
        <f ca="1">IF(VLOOKUP(A48,'Trust - Frontsheet'!$A$16:$AC$215,5,0)="","",VLOOKUP(A48,'Trust - Frontsheet'!$A$16:$AC$216,5,0))</f>
        <v/>
      </c>
      <c r="D48" s="65" t="str">
        <f ca="1">IF(VLOOKUP(A48,'Trust - Frontsheet'!$A$16:$AC$215,6,0)="","",VLOOKUP(A48,'Trust - Frontsheet'!$A$16:$AC$216,6,0))</f>
        <v/>
      </c>
      <c r="E48" s="66" t="str" cm="1">
        <f t="array" aca="1" ref="E48" ca="1">IF(OR(SUMPRODUCT(--(ISTEXT('Trust - Frontsheet'!I57:AC57)))&gt;0,SUMPRODUCT(--(ISERROR('Trust - Frontsheet'!AD57:AT57)))&gt;0),"There is invalid data on this row",IF(SUMPRODUCT(--('Trust - Frontsheet'!I57:AC57&lt;0))&gt;0,"This row contains negative values",IF(AND(L48="This is a blank Row",COUNTBLANK(INDIRECT("L" &amp; ROW() + 1 &amp; ":L" &amp; 206))&gt;0),"No blank rows in the data","")))</f>
        <v/>
      </c>
      <c r="F48" s="65" t="str">
        <f ca="1">IF(A48 = "","",IF('Trust - Frontsheet'!D57="", "Site code not present",""))</f>
        <v/>
      </c>
      <c r="G48" s="65" t="str">
        <f>IF('Trust - Frontsheet'!D57="","",IF(VLOOKUP(A48,'Trust - Frontsheet'!$A$16:$AC$215,6,0)="","Ward name not present",""))</f>
        <v/>
      </c>
      <c r="H48" s="65" t="str">
        <f ca="1">IF(A48="","",IF(VLOOKUP(A48,'Trust - Frontsheet'!$A$16:$AC$215,7,0)="","Specialty 1 has not been selected",""))</f>
        <v/>
      </c>
      <c r="I48" s="66" t="str">
        <f ca="1">IF(A48="","",IF(OR(COUNTIF(Specialties,VLOOKUP(A48,'Trust - Frontsheet'!$A$16:$AC$215,7,0))=0, AND(COUNTIF(Specialties,VLOOKUP(A48,'Trust - Frontsheet'!$A$16:$AC$215,8,0))=0,VLOOKUP(A48,'Trust - Frontsheet'!$A$16:$AC$215,8,0)&lt;&gt;"")),"You have entered unacceptable specialties.",""))</f>
        <v/>
      </c>
      <c r="J48" s="65"/>
      <c r="K48" s="65" t="str">
        <f t="shared" ca="1" si="0"/>
        <v/>
      </c>
      <c r="L48" s="65" t="str" cm="1">
        <f t="array" ref="L48">IF(SUMPRODUCT(--('Trust - Frontsheet'!$D57:$AC57=""))&lt;&gt;26,"","This is a blank row")</f>
        <v>This is a blank row</v>
      </c>
    </row>
    <row r="49" spans="1:12" ht="45" customHeight="1" x14ac:dyDescent="0.2">
      <c r="A49" t="str">
        <f ca="1">IF('Trust - Frontsheet'!A58="","",'Trust - Frontsheet'!A58)</f>
        <v/>
      </c>
      <c r="B49" s="65" t="str">
        <f ca="1">IF('Trust - Frontsheet'!A58="","",'Trust - Frontsheet'!D58)</f>
        <v/>
      </c>
      <c r="C49" s="65" t="str">
        <f ca="1">IF(VLOOKUP(A49,'Trust - Frontsheet'!$A$16:$AC$215,5,0)="","",VLOOKUP(A49,'Trust - Frontsheet'!$A$16:$AC$216,5,0))</f>
        <v/>
      </c>
      <c r="D49" s="65" t="str">
        <f ca="1">IF(VLOOKUP(A49,'Trust - Frontsheet'!$A$16:$AC$215,6,0)="","",VLOOKUP(A49,'Trust - Frontsheet'!$A$16:$AC$216,6,0))</f>
        <v/>
      </c>
      <c r="E49" s="66" t="str" cm="1">
        <f t="array" aca="1" ref="E49" ca="1">IF(OR(SUMPRODUCT(--(ISTEXT('Trust - Frontsheet'!I58:AC58)))&gt;0,SUMPRODUCT(--(ISERROR('Trust - Frontsheet'!AD58:AT58)))&gt;0),"There is invalid data on this row",IF(SUMPRODUCT(--('Trust - Frontsheet'!I58:AC58&lt;0))&gt;0,"This row contains negative values",IF(AND(L49="This is a blank Row",COUNTBLANK(INDIRECT("L" &amp; ROW() + 1 &amp; ":L" &amp; 206))&gt;0),"No blank rows in the data","")))</f>
        <v/>
      </c>
      <c r="F49" s="65" t="str">
        <f ca="1">IF(A49 = "","",IF('Trust - Frontsheet'!D58="", "Site code not present",""))</f>
        <v/>
      </c>
      <c r="G49" s="65" t="str">
        <f>IF('Trust - Frontsheet'!D58="","",IF(VLOOKUP(A49,'Trust - Frontsheet'!$A$16:$AC$215,6,0)="","Ward name not present",""))</f>
        <v/>
      </c>
      <c r="H49" s="65" t="str">
        <f ca="1">IF(A49="","",IF(VLOOKUP(A49,'Trust - Frontsheet'!$A$16:$AC$215,7,0)="","Specialty 1 has not been selected",""))</f>
        <v/>
      </c>
      <c r="I49" s="66" t="str">
        <f ca="1">IF(A49="","",IF(OR(COUNTIF(Specialties,VLOOKUP(A49,'Trust - Frontsheet'!$A$16:$AC$215,7,0))=0, AND(COUNTIF(Specialties,VLOOKUP(A49,'Trust - Frontsheet'!$A$16:$AC$215,8,0))=0,VLOOKUP(A49,'Trust - Frontsheet'!$A$16:$AC$215,8,0)&lt;&gt;"")),"You have entered unacceptable specialties.",""))</f>
        <v/>
      </c>
      <c r="J49" s="65"/>
      <c r="K49" s="65" t="str">
        <f t="shared" ca="1" si="0"/>
        <v/>
      </c>
      <c r="L49" s="65" t="str" cm="1">
        <f t="array" ref="L49">IF(SUMPRODUCT(--('Trust - Frontsheet'!$D58:$AC58=""))&lt;&gt;26,"","This is a blank row")</f>
        <v>This is a blank row</v>
      </c>
    </row>
    <row r="50" spans="1:12" ht="45" customHeight="1" x14ac:dyDescent="0.2">
      <c r="A50" t="str">
        <f ca="1">IF('Trust - Frontsheet'!A59="","",'Trust - Frontsheet'!A59)</f>
        <v/>
      </c>
      <c r="B50" s="65" t="str">
        <f ca="1">IF('Trust - Frontsheet'!A59="","",'Trust - Frontsheet'!D59)</f>
        <v/>
      </c>
      <c r="C50" s="65" t="str">
        <f ca="1">IF(VLOOKUP(A50,'Trust - Frontsheet'!$A$16:$AC$215,5,0)="","",VLOOKUP(A50,'Trust - Frontsheet'!$A$16:$AC$216,5,0))</f>
        <v/>
      </c>
      <c r="D50" s="65" t="str">
        <f ca="1">IF(VLOOKUP(A50,'Trust - Frontsheet'!$A$16:$AC$215,6,0)="","",VLOOKUP(A50,'Trust - Frontsheet'!$A$16:$AC$216,6,0))</f>
        <v/>
      </c>
      <c r="E50" s="66" t="str" cm="1">
        <f t="array" aca="1" ref="E50" ca="1">IF(OR(SUMPRODUCT(--(ISTEXT('Trust - Frontsheet'!I59:AC59)))&gt;0,SUMPRODUCT(--(ISERROR('Trust - Frontsheet'!AD59:AT59)))&gt;0),"There is invalid data on this row",IF(SUMPRODUCT(--('Trust - Frontsheet'!I59:AC59&lt;0))&gt;0,"This row contains negative values",IF(AND(L50="This is a blank Row",COUNTBLANK(INDIRECT("L" &amp; ROW() + 1 &amp; ":L" &amp; 206))&gt;0),"No blank rows in the data","")))</f>
        <v/>
      </c>
      <c r="F50" s="65" t="str">
        <f ca="1">IF(A50 = "","",IF('Trust - Frontsheet'!D59="", "Site code not present",""))</f>
        <v/>
      </c>
      <c r="G50" s="65" t="str">
        <f>IF('Trust - Frontsheet'!D59="","",IF(VLOOKUP(A50,'Trust - Frontsheet'!$A$16:$AC$215,6,0)="","Ward name not present",""))</f>
        <v/>
      </c>
      <c r="H50" s="65" t="str">
        <f ca="1">IF(A50="","",IF(VLOOKUP(A50,'Trust - Frontsheet'!$A$16:$AC$215,7,0)="","Specialty 1 has not been selected",""))</f>
        <v/>
      </c>
      <c r="I50" s="66" t="str">
        <f ca="1">IF(A50="","",IF(OR(COUNTIF(Specialties,VLOOKUP(A50,'Trust - Frontsheet'!$A$16:$AC$215,7,0))=0, AND(COUNTIF(Specialties,VLOOKUP(A50,'Trust - Frontsheet'!$A$16:$AC$215,8,0))=0,VLOOKUP(A50,'Trust - Frontsheet'!$A$16:$AC$215,8,0)&lt;&gt;"")),"You have entered unacceptable specialties.",""))</f>
        <v/>
      </c>
      <c r="J50" s="65"/>
      <c r="K50" s="65" t="str">
        <f t="shared" ca="1" si="0"/>
        <v/>
      </c>
      <c r="L50" s="65" t="str" cm="1">
        <f t="array" ref="L50">IF(SUMPRODUCT(--('Trust - Frontsheet'!$D59:$AC59=""))&lt;&gt;26,"","This is a blank row")</f>
        <v>This is a blank row</v>
      </c>
    </row>
    <row r="51" spans="1:12" ht="45" customHeight="1" x14ac:dyDescent="0.2">
      <c r="A51" t="str">
        <f ca="1">IF('Trust - Frontsheet'!A60="","",'Trust - Frontsheet'!A60)</f>
        <v/>
      </c>
      <c r="B51" s="65" t="str">
        <f ca="1">IF('Trust - Frontsheet'!A60="","",'Trust - Frontsheet'!D60)</f>
        <v/>
      </c>
      <c r="C51" s="65" t="str">
        <f ca="1">IF(VLOOKUP(A51,'Trust - Frontsheet'!$A$16:$AC$215,5,0)="","",VLOOKUP(A51,'Trust - Frontsheet'!$A$16:$AC$216,5,0))</f>
        <v/>
      </c>
      <c r="D51" s="65" t="str">
        <f ca="1">IF(VLOOKUP(A51,'Trust - Frontsheet'!$A$16:$AC$215,6,0)="","",VLOOKUP(A51,'Trust - Frontsheet'!$A$16:$AC$216,6,0))</f>
        <v/>
      </c>
      <c r="E51" s="66" t="str" cm="1">
        <f t="array" aca="1" ref="E51" ca="1">IF(OR(SUMPRODUCT(--(ISTEXT('Trust - Frontsheet'!I60:AC60)))&gt;0,SUMPRODUCT(--(ISERROR('Trust - Frontsheet'!AD60:AT60)))&gt;0),"There is invalid data on this row",IF(SUMPRODUCT(--('Trust - Frontsheet'!I60:AC60&lt;0))&gt;0,"This row contains negative values",IF(AND(L51="This is a blank Row",COUNTBLANK(INDIRECT("L" &amp; ROW() + 1 &amp; ":L" &amp; 206))&gt;0),"No blank rows in the data","")))</f>
        <v/>
      </c>
      <c r="F51" s="65" t="str">
        <f ca="1">IF(A51 = "","",IF('Trust - Frontsheet'!D60="", "Site code not present",""))</f>
        <v/>
      </c>
      <c r="G51" s="65" t="str">
        <f>IF('Trust - Frontsheet'!D60="","",IF(VLOOKUP(A51,'Trust - Frontsheet'!$A$16:$AC$215,6,0)="","Ward name not present",""))</f>
        <v/>
      </c>
      <c r="H51" s="65" t="str">
        <f ca="1">IF(A51="","",IF(VLOOKUP(A51,'Trust - Frontsheet'!$A$16:$AC$215,7,0)="","Specialty 1 has not been selected",""))</f>
        <v/>
      </c>
      <c r="I51" s="66" t="str">
        <f ca="1">IF(A51="","",IF(OR(COUNTIF(Specialties,VLOOKUP(A51,'Trust - Frontsheet'!$A$16:$AC$215,7,0))=0, AND(COUNTIF(Specialties,VLOOKUP(A51,'Trust - Frontsheet'!$A$16:$AC$215,8,0))=0,VLOOKUP(A51,'Trust - Frontsheet'!$A$16:$AC$215,8,0)&lt;&gt;"")),"You have entered unacceptable specialties.",""))</f>
        <v/>
      </c>
      <c r="J51" s="65"/>
      <c r="K51" s="65" t="str">
        <f t="shared" ca="1" si="0"/>
        <v/>
      </c>
      <c r="L51" s="65" t="str" cm="1">
        <f t="array" ref="L51">IF(SUMPRODUCT(--('Trust - Frontsheet'!$D60:$AC60=""))&lt;&gt;26,"","This is a blank row")</f>
        <v>This is a blank row</v>
      </c>
    </row>
    <row r="52" spans="1:12" ht="45" customHeight="1" x14ac:dyDescent="0.2">
      <c r="A52" t="str">
        <f ca="1">IF('Trust - Frontsheet'!A61="","",'Trust - Frontsheet'!A61)</f>
        <v/>
      </c>
      <c r="B52" s="65" t="str">
        <f ca="1">IF('Trust - Frontsheet'!A61="","",'Trust - Frontsheet'!D61)</f>
        <v/>
      </c>
      <c r="C52" s="65" t="str">
        <f ca="1">IF(VLOOKUP(A52,'Trust - Frontsheet'!$A$16:$AC$215,5,0)="","",VLOOKUP(A52,'Trust - Frontsheet'!$A$16:$AC$216,5,0))</f>
        <v/>
      </c>
      <c r="D52" s="65" t="str">
        <f ca="1">IF(VLOOKUP(A52,'Trust - Frontsheet'!$A$16:$AC$215,6,0)="","",VLOOKUP(A52,'Trust - Frontsheet'!$A$16:$AC$216,6,0))</f>
        <v/>
      </c>
      <c r="E52" s="66" t="str" cm="1">
        <f t="array" aca="1" ref="E52" ca="1">IF(OR(SUMPRODUCT(--(ISTEXT('Trust - Frontsheet'!I61:AC61)))&gt;0,SUMPRODUCT(--(ISERROR('Trust - Frontsheet'!AD61:AT61)))&gt;0),"There is invalid data on this row",IF(SUMPRODUCT(--('Trust - Frontsheet'!I61:AC61&lt;0))&gt;0,"This row contains negative values",IF(AND(L52="This is a blank Row",COUNTBLANK(INDIRECT("L" &amp; ROW() + 1 &amp; ":L" &amp; 206))&gt;0),"No blank rows in the data","")))</f>
        <v/>
      </c>
      <c r="F52" s="65" t="str">
        <f ca="1">IF(A52 = "","",IF('Trust - Frontsheet'!D61="", "Site code not present",""))</f>
        <v/>
      </c>
      <c r="G52" s="65" t="str">
        <f>IF('Trust - Frontsheet'!D61="","",IF(VLOOKUP(A52,'Trust - Frontsheet'!$A$16:$AC$215,6,0)="","Ward name not present",""))</f>
        <v/>
      </c>
      <c r="H52" s="65" t="str">
        <f ca="1">IF(A52="","",IF(VLOOKUP(A52,'Trust - Frontsheet'!$A$16:$AC$215,7,0)="","Specialty 1 has not been selected",""))</f>
        <v/>
      </c>
      <c r="I52" s="66" t="str">
        <f ca="1">IF(A52="","",IF(OR(COUNTIF(Specialties,VLOOKUP(A52,'Trust - Frontsheet'!$A$16:$AC$215,7,0))=0, AND(COUNTIF(Specialties,VLOOKUP(A52,'Trust - Frontsheet'!$A$16:$AC$215,8,0))=0,VLOOKUP(A52,'Trust - Frontsheet'!$A$16:$AC$215,8,0)&lt;&gt;"")),"You have entered unacceptable specialties.",""))</f>
        <v/>
      </c>
      <c r="J52" s="65"/>
      <c r="K52" s="65" t="str">
        <f t="shared" ca="1" si="0"/>
        <v/>
      </c>
      <c r="L52" s="65" t="str" cm="1">
        <f t="array" ref="L52">IF(SUMPRODUCT(--('Trust - Frontsheet'!$D61:$AC61=""))&lt;&gt;26,"","This is a blank row")</f>
        <v>This is a blank row</v>
      </c>
    </row>
    <row r="53" spans="1:12" ht="45" customHeight="1" x14ac:dyDescent="0.2">
      <c r="A53" t="str">
        <f ca="1">IF('Trust - Frontsheet'!A62="","",'Trust - Frontsheet'!A62)</f>
        <v/>
      </c>
      <c r="B53" s="65" t="str">
        <f ca="1">IF('Trust - Frontsheet'!A62="","",'Trust - Frontsheet'!D62)</f>
        <v/>
      </c>
      <c r="C53" s="65" t="str">
        <f ca="1">IF(VLOOKUP(A53,'Trust - Frontsheet'!$A$16:$AC$215,5,0)="","",VLOOKUP(A53,'Trust - Frontsheet'!$A$16:$AC$216,5,0))</f>
        <v/>
      </c>
      <c r="D53" s="65" t="str">
        <f ca="1">IF(VLOOKUP(A53,'Trust - Frontsheet'!$A$16:$AC$215,6,0)="","",VLOOKUP(A53,'Trust - Frontsheet'!$A$16:$AC$216,6,0))</f>
        <v/>
      </c>
      <c r="E53" s="66" t="str" cm="1">
        <f t="array" aca="1" ref="E53" ca="1">IF(OR(SUMPRODUCT(--(ISTEXT('Trust - Frontsheet'!I62:AC62)))&gt;0,SUMPRODUCT(--(ISERROR('Trust - Frontsheet'!AD62:AT62)))&gt;0),"There is invalid data on this row",IF(SUMPRODUCT(--('Trust - Frontsheet'!I62:AC62&lt;0))&gt;0,"This row contains negative values",IF(AND(L53="This is a blank Row",COUNTBLANK(INDIRECT("L" &amp; ROW() + 1 &amp; ":L" &amp; 206))&gt;0),"No blank rows in the data","")))</f>
        <v/>
      </c>
      <c r="F53" s="65" t="str">
        <f ca="1">IF(A53 = "","",IF('Trust - Frontsheet'!D62="", "Site code not present",""))</f>
        <v/>
      </c>
      <c r="G53" s="65" t="str">
        <f>IF('Trust - Frontsheet'!D62="","",IF(VLOOKUP(A53,'Trust - Frontsheet'!$A$16:$AC$215,6,0)="","Ward name not present",""))</f>
        <v/>
      </c>
      <c r="H53" s="65" t="str">
        <f ca="1">IF(A53="","",IF(VLOOKUP(A53,'Trust - Frontsheet'!$A$16:$AC$215,7,0)="","Specialty 1 has not been selected",""))</f>
        <v/>
      </c>
      <c r="I53" s="66" t="str">
        <f ca="1">IF(A53="","",IF(OR(COUNTIF(Specialties,VLOOKUP(A53,'Trust - Frontsheet'!$A$16:$AC$215,7,0))=0, AND(COUNTIF(Specialties,VLOOKUP(A53,'Trust - Frontsheet'!$A$16:$AC$215,8,0))=0,VLOOKUP(A53,'Trust - Frontsheet'!$A$16:$AC$215,8,0)&lt;&gt;"")),"You have entered unacceptable specialties.",""))</f>
        <v/>
      </c>
      <c r="J53" s="65"/>
      <c r="K53" s="65" t="str">
        <f t="shared" ca="1" si="0"/>
        <v/>
      </c>
      <c r="L53" s="65" t="str" cm="1">
        <f t="array" ref="L53">IF(SUMPRODUCT(--('Trust - Frontsheet'!$D62:$AC62=""))&lt;&gt;26,"","This is a blank row")</f>
        <v>This is a blank row</v>
      </c>
    </row>
    <row r="54" spans="1:12" ht="45" customHeight="1" x14ac:dyDescent="0.2">
      <c r="A54" t="str">
        <f ca="1">IF('Trust - Frontsheet'!A63="","",'Trust - Frontsheet'!A63)</f>
        <v/>
      </c>
      <c r="B54" s="65" t="str">
        <f ca="1">IF('Trust - Frontsheet'!A63="","",'Trust - Frontsheet'!D63)</f>
        <v/>
      </c>
      <c r="C54" s="65" t="str">
        <f ca="1">IF(VLOOKUP(A54,'Trust - Frontsheet'!$A$16:$AC$215,5,0)="","",VLOOKUP(A54,'Trust - Frontsheet'!$A$16:$AC$216,5,0))</f>
        <v/>
      </c>
      <c r="D54" s="65" t="str">
        <f ca="1">IF(VLOOKUP(A54,'Trust - Frontsheet'!$A$16:$AC$215,6,0)="","",VLOOKUP(A54,'Trust - Frontsheet'!$A$16:$AC$216,6,0))</f>
        <v/>
      </c>
      <c r="E54" s="66" t="str" cm="1">
        <f t="array" aca="1" ref="E54" ca="1">IF(OR(SUMPRODUCT(--(ISTEXT('Trust - Frontsheet'!I63:AC63)))&gt;0,SUMPRODUCT(--(ISERROR('Trust - Frontsheet'!AD63:AT63)))&gt;0),"There is invalid data on this row",IF(SUMPRODUCT(--('Trust - Frontsheet'!I63:AC63&lt;0))&gt;0,"This row contains negative values",IF(AND(L54="This is a blank Row",COUNTBLANK(INDIRECT("L" &amp; ROW() + 1 &amp; ":L" &amp; 206))&gt;0),"No blank rows in the data","")))</f>
        <v/>
      </c>
      <c r="F54" s="65" t="str">
        <f ca="1">IF(A54 = "","",IF('Trust - Frontsheet'!D63="", "Site code not present",""))</f>
        <v/>
      </c>
      <c r="G54" s="65" t="str">
        <f>IF('Trust - Frontsheet'!D63="","",IF(VLOOKUP(A54,'Trust - Frontsheet'!$A$16:$AC$215,6,0)="","Ward name not present",""))</f>
        <v/>
      </c>
      <c r="H54" s="65" t="str">
        <f ca="1">IF(A54="","",IF(VLOOKUP(A54,'Trust - Frontsheet'!$A$16:$AC$215,7,0)="","Specialty 1 has not been selected",""))</f>
        <v/>
      </c>
      <c r="I54" s="66" t="str">
        <f ca="1">IF(A54="","",IF(OR(COUNTIF(Specialties,VLOOKUP(A54,'Trust - Frontsheet'!$A$16:$AC$215,7,0))=0, AND(COUNTIF(Specialties,VLOOKUP(A54,'Trust - Frontsheet'!$A$16:$AC$215,8,0))=0,VLOOKUP(A54,'Trust - Frontsheet'!$A$16:$AC$215,8,0)&lt;&gt;"")),"You have entered unacceptable specialties.",""))</f>
        <v/>
      </c>
      <c r="J54" s="65"/>
      <c r="K54" s="65" t="str">
        <f t="shared" ca="1" si="0"/>
        <v/>
      </c>
      <c r="L54" s="65" t="str" cm="1">
        <f t="array" ref="L54">IF(SUMPRODUCT(--('Trust - Frontsheet'!$D63:$AC63=""))&lt;&gt;26,"","This is a blank row")</f>
        <v>This is a blank row</v>
      </c>
    </row>
    <row r="55" spans="1:12" ht="45" customHeight="1" x14ac:dyDescent="0.2">
      <c r="A55" t="str">
        <f ca="1">IF('Trust - Frontsheet'!A64="","",'Trust - Frontsheet'!A64)</f>
        <v/>
      </c>
      <c r="B55" s="65" t="str">
        <f ca="1">IF('Trust - Frontsheet'!A64="","",'Trust - Frontsheet'!D64)</f>
        <v/>
      </c>
      <c r="C55" s="65" t="str">
        <f ca="1">IF(VLOOKUP(A55,'Trust - Frontsheet'!$A$16:$AC$215,5,0)="","",VLOOKUP(A55,'Trust - Frontsheet'!$A$16:$AC$216,5,0))</f>
        <v/>
      </c>
      <c r="D55" s="65" t="str">
        <f ca="1">IF(VLOOKUP(A55,'Trust - Frontsheet'!$A$16:$AC$215,6,0)="","",VLOOKUP(A55,'Trust - Frontsheet'!$A$16:$AC$216,6,0))</f>
        <v/>
      </c>
      <c r="E55" s="66" t="str" cm="1">
        <f t="array" aca="1" ref="E55" ca="1">IF(OR(SUMPRODUCT(--(ISTEXT('Trust - Frontsheet'!I64:AC64)))&gt;0,SUMPRODUCT(--(ISERROR('Trust - Frontsheet'!AD64:AT64)))&gt;0),"There is invalid data on this row",IF(SUMPRODUCT(--('Trust - Frontsheet'!I64:AC64&lt;0))&gt;0,"This row contains negative values",IF(AND(L55="This is a blank Row",COUNTBLANK(INDIRECT("L" &amp; ROW() + 1 &amp; ":L" &amp; 206))&gt;0),"No blank rows in the data","")))</f>
        <v/>
      </c>
      <c r="F55" s="65" t="str">
        <f ca="1">IF(A55 = "","",IF('Trust - Frontsheet'!D64="", "Site code not present",""))</f>
        <v/>
      </c>
      <c r="G55" s="65" t="str">
        <f>IF('Trust - Frontsheet'!D64="","",IF(VLOOKUP(A55,'Trust - Frontsheet'!$A$16:$AC$215,6,0)="","Ward name not present",""))</f>
        <v/>
      </c>
      <c r="H55" s="65" t="str">
        <f ca="1">IF(A55="","",IF(VLOOKUP(A55,'Trust - Frontsheet'!$A$16:$AC$215,7,0)="","Specialty 1 has not been selected",""))</f>
        <v/>
      </c>
      <c r="I55" s="66" t="str">
        <f ca="1">IF(A55="","",IF(OR(COUNTIF(Specialties,VLOOKUP(A55,'Trust - Frontsheet'!$A$16:$AC$215,7,0))=0, AND(COUNTIF(Specialties,VLOOKUP(A55,'Trust - Frontsheet'!$A$16:$AC$215,8,0))=0,VLOOKUP(A55,'Trust - Frontsheet'!$A$16:$AC$215,8,0)&lt;&gt;"")),"You have entered unacceptable specialties.",""))</f>
        <v/>
      </c>
      <c r="J55" s="65"/>
      <c r="K55" s="65" t="str">
        <f t="shared" ca="1" si="0"/>
        <v/>
      </c>
      <c r="L55" s="65" t="str" cm="1">
        <f t="array" ref="L55">IF(SUMPRODUCT(--('Trust - Frontsheet'!$D64:$AC64=""))&lt;&gt;26,"","This is a blank row")</f>
        <v>This is a blank row</v>
      </c>
    </row>
    <row r="56" spans="1:12" ht="45" customHeight="1" x14ac:dyDescent="0.2">
      <c r="A56" t="str">
        <f ca="1">IF('Trust - Frontsheet'!A65="","",'Trust - Frontsheet'!A65)</f>
        <v/>
      </c>
      <c r="B56" s="65" t="str">
        <f ca="1">IF('Trust - Frontsheet'!A65="","",'Trust - Frontsheet'!D65)</f>
        <v/>
      </c>
      <c r="C56" s="65" t="str">
        <f ca="1">IF(VLOOKUP(A56,'Trust - Frontsheet'!$A$16:$AC$215,5,0)="","",VLOOKUP(A56,'Trust - Frontsheet'!$A$16:$AC$216,5,0))</f>
        <v/>
      </c>
      <c r="D56" s="65" t="str">
        <f ca="1">IF(VLOOKUP(A56,'Trust - Frontsheet'!$A$16:$AC$215,6,0)="","",VLOOKUP(A56,'Trust - Frontsheet'!$A$16:$AC$216,6,0))</f>
        <v/>
      </c>
      <c r="E56" s="66" t="str" cm="1">
        <f t="array" aca="1" ref="E56" ca="1">IF(OR(SUMPRODUCT(--(ISTEXT('Trust - Frontsheet'!I65:AC65)))&gt;0,SUMPRODUCT(--(ISERROR('Trust - Frontsheet'!AD65:AT65)))&gt;0),"There is invalid data on this row",IF(SUMPRODUCT(--('Trust - Frontsheet'!I65:AC65&lt;0))&gt;0,"This row contains negative values",IF(AND(L56="This is a blank Row",COUNTBLANK(INDIRECT("L" &amp; ROW() + 1 &amp; ":L" &amp; 206))&gt;0),"No blank rows in the data","")))</f>
        <v/>
      </c>
      <c r="F56" s="65" t="str">
        <f ca="1">IF(A56 = "","",IF('Trust - Frontsheet'!D65="", "Site code not present",""))</f>
        <v/>
      </c>
      <c r="G56" s="65" t="str">
        <f>IF('Trust - Frontsheet'!D65="","",IF(VLOOKUP(A56,'Trust - Frontsheet'!$A$16:$AC$215,6,0)="","Ward name not present",""))</f>
        <v/>
      </c>
      <c r="H56" s="65" t="str">
        <f ca="1">IF(A56="","",IF(VLOOKUP(A56,'Trust - Frontsheet'!$A$16:$AC$215,7,0)="","Specialty 1 has not been selected",""))</f>
        <v/>
      </c>
      <c r="I56" s="66" t="str">
        <f ca="1">IF(A56="","",IF(OR(COUNTIF(Specialties,VLOOKUP(A56,'Trust - Frontsheet'!$A$16:$AC$215,7,0))=0, AND(COUNTIF(Specialties,VLOOKUP(A56,'Trust - Frontsheet'!$A$16:$AC$215,8,0))=0,VLOOKUP(A56,'Trust - Frontsheet'!$A$16:$AC$215,8,0)&lt;&gt;"")),"You have entered unacceptable specialties.",""))</f>
        <v/>
      </c>
      <c r="J56" s="65"/>
      <c r="K56" s="65" t="str">
        <f t="shared" ca="1" si="0"/>
        <v/>
      </c>
      <c r="L56" s="65" t="str" cm="1">
        <f t="array" ref="L56">IF(SUMPRODUCT(--('Trust - Frontsheet'!$D65:$AC65=""))&lt;&gt;26,"","This is a blank row")</f>
        <v>This is a blank row</v>
      </c>
    </row>
    <row r="57" spans="1:12" ht="45" customHeight="1" x14ac:dyDescent="0.2">
      <c r="A57" t="str">
        <f ca="1">IF('Trust - Frontsheet'!A66="","",'Trust - Frontsheet'!A66)</f>
        <v/>
      </c>
      <c r="B57" s="65" t="str">
        <f ca="1">IF('Trust - Frontsheet'!A66="","",'Trust - Frontsheet'!D66)</f>
        <v/>
      </c>
      <c r="C57" s="65" t="str">
        <f ca="1">IF(VLOOKUP(A57,'Trust - Frontsheet'!$A$16:$AC$215,5,0)="","",VLOOKUP(A57,'Trust - Frontsheet'!$A$16:$AC$216,5,0))</f>
        <v/>
      </c>
      <c r="D57" s="65" t="str">
        <f ca="1">IF(VLOOKUP(A57,'Trust - Frontsheet'!$A$16:$AC$215,6,0)="","",VLOOKUP(A57,'Trust - Frontsheet'!$A$16:$AC$216,6,0))</f>
        <v/>
      </c>
      <c r="E57" s="66" t="str" cm="1">
        <f t="array" aca="1" ref="E57" ca="1">IF(OR(SUMPRODUCT(--(ISTEXT('Trust - Frontsheet'!I66:AC66)))&gt;0,SUMPRODUCT(--(ISERROR('Trust - Frontsheet'!AD66:AT66)))&gt;0),"There is invalid data on this row",IF(SUMPRODUCT(--('Trust - Frontsheet'!I66:AC66&lt;0))&gt;0,"This row contains negative values",IF(AND(L57="This is a blank Row",COUNTBLANK(INDIRECT("L" &amp; ROW() + 1 &amp; ":L" &amp; 206))&gt;0),"No blank rows in the data","")))</f>
        <v/>
      </c>
      <c r="F57" s="65" t="str">
        <f ca="1">IF(A57 = "","",IF('Trust - Frontsheet'!D66="", "Site code not present",""))</f>
        <v/>
      </c>
      <c r="G57" s="65" t="str">
        <f>IF('Trust - Frontsheet'!D66="","",IF(VLOOKUP(A57,'Trust - Frontsheet'!$A$16:$AC$215,6,0)="","Ward name not present",""))</f>
        <v/>
      </c>
      <c r="H57" s="65" t="str">
        <f ca="1">IF(A57="","",IF(VLOOKUP(A57,'Trust - Frontsheet'!$A$16:$AC$215,7,0)="","Specialty 1 has not been selected",""))</f>
        <v/>
      </c>
      <c r="I57" s="66" t="str">
        <f ca="1">IF(A57="","",IF(OR(COUNTIF(Specialties,VLOOKUP(A57,'Trust - Frontsheet'!$A$16:$AC$215,7,0))=0, AND(COUNTIF(Specialties,VLOOKUP(A57,'Trust - Frontsheet'!$A$16:$AC$215,8,0))=0,VLOOKUP(A57,'Trust - Frontsheet'!$A$16:$AC$215,8,0)&lt;&gt;"")),"You have entered unacceptable specialties.",""))</f>
        <v/>
      </c>
      <c r="J57" s="65"/>
      <c r="K57" s="65" t="str">
        <f t="shared" ca="1" si="0"/>
        <v/>
      </c>
      <c r="L57" s="65" t="str" cm="1">
        <f t="array" ref="L57">IF(SUMPRODUCT(--('Trust - Frontsheet'!$D66:$AC66=""))&lt;&gt;26,"","This is a blank row")</f>
        <v>This is a blank row</v>
      </c>
    </row>
    <row r="58" spans="1:12" ht="45" customHeight="1" x14ac:dyDescent="0.2">
      <c r="A58" t="str">
        <f ca="1">IF('Trust - Frontsheet'!A67="","",'Trust - Frontsheet'!A67)</f>
        <v/>
      </c>
      <c r="B58" s="65" t="str">
        <f ca="1">IF('Trust - Frontsheet'!A67="","",'Trust - Frontsheet'!D67)</f>
        <v/>
      </c>
      <c r="C58" s="65" t="str">
        <f ca="1">IF(VLOOKUP(A58,'Trust - Frontsheet'!$A$16:$AC$215,5,0)="","",VLOOKUP(A58,'Trust - Frontsheet'!$A$16:$AC$216,5,0))</f>
        <v/>
      </c>
      <c r="D58" s="65" t="str">
        <f ca="1">IF(VLOOKUP(A58,'Trust - Frontsheet'!$A$16:$AC$215,6,0)="","",VLOOKUP(A58,'Trust - Frontsheet'!$A$16:$AC$216,6,0))</f>
        <v/>
      </c>
      <c r="E58" s="66" t="str" cm="1">
        <f t="array" aca="1" ref="E58" ca="1">IF(OR(SUMPRODUCT(--(ISTEXT('Trust - Frontsheet'!I67:AC67)))&gt;0,SUMPRODUCT(--(ISERROR('Trust - Frontsheet'!AD67:AT67)))&gt;0),"There is invalid data on this row",IF(SUMPRODUCT(--('Trust - Frontsheet'!I67:AC67&lt;0))&gt;0,"This row contains negative values",IF(AND(L58="This is a blank Row",COUNTBLANK(INDIRECT("L" &amp; ROW() + 1 &amp; ":L" &amp; 206))&gt;0),"No blank rows in the data","")))</f>
        <v/>
      </c>
      <c r="F58" s="65" t="str">
        <f ca="1">IF(A58 = "","",IF('Trust - Frontsheet'!D67="", "Site code not present",""))</f>
        <v/>
      </c>
      <c r="G58" s="65" t="str">
        <f>IF('Trust - Frontsheet'!D67="","",IF(VLOOKUP(A58,'Trust - Frontsheet'!$A$16:$AC$215,6,0)="","Ward name not present",""))</f>
        <v/>
      </c>
      <c r="H58" s="65" t="str">
        <f ca="1">IF(A58="","",IF(VLOOKUP(A58,'Trust - Frontsheet'!$A$16:$AC$215,7,0)="","Specialty 1 has not been selected",""))</f>
        <v/>
      </c>
      <c r="I58" s="66" t="str">
        <f ca="1">IF(A58="","",IF(OR(COUNTIF(Specialties,VLOOKUP(A58,'Trust - Frontsheet'!$A$16:$AC$215,7,0))=0, AND(COUNTIF(Specialties,VLOOKUP(A58,'Trust - Frontsheet'!$A$16:$AC$215,8,0))=0,VLOOKUP(A58,'Trust - Frontsheet'!$A$16:$AC$215,8,0)&lt;&gt;"")),"You have entered unacceptable specialties.",""))</f>
        <v/>
      </c>
      <c r="J58" s="65"/>
      <c r="K58" s="65" t="str">
        <f t="shared" ca="1" si="0"/>
        <v/>
      </c>
      <c r="L58" s="65" t="str" cm="1">
        <f t="array" ref="L58">IF(SUMPRODUCT(--('Trust - Frontsheet'!$D67:$AC67=""))&lt;&gt;26,"","This is a blank row")</f>
        <v>This is a blank row</v>
      </c>
    </row>
    <row r="59" spans="1:12" ht="45" customHeight="1" x14ac:dyDescent="0.2">
      <c r="A59" t="str">
        <f ca="1">IF('Trust - Frontsheet'!A68="","",'Trust - Frontsheet'!A68)</f>
        <v/>
      </c>
      <c r="B59" s="65" t="str">
        <f ca="1">IF('Trust - Frontsheet'!A68="","",'Trust - Frontsheet'!D68)</f>
        <v/>
      </c>
      <c r="C59" s="65" t="str">
        <f ca="1">IF(VLOOKUP(A59,'Trust - Frontsheet'!$A$16:$AC$215,5,0)="","",VLOOKUP(A59,'Trust - Frontsheet'!$A$16:$AC$216,5,0))</f>
        <v/>
      </c>
      <c r="D59" s="65" t="str">
        <f ca="1">IF(VLOOKUP(A59,'Trust - Frontsheet'!$A$16:$AC$215,6,0)="","",VLOOKUP(A59,'Trust - Frontsheet'!$A$16:$AC$216,6,0))</f>
        <v/>
      </c>
      <c r="E59" s="66" t="str" cm="1">
        <f t="array" aca="1" ref="E59" ca="1">IF(OR(SUMPRODUCT(--(ISTEXT('Trust - Frontsheet'!I68:AC68)))&gt;0,SUMPRODUCT(--(ISERROR('Trust - Frontsheet'!AD68:AT68)))&gt;0),"There is invalid data on this row",IF(SUMPRODUCT(--('Trust - Frontsheet'!I68:AC68&lt;0))&gt;0,"This row contains negative values",IF(AND(L59="This is a blank Row",COUNTBLANK(INDIRECT("L" &amp; ROW() + 1 &amp; ":L" &amp; 206))&gt;0),"No blank rows in the data","")))</f>
        <v/>
      </c>
      <c r="F59" s="65" t="str">
        <f ca="1">IF(A59 = "","",IF('Trust - Frontsheet'!D68="", "Site code not present",""))</f>
        <v/>
      </c>
      <c r="G59" s="65" t="str">
        <f>IF('Trust - Frontsheet'!D68="","",IF(VLOOKUP(A59,'Trust - Frontsheet'!$A$16:$AC$215,6,0)="","Ward name not present",""))</f>
        <v/>
      </c>
      <c r="H59" s="65" t="str">
        <f ca="1">IF(A59="","",IF(VLOOKUP(A59,'Trust - Frontsheet'!$A$16:$AC$215,7,0)="","Specialty 1 has not been selected",""))</f>
        <v/>
      </c>
      <c r="I59" s="66" t="str">
        <f ca="1">IF(A59="","",IF(OR(COUNTIF(Specialties,VLOOKUP(A59,'Trust - Frontsheet'!$A$16:$AC$215,7,0))=0, AND(COUNTIF(Specialties,VLOOKUP(A59,'Trust - Frontsheet'!$A$16:$AC$215,8,0))=0,VLOOKUP(A59,'Trust - Frontsheet'!$A$16:$AC$215,8,0)&lt;&gt;"")),"You have entered unacceptable specialties.",""))</f>
        <v/>
      </c>
      <c r="J59" s="65"/>
      <c r="K59" s="65" t="str">
        <f t="shared" ca="1" si="0"/>
        <v/>
      </c>
      <c r="L59" s="65" t="str" cm="1">
        <f t="array" ref="L59">IF(SUMPRODUCT(--('Trust - Frontsheet'!$D68:$AC68=""))&lt;&gt;26,"","This is a blank row")</f>
        <v>This is a blank row</v>
      </c>
    </row>
    <row r="60" spans="1:12" ht="45" customHeight="1" x14ac:dyDescent="0.2">
      <c r="A60" t="str">
        <f ca="1">IF('Trust - Frontsheet'!A69="","",'Trust - Frontsheet'!A69)</f>
        <v/>
      </c>
      <c r="B60" s="65" t="str">
        <f ca="1">IF('Trust - Frontsheet'!A69="","",'Trust - Frontsheet'!D69)</f>
        <v/>
      </c>
      <c r="C60" s="65" t="str">
        <f ca="1">IF(VLOOKUP(A60,'Trust - Frontsheet'!$A$16:$AC$215,5,0)="","",VLOOKUP(A60,'Trust - Frontsheet'!$A$16:$AC$216,5,0))</f>
        <v/>
      </c>
      <c r="D60" s="65" t="str">
        <f ca="1">IF(VLOOKUP(A60,'Trust - Frontsheet'!$A$16:$AC$215,6,0)="","",VLOOKUP(A60,'Trust - Frontsheet'!$A$16:$AC$216,6,0))</f>
        <v/>
      </c>
      <c r="E60" s="66" t="str" cm="1">
        <f t="array" aca="1" ref="E60" ca="1">IF(OR(SUMPRODUCT(--(ISTEXT('Trust - Frontsheet'!I69:AC69)))&gt;0,SUMPRODUCT(--(ISERROR('Trust - Frontsheet'!AD69:AT69)))&gt;0),"There is invalid data on this row",IF(SUMPRODUCT(--('Trust - Frontsheet'!I69:AC69&lt;0))&gt;0,"This row contains negative values",IF(AND(L60="This is a blank Row",COUNTBLANK(INDIRECT("L" &amp; ROW() + 1 &amp; ":L" &amp; 206))&gt;0),"No blank rows in the data","")))</f>
        <v/>
      </c>
      <c r="F60" s="65" t="str">
        <f ca="1">IF(A60 = "","",IF('Trust - Frontsheet'!D69="", "Site code not present",""))</f>
        <v/>
      </c>
      <c r="G60" s="65" t="str">
        <f>IF('Trust - Frontsheet'!D69="","",IF(VLOOKUP(A60,'Trust - Frontsheet'!$A$16:$AC$215,6,0)="","Ward name not present",""))</f>
        <v/>
      </c>
      <c r="H60" s="65" t="str">
        <f ca="1">IF(A60="","",IF(VLOOKUP(A60,'Trust - Frontsheet'!$A$16:$AC$215,7,0)="","Specialty 1 has not been selected",""))</f>
        <v/>
      </c>
      <c r="I60" s="66" t="str">
        <f ca="1">IF(A60="","",IF(OR(COUNTIF(Specialties,VLOOKUP(A60,'Trust - Frontsheet'!$A$16:$AC$215,7,0))=0, AND(COUNTIF(Specialties,VLOOKUP(A60,'Trust - Frontsheet'!$A$16:$AC$215,8,0))=0,VLOOKUP(A60,'Trust - Frontsheet'!$A$16:$AC$215,8,0)&lt;&gt;"")),"You have entered unacceptable specialties.",""))</f>
        <v/>
      </c>
      <c r="J60" s="65"/>
      <c r="K60" s="65" t="str">
        <f t="shared" ca="1" si="0"/>
        <v/>
      </c>
      <c r="L60" s="65" t="str" cm="1">
        <f t="array" ref="L60">IF(SUMPRODUCT(--('Trust - Frontsheet'!$D69:$AC69=""))&lt;&gt;26,"","This is a blank row")</f>
        <v>This is a blank row</v>
      </c>
    </row>
    <row r="61" spans="1:12" ht="45" customHeight="1" x14ac:dyDescent="0.2">
      <c r="A61" t="str">
        <f ca="1">IF('Trust - Frontsheet'!A70="","",'Trust - Frontsheet'!A70)</f>
        <v/>
      </c>
      <c r="B61" s="65" t="str">
        <f ca="1">IF('Trust - Frontsheet'!A70="","",'Trust - Frontsheet'!D70)</f>
        <v/>
      </c>
      <c r="C61" s="65" t="str">
        <f ca="1">IF(VLOOKUP(A61,'Trust - Frontsheet'!$A$16:$AC$215,5,0)="","",VLOOKUP(A61,'Trust - Frontsheet'!$A$16:$AC$216,5,0))</f>
        <v/>
      </c>
      <c r="D61" s="65" t="str">
        <f ca="1">IF(VLOOKUP(A61,'Trust - Frontsheet'!$A$16:$AC$215,6,0)="","",VLOOKUP(A61,'Trust - Frontsheet'!$A$16:$AC$216,6,0))</f>
        <v/>
      </c>
      <c r="E61" s="66" t="str" cm="1">
        <f t="array" aca="1" ref="E61" ca="1">IF(OR(SUMPRODUCT(--(ISTEXT('Trust - Frontsheet'!I70:AC70)))&gt;0,SUMPRODUCT(--(ISERROR('Trust - Frontsheet'!AD70:AT70)))&gt;0),"There is invalid data on this row",IF(SUMPRODUCT(--('Trust - Frontsheet'!I70:AC70&lt;0))&gt;0,"This row contains negative values",IF(AND(L61="This is a blank Row",COUNTBLANK(INDIRECT("L" &amp; ROW() + 1 &amp; ":L" &amp; 206))&gt;0),"No blank rows in the data","")))</f>
        <v/>
      </c>
      <c r="F61" s="65" t="str">
        <f ca="1">IF(A61 = "","",IF('Trust - Frontsheet'!D70="", "Site code not present",""))</f>
        <v/>
      </c>
      <c r="G61" s="65" t="str">
        <f>IF('Trust - Frontsheet'!D70="","",IF(VLOOKUP(A61,'Trust - Frontsheet'!$A$16:$AC$215,6,0)="","Ward name not present",""))</f>
        <v/>
      </c>
      <c r="H61" s="65" t="str">
        <f ca="1">IF(A61="","",IF(VLOOKUP(A61,'Trust - Frontsheet'!$A$16:$AC$215,7,0)="","Specialty 1 has not been selected",""))</f>
        <v/>
      </c>
      <c r="I61" s="66" t="str">
        <f ca="1">IF(A61="","",IF(OR(COUNTIF(Specialties,VLOOKUP(A61,'Trust - Frontsheet'!$A$16:$AC$215,7,0))=0, AND(COUNTIF(Specialties,VLOOKUP(A61,'Trust - Frontsheet'!$A$16:$AC$215,8,0))=0,VLOOKUP(A61,'Trust - Frontsheet'!$A$16:$AC$215,8,0)&lt;&gt;"")),"You have entered unacceptable specialties.",""))</f>
        <v/>
      </c>
      <c r="J61" s="65"/>
      <c r="K61" s="65" t="str">
        <f t="shared" ca="1" si="0"/>
        <v/>
      </c>
      <c r="L61" s="65" t="str" cm="1">
        <f t="array" ref="L61">IF(SUMPRODUCT(--('Trust - Frontsheet'!$D70:$AC70=""))&lt;&gt;26,"","This is a blank row")</f>
        <v>This is a blank row</v>
      </c>
    </row>
    <row r="62" spans="1:12" ht="45" customHeight="1" x14ac:dyDescent="0.2">
      <c r="A62" t="str">
        <f ca="1">IF('Trust - Frontsheet'!A71="","",'Trust - Frontsheet'!A71)</f>
        <v/>
      </c>
      <c r="B62" s="65" t="str">
        <f ca="1">IF('Trust - Frontsheet'!A71="","",'Trust - Frontsheet'!D71)</f>
        <v/>
      </c>
      <c r="C62" s="65" t="str">
        <f ca="1">IF(VLOOKUP(A62,'Trust - Frontsheet'!$A$16:$AC$215,5,0)="","",VLOOKUP(A62,'Trust - Frontsheet'!$A$16:$AC$216,5,0))</f>
        <v/>
      </c>
      <c r="D62" s="65" t="str">
        <f ca="1">IF(VLOOKUP(A62,'Trust - Frontsheet'!$A$16:$AC$215,6,0)="","",VLOOKUP(A62,'Trust - Frontsheet'!$A$16:$AC$216,6,0))</f>
        <v/>
      </c>
      <c r="E62" s="66" t="str" cm="1">
        <f t="array" aca="1" ref="E62" ca="1">IF(OR(SUMPRODUCT(--(ISTEXT('Trust - Frontsheet'!I71:AC71)))&gt;0,SUMPRODUCT(--(ISERROR('Trust - Frontsheet'!AD71:AT71)))&gt;0),"There is invalid data on this row",IF(SUMPRODUCT(--('Trust - Frontsheet'!I71:AC71&lt;0))&gt;0,"This row contains negative values",IF(AND(L62="This is a blank Row",COUNTBLANK(INDIRECT("L" &amp; ROW() + 1 &amp; ":L" &amp; 206))&gt;0),"No blank rows in the data","")))</f>
        <v/>
      </c>
      <c r="F62" s="65" t="str">
        <f ca="1">IF(A62 = "","",IF('Trust - Frontsheet'!D71="", "Site code not present",""))</f>
        <v/>
      </c>
      <c r="G62" s="65" t="str">
        <f>IF('Trust - Frontsheet'!D71="","",IF(VLOOKUP(A62,'Trust - Frontsheet'!$A$16:$AC$215,6,0)="","Ward name not present",""))</f>
        <v/>
      </c>
      <c r="H62" s="65" t="str">
        <f ca="1">IF(A62="","",IF(VLOOKUP(A62,'Trust - Frontsheet'!$A$16:$AC$215,7,0)="","Specialty 1 has not been selected",""))</f>
        <v/>
      </c>
      <c r="I62" s="66" t="str">
        <f ca="1">IF(A62="","",IF(OR(COUNTIF(Specialties,VLOOKUP(A62,'Trust - Frontsheet'!$A$16:$AC$215,7,0))=0, AND(COUNTIF(Specialties,VLOOKUP(A62,'Trust - Frontsheet'!$A$16:$AC$215,8,0))=0,VLOOKUP(A62,'Trust - Frontsheet'!$A$16:$AC$215,8,0)&lt;&gt;"")),"You have entered unacceptable specialties.",""))</f>
        <v/>
      </c>
      <c r="J62" s="65"/>
      <c r="K62" s="65" t="str">
        <f t="shared" ca="1" si="0"/>
        <v/>
      </c>
      <c r="L62" s="65" t="str" cm="1">
        <f t="array" ref="L62">IF(SUMPRODUCT(--('Trust - Frontsheet'!$D71:$AC71=""))&lt;&gt;26,"","This is a blank row")</f>
        <v>This is a blank row</v>
      </c>
    </row>
    <row r="63" spans="1:12" ht="45" customHeight="1" x14ac:dyDescent="0.2">
      <c r="A63" t="str">
        <f ca="1">IF('Trust - Frontsheet'!A72="","",'Trust - Frontsheet'!A72)</f>
        <v/>
      </c>
      <c r="B63" s="65" t="str">
        <f ca="1">IF('Trust - Frontsheet'!A72="","",'Trust - Frontsheet'!D72)</f>
        <v/>
      </c>
      <c r="C63" s="65" t="str">
        <f ca="1">IF(VLOOKUP(A63,'Trust - Frontsheet'!$A$16:$AC$215,5,0)="","",VLOOKUP(A63,'Trust - Frontsheet'!$A$16:$AC$216,5,0))</f>
        <v/>
      </c>
      <c r="D63" s="65" t="str">
        <f ca="1">IF(VLOOKUP(A63,'Trust - Frontsheet'!$A$16:$AC$215,6,0)="","",VLOOKUP(A63,'Trust - Frontsheet'!$A$16:$AC$216,6,0))</f>
        <v/>
      </c>
      <c r="E63" s="66" t="str" cm="1">
        <f t="array" aca="1" ref="E63" ca="1">IF(OR(SUMPRODUCT(--(ISTEXT('Trust - Frontsheet'!I72:AC72)))&gt;0,SUMPRODUCT(--(ISERROR('Trust - Frontsheet'!AD72:AT72)))&gt;0),"There is invalid data on this row",IF(SUMPRODUCT(--('Trust - Frontsheet'!I72:AC72&lt;0))&gt;0,"This row contains negative values",IF(AND(L63="This is a blank Row",COUNTBLANK(INDIRECT("L" &amp; ROW() + 1 &amp; ":L" &amp; 206))&gt;0),"No blank rows in the data","")))</f>
        <v/>
      </c>
      <c r="F63" s="65" t="str">
        <f ca="1">IF(A63 = "","",IF('Trust - Frontsheet'!D72="", "Site code not present",""))</f>
        <v/>
      </c>
      <c r="G63" s="65" t="str">
        <f>IF('Trust - Frontsheet'!D72="","",IF(VLOOKUP(A63,'Trust - Frontsheet'!$A$16:$AC$215,6,0)="","Ward name not present",""))</f>
        <v/>
      </c>
      <c r="H63" s="65" t="str">
        <f ca="1">IF(A63="","",IF(VLOOKUP(A63,'Trust - Frontsheet'!$A$16:$AC$215,7,0)="","Specialty 1 has not been selected",""))</f>
        <v/>
      </c>
      <c r="I63" s="66" t="str">
        <f ca="1">IF(A63="","",IF(OR(COUNTIF(Specialties,VLOOKUP(A63,'Trust - Frontsheet'!$A$16:$AC$215,7,0))=0, AND(COUNTIF(Specialties,VLOOKUP(A63,'Trust - Frontsheet'!$A$16:$AC$215,8,0))=0,VLOOKUP(A63,'Trust - Frontsheet'!$A$16:$AC$215,8,0)&lt;&gt;"")),"You have entered unacceptable specialties.",""))</f>
        <v/>
      </c>
      <c r="J63" s="65"/>
      <c r="K63" s="65" t="str">
        <f t="shared" ca="1" si="0"/>
        <v/>
      </c>
      <c r="L63" s="65" t="str" cm="1">
        <f t="array" ref="L63">IF(SUMPRODUCT(--('Trust - Frontsheet'!$D72:$AC72=""))&lt;&gt;26,"","This is a blank row")</f>
        <v>This is a blank row</v>
      </c>
    </row>
    <row r="64" spans="1:12" ht="45" customHeight="1" x14ac:dyDescent="0.2">
      <c r="A64" t="str">
        <f ca="1">IF('Trust - Frontsheet'!A73="","",'Trust - Frontsheet'!A73)</f>
        <v/>
      </c>
      <c r="B64" s="65" t="str">
        <f ca="1">IF('Trust - Frontsheet'!A73="","",'Trust - Frontsheet'!D73)</f>
        <v/>
      </c>
      <c r="C64" s="65" t="str">
        <f ca="1">IF(VLOOKUP(A64,'Trust - Frontsheet'!$A$16:$AC$215,5,0)="","",VLOOKUP(A64,'Trust - Frontsheet'!$A$16:$AC$216,5,0))</f>
        <v/>
      </c>
      <c r="D64" s="65" t="str">
        <f ca="1">IF(VLOOKUP(A64,'Trust - Frontsheet'!$A$16:$AC$215,6,0)="","",VLOOKUP(A64,'Trust - Frontsheet'!$A$16:$AC$216,6,0))</f>
        <v/>
      </c>
      <c r="E64" s="66" t="str" cm="1">
        <f t="array" aca="1" ref="E64" ca="1">IF(OR(SUMPRODUCT(--(ISTEXT('Trust - Frontsheet'!I73:AC73)))&gt;0,SUMPRODUCT(--(ISERROR('Trust - Frontsheet'!AD73:AT73)))&gt;0),"There is invalid data on this row",IF(SUMPRODUCT(--('Trust - Frontsheet'!I73:AC73&lt;0))&gt;0,"This row contains negative values",IF(AND(L64="This is a blank Row",COUNTBLANK(INDIRECT("L" &amp; ROW() + 1 &amp; ":L" &amp; 206))&gt;0),"No blank rows in the data","")))</f>
        <v/>
      </c>
      <c r="F64" s="65" t="str">
        <f ca="1">IF(A64 = "","",IF('Trust - Frontsheet'!D73="", "Site code not present",""))</f>
        <v/>
      </c>
      <c r="G64" s="65" t="str">
        <f>IF('Trust - Frontsheet'!D73="","",IF(VLOOKUP(A64,'Trust - Frontsheet'!$A$16:$AC$215,6,0)="","Ward name not present",""))</f>
        <v/>
      </c>
      <c r="H64" s="65" t="str">
        <f ca="1">IF(A64="","",IF(VLOOKUP(A64,'Trust - Frontsheet'!$A$16:$AC$215,7,0)="","Specialty 1 has not been selected",""))</f>
        <v/>
      </c>
      <c r="I64" s="66" t="str">
        <f ca="1">IF(A64="","",IF(OR(COUNTIF(Specialties,VLOOKUP(A64,'Trust - Frontsheet'!$A$16:$AC$215,7,0))=0, AND(COUNTIF(Specialties,VLOOKUP(A64,'Trust - Frontsheet'!$A$16:$AC$215,8,0))=0,VLOOKUP(A64,'Trust - Frontsheet'!$A$16:$AC$215,8,0)&lt;&gt;"")),"You have entered unacceptable specialties.",""))</f>
        <v/>
      </c>
      <c r="J64" s="65"/>
      <c r="K64" s="65" t="str">
        <f t="shared" ca="1" si="0"/>
        <v/>
      </c>
      <c r="L64" s="65" t="str" cm="1">
        <f t="array" ref="L64">IF(SUMPRODUCT(--('Trust - Frontsheet'!$D73:$AC73=""))&lt;&gt;26,"","This is a blank row")</f>
        <v>This is a blank row</v>
      </c>
    </row>
    <row r="65" spans="1:12" ht="45" customHeight="1" x14ac:dyDescent="0.2">
      <c r="A65" t="str">
        <f ca="1">IF('Trust - Frontsheet'!A74="","",'Trust - Frontsheet'!A74)</f>
        <v/>
      </c>
      <c r="B65" s="65" t="str">
        <f ca="1">IF('Trust - Frontsheet'!A74="","",'Trust - Frontsheet'!D74)</f>
        <v/>
      </c>
      <c r="C65" s="65" t="str">
        <f ca="1">IF(VLOOKUP(A65,'Trust - Frontsheet'!$A$16:$AC$215,5,0)="","",VLOOKUP(A65,'Trust - Frontsheet'!$A$16:$AC$216,5,0))</f>
        <v/>
      </c>
      <c r="D65" s="65" t="str">
        <f ca="1">IF(VLOOKUP(A65,'Trust - Frontsheet'!$A$16:$AC$215,6,0)="","",VLOOKUP(A65,'Trust - Frontsheet'!$A$16:$AC$216,6,0))</f>
        <v/>
      </c>
      <c r="E65" s="66" t="str" cm="1">
        <f t="array" aca="1" ref="E65" ca="1">IF(OR(SUMPRODUCT(--(ISTEXT('Trust - Frontsheet'!I74:AC74)))&gt;0,SUMPRODUCT(--(ISERROR('Trust - Frontsheet'!AD74:AT74)))&gt;0),"There is invalid data on this row",IF(SUMPRODUCT(--('Trust - Frontsheet'!I74:AC74&lt;0))&gt;0,"This row contains negative values",IF(AND(L65="This is a blank Row",COUNTBLANK(INDIRECT("L" &amp; ROW() + 1 &amp; ":L" &amp; 206))&gt;0),"No blank rows in the data","")))</f>
        <v/>
      </c>
      <c r="F65" s="65" t="str">
        <f ca="1">IF(A65 = "","",IF('Trust - Frontsheet'!D74="", "Site code not present",""))</f>
        <v/>
      </c>
      <c r="G65" s="65" t="str">
        <f>IF('Trust - Frontsheet'!D74="","",IF(VLOOKUP(A65,'Trust - Frontsheet'!$A$16:$AC$215,6,0)="","Ward name not present",""))</f>
        <v/>
      </c>
      <c r="H65" s="65" t="str">
        <f ca="1">IF(A65="","",IF(VLOOKUP(A65,'Trust - Frontsheet'!$A$16:$AC$215,7,0)="","Specialty 1 has not been selected",""))</f>
        <v/>
      </c>
      <c r="I65" s="66" t="str">
        <f ca="1">IF(A65="","",IF(OR(COUNTIF(Specialties,VLOOKUP(A65,'Trust - Frontsheet'!$A$16:$AC$215,7,0))=0, AND(COUNTIF(Specialties,VLOOKUP(A65,'Trust - Frontsheet'!$A$16:$AC$215,8,0))=0,VLOOKUP(A65,'Trust - Frontsheet'!$A$16:$AC$215,8,0)&lt;&gt;"")),"You have entered unacceptable specialties.",""))</f>
        <v/>
      </c>
      <c r="J65" s="65"/>
      <c r="K65" s="65" t="str">
        <f t="shared" ca="1" si="0"/>
        <v/>
      </c>
      <c r="L65" s="65" t="str" cm="1">
        <f t="array" ref="L65">IF(SUMPRODUCT(--('Trust - Frontsheet'!$D74:$AC74=""))&lt;&gt;26,"","This is a blank row")</f>
        <v>This is a blank row</v>
      </c>
    </row>
    <row r="66" spans="1:12" ht="45" customHeight="1" x14ac:dyDescent="0.2">
      <c r="A66" t="str">
        <f ca="1">IF('Trust - Frontsheet'!A75="","",'Trust - Frontsheet'!A75)</f>
        <v/>
      </c>
      <c r="B66" s="65" t="str">
        <f ca="1">IF('Trust - Frontsheet'!A75="","",'Trust - Frontsheet'!D75)</f>
        <v/>
      </c>
      <c r="C66" s="65" t="str">
        <f ca="1">IF(VLOOKUP(A66,'Trust - Frontsheet'!$A$16:$AC$215,5,0)="","",VLOOKUP(A66,'Trust - Frontsheet'!$A$16:$AC$216,5,0))</f>
        <v/>
      </c>
      <c r="D66" s="65" t="str">
        <f ca="1">IF(VLOOKUP(A66,'Trust - Frontsheet'!$A$16:$AC$215,6,0)="","",VLOOKUP(A66,'Trust - Frontsheet'!$A$16:$AC$216,6,0))</f>
        <v/>
      </c>
      <c r="E66" s="66" t="str" cm="1">
        <f t="array" aca="1" ref="E66" ca="1">IF(OR(SUMPRODUCT(--(ISTEXT('Trust - Frontsheet'!I75:AC75)))&gt;0,SUMPRODUCT(--(ISERROR('Trust - Frontsheet'!AD75:AT75)))&gt;0),"There is invalid data on this row",IF(SUMPRODUCT(--('Trust - Frontsheet'!I75:AC75&lt;0))&gt;0,"This row contains negative values",IF(AND(L66="This is a blank Row",COUNTBLANK(INDIRECT("L" &amp; ROW() + 1 &amp; ":L" &amp; 206))&gt;0),"No blank rows in the data","")))</f>
        <v/>
      </c>
      <c r="F66" s="65" t="str">
        <f ca="1">IF(A66 = "","",IF('Trust - Frontsheet'!D75="", "Site code not present",""))</f>
        <v/>
      </c>
      <c r="G66" s="65" t="str">
        <f>IF('Trust - Frontsheet'!D75="","",IF(VLOOKUP(A66,'Trust - Frontsheet'!$A$16:$AC$215,6,0)="","Ward name not present",""))</f>
        <v/>
      </c>
      <c r="H66" s="65" t="str">
        <f ca="1">IF(A66="","",IF(VLOOKUP(A66,'Trust - Frontsheet'!$A$16:$AC$215,7,0)="","Specialty 1 has not been selected",""))</f>
        <v/>
      </c>
      <c r="I66" s="66" t="str">
        <f ca="1">IF(A66="","",IF(OR(COUNTIF(Specialties,VLOOKUP(A66,'Trust - Frontsheet'!$A$16:$AC$215,7,0))=0, AND(COUNTIF(Specialties,VLOOKUP(A66,'Trust - Frontsheet'!$A$16:$AC$215,8,0))=0,VLOOKUP(A66,'Trust - Frontsheet'!$A$16:$AC$215,8,0)&lt;&gt;"")),"You have entered unacceptable specialties.",""))</f>
        <v/>
      </c>
      <c r="J66" s="65"/>
      <c r="K66" s="65" t="str">
        <f t="shared" ca="1" si="0"/>
        <v/>
      </c>
      <c r="L66" s="65" t="str" cm="1">
        <f t="array" ref="L66">IF(SUMPRODUCT(--('Trust - Frontsheet'!$D75:$AC75=""))&lt;&gt;26,"","This is a blank row")</f>
        <v>This is a blank row</v>
      </c>
    </row>
    <row r="67" spans="1:12" ht="45" customHeight="1" x14ac:dyDescent="0.2">
      <c r="A67" t="str">
        <f ca="1">IF('Trust - Frontsheet'!A76="","",'Trust - Frontsheet'!A76)</f>
        <v/>
      </c>
      <c r="B67" s="65" t="str">
        <f ca="1">IF('Trust - Frontsheet'!A76="","",'Trust - Frontsheet'!D76)</f>
        <v/>
      </c>
      <c r="C67" s="65" t="str">
        <f ca="1">IF(VLOOKUP(A67,'Trust - Frontsheet'!$A$16:$AC$215,5,0)="","",VLOOKUP(A67,'Trust - Frontsheet'!$A$16:$AC$216,5,0))</f>
        <v/>
      </c>
      <c r="D67" s="65" t="str">
        <f ca="1">IF(VLOOKUP(A67,'Trust - Frontsheet'!$A$16:$AC$215,6,0)="","",VLOOKUP(A67,'Trust - Frontsheet'!$A$16:$AC$216,6,0))</f>
        <v/>
      </c>
      <c r="E67" s="66" t="str" cm="1">
        <f t="array" aca="1" ref="E67" ca="1">IF(OR(SUMPRODUCT(--(ISTEXT('Trust - Frontsheet'!I76:AC76)))&gt;0,SUMPRODUCT(--(ISERROR('Trust - Frontsheet'!AD76:AT76)))&gt;0),"There is invalid data on this row",IF(SUMPRODUCT(--('Trust - Frontsheet'!I76:AC76&lt;0))&gt;0,"This row contains negative values",IF(AND(L67="This is a blank Row",COUNTBLANK(INDIRECT("L" &amp; ROW() + 1 &amp; ":L" &amp; 206))&gt;0),"No blank rows in the data","")))</f>
        <v/>
      </c>
      <c r="F67" s="65" t="str">
        <f ca="1">IF(A67 = "","",IF('Trust - Frontsheet'!D76="", "Site code not present",""))</f>
        <v/>
      </c>
      <c r="G67" s="65" t="str">
        <f>IF('Trust - Frontsheet'!D76="","",IF(VLOOKUP(A67,'Trust - Frontsheet'!$A$16:$AC$215,6,0)="","Ward name not present",""))</f>
        <v/>
      </c>
      <c r="H67" s="65" t="str">
        <f ca="1">IF(A67="","",IF(VLOOKUP(A67,'Trust - Frontsheet'!$A$16:$AC$215,7,0)="","Specialty 1 has not been selected",""))</f>
        <v/>
      </c>
      <c r="I67" s="66" t="str">
        <f ca="1">IF(A67="","",IF(OR(COUNTIF(Specialties,VLOOKUP(A67,'Trust - Frontsheet'!$A$16:$AC$215,7,0))=0, AND(COUNTIF(Specialties,VLOOKUP(A67,'Trust - Frontsheet'!$A$16:$AC$215,8,0))=0,VLOOKUP(A67,'Trust - Frontsheet'!$A$16:$AC$215,8,0)&lt;&gt;"")),"You have entered unacceptable specialties.",""))</f>
        <v/>
      </c>
      <c r="J67" s="65"/>
      <c r="K67" s="65" t="str">
        <f t="shared" ca="1" si="0"/>
        <v/>
      </c>
      <c r="L67" s="65" t="str" cm="1">
        <f t="array" ref="L67">IF(SUMPRODUCT(--('Trust - Frontsheet'!$D76:$AC76=""))&lt;&gt;26,"","This is a blank row")</f>
        <v>This is a blank row</v>
      </c>
    </row>
    <row r="68" spans="1:12" ht="45" customHeight="1" x14ac:dyDescent="0.2">
      <c r="A68" t="str">
        <f ca="1">IF('Trust - Frontsheet'!A77="","",'Trust - Frontsheet'!A77)</f>
        <v/>
      </c>
      <c r="B68" s="65" t="str">
        <f ca="1">IF('Trust - Frontsheet'!A77="","",'Trust - Frontsheet'!D77)</f>
        <v/>
      </c>
      <c r="C68" s="65" t="str">
        <f ca="1">IF(VLOOKUP(A68,'Trust - Frontsheet'!$A$16:$AC$215,5,0)="","",VLOOKUP(A68,'Trust - Frontsheet'!$A$16:$AC$216,5,0))</f>
        <v/>
      </c>
      <c r="D68" s="65" t="str">
        <f ca="1">IF(VLOOKUP(A68,'Trust - Frontsheet'!$A$16:$AC$215,6,0)="","",VLOOKUP(A68,'Trust - Frontsheet'!$A$16:$AC$216,6,0))</f>
        <v/>
      </c>
      <c r="E68" s="66" t="str" cm="1">
        <f t="array" aca="1" ref="E68" ca="1">IF(OR(SUMPRODUCT(--(ISTEXT('Trust - Frontsheet'!I77:AC77)))&gt;0,SUMPRODUCT(--(ISERROR('Trust - Frontsheet'!AD77:AT77)))&gt;0),"There is invalid data on this row",IF(SUMPRODUCT(--('Trust - Frontsheet'!I77:AC77&lt;0))&gt;0,"This row contains negative values",IF(AND(L68="This is a blank Row",COUNTBLANK(INDIRECT("L" &amp; ROW() + 1 &amp; ":L" &amp; 206))&gt;0),"No blank rows in the data","")))</f>
        <v/>
      </c>
      <c r="F68" s="65" t="str">
        <f ca="1">IF(A68 = "","",IF('Trust - Frontsheet'!D77="", "Site code not present",""))</f>
        <v/>
      </c>
      <c r="G68" s="65" t="str">
        <f>IF('Trust - Frontsheet'!D77="","",IF(VLOOKUP(A68,'Trust - Frontsheet'!$A$16:$AC$215,6,0)="","Ward name not present",""))</f>
        <v/>
      </c>
      <c r="H68" s="65" t="str">
        <f ca="1">IF(A68="","",IF(VLOOKUP(A68,'Trust - Frontsheet'!$A$16:$AC$215,7,0)="","Specialty 1 has not been selected",""))</f>
        <v/>
      </c>
      <c r="I68" s="66" t="str">
        <f ca="1">IF(A68="","",IF(OR(COUNTIF(Specialties,VLOOKUP(A68,'Trust - Frontsheet'!$A$16:$AC$215,7,0))=0, AND(COUNTIF(Specialties,VLOOKUP(A68,'Trust - Frontsheet'!$A$16:$AC$215,8,0))=0,VLOOKUP(A68,'Trust - Frontsheet'!$A$16:$AC$215,8,0)&lt;&gt;"")),"You have entered unacceptable specialties.",""))</f>
        <v/>
      </c>
      <c r="J68" s="65"/>
      <c r="K68" s="65" t="str">
        <f t="shared" ca="1" si="0"/>
        <v/>
      </c>
      <c r="L68" s="65" t="str" cm="1">
        <f t="array" ref="L68">IF(SUMPRODUCT(--('Trust - Frontsheet'!$D77:$AC77=""))&lt;&gt;26,"","This is a blank row")</f>
        <v>This is a blank row</v>
      </c>
    </row>
    <row r="69" spans="1:12" ht="45" customHeight="1" x14ac:dyDescent="0.2">
      <c r="A69" t="str">
        <f ca="1">IF('Trust - Frontsheet'!A78="","",'Trust - Frontsheet'!A78)</f>
        <v/>
      </c>
      <c r="B69" s="65" t="str">
        <f ca="1">IF('Trust - Frontsheet'!A78="","",'Trust - Frontsheet'!D78)</f>
        <v/>
      </c>
      <c r="C69" s="65" t="str">
        <f ca="1">IF(VLOOKUP(A69,'Trust - Frontsheet'!$A$16:$AC$215,5,0)="","",VLOOKUP(A69,'Trust - Frontsheet'!$A$16:$AC$216,5,0))</f>
        <v/>
      </c>
      <c r="D69" s="65" t="str">
        <f ca="1">IF(VLOOKUP(A69,'Trust - Frontsheet'!$A$16:$AC$215,6,0)="","",VLOOKUP(A69,'Trust - Frontsheet'!$A$16:$AC$216,6,0))</f>
        <v/>
      </c>
      <c r="E69" s="66" t="str" cm="1">
        <f t="array" aca="1" ref="E69" ca="1">IF(OR(SUMPRODUCT(--(ISTEXT('Trust - Frontsheet'!I78:AC78)))&gt;0,SUMPRODUCT(--(ISERROR('Trust - Frontsheet'!AD78:AT78)))&gt;0),"There is invalid data on this row",IF(SUMPRODUCT(--('Trust - Frontsheet'!I78:AC78&lt;0))&gt;0,"This row contains negative values",IF(AND(L69="This is a blank Row",COUNTBLANK(INDIRECT("L" &amp; ROW() + 1 &amp; ":L" &amp; 206))&gt;0),"No blank rows in the data","")))</f>
        <v/>
      </c>
      <c r="F69" s="65" t="str">
        <f ca="1">IF(A69 = "","",IF('Trust - Frontsheet'!D78="", "Site code not present",""))</f>
        <v/>
      </c>
      <c r="G69" s="65" t="str">
        <f>IF('Trust - Frontsheet'!D78="","",IF(VLOOKUP(A69,'Trust - Frontsheet'!$A$16:$AC$215,6,0)="","Ward name not present",""))</f>
        <v/>
      </c>
      <c r="H69" s="65" t="str">
        <f ca="1">IF(A69="","",IF(VLOOKUP(A69,'Trust - Frontsheet'!$A$16:$AC$215,7,0)="","Specialty 1 has not been selected",""))</f>
        <v/>
      </c>
      <c r="I69" s="66" t="str">
        <f ca="1">IF(A69="","",IF(OR(COUNTIF(Specialties,VLOOKUP(A69,'Trust - Frontsheet'!$A$16:$AC$215,7,0))=0, AND(COUNTIF(Specialties,VLOOKUP(A69,'Trust - Frontsheet'!$A$16:$AC$215,8,0))=0,VLOOKUP(A69,'Trust - Frontsheet'!$A$16:$AC$215,8,0)&lt;&gt;"")),"You have entered unacceptable specialties.",""))</f>
        <v/>
      </c>
      <c r="J69" s="65"/>
      <c r="K69" s="65" t="str">
        <f t="shared" ca="1" si="0"/>
        <v/>
      </c>
      <c r="L69" s="65" t="str" cm="1">
        <f t="array" ref="L69">IF(SUMPRODUCT(--('Trust - Frontsheet'!$D78:$AC78=""))&lt;&gt;26,"","This is a blank row")</f>
        <v>This is a blank row</v>
      </c>
    </row>
    <row r="70" spans="1:12" ht="45" customHeight="1" x14ac:dyDescent="0.2">
      <c r="A70" t="str">
        <f ca="1">IF('Trust - Frontsheet'!A79="","",'Trust - Frontsheet'!A79)</f>
        <v/>
      </c>
      <c r="B70" s="65" t="str">
        <f ca="1">IF('Trust - Frontsheet'!A79="","",'Trust - Frontsheet'!D79)</f>
        <v/>
      </c>
      <c r="C70" s="65" t="str">
        <f ca="1">IF(VLOOKUP(A70,'Trust - Frontsheet'!$A$16:$AC$215,5,0)="","",VLOOKUP(A70,'Trust - Frontsheet'!$A$16:$AC$216,5,0))</f>
        <v/>
      </c>
      <c r="D70" s="65" t="str">
        <f ca="1">IF(VLOOKUP(A70,'Trust - Frontsheet'!$A$16:$AC$215,6,0)="","",VLOOKUP(A70,'Trust - Frontsheet'!$A$16:$AC$216,6,0))</f>
        <v/>
      </c>
      <c r="E70" s="66" t="str" cm="1">
        <f t="array" aca="1" ref="E70" ca="1">IF(OR(SUMPRODUCT(--(ISTEXT('Trust - Frontsheet'!I79:AC79)))&gt;0,SUMPRODUCT(--(ISERROR('Trust - Frontsheet'!AD79:AT79)))&gt;0),"There is invalid data on this row",IF(SUMPRODUCT(--('Trust - Frontsheet'!I79:AC79&lt;0))&gt;0,"This row contains negative values",IF(AND(L70="This is a blank Row",COUNTBLANK(INDIRECT("L" &amp; ROW() + 1 &amp; ":L" &amp; 206))&gt;0),"No blank rows in the data","")))</f>
        <v/>
      </c>
      <c r="F70" s="65" t="str">
        <f ca="1">IF(A70 = "","",IF('Trust - Frontsheet'!D79="", "Site code not present",""))</f>
        <v/>
      </c>
      <c r="G70" s="65" t="str">
        <f>IF('Trust - Frontsheet'!D79="","",IF(VLOOKUP(A70,'Trust - Frontsheet'!$A$16:$AC$215,6,0)="","Ward name not present",""))</f>
        <v/>
      </c>
      <c r="H70" s="65" t="str">
        <f ca="1">IF(A70="","",IF(VLOOKUP(A70,'Trust - Frontsheet'!$A$16:$AC$215,7,0)="","Specialty 1 has not been selected",""))</f>
        <v/>
      </c>
      <c r="I70" s="66" t="str">
        <f ca="1">IF(A70="","",IF(OR(COUNTIF(Specialties,VLOOKUP(A70,'Trust - Frontsheet'!$A$16:$AC$215,7,0))=0, AND(COUNTIF(Specialties,VLOOKUP(A70,'Trust - Frontsheet'!$A$16:$AC$215,8,0))=0,VLOOKUP(A70,'Trust - Frontsheet'!$A$16:$AC$215,8,0)&lt;&gt;"")),"You have entered unacceptable specialties.",""))</f>
        <v/>
      </c>
      <c r="J70" s="65"/>
      <c r="K70" s="65" t="str">
        <f t="shared" ca="1" si="0"/>
        <v/>
      </c>
      <c r="L70" s="65" t="str" cm="1">
        <f t="array" ref="L70">IF(SUMPRODUCT(--('Trust - Frontsheet'!$D79:$AC79=""))&lt;&gt;26,"","This is a blank row")</f>
        <v>This is a blank row</v>
      </c>
    </row>
    <row r="71" spans="1:12" ht="45" customHeight="1" x14ac:dyDescent="0.2">
      <c r="A71" t="str">
        <f ca="1">IF('Trust - Frontsheet'!A80="","",'Trust - Frontsheet'!A80)</f>
        <v/>
      </c>
      <c r="B71" s="65" t="str">
        <f ca="1">IF('Trust - Frontsheet'!A80="","",'Trust - Frontsheet'!D80)</f>
        <v/>
      </c>
      <c r="C71" s="65" t="str">
        <f ca="1">IF(VLOOKUP(A71,'Trust - Frontsheet'!$A$16:$AC$215,5,0)="","",VLOOKUP(A71,'Trust - Frontsheet'!$A$16:$AC$216,5,0))</f>
        <v/>
      </c>
      <c r="D71" s="65" t="str">
        <f ca="1">IF(VLOOKUP(A71,'Trust - Frontsheet'!$A$16:$AC$215,6,0)="","",VLOOKUP(A71,'Trust - Frontsheet'!$A$16:$AC$216,6,0))</f>
        <v/>
      </c>
      <c r="E71" s="66" t="str" cm="1">
        <f t="array" aca="1" ref="E71" ca="1">IF(OR(SUMPRODUCT(--(ISTEXT('Trust - Frontsheet'!I80:AC80)))&gt;0,SUMPRODUCT(--(ISERROR('Trust - Frontsheet'!AD80:AT80)))&gt;0),"There is invalid data on this row",IF(SUMPRODUCT(--('Trust - Frontsheet'!I80:AC80&lt;0))&gt;0,"This row contains negative values",IF(AND(L71="This is a blank Row",COUNTBLANK(INDIRECT("L" &amp; ROW() + 1 &amp; ":L" &amp; 206))&gt;0),"No blank rows in the data","")))</f>
        <v/>
      </c>
      <c r="F71" s="65" t="str">
        <f ca="1">IF(A71 = "","",IF('Trust - Frontsheet'!D80="", "Site code not present",""))</f>
        <v/>
      </c>
      <c r="G71" s="65" t="str">
        <f>IF('Trust - Frontsheet'!D80="","",IF(VLOOKUP(A71,'Trust - Frontsheet'!$A$16:$AC$215,6,0)="","Ward name not present",""))</f>
        <v/>
      </c>
      <c r="H71" s="65" t="str">
        <f ca="1">IF(A71="","",IF(VLOOKUP(A71,'Trust - Frontsheet'!$A$16:$AC$215,7,0)="","Specialty 1 has not been selected",""))</f>
        <v/>
      </c>
      <c r="I71" s="66" t="str">
        <f ca="1">IF(A71="","",IF(OR(COUNTIF(Specialties,VLOOKUP(A71,'Trust - Frontsheet'!$A$16:$AC$215,7,0))=0, AND(COUNTIF(Specialties,VLOOKUP(A71,'Trust - Frontsheet'!$A$16:$AC$215,8,0))=0,VLOOKUP(A71,'Trust - Frontsheet'!$A$16:$AC$215,8,0)&lt;&gt;"")),"You have entered unacceptable specialties.",""))</f>
        <v/>
      </c>
      <c r="J71" s="65"/>
      <c r="K71" s="65" t="str">
        <f t="shared" ca="1" si="0"/>
        <v/>
      </c>
      <c r="L71" s="65" t="str" cm="1">
        <f t="array" ref="L71">IF(SUMPRODUCT(--('Trust - Frontsheet'!$D80:$AC80=""))&lt;&gt;26,"","This is a blank row")</f>
        <v>This is a blank row</v>
      </c>
    </row>
    <row r="72" spans="1:12" ht="45" customHeight="1" x14ac:dyDescent="0.2">
      <c r="A72" t="str">
        <f ca="1">IF('Trust - Frontsheet'!A81="","",'Trust - Frontsheet'!A81)</f>
        <v/>
      </c>
      <c r="B72" s="65" t="str">
        <f ca="1">IF('Trust - Frontsheet'!A81="","",'Trust - Frontsheet'!D81)</f>
        <v/>
      </c>
      <c r="C72" s="65" t="str">
        <f ca="1">IF(VLOOKUP(A72,'Trust - Frontsheet'!$A$16:$AC$215,5,0)="","",VLOOKUP(A72,'Trust - Frontsheet'!$A$16:$AC$216,5,0))</f>
        <v/>
      </c>
      <c r="D72" s="65" t="str">
        <f ca="1">IF(VLOOKUP(A72,'Trust - Frontsheet'!$A$16:$AC$215,6,0)="","",VLOOKUP(A72,'Trust - Frontsheet'!$A$16:$AC$216,6,0))</f>
        <v/>
      </c>
      <c r="E72" s="66" t="str" cm="1">
        <f t="array" aca="1" ref="E72" ca="1">IF(OR(SUMPRODUCT(--(ISTEXT('Trust - Frontsheet'!I81:AC81)))&gt;0,SUMPRODUCT(--(ISERROR('Trust - Frontsheet'!AD81:AT81)))&gt;0),"There is invalid data on this row",IF(SUMPRODUCT(--('Trust - Frontsheet'!I81:AC81&lt;0))&gt;0,"This row contains negative values",IF(AND(L72="This is a blank Row",COUNTBLANK(INDIRECT("L" &amp; ROW() + 1 &amp; ":L" &amp; 206))&gt;0),"No blank rows in the data","")))</f>
        <v/>
      </c>
      <c r="F72" s="65" t="str">
        <f ca="1">IF(A72 = "","",IF('Trust - Frontsheet'!D81="", "Site code not present",""))</f>
        <v/>
      </c>
      <c r="G72" s="65" t="str">
        <f>IF('Trust - Frontsheet'!D81="","",IF(VLOOKUP(A72,'Trust - Frontsheet'!$A$16:$AC$215,6,0)="","Ward name not present",""))</f>
        <v/>
      </c>
      <c r="H72" s="65" t="str">
        <f ca="1">IF(A72="","",IF(VLOOKUP(A72,'Trust - Frontsheet'!$A$16:$AC$215,7,0)="","Specialty 1 has not been selected",""))</f>
        <v/>
      </c>
      <c r="I72" s="66" t="str">
        <f ca="1">IF(A72="","",IF(OR(COUNTIF(Specialties,VLOOKUP(A72,'Trust - Frontsheet'!$A$16:$AC$215,7,0))=0, AND(COUNTIF(Specialties,VLOOKUP(A72,'Trust - Frontsheet'!$A$16:$AC$215,8,0))=0,VLOOKUP(A72,'Trust - Frontsheet'!$A$16:$AC$215,8,0)&lt;&gt;"")),"You have entered unacceptable specialties.",""))</f>
        <v/>
      </c>
      <c r="J72" s="65"/>
      <c r="K72" s="65" t="str">
        <f t="shared" ref="K72:K135" ca="1" si="1">IF(A72="","",IF(COUNTIF($A$7:$A$206,A72)&gt;1,"You have entered a duplicate site-ward pair",""))</f>
        <v/>
      </c>
      <c r="L72" s="65" t="str" cm="1">
        <f t="array" ref="L72">IF(SUMPRODUCT(--('Trust - Frontsheet'!$D81:$AC81=""))&lt;&gt;26,"","This is a blank row")</f>
        <v>This is a blank row</v>
      </c>
    </row>
    <row r="73" spans="1:12" ht="45" customHeight="1" x14ac:dyDescent="0.2">
      <c r="A73" t="str">
        <f ca="1">IF('Trust - Frontsheet'!A82="","",'Trust - Frontsheet'!A82)</f>
        <v/>
      </c>
      <c r="B73" s="65" t="str">
        <f ca="1">IF('Trust - Frontsheet'!A82="","",'Trust - Frontsheet'!D82)</f>
        <v/>
      </c>
      <c r="C73" s="65" t="str">
        <f ca="1">IF(VLOOKUP(A73,'Trust - Frontsheet'!$A$16:$AC$215,5,0)="","",VLOOKUP(A73,'Trust - Frontsheet'!$A$16:$AC$216,5,0))</f>
        <v/>
      </c>
      <c r="D73" s="65" t="str">
        <f ca="1">IF(VLOOKUP(A73,'Trust - Frontsheet'!$A$16:$AC$215,6,0)="","",VLOOKUP(A73,'Trust - Frontsheet'!$A$16:$AC$216,6,0))</f>
        <v/>
      </c>
      <c r="E73" s="66" t="str" cm="1">
        <f t="array" aca="1" ref="E73" ca="1">IF(OR(SUMPRODUCT(--(ISTEXT('Trust - Frontsheet'!I82:AC82)))&gt;0,SUMPRODUCT(--(ISERROR('Trust - Frontsheet'!AD82:AT82)))&gt;0),"There is invalid data on this row",IF(SUMPRODUCT(--('Trust - Frontsheet'!I82:AC82&lt;0))&gt;0,"This row contains negative values",IF(AND(L73="This is a blank Row",COUNTBLANK(INDIRECT("L" &amp; ROW() + 1 &amp; ":L" &amp; 206))&gt;0),"No blank rows in the data","")))</f>
        <v/>
      </c>
      <c r="F73" s="65" t="str">
        <f ca="1">IF(A73 = "","",IF('Trust - Frontsheet'!D82="", "Site code not present",""))</f>
        <v/>
      </c>
      <c r="G73" s="65" t="str">
        <f>IF('Trust - Frontsheet'!D82="","",IF(VLOOKUP(A73,'Trust - Frontsheet'!$A$16:$AC$215,6,0)="","Ward name not present",""))</f>
        <v/>
      </c>
      <c r="H73" s="65" t="str">
        <f ca="1">IF(A73="","",IF(VLOOKUP(A73,'Trust - Frontsheet'!$A$16:$AC$215,7,0)="","Specialty 1 has not been selected",""))</f>
        <v/>
      </c>
      <c r="I73" s="66" t="str">
        <f ca="1">IF(A73="","",IF(OR(COUNTIF(Specialties,VLOOKUP(A73,'Trust - Frontsheet'!$A$16:$AC$215,7,0))=0, AND(COUNTIF(Specialties,VLOOKUP(A73,'Trust - Frontsheet'!$A$16:$AC$215,8,0))=0,VLOOKUP(A73,'Trust - Frontsheet'!$A$16:$AC$215,8,0)&lt;&gt;"")),"You have entered unacceptable specialties.",""))</f>
        <v/>
      </c>
      <c r="J73" s="65"/>
      <c r="K73" s="65" t="str">
        <f t="shared" ca="1" si="1"/>
        <v/>
      </c>
      <c r="L73" s="65" t="str" cm="1">
        <f t="array" ref="L73">IF(SUMPRODUCT(--('Trust - Frontsheet'!$D82:$AC82=""))&lt;&gt;26,"","This is a blank row")</f>
        <v>This is a blank row</v>
      </c>
    </row>
    <row r="74" spans="1:12" ht="45" customHeight="1" x14ac:dyDescent="0.2">
      <c r="A74" t="str">
        <f ca="1">IF('Trust - Frontsheet'!A83="","",'Trust - Frontsheet'!A83)</f>
        <v/>
      </c>
      <c r="B74" s="65" t="str">
        <f ca="1">IF('Trust - Frontsheet'!A83="","",'Trust - Frontsheet'!D83)</f>
        <v/>
      </c>
      <c r="C74" s="65" t="str">
        <f ca="1">IF(VLOOKUP(A74,'Trust - Frontsheet'!$A$16:$AC$215,5,0)="","",VLOOKUP(A74,'Trust - Frontsheet'!$A$16:$AC$216,5,0))</f>
        <v/>
      </c>
      <c r="D74" s="65" t="str">
        <f ca="1">IF(VLOOKUP(A74,'Trust - Frontsheet'!$A$16:$AC$215,6,0)="","",VLOOKUP(A74,'Trust - Frontsheet'!$A$16:$AC$216,6,0))</f>
        <v/>
      </c>
      <c r="E74" s="66" t="str" cm="1">
        <f t="array" aca="1" ref="E74" ca="1">IF(OR(SUMPRODUCT(--(ISTEXT('Trust - Frontsheet'!I83:AC83)))&gt;0,SUMPRODUCT(--(ISERROR('Trust - Frontsheet'!AD83:AT83)))&gt;0),"There is invalid data on this row",IF(SUMPRODUCT(--('Trust - Frontsheet'!I83:AC83&lt;0))&gt;0,"This row contains negative values",IF(AND(L74="This is a blank Row",COUNTBLANK(INDIRECT("L" &amp; ROW() + 1 &amp; ":L" &amp; 206))&gt;0),"No blank rows in the data","")))</f>
        <v/>
      </c>
      <c r="F74" s="65" t="str">
        <f ca="1">IF(A74 = "","",IF('Trust - Frontsheet'!D83="", "Site code not present",""))</f>
        <v/>
      </c>
      <c r="G74" s="65" t="str">
        <f>IF('Trust - Frontsheet'!D83="","",IF(VLOOKUP(A74,'Trust - Frontsheet'!$A$16:$AC$215,6,0)="","Ward name not present",""))</f>
        <v/>
      </c>
      <c r="H74" s="65" t="str">
        <f ca="1">IF(A74="","",IF(VLOOKUP(A74,'Trust - Frontsheet'!$A$16:$AC$215,7,0)="","Specialty 1 has not been selected",""))</f>
        <v/>
      </c>
      <c r="I74" s="66" t="str">
        <f ca="1">IF(A74="","",IF(OR(COUNTIF(Specialties,VLOOKUP(A74,'Trust - Frontsheet'!$A$16:$AC$215,7,0))=0, AND(COUNTIF(Specialties,VLOOKUP(A74,'Trust - Frontsheet'!$A$16:$AC$215,8,0))=0,VLOOKUP(A74,'Trust - Frontsheet'!$A$16:$AC$215,8,0)&lt;&gt;"")),"You have entered unacceptable specialties.",""))</f>
        <v/>
      </c>
      <c r="J74" s="65"/>
      <c r="K74" s="65" t="str">
        <f t="shared" ca="1" si="1"/>
        <v/>
      </c>
      <c r="L74" s="65" t="str" cm="1">
        <f t="array" ref="L74">IF(SUMPRODUCT(--('Trust - Frontsheet'!$D83:$AC83=""))&lt;&gt;26,"","This is a blank row")</f>
        <v>This is a blank row</v>
      </c>
    </row>
    <row r="75" spans="1:12" ht="45" customHeight="1" x14ac:dyDescent="0.2">
      <c r="A75" t="str">
        <f ca="1">IF('Trust - Frontsheet'!A84="","",'Trust - Frontsheet'!A84)</f>
        <v/>
      </c>
      <c r="B75" s="65" t="str">
        <f ca="1">IF('Trust - Frontsheet'!A84="","",'Trust - Frontsheet'!D84)</f>
        <v/>
      </c>
      <c r="C75" s="65" t="str">
        <f ca="1">IF(VLOOKUP(A75,'Trust - Frontsheet'!$A$16:$AC$215,5,0)="","",VLOOKUP(A75,'Trust - Frontsheet'!$A$16:$AC$216,5,0))</f>
        <v/>
      </c>
      <c r="D75" s="65" t="str">
        <f ca="1">IF(VLOOKUP(A75,'Trust - Frontsheet'!$A$16:$AC$215,6,0)="","",VLOOKUP(A75,'Trust - Frontsheet'!$A$16:$AC$216,6,0))</f>
        <v/>
      </c>
      <c r="E75" s="66" t="str" cm="1">
        <f t="array" aca="1" ref="E75" ca="1">IF(OR(SUMPRODUCT(--(ISTEXT('Trust - Frontsheet'!I84:AC84)))&gt;0,SUMPRODUCT(--(ISERROR('Trust - Frontsheet'!AD84:AT84)))&gt;0),"There is invalid data on this row",IF(SUMPRODUCT(--('Trust - Frontsheet'!I84:AC84&lt;0))&gt;0,"This row contains negative values",IF(AND(L75="This is a blank Row",COUNTBLANK(INDIRECT("L" &amp; ROW() + 1 &amp; ":L" &amp; 206))&gt;0),"No blank rows in the data","")))</f>
        <v/>
      </c>
      <c r="F75" s="65" t="str">
        <f ca="1">IF(A75 = "","",IF('Trust - Frontsheet'!D84="", "Site code not present",""))</f>
        <v/>
      </c>
      <c r="G75" s="65" t="str">
        <f>IF('Trust - Frontsheet'!D84="","",IF(VLOOKUP(A75,'Trust - Frontsheet'!$A$16:$AC$215,6,0)="","Ward name not present",""))</f>
        <v/>
      </c>
      <c r="H75" s="65" t="str">
        <f ca="1">IF(A75="","",IF(VLOOKUP(A75,'Trust - Frontsheet'!$A$16:$AC$215,7,0)="","Specialty 1 has not been selected",""))</f>
        <v/>
      </c>
      <c r="I75" s="66" t="str">
        <f ca="1">IF(A75="","",IF(OR(COUNTIF(Specialties,VLOOKUP(A75,'Trust - Frontsheet'!$A$16:$AC$215,7,0))=0, AND(COUNTIF(Specialties,VLOOKUP(A75,'Trust - Frontsheet'!$A$16:$AC$215,8,0))=0,VLOOKUP(A75,'Trust - Frontsheet'!$A$16:$AC$215,8,0)&lt;&gt;"")),"You have entered unacceptable specialties.",""))</f>
        <v/>
      </c>
      <c r="J75" s="65"/>
      <c r="K75" s="65" t="str">
        <f t="shared" ca="1" si="1"/>
        <v/>
      </c>
      <c r="L75" s="65" t="str" cm="1">
        <f t="array" ref="L75">IF(SUMPRODUCT(--('Trust - Frontsheet'!$D84:$AC84=""))&lt;&gt;26,"","This is a blank row")</f>
        <v>This is a blank row</v>
      </c>
    </row>
    <row r="76" spans="1:12" ht="45" customHeight="1" x14ac:dyDescent="0.2">
      <c r="A76" t="str">
        <f ca="1">IF('Trust - Frontsheet'!A85="","",'Trust - Frontsheet'!A85)</f>
        <v/>
      </c>
      <c r="B76" s="65" t="str">
        <f ca="1">IF('Trust - Frontsheet'!A85="","",'Trust - Frontsheet'!D85)</f>
        <v/>
      </c>
      <c r="C76" s="65" t="str">
        <f ca="1">IF(VLOOKUP(A76,'Trust - Frontsheet'!$A$16:$AC$215,5,0)="","",VLOOKUP(A76,'Trust - Frontsheet'!$A$16:$AC$216,5,0))</f>
        <v/>
      </c>
      <c r="D76" s="65" t="str">
        <f ca="1">IF(VLOOKUP(A76,'Trust - Frontsheet'!$A$16:$AC$215,6,0)="","",VLOOKUP(A76,'Trust - Frontsheet'!$A$16:$AC$216,6,0))</f>
        <v/>
      </c>
      <c r="E76" s="66" t="str" cm="1">
        <f t="array" aca="1" ref="E76" ca="1">IF(OR(SUMPRODUCT(--(ISTEXT('Trust - Frontsheet'!I85:AC85)))&gt;0,SUMPRODUCT(--(ISERROR('Trust - Frontsheet'!AD85:AT85)))&gt;0),"There is invalid data on this row",IF(SUMPRODUCT(--('Trust - Frontsheet'!I85:AC85&lt;0))&gt;0,"This row contains negative values",IF(AND(L76="This is a blank Row",COUNTBLANK(INDIRECT("L" &amp; ROW() + 1 &amp; ":L" &amp; 206))&gt;0),"No blank rows in the data","")))</f>
        <v/>
      </c>
      <c r="F76" s="65" t="str">
        <f ca="1">IF(A76 = "","",IF('Trust - Frontsheet'!D85="", "Site code not present",""))</f>
        <v/>
      </c>
      <c r="G76" s="65" t="str">
        <f>IF('Trust - Frontsheet'!D85="","",IF(VLOOKUP(A76,'Trust - Frontsheet'!$A$16:$AC$215,6,0)="","Ward name not present",""))</f>
        <v/>
      </c>
      <c r="H76" s="65" t="str">
        <f ca="1">IF(A76="","",IF(VLOOKUP(A76,'Trust - Frontsheet'!$A$16:$AC$215,7,0)="","Specialty 1 has not been selected",""))</f>
        <v/>
      </c>
      <c r="I76" s="66" t="str">
        <f ca="1">IF(A76="","",IF(OR(COUNTIF(Specialties,VLOOKUP(A76,'Trust - Frontsheet'!$A$16:$AC$215,7,0))=0, AND(COUNTIF(Specialties,VLOOKUP(A76,'Trust - Frontsheet'!$A$16:$AC$215,8,0))=0,VLOOKUP(A76,'Trust - Frontsheet'!$A$16:$AC$215,8,0)&lt;&gt;"")),"You have entered unacceptable specialties.",""))</f>
        <v/>
      </c>
      <c r="J76" s="65"/>
      <c r="K76" s="65" t="str">
        <f t="shared" ca="1" si="1"/>
        <v/>
      </c>
      <c r="L76" s="65" t="str" cm="1">
        <f t="array" ref="L76">IF(SUMPRODUCT(--('Trust - Frontsheet'!$D85:$AC85=""))&lt;&gt;26,"","This is a blank row")</f>
        <v>This is a blank row</v>
      </c>
    </row>
    <row r="77" spans="1:12" ht="45" customHeight="1" x14ac:dyDescent="0.2">
      <c r="A77" t="str">
        <f ca="1">IF('Trust - Frontsheet'!A86="","",'Trust - Frontsheet'!A86)</f>
        <v/>
      </c>
      <c r="B77" s="65" t="str">
        <f ca="1">IF('Trust - Frontsheet'!A86="","",'Trust - Frontsheet'!D86)</f>
        <v/>
      </c>
      <c r="C77" s="65" t="str">
        <f ca="1">IF(VLOOKUP(A77,'Trust - Frontsheet'!$A$16:$AC$215,5,0)="","",VLOOKUP(A77,'Trust - Frontsheet'!$A$16:$AC$216,5,0))</f>
        <v/>
      </c>
      <c r="D77" s="65" t="str">
        <f ca="1">IF(VLOOKUP(A77,'Trust - Frontsheet'!$A$16:$AC$215,6,0)="","",VLOOKUP(A77,'Trust - Frontsheet'!$A$16:$AC$216,6,0))</f>
        <v/>
      </c>
      <c r="E77" s="66" t="str" cm="1">
        <f t="array" aca="1" ref="E77" ca="1">IF(OR(SUMPRODUCT(--(ISTEXT('Trust - Frontsheet'!I86:AC86)))&gt;0,SUMPRODUCT(--(ISERROR('Trust - Frontsheet'!AD86:AT86)))&gt;0),"There is invalid data on this row",IF(SUMPRODUCT(--('Trust - Frontsheet'!I86:AC86&lt;0))&gt;0,"This row contains negative values",IF(AND(L77="This is a blank Row",COUNTBLANK(INDIRECT("L" &amp; ROW() + 1 &amp; ":L" &amp; 206))&gt;0),"No blank rows in the data","")))</f>
        <v/>
      </c>
      <c r="F77" s="65" t="str">
        <f ca="1">IF(A77 = "","",IF('Trust - Frontsheet'!D86="", "Site code not present",""))</f>
        <v/>
      </c>
      <c r="G77" s="65" t="str">
        <f>IF('Trust - Frontsheet'!D86="","",IF(VLOOKUP(A77,'Trust - Frontsheet'!$A$16:$AC$215,6,0)="","Ward name not present",""))</f>
        <v/>
      </c>
      <c r="H77" s="65" t="str">
        <f ca="1">IF(A77="","",IF(VLOOKUP(A77,'Trust - Frontsheet'!$A$16:$AC$215,7,0)="","Specialty 1 has not been selected",""))</f>
        <v/>
      </c>
      <c r="I77" s="66" t="str">
        <f ca="1">IF(A77="","",IF(OR(COUNTIF(Specialties,VLOOKUP(A77,'Trust - Frontsheet'!$A$16:$AC$215,7,0))=0, AND(COUNTIF(Specialties,VLOOKUP(A77,'Trust - Frontsheet'!$A$16:$AC$215,8,0))=0,VLOOKUP(A77,'Trust - Frontsheet'!$A$16:$AC$215,8,0)&lt;&gt;"")),"You have entered unacceptable specialties.",""))</f>
        <v/>
      </c>
      <c r="J77" s="65"/>
      <c r="K77" s="65" t="str">
        <f t="shared" ca="1" si="1"/>
        <v/>
      </c>
      <c r="L77" s="65" t="str" cm="1">
        <f t="array" ref="L77">IF(SUMPRODUCT(--('Trust - Frontsheet'!$D86:$AC86=""))&lt;&gt;26,"","This is a blank row")</f>
        <v>This is a blank row</v>
      </c>
    </row>
    <row r="78" spans="1:12" ht="45" customHeight="1" x14ac:dyDescent="0.2">
      <c r="A78" t="str">
        <f ca="1">IF('Trust - Frontsheet'!A87="","",'Trust - Frontsheet'!A87)</f>
        <v/>
      </c>
      <c r="B78" s="65" t="str">
        <f ca="1">IF('Trust - Frontsheet'!A87="","",'Trust - Frontsheet'!D87)</f>
        <v/>
      </c>
      <c r="C78" s="65" t="str">
        <f ca="1">IF(VLOOKUP(A78,'Trust - Frontsheet'!$A$16:$AC$215,5,0)="","",VLOOKUP(A78,'Trust - Frontsheet'!$A$16:$AC$216,5,0))</f>
        <v/>
      </c>
      <c r="D78" s="65" t="str">
        <f ca="1">IF(VLOOKUP(A78,'Trust - Frontsheet'!$A$16:$AC$215,6,0)="","",VLOOKUP(A78,'Trust - Frontsheet'!$A$16:$AC$216,6,0))</f>
        <v/>
      </c>
      <c r="E78" s="66" t="str" cm="1">
        <f t="array" aca="1" ref="E78" ca="1">IF(OR(SUMPRODUCT(--(ISTEXT('Trust - Frontsheet'!I87:AC87)))&gt;0,SUMPRODUCT(--(ISERROR('Trust - Frontsheet'!AD87:AT87)))&gt;0),"There is invalid data on this row",IF(SUMPRODUCT(--('Trust - Frontsheet'!I87:AC87&lt;0))&gt;0,"This row contains negative values",IF(AND(L78="This is a blank Row",COUNTBLANK(INDIRECT("L" &amp; ROW() + 1 &amp; ":L" &amp; 206))&gt;0),"No blank rows in the data","")))</f>
        <v/>
      </c>
      <c r="F78" s="65" t="str">
        <f ca="1">IF(A78 = "","",IF('Trust - Frontsheet'!D87="", "Site code not present",""))</f>
        <v/>
      </c>
      <c r="G78" s="65" t="str">
        <f>IF('Trust - Frontsheet'!D87="","",IF(VLOOKUP(A78,'Trust - Frontsheet'!$A$16:$AC$215,6,0)="","Ward name not present",""))</f>
        <v/>
      </c>
      <c r="H78" s="65" t="str">
        <f ca="1">IF(A78="","",IF(VLOOKUP(A78,'Trust - Frontsheet'!$A$16:$AC$215,7,0)="","Specialty 1 has not been selected",""))</f>
        <v/>
      </c>
      <c r="I78" s="66" t="str">
        <f ca="1">IF(A78="","",IF(OR(COUNTIF(Specialties,VLOOKUP(A78,'Trust - Frontsheet'!$A$16:$AC$215,7,0))=0, AND(COUNTIF(Specialties,VLOOKUP(A78,'Trust - Frontsheet'!$A$16:$AC$215,8,0))=0,VLOOKUP(A78,'Trust - Frontsheet'!$A$16:$AC$215,8,0)&lt;&gt;"")),"You have entered unacceptable specialties.",""))</f>
        <v/>
      </c>
      <c r="J78" s="65"/>
      <c r="K78" s="65" t="str">
        <f t="shared" ca="1" si="1"/>
        <v/>
      </c>
      <c r="L78" s="65" t="str" cm="1">
        <f t="array" ref="L78">IF(SUMPRODUCT(--('Trust - Frontsheet'!$D87:$AC87=""))&lt;&gt;26,"","This is a blank row")</f>
        <v>This is a blank row</v>
      </c>
    </row>
    <row r="79" spans="1:12" ht="45" customHeight="1" x14ac:dyDescent="0.2">
      <c r="A79" t="str">
        <f ca="1">IF('Trust - Frontsheet'!A88="","",'Trust - Frontsheet'!A88)</f>
        <v/>
      </c>
      <c r="B79" s="65" t="str">
        <f ca="1">IF('Trust - Frontsheet'!A88="","",'Trust - Frontsheet'!D88)</f>
        <v/>
      </c>
      <c r="C79" s="65" t="str">
        <f ca="1">IF(VLOOKUP(A79,'Trust - Frontsheet'!$A$16:$AC$215,5,0)="","",VLOOKUP(A79,'Trust - Frontsheet'!$A$16:$AC$216,5,0))</f>
        <v/>
      </c>
      <c r="D79" s="65" t="str">
        <f ca="1">IF(VLOOKUP(A79,'Trust - Frontsheet'!$A$16:$AC$215,6,0)="","",VLOOKUP(A79,'Trust - Frontsheet'!$A$16:$AC$216,6,0))</f>
        <v/>
      </c>
      <c r="E79" s="66" t="str" cm="1">
        <f t="array" aca="1" ref="E79" ca="1">IF(OR(SUMPRODUCT(--(ISTEXT('Trust - Frontsheet'!I88:AC88)))&gt;0,SUMPRODUCT(--(ISERROR('Trust - Frontsheet'!AD88:AT88)))&gt;0),"There is invalid data on this row",IF(SUMPRODUCT(--('Trust - Frontsheet'!I88:AC88&lt;0))&gt;0,"This row contains negative values",IF(AND(L79="This is a blank Row",COUNTBLANK(INDIRECT("L" &amp; ROW() + 1 &amp; ":L" &amp; 206))&gt;0),"No blank rows in the data","")))</f>
        <v/>
      </c>
      <c r="F79" s="65" t="str">
        <f ca="1">IF(A79 = "","",IF('Trust - Frontsheet'!D88="", "Site code not present",""))</f>
        <v/>
      </c>
      <c r="G79" s="65" t="str">
        <f>IF('Trust - Frontsheet'!D88="","",IF(VLOOKUP(A79,'Trust - Frontsheet'!$A$16:$AC$215,6,0)="","Ward name not present",""))</f>
        <v/>
      </c>
      <c r="H79" s="65" t="str">
        <f ca="1">IF(A79="","",IF(VLOOKUP(A79,'Trust - Frontsheet'!$A$16:$AC$215,7,0)="","Specialty 1 has not been selected",""))</f>
        <v/>
      </c>
      <c r="I79" s="66" t="str">
        <f ca="1">IF(A79="","",IF(OR(COUNTIF(Specialties,VLOOKUP(A79,'Trust - Frontsheet'!$A$16:$AC$215,7,0))=0, AND(COUNTIF(Specialties,VLOOKUP(A79,'Trust - Frontsheet'!$A$16:$AC$215,8,0))=0,VLOOKUP(A79,'Trust - Frontsheet'!$A$16:$AC$215,8,0)&lt;&gt;"")),"You have entered unacceptable specialties.",""))</f>
        <v/>
      </c>
      <c r="J79" s="65"/>
      <c r="K79" s="65" t="str">
        <f t="shared" ca="1" si="1"/>
        <v/>
      </c>
      <c r="L79" s="65" t="str" cm="1">
        <f t="array" ref="L79">IF(SUMPRODUCT(--('Trust - Frontsheet'!$D88:$AC88=""))&lt;&gt;26,"","This is a blank row")</f>
        <v>This is a blank row</v>
      </c>
    </row>
    <row r="80" spans="1:12" ht="45" customHeight="1" x14ac:dyDescent="0.2">
      <c r="A80" t="str">
        <f ca="1">IF('Trust - Frontsheet'!A89="","",'Trust - Frontsheet'!A89)</f>
        <v/>
      </c>
      <c r="B80" s="65" t="str">
        <f ca="1">IF('Trust - Frontsheet'!A89="","",'Trust - Frontsheet'!D89)</f>
        <v/>
      </c>
      <c r="C80" s="65" t="str">
        <f ca="1">IF(VLOOKUP(A80,'Trust - Frontsheet'!$A$16:$AC$215,5,0)="","",VLOOKUP(A80,'Trust - Frontsheet'!$A$16:$AC$216,5,0))</f>
        <v/>
      </c>
      <c r="D80" s="65" t="str">
        <f ca="1">IF(VLOOKUP(A80,'Trust - Frontsheet'!$A$16:$AC$215,6,0)="","",VLOOKUP(A80,'Trust - Frontsheet'!$A$16:$AC$216,6,0))</f>
        <v/>
      </c>
      <c r="E80" s="66" t="str" cm="1">
        <f t="array" aca="1" ref="E80" ca="1">IF(OR(SUMPRODUCT(--(ISTEXT('Trust - Frontsheet'!I89:AC89)))&gt;0,SUMPRODUCT(--(ISERROR('Trust - Frontsheet'!AD89:AT89)))&gt;0),"There is invalid data on this row",IF(SUMPRODUCT(--('Trust - Frontsheet'!I89:AC89&lt;0))&gt;0,"This row contains negative values",IF(AND(L80="This is a blank Row",COUNTBLANK(INDIRECT("L" &amp; ROW() + 1 &amp; ":L" &amp; 206))&gt;0),"No blank rows in the data","")))</f>
        <v/>
      </c>
      <c r="F80" s="65" t="str">
        <f ca="1">IF(A80 = "","",IF('Trust - Frontsheet'!D89="", "Site code not present",""))</f>
        <v/>
      </c>
      <c r="G80" s="65" t="str">
        <f>IF('Trust - Frontsheet'!D89="","",IF(VLOOKUP(A80,'Trust - Frontsheet'!$A$16:$AC$215,6,0)="","Ward name not present",""))</f>
        <v/>
      </c>
      <c r="H80" s="65" t="str">
        <f ca="1">IF(A80="","",IF(VLOOKUP(A80,'Trust - Frontsheet'!$A$16:$AC$215,7,0)="","Specialty 1 has not been selected",""))</f>
        <v/>
      </c>
      <c r="I80" s="66" t="str">
        <f ca="1">IF(A80="","",IF(OR(COUNTIF(Specialties,VLOOKUP(A80,'Trust - Frontsheet'!$A$16:$AC$215,7,0))=0, AND(COUNTIF(Specialties,VLOOKUP(A80,'Trust - Frontsheet'!$A$16:$AC$215,8,0))=0,VLOOKUP(A80,'Trust - Frontsheet'!$A$16:$AC$215,8,0)&lt;&gt;"")),"You have entered unacceptable specialties.",""))</f>
        <v/>
      </c>
      <c r="J80" s="65"/>
      <c r="K80" s="65" t="str">
        <f t="shared" ca="1" si="1"/>
        <v/>
      </c>
      <c r="L80" s="65" t="str" cm="1">
        <f t="array" ref="L80">IF(SUMPRODUCT(--('Trust - Frontsheet'!$D89:$AC89=""))&lt;&gt;26,"","This is a blank row")</f>
        <v>This is a blank row</v>
      </c>
    </row>
    <row r="81" spans="1:12" ht="45" customHeight="1" x14ac:dyDescent="0.2">
      <c r="A81" t="str">
        <f ca="1">IF('Trust - Frontsheet'!A90="","",'Trust - Frontsheet'!A90)</f>
        <v/>
      </c>
      <c r="B81" s="65" t="str">
        <f ca="1">IF('Trust - Frontsheet'!A90="","",'Trust - Frontsheet'!D90)</f>
        <v/>
      </c>
      <c r="C81" s="65" t="str">
        <f ca="1">IF(VLOOKUP(A81,'Trust - Frontsheet'!$A$16:$AC$215,5,0)="","",VLOOKUP(A81,'Trust - Frontsheet'!$A$16:$AC$216,5,0))</f>
        <v/>
      </c>
      <c r="D81" s="65" t="str">
        <f ca="1">IF(VLOOKUP(A81,'Trust - Frontsheet'!$A$16:$AC$215,6,0)="","",VLOOKUP(A81,'Trust - Frontsheet'!$A$16:$AC$216,6,0))</f>
        <v/>
      </c>
      <c r="E81" s="66" t="str" cm="1">
        <f t="array" aca="1" ref="E81" ca="1">IF(OR(SUMPRODUCT(--(ISTEXT('Trust - Frontsheet'!I90:AC90)))&gt;0,SUMPRODUCT(--(ISERROR('Trust - Frontsheet'!AD90:AT90)))&gt;0),"There is invalid data on this row",IF(SUMPRODUCT(--('Trust - Frontsheet'!I90:AC90&lt;0))&gt;0,"This row contains negative values",IF(AND(L81="This is a blank Row",COUNTBLANK(INDIRECT("L" &amp; ROW() + 1 &amp; ":L" &amp; 206))&gt;0),"No blank rows in the data","")))</f>
        <v/>
      </c>
      <c r="F81" s="65" t="str">
        <f ca="1">IF(A81 = "","",IF('Trust - Frontsheet'!D90="", "Site code not present",""))</f>
        <v/>
      </c>
      <c r="G81" s="65" t="str">
        <f>IF('Trust - Frontsheet'!D90="","",IF(VLOOKUP(A81,'Trust - Frontsheet'!$A$16:$AC$215,6,0)="","Ward name not present",""))</f>
        <v/>
      </c>
      <c r="H81" s="65" t="str">
        <f ca="1">IF(A81="","",IF(VLOOKUP(A81,'Trust - Frontsheet'!$A$16:$AC$215,7,0)="","Specialty 1 has not been selected",""))</f>
        <v/>
      </c>
      <c r="I81" s="66" t="str">
        <f ca="1">IF(A81="","",IF(OR(COUNTIF(Specialties,VLOOKUP(A81,'Trust - Frontsheet'!$A$16:$AC$215,7,0))=0, AND(COUNTIF(Specialties,VLOOKUP(A81,'Trust - Frontsheet'!$A$16:$AC$215,8,0))=0,VLOOKUP(A81,'Trust - Frontsheet'!$A$16:$AC$215,8,0)&lt;&gt;"")),"You have entered unacceptable specialties.",""))</f>
        <v/>
      </c>
      <c r="J81" s="65"/>
      <c r="K81" s="65" t="str">
        <f t="shared" ca="1" si="1"/>
        <v/>
      </c>
      <c r="L81" s="65" t="str" cm="1">
        <f t="array" ref="L81">IF(SUMPRODUCT(--('Trust - Frontsheet'!$D90:$AC90=""))&lt;&gt;26,"","This is a blank row")</f>
        <v>This is a blank row</v>
      </c>
    </row>
    <row r="82" spans="1:12" ht="45" customHeight="1" x14ac:dyDescent="0.2">
      <c r="A82" t="str">
        <f ca="1">IF('Trust - Frontsheet'!A91="","",'Trust - Frontsheet'!A91)</f>
        <v/>
      </c>
      <c r="B82" s="65" t="str">
        <f ca="1">IF('Trust - Frontsheet'!A91="","",'Trust - Frontsheet'!D91)</f>
        <v/>
      </c>
      <c r="C82" s="65" t="str">
        <f ca="1">IF(VLOOKUP(A82,'Trust - Frontsheet'!$A$16:$AC$215,5,0)="","",VLOOKUP(A82,'Trust - Frontsheet'!$A$16:$AC$216,5,0))</f>
        <v/>
      </c>
      <c r="D82" s="65" t="str">
        <f ca="1">IF(VLOOKUP(A82,'Trust - Frontsheet'!$A$16:$AC$215,6,0)="","",VLOOKUP(A82,'Trust - Frontsheet'!$A$16:$AC$216,6,0))</f>
        <v/>
      </c>
      <c r="E82" s="66" t="str" cm="1">
        <f t="array" aca="1" ref="E82" ca="1">IF(OR(SUMPRODUCT(--(ISTEXT('Trust - Frontsheet'!I91:AC91)))&gt;0,SUMPRODUCT(--(ISERROR('Trust - Frontsheet'!AD91:AT91)))&gt;0),"There is invalid data on this row",IF(SUMPRODUCT(--('Trust - Frontsheet'!I91:AC91&lt;0))&gt;0,"This row contains negative values",IF(AND(L82="This is a blank Row",COUNTBLANK(INDIRECT("L" &amp; ROW() + 1 &amp; ":L" &amp; 206))&gt;0),"No blank rows in the data","")))</f>
        <v/>
      </c>
      <c r="F82" s="65" t="str">
        <f ca="1">IF(A82 = "","",IF('Trust - Frontsheet'!D91="", "Site code not present",""))</f>
        <v/>
      </c>
      <c r="G82" s="65" t="str">
        <f>IF('Trust - Frontsheet'!D91="","",IF(VLOOKUP(A82,'Trust - Frontsheet'!$A$16:$AC$215,6,0)="","Ward name not present",""))</f>
        <v/>
      </c>
      <c r="H82" s="65" t="str">
        <f ca="1">IF(A82="","",IF(VLOOKUP(A82,'Trust - Frontsheet'!$A$16:$AC$215,7,0)="","Specialty 1 has not been selected",""))</f>
        <v/>
      </c>
      <c r="I82" s="66" t="str">
        <f ca="1">IF(A82="","",IF(OR(COUNTIF(Specialties,VLOOKUP(A82,'Trust - Frontsheet'!$A$16:$AC$215,7,0))=0, AND(COUNTIF(Specialties,VLOOKUP(A82,'Trust - Frontsheet'!$A$16:$AC$215,8,0))=0,VLOOKUP(A82,'Trust - Frontsheet'!$A$16:$AC$215,8,0)&lt;&gt;"")),"You have entered unacceptable specialties.",""))</f>
        <v/>
      </c>
      <c r="J82" s="65"/>
      <c r="K82" s="65" t="str">
        <f t="shared" ca="1" si="1"/>
        <v/>
      </c>
      <c r="L82" s="65" t="str" cm="1">
        <f t="array" ref="L82">IF(SUMPRODUCT(--('Trust - Frontsheet'!$D91:$AC91=""))&lt;&gt;26,"","This is a blank row")</f>
        <v>This is a blank row</v>
      </c>
    </row>
    <row r="83" spans="1:12" ht="45" customHeight="1" x14ac:dyDescent="0.2">
      <c r="A83" t="str">
        <f ca="1">IF('Trust - Frontsheet'!A92="","",'Trust - Frontsheet'!A92)</f>
        <v/>
      </c>
      <c r="B83" s="65" t="str">
        <f ca="1">IF('Trust - Frontsheet'!A92="","",'Trust - Frontsheet'!D92)</f>
        <v/>
      </c>
      <c r="C83" s="65" t="str">
        <f ca="1">IF(VLOOKUP(A83,'Trust - Frontsheet'!$A$16:$AC$215,5,0)="","",VLOOKUP(A83,'Trust - Frontsheet'!$A$16:$AC$216,5,0))</f>
        <v/>
      </c>
      <c r="D83" s="65" t="str">
        <f ca="1">IF(VLOOKUP(A83,'Trust - Frontsheet'!$A$16:$AC$215,6,0)="","",VLOOKUP(A83,'Trust - Frontsheet'!$A$16:$AC$216,6,0))</f>
        <v/>
      </c>
      <c r="E83" s="66" t="str" cm="1">
        <f t="array" aca="1" ref="E83" ca="1">IF(OR(SUMPRODUCT(--(ISTEXT('Trust - Frontsheet'!I92:AC92)))&gt;0,SUMPRODUCT(--(ISERROR('Trust - Frontsheet'!AD92:AT92)))&gt;0),"There is invalid data on this row",IF(SUMPRODUCT(--('Trust - Frontsheet'!I92:AC92&lt;0))&gt;0,"This row contains negative values",IF(AND(L83="This is a blank Row",COUNTBLANK(INDIRECT("L" &amp; ROW() + 1 &amp; ":L" &amp; 206))&gt;0),"No blank rows in the data","")))</f>
        <v/>
      </c>
      <c r="F83" s="65" t="str">
        <f ca="1">IF(A83 = "","",IF('Trust - Frontsheet'!D92="", "Site code not present",""))</f>
        <v/>
      </c>
      <c r="G83" s="65" t="str">
        <f>IF('Trust - Frontsheet'!D92="","",IF(VLOOKUP(A83,'Trust - Frontsheet'!$A$16:$AC$215,6,0)="","Ward name not present",""))</f>
        <v/>
      </c>
      <c r="H83" s="65" t="str">
        <f ca="1">IF(A83="","",IF(VLOOKUP(A83,'Trust - Frontsheet'!$A$16:$AC$215,7,0)="","Specialty 1 has not been selected",""))</f>
        <v/>
      </c>
      <c r="I83" s="66" t="str">
        <f ca="1">IF(A83="","",IF(OR(COUNTIF(Specialties,VLOOKUP(A83,'Trust - Frontsheet'!$A$16:$AC$215,7,0))=0, AND(COUNTIF(Specialties,VLOOKUP(A83,'Trust - Frontsheet'!$A$16:$AC$215,8,0))=0,VLOOKUP(A83,'Trust - Frontsheet'!$A$16:$AC$215,8,0)&lt;&gt;"")),"You have entered unacceptable specialties.",""))</f>
        <v/>
      </c>
      <c r="J83" s="65"/>
      <c r="K83" s="65" t="str">
        <f t="shared" ca="1" si="1"/>
        <v/>
      </c>
      <c r="L83" s="65" t="str" cm="1">
        <f t="array" ref="L83">IF(SUMPRODUCT(--('Trust - Frontsheet'!$D92:$AC92=""))&lt;&gt;26,"","This is a blank row")</f>
        <v>This is a blank row</v>
      </c>
    </row>
    <row r="84" spans="1:12" ht="45" customHeight="1" x14ac:dyDescent="0.2">
      <c r="A84" t="str">
        <f ca="1">IF('Trust - Frontsheet'!A93="","",'Trust - Frontsheet'!A93)</f>
        <v/>
      </c>
      <c r="B84" s="65" t="str">
        <f ca="1">IF('Trust - Frontsheet'!A93="","",'Trust - Frontsheet'!D93)</f>
        <v/>
      </c>
      <c r="C84" s="65" t="str">
        <f ca="1">IF(VLOOKUP(A84,'Trust - Frontsheet'!$A$16:$AC$215,5,0)="","",VLOOKUP(A84,'Trust - Frontsheet'!$A$16:$AC$216,5,0))</f>
        <v/>
      </c>
      <c r="D84" s="65" t="str">
        <f ca="1">IF(VLOOKUP(A84,'Trust - Frontsheet'!$A$16:$AC$215,6,0)="","",VLOOKUP(A84,'Trust - Frontsheet'!$A$16:$AC$216,6,0))</f>
        <v/>
      </c>
      <c r="E84" s="66" t="str" cm="1">
        <f t="array" aca="1" ref="E84" ca="1">IF(OR(SUMPRODUCT(--(ISTEXT('Trust - Frontsheet'!I93:AC93)))&gt;0,SUMPRODUCT(--(ISERROR('Trust - Frontsheet'!AD93:AT93)))&gt;0),"There is invalid data on this row",IF(SUMPRODUCT(--('Trust - Frontsheet'!I93:AC93&lt;0))&gt;0,"This row contains negative values",IF(AND(L84="This is a blank Row",COUNTBLANK(INDIRECT("L" &amp; ROW() + 1 &amp; ":L" &amp; 206))&gt;0),"No blank rows in the data","")))</f>
        <v/>
      </c>
      <c r="F84" s="65" t="str">
        <f ca="1">IF(A84 = "","",IF('Trust - Frontsheet'!D93="", "Site code not present",""))</f>
        <v/>
      </c>
      <c r="G84" s="65" t="str">
        <f>IF('Trust - Frontsheet'!D93="","",IF(VLOOKUP(A84,'Trust - Frontsheet'!$A$16:$AC$215,6,0)="","Ward name not present",""))</f>
        <v/>
      </c>
      <c r="H84" s="65" t="str">
        <f ca="1">IF(A84="","",IF(VLOOKUP(A84,'Trust - Frontsheet'!$A$16:$AC$215,7,0)="","Specialty 1 has not been selected",""))</f>
        <v/>
      </c>
      <c r="I84" s="66" t="str">
        <f ca="1">IF(A84="","",IF(OR(COUNTIF(Specialties,VLOOKUP(A84,'Trust - Frontsheet'!$A$16:$AC$215,7,0))=0, AND(COUNTIF(Specialties,VLOOKUP(A84,'Trust - Frontsheet'!$A$16:$AC$215,8,0))=0,VLOOKUP(A84,'Trust - Frontsheet'!$A$16:$AC$215,8,0)&lt;&gt;"")),"You have entered unacceptable specialties.",""))</f>
        <v/>
      </c>
      <c r="J84" s="65"/>
      <c r="K84" s="65" t="str">
        <f t="shared" ca="1" si="1"/>
        <v/>
      </c>
      <c r="L84" s="65" t="str" cm="1">
        <f t="array" ref="L84">IF(SUMPRODUCT(--('Trust - Frontsheet'!$D93:$AC93=""))&lt;&gt;26,"","This is a blank row")</f>
        <v>This is a blank row</v>
      </c>
    </row>
    <row r="85" spans="1:12" ht="45" customHeight="1" x14ac:dyDescent="0.2">
      <c r="A85" t="str">
        <f ca="1">IF('Trust - Frontsheet'!A94="","",'Trust - Frontsheet'!A94)</f>
        <v/>
      </c>
      <c r="B85" s="65" t="str">
        <f ca="1">IF('Trust - Frontsheet'!A94="","",'Trust - Frontsheet'!D94)</f>
        <v/>
      </c>
      <c r="C85" s="65" t="str">
        <f ca="1">IF(VLOOKUP(A85,'Trust - Frontsheet'!$A$16:$AC$215,5,0)="","",VLOOKUP(A85,'Trust - Frontsheet'!$A$16:$AC$216,5,0))</f>
        <v/>
      </c>
      <c r="D85" s="65" t="str">
        <f ca="1">IF(VLOOKUP(A85,'Trust - Frontsheet'!$A$16:$AC$215,6,0)="","",VLOOKUP(A85,'Trust - Frontsheet'!$A$16:$AC$216,6,0))</f>
        <v/>
      </c>
      <c r="E85" s="66" t="str" cm="1">
        <f t="array" aca="1" ref="E85" ca="1">IF(OR(SUMPRODUCT(--(ISTEXT('Trust - Frontsheet'!I94:AC94)))&gt;0,SUMPRODUCT(--(ISERROR('Trust - Frontsheet'!AD94:AT94)))&gt;0),"There is invalid data on this row",IF(SUMPRODUCT(--('Trust - Frontsheet'!I94:AC94&lt;0))&gt;0,"This row contains negative values",IF(AND(L85="This is a blank Row",COUNTBLANK(INDIRECT("L" &amp; ROW() + 1 &amp; ":L" &amp; 206))&gt;0),"No blank rows in the data","")))</f>
        <v/>
      </c>
      <c r="F85" s="65" t="str">
        <f ca="1">IF(A85 = "","",IF('Trust - Frontsheet'!D94="", "Site code not present",""))</f>
        <v/>
      </c>
      <c r="G85" s="65" t="str">
        <f>IF('Trust - Frontsheet'!D94="","",IF(VLOOKUP(A85,'Trust - Frontsheet'!$A$16:$AC$215,6,0)="","Ward name not present",""))</f>
        <v/>
      </c>
      <c r="H85" s="65" t="str">
        <f ca="1">IF(A85="","",IF(VLOOKUP(A85,'Trust - Frontsheet'!$A$16:$AC$215,7,0)="","Specialty 1 has not been selected",""))</f>
        <v/>
      </c>
      <c r="I85" s="66" t="str">
        <f ca="1">IF(A85="","",IF(OR(COUNTIF(Specialties,VLOOKUP(A85,'Trust - Frontsheet'!$A$16:$AC$215,7,0))=0, AND(COUNTIF(Specialties,VLOOKUP(A85,'Trust - Frontsheet'!$A$16:$AC$215,8,0))=0,VLOOKUP(A85,'Trust - Frontsheet'!$A$16:$AC$215,8,0)&lt;&gt;"")),"You have entered unacceptable specialties.",""))</f>
        <v/>
      </c>
      <c r="J85" s="65"/>
      <c r="K85" s="65" t="str">
        <f t="shared" ca="1" si="1"/>
        <v/>
      </c>
      <c r="L85" s="65" t="str" cm="1">
        <f t="array" ref="L85">IF(SUMPRODUCT(--('Trust - Frontsheet'!$D94:$AC94=""))&lt;&gt;26,"","This is a blank row")</f>
        <v>This is a blank row</v>
      </c>
    </row>
    <row r="86" spans="1:12" ht="45" customHeight="1" x14ac:dyDescent="0.2">
      <c r="A86" t="str">
        <f ca="1">IF('Trust - Frontsheet'!A95="","",'Trust - Frontsheet'!A95)</f>
        <v/>
      </c>
      <c r="B86" s="65" t="str">
        <f ca="1">IF('Trust - Frontsheet'!A95="","",'Trust - Frontsheet'!D95)</f>
        <v/>
      </c>
      <c r="C86" s="65" t="str">
        <f ca="1">IF(VLOOKUP(A86,'Trust - Frontsheet'!$A$16:$AC$215,5,0)="","",VLOOKUP(A86,'Trust - Frontsheet'!$A$16:$AC$216,5,0))</f>
        <v/>
      </c>
      <c r="D86" s="65" t="str">
        <f ca="1">IF(VLOOKUP(A86,'Trust - Frontsheet'!$A$16:$AC$215,6,0)="","",VLOOKUP(A86,'Trust - Frontsheet'!$A$16:$AC$216,6,0))</f>
        <v/>
      </c>
      <c r="E86" s="66" t="str" cm="1">
        <f t="array" aca="1" ref="E86" ca="1">IF(OR(SUMPRODUCT(--(ISTEXT('Trust - Frontsheet'!I95:AC95)))&gt;0,SUMPRODUCT(--(ISERROR('Trust - Frontsheet'!AD95:AT95)))&gt;0),"There is invalid data on this row",IF(SUMPRODUCT(--('Trust - Frontsheet'!I95:AC95&lt;0))&gt;0,"This row contains negative values",IF(AND(L86="This is a blank Row",COUNTBLANK(INDIRECT("L" &amp; ROW() + 1 &amp; ":L" &amp; 206))&gt;0),"No blank rows in the data","")))</f>
        <v/>
      </c>
      <c r="F86" s="65" t="str">
        <f ca="1">IF(A86 = "","",IF('Trust - Frontsheet'!D95="", "Site code not present",""))</f>
        <v/>
      </c>
      <c r="G86" s="65" t="str">
        <f>IF('Trust - Frontsheet'!D95="","",IF(VLOOKUP(A86,'Trust - Frontsheet'!$A$16:$AC$215,6,0)="","Ward name not present",""))</f>
        <v/>
      </c>
      <c r="H86" s="65" t="str">
        <f ca="1">IF(A86="","",IF(VLOOKUP(A86,'Trust - Frontsheet'!$A$16:$AC$215,7,0)="","Specialty 1 has not been selected",""))</f>
        <v/>
      </c>
      <c r="I86" s="66" t="str">
        <f ca="1">IF(A86="","",IF(OR(COUNTIF(Specialties,VLOOKUP(A86,'Trust - Frontsheet'!$A$16:$AC$215,7,0))=0, AND(COUNTIF(Specialties,VLOOKUP(A86,'Trust - Frontsheet'!$A$16:$AC$215,8,0))=0,VLOOKUP(A86,'Trust - Frontsheet'!$A$16:$AC$215,8,0)&lt;&gt;"")),"You have entered unacceptable specialties.",""))</f>
        <v/>
      </c>
      <c r="J86" s="65"/>
      <c r="K86" s="65" t="str">
        <f t="shared" ca="1" si="1"/>
        <v/>
      </c>
      <c r="L86" s="65" t="str" cm="1">
        <f t="array" ref="L86">IF(SUMPRODUCT(--('Trust - Frontsheet'!$D95:$AC95=""))&lt;&gt;26,"","This is a blank row")</f>
        <v>This is a blank row</v>
      </c>
    </row>
    <row r="87" spans="1:12" ht="45" customHeight="1" x14ac:dyDescent="0.2">
      <c r="A87" t="str">
        <f ca="1">IF('Trust - Frontsheet'!A96="","",'Trust - Frontsheet'!A96)</f>
        <v/>
      </c>
      <c r="B87" s="65" t="str">
        <f ca="1">IF('Trust - Frontsheet'!A96="","",'Trust - Frontsheet'!D96)</f>
        <v/>
      </c>
      <c r="C87" s="65" t="str">
        <f ca="1">IF(VLOOKUP(A87,'Trust - Frontsheet'!$A$16:$AC$215,5,0)="","",VLOOKUP(A87,'Trust - Frontsheet'!$A$16:$AC$216,5,0))</f>
        <v/>
      </c>
      <c r="D87" s="65" t="str">
        <f ca="1">IF(VLOOKUP(A87,'Trust - Frontsheet'!$A$16:$AC$215,6,0)="","",VLOOKUP(A87,'Trust - Frontsheet'!$A$16:$AC$216,6,0))</f>
        <v/>
      </c>
      <c r="E87" s="66" t="str" cm="1">
        <f t="array" aca="1" ref="E87" ca="1">IF(OR(SUMPRODUCT(--(ISTEXT('Trust - Frontsheet'!I96:AC96)))&gt;0,SUMPRODUCT(--(ISERROR('Trust - Frontsheet'!AD96:AT96)))&gt;0),"There is invalid data on this row",IF(SUMPRODUCT(--('Trust - Frontsheet'!I96:AC96&lt;0))&gt;0,"This row contains negative values",IF(AND(L87="This is a blank Row",COUNTBLANK(INDIRECT("L" &amp; ROW() + 1 &amp; ":L" &amp; 206))&gt;0),"No blank rows in the data","")))</f>
        <v/>
      </c>
      <c r="F87" s="65" t="str">
        <f ca="1">IF(A87 = "","",IF('Trust - Frontsheet'!D96="", "Site code not present",""))</f>
        <v/>
      </c>
      <c r="G87" s="65" t="str">
        <f>IF('Trust - Frontsheet'!D96="","",IF(VLOOKUP(A87,'Trust - Frontsheet'!$A$16:$AC$215,6,0)="","Ward name not present",""))</f>
        <v/>
      </c>
      <c r="H87" s="65" t="str">
        <f ca="1">IF(A87="","",IF(VLOOKUP(A87,'Trust - Frontsheet'!$A$16:$AC$215,7,0)="","Specialty 1 has not been selected",""))</f>
        <v/>
      </c>
      <c r="I87" s="66" t="str">
        <f ca="1">IF(A87="","",IF(OR(COUNTIF(Specialties,VLOOKUP(A87,'Trust - Frontsheet'!$A$16:$AC$215,7,0))=0, AND(COUNTIF(Specialties,VLOOKUP(A87,'Trust - Frontsheet'!$A$16:$AC$215,8,0))=0,VLOOKUP(A87,'Trust - Frontsheet'!$A$16:$AC$215,8,0)&lt;&gt;"")),"You have entered unacceptable specialties.",""))</f>
        <v/>
      </c>
      <c r="J87" s="65"/>
      <c r="K87" s="65" t="str">
        <f t="shared" ca="1" si="1"/>
        <v/>
      </c>
      <c r="L87" s="65" t="str" cm="1">
        <f t="array" ref="L87">IF(SUMPRODUCT(--('Trust - Frontsheet'!$D96:$AC96=""))&lt;&gt;26,"","This is a blank row")</f>
        <v>This is a blank row</v>
      </c>
    </row>
    <row r="88" spans="1:12" ht="45" customHeight="1" x14ac:dyDescent="0.2">
      <c r="A88" t="str">
        <f ca="1">IF('Trust - Frontsheet'!A97="","",'Trust - Frontsheet'!A97)</f>
        <v/>
      </c>
      <c r="B88" s="65" t="str">
        <f ca="1">IF('Trust - Frontsheet'!A97="","",'Trust - Frontsheet'!D97)</f>
        <v/>
      </c>
      <c r="C88" s="65" t="str">
        <f ca="1">IF(VLOOKUP(A88,'Trust - Frontsheet'!$A$16:$AC$215,5,0)="","",VLOOKUP(A88,'Trust - Frontsheet'!$A$16:$AC$216,5,0))</f>
        <v/>
      </c>
      <c r="D88" s="65" t="str">
        <f ca="1">IF(VLOOKUP(A88,'Trust - Frontsheet'!$A$16:$AC$215,6,0)="","",VLOOKUP(A88,'Trust - Frontsheet'!$A$16:$AC$216,6,0))</f>
        <v/>
      </c>
      <c r="E88" s="66" t="str" cm="1">
        <f t="array" aca="1" ref="E88" ca="1">IF(OR(SUMPRODUCT(--(ISTEXT('Trust - Frontsheet'!I97:AC97)))&gt;0,SUMPRODUCT(--(ISERROR('Trust - Frontsheet'!AD97:AT97)))&gt;0),"There is invalid data on this row",IF(SUMPRODUCT(--('Trust - Frontsheet'!I97:AC97&lt;0))&gt;0,"This row contains negative values",IF(AND(L88="This is a blank Row",COUNTBLANK(INDIRECT("L" &amp; ROW() + 1 &amp; ":L" &amp; 206))&gt;0),"No blank rows in the data","")))</f>
        <v/>
      </c>
      <c r="F88" s="65" t="str">
        <f ca="1">IF(A88 = "","",IF('Trust - Frontsheet'!D97="", "Site code not present",""))</f>
        <v/>
      </c>
      <c r="G88" s="65" t="str">
        <f>IF('Trust - Frontsheet'!D97="","",IF(VLOOKUP(A88,'Trust - Frontsheet'!$A$16:$AC$215,6,0)="","Ward name not present",""))</f>
        <v/>
      </c>
      <c r="H88" s="65" t="str">
        <f ca="1">IF(A88="","",IF(VLOOKUP(A88,'Trust - Frontsheet'!$A$16:$AC$215,7,0)="","Specialty 1 has not been selected",""))</f>
        <v/>
      </c>
      <c r="I88" s="66" t="str">
        <f ca="1">IF(A88="","",IF(OR(COUNTIF(Specialties,VLOOKUP(A88,'Trust - Frontsheet'!$A$16:$AC$215,7,0))=0, AND(COUNTIF(Specialties,VLOOKUP(A88,'Trust - Frontsheet'!$A$16:$AC$215,8,0))=0,VLOOKUP(A88,'Trust - Frontsheet'!$A$16:$AC$215,8,0)&lt;&gt;"")),"You have entered unacceptable specialties.",""))</f>
        <v/>
      </c>
      <c r="J88" s="65"/>
      <c r="K88" s="65" t="str">
        <f t="shared" ca="1" si="1"/>
        <v/>
      </c>
      <c r="L88" s="65" t="str" cm="1">
        <f t="array" ref="L88">IF(SUMPRODUCT(--('Trust - Frontsheet'!$D97:$AC97=""))&lt;&gt;26,"","This is a blank row")</f>
        <v>This is a blank row</v>
      </c>
    </row>
    <row r="89" spans="1:12" ht="45" customHeight="1" x14ac:dyDescent="0.2">
      <c r="A89" t="str">
        <f ca="1">IF('Trust - Frontsheet'!A98="","",'Trust - Frontsheet'!A98)</f>
        <v/>
      </c>
      <c r="B89" s="65" t="str">
        <f ca="1">IF('Trust - Frontsheet'!A98="","",'Trust - Frontsheet'!D98)</f>
        <v/>
      </c>
      <c r="C89" s="65" t="str">
        <f ca="1">IF(VLOOKUP(A89,'Trust - Frontsheet'!$A$16:$AC$215,5,0)="","",VLOOKUP(A89,'Trust - Frontsheet'!$A$16:$AC$216,5,0))</f>
        <v/>
      </c>
      <c r="D89" s="65" t="str">
        <f ca="1">IF(VLOOKUP(A89,'Trust - Frontsheet'!$A$16:$AC$215,6,0)="","",VLOOKUP(A89,'Trust - Frontsheet'!$A$16:$AC$216,6,0))</f>
        <v/>
      </c>
      <c r="E89" s="66" t="str" cm="1">
        <f t="array" aca="1" ref="E89" ca="1">IF(OR(SUMPRODUCT(--(ISTEXT('Trust - Frontsheet'!I98:AC98)))&gt;0,SUMPRODUCT(--(ISERROR('Trust - Frontsheet'!AD98:AT98)))&gt;0),"There is invalid data on this row",IF(SUMPRODUCT(--('Trust - Frontsheet'!I98:AC98&lt;0))&gt;0,"This row contains negative values",IF(AND(L89="This is a blank Row",COUNTBLANK(INDIRECT("L" &amp; ROW() + 1 &amp; ":L" &amp; 206))&gt;0),"No blank rows in the data","")))</f>
        <v/>
      </c>
      <c r="F89" s="65" t="str">
        <f ca="1">IF(A89 = "","",IF('Trust - Frontsheet'!D98="", "Site code not present",""))</f>
        <v/>
      </c>
      <c r="G89" s="65" t="str">
        <f>IF('Trust - Frontsheet'!D98="","",IF(VLOOKUP(A89,'Trust - Frontsheet'!$A$16:$AC$215,6,0)="","Ward name not present",""))</f>
        <v/>
      </c>
      <c r="H89" s="65" t="str">
        <f ca="1">IF(A89="","",IF(VLOOKUP(A89,'Trust - Frontsheet'!$A$16:$AC$215,7,0)="","Specialty 1 has not been selected",""))</f>
        <v/>
      </c>
      <c r="I89" s="66" t="str">
        <f ca="1">IF(A89="","",IF(OR(COUNTIF(Specialties,VLOOKUP(A89,'Trust - Frontsheet'!$A$16:$AC$215,7,0))=0, AND(COUNTIF(Specialties,VLOOKUP(A89,'Trust - Frontsheet'!$A$16:$AC$215,8,0))=0,VLOOKUP(A89,'Trust - Frontsheet'!$A$16:$AC$215,8,0)&lt;&gt;"")),"You have entered unacceptable specialties.",""))</f>
        <v/>
      </c>
      <c r="J89" s="65"/>
      <c r="K89" s="65" t="str">
        <f t="shared" ca="1" si="1"/>
        <v/>
      </c>
      <c r="L89" s="65" t="str" cm="1">
        <f t="array" ref="L89">IF(SUMPRODUCT(--('Trust - Frontsheet'!$D98:$AC98=""))&lt;&gt;26,"","This is a blank row")</f>
        <v>This is a blank row</v>
      </c>
    </row>
    <row r="90" spans="1:12" ht="45" customHeight="1" x14ac:dyDescent="0.2">
      <c r="A90" t="str">
        <f ca="1">IF('Trust - Frontsheet'!A99="","",'Trust - Frontsheet'!A99)</f>
        <v/>
      </c>
      <c r="B90" s="65" t="str">
        <f ca="1">IF('Trust - Frontsheet'!A99="","",'Trust - Frontsheet'!D99)</f>
        <v/>
      </c>
      <c r="C90" s="65" t="str">
        <f ca="1">IF(VLOOKUP(A90,'Trust - Frontsheet'!$A$16:$AC$215,5,0)="","",VLOOKUP(A90,'Trust - Frontsheet'!$A$16:$AC$216,5,0))</f>
        <v/>
      </c>
      <c r="D90" s="65" t="str">
        <f ca="1">IF(VLOOKUP(A90,'Trust - Frontsheet'!$A$16:$AC$215,6,0)="","",VLOOKUP(A90,'Trust - Frontsheet'!$A$16:$AC$216,6,0))</f>
        <v/>
      </c>
      <c r="E90" s="66" t="str" cm="1">
        <f t="array" aca="1" ref="E90" ca="1">IF(OR(SUMPRODUCT(--(ISTEXT('Trust - Frontsheet'!I99:AC99)))&gt;0,SUMPRODUCT(--(ISERROR('Trust - Frontsheet'!AD99:AT99)))&gt;0),"There is invalid data on this row",IF(SUMPRODUCT(--('Trust - Frontsheet'!I99:AC99&lt;0))&gt;0,"This row contains negative values",IF(AND(L90="This is a blank Row",COUNTBLANK(INDIRECT("L" &amp; ROW() + 1 &amp; ":L" &amp; 206))&gt;0),"No blank rows in the data","")))</f>
        <v/>
      </c>
      <c r="F90" s="65" t="str">
        <f ca="1">IF(A90 = "","",IF('Trust - Frontsheet'!D99="", "Site code not present",""))</f>
        <v/>
      </c>
      <c r="G90" s="65" t="str">
        <f>IF('Trust - Frontsheet'!D99="","",IF(VLOOKUP(A90,'Trust - Frontsheet'!$A$16:$AC$215,6,0)="","Ward name not present",""))</f>
        <v/>
      </c>
      <c r="H90" s="65" t="str">
        <f ca="1">IF(A90="","",IF(VLOOKUP(A90,'Trust - Frontsheet'!$A$16:$AC$215,7,0)="","Specialty 1 has not been selected",""))</f>
        <v/>
      </c>
      <c r="I90" s="66" t="str">
        <f ca="1">IF(A90="","",IF(OR(COUNTIF(Specialties,VLOOKUP(A90,'Trust - Frontsheet'!$A$16:$AC$215,7,0))=0, AND(COUNTIF(Specialties,VLOOKUP(A90,'Trust - Frontsheet'!$A$16:$AC$215,8,0))=0,VLOOKUP(A90,'Trust - Frontsheet'!$A$16:$AC$215,8,0)&lt;&gt;"")),"You have entered unacceptable specialties.",""))</f>
        <v/>
      </c>
      <c r="J90" s="65"/>
      <c r="K90" s="65" t="str">
        <f t="shared" ca="1" si="1"/>
        <v/>
      </c>
      <c r="L90" s="65" t="str" cm="1">
        <f t="array" ref="L90">IF(SUMPRODUCT(--('Trust - Frontsheet'!$D99:$AC99=""))&lt;&gt;26,"","This is a blank row")</f>
        <v>This is a blank row</v>
      </c>
    </row>
    <row r="91" spans="1:12" ht="45" customHeight="1" x14ac:dyDescent="0.2">
      <c r="A91" t="str">
        <f ca="1">IF('Trust - Frontsheet'!A100="","",'Trust - Frontsheet'!A100)</f>
        <v/>
      </c>
      <c r="B91" s="65" t="str">
        <f ca="1">IF('Trust - Frontsheet'!A100="","",'Trust - Frontsheet'!D100)</f>
        <v/>
      </c>
      <c r="C91" s="65" t="str">
        <f ca="1">IF(VLOOKUP(A91,'Trust - Frontsheet'!$A$16:$AC$215,5,0)="","",VLOOKUP(A91,'Trust - Frontsheet'!$A$16:$AC$216,5,0))</f>
        <v/>
      </c>
      <c r="D91" s="65" t="str">
        <f ca="1">IF(VLOOKUP(A91,'Trust - Frontsheet'!$A$16:$AC$215,6,0)="","",VLOOKUP(A91,'Trust - Frontsheet'!$A$16:$AC$216,6,0))</f>
        <v/>
      </c>
      <c r="E91" s="66" t="str" cm="1">
        <f t="array" aca="1" ref="E91" ca="1">IF(OR(SUMPRODUCT(--(ISTEXT('Trust - Frontsheet'!I100:AC100)))&gt;0,SUMPRODUCT(--(ISERROR('Trust - Frontsheet'!AD100:AT100)))&gt;0),"There is invalid data on this row",IF(SUMPRODUCT(--('Trust - Frontsheet'!I100:AC100&lt;0))&gt;0,"This row contains negative values",IF(AND(L91="This is a blank Row",COUNTBLANK(INDIRECT("L" &amp; ROW() + 1 &amp; ":L" &amp; 206))&gt;0),"No blank rows in the data","")))</f>
        <v/>
      </c>
      <c r="F91" s="65" t="str">
        <f ca="1">IF(A91 = "","",IF('Trust - Frontsheet'!D100="", "Site code not present",""))</f>
        <v/>
      </c>
      <c r="G91" s="65" t="str">
        <f>IF('Trust - Frontsheet'!D100="","",IF(VLOOKUP(A91,'Trust - Frontsheet'!$A$16:$AC$215,6,0)="","Ward name not present",""))</f>
        <v/>
      </c>
      <c r="H91" s="65" t="str">
        <f ca="1">IF(A91="","",IF(VLOOKUP(A91,'Trust - Frontsheet'!$A$16:$AC$215,7,0)="","Specialty 1 has not been selected",""))</f>
        <v/>
      </c>
      <c r="I91" s="66" t="str">
        <f ca="1">IF(A91="","",IF(OR(COUNTIF(Specialties,VLOOKUP(A91,'Trust - Frontsheet'!$A$16:$AC$215,7,0))=0, AND(COUNTIF(Specialties,VLOOKUP(A91,'Trust - Frontsheet'!$A$16:$AC$215,8,0))=0,VLOOKUP(A91,'Trust - Frontsheet'!$A$16:$AC$215,8,0)&lt;&gt;"")),"You have entered unacceptable specialties.",""))</f>
        <v/>
      </c>
      <c r="J91" s="65"/>
      <c r="K91" s="65" t="str">
        <f t="shared" ca="1" si="1"/>
        <v/>
      </c>
      <c r="L91" s="65" t="str" cm="1">
        <f t="array" ref="L91">IF(SUMPRODUCT(--('Trust - Frontsheet'!$D100:$AC100=""))&lt;&gt;26,"","This is a blank row")</f>
        <v>This is a blank row</v>
      </c>
    </row>
    <row r="92" spans="1:12" ht="45" customHeight="1" x14ac:dyDescent="0.2">
      <c r="A92" t="str">
        <f ca="1">IF('Trust - Frontsheet'!A101="","",'Trust - Frontsheet'!A101)</f>
        <v/>
      </c>
      <c r="B92" s="65" t="str">
        <f ca="1">IF('Trust - Frontsheet'!A101="","",'Trust - Frontsheet'!D101)</f>
        <v/>
      </c>
      <c r="C92" s="65" t="str">
        <f ca="1">IF(VLOOKUP(A92,'Trust - Frontsheet'!$A$16:$AC$215,5,0)="","",VLOOKUP(A92,'Trust - Frontsheet'!$A$16:$AC$216,5,0))</f>
        <v/>
      </c>
      <c r="D92" s="65" t="str">
        <f ca="1">IF(VLOOKUP(A92,'Trust - Frontsheet'!$A$16:$AC$215,6,0)="","",VLOOKUP(A92,'Trust - Frontsheet'!$A$16:$AC$216,6,0))</f>
        <v/>
      </c>
      <c r="E92" s="66" t="str" cm="1">
        <f t="array" aca="1" ref="E92" ca="1">IF(OR(SUMPRODUCT(--(ISTEXT('Trust - Frontsheet'!I101:AC101)))&gt;0,SUMPRODUCT(--(ISERROR('Trust - Frontsheet'!AD101:AT101)))&gt;0),"There is invalid data on this row",IF(SUMPRODUCT(--('Trust - Frontsheet'!I101:AC101&lt;0))&gt;0,"This row contains negative values",IF(AND(L92="This is a blank Row",COUNTBLANK(INDIRECT("L" &amp; ROW() + 1 &amp; ":L" &amp; 206))&gt;0),"No blank rows in the data","")))</f>
        <v/>
      </c>
      <c r="F92" s="65" t="str">
        <f ca="1">IF(A92 = "","",IF('Trust - Frontsheet'!D101="", "Site code not present",""))</f>
        <v/>
      </c>
      <c r="G92" s="65" t="str">
        <f>IF('Trust - Frontsheet'!D101="","",IF(VLOOKUP(A92,'Trust - Frontsheet'!$A$16:$AC$215,6,0)="","Ward name not present",""))</f>
        <v/>
      </c>
      <c r="H92" s="65" t="str">
        <f ca="1">IF(A92="","",IF(VLOOKUP(A92,'Trust - Frontsheet'!$A$16:$AC$215,7,0)="","Specialty 1 has not been selected",""))</f>
        <v/>
      </c>
      <c r="I92" s="66" t="str">
        <f ca="1">IF(A92="","",IF(OR(COUNTIF(Specialties,VLOOKUP(A92,'Trust - Frontsheet'!$A$16:$AC$215,7,0))=0, AND(COUNTIF(Specialties,VLOOKUP(A92,'Trust - Frontsheet'!$A$16:$AC$215,8,0))=0,VLOOKUP(A92,'Trust - Frontsheet'!$A$16:$AC$215,8,0)&lt;&gt;"")),"You have entered unacceptable specialties.",""))</f>
        <v/>
      </c>
      <c r="J92" s="65"/>
      <c r="K92" s="65" t="str">
        <f t="shared" ca="1" si="1"/>
        <v/>
      </c>
      <c r="L92" s="65" t="str" cm="1">
        <f t="array" ref="L92">IF(SUMPRODUCT(--('Trust - Frontsheet'!$D101:$AC101=""))&lt;&gt;26,"","This is a blank row")</f>
        <v>This is a blank row</v>
      </c>
    </row>
    <row r="93" spans="1:12" ht="45" customHeight="1" x14ac:dyDescent="0.2">
      <c r="A93" t="str">
        <f ca="1">IF('Trust - Frontsheet'!A102="","",'Trust - Frontsheet'!A102)</f>
        <v/>
      </c>
      <c r="B93" s="65" t="str">
        <f ca="1">IF('Trust - Frontsheet'!A102="","",'Trust - Frontsheet'!D102)</f>
        <v/>
      </c>
      <c r="C93" s="65" t="str">
        <f ca="1">IF(VLOOKUP(A93,'Trust - Frontsheet'!$A$16:$AC$215,5,0)="","",VLOOKUP(A93,'Trust - Frontsheet'!$A$16:$AC$216,5,0))</f>
        <v/>
      </c>
      <c r="D93" s="65" t="str">
        <f ca="1">IF(VLOOKUP(A93,'Trust - Frontsheet'!$A$16:$AC$215,6,0)="","",VLOOKUP(A93,'Trust - Frontsheet'!$A$16:$AC$216,6,0))</f>
        <v/>
      </c>
      <c r="E93" s="66" t="str" cm="1">
        <f t="array" aca="1" ref="E93" ca="1">IF(OR(SUMPRODUCT(--(ISTEXT('Trust - Frontsheet'!I102:AC102)))&gt;0,SUMPRODUCT(--(ISERROR('Trust - Frontsheet'!AD102:AT102)))&gt;0),"There is invalid data on this row",IF(SUMPRODUCT(--('Trust - Frontsheet'!I102:AC102&lt;0))&gt;0,"This row contains negative values",IF(AND(L93="This is a blank Row",COUNTBLANK(INDIRECT("L" &amp; ROW() + 1 &amp; ":L" &amp; 206))&gt;0),"No blank rows in the data","")))</f>
        <v/>
      </c>
      <c r="F93" s="65" t="str">
        <f ca="1">IF(A93 = "","",IF('Trust - Frontsheet'!D102="", "Site code not present",""))</f>
        <v/>
      </c>
      <c r="G93" s="65" t="str">
        <f>IF('Trust - Frontsheet'!D102="","",IF(VLOOKUP(A93,'Trust - Frontsheet'!$A$16:$AC$215,6,0)="","Ward name not present",""))</f>
        <v/>
      </c>
      <c r="H93" s="65" t="str">
        <f ca="1">IF(A93="","",IF(VLOOKUP(A93,'Trust - Frontsheet'!$A$16:$AC$215,7,0)="","Specialty 1 has not been selected",""))</f>
        <v/>
      </c>
      <c r="I93" s="66" t="str">
        <f ca="1">IF(A93="","",IF(OR(COUNTIF(Specialties,VLOOKUP(A93,'Trust - Frontsheet'!$A$16:$AC$215,7,0))=0, AND(COUNTIF(Specialties,VLOOKUP(A93,'Trust - Frontsheet'!$A$16:$AC$215,8,0))=0,VLOOKUP(A93,'Trust - Frontsheet'!$A$16:$AC$215,8,0)&lt;&gt;"")),"You have entered unacceptable specialties.",""))</f>
        <v/>
      </c>
      <c r="J93" s="65"/>
      <c r="K93" s="65" t="str">
        <f t="shared" ca="1" si="1"/>
        <v/>
      </c>
      <c r="L93" s="65" t="str" cm="1">
        <f t="array" ref="L93">IF(SUMPRODUCT(--('Trust - Frontsheet'!$D102:$AC102=""))&lt;&gt;26,"","This is a blank row")</f>
        <v>This is a blank row</v>
      </c>
    </row>
    <row r="94" spans="1:12" ht="45" customHeight="1" x14ac:dyDescent="0.2">
      <c r="A94" t="str">
        <f ca="1">IF('Trust - Frontsheet'!A103="","",'Trust - Frontsheet'!A103)</f>
        <v/>
      </c>
      <c r="B94" s="65" t="str">
        <f ca="1">IF('Trust - Frontsheet'!A103="","",'Trust - Frontsheet'!D103)</f>
        <v/>
      </c>
      <c r="C94" s="65" t="str">
        <f ca="1">IF(VLOOKUP(A94,'Trust - Frontsheet'!$A$16:$AC$215,5,0)="","",VLOOKUP(A94,'Trust - Frontsheet'!$A$16:$AC$216,5,0))</f>
        <v/>
      </c>
      <c r="D94" s="65" t="str">
        <f ca="1">IF(VLOOKUP(A94,'Trust - Frontsheet'!$A$16:$AC$215,6,0)="","",VLOOKUP(A94,'Trust - Frontsheet'!$A$16:$AC$216,6,0))</f>
        <v/>
      </c>
      <c r="E94" s="66" t="str" cm="1">
        <f t="array" aca="1" ref="E94" ca="1">IF(OR(SUMPRODUCT(--(ISTEXT('Trust - Frontsheet'!I103:AC103)))&gt;0,SUMPRODUCT(--(ISERROR('Trust - Frontsheet'!AD103:AT103)))&gt;0),"There is invalid data on this row",IF(SUMPRODUCT(--('Trust - Frontsheet'!I103:AC103&lt;0))&gt;0,"This row contains negative values",IF(AND(L94="This is a blank Row",COUNTBLANK(INDIRECT("L" &amp; ROW() + 1 &amp; ":L" &amp; 206))&gt;0),"No blank rows in the data","")))</f>
        <v/>
      </c>
      <c r="F94" s="65" t="str">
        <f ca="1">IF(A94 = "","",IF('Trust - Frontsheet'!D103="", "Site code not present",""))</f>
        <v/>
      </c>
      <c r="G94" s="65" t="str">
        <f>IF('Trust - Frontsheet'!D103="","",IF(VLOOKUP(A94,'Trust - Frontsheet'!$A$16:$AC$215,6,0)="","Ward name not present",""))</f>
        <v/>
      </c>
      <c r="H94" s="65" t="str">
        <f ca="1">IF(A94="","",IF(VLOOKUP(A94,'Trust - Frontsheet'!$A$16:$AC$215,7,0)="","Specialty 1 has not been selected",""))</f>
        <v/>
      </c>
      <c r="I94" s="66" t="str">
        <f ca="1">IF(A94="","",IF(OR(COUNTIF(Specialties,VLOOKUP(A94,'Trust - Frontsheet'!$A$16:$AC$215,7,0))=0, AND(COUNTIF(Specialties,VLOOKUP(A94,'Trust - Frontsheet'!$A$16:$AC$215,8,0))=0,VLOOKUP(A94,'Trust - Frontsheet'!$A$16:$AC$215,8,0)&lt;&gt;"")),"You have entered unacceptable specialties.",""))</f>
        <v/>
      </c>
      <c r="J94" s="65"/>
      <c r="K94" s="65" t="str">
        <f t="shared" ca="1" si="1"/>
        <v/>
      </c>
      <c r="L94" s="65" t="str" cm="1">
        <f t="array" ref="L94">IF(SUMPRODUCT(--('Trust - Frontsheet'!$D103:$AC103=""))&lt;&gt;26,"","This is a blank row")</f>
        <v>This is a blank row</v>
      </c>
    </row>
    <row r="95" spans="1:12" ht="45" customHeight="1" x14ac:dyDescent="0.2">
      <c r="A95" t="str">
        <f ca="1">IF('Trust - Frontsheet'!A104="","",'Trust - Frontsheet'!A104)</f>
        <v/>
      </c>
      <c r="B95" s="65" t="str">
        <f ca="1">IF('Trust - Frontsheet'!A104="","",'Trust - Frontsheet'!D104)</f>
        <v/>
      </c>
      <c r="C95" s="65" t="str">
        <f ca="1">IF(VLOOKUP(A95,'Trust - Frontsheet'!$A$16:$AC$215,5,0)="","",VLOOKUP(A95,'Trust - Frontsheet'!$A$16:$AC$216,5,0))</f>
        <v/>
      </c>
      <c r="D95" s="65" t="str">
        <f ca="1">IF(VLOOKUP(A95,'Trust - Frontsheet'!$A$16:$AC$215,6,0)="","",VLOOKUP(A95,'Trust - Frontsheet'!$A$16:$AC$216,6,0))</f>
        <v/>
      </c>
      <c r="E95" s="66" t="str" cm="1">
        <f t="array" aca="1" ref="E95" ca="1">IF(OR(SUMPRODUCT(--(ISTEXT('Trust - Frontsheet'!I104:AC104)))&gt;0,SUMPRODUCT(--(ISERROR('Trust - Frontsheet'!AD104:AT104)))&gt;0),"There is invalid data on this row",IF(SUMPRODUCT(--('Trust - Frontsheet'!I104:AC104&lt;0))&gt;0,"This row contains negative values",IF(AND(L95="This is a blank Row",COUNTBLANK(INDIRECT("L" &amp; ROW() + 1 &amp; ":L" &amp; 206))&gt;0),"No blank rows in the data","")))</f>
        <v/>
      </c>
      <c r="F95" s="65" t="str">
        <f ca="1">IF(A95 = "","",IF('Trust - Frontsheet'!D104="", "Site code not present",""))</f>
        <v/>
      </c>
      <c r="G95" s="65" t="str">
        <f>IF('Trust - Frontsheet'!D104="","",IF(VLOOKUP(A95,'Trust - Frontsheet'!$A$16:$AC$215,6,0)="","Ward name not present",""))</f>
        <v/>
      </c>
      <c r="H95" s="65" t="str">
        <f ca="1">IF(A95="","",IF(VLOOKUP(A95,'Trust - Frontsheet'!$A$16:$AC$215,7,0)="","Specialty 1 has not been selected",""))</f>
        <v/>
      </c>
      <c r="I95" s="66" t="str">
        <f ca="1">IF(A95="","",IF(OR(COUNTIF(Specialties,VLOOKUP(A95,'Trust - Frontsheet'!$A$16:$AC$215,7,0))=0, AND(COUNTIF(Specialties,VLOOKUP(A95,'Trust - Frontsheet'!$A$16:$AC$215,8,0))=0,VLOOKUP(A95,'Trust - Frontsheet'!$A$16:$AC$215,8,0)&lt;&gt;"")),"You have entered unacceptable specialties.",""))</f>
        <v/>
      </c>
      <c r="J95" s="65"/>
      <c r="K95" s="65" t="str">
        <f t="shared" ca="1" si="1"/>
        <v/>
      </c>
      <c r="L95" s="65" t="str" cm="1">
        <f t="array" ref="L95">IF(SUMPRODUCT(--('Trust - Frontsheet'!$D104:$AC104=""))&lt;&gt;26,"","This is a blank row")</f>
        <v>This is a blank row</v>
      </c>
    </row>
    <row r="96" spans="1:12" ht="45" customHeight="1" x14ac:dyDescent="0.2">
      <c r="A96" t="str">
        <f ca="1">IF('Trust - Frontsheet'!A105="","",'Trust - Frontsheet'!A105)</f>
        <v/>
      </c>
      <c r="B96" s="65" t="str">
        <f ca="1">IF('Trust - Frontsheet'!A105="","",'Trust - Frontsheet'!D105)</f>
        <v/>
      </c>
      <c r="C96" s="65" t="str">
        <f ca="1">IF(VLOOKUP(A96,'Trust - Frontsheet'!$A$16:$AC$215,5,0)="","",VLOOKUP(A96,'Trust - Frontsheet'!$A$16:$AC$216,5,0))</f>
        <v/>
      </c>
      <c r="D96" s="65" t="str">
        <f ca="1">IF(VLOOKUP(A96,'Trust - Frontsheet'!$A$16:$AC$215,6,0)="","",VLOOKUP(A96,'Trust - Frontsheet'!$A$16:$AC$216,6,0))</f>
        <v/>
      </c>
      <c r="E96" s="66" t="str" cm="1">
        <f t="array" aca="1" ref="E96" ca="1">IF(OR(SUMPRODUCT(--(ISTEXT('Trust - Frontsheet'!I105:AC105)))&gt;0,SUMPRODUCT(--(ISERROR('Trust - Frontsheet'!AD105:AT105)))&gt;0),"There is invalid data on this row",IF(SUMPRODUCT(--('Trust - Frontsheet'!I105:AC105&lt;0))&gt;0,"This row contains negative values",IF(AND(L96="This is a blank Row",COUNTBLANK(INDIRECT("L" &amp; ROW() + 1 &amp; ":L" &amp; 206))&gt;0),"No blank rows in the data","")))</f>
        <v/>
      </c>
      <c r="F96" s="65" t="str">
        <f ca="1">IF(A96 = "","",IF('Trust - Frontsheet'!D105="", "Site code not present",""))</f>
        <v/>
      </c>
      <c r="G96" s="65" t="str">
        <f>IF('Trust - Frontsheet'!D105="","",IF(VLOOKUP(A96,'Trust - Frontsheet'!$A$16:$AC$215,6,0)="","Ward name not present",""))</f>
        <v/>
      </c>
      <c r="H96" s="65" t="str">
        <f ca="1">IF(A96="","",IF(VLOOKUP(A96,'Trust - Frontsheet'!$A$16:$AC$215,7,0)="","Specialty 1 has not been selected",""))</f>
        <v/>
      </c>
      <c r="I96" s="66" t="str">
        <f ca="1">IF(A96="","",IF(OR(COUNTIF(Specialties,VLOOKUP(A96,'Trust - Frontsheet'!$A$16:$AC$215,7,0))=0, AND(COUNTIF(Specialties,VLOOKUP(A96,'Trust - Frontsheet'!$A$16:$AC$215,8,0))=0,VLOOKUP(A96,'Trust - Frontsheet'!$A$16:$AC$215,8,0)&lt;&gt;"")),"You have entered unacceptable specialties.",""))</f>
        <v/>
      </c>
      <c r="J96" s="65"/>
      <c r="K96" s="65" t="str">
        <f t="shared" ca="1" si="1"/>
        <v/>
      </c>
      <c r="L96" s="65" t="str" cm="1">
        <f t="array" ref="L96">IF(SUMPRODUCT(--('Trust - Frontsheet'!$D105:$AC105=""))&lt;&gt;26,"","This is a blank row")</f>
        <v>This is a blank row</v>
      </c>
    </row>
    <row r="97" spans="1:12" ht="45" customHeight="1" x14ac:dyDescent="0.2">
      <c r="A97" t="str">
        <f ca="1">IF('Trust - Frontsheet'!A106="","",'Trust - Frontsheet'!A106)</f>
        <v/>
      </c>
      <c r="B97" s="65" t="str">
        <f ca="1">IF('Trust - Frontsheet'!A106="","",'Trust - Frontsheet'!D106)</f>
        <v/>
      </c>
      <c r="C97" s="65" t="str">
        <f ca="1">IF(VLOOKUP(A97,'Trust - Frontsheet'!$A$16:$AC$215,5,0)="","",VLOOKUP(A97,'Trust - Frontsheet'!$A$16:$AC$216,5,0))</f>
        <v/>
      </c>
      <c r="D97" s="65" t="str">
        <f ca="1">IF(VLOOKUP(A97,'Trust - Frontsheet'!$A$16:$AC$215,6,0)="","",VLOOKUP(A97,'Trust - Frontsheet'!$A$16:$AC$216,6,0))</f>
        <v/>
      </c>
      <c r="E97" s="66" t="str" cm="1">
        <f t="array" aca="1" ref="E97" ca="1">IF(OR(SUMPRODUCT(--(ISTEXT('Trust - Frontsheet'!I106:AC106)))&gt;0,SUMPRODUCT(--(ISERROR('Trust - Frontsheet'!AD106:AT106)))&gt;0),"There is invalid data on this row",IF(SUMPRODUCT(--('Trust - Frontsheet'!I106:AC106&lt;0))&gt;0,"This row contains negative values",IF(AND(L97="This is a blank Row",COUNTBLANK(INDIRECT("L" &amp; ROW() + 1 &amp; ":L" &amp; 206))&gt;0),"No blank rows in the data","")))</f>
        <v/>
      </c>
      <c r="F97" s="65" t="str">
        <f ca="1">IF(A97 = "","",IF('Trust - Frontsheet'!D106="", "Site code not present",""))</f>
        <v/>
      </c>
      <c r="G97" s="65" t="str">
        <f>IF('Trust - Frontsheet'!D106="","",IF(VLOOKUP(A97,'Trust - Frontsheet'!$A$16:$AC$215,6,0)="","Ward name not present",""))</f>
        <v/>
      </c>
      <c r="H97" s="65" t="str">
        <f ca="1">IF(A97="","",IF(VLOOKUP(A97,'Trust - Frontsheet'!$A$16:$AC$215,7,0)="","Specialty 1 has not been selected",""))</f>
        <v/>
      </c>
      <c r="I97" s="66" t="str">
        <f ca="1">IF(A97="","",IF(OR(COUNTIF(Specialties,VLOOKUP(A97,'Trust - Frontsheet'!$A$16:$AC$215,7,0))=0, AND(COUNTIF(Specialties,VLOOKUP(A97,'Trust - Frontsheet'!$A$16:$AC$215,8,0))=0,VLOOKUP(A97,'Trust - Frontsheet'!$A$16:$AC$215,8,0)&lt;&gt;"")),"You have entered unacceptable specialties.",""))</f>
        <v/>
      </c>
      <c r="J97" s="65"/>
      <c r="K97" s="65" t="str">
        <f t="shared" ca="1" si="1"/>
        <v/>
      </c>
      <c r="L97" s="65" t="str" cm="1">
        <f t="array" ref="L97">IF(SUMPRODUCT(--('Trust - Frontsheet'!$D106:$AC106=""))&lt;&gt;26,"","This is a blank row")</f>
        <v>This is a blank row</v>
      </c>
    </row>
    <row r="98" spans="1:12" ht="45" customHeight="1" x14ac:dyDescent="0.2">
      <c r="A98" t="str">
        <f ca="1">IF('Trust - Frontsheet'!A107="","",'Trust - Frontsheet'!A107)</f>
        <v/>
      </c>
      <c r="B98" s="65" t="str">
        <f ca="1">IF('Trust - Frontsheet'!A107="","",'Trust - Frontsheet'!D107)</f>
        <v/>
      </c>
      <c r="C98" s="65" t="str">
        <f ca="1">IF(VLOOKUP(A98,'Trust - Frontsheet'!$A$16:$AC$215,5,0)="","",VLOOKUP(A98,'Trust - Frontsheet'!$A$16:$AC$216,5,0))</f>
        <v/>
      </c>
      <c r="D98" s="65" t="str">
        <f ca="1">IF(VLOOKUP(A98,'Trust - Frontsheet'!$A$16:$AC$215,6,0)="","",VLOOKUP(A98,'Trust - Frontsheet'!$A$16:$AC$216,6,0))</f>
        <v/>
      </c>
      <c r="E98" s="66" t="str" cm="1">
        <f t="array" aca="1" ref="E98" ca="1">IF(OR(SUMPRODUCT(--(ISTEXT('Trust - Frontsheet'!I107:AC107)))&gt;0,SUMPRODUCT(--(ISERROR('Trust - Frontsheet'!AD107:AT107)))&gt;0),"There is invalid data on this row",IF(SUMPRODUCT(--('Trust - Frontsheet'!I107:AC107&lt;0))&gt;0,"This row contains negative values",IF(AND(L98="This is a blank Row",COUNTBLANK(INDIRECT("L" &amp; ROW() + 1 &amp; ":L" &amp; 206))&gt;0),"No blank rows in the data","")))</f>
        <v/>
      </c>
      <c r="F98" s="65" t="str">
        <f ca="1">IF(A98 = "","",IF('Trust - Frontsheet'!D107="", "Site code not present",""))</f>
        <v/>
      </c>
      <c r="G98" s="65" t="str">
        <f>IF('Trust - Frontsheet'!D107="","",IF(VLOOKUP(A98,'Trust - Frontsheet'!$A$16:$AC$215,6,0)="","Ward name not present",""))</f>
        <v/>
      </c>
      <c r="H98" s="65" t="str">
        <f ca="1">IF(A98="","",IF(VLOOKUP(A98,'Trust - Frontsheet'!$A$16:$AC$215,7,0)="","Specialty 1 has not been selected",""))</f>
        <v/>
      </c>
      <c r="I98" s="66" t="str">
        <f ca="1">IF(A98="","",IF(OR(COUNTIF(Specialties,VLOOKUP(A98,'Trust - Frontsheet'!$A$16:$AC$215,7,0))=0, AND(COUNTIF(Specialties,VLOOKUP(A98,'Trust - Frontsheet'!$A$16:$AC$215,8,0))=0,VLOOKUP(A98,'Trust - Frontsheet'!$A$16:$AC$215,8,0)&lt;&gt;"")),"You have entered unacceptable specialties.",""))</f>
        <v/>
      </c>
      <c r="J98" s="65"/>
      <c r="K98" s="65" t="str">
        <f t="shared" ca="1" si="1"/>
        <v/>
      </c>
      <c r="L98" s="65" t="str" cm="1">
        <f t="array" ref="L98">IF(SUMPRODUCT(--('Trust - Frontsheet'!$D107:$AC107=""))&lt;&gt;26,"","This is a blank row")</f>
        <v>This is a blank row</v>
      </c>
    </row>
    <row r="99" spans="1:12" ht="45" customHeight="1" x14ac:dyDescent="0.2">
      <c r="A99" t="str">
        <f ca="1">IF('Trust - Frontsheet'!A108="","",'Trust - Frontsheet'!A108)</f>
        <v/>
      </c>
      <c r="B99" s="65" t="str">
        <f ca="1">IF('Trust - Frontsheet'!A108="","",'Trust - Frontsheet'!D108)</f>
        <v/>
      </c>
      <c r="C99" s="65" t="str">
        <f ca="1">IF(VLOOKUP(A99,'Trust - Frontsheet'!$A$16:$AC$215,5,0)="","",VLOOKUP(A99,'Trust - Frontsheet'!$A$16:$AC$216,5,0))</f>
        <v/>
      </c>
      <c r="D99" s="65" t="str">
        <f ca="1">IF(VLOOKUP(A99,'Trust - Frontsheet'!$A$16:$AC$215,6,0)="","",VLOOKUP(A99,'Trust - Frontsheet'!$A$16:$AC$216,6,0))</f>
        <v/>
      </c>
      <c r="E99" s="66" t="str" cm="1">
        <f t="array" aca="1" ref="E99" ca="1">IF(OR(SUMPRODUCT(--(ISTEXT('Trust - Frontsheet'!I108:AC108)))&gt;0,SUMPRODUCT(--(ISERROR('Trust - Frontsheet'!AD108:AT108)))&gt;0),"There is invalid data on this row",IF(SUMPRODUCT(--('Trust - Frontsheet'!I108:AC108&lt;0))&gt;0,"This row contains negative values",IF(AND(L99="This is a blank Row",COUNTBLANK(INDIRECT("L" &amp; ROW() + 1 &amp; ":L" &amp; 206))&gt;0),"No blank rows in the data","")))</f>
        <v/>
      </c>
      <c r="F99" s="65" t="str">
        <f ca="1">IF(A99 = "","",IF('Trust - Frontsheet'!D108="", "Site code not present",""))</f>
        <v/>
      </c>
      <c r="G99" s="65" t="str">
        <f>IF('Trust - Frontsheet'!D108="","",IF(VLOOKUP(A99,'Trust - Frontsheet'!$A$16:$AC$215,6,0)="","Ward name not present",""))</f>
        <v/>
      </c>
      <c r="H99" s="65" t="str">
        <f ca="1">IF(A99="","",IF(VLOOKUP(A99,'Trust - Frontsheet'!$A$16:$AC$215,7,0)="","Specialty 1 has not been selected",""))</f>
        <v/>
      </c>
      <c r="I99" s="66" t="str">
        <f ca="1">IF(A99="","",IF(OR(COUNTIF(Specialties,VLOOKUP(A99,'Trust - Frontsheet'!$A$16:$AC$215,7,0))=0, AND(COUNTIF(Specialties,VLOOKUP(A99,'Trust - Frontsheet'!$A$16:$AC$215,8,0))=0,VLOOKUP(A99,'Trust - Frontsheet'!$A$16:$AC$215,8,0)&lt;&gt;"")),"You have entered unacceptable specialties.",""))</f>
        <v/>
      </c>
      <c r="J99" s="65"/>
      <c r="K99" s="65" t="str">
        <f t="shared" ca="1" si="1"/>
        <v/>
      </c>
      <c r="L99" s="65" t="str" cm="1">
        <f t="array" ref="L99">IF(SUMPRODUCT(--('Trust - Frontsheet'!$D108:$AC108=""))&lt;&gt;26,"","This is a blank row")</f>
        <v>This is a blank row</v>
      </c>
    </row>
    <row r="100" spans="1:12" ht="45" customHeight="1" x14ac:dyDescent="0.2">
      <c r="A100" t="str">
        <f ca="1">IF('Trust - Frontsheet'!A109="","",'Trust - Frontsheet'!A109)</f>
        <v/>
      </c>
      <c r="B100" s="65" t="str">
        <f ca="1">IF('Trust - Frontsheet'!A109="","",'Trust - Frontsheet'!D109)</f>
        <v/>
      </c>
      <c r="C100" s="65" t="str">
        <f ca="1">IF(VLOOKUP(A100,'Trust - Frontsheet'!$A$16:$AC$215,5,0)="","",VLOOKUP(A100,'Trust - Frontsheet'!$A$16:$AC$216,5,0))</f>
        <v/>
      </c>
      <c r="D100" s="65" t="str">
        <f ca="1">IF(VLOOKUP(A100,'Trust - Frontsheet'!$A$16:$AC$215,6,0)="","",VLOOKUP(A100,'Trust - Frontsheet'!$A$16:$AC$216,6,0))</f>
        <v/>
      </c>
      <c r="E100" s="66" t="str" cm="1">
        <f t="array" aca="1" ref="E100" ca="1">IF(OR(SUMPRODUCT(--(ISTEXT('Trust - Frontsheet'!I109:AC109)))&gt;0,SUMPRODUCT(--(ISERROR('Trust - Frontsheet'!AD109:AT109)))&gt;0),"There is invalid data on this row",IF(SUMPRODUCT(--('Trust - Frontsheet'!I109:AC109&lt;0))&gt;0,"This row contains negative values",IF(AND(L100="This is a blank Row",COUNTBLANK(INDIRECT("L" &amp; ROW() + 1 &amp; ":L" &amp; 206))&gt;0),"No blank rows in the data","")))</f>
        <v/>
      </c>
      <c r="F100" s="65" t="str">
        <f ca="1">IF(A100 = "","",IF('Trust - Frontsheet'!D109="", "Site code not present",""))</f>
        <v/>
      </c>
      <c r="G100" s="65" t="str">
        <f>IF('Trust - Frontsheet'!D109="","",IF(VLOOKUP(A100,'Trust - Frontsheet'!$A$16:$AC$215,6,0)="","Ward name not present",""))</f>
        <v/>
      </c>
      <c r="H100" s="65" t="str">
        <f ca="1">IF(A100="","",IF(VLOOKUP(A100,'Trust - Frontsheet'!$A$16:$AC$215,7,0)="","Specialty 1 has not been selected",""))</f>
        <v/>
      </c>
      <c r="I100" s="66" t="str">
        <f ca="1">IF(A100="","",IF(OR(COUNTIF(Specialties,VLOOKUP(A100,'Trust - Frontsheet'!$A$16:$AC$215,7,0))=0, AND(COUNTIF(Specialties,VLOOKUP(A100,'Trust - Frontsheet'!$A$16:$AC$215,8,0))=0,VLOOKUP(A100,'Trust - Frontsheet'!$A$16:$AC$215,8,0)&lt;&gt;"")),"You have entered unacceptable specialties.",""))</f>
        <v/>
      </c>
      <c r="J100" s="65"/>
      <c r="K100" s="65" t="str">
        <f t="shared" ca="1" si="1"/>
        <v/>
      </c>
      <c r="L100" s="65" t="str" cm="1">
        <f t="array" ref="L100">IF(SUMPRODUCT(--('Trust - Frontsheet'!$D109:$AC109=""))&lt;&gt;26,"","This is a blank row")</f>
        <v>This is a blank row</v>
      </c>
    </row>
    <row r="101" spans="1:12" ht="45" customHeight="1" x14ac:dyDescent="0.2">
      <c r="A101" t="str">
        <f ca="1">IF('Trust - Frontsheet'!A110="","",'Trust - Frontsheet'!A110)</f>
        <v/>
      </c>
      <c r="B101" s="65" t="str">
        <f ca="1">IF('Trust - Frontsheet'!A110="","",'Trust - Frontsheet'!D110)</f>
        <v/>
      </c>
      <c r="C101" s="65" t="str">
        <f ca="1">IF(VLOOKUP(A101,'Trust - Frontsheet'!$A$16:$AC$215,5,0)="","",VLOOKUP(A101,'Trust - Frontsheet'!$A$16:$AC$216,5,0))</f>
        <v/>
      </c>
      <c r="D101" s="65" t="str">
        <f ca="1">IF(VLOOKUP(A101,'Trust - Frontsheet'!$A$16:$AC$215,6,0)="","",VLOOKUP(A101,'Trust - Frontsheet'!$A$16:$AC$216,6,0))</f>
        <v/>
      </c>
      <c r="E101" s="66" t="str" cm="1">
        <f t="array" aca="1" ref="E101" ca="1">IF(OR(SUMPRODUCT(--(ISTEXT('Trust - Frontsheet'!I110:AC110)))&gt;0,SUMPRODUCT(--(ISERROR('Trust - Frontsheet'!AD110:AT110)))&gt;0),"There is invalid data on this row",IF(SUMPRODUCT(--('Trust - Frontsheet'!I110:AC110&lt;0))&gt;0,"This row contains negative values",IF(AND(L101="This is a blank Row",COUNTBLANK(INDIRECT("L" &amp; ROW() + 1 &amp; ":L" &amp; 206))&gt;0),"No blank rows in the data","")))</f>
        <v/>
      </c>
      <c r="F101" s="65" t="str">
        <f ca="1">IF(A101 = "","",IF('Trust - Frontsheet'!D110="", "Site code not present",""))</f>
        <v/>
      </c>
      <c r="G101" s="65" t="str">
        <f>IF('Trust - Frontsheet'!D110="","",IF(VLOOKUP(A101,'Trust - Frontsheet'!$A$16:$AC$215,6,0)="","Ward name not present",""))</f>
        <v/>
      </c>
      <c r="H101" s="65" t="str">
        <f ca="1">IF(A101="","",IF(VLOOKUP(A101,'Trust - Frontsheet'!$A$16:$AC$215,7,0)="","Specialty 1 has not been selected",""))</f>
        <v/>
      </c>
      <c r="I101" s="66" t="str">
        <f ca="1">IF(A101="","",IF(OR(COUNTIF(Specialties,VLOOKUP(A101,'Trust - Frontsheet'!$A$16:$AC$215,7,0))=0, AND(COUNTIF(Specialties,VLOOKUP(A101,'Trust - Frontsheet'!$A$16:$AC$215,8,0))=0,VLOOKUP(A101,'Trust - Frontsheet'!$A$16:$AC$215,8,0)&lt;&gt;"")),"You have entered unacceptable specialties.",""))</f>
        <v/>
      </c>
      <c r="J101" s="65"/>
      <c r="K101" s="65" t="str">
        <f t="shared" ca="1" si="1"/>
        <v/>
      </c>
      <c r="L101" s="65" t="str" cm="1">
        <f t="array" ref="L101">IF(SUMPRODUCT(--('Trust - Frontsheet'!$D110:$AC110=""))&lt;&gt;26,"","This is a blank row")</f>
        <v>This is a blank row</v>
      </c>
    </row>
    <row r="102" spans="1:12" ht="45" customHeight="1" x14ac:dyDescent="0.2">
      <c r="A102" t="str">
        <f ca="1">IF('Trust - Frontsheet'!A111="","",'Trust - Frontsheet'!A111)</f>
        <v/>
      </c>
      <c r="B102" s="65" t="str">
        <f ca="1">IF('Trust - Frontsheet'!A111="","",'Trust - Frontsheet'!D111)</f>
        <v/>
      </c>
      <c r="C102" s="65" t="str">
        <f ca="1">IF(VLOOKUP(A102,'Trust - Frontsheet'!$A$16:$AC$215,5,0)="","",VLOOKUP(A102,'Trust - Frontsheet'!$A$16:$AC$216,5,0))</f>
        <v/>
      </c>
      <c r="D102" s="65" t="str">
        <f ca="1">IF(VLOOKUP(A102,'Trust - Frontsheet'!$A$16:$AC$215,6,0)="","",VLOOKUP(A102,'Trust - Frontsheet'!$A$16:$AC$216,6,0))</f>
        <v/>
      </c>
      <c r="E102" s="66" t="str" cm="1">
        <f t="array" aca="1" ref="E102" ca="1">IF(OR(SUMPRODUCT(--(ISTEXT('Trust - Frontsheet'!I111:AC111)))&gt;0,SUMPRODUCT(--(ISERROR('Trust - Frontsheet'!AD111:AT111)))&gt;0),"There is invalid data on this row",IF(SUMPRODUCT(--('Trust - Frontsheet'!I111:AC111&lt;0))&gt;0,"This row contains negative values",IF(AND(L102="This is a blank Row",COUNTBLANK(INDIRECT("L" &amp; ROW() + 1 &amp; ":L" &amp; 206))&gt;0),"No blank rows in the data","")))</f>
        <v/>
      </c>
      <c r="F102" s="65" t="str">
        <f ca="1">IF(A102 = "","",IF('Trust - Frontsheet'!D111="", "Site code not present",""))</f>
        <v/>
      </c>
      <c r="G102" s="65" t="str">
        <f>IF('Trust - Frontsheet'!D111="","",IF(VLOOKUP(A102,'Trust - Frontsheet'!$A$16:$AC$215,6,0)="","Ward name not present",""))</f>
        <v/>
      </c>
      <c r="H102" s="65" t="str">
        <f ca="1">IF(A102="","",IF(VLOOKUP(A102,'Trust - Frontsheet'!$A$16:$AC$215,7,0)="","Specialty 1 has not been selected",""))</f>
        <v/>
      </c>
      <c r="I102" s="66" t="str">
        <f ca="1">IF(A102="","",IF(OR(COUNTIF(Specialties,VLOOKUP(A102,'Trust - Frontsheet'!$A$16:$AC$215,7,0))=0, AND(COUNTIF(Specialties,VLOOKUP(A102,'Trust - Frontsheet'!$A$16:$AC$215,8,0))=0,VLOOKUP(A102,'Trust - Frontsheet'!$A$16:$AC$215,8,0)&lt;&gt;"")),"You have entered unacceptable specialties.",""))</f>
        <v/>
      </c>
      <c r="J102" s="65"/>
      <c r="K102" s="65" t="str">
        <f t="shared" ca="1" si="1"/>
        <v/>
      </c>
      <c r="L102" s="65" t="str" cm="1">
        <f t="array" ref="L102">IF(SUMPRODUCT(--('Trust - Frontsheet'!$D111:$AC111=""))&lt;&gt;26,"","This is a blank row")</f>
        <v>This is a blank row</v>
      </c>
    </row>
    <row r="103" spans="1:12" ht="45" customHeight="1" x14ac:dyDescent="0.2">
      <c r="A103" t="str">
        <f ca="1">IF('Trust - Frontsheet'!A112="","",'Trust - Frontsheet'!A112)</f>
        <v/>
      </c>
      <c r="B103" s="65" t="str">
        <f ca="1">IF('Trust - Frontsheet'!A112="","",'Trust - Frontsheet'!D112)</f>
        <v/>
      </c>
      <c r="C103" s="65" t="str">
        <f ca="1">IF(VLOOKUP(A103,'Trust - Frontsheet'!$A$16:$AC$215,5,0)="","",VLOOKUP(A103,'Trust - Frontsheet'!$A$16:$AC$216,5,0))</f>
        <v/>
      </c>
      <c r="D103" s="65" t="str">
        <f ca="1">IF(VLOOKUP(A103,'Trust - Frontsheet'!$A$16:$AC$215,6,0)="","",VLOOKUP(A103,'Trust - Frontsheet'!$A$16:$AC$216,6,0))</f>
        <v/>
      </c>
      <c r="E103" s="66" t="str" cm="1">
        <f t="array" aca="1" ref="E103" ca="1">IF(OR(SUMPRODUCT(--(ISTEXT('Trust - Frontsheet'!I112:AC112)))&gt;0,SUMPRODUCT(--(ISERROR('Trust - Frontsheet'!AD112:AT112)))&gt;0),"There is invalid data on this row",IF(SUMPRODUCT(--('Trust - Frontsheet'!I112:AC112&lt;0))&gt;0,"This row contains negative values",IF(AND(L103="This is a blank Row",COUNTBLANK(INDIRECT("L" &amp; ROW() + 1 &amp; ":L" &amp; 206))&gt;0),"No blank rows in the data","")))</f>
        <v/>
      </c>
      <c r="F103" s="65" t="str">
        <f ca="1">IF(A103 = "","",IF('Trust - Frontsheet'!D112="", "Site code not present",""))</f>
        <v/>
      </c>
      <c r="G103" s="65" t="str">
        <f>IF('Trust - Frontsheet'!D112="","",IF(VLOOKUP(A103,'Trust - Frontsheet'!$A$16:$AC$215,6,0)="","Ward name not present",""))</f>
        <v/>
      </c>
      <c r="H103" s="65" t="str">
        <f ca="1">IF(A103="","",IF(VLOOKUP(A103,'Trust - Frontsheet'!$A$16:$AC$215,7,0)="","Specialty 1 has not been selected",""))</f>
        <v/>
      </c>
      <c r="I103" s="66" t="str">
        <f ca="1">IF(A103="","",IF(OR(COUNTIF(Specialties,VLOOKUP(A103,'Trust - Frontsheet'!$A$16:$AC$215,7,0))=0, AND(COUNTIF(Specialties,VLOOKUP(A103,'Trust - Frontsheet'!$A$16:$AC$215,8,0))=0,VLOOKUP(A103,'Trust - Frontsheet'!$A$16:$AC$215,8,0)&lt;&gt;"")),"You have entered unacceptable specialties.",""))</f>
        <v/>
      </c>
      <c r="J103" s="65"/>
      <c r="K103" s="65" t="str">
        <f t="shared" ca="1" si="1"/>
        <v/>
      </c>
      <c r="L103" s="65" t="str" cm="1">
        <f t="array" ref="L103">IF(SUMPRODUCT(--('Trust - Frontsheet'!$D112:$AC112=""))&lt;&gt;26,"","This is a blank row")</f>
        <v>This is a blank row</v>
      </c>
    </row>
    <row r="104" spans="1:12" ht="45" customHeight="1" x14ac:dyDescent="0.2">
      <c r="A104" t="str">
        <f ca="1">IF('Trust - Frontsheet'!A113="","",'Trust - Frontsheet'!A113)</f>
        <v/>
      </c>
      <c r="B104" s="65" t="str">
        <f ca="1">IF('Trust - Frontsheet'!A113="","",'Trust - Frontsheet'!D113)</f>
        <v/>
      </c>
      <c r="C104" s="65" t="str">
        <f ca="1">IF(VLOOKUP(A104,'Trust - Frontsheet'!$A$16:$AC$215,5,0)="","",VLOOKUP(A104,'Trust - Frontsheet'!$A$16:$AC$216,5,0))</f>
        <v/>
      </c>
      <c r="D104" s="65" t="str">
        <f ca="1">IF(VLOOKUP(A104,'Trust - Frontsheet'!$A$16:$AC$215,6,0)="","",VLOOKUP(A104,'Trust - Frontsheet'!$A$16:$AC$216,6,0))</f>
        <v/>
      </c>
      <c r="E104" s="66" t="str" cm="1">
        <f t="array" aca="1" ref="E104" ca="1">IF(OR(SUMPRODUCT(--(ISTEXT('Trust - Frontsheet'!I113:AC113)))&gt;0,SUMPRODUCT(--(ISERROR('Trust - Frontsheet'!AD113:AT113)))&gt;0),"There is invalid data on this row",IF(SUMPRODUCT(--('Trust - Frontsheet'!I113:AC113&lt;0))&gt;0,"This row contains negative values",IF(AND(L104="This is a blank Row",COUNTBLANK(INDIRECT("L" &amp; ROW() + 1 &amp; ":L" &amp; 206))&gt;0),"No blank rows in the data","")))</f>
        <v/>
      </c>
      <c r="F104" s="65" t="str">
        <f ca="1">IF(A104 = "","",IF('Trust - Frontsheet'!D113="", "Site code not present",""))</f>
        <v/>
      </c>
      <c r="G104" s="65" t="str">
        <f>IF('Trust - Frontsheet'!D113="","",IF(VLOOKUP(A104,'Trust - Frontsheet'!$A$16:$AC$215,6,0)="","Ward name not present",""))</f>
        <v/>
      </c>
      <c r="H104" s="65" t="str">
        <f ca="1">IF(A104="","",IF(VLOOKUP(A104,'Trust - Frontsheet'!$A$16:$AC$215,7,0)="","Specialty 1 has not been selected",""))</f>
        <v/>
      </c>
      <c r="I104" s="66" t="str">
        <f ca="1">IF(A104="","",IF(OR(COUNTIF(Specialties,VLOOKUP(A104,'Trust - Frontsheet'!$A$16:$AC$215,7,0))=0, AND(COUNTIF(Specialties,VLOOKUP(A104,'Trust - Frontsheet'!$A$16:$AC$215,8,0))=0,VLOOKUP(A104,'Trust - Frontsheet'!$A$16:$AC$215,8,0)&lt;&gt;"")),"You have entered unacceptable specialties.",""))</f>
        <v/>
      </c>
      <c r="J104" s="65"/>
      <c r="K104" s="65" t="str">
        <f t="shared" ca="1" si="1"/>
        <v/>
      </c>
      <c r="L104" s="65" t="str" cm="1">
        <f t="array" ref="L104">IF(SUMPRODUCT(--('Trust - Frontsheet'!$D113:$AC113=""))&lt;&gt;26,"","This is a blank row")</f>
        <v>This is a blank row</v>
      </c>
    </row>
    <row r="105" spans="1:12" ht="45" customHeight="1" x14ac:dyDescent="0.2">
      <c r="A105" t="str">
        <f ca="1">IF('Trust - Frontsheet'!A114="","",'Trust - Frontsheet'!A114)</f>
        <v/>
      </c>
      <c r="B105" s="65" t="str">
        <f ca="1">IF('Trust - Frontsheet'!A114="","",'Trust - Frontsheet'!D114)</f>
        <v/>
      </c>
      <c r="C105" s="65" t="str">
        <f ca="1">IF(VLOOKUP(A105,'Trust - Frontsheet'!$A$16:$AC$215,5,0)="","",VLOOKUP(A105,'Trust - Frontsheet'!$A$16:$AC$216,5,0))</f>
        <v/>
      </c>
      <c r="D105" s="65" t="str">
        <f ca="1">IF(VLOOKUP(A105,'Trust - Frontsheet'!$A$16:$AC$215,6,0)="","",VLOOKUP(A105,'Trust - Frontsheet'!$A$16:$AC$216,6,0))</f>
        <v/>
      </c>
      <c r="E105" s="66" t="str" cm="1">
        <f t="array" aca="1" ref="E105" ca="1">IF(OR(SUMPRODUCT(--(ISTEXT('Trust - Frontsheet'!I114:AC114)))&gt;0,SUMPRODUCT(--(ISERROR('Trust - Frontsheet'!AD114:AT114)))&gt;0),"There is invalid data on this row",IF(SUMPRODUCT(--('Trust - Frontsheet'!I114:AC114&lt;0))&gt;0,"This row contains negative values",IF(AND(L105="This is a blank Row",COUNTBLANK(INDIRECT("L" &amp; ROW() + 1 &amp; ":L" &amp; 206))&gt;0),"No blank rows in the data","")))</f>
        <v/>
      </c>
      <c r="F105" s="65" t="str">
        <f ca="1">IF(A105 = "","",IF('Trust - Frontsheet'!D114="", "Site code not present",""))</f>
        <v/>
      </c>
      <c r="G105" s="65" t="str">
        <f>IF('Trust - Frontsheet'!D114="","",IF(VLOOKUP(A105,'Trust - Frontsheet'!$A$16:$AC$215,6,0)="","Ward name not present",""))</f>
        <v/>
      </c>
      <c r="H105" s="65" t="str">
        <f ca="1">IF(A105="","",IF(VLOOKUP(A105,'Trust - Frontsheet'!$A$16:$AC$215,7,0)="","Specialty 1 has not been selected",""))</f>
        <v/>
      </c>
      <c r="I105" s="66" t="str">
        <f ca="1">IF(A105="","",IF(OR(COUNTIF(Specialties,VLOOKUP(A105,'Trust - Frontsheet'!$A$16:$AC$215,7,0))=0, AND(COUNTIF(Specialties,VLOOKUP(A105,'Trust - Frontsheet'!$A$16:$AC$215,8,0))=0,VLOOKUP(A105,'Trust - Frontsheet'!$A$16:$AC$215,8,0)&lt;&gt;"")),"You have entered unacceptable specialties.",""))</f>
        <v/>
      </c>
      <c r="J105" s="65"/>
      <c r="K105" s="65" t="str">
        <f t="shared" ca="1" si="1"/>
        <v/>
      </c>
      <c r="L105" s="65" t="str" cm="1">
        <f t="array" ref="L105">IF(SUMPRODUCT(--('Trust - Frontsheet'!$D114:$AC114=""))&lt;&gt;26,"","This is a blank row")</f>
        <v>This is a blank row</v>
      </c>
    </row>
    <row r="106" spans="1:12" ht="45" customHeight="1" x14ac:dyDescent="0.2">
      <c r="A106" t="str">
        <f ca="1">IF('Trust - Frontsheet'!A115="","",'Trust - Frontsheet'!A115)</f>
        <v/>
      </c>
      <c r="B106" s="65" t="str">
        <f ca="1">IF('Trust - Frontsheet'!A115="","",'Trust - Frontsheet'!D115)</f>
        <v/>
      </c>
      <c r="C106" s="65" t="str">
        <f ca="1">IF(VLOOKUP(A106,'Trust - Frontsheet'!$A$16:$AC$215,5,0)="","",VLOOKUP(A106,'Trust - Frontsheet'!$A$16:$AC$216,5,0))</f>
        <v/>
      </c>
      <c r="D106" s="65" t="str">
        <f ca="1">IF(VLOOKUP(A106,'Trust - Frontsheet'!$A$16:$AC$215,6,0)="","",VLOOKUP(A106,'Trust - Frontsheet'!$A$16:$AC$216,6,0))</f>
        <v/>
      </c>
      <c r="E106" s="66" t="str" cm="1">
        <f t="array" aca="1" ref="E106" ca="1">IF(OR(SUMPRODUCT(--(ISTEXT('Trust - Frontsheet'!I115:AC115)))&gt;0,SUMPRODUCT(--(ISERROR('Trust - Frontsheet'!AD115:AT115)))&gt;0),"There is invalid data on this row",IF(SUMPRODUCT(--('Trust - Frontsheet'!I115:AC115&lt;0))&gt;0,"This row contains negative values",IF(AND(L106="This is a blank Row",COUNTBLANK(INDIRECT("L" &amp; ROW() + 1 &amp; ":L" &amp; 206))&gt;0),"No blank rows in the data","")))</f>
        <v/>
      </c>
      <c r="F106" s="65" t="str">
        <f ca="1">IF(A106 = "","",IF('Trust - Frontsheet'!D115="", "Site code not present",""))</f>
        <v/>
      </c>
      <c r="G106" s="65" t="str">
        <f>IF('Trust - Frontsheet'!D115="","",IF(VLOOKUP(A106,'Trust - Frontsheet'!$A$16:$AC$215,6,0)="","Ward name not present",""))</f>
        <v/>
      </c>
      <c r="H106" s="65" t="str">
        <f ca="1">IF(A106="","",IF(VLOOKUP(A106,'Trust - Frontsheet'!$A$16:$AC$215,7,0)="","Specialty 1 has not been selected",""))</f>
        <v/>
      </c>
      <c r="I106" s="66" t="str">
        <f ca="1">IF(A106="","",IF(OR(COUNTIF(Specialties,VLOOKUP(A106,'Trust - Frontsheet'!$A$16:$AC$215,7,0))=0, AND(COUNTIF(Specialties,VLOOKUP(A106,'Trust - Frontsheet'!$A$16:$AC$215,8,0))=0,VLOOKUP(A106,'Trust - Frontsheet'!$A$16:$AC$215,8,0)&lt;&gt;"")),"You have entered unacceptable specialties.",""))</f>
        <v/>
      </c>
      <c r="J106" s="65"/>
      <c r="K106" s="65" t="str">
        <f t="shared" ca="1" si="1"/>
        <v/>
      </c>
      <c r="L106" s="65" t="str" cm="1">
        <f t="array" ref="L106">IF(SUMPRODUCT(--('Trust - Frontsheet'!$D115:$AC115=""))&lt;&gt;26,"","This is a blank row")</f>
        <v>This is a blank row</v>
      </c>
    </row>
    <row r="107" spans="1:12" ht="45" customHeight="1" x14ac:dyDescent="0.2">
      <c r="A107" t="str">
        <f ca="1">IF('Trust - Frontsheet'!A116="","",'Trust - Frontsheet'!A116)</f>
        <v/>
      </c>
      <c r="B107" s="65" t="str">
        <f ca="1">IF('Trust - Frontsheet'!A116="","",'Trust - Frontsheet'!D116)</f>
        <v/>
      </c>
      <c r="C107" s="65" t="str">
        <f ca="1">IF(VLOOKUP(A107,'Trust - Frontsheet'!$A$16:$AC$215,5,0)="","",VLOOKUP(A107,'Trust - Frontsheet'!$A$16:$AC$216,5,0))</f>
        <v/>
      </c>
      <c r="D107" s="65" t="str">
        <f ca="1">IF(VLOOKUP(A107,'Trust - Frontsheet'!$A$16:$AC$215,6,0)="","",VLOOKUP(A107,'Trust - Frontsheet'!$A$16:$AC$216,6,0))</f>
        <v/>
      </c>
      <c r="E107" s="66" t="str" cm="1">
        <f t="array" aca="1" ref="E107" ca="1">IF(OR(SUMPRODUCT(--(ISTEXT('Trust - Frontsheet'!I116:AC116)))&gt;0,SUMPRODUCT(--(ISERROR('Trust - Frontsheet'!AD116:AT116)))&gt;0),"There is invalid data on this row",IF(SUMPRODUCT(--('Trust - Frontsheet'!I116:AC116&lt;0))&gt;0,"This row contains negative values",IF(AND(L107="This is a blank Row",COUNTBLANK(INDIRECT("L" &amp; ROW() + 1 &amp; ":L" &amp; 206))&gt;0),"No blank rows in the data","")))</f>
        <v/>
      </c>
      <c r="F107" s="65" t="str">
        <f ca="1">IF(A107 = "","",IF('Trust - Frontsheet'!D116="", "Site code not present",""))</f>
        <v/>
      </c>
      <c r="G107" s="65" t="str">
        <f>IF('Trust - Frontsheet'!D116="","",IF(VLOOKUP(A107,'Trust - Frontsheet'!$A$16:$AC$215,6,0)="","Ward name not present",""))</f>
        <v/>
      </c>
      <c r="H107" s="65" t="str">
        <f ca="1">IF(A107="","",IF(VLOOKUP(A107,'Trust - Frontsheet'!$A$16:$AC$215,7,0)="","Specialty 1 has not been selected",""))</f>
        <v/>
      </c>
      <c r="I107" s="66" t="str">
        <f ca="1">IF(A107="","",IF(OR(COUNTIF(Specialties,VLOOKUP(A107,'Trust - Frontsheet'!$A$16:$AC$215,7,0))=0, AND(COUNTIF(Specialties,VLOOKUP(A107,'Trust - Frontsheet'!$A$16:$AC$215,8,0))=0,VLOOKUP(A107,'Trust - Frontsheet'!$A$16:$AC$215,8,0)&lt;&gt;"")),"You have entered unacceptable specialties.",""))</f>
        <v/>
      </c>
      <c r="J107" s="65"/>
      <c r="K107" s="65" t="str">
        <f t="shared" ca="1" si="1"/>
        <v/>
      </c>
      <c r="L107" s="65" t="str" cm="1">
        <f t="array" ref="L107">IF(SUMPRODUCT(--('Trust - Frontsheet'!$D116:$AC116=""))&lt;&gt;26,"","This is a blank row")</f>
        <v>This is a blank row</v>
      </c>
    </row>
    <row r="108" spans="1:12" ht="45" customHeight="1" x14ac:dyDescent="0.2">
      <c r="A108" t="str">
        <f ca="1">IF('Trust - Frontsheet'!A117="","",'Trust - Frontsheet'!A117)</f>
        <v/>
      </c>
      <c r="B108" s="65" t="str">
        <f ca="1">IF('Trust - Frontsheet'!A117="","",'Trust - Frontsheet'!D117)</f>
        <v/>
      </c>
      <c r="C108" s="65" t="str">
        <f ca="1">IF(VLOOKUP(A108,'Trust - Frontsheet'!$A$16:$AC$215,5,0)="","",VLOOKUP(A108,'Trust - Frontsheet'!$A$16:$AC$216,5,0))</f>
        <v/>
      </c>
      <c r="D108" s="65" t="str">
        <f ca="1">IF(VLOOKUP(A108,'Trust - Frontsheet'!$A$16:$AC$215,6,0)="","",VLOOKUP(A108,'Trust - Frontsheet'!$A$16:$AC$216,6,0))</f>
        <v/>
      </c>
      <c r="E108" s="66" t="str" cm="1">
        <f t="array" aca="1" ref="E108" ca="1">IF(OR(SUMPRODUCT(--(ISTEXT('Trust - Frontsheet'!I117:AC117)))&gt;0,SUMPRODUCT(--(ISERROR('Trust - Frontsheet'!AD117:AT117)))&gt;0),"There is invalid data on this row",IF(SUMPRODUCT(--('Trust - Frontsheet'!I117:AC117&lt;0))&gt;0,"This row contains negative values",IF(AND(L108="This is a blank Row",COUNTBLANK(INDIRECT("L" &amp; ROW() + 1 &amp; ":L" &amp; 206))&gt;0),"No blank rows in the data","")))</f>
        <v/>
      </c>
      <c r="F108" s="65" t="str">
        <f ca="1">IF(A108 = "","",IF('Trust - Frontsheet'!D117="", "Site code not present",""))</f>
        <v/>
      </c>
      <c r="G108" s="65" t="str">
        <f>IF('Trust - Frontsheet'!D117="","",IF(VLOOKUP(A108,'Trust - Frontsheet'!$A$16:$AC$215,6,0)="","Ward name not present",""))</f>
        <v/>
      </c>
      <c r="H108" s="65" t="str">
        <f ca="1">IF(A108="","",IF(VLOOKUP(A108,'Trust - Frontsheet'!$A$16:$AC$215,7,0)="","Specialty 1 has not been selected",""))</f>
        <v/>
      </c>
      <c r="I108" s="66" t="str">
        <f ca="1">IF(A108="","",IF(OR(COUNTIF(Specialties,VLOOKUP(A108,'Trust - Frontsheet'!$A$16:$AC$215,7,0))=0, AND(COUNTIF(Specialties,VLOOKUP(A108,'Trust - Frontsheet'!$A$16:$AC$215,8,0))=0,VLOOKUP(A108,'Trust - Frontsheet'!$A$16:$AC$215,8,0)&lt;&gt;"")),"You have entered unacceptable specialties.",""))</f>
        <v/>
      </c>
      <c r="J108" s="65"/>
      <c r="K108" s="65" t="str">
        <f t="shared" ca="1" si="1"/>
        <v/>
      </c>
      <c r="L108" s="65" t="str" cm="1">
        <f t="array" ref="L108">IF(SUMPRODUCT(--('Trust - Frontsheet'!$D117:$AC117=""))&lt;&gt;26,"","This is a blank row")</f>
        <v>This is a blank row</v>
      </c>
    </row>
    <row r="109" spans="1:12" ht="45" customHeight="1" x14ac:dyDescent="0.2">
      <c r="A109" t="str">
        <f ca="1">IF('Trust - Frontsheet'!A118="","",'Trust - Frontsheet'!A118)</f>
        <v/>
      </c>
      <c r="B109" s="65" t="str">
        <f ca="1">IF('Trust - Frontsheet'!A118="","",'Trust - Frontsheet'!D118)</f>
        <v/>
      </c>
      <c r="C109" s="65" t="str">
        <f ca="1">IF(VLOOKUP(A109,'Trust - Frontsheet'!$A$16:$AC$215,5,0)="","",VLOOKUP(A109,'Trust - Frontsheet'!$A$16:$AC$216,5,0))</f>
        <v/>
      </c>
      <c r="D109" s="65" t="str">
        <f ca="1">IF(VLOOKUP(A109,'Trust - Frontsheet'!$A$16:$AC$215,6,0)="","",VLOOKUP(A109,'Trust - Frontsheet'!$A$16:$AC$216,6,0))</f>
        <v/>
      </c>
      <c r="E109" s="66" t="str" cm="1">
        <f t="array" aca="1" ref="E109" ca="1">IF(OR(SUMPRODUCT(--(ISTEXT('Trust - Frontsheet'!I118:AC118)))&gt;0,SUMPRODUCT(--(ISERROR('Trust - Frontsheet'!AD118:AT118)))&gt;0),"There is invalid data on this row",IF(SUMPRODUCT(--('Trust - Frontsheet'!I118:AC118&lt;0))&gt;0,"This row contains negative values",IF(AND(L109="This is a blank Row",COUNTBLANK(INDIRECT("L" &amp; ROW() + 1 &amp; ":L" &amp; 206))&gt;0),"No blank rows in the data","")))</f>
        <v/>
      </c>
      <c r="F109" s="65" t="str">
        <f ca="1">IF(A109 = "","",IF('Trust - Frontsheet'!D118="", "Site code not present",""))</f>
        <v/>
      </c>
      <c r="G109" s="65" t="str">
        <f>IF('Trust - Frontsheet'!D118="","",IF(VLOOKUP(A109,'Trust - Frontsheet'!$A$16:$AC$215,6,0)="","Ward name not present",""))</f>
        <v/>
      </c>
      <c r="H109" s="65" t="str">
        <f ca="1">IF(A109="","",IF(VLOOKUP(A109,'Trust - Frontsheet'!$A$16:$AC$215,7,0)="","Specialty 1 has not been selected",""))</f>
        <v/>
      </c>
      <c r="I109" s="66" t="str">
        <f ca="1">IF(A109="","",IF(OR(COUNTIF(Specialties,VLOOKUP(A109,'Trust - Frontsheet'!$A$16:$AC$215,7,0))=0, AND(COUNTIF(Specialties,VLOOKUP(A109,'Trust - Frontsheet'!$A$16:$AC$215,8,0))=0,VLOOKUP(A109,'Trust - Frontsheet'!$A$16:$AC$215,8,0)&lt;&gt;"")),"You have entered unacceptable specialties.",""))</f>
        <v/>
      </c>
      <c r="J109" s="65"/>
      <c r="K109" s="65" t="str">
        <f t="shared" ca="1" si="1"/>
        <v/>
      </c>
      <c r="L109" s="65" t="str" cm="1">
        <f t="array" ref="L109">IF(SUMPRODUCT(--('Trust - Frontsheet'!$D118:$AC118=""))&lt;&gt;26,"","This is a blank row")</f>
        <v>This is a blank row</v>
      </c>
    </row>
    <row r="110" spans="1:12" ht="45" customHeight="1" x14ac:dyDescent="0.2">
      <c r="A110" t="str">
        <f ca="1">IF('Trust - Frontsheet'!A119="","",'Trust - Frontsheet'!A119)</f>
        <v/>
      </c>
      <c r="B110" s="65" t="str">
        <f ca="1">IF('Trust - Frontsheet'!A119="","",'Trust - Frontsheet'!D119)</f>
        <v/>
      </c>
      <c r="C110" s="65" t="str">
        <f ca="1">IF(VLOOKUP(A110,'Trust - Frontsheet'!$A$16:$AC$215,5,0)="","",VLOOKUP(A110,'Trust - Frontsheet'!$A$16:$AC$216,5,0))</f>
        <v/>
      </c>
      <c r="D110" s="65" t="str">
        <f ca="1">IF(VLOOKUP(A110,'Trust - Frontsheet'!$A$16:$AC$215,6,0)="","",VLOOKUP(A110,'Trust - Frontsheet'!$A$16:$AC$216,6,0))</f>
        <v/>
      </c>
      <c r="E110" s="66" t="str" cm="1">
        <f t="array" aca="1" ref="E110" ca="1">IF(OR(SUMPRODUCT(--(ISTEXT('Trust - Frontsheet'!I119:AC119)))&gt;0,SUMPRODUCT(--(ISERROR('Trust - Frontsheet'!AD119:AT119)))&gt;0),"There is invalid data on this row",IF(SUMPRODUCT(--('Trust - Frontsheet'!I119:AC119&lt;0))&gt;0,"This row contains negative values",IF(AND(L110="This is a blank Row",COUNTBLANK(INDIRECT("L" &amp; ROW() + 1 &amp; ":L" &amp; 206))&gt;0),"No blank rows in the data","")))</f>
        <v/>
      </c>
      <c r="F110" s="65" t="str">
        <f ca="1">IF(A110 = "","",IF('Trust - Frontsheet'!D119="", "Site code not present",""))</f>
        <v/>
      </c>
      <c r="G110" s="65" t="str">
        <f>IF('Trust - Frontsheet'!D119="","",IF(VLOOKUP(A110,'Trust - Frontsheet'!$A$16:$AC$215,6,0)="","Ward name not present",""))</f>
        <v/>
      </c>
      <c r="H110" s="65" t="str">
        <f ca="1">IF(A110="","",IF(VLOOKUP(A110,'Trust - Frontsheet'!$A$16:$AC$215,7,0)="","Specialty 1 has not been selected",""))</f>
        <v/>
      </c>
      <c r="I110" s="66" t="str">
        <f ca="1">IF(A110="","",IF(OR(COUNTIF(Specialties,VLOOKUP(A110,'Trust - Frontsheet'!$A$16:$AC$215,7,0))=0, AND(COUNTIF(Specialties,VLOOKUP(A110,'Trust - Frontsheet'!$A$16:$AC$215,8,0))=0,VLOOKUP(A110,'Trust - Frontsheet'!$A$16:$AC$215,8,0)&lt;&gt;"")),"You have entered unacceptable specialties.",""))</f>
        <v/>
      </c>
      <c r="J110" s="65"/>
      <c r="K110" s="65" t="str">
        <f t="shared" ca="1" si="1"/>
        <v/>
      </c>
      <c r="L110" s="65" t="str" cm="1">
        <f t="array" ref="L110">IF(SUMPRODUCT(--('Trust - Frontsheet'!$D119:$AC119=""))&lt;&gt;26,"","This is a blank row")</f>
        <v>This is a blank row</v>
      </c>
    </row>
    <row r="111" spans="1:12" ht="45" customHeight="1" x14ac:dyDescent="0.2">
      <c r="A111" t="str">
        <f ca="1">IF('Trust - Frontsheet'!A120="","",'Trust - Frontsheet'!A120)</f>
        <v/>
      </c>
      <c r="B111" s="65" t="str">
        <f ca="1">IF('Trust - Frontsheet'!A120="","",'Trust - Frontsheet'!D120)</f>
        <v/>
      </c>
      <c r="C111" s="65" t="str">
        <f ca="1">IF(VLOOKUP(A111,'Trust - Frontsheet'!$A$16:$AC$215,5,0)="","",VLOOKUP(A111,'Trust - Frontsheet'!$A$16:$AC$216,5,0))</f>
        <v/>
      </c>
      <c r="D111" s="65" t="str">
        <f ca="1">IF(VLOOKUP(A111,'Trust - Frontsheet'!$A$16:$AC$215,6,0)="","",VLOOKUP(A111,'Trust - Frontsheet'!$A$16:$AC$216,6,0))</f>
        <v/>
      </c>
      <c r="E111" s="66" t="str" cm="1">
        <f t="array" aca="1" ref="E111" ca="1">IF(OR(SUMPRODUCT(--(ISTEXT('Trust - Frontsheet'!I120:AC120)))&gt;0,SUMPRODUCT(--(ISERROR('Trust - Frontsheet'!AD120:AT120)))&gt;0),"There is invalid data on this row",IF(SUMPRODUCT(--('Trust - Frontsheet'!I120:AC120&lt;0))&gt;0,"This row contains negative values",IF(AND(L111="This is a blank Row",COUNTBLANK(INDIRECT("L" &amp; ROW() + 1 &amp; ":L" &amp; 206))&gt;0),"No blank rows in the data","")))</f>
        <v/>
      </c>
      <c r="F111" s="65" t="str">
        <f ca="1">IF(A111 = "","",IF('Trust - Frontsheet'!D120="", "Site code not present",""))</f>
        <v/>
      </c>
      <c r="G111" s="65" t="str">
        <f>IF('Trust - Frontsheet'!D120="","",IF(VLOOKUP(A111,'Trust - Frontsheet'!$A$16:$AC$215,6,0)="","Ward name not present",""))</f>
        <v/>
      </c>
      <c r="H111" s="65" t="str">
        <f ca="1">IF(A111="","",IF(VLOOKUP(A111,'Trust - Frontsheet'!$A$16:$AC$215,7,0)="","Specialty 1 has not been selected",""))</f>
        <v/>
      </c>
      <c r="I111" s="66" t="str">
        <f ca="1">IF(A111="","",IF(OR(COUNTIF(Specialties,VLOOKUP(A111,'Trust - Frontsheet'!$A$16:$AC$215,7,0))=0, AND(COUNTIF(Specialties,VLOOKUP(A111,'Trust - Frontsheet'!$A$16:$AC$215,8,0))=0,VLOOKUP(A111,'Trust - Frontsheet'!$A$16:$AC$215,8,0)&lt;&gt;"")),"You have entered unacceptable specialties.",""))</f>
        <v/>
      </c>
      <c r="J111" s="65"/>
      <c r="K111" s="65" t="str">
        <f t="shared" ca="1" si="1"/>
        <v/>
      </c>
      <c r="L111" s="65" t="str" cm="1">
        <f t="array" ref="L111">IF(SUMPRODUCT(--('Trust - Frontsheet'!$D120:$AC120=""))&lt;&gt;26,"","This is a blank row")</f>
        <v>This is a blank row</v>
      </c>
    </row>
    <row r="112" spans="1:12" ht="45" customHeight="1" x14ac:dyDescent="0.2">
      <c r="A112" t="str">
        <f ca="1">IF('Trust - Frontsheet'!A121="","",'Trust - Frontsheet'!A121)</f>
        <v/>
      </c>
      <c r="B112" s="65" t="str">
        <f ca="1">IF('Trust - Frontsheet'!A121="","",'Trust - Frontsheet'!D121)</f>
        <v/>
      </c>
      <c r="C112" s="65" t="str">
        <f ca="1">IF(VLOOKUP(A112,'Trust - Frontsheet'!$A$16:$AC$215,5,0)="","",VLOOKUP(A112,'Trust - Frontsheet'!$A$16:$AC$216,5,0))</f>
        <v/>
      </c>
      <c r="D112" s="65" t="str">
        <f ca="1">IF(VLOOKUP(A112,'Trust - Frontsheet'!$A$16:$AC$215,6,0)="","",VLOOKUP(A112,'Trust - Frontsheet'!$A$16:$AC$216,6,0))</f>
        <v/>
      </c>
      <c r="E112" s="66" t="str" cm="1">
        <f t="array" aca="1" ref="E112" ca="1">IF(OR(SUMPRODUCT(--(ISTEXT('Trust - Frontsheet'!I121:AC121)))&gt;0,SUMPRODUCT(--(ISERROR('Trust - Frontsheet'!AD121:AT121)))&gt;0),"There is invalid data on this row",IF(SUMPRODUCT(--('Trust - Frontsheet'!I121:AC121&lt;0))&gt;0,"This row contains negative values",IF(AND(L112="This is a blank Row",COUNTBLANK(INDIRECT("L" &amp; ROW() + 1 &amp; ":L" &amp; 206))&gt;0),"No blank rows in the data","")))</f>
        <v/>
      </c>
      <c r="F112" s="65" t="str">
        <f ca="1">IF(A112 = "","",IF('Trust - Frontsheet'!D121="", "Site code not present",""))</f>
        <v/>
      </c>
      <c r="G112" s="65" t="str">
        <f>IF('Trust - Frontsheet'!D121="","",IF(VLOOKUP(A112,'Trust - Frontsheet'!$A$16:$AC$215,6,0)="","Ward name not present",""))</f>
        <v/>
      </c>
      <c r="H112" s="65" t="str">
        <f ca="1">IF(A112="","",IF(VLOOKUP(A112,'Trust - Frontsheet'!$A$16:$AC$215,7,0)="","Specialty 1 has not been selected",""))</f>
        <v/>
      </c>
      <c r="I112" s="66" t="str">
        <f ca="1">IF(A112="","",IF(OR(COUNTIF(Specialties,VLOOKUP(A112,'Trust - Frontsheet'!$A$16:$AC$215,7,0))=0, AND(COUNTIF(Specialties,VLOOKUP(A112,'Trust - Frontsheet'!$A$16:$AC$215,8,0))=0,VLOOKUP(A112,'Trust - Frontsheet'!$A$16:$AC$215,8,0)&lt;&gt;"")),"You have entered unacceptable specialties.",""))</f>
        <v/>
      </c>
      <c r="J112" s="65"/>
      <c r="K112" s="65" t="str">
        <f t="shared" ca="1" si="1"/>
        <v/>
      </c>
      <c r="L112" s="65" t="str" cm="1">
        <f t="array" ref="L112">IF(SUMPRODUCT(--('Trust - Frontsheet'!$D121:$AC121=""))&lt;&gt;26,"","This is a blank row")</f>
        <v>This is a blank row</v>
      </c>
    </row>
    <row r="113" spans="1:12" ht="45" customHeight="1" x14ac:dyDescent="0.2">
      <c r="A113" t="str">
        <f ca="1">IF('Trust - Frontsheet'!A122="","",'Trust - Frontsheet'!A122)</f>
        <v/>
      </c>
      <c r="B113" s="65" t="str">
        <f ca="1">IF('Trust - Frontsheet'!A122="","",'Trust - Frontsheet'!D122)</f>
        <v/>
      </c>
      <c r="C113" s="65" t="str">
        <f ca="1">IF(VLOOKUP(A113,'Trust - Frontsheet'!$A$16:$AC$215,5,0)="","",VLOOKUP(A113,'Trust - Frontsheet'!$A$16:$AC$216,5,0))</f>
        <v/>
      </c>
      <c r="D113" s="65" t="str">
        <f ca="1">IF(VLOOKUP(A113,'Trust - Frontsheet'!$A$16:$AC$215,6,0)="","",VLOOKUP(A113,'Trust - Frontsheet'!$A$16:$AC$216,6,0))</f>
        <v/>
      </c>
      <c r="E113" s="66" t="str" cm="1">
        <f t="array" aca="1" ref="E113" ca="1">IF(OR(SUMPRODUCT(--(ISTEXT('Trust - Frontsheet'!I122:AC122)))&gt;0,SUMPRODUCT(--(ISERROR('Trust - Frontsheet'!AD122:AT122)))&gt;0),"There is invalid data on this row",IF(SUMPRODUCT(--('Trust - Frontsheet'!I122:AC122&lt;0))&gt;0,"This row contains negative values",IF(AND(L113="This is a blank Row",COUNTBLANK(INDIRECT("L" &amp; ROW() + 1 &amp; ":L" &amp; 206))&gt;0),"No blank rows in the data","")))</f>
        <v/>
      </c>
      <c r="F113" s="65" t="str">
        <f ca="1">IF(A113 = "","",IF('Trust - Frontsheet'!D122="", "Site code not present",""))</f>
        <v/>
      </c>
      <c r="G113" s="65" t="str">
        <f>IF('Trust - Frontsheet'!D122="","",IF(VLOOKUP(A113,'Trust - Frontsheet'!$A$16:$AC$215,6,0)="","Ward name not present",""))</f>
        <v/>
      </c>
      <c r="H113" s="65" t="str">
        <f ca="1">IF(A113="","",IF(VLOOKUP(A113,'Trust - Frontsheet'!$A$16:$AC$215,7,0)="","Specialty 1 has not been selected",""))</f>
        <v/>
      </c>
      <c r="I113" s="66" t="str">
        <f ca="1">IF(A113="","",IF(OR(COUNTIF(Specialties,VLOOKUP(A113,'Trust - Frontsheet'!$A$16:$AC$215,7,0))=0, AND(COUNTIF(Specialties,VLOOKUP(A113,'Trust - Frontsheet'!$A$16:$AC$215,8,0))=0,VLOOKUP(A113,'Trust - Frontsheet'!$A$16:$AC$215,8,0)&lt;&gt;"")),"You have entered unacceptable specialties.",""))</f>
        <v/>
      </c>
      <c r="J113" s="65"/>
      <c r="K113" s="65" t="str">
        <f t="shared" ca="1" si="1"/>
        <v/>
      </c>
      <c r="L113" s="65" t="str" cm="1">
        <f t="array" ref="L113">IF(SUMPRODUCT(--('Trust - Frontsheet'!$D122:$AC122=""))&lt;&gt;26,"","This is a blank row")</f>
        <v>This is a blank row</v>
      </c>
    </row>
    <row r="114" spans="1:12" ht="45" customHeight="1" x14ac:dyDescent="0.2">
      <c r="A114" t="str">
        <f ca="1">IF('Trust - Frontsheet'!A123="","",'Trust - Frontsheet'!A123)</f>
        <v/>
      </c>
      <c r="B114" s="65" t="str">
        <f ca="1">IF('Trust - Frontsheet'!A123="","",'Trust - Frontsheet'!D123)</f>
        <v/>
      </c>
      <c r="C114" s="65" t="str">
        <f ca="1">IF(VLOOKUP(A114,'Trust - Frontsheet'!$A$16:$AC$215,5,0)="","",VLOOKUP(A114,'Trust - Frontsheet'!$A$16:$AC$216,5,0))</f>
        <v/>
      </c>
      <c r="D114" s="65" t="str">
        <f ca="1">IF(VLOOKUP(A114,'Trust - Frontsheet'!$A$16:$AC$215,6,0)="","",VLOOKUP(A114,'Trust - Frontsheet'!$A$16:$AC$216,6,0))</f>
        <v/>
      </c>
      <c r="E114" s="66" t="str" cm="1">
        <f t="array" aca="1" ref="E114" ca="1">IF(OR(SUMPRODUCT(--(ISTEXT('Trust - Frontsheet'!I123:AC123)))&gt;0,SUMPRODUCT(--(ISERROR('Trust - Frontsheet'!AD123:AT123)))&gt;0),"There is invalid data on this row",IF(SUMPRODUCT(--('Trust - Frontsheet'!I123:AC123&lt;0))&gt;0,"This row contains negative values",IF(AND(L114="This is a blank Row",COUNTBLANK(INDIRECT("L" &amp; ROW() + 1 &amp; ":L" &amp; 206))&gt;0),"No blank rows in the data","")))</f>
        <v/>
      </c>
      <c r="F114" s="65" t="str">
        <f ca="1">IF(A114 = "","",IF('Trust - Frontsheet'!D123="", "Site code not present",""))</f>
        <v/>
      </c>
      <c r="G114" s="65" t="str">
        <f>IF('Trust - Frontsheet'!D123="","",IF(VLOOKUP(A114,'Trust - Frontsheet'!$A$16:$AC$215,6,0)="","Ward name not present",""))</f>
        <v/>
      </c>
      <c r="H114" s="65" t="str">
        <f ca="1">IF(A114="","",IF(VLOOKUP(A114,'Trust - Frontsheet'!$A$16:$AC$215,7,0)="","Specialty 1 has not been selected",""))</f>
        <v/>
      </c>
      <c r="I114" s="66" t="str">
        <f ca="1">IF(A114="","",IF(OR(COUNTIF(Specialties,VLOOKUP(A114,'Trust - Frontsheet'!$A$16:$AC$215,7,0))=0, AND(COUNTIF(Specialties,VLOOKUP(A114,'Trust - Frontsheet'!$A$16:$AC$215,8,0))=0,VLOOKUP(A114,'Trust - Frontsheet'!$A$16:$AC$215,8,0)&lt;&gt;"")),"You have entered unacceptable specialties.",""))</f>
        <v/>
      </c>
      <c r="J114" s="65"/>
      <c r="K114" s="65" t="str">
        <f t="shared" ca="1" si="1"/>
        <v/>
      </c>
      <c r="L114" s="65" t="str" cm="1">
        <f t="array" ref="L114">IF(SUMPRODUCT(--('Trust - Frontsheet'!$D123:$AC123=""))&lt;&gt;26,"","This is a blank row")</f>
        <v>This is a blank row</v>
      </c>
    </row>
    <row r="115" spans="1:12" ht="45" customHeight="1" x14ac:dyDescent="0.2">
      <c r="A115" t="str">
        <f ca="1">IF('Trust - Frontsheet'!A124="","",'Trust - Frontsheet'!A124)</f>
        <v/>
      </c>
      <c r="B115" s="65" t="str">
        <f ca="1">IF('Trust - Frontsheet'!A124="","",'Trust - Frontsheet'!D124)</f>
        <v/>
      </c>
      <c r="C115" s="65" t="str">
        <f ca="1">IF(VLOOKUP(A115,'Trust - Frontsheet'!$A$16:$AC$215,5,0)="","",VLOOKUP(A115,'Trust - Frontsheet'!$A$16:$AC$216,5,0))</f>
        <v/>
      </c>
      <c r="D115" s="65" t="str">
        <f ca="1">IF(VLOOKUP(A115,'Trust - Frontsheet'!$A$16:$AC$215,6,0)="","",VLOOKUP(A115,'Trust - Frontsheet'!$A$16:$AC$216,6,0))</f>
        <v/>
      </c>
      <c r="E115" s="66" t="str" cm="1">
        <f t="array" aca="1" ref="E115" ca="1">IF(OR(SUMPRODUCT(--(ISTEXT('Trust - Frontsheet'!I124:AC124)))&gt;0,SUMPRODUCT(--(ISERROR('Trust - Frontsheet'!AD124:AT124)))&gt;0),"There is invalid data on this row",IF(SUMPRODUCT(--('Trust - Frontsheet'!I124:AC124&lt;0))&gt;0,"This row contains negative values",IF(AND(L115="This is a blank Row",COUNTBLANK(INDIRECT("L" &amp; ROW() + 1 &amp; ":L" &amp; 206))&gt;0),"No blank rows in the data","")))</f>
        <v/>
      </c>
      <c r="F115" s="65" t="str">
        <f ca="1">IF(A115 = "","",IF('Trust - Frontsheet'!D124="", "Site code not present",""))</f>
        <v/>
      </c>
      <c r="G115" s="65" t="str">
        <f>IF('Trust - Frontsheet'!D124="","",IF(VLOOKUP(A115,'Trust - Frontsheet'!$A$16:$AC$215,6,0)="","Ward name not present",""))</f>
        <v/>
      </c>
      <c r="H115" s="65" t="str">
        <f ca="1">IF(A115="","",IF(VLOOKUP(A115,'Trust - Frontsheet'!$A$16:$AC$215,7,0)="","Specialty 1 has not been selected",""))</f>
        <v/>
      </c>
      <c r="I115" s="66" t="str">
        <f ca="1">IF(A115="","",IF(OR(COUNTIF(Specialties,VLOOKUP(A115,'Trust - Frontsheet'!$A$16:$AC$215,7,0))=0, AND(COUNTIF(Specialties,VLOOKUP(A115,'Trust - Frontsheet'!$A$16:$AC$215,8,0))=0,VLOOKUP(A115,'Trust - Frontsheet'!$A$16:$AC$215,8,0)&lt;&gt;"")),"You have entered unacceptable specialties.",""))</f>
        <v/>
      </c>
      <c r="J115" s="65"/>
      <c r="K115" s="65" t="str">
        <f t="shared" ca="1" si="1"/>
        <v/>
      </c>
      <c r="L115" s="65" t="str" cm="1">
        <f t="array" ref="L115">IF(SUMPRODUCT(--('Trust - Frontsheet'!$D124:$AC124=""))&lt;&gt;26,"","This is a blank row")</f>
        <v>This is a blank row</v>
      </c>
    </row>
    <row r="116" spans="1:12" ht="45" customHeight="1" x14ac:dyDescent="0.2">
      <c r="A116" t="str">
        <f ca="1">IF('Trust - Frontsheet'!A125="","",'Trust - Frontsheet'!A125)</f>
        <v/>
      </c>
      <c r="B116" s="65" t="str">
        <f ca="1">IF('Trust - Frontsheet'!A125="","",'Trust - Frontsheet'!D125)</f>
        <v/>
      </c>
      <c r="C116" s="65" t="str">
        <f ca="1">IF(VLOOKUP(A116,'Trust - Frontsheet'!$A$16:$AC$215,5,0)="","",VLOOKUP(A116,'Trust - Frontsheet'!$A$16:$AC$216,5,0))</f>
        <v/>
      </c>
      <c r="D116" s="65" t="str">
        <f ca="1">IF(VLOOKUP(A116,'Trust - Frontsheet'!$A$16:$AC$215,6,0)="","",VLOOKUP(A116,'Trust - Frontsheet'!$A$16:$AC$216,6,0))</f>
        <v/>
      </c>
      <c r="E116" s="66" t="str" cm="1">
        <f t="array" aca="1" ref="E116" ca="1">IF(OR(SUMPRODUCT(--(ISTEXT('Trust - Frontsheet'!I125:AC125)))&gt;0,SUMPRODUCT(--(ISERROR('Trust - Frontsheet'!AD125:AT125)))&gt;0),"There is invalid data on this row",IF(SUMPRODUCT(--('Trust - Frontsheet'!I125:AC125&lt;0))&gt;0,"This row contains negative values",IF(AND(L116="This is a blank Row",COUNTBLANK(INDIRECT("L" &amp; ROW() + 1 &amp; ":L" &amp; 206))&gt;0),"No blank rows in the data","")))</f>
        <v/>
      </c>
      <c r="F116" s="65" t="str">
        <f ca="1">IF(A116 = "","",IF('Trust - Frontsheet'!D125="", "Site code not present",""))</f>
        <v/>
      </c>
      <c r="G116" s="65" t="str">
        <f>IF('Trust - Frontsheet'!D125="","",IF(VLOOKUP(A116,'Trust - Frontsheet'!$A$16:$AC$215,6,0)="","Ward name not present",""))</f>
        <v/>
      </c>
      <c r="H116" s="65" t="str">
        <f ca="1">IF(A116="","",IF(VLOOKUP(A116,'Trust - Frontsheet'!$A$16:$AC$215,7,0)="","Specialty 1 has not been selected",""))</f>
        <v/>
      </c>
      <c r="I116" s="66" t="str">
        <f ca="1">IF(A116="","",IF(OR(COUNTIF(Specialties,VLOOKUP(A116,'Trust - Frontsheet'!$A$16:$AC$215,7,0))=0, AND(COUNTIF(Specialties,VLOOKUP(A116,'Trust - Frontsheet'!$A$16:$AC$215,8,0))=0,VLOOKUP(A116,'Trust - Frontsheet'!$A$16:$AC$215,8,0)&lt;&gt;"")),"You have entered unacceptable specialties.",""))</f>
        <v/>
      </c>
      <c r="J116" s="65"/>
      <c r="K116" s="65" t="str">
        <f t="shared" ca="1" si="1"/>
        <v/>
      </c>
      <c r="L116" s="65" t="str" cm="1">
        <f t="array" ref="L116">IF(SUMPRODUCT(--('Trust - Frontsheet'!$D125:$AC125=""))&lt;&gt;26,"","This is a blank row")</f>
        <v>This is a blank row</v>
      </c>
    </row>
    <row r="117" spans="1:12" ht="45" customHeight="1" x14ac:dyDescent="0.2">
      <c r="A117" t="str">
        <f ca="1">IF('Trust - Frontsheet'!A126="","",'Trust - Frontsheet'!A126)</f>
        <v/>
      </c>
      <c r="B117" s="65" t="str">
        <f ca="1">IF('Trust - Frontsheet'!A126="","",'Trust - Frontsheet'!D126)</f>
        <v/>
      </c>
      <c r="C117" s="65" t="str">
        <f ca="1">IF(VLOOKUP(A117,'Trust - Frontsheet'!$A$16:$AC$215,5,0)="","",VLOOKUP(A117,'Trust - Frontsheet'!$A$16:$AC$216,5,0))</f>
        <v/>
      </c>
      <c r="D117" s="65" t="str">
        <f ca="1">IF(VLOOKUP(A117,'Trust - Frontsheet'!$A$16:$AC$215,6,0)="","",VLOOKUP(A117,'Trust - Frontsheet'!$A$16:$AC$216,6,0))</f>
        <v/>
      </c>
      <c r="E117" s="66" t="str" cm="1">
        <f t="array" aca="1" ref="E117" ca="1">IF(OR(SUMPRODUCT(--(ISTEXT('Trust - Frontsheet'!I126:AC126)))&gt;0,SUMPRODUCT(--(ISERROR('Trust - Frontsheet'!AD126:AT126)))&gt;0),"There is invalid data on this row",IF(SUMPRODUCT(--('Trust - Frontsheet'!I126:AC126&lt;0))&gt;0,"This row contains negative values",IF(AND(L117="This is a blank Row",COUNTBLANK(INDIRECT("L" &amp; ROW() + 1 &amp; ":L" &amp; 206))&gt;0),"No blank rows in the data","")))</f>
        <v/>
      </c>
      <c r="F117" s="65" t="str">
        <f ca="1">IF(A117 = "","",IF('Trust - Frontsheet'!D126="", "Site code not present",""))</f>
        <v/>
      </c>
      <c r="G117" s="65" t="str">
        <f>IF('Trust - Frontsheet'!D126="","",IF(VLOOKUP(A117,'Trust - Frontsheet'!$A$16:$AC$215,6,0)="","Ward name not present",""))</f>
        <v/>
      </c>
      <c r="H117" s="65" t="str">
        <f ca="1">IF(A117="","",IF(VLOOKUP(A117,'Trust - Frontsheet'!$A$16:$AC$215,7,0)="","Specialty 1 has not been selected",""))</f>
        <v/>
      </c>
      <c r="I117" s="66" t="str">
        <f ca="1">IF(A117="","",IF(OR(COUNTIF(Specialties,VLOOKUP(A117,'Trust - Frontsheet'!$A$16:$AC$215,7,0))=0, AND(COUNTIF(Specialties,VLOOKUP(A117,'Trust - Frontsheet'!$A$16:$AC$215,8,0))=0,VLOOKUP(A117,'Trust - Frontsheet'!$A$16:$AC$215,8,0)&lt;&gt;"")),"You have entered unacceptable specialties.",""))</f>
        <v/>
      </c>
      <c r="J117" s="65"/>
      <c r="K117" s="65" t="str">
        <f t="shared" ca="1" si="1"/>
        <v/>
      </c>
      <c r="L117" s="65" t="str" cm="1">
        <f t="array" ref="L117">IF(SUMPRODUCT(--('Trust - Frontsheet'!$D126:$AC126=""))&lt;&gt;26,"","This is a blank row")</f>
        <v>This is a blank row</v>
      </c>
    </row>
    <row r="118" spans="1:12" ht="45" customHeight="1" x14ac:dyDescent="0.2">
      <c r="A118" t="str">
        <f ca="1">IF('Trust - Frontsheet'!A127="","",'Trust - Frontsheet'!A127)</f>
        <v/>
      </c>
      <c r="B118" s="65" t="str">
        <f ca="1">IF('Trust - Frontsheet'!A127="","",'Trust - Frontsheet'!D127)</f>
        <v/>
      </c>
      <c r="C118" s="65" t="str">
        <f ca="1">IF(VLOOKUP(A118,'Trust - Frontsheet'!$A$16:$AC$215,5,0)="","",VLOOKUP(A118,'Trust - Frontsheet'!$A$16:$AC$216,5,0))</f>
        <v/>
      </c>
      <c r="D118" s="65" t="str">
        <f ca="1">IF(VLOOKUP(A118,'Trust - Frontsheet'!$A$16:$AC$215,6,0)="","",VLOOKUP(A118,'Trust - Frontsheet'!$A$16:$AC$216,6,0))</f>
        <v/>
      </c>
      <c r="E118" s="66" t="str" cm="1">
        <f t="array" aca="1" ref="E118" ca="1">IF(OR(SUMPRODUCT(--(ISTEXT('Trust - Frontsheet'!I127:AC127)))&gt;0,SUMPRODUCT(--(ISERROR('Trust - Frontsheet'!AD127:AT127)))&gt;0),"There is invalid data on this row",IF(SUMPRODUCT(--('Trust - Frontsheet'!I127:AC127&lt;0))&gt;0,"This row contains negative values",IF(AND(L118="This is a blank Row",COUNTBLANK(INDIRECT("L" &amp; ROW() + 1 &amp; ":L" &amp; 206))&gt;0),"No blank rows in the data","")))</f>
        <v/>
      </c>
      <c r="F118" s="65" t="str">
        <f ca="1">IF(A118 = "","",IF('Trust - Frontsheet'!D127="", "Site code not present",""))</f>
        <v/>
      </c>
      <c r="G118" s="65" t="str">
        <f>IF('Trust - Frontsheet'!D127="","",IF(VLOOKUP(A118,'Trust - Frontsheet'!$A$16:$AC$215,6,0)="","Ward name not present",""))</f>
        <v/>
      </c>
      <c r="H118" s="65" t="str">
        <f ca="1">IF(A118="","",IF(VLOOKUP(A118,'Trust - Frontsheet'!$A$16:$AC$215,7,0)="","Specialty 1 has not been selected",""))</f>
        <v/>
      </c>
      <c r="I118" s="66" t="str">
        <f ca="1">IF(A118="","",IF(OR(COUNTIF(Specialties,VLOOKUP(A118,'Trust - Frontsheet'!$A$16:$AC$215,7,0))=0, AND(COUNTIF(Specialties,VLOOKUP(A118,'Trust - Frontsheet'!$A$16:$AC$215,8,0))=0,VLOOKUP(A118,'Trust - Frontsheet'!$A$16:$AC$215,8,0)&lt;&gt;"")),"You have entered unacceptable specialties.",""))</f>
        <v/>
      </c>
      <c r="J118" s="65"/>
      <c r="K118" s="65" t="str">
        <f t="shared" ca="1" si="1"/>
        <v/>
      </c>
      <c r="L118" s="65" t="str" cm="1">
        <f t="array" ref="L118">IF(SUMPRODUCT(--('Trust - Frontsheet'!$D127:$AC127=""))&lt;&gt;26,"","This is a blank row")</f>
        <v>This is a blank row</v>
      </c>
    </row>
    <row r="119" spans="1:12" ht="45" customHeight="1" x14ac:dyDescent="0.2">
      <c r="A119" t="str">
        <f ca="1">IF('Trust - Frontsheet'!A128="","",'Trust - Frontsheet'!A128)</f>
        <v/>
      </c>
      <c r="B119" s="65" t="str">
        <f ca="1">IF('Trust - Frontsheet'!A128="","",'Trust - Frontsheet'!D128)</f>
        <v/>
      </c>
      <c r="C119" s="65" t="str">
        <f ca="1">IF(VLOOKUP(A119,'Trust - Frontsheet'!$A$16:$AC$215,5,0)="","",VLOOKUP(A119,'Trust - Frontsheet'!$A$16:$AC$216,5,0))</f>
        <v/>
      </c>
      <c r="D119" s="65" t="str">
        <f ca="1">IF(VLOOKUP(A119,'Trust - Frontsheet'!$A$16:$AC$215,6,0)="","",VLOOKUP(A119,'Trust - Frontsheet'!$A$16:$AC$216,6,0))</f>
        <v/>
      </c>
      <c r="E119" s="66" t="str" cm="1">
        <f t="array" aca="1" ref="E119" ca="1">IF(OR(SUMPRODUCT(--(ISTEXT('Trust - Frontsheet'!I128:AC128)))&gt;0,SUMPRODUCT(--(ISERROR('Trust - Frontsheet'!AD128:AT128)))&gt;0),"There is invalid data on this row",IF(SUMPRODUCT(--('Trust - Frontsheet'!I128:AC128&lt;0))&gt;0,"This row contains negative values",IF(AND(L119="This is a blank Row",COUNTBLANK(INDIRECT("L" &amp; ROW() + 1 &amp; ":L" &amp; 206))&gt;0),"No blank rows in the data","")))</f>
        <v/>
      </c>
      <c r="F119" s="65" t="str">
        <f ca="1">IF(A119 = "","",IF('Trust - Frontsheet'!D128="", "Site code not present",""))</f>
        <v/>
      </c>
      <c r="G119" s="65" t="str">
        <f>IF('Trust - Frontsheet'!D128="","",IF(VLOOKUP(A119,'Trust - Frontsheet'!$A$16:$AC$215,6,0)="","Ward name not present",""))</f>
        <v/>
      </c>
      <c r="H119" s="65" t="str">
        <f ca="1">IF(A119="","",IF(VLOOKUP(A119,'Trust - Frontsheet'!$A$16:$AC$215,7,0)="","Specialty 1 has not been selected",""))</f>
        <v/>
      </c>
      <c r="I119" s="66" t="str">
        <f ca="1">IF(A119="","",IF(OR(COUNTIF(Specialties,VLOOKUP(A119,'Trust - Frontsheet'!$A$16:$AC$215,7,0))=0, AND(COUNTIF(Specialties,VLOOKUP(A119,'Trust - Frontsheet'!$A$16:$AC$215,8,0))=0,VLOOKUP(A119,'Trust - Frontsheet'!$A$16:$AC$215,8,0)&lt;&gt;"")),"You have entered unacceptable specialties.",""))</f>
        <v/>
      </c>
      <c r="J119" s="65"/>
      <c r="K119" s="65" t="str">
        <f t="shared" ca="1" si="1"/>
        <v/>
      </c>
      <c r="L119" s="65" t="str" cm="1">
        <f t="array" ref="L119">IF(SUMPRODUCT(--('Trust - Frontsheet'!$D128:$AC128=""))&lt;&gt;26,"","This is a blank row")</f>
        <v>This is a blank row</v>
      </c>
    </row>
    <row r="120" spans="1:12" ht="45" customHeight="1" x14ac:dyDescent="0.2">
      <c r="A120" t="str">
        <f ca="1">IF('Trust - Frontsheet'!A129="","",'Trust - Frontsheet'!A129)</f>
        <v/>
      </c>
      <c r="B120" s="65" t="str">
        <f ca="1">IF('Trust - Frontsheet'!A129="","",'Trust - Frontsheet'!D129)</f>
        <v/>
      </c>
      <c r="C120" s="65" t="str">
        <f ca="1">IF(VLOOKUP(A120,'Trust - Frontsheet'!$A$16:$AC$215,5,0)="","",VLOOKUP(A120,'Trust - Frontsheet'!$A$16:$AC$216,5,0))</f>
        <v/>
      </c>
      <c r="D120" s="65" t="str">
        <f ca="1">IF(VLOOKUP(A120,'Trust - Frontsheet'!$A$16:$AC$215,6,0)="","",VLOOKUP(A120,'Trust - Frontsheet'!$A$16:$AC$216,6,0))</f>
        <v/>
      </c>
      <c r="E120" s="66" t="str" cm="1">
        <f t="array" aca="1" ref="E120" ca="1">IF(OR(SUMPRODUCT(--(ISTEXT('Trust - Frontsheet'!I129:AC129)))&gt;0,SUMPRODUCT(--(ISERROR('Trust - Frontsheet'!AD129:AT129)))&gt;0),"There is invalid data on this row",IF(SUMPRODUCT(--('Trust - Frontsheet'!I129:AC129&lt;0))&gt;0,"This row contains negative values",IF(AND(L120="This is a blank Row",COUNTBLANK(INDIRECT("L" &amp; ROW() + 1 &amp; ":L" &amp; 206))&gt;0),"No blank rows in the data","")))</f>
        <v/>
      </c>
      <c r="F120" s="65" t="str">
        <f ca="1">IF(A120 = "","",IF('Trust - Frontsheet'!D129="", "Site code not present",""))</f>
        <v/>
      </c>
      <c r="G120" s="65" t="str">
        <f>IF('Trust - Frontsheet'!D129="","",IF(VLOOKUP(A120,'Trust - Frontsheet'!$A$16:$AC$215,6,0)="","Ward name not present",""))</f>
        <v/>
      </c>
      <c r="H120" s="65" t="str">
        <f ca="1">IF(A120="","",IF(VLOOKUP(A120,'Trust - Frontsheet'!$A$16:$AC$215,7,0)="","Specialty 1 has not been selected",""))</f>
        <v/>
      </c>
      <c r="I120" s="66" t="str">
        <f ca="1">IF(A120="","",IF(OR(COUNTIF(Specialties,VLOOKUP(A120,'Trust - Frontsheet'!$A$16:$AC$215,7,0))=0, AND(COUNTIF(Specialties,VLOOKUP(A120,'Trust - Frontsheet'!$A$16:$AC$215,8,0))=0,VLOOKUP(A120,'Trust - Frontsheet'!$A$16:$AC$215,8,0)&lt;&gt;"")),"You have entered unacceptable specialties.",""))</f>
        <v/>
      </c>
      <c r="J120" s="65"/>
      <c r="K120" s="65" t="str">
        <f t="shared" ca="1" si="1"/>
        <v/>
      </c>
      <c r="L120" s="65" t="str" cm="1">
        <f t="array" ref="L120">IF(SUMPRODUCT(--('Trust - Frontsheet'!$D129:$AC129=""))&lt;&gt;26,"","This is a blank row")</f>
        <v>This is a blank row</v>
      </c>
    </row>
    <row r="121" spans="1:12" ht="45" customHeight="1" x14ac:dyDescent="0.2">
      <c r="A121" t="str">
        <f ca="1">IF('Trust - Frontsheet'!A130="","",'Trust - Frontsheet'!A130)</f>
        <v/>
      </c>
      <c r="B121" s="65" t="str">
        <f ca="1">IF('Trust - Frontsheet'!A130="","",'Trust - Frontsheet'!D130)</f>
        <v/>
      </c>
      <c r="C121" s="65" t="str">
        <f ca="1">IF(VLOOKUP(A121,'Trust - Frontsheet'!$A$16:$AC$215,5,0)="","",VLOOKUP(A121,'Trust - Frontsheet'!$A$16:$AC$216,5,0))</f>
        <v/>
      </c>
      <c r="D121" s="65" t="str">
        <f ca="1">IF(VLOOKUP(A121,'Trust - Frontsheet'!$A$16:$AC$215,6,0)="","",VLOOKUP(A121,'Trust - Frontsheet'!$A$16:$AC$216,6,0))</f>
        <v/>
      </c>
      <c r="E121" s="66" t="str" cm="1">
        <f t="array" aca="1" ref="E121" ca="1">IF(OR(SUMPRODUCT(--(ISTEXT('Trust - Frontsheet'!I130:AC130)))&gt;0,SUMPRODUCT(--(ISERROR('Trust - Frontsheet'!AD130:AT130)))&gt;0),"There is invalid data on this row",IF(SUMPRODUCT(--('Trust - Frontsheet'!I130:AC130&lt;0))&gt;0,"This row contains negative values",IF(AND(L121="This is a blank Row",COUNTBLANK(INDIRECT("L" &amp; ROW() + 1 &amp; ":L" &amp; 206))&gt;0),"No blank rows in the data","")))</f>
        <v/>
      </c>
      <c r="F121" s="65" t="str">
        <f ca="1">IF(A121 = "","",IF('Trust - Frontsheet'!D130="", "Site code not present",""))</f>
        <v/>
      </c>
      <c r="G121" s="65" t="str">
        <f>IF('Trust - Frontsheet'!D130="","",IF(VLOOKUP(A121,'Trust - Frontsheet'!$A$16:$AC$215,6,0)="","Ward name not present",""))</f>
        <v/>
      </c>
      <c r="H121" s="65" t="str">
        <f ca="1">IF(A121="","",IF(VLOOKUP(A121,'Trust - Frontsheet'!$A$16:$AC$215,7,0)="","Specialty 1 has not been selected",""))</f>
        <v/>
      </c>
      <c r="I121" s="66" t="str">
        <f ca="1">IF(A121="","",IF(OR(COUNTIF(Specialties,VLOOKUP(A121,'Trust - Frontsheet'!$A$16:$AC$215,7,0))=0, AND(COUNTIF(Specialties,VLOOKUP(A121,'Trust - Frontsheet'!$A$16:$AC$215,8,0))=0,VLOOKUP(A121,'Trust - Frontsheet'!$A$16:$AC$215,8,0)&lt;&gt;"")),"You have entered unacceptable specialties.",""))</f>
        <v/>
      </c>
      <c r="J121" s="65"/>
      <c r="K121" s="65" t="str">
        <f t="shared" ca="1" si="1"/>
        <v/>
      </c>
      <c r="L121" s="65" t="str" cm="1">
        <f t="array" ref="L121">IF(SUMPRODUCT(--('Trust - Frontsheet'!$D130:$AC130=""))&lt;&gt;26,"","This is a blank row")</f>
        <v>This is a blank row</v>
      </c>
    </row>
    <row r="122" spans="1:12" ht="45" customHeight="1" x14ac:dyDescent="0.2">
      <c r="A122" t="str">
        <f ca="1">IF('Trust - Frontsheet'!A131="","",'Trust - Frontsheet'!A131)</f>
        <v/>
      </c>
      <c r="B122" s="65" t="str">
        <f ca="1">IF('Trust - Frontsheet'!A131="","",'Trust - Frontsheet'!D131)</f>
        <v/>
      </c>
      <c r="C122" s="65" t="str">
        <f ca="1">IF(VLOOKUP(A122,'Trust - Frontsheet'!$A$16:$AC$215,5,0)="","",VLOOKUP(A122,'Trust - Frontsheet'!$A$16:$AC$216,5,0))</f>
        <v/>
      </c>
      <c r="D122" s="65" t="str">
        <f ca="1">IF(VLOOKUP(A122,'Trust - Frontsheet'!$A$16:$AC$215,6,0)="","",VLOOKUP(A122,'Trust - Frontsheet'!$A$16:$AC$216,6,0))</f>
        <v/>
      </c>
      <c r="E122" s="66" t="str" cm="1">
        <f t="array" aca="1" ref="E122" ca="1">IF(OR(SUMPRODUCT(--(ISTEXT('Trust - Frontsheet'!I131:AC131)))&gt;0,SUMPRODUCT(--(ISERROR('Trust - Frontsheet'!AD131:AT131)))&gt;0),"There is invalid data on this row",IF(SUMPRODUCT(--('Trust - Frontsheet'!I131:AC131&lt;0))&gt;0,"This row contains negative values",IF(AND(L122="This is a blank Row",COUNTBLANK(INDIRECT("L" &amp; ROW() + 1 &amp; ":L" &amp; 206))&gt;0),"No blank rows in the data","")))</f>
        <v/>
      </c>
      <c r="F122" s="65" t="str">
        <f ca="1">IF(A122 = "","",IF('Trust - Frontsheet'!D131="", "Site code not present",""))</f>
        <v/>
      </c>
      <c r="G122" s="65" t="str">
        <f>IF('Trust - Frontsheet'!D131="","",IF(VLOOKUP(A122,'Trust - Frontsheet'!$A$16:$AC$215,6,0)="","Ward name not present",""))</f>
        <v/>
      </c>
      <c r="H122" s="65" t="str">
        <f ca="1">IF(A122="","",IF(VLOOKUP(A122,'Trust - Frontsheet'!$A$16:$AC$215,7,0)="","Specialty 1 has not been selected",""))</f>
        <v/>
      </c>
      <c r="I122" s="66" t="str">
        <f ca="1">IF(A122="","",IF(OR(COUNTIF(Specialties,VLOOKUP(A122,'Trust - Frontsheet'!$A$16:$AC$215,7,0))=0, AND(COUNTIF(Specialties,VLOOKUP(A122,'Trust - Frontsheet'!$A$16:$AC$215,8,0))=0,VLOOKUP(A122,'Trust - Frontsheet'!$A$16:$AC$215,8,0)&lt;&gt;"")),"You have entered unacceptable specialties.",""))</f>
        <v/>
      </c>
      <c r="J122" s="65"/>
      <c r="K122" s="65" t="str">
        <f t="shared" ca="1" si="1"/>
        <v/>
      </c>
      <c r="L122" s="65" t="str" cm="1">
        <f t="array" ref="L122">IF(SUMPRODUCT(--('Trust - Frontsheet'!$D131:$AC131=""))&lt;&gt;26,"","This is a blank row")</f>
        <v>This is a blank row</v>
      </c>
    </row>
    <row r="123" spans="1:12" ht="45" customHeight="1" x14ac:dyDescent="0.2">
      <c r="A123" t="str">
        <f ca="1">IF('Trust - Frontsheet'!A132="","",'Trust - Frontsheet'!A132)</f>
        <v/>
      </c>
      <c r="B123" s="65" t="str">
        <f ca="1">IF('Trust - Frontsheet'!A132="","",'Trust - Frontsheet'!D132)</f>
        <v/>
      </c>
      <c r="C123" s="65" t="str">
        <f ca="1">IF(VLOOKUP(A123,'Trust - Frontsheet'!$A$16:$AC$215,5,0)="","",VLOOKUP(A123,'Trust - Frontsheet'!$A$16:$AC$216,5,0))</f>
        <v/>
      </c>
      <c r="D123" s="65" t="str">
        <f ca="1">IF(VLOOKUP(A123,'Trust - Frontsheet'!$A$16:$AC$215,6,0)="","",VLOOKUP(A123,'Trust - Frontsheet'!$A$16:$AC$216,6,0))</f>
        <v/>
      </c>
      <c r="E123" s="66" t="str" cm="1">
        <f t="array" aca="1" ref="E123" ca="1">IF(OR(SUMPRODUCT(--(ISTEXT('Trust - Frontsheet'!I132:AC132)))&gt;0,SUMPRODUCT(--(ISERROR('Trust - Frontsheet'!AD132:AT132)))&gt;0),"There is invalid data on this row",IF(SUMPRODUCT(--('Trust - Frontsheet'!I132:AC132&lt;0))&gt;0,"This row contains negative values",IF(AND(L123="This is a blank Row",COUNTBLANK(INDIRECT("L" &amp; ROW() + 1 &amp; ":L" &amp; 206))&gt;0),"No blank rows in the data","")))</f>
        <v/>
      </c>
      <c r="F123" s="65" t="str">
        <f ca="1">IF(A123 = "","",IF('Trust - Frontsheet'!D132="", "Site code not present",""))</f>
        <v/>
      </c>
      <c r="G123" s="65" t="str">
        <f>IF('Trust - Frontsheet'!D132="","",IF(VLOOKUP(A123,'Trust - Frontsheet'!$A$16:$AC$215,6,0)="","Ward name not present",""))</f>
        <v/>
      </c>
      <c r="H123" s="65" t="str">
        <f ca="1">IF(A123="","",IF(VLOOKUP(A123,'Trust - Frontsheet'!$A$16:$AC$215,7,0)="","Specialty 1 has not been selected",""))</f>
        <v/>
      </c>
      <c r="I123" s="66" t="str">
        <f ca="1">IF(A123="","",IF(OR(COUNTIF(Specialties,VLOOKUP(A123,'Trust - Frontsheet'!$A$16:$AC$215,7,0))=0, AND(COUNTIF(Specialties,VLOOKUP(A123,'Trust - Frontsheet'!$A$16:$AC$215,8,0))=0,VLOOKUP(A123,'Trust - Frontsheet'!$A$16:$AC$215,8,0)&lt;&gt;"")),"You have entered unacceptable specialties.",""))</f>
        <v/>
      </c>
      <c r="J123" s="65"/>
      <c r="K123" s="65" t="str">
        <f t="shared" ca="1" si="1"/>
        <v/>
      </c>
      <c r="L123" s="65" t="str" cm="1">
        <f t="array" ref="L123">IF(SUMPRODUCT(--('Trust - Frontsheet'!$D132:$AC132=""))&lt;&gt;26,"","This is a blank row")</f>
        <v>This is a blank row</v>
      </c>
    </row>
    <row r="124" spans="1:12" ht="45" customHeight="1" x14ac:dyDescent="0.2">
      <c r="A124" t="str">
        <f ca="1">IF('Trust - Frontsheet'!A133="","",'Trust - Frontsheet'!A133)</f>
        <v/>
      </c>
      <c r="B124" s="65" t="str">
        <f ca="1">IF('Trust - Frontsheet'!A133="","",'Trust - Frontsheet'!D133)</f>
        <v/>
      </c>
      <c r="C124" s="65" t="str">
        <f ca="1">IF(VLOOKUP(A124,'Trust - Frontsheet'!$A$16:$AC$215,5,0)="","",VLOOKUP(A124,'Trust - Frontsheet'!$A$16:$AC$216,5,0))</f>
        <v/>
      </c>
      <c r="D124" s="65" t="str">
        <f ca="1">IF(VLOOKUP(A124,'Trust - Frontsheet'!$A$16:$AC$215,6,0)="","",VLOOKUP(A124,'Trust - Frontsheet'!$A$16:$AC$216,6,0))</f>
        <v/>
      </c>
      <c r="E124" s="66" t="str" cm="1">
        <f t="array" aca="1" ref="E124" ca="1">IF(OR(SUMPRODUCT(--(ISTEXT('Trust - Frontsheet'!I133:AC133)))&gt;0,SUMPRODUCT(--(ISERROR('Trust - Frontsheet'!AD133:AT133)))&gt;0),"There is invalid data on this row",IF(SUMPRODUCT(--('Trust - Frontsheet'!I133:AC133&lt;0))&gt;0,"This row contains negative values",IF(AND(L124="This is a blank Row",COUNTBLANK(INDIRECT("L" &amp; ROW() + 1 &amp; ":L" &amp; 206))&gt;0),"No blank rows in the data","")))</f>
        <v/>
      </c>
      <c r="F124" s="65" t="str">
        <f ca="1">IF(A124 = "","",IF('Trust - Frontsheet'!D133="", "Site code not present",""))</f>
        <v/>
      </c>
      <c r="G124" s="65" t="str">
        <f>IF('Trust - Frontsheet'!D133="","",IF(VLOOKUP(A124,'Trust - Frontsheet'!$A$16:$AC$215,6,0)="","Ward name not present",""))</f>
        <v/>
      </c>
      <c r="H124" s="65" t="str">
        <f ca="1">IF(A124="","",IF(VLOOKUP(A124,'Trust - Frontsheet'!$A$16:$AC$215,7,0)="","Specialty 1 has not been selected",""))</f>
        <v/>
      </c>
      <c r="I124" s="66" t="str">
        <f ca="1">IF(A124="","",IF(OR(COUNTIF(Specialties,VLOOKUP(A124,'Trust - Frontsheet'!$A$16:$AC$215,7,0))=0, AND(COUNTIF(Specialties,VLOOKUP(A124,'Trust - Frontsheet'!$A$16:$AC$215,8,0))=0,VLOOKUP(A124,'Trust - Frontsheet'!$A$16:$AC$215,8,0)&lt;&gt;"")),"You have entered unacceptable specialties.",""))</f>
        <v/>
      </c>
      <c r="J124" s="65"/>
      <c r="K124" s="65" t="str">
        <f t="shared" ca="1" si="1"/>
        <v/>
      </c>
      <c r="L124" s="65" t="str" cm="1">
        <f t="array" ref="L124">IF(SUMPRODUCT(--('Trust - Frontsheet'!$D133:$AC133=""))&lt;&gt;26,"","This is a blank row")</f>
        <v>This is a blank row</v>
      </c>
    </row>
    <row r="125" spans="1:12" ht="45" customHeight="1" x14ac:dyDescent="0.2">
      <c r="A125" t="str">
        <f ca="1">IF('Trust - Frontsheet'!A134="","",'Trust - Frontsheet'!A134)</f>
        <v/>
      </c>
      <c r="B125" s="65" t="str">
        <f ca="1">IF('Trust - Frontsheet'!A134="","",'Trust - Frontsheet'!D134)</f>
        <v/>
      </c>
      <c r="C125" s="65" t="str">
        <f ca="1">IF(VLOOKUP(A125,'Trust - Frontsheet'!$A$16:$AC$215,5,0)="","",VLOOKUP(A125,'Trust - Frontsheet'!$A$16:$AC$216,5,0))</f>
        <v/>
      </c>
      <c r="D125" s="65" t="str">
        <f ca="1">IF(VLOOKUP(A125,'Trust - Frontsheet'!$A$16:$AC$215,6,0)="","",VLOOKUP(A125,'Trust - Frontsheet'!$A$16:$AC$216,6,0))</f>
        <v/>
      </c>
      <c r="E125" s="66" t="str" cm="1">
        <f t="array" aca="1" ref="E125" ca="1">IF(OR(SUMPRODUCT(--(ISTEXT('Trust - Frontsheet'!I134:AC134)))&gt;0,SUMPRODUCT(--(ISERROR('Trust - Frontsheet'!AD134:AT134)))&gt;0),"There is invalid data on this row",IF(SUMPRODUCT(--('Trust - Frontsheet'!I134:AC134&lt;0))&gt;0,"This row contains negative values",IF(AND(L125="This is a blank Row",COUNTBLANK(INDIRECT("L" &amp; ROW() + 1 &amp; ":L" &amp; 206))&gt;0),"No blank rows in the data","")))</f>
        <v/>
      </c>
      <c r="F125" s="65" t="str">
        <f ca="1">IF(A125 = "","",IF('Trust - Frontsheet'!D134="", "Site code not present",""))</f>
        <v/>
      </c>
      <c r="G125" s="65" t="str">
        <f>IF('Trust - Frontsheet'!D134="","",IF(VLOOKUP(A125,'Trust - Frontsheet'!$A$16:$AC$215,6,0)="","Ward name not present",""))</f>
        <v/>
      </c>
      <c r="H125" s="65" t="str">
        <f ca="1">IF(A125="","",IF(VLOOKUP(A125,'Trust - Frontsheet'!$A$16:$AC$215,7,0)="","Specialty 1 has not been selected",""))</f>
        <v/>
      </c>
      <c r="I125" s="66" t="str">
        <f ca="1">IF(A125="","",IF(OR(COUNTIF(Specialties,VLOOKUP(A125,'Trust - Frontsheet'!$A$16:$AC$215,7,0))=0, AND(COUNTIF(Specialties,VLOOKUP(A125,'Trust - Frontsheet'!$A$16:$AC$215,8,0))=0,VLOOKUP(A125,'Trust - Frontsheet'!$A$16:$AC$215,8,0)&lt;&gt;"")),"You have entered unacceptable specialties.",""))</f>
        <v/>
      </c>
      <c r="J125" s="65"/>
      <c r="K125" s="65" t="str">
        <f t="shared" ca="1" si="1"/>
        <v/>
      </c>
      <c r="L125" s="65" t="str" cm="1">
        <f t="array" ref="L125">IF(SUMPRODUCT(--('Trust - Frontsheet'!$D134:$AC134=""))&lt;&gt;26,"","This is a blank row")</f>
        <v>This is a blank row</v>
      </c>
    </row>
    <row r="126" spans="1:12" ht="45" customHeight="1" x14ac:dyDescent="0.2">
      <c r="A126" t="str">
        <f ca="1">IF('Trust - Frontsheet'!A135="","",'Trust - Frontsheet'!A135)</f>
        <v/>
      </c>
      <c r="B126" s="65" t="str">
        <f ca="1">IF('Trust - Frontsheet'!A135="","",'Trust - Frontsheet'!D135)</f>
        <v/>
      </c>
      <c r="C126" s="65" t="str">
        <f ca="1">IF(VLOOKUP(A126,'Trust - Frontsheet'!$A$16:$AC$215,5,0)="","",VLOOKUP(A126,'Trust - Frontsheet'!$A$16:$AC$216,5,0))</f>
        <v/>
      </c>
      <c r="D126" s="65" t="str">
        <f ca="1">IF(VLOOKUP(A126,'Trust - Frontsheet'!$A$16:$AC$215,6,0)="","",VLOOKUP(A126,'Trust - Frontsheet'!$A$16:$AC$216,6,0))</f>
        <v/>
      </c>
      <c r="E126" s="66" t="str" cm="1">
        <f t="array" aca="1" ref="E126" ca="1">IF(OR(SUMPRODUCT(--(ISTEXT('Trust - Frontsheet'!I135:AC135)))&gt;0,SUMPRODUCT(--(ISERROR('Trust - Frontsheet'!AD135:AT135)))&gt;0),"There is invalid data on this row",IF(SUMPRODUCT(--('Trust - Frontsheet'!I135:AC135&lt;0))&gt;0,"This row contains negative values",IF(AND(L126="This is a blank Row",COUNTBLANK(INDIRECT("L" &amp; ROW() + 1 &amp; ":L" &amp; 206))&gt;0),"No blank rows in the data","")))</f>
        <v/>
      </c>
      <c r="F126" s="65" t="str">
        <f ca="1">IF(A126 = "","",IF('Trust - Frontsheet'!D135="", "Site code not present",""))</f>
        <v/>
      </c>
      <c r="G126" s="65" t="str">
        <f>IF('Trust - Frontsheet'!D135="","",IF(VLOOKUP(A126,'Trust - Frontsheet'!$A$16:$AC$215,6,0)="","Ward name not present",""))</f>
        <v/>
      </c>
      <c r="H126" s="65" t="str">
        <f ca="1">IF(A126="","",IF(VLOOKUP(A126,'Trust - Frontsheet'!$A$16:$AC$215,7,0)="","Specialty 1 has not been selected",""))</f>
        <v/>
      </c>
      <c r="I126" s="66" t="str">
        <f ca="1">IF(A126="","",IF(OR(COUNTIF(Specialties,VLOOKUP(A126,'Trust - Frontsheet'!$A$16:$AC$215,7,0))=0, AND(COUNTIF(Specialties,VLOOKUP(A126,'Trust - Frontsheet'!$A$16:$AC$215,8,0))=0,VLOOKUP(A126,'Trust - Frontsheet'!$A$16:$AC$215,8,0)&lt;&gt;"")),"You have entered unacceptable specialties.",""))</f>
        <v/>
      </c>
      <c r="J126" s="65"/>
      <c r="K126" s="65" t="str">
        <f t="shared" ca="1" si="1"/>
        <v/>
      </c>
      <c r="L126" s="65" t="str" cm="1">
        <f t="array" ref="L126">IF(SUMPRODUCT(--('Trust - Frontsheet'!$D135:$AC135=""))&lt;&gt;26,"","This is a blank row")</f>
        <v>This is a blank row</v>
      </c>
    </row>
    <row r="127" spans="1:12" ht="45" customHeight="1" x14ac:dyDescent="0.2">
      <c r="A127" t="str">
        <f ca="1">IF('Trust - Frontsheet'!A136="","",'Trust - Frontsheet'!A136)</f>
        <v/>
      </c>
      <c r="B127" s="65" t="str">
        <f ca="1">IF('Trust - Frontsheet'!A136="","",'Trust - Frontsheet'!D136)</f>
        <v/>
      </c>
      <c r="C127" s="65" t="str">
        <f ca="1">IF(VLOOKUP(A127,'Trust - Frontsheet'!$A$16:$AC$215,5,0)="","",VLOOKUP(A127,'Trust - Frontsheet'!$A$16:$AC$216,5,0))</f>
        <v/>
      </c>
      <c r="D127" s="65" t="str">
        <f ca="1">IF(VLOOKUP(A127,'Trust - Frontsheet'!$A$16:$AC$215,6,0)="","",VLOOKUP(A127,'Trust - Frontsheet'!$A$16:$AC$216,6,0))</f>
        <v/>
      </c>
      <c r="E127" s="66" t="str" cm="1">
        <f t="array" aca="1" ref="E127" ca="1">IF(OR(SUMPRODUCT(--(ISTEXT('Trust - Frontsheet'!I136:AC136)))&gt;0,SUMPRODUCT(--(ISERROR('Trust - Frontsheet'!AD136:AT136)))&gt;0),"There is invalid data on this row",IF(SUMPRODUCT(--('Trust - Frontsheet'!I136:AC136&lt;0))&gt;0,"This row contains negative values",IF(AND(L127="This is a blank Row",COUNTBLANK(INDIRECT("L" &amp; ROW() + 1 &amp; ":L" &amp; 206))&gt;0),"No blank rows in the data","")))</f>
        <v/>
      </c>
      <c r="F127" s="65" t="str">
        <f ca="1">IF(A127 = "","",IF('Trust - Frontsheet'!D136="", "Site code not present",""))</f>
        <v/>
      </c>
      <c r="G127" s="65" t="str">
        <f>IF('Trust - Frontsheet'!D136="","",IF(VLOOKUP(A127,'Trust - Frontsheet'!$A$16:$AC$215,6,0)="","Ward name not present",""))</f>
        <v/>
      </c>
      <c r="H127" s="65" t="str">
        <f ca="1">IF(A127="","",IF(VLOOKUP(A127,'Trust - Frontsheet'!$A$16:$AC$215,7,0)="","Specialty 1 has not been selected",""))</f>
        <v/>
      </c>
      <c r="I127" s="66" t="str">
        <f ca="1">IF(A127="","",IF(OR(COUNTIF(Specialties,VLOOKUP(A127,'Trust - Frontsheet'!$A$16:$AC$215,7,0))=0, AND(COUNTIF(Specialties,VLOOKUP(A127,'Trust - Frontsheet'!$A$16:$AC$215,8,0))=0,VLOOKUP(A127,'Trust - Frontsheet'!$A$16:$AC$215,8,0)&lt;&gt;"")),"You have entered unacceptable specialties.",""))</f>
        <v/>
      </c>
      <c r="J127" s="65"/>
      <c r="K127" s="65" t="str">
        <f t="shared" ca="1" si="1"/>
        <v/>
      </c>
      <c r="L127" s="65" t="str" cm="1">
        <f t="array" ref="L127">IF(SUMPRODUCT(--('Trust - Frontsheet'!$D136:$AC136=""))&lt;&gt;26,"","This is a blank row")</f>
        <v>This is a blank row</v>
      </c>
    </row>
    <row r="128" spans="1:12" ht="45" customHeight="1" x14ac:dyDescent="0.2">
      <c r="A128" t="str">
        <f ca="1">IF('Trust - Frontsheet'!A137="","",'Trust - Frontsheet'!A137)</f>
        <v/>
      </c>
      <c r="B128" s="65" t="str">
        <f ca="1">IF('Trust - Frontsheet'!A137="","",'Trust - Frontsheet'!D137)</f>
        <v/>
      </c>
      <c r="C128" s="65" t="str">
        <f ca="1">IF(VLOOKUP(A128,'Trust - Frontsheet'!$A$16:$AC$215,5,0)="","",VLOOKUP(A128,'Trust - Frontsheet'!$A$16:$AC$216,5,0))</f>
        <v/>
      </c>
      <c r="D128" s="65" t="str">
        <f ca="1">IF(VLOOKUP(A128,'Trust - Frontsheet'!$A$16:$AC$215,6,0)="","",VLOOKUP(A128,'Trust - Frontsheet'!$A$16:$AC$216,6,0))</f>
        <v/>
      </c>
      <c r="E128" s="66" t="str" cm="1">
        <f t="array" aca="1" ref="E128" ca="1">IF(OR(SUMPRODUCT(--(ISTEXT('Trust - Frontsheet'!I137:AC137)))&gt;0,SUMPRODUCT(--(ISERROR('Trust - Frontsheet'!AD137:AT137)))&gt;0),"There is invalid data on this row",IF(SUMPRODUCT(--('Trust - Frontsheet'!I137:AC137&lt;0))&gt;0,"This row contains negative values",IF(AND(L128="This is a blank Row",COUNTBLANK(INDIRECT("L" &amp; ROW() + 1 &amp; ":L" &amp; 206))&gt;0),"No blank rows in the data","")))</f>
        <v/>
      </c>
      <c r="F128" s="65" t="str">
        <f ca="1">IF(A128 = "","",IF('Trust - Frontsheet'!D137="", "Site code not present",""))</f>
        <v/>
      </c>
      <c r="G128" s="65" t="str">
        <f>IF('Trust - Frontsheet'!D137="","",IF(VLOOKUP(A128,'Trust - Frontsheet'!$A$16:$AC$215,6,0)="","Ward name not present",""))</f>
        <v/>
      </c>
      <c r="H128" s="65" t="str">
        <f ca="1">IF(A128="","",IF(VLOOKUP(A128,'Trust - Frontsheet'!$A$16:$AC$215,7,0)="","Specialty 1 has not been selected",""))</f>
        <v/>
      </c>
      <c r="I128" s="66" t="str">
        <f ca="1">IF(A128="","",IF(OR(COUNTIF(Specialties,VLOOKUP(A128,'Trust - Frontsheet'!$A$16:$AC$215,7,0))=0, AND(COUNTIF(Specialties,VLOOKUP(A128,'Trust - Frontsheet'!$A$16:$AC$215,8,0))=0,VLOOKUP(A128,'Trust - Frontsheet'!$A$16:$AC$215,8,0)&lt;&gt;"")),"You have entered unacceptable specialties.",""))</f>
        <v/>
      </c>
      <c r="J128" s="65"/>
      <c r="K128" s="65" t="str">
        <f t="shared" ca="1" si="1"/>
        <v/>
      </c>
      <c r="L128" s="65" t="str" cm="1">
        <f t="array" ref="L128">IF(SUMPRODUCT(--('Trust - Frontsheet'!$D137:$AC137=""))&lt;&gt;26,"","This is a blank row")</f>
        <v>This is a blank row</v>
      </c>
    </row>
    <row r="129" spans="1:12" ht="45" customHeight="1" x14ac:dyDescent="0.2">
      <c r="A129" t="str">
        <f ca="1">IF('Trust - Frontsheet'!A138="","",'Trust - Frontsheet'!A138)</f>
        <v/>
      </c>
      <c r="B129" s="65" t="str">
        <f ca="1">IF('Trust - Frontsheet'!A138="","",'Trust - Frontsheet'!D138)</f>
        <v/>
      </c>
      <c r="C129" s="65" t="str">
        <f ca="1">IF(VLOOKUP(A129,'Trust - Frontsheet'!$A$16:$AC$215,5,0)="","",VLOOKUP(A129,'Trust - Frontsheet'!$A$16:$AC$216,5,0))</f>
        <v/>
      </c>
      <c r="D129" s="65" t="str">
        <f ca="1">IF(VLOOKUP(A129,'Trust - Frontsheet'!$A$16:$AC$215,6,0)="","",VLOOKUP(A129,'Trust - Frontsheet'!$A$16:$AC$216,6,0))</f>
        <v/>
      </c>
      <c r="E129" s="66" t="str" cm="1">
        <f t="array" aca="1" ref="E129" ca="1">IF(OR(SUMPRODUCT(--(ISTEXT('Trust - Frontsheet'!I138:AC138)))&gt;0,SUMPRODUCT(--(ISERROR('Trust - Frontsheet'!AD138:AT138)))&gt;0),"There is invalid data on this row",IF(SUMPRODUCT(--('Trust - Frontsheet'!I138:AC138&lt;0))&gt;0,"This row contains negative values",IF(AND(L129="This is a blank Row",COUNTBLANK(INDIRECT("L" &amp; ROW() + 1 &amp; ":L" &amp; 206))&gt;0),"No blank rows in the data","")))</f>
        <v/>
      </c>
      <c r="F129" s="65" t="str">
        <f ca="1">IF(A129 = "","",IF('Trust - Frontsheet'!D138="", "Site code not present",""))</f>
        <v/>
      </c>
      <c r="G129" s="65" t="str">
        <f>IF('Trust - Frontsheet'!D138="","",IF(VLOOKUP(A129,'Trust - Frontsheet'!$A$16:$AC$215,6,0)="","Ward name not present",""))</f>
        <v/>
      </c>
      <c r="H129" s="65" t="str">
        <f ca="1">IF(A129="","",IF(VLOOKUP(A129,'Trust - Frontsheet'!$A$16:$AC$215,7,0)="","Specialty 1 has not been selected",""))</f>
        <v/>
      </c>
      <c r="I129" s="66" t="str">
        <f ca="1">IF(A129="","",IF(OR(COUNTIF(Specialties,VLOOKUP(A129,'Trust - Frontsheet'!$A$16:$AC$215,7,0))=0, AND(COUNTIF(Specialties,VLOOKUP(A129,'Trust - Frontsheet'!$A$16:$AC$215,8,0))=0,VLOOKUP(A129,'Trust - Frontsheet'!$A$16:$AC$215,8,0)&lt;&gt;"")),"You have entered unacceptable specialties.",""))</f>
        <v/>
      </c>
      <c r="J129" s="65"/>
      <c r="K129" s="65" t="str">
        <f t="shared" ca="1" si="1"/>
        <v/>
      </c>
      <c r="L129" s="65" t="str" cm="1">
        <f t="array" ref="L129">IF(SUMPRODUCT(--('Trust - Frontsheet'!$D138:$AC138=""))&lt;&gt;26,"","This is a blank row")</f>
        <v>This is a blank row</v>
      </c>
    </row>
    <row r="130" spans="1:12" ht="45" customHeight="1" x14ac:dyDescent="0.2">
      <c r="A130" t="str">
        <f ca="1">IF('Trust - Frontsheet'!A139="","",'Trust - Frontsheet'!A139)</f>
        <v/>
      </c>
      <c r="B130" s="65" t="str">
        <f ca="1">IF('Trust - Frontsheet'!A139="","",'Trust - Frontsheet'!D139)</f>
        <v/>
      </c>
      <c r="C130" s="65" t="str">
        <f ca="1">IF(VLOOKUP(A130,'Trust - Frontsheet'!$A$16:$AC$215,5,0)="","",VLOOKUP(A130,'Trust - Frontsheet'!$A$16:$AC$216,5,0))</f>
        <v/>
      </c>
      <c r="D130" s="65" t="str">
        <f ca="1">IF(VLOOKUP(A130,'Trust - Frontsheet'!$A$16:$AC$215,6,0)="","",VLOOKUP(A130,'Trust - Frontsheet'!$A$16:$AC$216,6,0))</f>
        <v/>
      </c>
      <c r="E130" s="66" t="str" cm="1">
        <f t="array" aca="1" ref="E130" ca="1">IF(OR(SUMPRODUCT(--(ISTEXT('Trust - Frontsheet'!I139:AC139)))&gt;0,SUMPRODUCT(--(ISERROR('Trust - Frontsheet'!AD139:AT139)))&gt;0),"There is invalid data on this row",IF(SUMPRODUCT(--('Trust - Frontsheet'!I139:AC139&lt;0))&gt;0,"This row contains negative values",IF(AND(L130="This is a blank Row",COUNTBLANK(INDIRECT("L" &amp; ROW() + 1 &amp; ":L" &amp; 206))&gt;0),"No blank rows in the data","")))</f>
        <v/>
      </c>
      <c r="F130" s="65" t="str">
        <f ca="1">IF(A130 = "","",IF('Trust - Frontsheet'!D139="", "Site code not present",""))</f>
        <v/>
      </c>
      <c r="G130" s="65" t="str">
        <f>IF('Trust - Frontsheet'!D139="","",IF(VLOOKUP(A130,'Trust - Frontsheet'!$A$16:$AC$215,6,0)="","Ward name not present",""))</f>
        <v/>
      </c>
      <c r="H130" s="65" t="str">
        <f ca="1">IF(A130="","",IF(VLOOKUP(A130,'Trust - Frontsheet'!$A$16:$AC$215,7,0)="","Specialty 1 has not been selected",""))</f>
        <v/>
      </c>
      <c r="I130" s="66" t="str">
        <f ca="1">IF(A130="","",IF(OR(COUNTIF(Specialties,VLOOKUP(A130,'Trust - Frontsheet'!$A$16:$AC$215,7,0))=0, AND(COUNTIF(Specialties,VLOOKUP(A130,'Trust - Frontsheet'!$A$16:$AC$215,8,0))=0,VLOOKUP(A130,'Trust - Frontsheet'!$A$16:$AC$215,8,0)&lt;&gt;"")),"You have entered unacceptable specialties.",""))</f>
        <v/>
      </c>
      <c r="J130" s="65"/>
      <c r="K130" s="65" t="str">
        <f t="shared" ca="1" si="1"/>
        <v/>
      </c>
      <c r="L130" s="65" t="str" cm="1">
        <f t="array" ref="L130">IF(SUMPRODUCT(--('Trust - Frontsheet'!$D139:$AC139=""))&lt;&gt;26,"","This is a blank row")</f>
        <v>This is a blank row</v>
      </c>
    </row>
    <row r="131" spans="1:12" ht="45" customHeight="1" x14ac:dyDescent="0.2">
      <c r="A131" t="str">
        <f ca="1">IF('Trust - Frontsheet'!A140="","",'Trust - Frontsheet'!A140)</f>
        <v/>
      </c>
      <c r="B131" s="65" t="str">
        <f ca="1">IF('Trust - Frontsheet'!A140="","",'Trust - Frontsheet'!D140)</f>
        <v/>
      </c>
      <c r="C131" s="65" t="str">
        <f ca="1">IF(VLOOKUP(A131,'Trust - Frontsheet'!$A$16:$AC$215,5,0)="","",VLOOKUP(A131,'Trust - Frontsheet'!$A$16:$AC$216,5,0))</f>
        <v/>
      </c>
      <c r="D131" s="65" t="str">
        <f ca="1">IF(VLOOKUP(A131,'Trust - Frontsheet'!$A$16:$AC$215,6,0)="","",VLOOKUP(A131,'Trust - Frontsheet'!$A$16:$AC$216,6,0))</f>
        <v/>
      </c>
      <c r="E131" s="66" t="str" cm="1">
        <f t="array" aca="1" ref="E131" ca="1">IF(OR(SUMPRODUCT(--(ISTEXT('Trust - Frontsheet'!I140:AC140)))&gt;0,SUMPRODUCT(--(ISERROR('Trust - Frontsheet'!AD140:AT140)))&gt;0),"There is invalid data on this row",IF(SUMPRODUCT(--('Trust - Frontsheet'!I140:AC140&lt;0))&gt;0,"This row contains negative values",IF(AND(L131="This is a blank Row",COUNTBLANK(INDIRECT("L" &amp; ROW() + 1 &amp; ":L" &amp; 206))&gt;0),"No blank rows in the data","")))</f>
        <v/>
      </c>
      <c r="F131" s="65" t="str">
        <f ca="1">IF(A131 = "","",IF('Trust - Frontsheet'!D140="", "Site code not present",""))</f>
        <v/>
      </c>
      <c r="G131" s="65" t="str">
        <f>IF('Trust - Frontsheet'!D140="","",IF(VLOOKUP(A131,'Trust - Frontsheet'!$A$16:$AC$215,6,0)="","Ward name not present",""))</f>
        <v/>
      </c>
      <c r="H131" s="65" t="str">
        <f ca="1">IF(A131="","",IF(VLOOKUP(A131,'Trust - Frontsheet'!$A$16:$AC$215,7,0)="","Specialty 1 has not been selected",""))</f>
        <v/>
      </c>
      <c r="I131" s="66" t="str">
        <f ca="1">IF(A131="","",IF(OR(COUNTIF(Specialties,VLOOKUP(A131,'Trust - Frontsheet'!$A$16:$AC$215,7,0))=0, AND(COUNTIF(Specialties,VLOOKUP(A131,'Trust - Frontsheet'!$A$16:$AC$215,8,0))=0,VLOOKUP(A131,'Trust - Frontsheet'!$A$16:$AC$215,8,0)&lt;&gt;"")),"You have entered unacceptable specialties.",""))</f>
        <v/>
      </c>
      <c r="J131" s="65"/>
      <c r="K131" s="65" t="str">
        <f t="shared" ca="1" si="1"/>
        <v/>
      </c>
      <c r="L131" s="65" t="str" cm="1">
        <f t="array" ref="L131">IF(SUMPRODUCT(--('Trust - Frontsheet'!$D140:$AC140=""))&lt;&gt;26,"","This is a blank row")</f>
        <v>This is a blank row</v>
      </c>
    </row>
    <row r="132" spans="1:12" ht="45" customHeight="1" x14ac:dyDescent="0.2">
      <c r="A132" t="str">
        <f ca="1">IF('Trust - Frontsheet'!A141="","",'Trust - Frontsheet'!A141)</f>
        <v/>
      </c>
      <c r="B132" s="65" t="str">
        <f ca="1">IF('Trust - Frontsheet'!A141="","",'Trust - Frontsheet'!D141)</f>
        <v/>
      </c>
      <c r="C132" s="65" t="str">
        <f ca="1">IF(VLOOKUP(A132,'Trust - Frontsheet'!$A$16:$AC$215,5,0)="","",VLOOKUP(A132,'Trust - Frontsheet'!$A$16:$AC$216,5,0))</f>
        <v/>
      </c>
      <c r="D132" s="65" t="str">
        <f ca="1">IF(VLOOKUP(A132,'Trust - Frontsheet'!$A$16:$AC$215,6,0)="","",VLOOKUP(A132,'Trust - Frontsheet'!$A$16:$AC$216,6,0))</f>
        <v/>
      </c>
      <c r="E132" s="66" t="str" cm="1">
        <f t="array" aca="1" ref="E132" ca="1">IF(OR(SUMPRODUCT(--(ISTEXT('Trust - Frontsheet'!I141:AC141)))&gt;0,SUMPRODUCT(--(ISERROR('Trust - Frontsheet'!AD141:AT141)))&gt;0),"There is invalid data on this row",IF(SUMPRODUCT(--('Trust - Frontsheet'!I141:AC141&lt;0))&gt;0,"This row contains negative values",IF(AND(L132="This is a blank Row",COUNTBLANK(INDIRECT("L" &amp; ROW() + 1 &amp; ":L" &amp; 206))&gt;0),"No blank rows in the data","")))</f>
        <v/>
      </c>
      <c r="F132" s="65" t="str">
        <f ca="1">IF(A132 = "","",IF('Trust - Frontsheet'!D141="", "Site code not present",""))</f>
        <v/>
      </c>
      <c r="G132" s="65" t="str">
        <f>IF('Trust - Frontsheet'!D141="","",IF(VLOOKUP(A132,'Trust - Frontsheet'!$A$16:$AC$215,6,0)="","Ward name not present",""))</f>
        <v/>
      </c>
      <c r="H132" s="65" t="str">
        <f ca="1">IF(A132="","",IF(VLOOKUP(A132,'Trust - Frontsheet'!$A$16:$AC$215,7,0)="","Specialty 1 has not been selected",""))</f>
        <v/>
      </c>
      <c r="I132" s="66" t="str">
        <f ca="1">IF(A132="","",IF(OR(COUNTIF(Specialties,VLOOKUP(A132,'Trust - Frontsheet'!$A$16:$AC$215,7,0))=0, AND(COUNTIF(Specialties,VLOOKUP(A132,'Trust - Frontsheet'!$A$16:$AC$215,8,0))=0,VLOOKUP(A132,'Trust - Frontsheet'!$A$16:$AC$215,8,0)&lt;&gt;"")),"You have entered unacceptable specialties.",""))</f>
        <v/>
      </c>
      <c r="J132" s="65"/>
      <c r="K132" s="65" t="str">
        <f t="shared" ca="1" si="1"/>
        <v/>
      </c>
      <c r="L132" s="65" t="str" cm="1">
        <f t="array" ref="L132">IF(SUMPRODUCT(--('Trust - Frontsheet'!$D141:$AC141=""))&lt;&gt;26,"","This is a blank row")</f>
        <v>This is a blank row</v>
      </c>
    </row>
    <row r="133" spans="1:12" ht="45" customHeight="1" x14ac:dyDescent="0.2">
      <c r="A133" t="str">
        <f ca="1">IF('Trust - Frontsheet'!A142="","",'Trust - Frontsheet'!A142)</f>
        <v/>
      </c>
      <c r="B133" s="65" t="str">
        <f ca="1">IF('Trust - Frontsheet'!A142="","",'Trust - Frontsheet'!D142)</f>
        <v/>
      </c>
      <c r="C133" s="65" t="str">
        <f ca="1">IF(VLOOKUP(A133,'Trust - Frontsheet'!$A$16:$AC$215,5,0)="","",VLOOKUP(A133,'Trust - Frontsheet'!$A$16:$AC$216,5,0))</f>
        <v/>
      </c>
      <c r="D133" s="65" t="str">
        <f ca="1">IF(VLOOKUP(A133,'Trust - Frontsheet'!$A$16:$AC$215,6,0)="","",VLOOKUP(A133,'Trust - Frontsheet'!$A$16:$AC$216,6,0))</f>
        <v/>
      </c>
      <c r="E133" s="66" t="str" cm="1">
        <f t="array" aca="1" ref="E133" ca="1">IF(OR(SUMPRODUCT(--(ISTEXT('Trust - Frontsheet'!I142:AC142)))&gt;0,SUMPRODUCT(--(ISERROR('Trust - Frontsheet'!AD142:AT142)))&gt;0),"There is invalid data on this row",IF(SUMPRODUCT(--('Trust - Frontsheet'!I142:AC142&lt;0))&gt;0,"This row contains negative values",IF(AND(L133="This is a blank Row",COUNTBLANK(INDIRECT("L" &amp; ROW() + 1 &amp; ":L" &amp; 206))&gt;0),"No blank rows in the data","")))</f>
        <v/>
      </c>
      <c r="F133" s="65" t="str">
        <f ca="1">IF(A133 = "","",IF('Trust - Frontsheet'!D142="", "Site code not present",""))</f>
        <v/>
      </c>
      <c r="G133" s="65" t="str">
        <f>IF('Trust - Frontsheet'!D142="","",IF(VLOOKUP(A133,'Trust - Frontsheet'!$A$16:$AC$215,6,0)="","Ward name not present",""))</f>
        <v/>
      </c>
      <c r="H133" s="65" t="str">
        <f ca="1">IF(A133="","",IF(VLOOKUP(A133,'Trust - Frontsheet'!$A$16:$AC$215,7,0)="","Specialty 1 has not been selected",""))</f>
        <v/>
      </c>
      <c r="I133" s="66" t="str">
        <f ca="1">IF(A133="","",IF(OR(COUNTIF(Specialties,VLOOKUP(A133,'Trust - Frontsheet'!$A$16:$AC$215,7,0))=0, AND(COUNTIF(Specialties,VLOOKUP(A133,'Trust - Frontsheet'!$A$16:$AC$215,8,0))=0,VLOOKUP(A133,'Trust - Frontsheet'!$A$16:$AC$215,8,0)&lt;&gt;"")),"You have entered unacceptable specialties.",""))</f>
        <v/>
      </c>
      <c r="J133" s="65"/>
      <c r="K133" s="65" t="str">
        <f t="shared" ca="1" si="1"/>
        <v/>
      </c>
      <c r="L133" s="65" t="str" cm="1">
        <f t="array" ref="L133">IF(SUMPRODUCT(--('Trust - Frontsheet'!$D142:$AC142=""))&lt;&gt;26,"","This is a blank row")</f>
        <v>This is a blank row</v>
      </c>
    </row>
    <row r="134" spans="1:12" ht="45" customHeight="1" x14ac:dyDescent="0.2">
      <c r="A134" t="str">
        <f ca="1">IF('Trust - Frontsheet'!A143="","",'Trust - Frontsheet'!A143)</f>
        <v/>
      </c>
      <c r="B134" s="65" t="str">
        <f ca="1">IF('Trust - Frontsheet'!A143="","",'Trust - Frontsheet'!D143)</f>
        <v/>
      </c>
      <c r="C134" s="65" t="str">
        <f ca="1">IF(VLOOKUP(A134,'Trust - Frontsheet'!$A$16:$AC$215,5,0)="","",VLOOKUP(A134,'Trust - Frontsheet'!$A$16:$AC$216,5,0))</f>
        <v/>
      </c>
      <c r="D134" s="65" t="str">
        <f ca="1">IF(VLOOKUP(A134,'Trust - Frontsheet'!$A$16:$AC$215,6,0)="","",VLOOKUP(A134,'Trust - Frontsheet'!$A$16:$AC$216,6,0))</f>
        <v/>
      </c>
      <c r="E134" s="66" t="str" cm="1">
        <f t="array" aca="1" ref="E134" ca="1">IF(OR(SUMPRODUCT(--(ISTEXT('Trust - Frontsheet'!I143:AC143)))&gt;0,SUMPRODUCT(--(ISERROR('Trust - Frontsheet'!AD143:AT143)))&gt;0),"There is invalid data on this row",IF(SUMPRODUCT(--('Trust - Frontsheet'!I143:AC143&lt;0))&gt;0,"This row contains negative values",IF(AND(L134="This is a blank Row",COUNTBLANK(INDIRECT("L" &amp; ROW() + 1 &amp; ":L" &amp; 206))&gt;0),"No blank rows in the data","")))</f>
        <v/>
      </c>
      <c r="F134" s="65" t="str">
        <f ca="1">IF(A134 = "","",IF('Trust - Frontsheet'!D143="", "Site code not present",""))</f>
        <v/>
      </c>
      <c r="G134" s="65" t="str">
        <f>IF('Trust - Frontsheet'!D143="","",IF(VLOOKUP(A134,'Trust - Frontsheet'!$A$16:$AC$215,6,0)="","Ward name not present",""))</f>
        <v/>
      </c>
      <c r="H134" s="65" t="str">
        <f ca="1">IF(A134="","",IF(VLOOKUP(A134,'Trust - Frontsheet'!$A$16:$AC$215,7,0)="","Specialty 1 has not been selected",""))</f>
        <v/>
      </c>
      <c r="I134" s="66" t="str">
        <f ca="1">IF(A134="","",IF(OR(COUNTIF(Specialties,VLOOKUP(A134,'Trust - Frontsheet'!$A$16:$AC$215,7,0))=0, AND(COUNTIF(Specialties,VLOOKUP(A134,'Trust - Frontsheet'!$A$16:$AC$215,8,0))=0,VLOOKUP(A134,'Trust - Frontsheet'!$A$16:$AC$215,8,0)&lt;&gt;"")),"You have entered unacceptable specialties.",""))</f>
        <v/>
      </c>
      <c r="J134" s="65"/>
      <c r="K134" s="65" t="str">
        <f t="shared" ca="1" si="1"/>
        <v/>
      </c>
      <c r="L134" s="65" t="str" cm="1">
        <f t="array" ref="L134">IF(SUMPRODUCT(--('Trust - Frontsheet'!$D143:$AC143=""))&lt;&gt;26,"","This is a blank row")</f>
        <v>This is a blank row</v>
      </c>
    </row>
    <row r="135" spans="1:12" ht="45" customHeight="1" x14ac:dyDescent="0.2">
      <c r="A135" t="str">
        <f ca="1">IF('Trust - Frontsheet'!A144="","",'Trust - Frontsheet'!A144)</f>
        <v/>
      </c>
      <c r="B135" s="65" t="str">
        <f ca="1">IF('Trust - Frontsheet'!A144="","",'Trust - Frontsheet'!D144)</f>
        <v/>
      </c>
      <c r="C135" s="65" t="str">
        <f ca="1">IF(VLOOKUP(A135,'Trust - Frontsheet'!$A$16:$AC$215,5,0)="","",VLOOKUP(A135,'Trust - Frontsheet'!$A$16:$AC$216,5,0))</f>
        <v/>
      </c>
      <c r="D135" s="65" t="str">
        <f ca="1">IF(VLOOKUP(A135,'Trust - Frontsheet'!$A$16:$AC$215,6,0)="","",VLOOKUP(A135,'Trust - Frontsheet'!$A$16:$AC$216,6,0))</f>
        <v/>
      </c>
      <c r="E135" s="66" t="str" cm="1">
        <f t="array" aca="1" ref="E135" ca="1">IF(OR(SUMPRODUCT(--(ISTEXT('Trust - Frontsheet'!I144:AC144)))&gt;0,SUMPRODUCT(--(ISERROR('Trust - Frontsheet'!AD144:AT144)))&gt;0),"There is invalid data on this row",IF(SUMPRODUCT(--('Trust - Frontsheet'!I144:AC144&lt;0))&gt;0,"This row contains negative values",IF(AND(L135="This is a blank Row",COUNTBLANK(INDIRECT("L" &amp; ROW() + 1 &amp; ":L" &amp; 206))&gt;0),"No blank rows in the data","")))</f>
        <v/>
      </c>
      <c r="F135" s="65" t="str">
        <f ca="1">IF(A135 = "","",IF('Trust - Frontsheet'!D144="", "Site code not present",""))</f>
        <v/>
      </c>
      <c r="G135" s="65" t="str">
        <f>IF('Trust - Frontsheet'!D144="","",IF(VLOOKUP(A135,'Trust - Frontsheet'!$A$16:$AC$215,6,0)="","Ward name not present",""))</f>
        <v/>
      </c>
      <c r="H135" s="65" t="str">
        <f ca="1">IF(A135="","",IF(VLOOKUP(A135,'Trust - Frontsheet'!$A$16:$AC$215,7,0)="","Specialty 1 has not been selected",""))</f>
        <v/>
      </c>
      <c r="I135" s="66" t="str">
        <f ca="1">IF(A135="","",IF(OR(COUNTIF(Specialties,VLOOKUP(A135,'Trust - Frontsheet'!$A$16:$AC$215,7,0))=0, AND(COUNTIF(Specialties,VLOOKUP(A135,'Trust - Frontsheet'!$A$16:$AC$215,8,0))=0,VLOOKUP(A135,'Trust - Frontsheet'!$A$16:$AC$215,8,0)&lt;&gt;"")),"You have entered unacceptable specialties.",""))</f>
        <v/>
      </c>
      <c r="J135" s="65"/>
      <c r="K135" s="65" t="str">
        <f t="shared" ca="1" si="1"/>
        <v/>
      </c>
      <c r="L135" s="65" t="str" cm="1">
        <f t="array" ref="L135">IF(SUMPRODUCT(--('Trust - Frontsheet'!$D144:$AC144=""))&lt;&gt;26,"","This is a blank row")</f>
        <v>This is a blank row</v>
      </c>
    </row>
    <row r="136" spans="1:12" ht="45" customHeight="1" x14ac:dyDescent="0.2">
      <c r="A136" t="str">
        <f ca="1">IF('Trust - Frontsheet'!A145="","",'Trust - Frontsheet'!A145)</f>
        <v/>
      </c>
      <c r="B136" s="65" t="str">
        <f ca="1">IF('Trust - Frontsheet'!A145="","",'Trust - Frontsheet'!D145)</f>
        <v/>
      </c>
      <c r="C136" s="65" t="str">
        <f ca="1">IF(VLOOKUP(A136,'Trust - Frontsheet'!$A$16:$AC$215,5,0)="","",VLOOKUP(A136,'Trust - Frontsheet'!$A$16:$AC$216,5,0))</f>
        <v/>
      </c>
      <c r="D136" s="65" t="str">
        <f ca="1">IF(VLOOKUP(A136,'Trust - Frontsheet'!$A$16:$AC$215,6,0)="","",VLOOKUP(A136,'Trust - Frontsheet'!$A$16:$AC$216,6,0))</f>
        <v/>
      </c>
      <c r="E136" s="66" t="str" cm="1">
        <f t="array" aca="1" ref="E136" ca="1">IF(OR(SUMPRODUCT(--(ISTEXT('Trust - Frontsheet'!I145:AC145)))&gt;0,SUMPRODUCT(--(ISERROR('Trust - Frontsheet'!AD145:AT145)))&gt;0),"There is invalid data on this row",IF(SUMPRODUCT(--('Trust - Frontsheet'!I145:AC145&lt;0))&gt;0,"This row contains negative values",IF(AND(L136="This is a blank Row",COUNTBLANK(INDIRECT("L" &amp; ROW() + 1 &amp; ":L" &amp; 206))&gt;0),"No blank rows in the data","")))</f>
        <v/>
      </c>
      <c r="F136" s="65" t="str">
        <f ca="1">IF(A136 = "","",IF('Trust - Frontsheet'!D145="", "Site code not present",""))</f>
        <v/>
      </c>
      <c r="G136" s="65" t="str">
        <f>IF('Trust - Frontsheet'!D145="","",IF(VLOOKUP(A136,'Trust - Frontsheet'!$A$16:$AC$215,6,0)="","Ward name not present",""))</f>
        <v/>
      </c>
      <c r="H136" s="65" t="str">
        <f ca="1">IF(A136="","",IF(VLOOKUP(A136,'Trust - Frontsheet'!$A$16:$AC$215,7,0)="","Specialty 1 has not been selected",""))</f>
        <v/>
      </c>
      <c r="I136" s="66" t="str">
        <f ca="1">IF(A136="","",IF(OR(COUNTIF(Specialties,VLOOKUP(A136,'Trust - Frontsheet'!$A$16:$AC$215,7,0))=0, AND(COUNTIF(Specialties,VLOOKUP(A136,'Trust - Frontsheet'!$A$16:$AC$215,8,0))=0,VLOOKUP(A136,'Trust - Frontsheet'!$A$16:$AC$215,8,0)&lt;&gt;"")),"You have entered unacceptable specialties.",""))</f>
        <v/>
      </c>
      <c r="J136" s="65"/>
      <c r="K136" s="65" t="str">
        <f t="shared" ref="K136:K199" ca="1" si="2">IF(A136="","",IF(COUNTIF($A$7:$A$206,A136)&gt;1,"You have entered a duplicate site-ward pair",""))</f>
        <v/>
      </c>
      <c r="L136" s="65" t="str" cm="1">
        <f t="array" ref="L136">IF(SUMPRODUCT(--('Trust - Frontsheet'!$D145:$AC145=""))&lt;&gt;26,"","This is a blank row")</f>
        <v>This is a blank row</v>
      </c>
    </row>
    <row r="137" spans="1:12" ht="45" customHeight="1" x14ac:dyDescent="0.2">
      <c r="A137" t="str">
        <f ca="1">IF('Trust - Frontsheet'!A146="","",'Trust - Frontsheet'!A146)</f>
        <v/>
      </c>
      <c r="B137" s="65" t="str">
        <f ca="1">IF('Trust - Frontsheet'!A146="","",'Trust - Frontsheet'!D146)</f>
        <v/>
      </c>
      <c r="C137" s="65" t="str">
        <f ca="1">IF(VLOOKUP(A137,'Trust - Frontsheet'!$A$16:$AC$215,5,0)="","",VLOOKUP(A137,'Trust - Frontsheet'!$A$16:$AC$216,5,0))</f>
        <v/>
      </c>
      <c r="D137" s="65" t="str">
        <f ca="1">IF(VLOOKUP(A137,'Trust - Frontsheet'!$A$16:$AC$215,6,0)="","",VLOOKUP(A137,'Trust - Frontsheet'!$A$16:$AC$216,6,0))</f>
        <v/>
      </c>
      <c r="E137" s="66" t="str" cm="1">
        <f t="array" aca="1" ref="E137" ca="1">IF(OR(SUMPRODUCT(--(ISTEXT('Trust - Frontsheet'!I146:AC146)))&gt;0,SUMPRODUCT(--(ISERROR('Trust - Frontsheet'!AD146:AT146)))&gt;0),"There is invalid data on this row",IF(SUMPRODUCT(--('Trust - Frontsheet'!I146:AC146&lt;0))&gt;0,"This row contains negative values",IF(AND(L137="This is a blank Row",COUNTBLANK(INDIRECT("L" &amp; ROW() + 1 &amp; ":L" &amp; 206))&gt;0),"No blank rows in the data","")))</f>
        <v/>
      </c>
      <c r="F137" s="65" t="str">
        <f ca="1">IF(A137 = "","",IF('Trust - Frontsheet'!D146="", "Site code not present",""))</f>
        <v/>
      </c>
      <c r="G137" s="65" t="str">
        <f>IF('Trust - Frontsheet'!D146="","",IF(VLOOKUP(A137,'Trust - Frontsheet'!$A$16:$AC$215,6,0)="","Ward name not present",""))</f>
        <v/>
      </c>
      <c r="H137" s="65" t="str">
        <f ca="1">IF(A137="","",IF(VLOOKUP(A137,'Trust - Frontsheet'!$A$16:$AC$215,7,0)="","Specialty 1 has not been selected",""))</f>
        <v/>
      </c>
      <c r="I137" s="66" t="str">
        <f ca="1">IF(A137="","",IF(OR(COUNTIF(Specialties,VLOOKUP(A137,'Trust - Frontsheet'!$A$16:$AC$215,7,0))=0, AND(COUNTIF(Specialties,VLOOKUP(A137,'Trust - Frontsheet'!$A$16:$AC$215,8,0))=0,VLOOKUP(A137,'Trust - Frontsheet'!$A$16:$AC$215,8,0)&lt;&gt;"")),"You have entered unacceptable specialties.",""))</f>
        <v/>
      </c>
      <c r="J137" s="65"/>
      <c r="K137" s="65" t="str">
        <f t="shared" ca="1" si="2"/>
        <v/>
      </c>
      <c r="L137" s="65" t="str" cm="1">
        <f t="array" ref="L137">IF(SUMPRODUCT(--('Trust - Frontsheet'!$D146:$AC146=""))&lt;&gt;26,"","This is a blank row")</f>
        <v>This is a blank row</v>
      </c>
    </row>
    <row r="138" spans="1:12" ht="45" customHeight="1" x14ac:dyDescent="0.2">
      <c r="A138" t="str">
        <f ca="1">IF('Trust - Frontsheet'!A147="","",'Trust - Frontsheet'!A147)</f>
        <v/>
      </c>
      <c r="B138" s="65" t="str">
        <f ca="1">IF('Trust - Frontsheet'!A147="","",'Trust - Frontsheet'!D147)</f>
        <v/>
      </c>
      <c r="C138" s="65" t="str">
        <f ca="1">IF(VLOOKUP(A138,'Trust - Frontsheet'!$A$16:$AC$215,5,0)="","",VLOOKUP(A138,'Trust - Frontsheet'!$A$16:$AC$216,5,0))</f>
        <v/>
      </c>
      <c r="D138" s="65" t="str">
        <f ca="1">IF(VLOOKUP(A138,'Trust - Frontsheet'!$A$16:$AC$215,6,0)="","",VLOOKUP(A138,'Trust - Frontsheet'!$A$16:$AC$216,6,0))</f>
        <v/>
      </c>
      <c r="E138" s="66" t="str" cm="1">
        <f t="array" aca="1" ref="E138" ca="1">IF(OR(SUMPRODUCT(--(ISTEXT('Trust - Frontsheet'!I147:AC147)))&gt;0,SUMPRODUCT(--(ISERROR('Trust - Frontsheet'!AD147:AT147)))&gt;0),"There is invalid data on this row",IF(SUMPRODUCT(--('Trust - Frontsheet'!I147:AC147&lt;0))&gt;0,"This row contains negative values",IF(AND(L138="This is a blank Row",COUNTBLANK(INDIRECT("L" &amp; ROW() + 1 &amp; ":L" &amp; 206))&gt;0),"No blank rows in the data","")))</f>
        <v/>
      </c>
      <c r="F138" s="65" t="str">
        <f ca="1">IF(A138 = "","",IF('Trust - Frontsheet'!D147="", "Site code not present",""))</f>
        <v/>
      </c>
      <c r="G138" s="65" t="str">
        <f>IF('Trust - Frontsheet'!D147="","",IF(VLOOKUP(A138,'Trust - Frontsheet'!$A$16:$AC$215,6,0)="","Ward name not present",""))</f>
        <v/>
      </c>
      <c r="H138" s="65" t="str">
        <f ca="1">IF(A138="","",IF(VLOOKUP(A138,'Trust - Frontsheet'!$A$16:$AC$215,7,0)="","Specialty 1 has not been selected",""))</f>
        <v/>
      </c>
      <c r="I138" s="66" t="str">
        <f ca="1">IF(A138="","",IF(OR(COUNTIF(Specialties,VLOOKUP(A138,'Trust - Frontsheet'!$A$16:$AC$215,7,0))=0, AND(COUNTIF(Specialties,VLOOKUP(A138,'Trust - Frontsheet'!$A$16:$AC$215,8,0))=0,VLOOKUP(A138,'Trust - Frontsheet'!$A$16:$AC$215,8,0)&lt;&gt;"")),"You have entered unacceptable specialties.",""))</f>
        <v/>
      </c>
      <c r="J138" s="65"/>
      <c r="K138" s="65" t="str">
        <f t="shared" ca="1" si="2"/>
        <v/>
      </c>
      <c r="L138" s="65" t="str" cm="1">
        <f t="array" ref="L138">IF(SUMPRODUCT(--('Trust - Frontsheet'!$D147:$AC147=""))&lt;&gt;26,"","This is a blank row")</f>
        <v>This is a blank row</v>
      </c>
    </row>
    <row r="139" spans="1:12" ht="45" customHeight="1" x14ac:dyDescent="0.2">
      <c r="A139" t="str">
        <f ca="1">IF('Trust - Frontsheet'!A148="","",'Trust - Frontsheet'!A148)</f>
        <v/>
      </c>
      <c r="B139" s="65" t="str">
        <f ca="1">IF('Trust - Frontsheet'!A148="","",'Trust - Frontsheet'!D148)</f>
        <v/>
      </c>
      <c r="C139" s="65" t="str">
        <f ca="1">IF(VLOOKUP(A139,'Trust - Frontsheet'!$A$16:$AC$215,5,0)="","",VLOOKUP(A139,'Trust - Frontsheet'!$A$16:$AC$216,5,0))</f>
        <v/>
      </c>
      <c r="D139" s="65" t="str">
        <f ca="1">IF(VLOOKUP(A139,'Trust - Frontsheet'!$A$16:$AC$215,6,0)="","",VLOOKUP(A139,'Trust - Frontsheet'!$A$16:$AC$216,6,0))</f>
        <v/>
      </c>
      <c r="E139" s="66" t="str" cm="1">
        <f t="array" aca="1" ref="E139" ca="1">IF(OR(SUMPRODUCT(--(ISTEXT('Trust - Frontsheet'!I148:AC148)))&gt;0,SUMPRODUCT(--(ISERROR('Trust - Frontsheet'!AD148:AT148)))&gt;0),"There is invalid data on this row",IF(SUMPRODUCT(--('Trust - Frontsheet'!I148:AC148&lt;0))&gt;0,"This row contains negative values",IF(AND(L139="This is a blank Row",COUNTBLANK(INDIRECT("L" &amp; ROW() + 1 &amp; ":L" &amp; 206))&gt;0),"No blank rows in the data","")))</f>
        <v/>
      </c>
      <c r="F139" s="65" t="str">
        <f ca="1">IF(A139 = "","",IF('Trust - Frontsheet'!D148="", "Site code not present",""))</f>
        <v/>
      </c>
      <c r="G139" s="65" t="str">
        <f>IF('Trust - Frontsheet'!D148="","",IF(VLOOKUP(A139,'Trust - Frontsheet'!$A$16:$AC$215,6,0)="","Ward name not present",""))</f>
        <v/>
      </c>
      <c r="H139" s="65" t="str">
        <f ca="1">IF(A139="","",IF(VLOOKUP(A139,'Trust - Frontsheet'!$A$16:$AC$215,7,0)="","Specialty 1 has not been selected",""))</f>
        <v/>
      </c>
      <c r="I139" s="66" t="str">
        <f ca="1">IF(A139="","",IF(OR(COUNTIF(Specialties,VLOOKUP(A139,'Trust - Frontsheet'!$A$16:$AC$215,7,0))=0, AND(COUNTIF(Specialties,VLOOKUP(A139,'Trust - Frontsheet'!$A$16:$AC$215,8,0))=0,VLOOKUP(A139,'Trust - Frontsheet'!$A$16:$AC$215,8,0)&lt;&gt;"")),"You have entered unacceptable specialties.",""))</f>
        <v/>
      </c>
      <c r="J139" s="65"/>
      <c r="K139" s="65" t="str">
        <f t="shared" ca="1" si="2"/>
        <v/>
      </c>
      <c r="L139" s="65" t="str" cm="1">
        <f t="array" ref="L139">IF(SUMPRODUCT(--('Trust - Frontsheet'!$D148:$AC148=""))&lt;&gt;26,"","This is a blank row")</f>
        <v>This is a blank row</v>
      </c>
    </row>
    <row r="140" spans="1:12" ht="45" customHeight="1" x14ac:dyDescent="0.2">
      <c r="A140" t="str">
        <f ca="1">IF('Trust - Frontsheet'!A149="","",'Trust - Frontsheet'!A149)</f>
        <v/>
      </c>
      <c r="B140" s="65" t="str">
        <f ca="1">IF('Trust - Frontsheet'!A149="","",'Trust - Frontsheet'!D149)</f>
        <v/>
      </c>
      <c r="C140" s="65" t="str">
        <f ca="1">IF(VLOOKUP(A140,'Trust - Frontsheet'!$A$16:$AC$215,5,0)="","",VLOOKUP(A140,'Trust - Frontsheet'!$A$16:$AC$216,5,0))</f>
        <v/>
      </c>
      <c r="D140" s="65" t="str">
        <f ca="1">IF(VLOOKUP(A140,'Trust - Frontsheet'!$A$16:$AC$215,6,0)="","",VLOOKUP(A140,'Trust - Frontsheet'!$A$16:$AC$216,6,0))</f>
        <v/>
      </c>
      <c r="E140" s="66" t="str" cm="1">
        <f t="array" aca="1" ref="E140" ca="1">IF(OR(SUMPRODUCT(--(ISTEXT('Trust - Frontsheet'!I149:AC149)))&gt;0,SUMPRODUCT(--(ISERROR('Trust - Frontsheet'!AD149:AT149)))&gt;0),"There is invalid data on this row",IF(SUMPRODUCT(--('Trust - Frontsheet'!I149:AC149&lt;0))&gt;0,"This row contains negative values",IF(AND(L140="This is a blank Row",COUNTBLANK(INDIRECT("L" &amp; ROW() + 1 &amp; ":L" &amp; 206))&gt;0),"No blank rows in the data","")))</f>
        <v/>
      </c>
      <c r="F140" s="65" t="str">
        <f ca="1">IF(A140 = "","",IF('Trust - Frontsheet'!D149="", "Site code not present",""))</f>
        <v/>
      </c>
      <c r="G140" s="65" t="str">
        <f>IF('Trust - Frontsheet'!D149="","",IF(VLOOKUP(A140,'Trust - Frontsheet'!$A$16:$AC$215,6,0)="","Ward name not present",""))</f>
        <v/>
      </c>
      <c r="H140" s="65" t="str">
        <f ca="1">IF(A140="","",IF(VLOOKUP(A140,'Trust - Frontsheet'!$A$16:$AC$215,7,0)="","Specialty 1 has not been selected",""))</f>
        <v/>
      </c>
      <c r="I140" s="66" t="str">
        <f ca="1">IF(A140="","",IF(OR(COUNTIF(Specialties,VLOOKUP(A140,'Trust - Frontsheet'!$A$16:$AC$215,7,0))=0, AND(COUNTIF(Specialties,VLOOKUP(A140,'Trust - Frontsheet'!$A$16:$AC$215,8,0))=0,VLOOKUP(A140,'Trust - Frontsheet'!$A$16:$AC$215,8,0)&lt;&gt;"")),"You have entered unacceptable specialties.",""))</f>
        <v/>
      </c>
      <c r="J140" s="65"/>
      <c r="K140" s="65" t="str">
        <f t="shared" ca="1" si="2"/>
        <v/>
      </c>
      <c r="L140" s="65" t="str" cm="1">
        <f t="array" ref="L140">IF(SUMPRODUCT(--('Trust - Frontsheet'!$D149:$AC149=""))&lt;&gt;26,"","This is a blank row")</f>
        <v>This is a blank row</v>
      </c>
    </row>
    <row r="141" spans="1:12" ht="45" customHeight="1" x14ac:dyDescent="0.2">
      <c r="A141" t="str">
        <f ca="1">IF('Trust - Frontsheet'!A150="","",'Trust - Frontsheet'!A150)</f>
        <v/>
      </c>
      <c r="B141" s="65" t="str">
        <f ca="1">IF('Trust - Frontsheet'!A150="","",'Trust - Frontsheet'!D150)</f>
        <v/>
      </c>
      <c r="C141" s="65" t="str">
        <f ca="1">IF(VLOOKUP(A141,'Trust - Frontsheet'!$A$16:$AC$215,5,0)="","",VLOOKUP(A141,'Trust - Frontsheet'!$A$16:$AC$216,5,0))</f>
        <v/>
      </c>
      <c r="D141" s="65" t="str">
        <f ca="1">IF(VLOOKUP(A141,'Trust - Frontsheet'!$A$16:$AC$215,6,0)="","",VLOOKUP(A141,'Trust - Frontsheet'!$A$16:$AC$216,6,0))</f>
        <v/>
      </c>
      <c r="E141" s="66" t="str" cm="1">
        <f t="array" aca="1" ref="E141" ca="1">IF(OR(SUMPRODUCT(--(ISTEXT('Trust - Frontsheet'!I150:AC150)))&gt;0,SUMPRODUCT(--(ISERROR('Trust - Frontsheet'!AD150:AT150)))&gt;0),"There is invalid data on this row",IF(SUMPRODUCT(--('Trust - Frontsheet'!I150:AC150&lt;0))&gt;0,"This row contains negative values",IF(AND(L141="This is a blank Row",COUNTBLANK(INDIRECT("L" &amp; ROW() + 1 &amp; ":L" &amp; 206))&gt;0),"No blank rows in the data","")))</f>
        <v/>
      </c>
      <c r="F141" s="65" t="str">
        <f ca="1">IF(A141 = "","",IF('Trust - Frontsheet'!D150="", "Site code not present",""))</f>
        <v/>
      </c>
      <c r="G141" s="65" t="str">
        <f>IF('Trust - Frontsheet'!D150="","",IF(VLOOKUP(A141,'Trust - Frontsheet'!$A$16:$AC$215,6,0)="","Ward name not present",""))</f>
        <v/>
      </c>
      <c r="H141" s="65" t="str">
        <f ca="1">IF(A141="","",IF(VLOOKUP(A141,'Trust - Frontsheet'!$A$16:$AC$215,7,0)="","Specialty 1 has not been selected",""))</f>
        <v/>
      </c>
      <c r="I141" s="66" t="str">
        <f ca="1">IF(A141="","",IF(OR(COUNTIF(Specialties,VLOOKUP(A141,'Trust - Frontsheet'!$A$16:$AC$215,7,0))=0, AND(COUNTIF(Specialties,VLOOKUP(A141,'Trust - Frontsheet'!$A$16:$AC$215,8,0))=0,VLOOKUP(A141,'Trust - Frontsheet'!$A$16:$AC$215,8,0)&lt;&gt;"")),"You have entered unacceptable specialties.",""))</f>
        <v/>
      </c>
      <c r="J141" s="65"/>
      <c r="K141" s="65" t="str">
        <f t="shared" ca="1" si="2"/>
        <v/>
      </c>
      <c r="L141" s="65" t="str" cm="1">
        <f t="array" ref="L141">IF(SUMPRODUCT(--('Trust - Frontsheet'!$D150:$AC150=""))&lt;&gt;26,"","This is a blank row")</f>
        <v>This is a blank row</v>
      </c>
    </row>
    <row r="142" spans="1:12" ht="45" customHeight="1" x14ac:dyDescent="0.2">
      <c r="A142" t="str">
        <f ca="1">IF('Trust - Frontsheet'!A151="","",'Trust - Frontsheet'!A151)</f>
        <v/>
      </c>
      <c r="B142" s="65" t="str">
        <f ca="1">IF('Trust - Frontsheet'!A151="","",'Trust - Frontsheet'!D151)</f>
        <v/>
      </c>
      <c r="C142" s="65" t="str">
        <f ca="1">IF(VLOOKUP(A142,'Trust - Frontsheet'!$A$16:$AC$215,5,0)="","",VLOOKUP(A142,'Trust - Frontsheet'!$A$16:$AC$216,5,0))</f>
        <v/>
      </c>
      <c r="D142" s="65" t="str">
        <f ca="1">IF(VLOOKUP(A142,'Trust - Frontsheet'!$A$16:$AC$215,6,0)="","",VLOOKUP(A142,'Trust - Frontsheet'!$A$16:$AC$216,6,0))</f>
        <v/>
      </c>
      <c r="E142" s="66" t="str" cm="1">
        <f t="array" aca="1" ref="E142" ca="1">IF(OR(SUMPRODUCT(--(ISTEXT('Trust - Frontsheet'!I151:AC151)))&gt;0,SUMPRODUCT(--(ISERROR('Trust - Frontsheet'!AD151:AT151)))&gt;0),"There is invalid data on this row",IF(SUMPRODUCT(--('Trust - Frontsheet'!I151:AC151&lt;0))&gt;0,"This row contains negative values",IF(AND(L142="This is a blank Row",COUNTBLANK(INDIRECT("L" &amp; ROW() + 1 &amp; ":L" &amp; 206))&gt;0),"No blank rows in the data","")))</f>
        <v/>
      </c>
      <c r="F142" s="65" t="str">
        <f ca="1">IF(A142 = "","",IF('Trust - Frontsheet'!D151="", "Site code not present",""))</f>
        <v/>
      </c>
      <c r="G142" s="65" t="str">
        <f>IF('Trust - Frontsheet'!D151="","",IF(VLOOKUP(A142,'Trust - Frontsheet'!$A$16:$AC$215,6,0)="","Ward name not present",""))</f>
        <v/>
      </c>
      <c r="H142" s="65" t="str">
        <f ca="1">IF(A142="","",IF(VLOOKUP(A142,'Trust - Frontsheet'!$A$16:$AC$215,7,0)="","Specialty 1 has not been selected",""))</f>
        <v/>
      </c>
      <c r="I142" s="66" t="str">
        <f ca="1">IF(A142="","",IF(OR(COUNTIF(Specialties,VLOOKUP(A142,'Trust - Frontsheet'!$A$16:$AC$215,7,0))=0, AND(COUNTIF(Specialties,VLOOKUP(A142,'Trust - Frontsheet'!$A$16:$AC$215,8,0))=0,VLOOKUP(A142,'Trust - Frontsheet'!$A$16:$AC$215,8,0)&lt;&gt;"")),"You have entered unacceptable specialties.",""))</f>
        <v/>
      </c>
      <c r="J142" s="65"/>
      <c r="K142" s="65" t="str">
        <f t="shared" ca="1" si="2"/>
        <v/>
      </c>
      <c r="L142" s="65" t="str" cm="1">
        <f t="array" ref="L142">IF(SUMPRODUCT(--('Trust - Frontsheet'!$D151:$AC151=""))&lt;&gt;26,"","This is a blank row")</f>
        <v>This is a blank row</v>
      </c>
    </row>
    <row r="143" spans="1:12" ht="45" customHeight="1" x14ac:dyDescent="0.2">
      <c r="A143" t="str">
        <f ca="1">IF('Trust - Frontsheet'!A152="","",'Trust - Frontsheet'!A152)</f>
        <v/>
      </c>
      <c r="B143" s="65" t="str">
        <f ca="1">IF('Trust - Frontsheet'!A152="","",'Trust - Frontsheet'!D152)</f>
        <v/>
      </c>
      <c r="C143" s="65" t="str">
        <f ca="1">IF(VLOOKUP(A143,'Trust - Frontsheet'!$A$16:$AC$215,5,0)="","",VLOOKUP(A143,'Trust - Frontsheet'!$A$16:$AC$216,5,0))</f>
        <v/>
      </c>
      <c r="D143" s="65" t="str">
        <f ca="1">IF(VLOOKUP(A143,'Trust - Frontsheet'!$A$16:$AC$215,6,0)="","",VLOOKUP(A143,'Trust - Frontsheet'!$A$16:$AC$216,6,0))</f>
        <v/>
      </c>
      <c r="E143" s="66" t="str" cm="1">
        <f t="array" aca="1" ref="E143" ca="1">IF(OR(SUMPRODUCT(--(ISTEXT('Trust - Frontsheet'!I152:AC152)))&gt;0,SUMPRODUCT(--(ISERROR('Trust - Frontsheet'!AD152:AT152)))&gt;0),"There is invalid data on this row",IF(SUMPRODUCT(--('Trust - Frontsheet'!I152:AC152&lt;0))&gt;0,"This row contains negative values",IF(AND(L143="This is a blank Row",COUNTBLANK(INDIRECT("L" &amp; ROW() + 1 &amp; ":L" &amp; 206))&gt;0),"No blank rows in the data","")))</f>
        <v/>
      </c>
      <c r="F143" s="65" t="str">
        <f ca="1">IF(A143 = "","",IF('Trust - Frontsheet'!D152="", "Site code not present",""))</f>
        <v/>
      </c>
      <c r="G143" s="65" t="str">
        <f>IF('Trust - Frontsheet'!D152="","",IF(VLOOKUP(A143,'Trust - Frontsheet'!$A$16:$AC$215,6,0)="","Ward name not present",""))</f>
        <v/>
      </c>
      <c r="H143" s="65" t="str">
        <f ca="1">IF(A143="","",IF(VLOOKUP(A143,'Trust - Frontsheet'!$A$16:$AC$215,7,0)="","Specialty 1 has not been selected",""))</f>
        <v/>
      </c>
      <c r="I143" s="66" t="str">
        <f ca="1">IF(A143="","",IF(OR(COUNTIF(Specialties,VLOOKUP(A143,'Trust - Frontsheet'!$A$16:$AC$215,7,0))=0, AND(COUNTIF(Specialties,VLOOKUP(A143,'Trust - Frontsheet'!$A$16:$AC$215,8,0))=0,VLOOKUP(A143,'Trust - Frontsheet'!$A$16:$AC$215,8,0)&lt;&gt;"")),"You have entered unacceptable specialties.",""))</f>
        <v/>
      </c>
      <c r="J143" s="65"/>
      <c r="K143" s="65" t="str">
        <f t="shared" ca="1" si="2"/>
        <v/>
      </c>
      <c r="L143" s="65" t="str" cm="1">
        <f t="array" ref="L143">IF(SUMPRODUCT(--('Trust - Frontsheet'!$D152:$AC152=""))&lt;&gt;26,"","This is a blank row")</f>
        <v>This is a blank row</v>
      </c>
    </row>
    <row r="144" spans="1:12" ht="45" customHeight="1" x14ac:dyDescent="0.2">
      <c r="A144" t="str">
        <f ca="1">IF('Trust - Frontsheet'!A153="","",'Trust - Frontsheet'!A153)</f>
        <v/>
      </c>
      <c r="B144" s="65" t="str">
        <f ca="1">IF('Trust - Frontsheet'!A153="","",'Trust - Frontsheet'!D153)</f>
        <v/>
      </c>
      <c r="C144" s="65" t="str">
        <f ca="1">IF(VLOOKUP(A144,'Trust - Frontsheet'!$A$16:$AC$215,5,0)="","",VLOOKUP(A144,'Trust - Frontsheet'!$A$16:$AC$216,5,0))</f>
        <v/>
      </c>
      <c r="D144" s="65" t="str">
        <f ca="1">IF(VLOOKUP(A144,'Trust - Frontsheet'!$A$16:$AC$215,6,0)="","",VLOOKUP(A144,'Trust - Frontsheet'!$A$16:$AC$216,6,0))</f>
        <v/>
      </c>
      <c r="E144" s="66" t="str" cm="1">
        <f t="array" aca="1" ref="E144" ca="1">IF(OR(SUMPRODUCT(--(ISTEXT('Trust - Frontsheet'!I153:AC153)))&gt;0,SUMPRODUCT(--(ISERROR('Trust - Frontsheet'!AD153:AT153)))&gt;0),"There is invalid data on this row",IF(SUMPRODUCT(--('Trust - Frontsheet'!I153:AC153&lt;0))&gt;0,"This row contains negative values",IF(AND(L144="This is a blank Row",COUNTBLANK(INDIRECT("L" &amp; ROW() + 1 &amp; ":L" &amp; 206))&gt;0),"No blank rows in the data","")))</f>
        <v/>
      </c>
      <c r="F144" s="65" t="str">
        <f ca="1">IF(A144 = "","",IF('Trust - Frontsheet'!D153="", "Site code not present",""))</f>
        <v/>
      </c>
      <c r="G144" s="65" t="str">
        <f>IF('Trust - Frontsheet'!D153="","",IF(VLOOKUP(A144,'Trust - Frontsheet'!$A$16:$AC$215,6,0)="","Ward name not present",""))</f>
        <v/>
      </c>
      <c r="H144" s="65" t="str">
        <f ca="1">IF(A144="","",IF(VLOOKUP(A144,'Trust - Frontsheet'!$A$16:$AC$215,7,0)="","Specialty 1 has not been selected",""))</f>
        <v/>
      </c>
      <c r="I144" s="66" t="str">
        <f ca="1">IF(A144="","",IF(OR(COUNTIF(Specialties,VLOOKUP(A144,'Trust - Frontsheet'!$A$16:$AC$215,7,0))=0, AND(COUNTIF(Specialties,VLOOKUP(A144,'Trust - Frontsheet'!$A$16:$AC$215,8,0))=0,VLOOKUP(A144,'Trust - Frontsheet'!$A$16:$AC$215,8,0)&lt;&gt;"")),"You have entered unacceptable specialties.",""))</f>
        <v/>
      </c>
      <c r="J144" s="65"/>
      <c r="K144" s="65" t="str">
        <f t="shared" ca="1" si="2"/>
        <v/>
      </c>
      <c r="L144" s="65" t="str" cm="1">
        <f t="array" ref="L144">IF(SUMPRODUCT(--('Trust - Frontsheet'!$D153:$AC153=""))&lt;&gt;26,"","This is a blank row")</f>
        <v>This is a blank row</v>
      </c>
    </row>
    <row r="145" spans="1:12" ht="45" customHeight="1" x14ac:dyDescent="0.2">
      <c r="A145" t="str">
        <f ca="1">IF('Trust - Frontsheet'!A154="","",'Trust - Frontsheet'!A154)</f>
        <v/>
      </c>
      <c r="B145" s="65" t="str">
        <f ca="1">IF('Trust - Frontsheet'!A154="","",'Trust - Frontsheet'!D154)</f>
        <v/>
      </c>
      <c r="C145" s="65" t="str">
        <f ca="1">IF(VLOOKUP(A145,'Trust - Frontsheet'!$A$16:$AC$215,5,0)="","",VLOOKUP(A145,'Trust - Frontsheet'!$A$16:$AC$216,5,0))</f>
        <v/>
      </c>
      <c r="D145" s="65" t="str">
        <f ca="1">IF(VLOOKUP(A145,'Trust - Frontsheet'!$A$16:$AC$215,6,0)="","",VLOOKUP(A145,'Trust - Frontsheet'!$A$16:$AC$216,6,0))</f>
        <v/>
      </c>
      <c r="E145" s="66" t="str" cm="1">
        <f t="array" aca="1" ref="E145" ca="1">IF(OR(SUMPRODUCT(--(ISTEXT('Trust - Frontsheet'!I154:AC154)))&gt;0,SUMPRODUCT(--(ISERROR('Trust - Frontsheet'!AD154:AT154)))&gt;0),"There is invalid data on this row",IF(SUMPRODUCT(--('Trust - Frontsheet'!I154:AC154&lt;0))&gt;0,"This row contains negative values",IF(AND(L145="This is a blank Row",COUNTBLANK(INDIRECT("L" &amp; ROW() + 1 &amp; ":L" &amp; 206))&gt;0),"No blank rows in the data","")))</f>
        <v/>
      </c>
      <c r="F145" s="65" t="str">
        <f ca="1">IF(A145 = "","",IF('Trust - Frontsheet'!D154="", "Site code not present",""))</f>
        <v/>
      </c>
      <c r="G145" s="65" t="str">
        <f>IF('Trust - Frontsheet'!D154="","",IF(VLOOKUP(A145,'Trust - Frontsheet'!$A$16:$AC$215,6,0)="","Ward name not present",""))</f>
        <v/>
      </c>
      <c r="H145" s="65" t="str">
        <f ca="1">IF(A145="","",IF(VLOOKUP(A145,'Trust - Frontsheet'!$A$16:$AC$215,7,0)="","Specialty 1 has not been selected",""))</f>
        <v/>
      </c>
      <c r="I145" s="66" t="str">
        <f ca="1">IF(A145="","",IF(OR(COUNTIF(Specialties,VLOOKUP(A145,'Trust - Frontsheet'!$A$16:$AC$215,7,0))=0, AND(COUNTIF(Specialties,VLOOKUP(A145,'Trust - Frontsheet'!$A$16:$AC$215,8,0))=0,VLOOKUP(A145,'Trust - Frontsheet'!$A$16:$AC$215,8,0)&lt;&gt;"")),"You have entered unacceptable specialties.",""))</f>
        <v/>
      </c>
      <c r="J145" s="65"/>
      <c r="K145" s="65" t="str">
        <f t="shared" ca="1" si="2"/>
        <v/>
      </c>
      <c r="L145" s="65" t="str" cm="1">
        <f t="array" ref="L145">IF(SUMPRODUCT(--('Trust - Frontsheet'!$D154:$AC154=""))&lt;&gt;26,"","This is a blank row")</f>
        <v>This is a blank row</v>
      </c>
    </row>
    <row r="146" spans="1:12" ht="45" customHeight="1" x14ac:dyDescent="0.2">
      <c r="A146" t="str">
        <f ca="1">IF('Trust - Frontsheet'!A155="","",'Trust - Frontsheet'!A155)</f>
        <v/>
      </c>
      <c r="B146" s="65" t="str">
        <f ca="1">IF('Trust - Frontsheet'!A155="","",'Trust - Frontsheet'!D155)</f>
        <v/>
      </c>
      <c r="C146" s="65" t="str">
        <f ca="1">IF(VLOOKUP(A146,'Trust - Frontsheet'!$A$16:$AC$215,5,0)="","",VLOOKUP(A146,'Trust - Frontsheet'!$A$16:$AC$216,5,0))</f>
        <v/>
      </c>
      <c r="D146" s="65" t="str">
        <f ca="1">IF(VLOOKUP(A146,'Trust - Frontsheet'!$A$16:$AC$215,6,0)="","",VLOOKUP(A146,'Trust - Frontsheet'!$A$16:$AC$216,6,0))</f>
        <v/>
      </c>
      <c r="E146" s="66" t="str" cm="1">
        <f t="array" aca="1" ref="E146" ca="1">IF(OR(SUMPRODUCT(--(ISTEXT('Trust - Frontsheet'!I155:AC155)))&gt;0,SUMPRODUCT(--(ISERROR('Trust - Frontsheet'!AD155:AT155)))&gt;0),"There is invalid data on this row",IF(SUMPRODUCT(--('Trust - Frontsheet'!I155:AC155&lt;0))&gt;0,"This row contains negative values",IF(AND(L146="This is a blank Row",COUNTBLANK(INDIRECT("L" &amp; ROW() + 1 &amp; ":L" &amp; 206))&gt;0),"No blank rows in the data","")))</f>
        <v/>
      </c>
      <c r="F146" s="65" t="str">
        <f ca="1">IF(A146 = "","",IF('Trust - Frontsheet'!D155="", "Site code not present",""))</f>
        <v/>
      </c>
      <c r="G146" s="65" t="str">
        <f>IF('Trust - Frontsheet'!D155="","",IF(VLOOKUP(A146,'Trust - Frontsheet'!$A$16:$AC$215,6,0)="","Ward name not present",""))</f>
        <v/>
      </c>
      <c r="H146" s="65" t="str">
        <f ca="1">IF(A146="","",IF(VLOOKUP(A146,'Trust - Frontsheet'!$A$16:$AC$215,7,0)="","Specialty 1 has not been selected",""))</f>
        <v/>
      </c>
      <c r="I146" s="66" t="str">
        <f ca="1">IF(A146="","",IF(OR(COUNTIF(Specialties,VLOOKUP(A146,'Trust - Frontsheet'!$A$16:$AC$215,7,0))=0, AND(COUNTIF(Specialties,VLOOKUP(A146,'Trust - Frontsheet'!$A$16:$AC$215,8,0))=0,VLOOKUP(A146,'Trust - Frontsheet'!$A$16:$AC$215,8,0)&lt;&gt;"")),"You have entered unacceptable specialties.",""))</f>
        <v/>
      </c>
      <c r="J146" s="65"/>
      <c r="K146" s="65" t="str">
        <f t="shared" ca="1" si="2"/>
        <v/>
      </c>
      <c r="L146" s="65" t="str" cm="1">
        <f t="array" ref="L146">IF(SUMPRODUCT(--('Trust - Frontsheet'!$D155:$AC155=""))&lt;&gt;26,"","This is a blank row")</f>
        <v>This is a blank row</v>
      </c>
    </row>
    <row r="147" spans="1:12" ht="45" customHeight="1" x14ac:dyDescent="0.2">
      <c r="A147" t="str">
        <f ca="1">IF('Trust - Frontsheet'!A156="","",'Trust - Frontsheet'!A156)</f>
        <v/>
      </c>
      <c r="B147" s="65" t="str">
        <f ca="1">IF('Trust - Frontsheet'!A156="","",'Trust - Frontsheet'!D156)</f>
        <v/>
      </c>
      <c r="C147" s="65" t="str">
        <f ca="1">IF(VLOOKUP(A147,'Trust - Frontsheet'!$A$16:$AC$215,5,0)="","",VLOOKUP(A147,'Trust - Frontsheet'!$A$16:$AC$216,5,0))</f>
        <v/>
      </c>
      <c r="D147" s="65" t="str">
        <f ca="1">IF(VLOOKUP(A147,'Trust - Frontsheet'!$A$16:$AC$215,6,0)="","",VLOOKUP(A147,'Trust - Frontsheet'!$A$16:$AC$216,6,0))</f>
        <v/>
      </c>
      <c r="E147" s="66" t="str" cm="1">
        <f t="array" aca="1" ref="E147" ca="1">IF(OR(SUMPRODUCT(--(ISTEXT('Trust - Frontsheet'!I156:AC156)))&gt;0,SUMPRODUCT(--(ISERROR('Trust - Frontsheet'!AD156:AT156)))&gt;0),"There is invalid data on this row",IF(SUMPRODUCT(--('Trust - Frontsheet'!I156:AC156&lt;0))&gt;0,"This row contains negative values",IF(AND(L147="This is a blank Row",COUNTBLANK(INDIRECT("L" &amp; ROW() + 1 &amp; ":L" &amp; 206))&gt;0),"No blank rows in the data","")))</f>
        <v/>
      </c>
      <c r="F147" s="65" t="str">
        <f ca="1">IF(A147 = "","",IF('Trust - Frontsheet'!D156="", "Site code not present",""))</f>
        <v/>
      </c>
      <c r="G147" s="65" t="str">
        <f>IF('Trust - Frontsheet'!D156="","",IF(VLOOKUP(A147,'Trust - Frontsheet'!$A$16:$AC$215,6,0)="","Ward name not present",""))</f>
        <v/>
      </c>
      <c r="H147" s="65" t="str">
        <f ca="1">IF(A147="","",IF(VLOOKUP(A147,'Trust - Frontsheet'!$A$16:$AC$215,7,0)="","Specialty 1 has not been selected",""))</f>
        <v/>
      </c>
      <c r="I147" s="66" t="str">
        <f ca="1">IF(A147="","",IF(OR(COUNTIF(Specialties,VLOOKUP(A147,'Trust - Frontsheet'!$A$16:$AC$215,7,0))=0, AND(COUNTIF(Specialties,VLOOKUP(A147,'Trust - Frontsheet'!$A$16:$AC$215,8,0))=0,VLOOKUP(A147,'Trust - Frontsheet'!$A$16:$AC$215,8,0)&lt;&gt;"")),"You have entered unacceptable specialties.",""))</f>
        <v/>
      </c>
      <c r="J147" s="65"/>
      <c r="K147" s="65" t="str">
        <f t="shared" ca="1" si="2"/>
        <v/>
      </c>
      <c r="L147" s="65" t="str" cm="1">
        <f t="array" ref="L147">IF(SUMPRODUCT(--('Trust - Frontsheet'!$D156:$AC156=""))&lt;&gt;26,"","This is a blank row")</f>
        <v>This is a blank row</v>
      </c>
    </row>
    <row r="148" spans="1:12" ht="45" customHeight="1" x14ac:dyDescent="0.2">
      <c r="A148" t="str">
        <f ca="1">IF('Trust - Frontsheet'!A157="","",'Trust - Frontsheet'!A157)</f>
        <v/>
      </c>
      <c r="B148" s="65" t="str">
        <f ca="1">IF('Trust - Frontsheet'!A157="","",'Trust - Frontsheet'!D157)</f>
        <v/>
      </c>
      <c r="C148" s="65" t="str">
        <f ca="1">IF(VLOOKUP(A148,'Trust - Frontsheet'!$A$16:$AC$215,5,0)="","",VLOOKUP(A148,'Trust - Frontsheet'!$A$16:$AC$216,5,0))</f>
        <v/>
      </c>
      <c r="D148" s="65" t="str">
        <f ca="1">IF(VLOOKUP(A148,'Trust - Frontsheet'!$A$16:$AC$215,6,0)="","",VLOOKUP(A148,'Trust - Frontsheet'!$A$16:$AC$216,6,0))</f>
        <v/>
      </c>
      <c r="E148" s="66" t="str" cm="1">
        <f t="array" aca="1" ref="E148" ca="1">IF(OR(SUMPRODUCT(--(ISTEXT('Trust - Frontsheet'!I157:AC157)))&gt;0,SUMPRODUCT(--(ISERROR('Trust - Frontsheet'!AD157:AT157)))&gt;0),"There is invalid data on this row",IF(SUMPRODUCT(--('Trust - Frontsheet'!I157:AC157&lt;0))&gt;0,"This row contains negative values",IF(AND(L148="This is a blank Row",COUNTBLANK(INDIRECT("L" &amp; ROW() + 1 &amp; ":L" &amp; 206))&gt;0),"No blank rows in the data","")))</f>
        <v/>
      </c>
      <c r="F148" s="65" t="str">
        <f ca="1">IF(A148 = "","",IF('Trust - Frontsheet'!D157="", "Site code not present",""))</f>
        <v/>
      </c>
      <c r="G148" s="65" t="str">
        <f>IF('Trust - Frontsheet'!D157="","",IF(VLOOKUP(A148,'Trust - Frontsheet'!$A$16:$AC$215,6,0)="","Ward name not present",""))</f>
        <v/>
      </c>
      <c r="H148" s="65" t="str">
        <f ca="1">IF(A148="","",IF(VLOOKUP(A148,'Trust - Frontsheet'!$A$16:$AC$215,7,0)="","Specialty 1 has not been selected",""))</f>
        <v/>
      </c>
      <c r="I148" s="66" t="str">
        <f ca="1">IF(A148="","",IF(OR(COUNTIF(Specialties,VLOOKUP(A148,'Trust - Frontsheet'!$A$16:$AC$215,7,0))=0, AND(COUNTIF(Specialties,VLOOKUP(A148,'Trust - Frontsheet'!$A$16:$AC$215,8,0))=0,VLOOKUP(A148,'Trust - Frontsheet'!$A$16:$AC$215,8,0)&lt;&gt;"")),"You have entered unacceptable specialties.",""))</f>
        <v/>
      </c>
      <c r="J148" s="65"/>
      <c r="K148" s="65" t="str">
        <f t="shared" ca="1" si="2"/>
        <v/>
      </c>
      <c r="L148" s="65" t="str" cm="1">
        <f t="array" ref="L148">IF(SUMPRODUCT(--('Trust - Frontsheet'!$D157:$AC157=""))&lt;&gt;26,"","This is a blank row")</f>
        <v>This is a blank row</v>
      </c>
    </row>
    <row r="149" spans="1:12" ht="45" customHeight="1" x14ac:dyDescent="0.2">
      <c r="A149" t="str">
        <f ca="1">IF('Trust - Frontsheet'!A158="","",'Trust - Frontsheet'!A158)</f>
        <v/>
      </c>
      <c r="B149" s="65" t="str">
        <f ca="1">IF('Trust - Frontsheet'!A158="","",'Trust - Frontsheet'!D158)</f>
        <v/>
      </c>
      <c r="C149" s="65" t="str">
        <f ca="1">IF(VLOOKUP(A149,'Trust - Frontsheet'!$A$16:$AC$215,5,0)="","",VLOOKUP(A149,'Trust - Frontsheet'!$A$16:$AC$216,5,0))</f>
        <v/>
      </c>
      <c r="D149" s="65" t="str">
        <f ca="1">IF(VLOOKUP(A149,'Trust - Frontsheet'!$A$16:$AC$215,6,0)="","",VLOOKUP(A149,'Trust - Frontsheet'!$A$16:$AC$216,6,0))</f>
        <v/>
      </c>
      <c r="E149" s="66" t="str" cm="1">
        <f t="array" aca="1" ref="E149" ca="1">IF(OR(SUMPRODUCT(--(ISTEXT('Trust - Frontsheet'!I158:AC158)))&gt;0,SUMPRODUCT(--(ISERROR('Trust - Frontsheet'!AD158:AT158)))&gt;0),"There is invalid data on this row",IF(SUMPRODUCT(--('Trust - Frontsheet'!I158:AC158&lt;0))&gt;0,"This row contains negative values",IF(AND(L149="This is a blank Row",COUNTBLANK(INDIRECT("L" &amp; ROW() + 1 &amp; ":L" &amp; 206))&gt;0),"No blank rows in the data","")))</f>
        <v/>
      </c>
      <c r="F149" s="65" t="str">
        <f ca="1">IF(A149 = "","",IF('Trust - Frontsheet'!D158="", "Site code not present",""))</f>
        <v/>
      </c>
      <c r="G149" s="65" t="str">
        <f>IF('Trust - Frontsheet'!D158="","",IF(VLOOKUP(A149,'Trust - Frontsheet'!$A$16:$AC$215,6,0)="","Ward name not present",""))</f>
        <v/>
      </c>
      <c r="H149" s="65" t="str">
        <f ca="1">IF(A149="","",IF(VLOOKUP(A149,'Trust - Frontsheet'!$A$16:$AC$215,7,0)="","Specialty 1 has not been selected",""))</f>
        <v/>
      </c>
      <c r="I149" s="66" t="str">
        <f ca="1">IF(A149="","",IF(OR(COUNTIF(Specialties,VLOOKUP(A149,'Trust - Frontsheet'!$A$16:$AC$215,7,0))=0, AND(COUNTIF(Specialties,VLOOKUP(A149,'Trust - Frontsheet'!$A$16:$AC$215,8,0))=0,VLOOKUP(A149,'Trust - Frontsheet'!$A$16:$AC$215,8,0)&lt;&gt;"")),"You have entered unacceptable specialties.",""))</f>
        <v/>
      </c>
      <c r="J149" s="65"/>
      <c r="K149" s="65" t="str">
        <f t="shared" ca="1" si="2"/>
        <v/>
      </c>
      <c r="L149" s="65" t="str" cm="1">
        <f t="array" ref="L149">IF(SUMPRODUCT(--('Trust - Frontsheet'!$D158:$AC158=""))&lt;&gt;26,"","This is a blank row")</f>
        <v>This is a blank row</v>
      </c>
    </row>
    <row r="150" spans="1:12" ht="45" customHeight="1" x14ac:dyDescent="0.2">
      <c r="A150" t="str">
        <f ca="1">IF('Trust - Frontsheet'!A159="","",'Trust - Frontsheet'!A159)</f>
        <v/>
      </c>
      <c r="B150" s="65" t="str">
        <f ca="1">IF('Trust - Frontsheet'!A159="","",'Trust - Frontsheet'!D159)</f>
        <v/>
      </c>
      <c r="C150" s="65" t="str">
        <f ca="1">IF(VLOOKUP(A150,'Trust - Frontsheet'!$A$16:$AC$215,5,0)="","",VLOOKUP(A150,'Trust - Frontsheet'!$A$16:$AC$216,5,0))</f>
        <v/>
      </c>
      <c r="D150" s="65" t="str">
        <f ca="1">IF(VLOOKUP(A150,'Trust - Frontsheet'!$A$16:$AC$215,6,0)="","",VLOOKUP(A150,'Trust - Frontsheet'!$A$16:$AC$216,6,0))</f>
        <v/>
      </c>
      <c r="E150" s="66" t="str" cm="1">
        <f t="array" aca="1" ref="E150" ca="1">IF(OR(SUMPRODUCT(--(ISTEXT('Trust - Frontsheet'!I159:AC159)))&gt;0,SUMPRODUCT(--(ISERROR('Trust - Frontsheet'!AD159:AT159)))&gt;0),"There is invalid data on this row",IF(SUMPRODUCT(--('Trust - Frontsheet'!I159:AC159&lt;0))&gt;0,"This row contains negative values",IF(AND(L150="This is a blank Row",COUNTBLANK(INDIRECT("L" &amp; ROW() + 1 &amp; ":L" &amp; 206))&gt;0),"No blank rows in the data","")))</f>
        <v/>
      </c>
      <c r="F150" s="65" t="str">
        <f ca="1">IF(A150 = "","",IF('Trust - Frontsheet'!D159="", "Site code not present",""))</f>
        <v/>
      </c>
      <c r="G150" s="65" t="str">
        <f>IF('Trust - Frontsheet'!D159="","",IF(VLOOKUP(A150,'Trust - Frontsheet'!$A$16:$AC$215,6,0)="","Ward name not present",""))</f>
        <v/>
      </c>
      <c r="H150" s="65" t="str">
        <f ca="1">IF(A150="","",IF(VLOOKUP(A150,'Trust - Frontsheet'!$A$16:$AC$215,7,0)="","Specialty 1 has not been selected",""))</f>
        <v/>
      </c>
      <c r="I150" s="66" t="str">
        <f ca="1">IF(A150="","",IF(OR(COUNTIF(Specialties,VLOOKUP(A150,'Trust - Frontsheet'!$A$16:$AC$215,7,0))=0, AND(COUNTIF(Specialties,VLOOKUP(A150,'Trust - Frontsheet'!$A$16:$AC$215,8,0))=0,VLOOKUP(A150,'Trust - Frontsheet'!$A$16:$AC$215,8,0)&lt;&gt;"")),"You have entered unacceptable specialties.",""))</f>
        <v/>
      </c>
      <c r="J150" s="65"/>
      <c r="K150" s="65" t="str">
        <f t="shared" ca="1" si="2"/>
        <v/>
      </c>
      <c r="L150" s="65" t="str" cm="1">
        <f t="array" ref="L150">IF(SUMPRODUCT(--('Trust - Frontsheet'!$D159:$AC159=""))&lt;&gt;26,"","This is a blank row")</f>
        <v>This is a blank row</v>
      </c>
    </row>
    <row r="151" spans="1:12" ht="45" customHeight="1" x14ac:dyDescent="0.2">
      <c r="A151" t="str">
        <f ca="1">IF('Trust - Frontsheet'!A160="","",'Trust - Frontsheet'!A160)</f>
        <v/>
      </c>
      <c r="B151" s="65" t="str">
        <f ca="1">IF('Trust - Frontsheet'!A160="","",'Trust - Frontsheet'!D160)</f>
        <v/>
      </c>
      <c r="C151" s="65" t="str">
        <f ca="1">IF(VLOOKUP(A151,'Trust - Frontsheet'!$A$16:$AC$215,5,0)="","",VLOOKUP(A151,'Trust - Frontsheet'!$A$16:$AC$216,5,0))</f>
        <v/>
      </c>
      <c r="D151" s="65" t="str">
        <f ca="1">IF(VLOOKUP(A151,'Trust - Frontsheet'!$A$16:$AC$215,6,0)="","",VLOOKUP(A151,'Trust - Frontsheet'!$A$16:$AC$216,6,0))</f>
        <v/>
      </c>
      <c r="E151" s="66" t="str" cm="1">
        <f t="array" aca="1" ref="E151" ca="1">IF(OR(SUMPRODUCT(--(ISTEXT('Trust - Frontsheet'!I160:AC160)))&gt;0,SUMPRODUCT(--(ISERROR('Trust - Frontsheet'!AD160:AT160)))&gt;0),"There is invalid data on this row",IF(SUMPRODUCT(--('Trust - Frontsheet'!I160:AC160&lt;0))&gt;0,"This row contains negative values",IF(AND(L151="This is a blank Row",COUNTBLANK(INDIRECT("L" &amp; ROW() + 1 &amp; ":L" &amp; 206))&gt;0),"No blank rows in the data","")))</f>
        <v/>
      </c>
      <c r="F151" s="65" t="str">
        <f ca="1">IF(A151 = "","",IF('Trust - Frontsheet'!D160="", "Site code not present",""))</f>
        <v/>
      </c>
      <c r="G151" s="65" t="str">
        <f>IF('Trust - Frontsheet'!D160="","",IF(VLOOKUP(A151,'Trust - Frontsheet'!$A$16:$AC$215,6,0)="","Ward name not present",""))</f>
        <v/>
      </c>
      <c r="H151" s="65" t="str">
        <f ca="1">IF(A151="","",IF(VLOOKUP(A151,'Trust - Frontsheet'!$A$16:$AC$215,7,0)="","Specialty 1 has not been selected",""))</f>
        <v/>
      </c>
      <c r="I151" s="66" t="str">
        <f ca="1">IF(A151="","",IF(OR(COUNTIF(Specialties,VLOOKUP(A151,'Trust - Frontsheet'!$A$16:$AC$215,7,0))=0, AND(COUNTIF(Specialties,VLOOKUP(A151,'Trust - Frontsheet'!$A$16:$AC$215,8,0))=0,VLOOKUP(A151,'Trust - Frontsheet'!$A$16:$AC$215,8,0)&lt;&gt;"")),"You have entered unacceptable specialties.",""))</f>
        <v/>
      </c>
      <c r="J151" s="65"/>
      <c r="K151" s="65" t="str">
        <f t="shared" ca="1" si="2"/>
        <v/>
      </c>
      <c r="L151" s="65" t="str" cm="1">
        <f t="array" ref="L151">IF(SUMPRODUCT(--('Trust - Frontsheet'!$D160:$AC160=""))&lt;&gt;26,"","This is a blank row")</f>
        <v>This is a blank row</v>
      </c>
    </row>
    <row r="152" spans="1:12" ht="45" customHeight="1" x14ac:dyDescent="0.2">
      <c r="A152" t="str">
        <f ca="1">IF('Trust - Frontsheet'!A161="","",'Trust - Frontsheet'!A161)</f>
        <v/>
      </c>
      <c r="B152" s="65" t="str">
        <f ca="1">IF('Trust - Frontsheet'!A161="","",'Trust - Frontsheet'!D161)</f>
        <v/>
      </c>
      <c r="C152" s="65" t="str">
        <f ca="1">IF(VLOOKUP(A152,'Trust - Frontsheet'!$A$16:$AC$215,5,0)="","",VLOOKUP(A152,'Trust - Frontsheet'!$A$16:$AC$216,5,0))</f>
        <v/>
      </c>
      <c r="D152" s="65" t="str">
        <f ca="1">IF(VLOOKUP(A152,'Trust - Frontsheet'!$A$16:$AC$215,6,0)="","",VLOOKUP(A152,'Trust - Frontsheet'!$A$16:$AC$216,6,0))</f>
        <v/>
      </c>
      <c r="E152" s="66" t="str" cm="1">
        <f t="array" aca="1" ref="E152" ca="1">IF(OR(SUMPRODUCT(--(ISTEXT('Trust - Frontsheet'!I161:AC161)))&gt;0,SUMPRODUCT(--(ISERROR('Trust - Frontsheet'!AD161:AT161)))&gt;0),"There is invalid data on this row",IF(SUMPRODUCT(--('Trust - Frontsheet'!I161:AC161&lt;0))&gt;0,"This row contains negative values",IF(AND(L152="This is a blank Row",COUNTBLANK(INDIRECT("L" &amp; ROW() + 1 &amp; ":L" &amp; 206))&gt;0),"No blank rows in the data","")))</f>
        <v/>
      </c>
      <c r="F152" s="65" t="str">
        <f ca="1">IF(A152 = "","",IF('Trust - Frontsheet'!D161="", "Site code not present",""))</f>
        <v/>
      </c>
      <c r="G152" s="65" t="str">
        <f>IF('Trust - Frontsheet'!D161="","",IF(VLOOKUP(A152,'Trust - Frontsheet'!$A$16:$AC$215,6,0)="","Ward name not present",""))</f>
        <v/>
      </c>
      <c r="H152" s="65" t="str">
        <f ca="1">IF(A152="","",IF(VLOOKUP(A152,'Trust - Frontsheet'!$A$16:$AC$215,7,0)="","Specialty 1 has not been selected",""))</f>
        <v/>
      </c>
      <c r="I152" s="66" t="str">
        <f ca="1">IF(A152="","",IF(OR(COUNTIF(Specialties,VLOOKUP(A152,'Trust - Frontsheet'!$A$16:$AC$215,7,0))=0, AND(COUNTIF(Specialties,VLOOKUP(A152,'Trust - Frontsheet'!$A$16:$AC$215,8,0))=0,VLOOKUP(A152,'Trust - Frontsheet'!$A$16:$AC$215,8,0)&lt;&gt;"")),"You have entered unacceptable specialties.",""))</f>
        <v/>
      </c>
      <c r="J152" s="65"/>
      <c r="K152" s="65" t="str">
        <f t="shared" ca="1" si="2"/>
        <v/>
      </c>
      <c r="L152" s="65" t="str" cm="1">
        <f t="array" ref="L152">IF(SUMPRODUCT(--('Trust - Frontsheet'!$D161:$AC161=""))&lt;&gt;26,"","This is a blank row")</f>
        <v>This is a blank row</v>
      </c>
    </row>
    <row r="153" spans="1:12" ht="45" customHeight="1" x14ac:dyDescent="0.2">
      <c r="A153" t="str">
        <f ca="1">IF('Trust - Frontsheet'!A162="","",'Trust - Frontsheet'!A162)</f>
        <v/>
      </c>
      <c r="B153" s="65" t="str">
        <f ca="1">IF('Trust - Frontsheet'!A162="","",'Trust - Frontsheet'!D162)</f>
        <v/>
      </c>
      <c r="C153" s="65" t="str">
        <f ca="1">IF(VLOOKUP(A153,'Trust - Frontsheet'!$A$16:$AC$215,5,0)="","",VLOOKUP(A153,'Trust - Frontsheet'!$A$16:$AC$216,5,0))</f>
        <v/>
      </c>
      <c r="D153" s="65" t="str">
        <f ca="1">IF(VLOOKUP(A153,'Trust - Frontsheet'!$A$16:$AC$215,6,0)="","",VLOOKUP(A153,'Trust - Frontsheet'!$A$16:$AC$216,6,0))</f>
        <v/>
      </c>
      <c r="E153" s="66" t="str" cm="1">
        <f t="array" aca="1" ref="E153" ca="1">IF(OR(SUMPRODUCT(--(ISTEXT('Trust - Frontsheet'!I162:AC162)))&gt;0,SUMPRODUCT(--(ISERROR('Trust - Frontsheet'!AD162:AT162)))&gt;0),"There is invalid data on this row",IF(SUMPRODUCT(--('Trust - Frontsheet'!I162:AC162&lt;0))&gt;0,"This row contains negative values",IF(AND(L153="This is a blank Row",COUNTBLANK(INDIRECT("L" &amp; ROW() + 1 &amp; ":L" &amp; 206))&gt;0),"No blank rows in the data","")))</f>
        <v/>
      </c>
      <c r="F153" s="65" t="str">
        <f ca="1">IF(A153 = "","",IF('Trust - Frontsheet'!D162="", "Site code not present",""))</f>
        <v/>
      </c>
      <c r="G153" s="65" t="str">
        <f>IF('Trust - Frontsheet'!D162="","",IF(VLOOKUP(A153,'Trust - Frontsheet'!$A$16:$AC$215,6,0)="","Ward name not present",""))</f>
        <v/>
      </c>
      <c r="H153" s="65" t="str">
        <f ca="1">IF(A153="","",IF(VLOOKUP(A153,'Trust - Frontsheet'!$A$16:$AC$215,7,0)="","Specialty 1 has not been selected",""))</f>
        <v/>
      </c>
      <c r="I153" s="66" t="str">
        <f ca="1">IF(A153="","",IF(OR(COUNTIF(Specialties,VLOOKUP(A153,'Trust - Frontsheet'!$A$16:$AC$215,7,0))=0, AND(COUNTIF(Specialties,VLOOKUP(A153,'Trust - Frontsheet'!$A$16:$AC$215,8,0))=0,VLOOKUP(A153,'Trust - Frontsheet'!$A$16:$AC$215,8,0)&lt;&gt;"")),"You have entered unacceptable specialties.",""))</f>
        <v/>
      </c>
      <c r="J153" s="65"/>
      <c r="K153" s="65" t="str">
        <f t="shared" ca="1" si="2"/>
        <v/>
      </c>
      <c r="L153" s="65" t="str" cm="1">
        <f t="array" ref="L153">IF(SUMPRODUCT(--('Trust - Frontsheet'!$D162:$AC162=""))&lt;&gt;26,"","This is a blank row")</f>
        <v>This is a blank row</v>
      </c>
    </row>
    <row r="154" spans="1:12" ht="45" customHeight="1" x14ac:dyDescent="0.2">
      <c r="A154" t="str">
        <f ca="1">IF('Trust - Frontsheet'!A163="","",'Trust - Frontsheet'!A163)</f>
        <v/>
      </c>
      <c r="B154" s="65" t="str">
        <f ca="1">IF('Trust - Frontsheet'!A163="","",'Trust - Frontsheet'!D163)</f>
        <v/>
      </c>
      <c r="C154" s="65" t="str">
        <f ca="1">IF(VLOOKUP(A154,'Trust - Frontsheet'!$A$16:$AC$215,5,0)="","",VLOOKUP(A154,'Trust - Frontsheet'!$A$16:$AC$216,5,0))</f>
        <v/>
      </c>
      <c r="D154" s="65" t="str">
        <f ca="1">IF(VLOOKUP(A154,'Trust - Frontsheet'!$A$16:$AC$215,6,0)="","",VLOOKUP(A154,'Trust - Frontsheet'!$A$16:$AC$216,6,0))</f>
        <v/>
      </c>
      <c r="E154" s="66" t="str" cm="1">
        <f t="array" aca="1" ref="E154" ca="1">IF(OR(SUMPRODUCT(--(ISTEXT('Trust - Frontsheet'!I163:AC163)))&gt;0,SUMPRODUCT(--(ISERROR('Trust - Frontsheet'!AD163:AT163)))&gt;0),"There is invalid data on this row",IF(SUMPRODUCT(--('Trust - Frontsheet'!I163:AC163&lt;0))&gt;0,"This row contains negative values",IF(AND(L154="This is a blank Row",COUNTBLANK(INDIRECT("L" &amp; ROW() + 1 &amp; ":L" &amp; 206))&gt;0),"No blank rows in the data","")))</f>
        <v/>
      </c>
      <c r="F154" s="65" t="str">
        <f ca="1">IF(A154 = "","",IF('Trust - Frontsheet'!D163="", "Site code not present",""))</f>
        <v/>
      </c>
      <c r="G154" s="65" t="str">
        <f>IF('Trust - Frontsheet'!D163="","",IF(VLOOKUP(A154,'Trust - Frontsheet'!$A$16:$AC$215,6,0)="","Ward name not present",""))</f>
        <v/>
      </c>
      <c r="H154" s="65" t="str">
        <f ca="1">IF(A154="","",IF(VLOOKUP(A154,'Trust - Frontsheet'!$A$16:$AC$215,7,0)="","Specialty 1 has not been selected",""))</f>
        <v/>
      </c>
      <c r="I154" s="66" t="str">
        <f ca="1">IF(A154="","",IF(OR(COUNTIF(Specialties,VLOOKUP(A154,'Trust - Frontsheet'!$A$16:$AC$215,7,0))=0, AND(COUNTIF(Specialties,VLOOKUP(A154,'Trust - Frontsheet'!$A$16:$AC$215,8,0))=0,VLOOKUP(A154,'Trust - Frontsheet'!$A$16:$AC$215,8,0)&lt;&gt;"")),"You have entered unacceptable specialties.",""))</f>
        <v/>
      </c>
      <c r="J154" s="65"/>
      <c r="K154" s="65" t="str">
        <f t="shared" ca="1" si="2"/>
        <v/>
      </c>
      <c r="L154" s="65" t="str" cm="1">
        <f t="array" ref="L154">IF(SUMPRODUCT(--('Trust - Frontsheet'!$D163:$AC163=""))&lt;&gt;26,"","This is a blank row")</f>
        <v>This is a blank row</v>
      </c>
    </row>
    <row r="155" spans="1:12" ht="45" customHeight="1" x14ac:dyDescent="0.2">
      <c r="A155" t="str">
        <f ca="1">IF('Trust - Frontsheet'!A164="","",'Trust - Frontsheet'!A164)</f>
        <v/>
      </c>
      <c r="B155" s="65" t="str">
        <f ca="1">IF('Trust - Frontsheet'!A164="","",'Trust - Frontsheet'!D164)</f>
        <v/>
      </c>
      <c r="C155" s="65" t="str">
        <f ca="1">IF(VLOOKUP(A155,'Trust - Frontsheet'!$A$16:$AC$215,5,0)="","",VLOOKUP(A155,'Trust - Frontsheet'!$A$16:$AC$216,5,0))</f>
        <v/>
      </c>
      <c r="D155" s="65" t="str">
        <f ca="1">IF(VLOOKUP(A155,'Trust - Frontsheet'!$A$16:$AC$215,6,0)="","",VLOOKUP(A155,'Trust - Frontsheet'!$A$16:$AC$216,6,0))</f>
        <v/>
      </c>
      <c r="E155" s="66" t="str" cm="1">
        <f t="array" aca="1" ref="E155" ca="1">IF(OR(SUMPRODUCT(--(ISTEXT('Trust - Frontsheet'!I164:AC164)))&gt;0,SUMPRODUCT(--(ISERROR('Trust - Frontsheet'!AD164:AT164)))&gt;0),"There is invalid data on this row",IF(SUMPRODUCT(--('Trust - Frontsheet'!I164:AC164&lt;0))&gt;0,"This row contains negative values",IF(AND(L155="This is a blank Row",COUNTBLANK(INDIRECT("L" &amp; ROW() + 1 &amp; ":L" &amp; 206))&gt;0),"No blank rows in the data","")))</f>
        <v/>
      </c>
      <c r="F155" s="65" t="str">
        <f ca="1">IF(A155 = "","",IF('Trust - Frontsheet'!D164="", "Site code not present",""))</f>
        <v/>
      </c>
      <c r="G155" s="65" t="str">
        <f>IF('Trust - Frontsheet'!D164="","",IF(VLOOKUP(A155,'Trust - Frontsheet'!$A$16:$AC$215,6,0)="","Ward name not present",""))</f>
        <v/>
      </c>
      <c r="H155" s="65" t="str">
        <f ca="1">IF(A155="","",IF(VLOOKUP(A155,'Trust - Frontsheet'!$A$16:$AC$215,7,0)="","Specialty 1 has not been selected",""))</f>
        <v/>
      </c>
      <c r="I155" s="66" t="str">
        <f ca="1">IF(A155="","",IF(OR(COUNTIF(Specialties,VLOOKUP(A155,'Trust - Frontsheet'!$A$16:$AC$215,7,0))=0, AND(COUNTIF(Specialties,VLOOKUP(A155,'Trust - Frontsheet'!$A$16:$AC$215,8,0))=0,VLOOKUP(A155,'Trust - Frontsheet'!$A$16:$AC$215,8,0)&lt;&gt;"")),"You have entered unacceptable specialties.",""))</f>
        <v/>
      </c>
      <c r="J155" s="65"/>
      <c r="K155" s="65" t="str">
        <f t="shared" ca="1" si="2"/>
        <v/>
      </c>
      <c r="L155" s="65" t="str" cm="1">
        <f t="array" ref="L155">IF(SUMPRODUCT(--('Trust - Frontsheet'!$D164:$AC164=""))&lt;&gt;26,"","This is a blank row")</f>
        <v>This is a blank row</v>
      </c>
    </row>
    <row r="156" spans="1:12" ht="45" customHeight="1" x14ac:dyDescent="0.2">
      <c r="A156" t="str">
        <f ca="1">IF('Trust - Frontsheet'!A165="","",'Trust - Frontsheet'!A165)</f>
        <v/>
      </c>
      <c r="B156" s="65" t="str">
        <f ca="1">IF('Trust - Frontsheet'!A165="","",'Trust - Frontsheet'!D165)</f>
        <v/>
      </c>
      <c r="C156" s="65" t="str">
        <f ca="1">IF(VLOOKUP(A156,'Trust - Frontsheet'!$A$16:$AC$215,5,0)="","",VLOOKUP(A156,'Trust - Frontsheet'!$A$16:$AC$216,5,0))</f>
        <v/>
      </c>
      <c r="D156" s="65" t="str">
        <f ca="1">IF(VLOOKUP(A156,'Trust - Frontsheet'!$A$16:$AC$215,6,0)="","",VLOOKUP(A156,'Trust - Frontsheet'!$A$16:$AC$216,6,0))</f>
        <v/>
      </c>
      <c r="E156" s="66" t="str" cm="1">
        <f t="array" aca="1" ref="E156" ca="1">IF(OR(SUMPRODUCT(--(ISTEXT('Trust - Frontsheet'!I165:AC165)))&gt;0,SUMPRODUCT(--(ISERROR('Trust - Frontsheet'!AD165:AT165)))&gt;0),"There is invalid data on this row",IF(SUMPRODUCT(--('Trust - Frontsheet'!I165:AC165&lt;0))&gt;0,"This row contains negative values",IF(AND(L156="This is a blank Row",COUNTBLANK(INDIRECT("L" &amp; ROW() + 1 &amp; ":L" &amp; 206))&gt;0),"No blank rows in the data","")))</f>
        <v/>
      </c>
      <c r="F156" s="65" t="str">
        <f ca="1">IF(A156 = "","",IF('Trust - Frontsheet'!D165="", "Site code not present",""))</f>
        <v/>
      </c>
      <c r="G156" s="65" t="str">
        <f>IF('Trust - Frontsheet'!D165="","",IF(VLOOKUP(A156,'Trust - Frontsheet'!$A$16:$AC$215,6,0)="","Ward name not present",""))</f>
        <v/>
      </c>
      <c r="H156" s="65" t="str">
        <f ca="1">IF(A156="","",IF(VLOOKUP(A156,'Trust - Frontsheet'!$A$16:$AC$215,7,0)="","Specialty 1 has not been selected",""))</f>
        <v/>
      </c>
      <c r="I156" s="66" t="str">
        <f ca="1">IF(A156="","",IF(OR(COUNTIF(Specialties,VLOOKUP(A156,'Trust - Frontsheet'!$A$16:$AC$215,7,0))=0, AND(COUNTIF(Specialties,VLOOKUP(A156,'Trust - Frontsheet'!$A$16:$AC$215,8,0))=0,VLOOKUP(A156,'Trust - Frontsheet'!$A$16:$AC$215,8,0)&lt;&gt;"")),"You have entered unacceptable specialties.",""))</f>
        <v/>
      </c>
      <c r="J156" s="65"/>
      <c r="K156" s="65" t="str">
        <f t="shared" ca="1" si="2"/>
        <v/>
      </c>
      <c r="L156" s="65" t="str" cm="1">
        <f t="array" ref="L156">IF(SUMPRODUCT(--('Trust - Frontsheet'!$D165:$AC165=""))&lt;&gt;26,"","This is a blank row")</f>
        <v>This is a blank row</v>
      </c>
    </row>
    <row r="157" spans="1:12" ht="45" customHeight="1" x14ac:dyDescent="0.2">
      <c r="A157" t="str">
        <f ca="1">IF('Trust - Frontsheet'!A166="","",'Trust - Frontsheet'!A166)</f>
        <v/>
      </c>
      <c r="B157" s="65" t="str">
        <f ca="1">IF('Trust - Frontsheet'!A166="","",'Trust - Frontsheet'!D166)</f>
        <v/>
      </c>
      <c r="C157" s="65" t="str">
        <f ca="1">IF(VLOOKUP(A157,'Trust - Frontsheet'!$A$16:$AC$215,5,0)="","",VLOOKUP(A157,'Trust - Frontsheet'!$A$16:$AC$216,5,0))</f>
        <v/>
      </c>
      <c r="D157" s="65" t="str">
        <f ca="1">IF(VLOOKUP(A157,'Trust - Frontsheet'!$A$16:$AC$215,6,0)="","",VLOOKUP(A157,'Trust - Frontsheet'!$A$16:$AC$216,6,0))</f>
        <v/>
      </c>
      <c r="E157" s="66" t="str" cm="1">
        <f t="array" aca="1" ref="E157" ca="1">IF(OR(SUMPRODUCT(--(ISTEXT('Trust - Frontsheet'!I166:AC166)))&gt;0,SUMPRODUCT(--(ISERROR('Trust - Frontsheet'!AD166:AT166)))&gt;0),"There is invalid data on this row",IF(SUMPRODUCT(--('Trust - Frontsheet'!I166:AC166&lt;0))&gt;0,"This row contains negative values",IF(AND(L157="This is a blank Row",COUNTBLANK(INDIRECT("L" &amp; ROW() + 1 &amp; ":L" &amp; 206))&gt;0),"No blank rows in the data","")))</f>
        <v/>
      </c>
      <c r="F157" s="65" t="str">
        <f ca="1">IF(A157 = "","",IF('Trust - Frontsheet'!D166="", "Site code not present",""))</f>
        <v/>
      </c>
      <c r="G157" s="65" t="str">
        <f>IF('Trust - Frontsheet'!D166="","",IF(VLOOKUP(A157,'Trust - Frontsheet'!$A$16:$AC$215,6,0)="","Ward name not present",""))</f>
        <v/>
      </c>
      <c r="H157" s="65" t="str">
        <f ca="1">IF(A157="","",IF(VLOOKUP(A157,'Trust - Frontsheet'!$A$16:$AC$215,7,0)="","Specialty 1 has not been selected",""))</f>
        <v/>
      </c>
      <c r="I157" s="66" t="str">
        <f ca="1">IF(A157="","",IF(OR(COUNTIF(Specialties,VLOOKUP(A157,'Trust - Frontsheet'!$A$16:$AC$215,7,0))=0, AND(COUNTIF(Specialties,VLOOKUP(A157,'Trust - Frontsheet'!$A$16:$AC$215,8,0))=0,VLOOKUP(A157,'Trust - Frontsheet'!$A$16:$AC$215,8,0)&lt;&gt;"")),"You have entered unacceptable specialties.",""))</f>
        <v/>
      </c>
      <c r="J157" s="65"/>
      <c r="K157" s="65" t="str">
        <f t="shared" ca="1" si="2"/>
        <v/>
      </c>
      <c r="L157" s="65" t="str" cm="1">
        <f t="array" ref="L157">IF(SUMPRODUCT(--('Trust - Frontsheet'!$D166:$AC166=""))&lt;&gt;26,"","This is a blank row")</f>
        <v>This is a blank row</v>
      </c>
    </row>
    <row r="158" spans="1:12" ht="45" customHeight="1" x14ac:dyDescent="0.2">
      <c r="A158" t="str">
        <f ca="1">IF('Trust - Frontsheet'!A167="","",'Trust - Frontsheet'!A167)</f>
        <v/>
      </c>
      <c r="B158" s="65" t="str">
        <f ca="1">IF('Trust - Frontsheet'!A167="","",'Trust - Frontsheet'!D167)</f>
        <v/>
      </c>
      <c r="C158" s="65" t="str">
        <f ca="1">IF(VLOOKUP(A158,'Trust - Frontsheet'!$A$16:$AC$215,5,0)="","",VLOOKUP(A158,'Trust - Frontsheet'!$A$16:$AC$216,5,0))</f>
        <v/>
      </c>
      <c r="D158" s="65" t="str">
        <f ca="1">IF(VLOOKUP(A158,'Trust - Frontsheet'!$A$16:$AC$215,6,0)="","",VLOOKUP(A158,'Trust - Frontsheet'!$A$16:$AC$216,6,0))</f>
        <v/>
      </c>
      <c r="E158" s="66" t="str" cm="1">
        <f t="array" aca="1" ref="E158" ca="1">IF(OR(SUMPRODUCT(--(ISTEXT('Trust - Frontsheet'!I167:AC167)))&gt;0,SUMPRODUCT(--(ISERROR('Trust - Frontsheet'!AD167:AT167)))&gt;0),"There is invalid data on this row",IF(SUMPRODUCT(--('Trust - Frontsheet'!I167:AC167&lt;0))&gt;0,"This row contains negative values",IF(AND(L158="This is a blank Row",COUNTBLANK(INDIRECT("L" &amp; ROW() + 1 &amp; ":L" &amp; 206))&gt;0),"No blank rows in the data","")))</f>
        <v/>
      </c>
      <c r="F158" s="65" t="str">
        <f ca="1">IF(A158 = "","",IF('Trust - Frontsheet'!D167="", "Site code not present",""))</f>
        <v/>
      </c>
      <c r="G158" s="65" t="str">
        <f>IF('Trust - Frontsheet'!D167="","",IF(VLOOKUP(A158,'Trust - Frontsheet'!$A$16:$AC$215,6,0)="","Ward name not present",""))</f>
        <v/>
      </c>
      <c r="H158" s="65" t="str">
        <f ca="1">IF(A158="","",IF(VLOOKUP(A158,'Trust - Frontsheet'!$A$16:$AC$215,7,0)="","Specialty 1 has not been selected",""))</f>
        <v/>
      </c>
      <c r="I158" s="66" t="str">
        <f ca="1">IF(A158="","",IF(OR(COUNTIF(Specialties,VLOOKUP(A158,'Trust - Frontsheet'!$A$16:$AC$215,7,0))=0, AND(COUNTIF(Specialties,VLOOKUP(A158,'Trust - Frontsheet'!$A$16:$AC$215,8,0))=0,VLOOKUP(A158,'Trust - Frontsheet'!$A$16:$AC$215,8,0)&lt;&gt;"")),"You have entered unacceptable specialties.",""))</f>
        <v/>
      </c>
      <c r="J158" s="65"/>
      <c r="K158" s="65" t="str">
        <f t="shared" ca="1" si="2"/>
        <v/>
      </c>
      <c r="L158" s="65" t="str" cm="1">
        <f t="array" ref="L158">IF(SUMPRODUCT(--('Trust - Frontsheet'!$D167:$AC167=""))&lt;&gt;26,"","This is a blank row")</f>
        <v>This is a blank row</v>
      </c>
    </row>
    <row r="159" spans="1:12" ht="45" customHeight="1" x14ac:dyDescent="0.2">
      <c r="A159" t="str">
        <f ca="1">IF('Trust - Frontsheet'!A168="","",'Trust - Frontsheet'!A168)</f>
        <v/>
      </c>
      <c r="B159" s="65" t="str">
        <f ca="1">IF('Trust - Frontsheet'!A168="","",'Trust - Frontsheet'!D168)</f>
        <v/>
      </c>
      <c r="C159" s="65" t="str">
        <f ca="1">IF(VLOOKUP(A159,'Trust - Frontsheet'!$A$16:$AC$215,5,0)="","",VLOOKUP(A159,'Trust - Frontsheet'!$A$16:$AC$216,5,0))</f>
        <v/>
      </c>
      <c r="D159" s="65" t="str">
        <f ca="1">IF(VLOOKUP(A159,'Trust - Frontsheet'!$A$16:$AC$215,6,0)="","",VLOOKUP(A159,'Trust - Frontsheet'!$A$16:$AC$216,6,0))</f>
        <v/>
      </c>
      <c r="E159" s="66" t="str" cm="1">
        <f t="array" aca="1" ref="E159" ca="1">IF(OR(SUMPRODUCT(--(ISTEXT('Trust - Frontsheet'!I168:AC168)))&gt;0,SUMPRODUCT(--(ISERROR('Trust - Frontsheet'!AD168:AT168)))&gt;0),"There is invalid data on this row",IF(SUMPRODUCT(--('Trust - Frontsheet'!I168:AC168&lt;0))&gt;0,"This row contains negative values",IF(AND(L159="This is a blank Row",COUNTBLANK(INDIRECT("L" &amp; ROW() + 1 &amp; ":L" &amp; 206))&gt;0),"No blank rows in the data","")))</f>
        <v/>
      </c>
      <c r="F159" s="65" t="str">
        <f ca="1">IF(A159 = "","",IF('Trust - Frontsheet'!D168="", "Site code not present",""))</f>
        <v/>
      </c>
      <c r="G159" s="65" t="str">
        <f>IF('Trust - Frontsheet'!D168="","",IF(VLOOKUP(A159,'Trust - Frontsheet'!$A$16:$AC$215,6,0)="","Ward name not present",""))</f>
        <v/>
      </c>
      <c r="H159" s="65" t="str">
        <f ca="1">IF(A159="","",IF(VLOOKUP(A159,'Trust - Frontsheet'!$A$16:$AC$215,7,0)="","Specialty 1 has not been selected",""))</f>
        <v/>
      </c>
      <c r="I159" s="66" t="str">
        <f ca="1">IF(A159="","",IF(OR(COUNTIF(Specialties,VLOOKUP(A159,'Trust - Frontsheet'!$A$16:$AC$215,7,0))=0, AND(COUNTIF(Specialties,VLOOKUP(A159,'Trust - Frontsheet'!$A$16:$AC$215,8,0))=0,VLOOKUP(A159,'Trust - Frontsheet'!$A$16:$AC$215,8,0)&lt;&gt;"")),"You have entered unacceptable specialties.",""))</f>
        <v/>
      </c>
      <c r="J159" s="65"/>
      <c r="K159" s="65" t="str">
        <f t="shared" ca="1" si="2"/>
        <v/>
      </c>
      <c r="L159" s="65" t="str" cm="1">
        <f t="array" ref="L159">IF(SUMPRODUCT(--('Trust - Frontsheet'!$D168:$AC168=""))&lt;&gt;26,"","This is a blank row")</f>
        <v>This is a blank row</v>
      </c>
    </row>
    <row r="160" spans="1:12" ht="45" customHeight="1" x14ac:dyDescent="0.2">
      <c r="A160" t="str">
        <f ca="1">IF('Trust - Frontsheet'!A169="","",'Trust - Frontsheet'!A169)</f>
        <v/>
      </c>
      <c r="B160" s="65" t="str">
        <f ca="1">IF('Trust - Frontsheet'!A169="","",'Trust - Frontsheet'!D169)</f>
        <v/>
      </c>
      <c r="C160" s="65" t="str">
        <f ca="1">IF(VLOOKUP(A160,'Trust - Frontsheet'!$A$16:$AC$215,5,0)="","",VLOOKUP(A160,'Trust - Frontsheet'!$A$16:$AC$216,5,0))</f>
        <v/>
      </c>
      <c r="D160" s="65" t="str">
        <f ca="1">IF(VLOOKUP(A160,'Trust - Frontsheet'!$A$16:$AC$215,6,0)="","",VLOOKUP(A160,'Trust - Frontsheet'!$A$16:$AC$216,6,0))</f>
        <v/>
      </c>
      <c r="E160" s="66" t="str" cm="1">
        <f t="array" aca="1" ref="E160" ca="1">IF(OR(SUMPRODUCT(--(ISTEXT('Trust - Frontsheet'!I169:AC169)))&gt;0,SUMPRODUCT(--(ISERROR('Trust - Frontsheet'!AD169:AT169)))&gt;0),"There is invalid data on this row",IF(SUMPRODUCT(--('Trust - Frontsheet'!I169:AC169&lt;0))&gt;0,"This row contains negative values",IF(AND(L160="This is a blank Row",COUNTBLANK(INDIRECT("L" &amp; ROW() + 1 &amp; ":L" &amp; 206))&gt;0),"No blank rows in the data","")))</f>
        <v/>
      </c>
      <c r="F160" s="65" t="str">
        <f ca="1">IF(A160 = "","",IF('Trust - Frontsheet'!D169="", "Site code not present",""))</f>
        <v/>
      </c>
      <c r="G160" s="65" t="str">
        <f>IF('Trust - Frontsheet'!D169="","",IF(VLOOKUP(A160,'Trust - Frontsheet'!$A$16:$AC$215,6,0)="","Ward name not present",""))</f>
        <v/>
      </c>
      <c r="H160" s="65" t="str">
        <f ca="1">IF(A160="","",IF(VLOOKUP(A160,'Trust - Frontsheet'!$A$16:$AC$215,7,0)="","Specialty 1 has not been selected",""))</f>
        <v/>
      </c>
      <c r="I160" s="66" t="str">
        <f ca="1">IF(A160="","",IF(OR(COUNTIF(Specialties,VLOOKUP(A160,'Trust - Frontsheet'!$A$16:$AC$215,7,0))=0, AND(COUNTIF(Specialties,VLOOKUP(A160,'Trust - Frontsheet'!$A$16:$AC$215,8,0))=0,VLOOKUP(A160,'Trust - Frontsheet'!$A$16:$AC$215,8,0)&lt;&gt;"")),"You have entered unacceptable specialties.",""))</f>
        <v/>
      </c>
      <c r="J160" s="65"/>
      <c r="K160" s="65" t="str">
        <f t="shared" ca="1" si="2"/>
        <v/>
      </c>
      <c r="L160" s="65" t="str" cm="1">
        <f t="array" ref="L160">IF(SUMPRODUCT(--('Trust - Frontsheet'!$D169:$AC169=""))&lt;&gt;26,"","This is a blank row")</f>
        <v>This is a blank row</v>
      </c>
    </row>
    <row r="161" spans="1:12" ht="45" customHeight="1" x14ac:dyDescent="0.2">
      <c r="A161" t="str">
        <f ca="1">IF('Trust - Frontsheet'!A170="","",'Trust - Frontsheet'!A170)</f>
        <v/>
      </c>
      <c r="B161" s="65" t="str">
        <f ca="1">IF('Trust - Frontsheet'!A170="","",'Trust - Frontsheet'!D170)</f>
        <v/>
      </c>
      <c r="C161" s="65" t="str">
        <f ca="1">IF(VLOOKUP(A161,'Trust - Frontsheet'!$A$16:$AC$215,5,0)="","",VLOOKUP(A161,'Trust - Frontsheet'!$A$16:$AC$216,5,0))</f>
        <v/>
      </c>
      <c r="D161" s="65" t="str">
        <f ca="1">IF(VLOOKUP(A161,'Trust - Frontsheet'!$A$16:$AC$215,6,0)="","",VLOOKUP(A161,'Trust - Frontsheet'!$A$16:$AC$216,6,0))</f>
        <v/>
      </c>
      <c r="E161" s="66" t="str" cm="1">
        <f t="array" aca="1" ref="E161" ca="1">IF(OR(SUMPRODUCT(--(ISTEXT('Trust - Frontsheet'!I170:AC170)))&gt;0,SUMPRODUCT(--(ISERROR('Trust - Frontsheet'!AD170:AT170)))&gt;0),"There is invalid data on this row",IF(SUMPRODUCT(--('Trust - Frontsheet'!I170:AC170&lt;0))&gt;0,"This row contains negative values",IF(AND(L161="This is a blank Row",COUNTBLANK(INDIRECT("L" &amp; ROW() + 1 &amp; ":L" &amp; 206))&gt;0),"No blank rows in the data","")))</f>
        <v/>
      </c>
      <c r="F161" s="65" t="str">
        <f ca="1">IF(A161 = "","",IF('Trust - Frontsheet'!D170="", "Site code not present",""))</f>
        <v/>
      </c>
      <c r="G161" s="65" t="str">
        <f>IF('Trust - Frontsheet'!D170="","",IF(VLOOKUP(A161,'Trust - Frontsheet'!$A$16:$AC$215,6,0)="","Ward name not present",""))</f>
        <v/>
      </c>
      <c r="H161" s="65" t="str">
        <f ca="1">IF(A161="","",IF(VLOOKUP(A161,'Trust - Frontsheet'!$A$16:$AC$215,7,0)="","Specialty 1 has not been selected",""))</f>
        <v/>
      </c>
      <c r="I161" s="66" t="str">
        <f ca="1">IF(A161="","",IF(OR(COUNTIF(Specialties,VLOOKUP(A161,'Trust - Frontsheet'!$A$16:$AC$215,7,0))=0, AND(COUNTIF(Specialties,VLOOKUP(A161,'Trust - Frontsheet'!$A$16:$AC$215,8,0))=0,VLOOKUP(A161,'Trust - Frontsheet'!$A$16:$AC$215,8,0)&lt;&gt;"")),"You have entered unacceptable specialties.",""))</f>
        <v/>
      </c>
      <c r="J161" s="65"/>
      <c r="K161" s="65" t="str">
        <f t="shared" ca="1" si="2"/>
        <v/>
      </c>
      <c r="L161" s="65" t="str" cm="1">
        <f t="array" ref="L161">IF(SUMPRODUCT(--('Trust - Frontsheet'!$D170:$AC170=""))&lt;&gt;26,"","This is a blank row")</f>
        <v>This is a blank row</v>
      </c>
    </row>
    <row r="162" spans="1:12" ht="45" customHeight="1" x14ac:dyDescent="0.2">
      <c r="A162" t="str">
        <f ca="1">IF('Trust - Frontsheet'!A171="","",'Trust - Frontsheet'!A171)</f>
        <v/>
      </c>
      <c r="B162" s="65" t="str">
        <f ca="1">IF('Trust - Frontsheet'!A171="","",'Trust - Frontsheet'!D171)</f>
        <v/>
      </c>
      <c r="C162" s="65" t="str">
        <f ca="1">IF(VLOOKUP(A162,'Trust - Frontsheet'!$A$16:$AC$215,5,0)="","",VLOOKUP(A162,'Trust - Frontsheet'!$A$16:$AC$216,5,0))</f>
        <v/>
      </c>
      <c r="D162" s="65" t="str">
        <f ca="1">IF(VLOOKUP(A162,'Trust - Frontsheet'!$A$16:$AC$215,6,0)="","",VLOOKUP(A162,'Trust - Frontsheet'!$A$16:$AC$216,6,0))</f>
        <v/>
      </c>
      <c r="E162" s="66" t="str" cm="1">
        <f t="array" aca="1" ref="E162" ca="1">IF(OR(SUMPRODUCT(--(ISTEXT('Trust - Frontsheet'!I171:AC171)))&gt;0,SUMPRODUCT(--(ISERROR('Trust - Frontsheet'!AD171:AT171)))&gt;0),"There is invalid data on this row",IF(SUMPRODUCT(--('Trust - Frontsheet'!I171:AC171&lt;0))&gt;0,"This row contains negative values",IF(AND(L162="This is a blank Row",COUNTBLANK(INDIRECT("L" &amp; ROW() + 1 &amp; ":L" &amp; 206))&gt;0),"No blank rows in the data","")))</f>
        <v/>
      </c>
      <c r="F162" s="65" t="str">
        <f ca="1">IF(A162 = "","",IF('Trust - Frontsheet'!D171="", "Site code not present",""))</f>
        <v/>
      </c>
      <c r="G162" s="65" t="str">
        <f>IF('Trust - Frontsheet'!D171="","",IF(VLOOKUP(A162,'Trust - Frontsheet'!$A$16:$AC$215,6,0)="","Ward name not present",""))</f>
        <v/>
      </c>
      <c r="H162" s="65" t="str">
        <f ca="1">IF(A162="","",IF(VLOOKUP(A162,'Trust - Frontsheet'!$A$16:$AC$215,7,0)="","Specialty 1 has not been selected",""))</f>
        <v/>
      </c>
      <c r="I162" s="66" t="str">
        <f ca="1">IF(A162="","",IF(OR(COUNTIF(Specialties,VLOOKUP(A162,'Trust - Frontsheet'!$A$16:$AC$215,7,0))=0, AND(COUNTIF(Specialties,VLOOKUP(A162,'Trust - Frontsheet'!$A$16:$AC$215,8,0))=0,VLOOKUP(A162,'Trust - Frontsheet'!$A$16:$AC$215,8,0)&lt;&gt;"")),"You have entered unacceptable specialties.",""))</f>
        <v/>
      </c>
      <c r="J162" s="65"/>
      <c r="K162" s="65" t="str">
        <f t="shared" ca="1" si="2"/>
        <v/>
      </c>
      <c r="L162" s="65" t="str" cm="1">
        <f t="array" ref="L162">IF(SUMPRODUCT(--('Trust - Frontsheet'!$D171:$AC171=""))&lt;&gt;26,"","This is a blank row")</f>
        <v>This is a blank row</v>
      </c>
    </row>
    <row r="163" spans="1:12" ht="45" customHeight="1" x14ac:dyDescent="0.2">
      <c r="A163" t="str">
        <f ca="1">IF('Trust - Frontsheet'!A172="","",'Trust - Frontsheet'!A172)</f>
        <v/>
      </c>
      <c r="B163" s="65" t="str">
        <f ca="1">IF('Trust - Frontsheet'!A172="","",'Trust - Frontsheet'!D172)</f>
        <v/>
      </c>
      <c r="C163" s="65" t="str">
        <f ca="1">IF(VLOOKUP(A163,'Trust - Frontsheet'!$A$16:$AC$215,5,0)="","",VLOOKUP(A163,'Trust - Frontsheet'!$A$16:$AC$216,5,0))</f>
        <v/>
      </c>
      <c r="D163" s="65" t="str">
        <f ca="1">IF(VLOOKUP(A163,'Trust - Frontsheet'!$A$16:$AC$215,6,0)="","",VLOOKUP(A163,'Trust - Frontsheet'!$A$16:$AC$216,6,0))</f>
        <v/>
      </c>
      <c r="E163" s="66" t="str" cm="1">
        <f t="array" aca="1" ref="E163" ca="1">IF(OR(SUMPRODUCT(--(ISTEXT('Trust - Frontsheet'!I172:AC172)))&gt;0,SUMPRODUCT(--(ISERROR('Trust - Frontsheet'!AD172:AT172)))&gt;0),"There is invalid data on this row",IF(SUMPRODUCT(--('Trust - Frontsheet'!I172:AC172&lt;0))&gt;0,"This row contains negative values",IF(AND(L163="This is a blank Row",COUNTBLANK(INDIRECT("L" &amp; ROW() + 1 &amp; ":L" &amp; 206))&gt;0),"No blank rows in the data","")))</f>
        <v/>
      </c>
      <c r="F163" s="65" t="str">
        <f ca="1">IF(A163 = "","",IF('Trust - Frontsheet'!D172="", "Site code not present",""))</f>
        <v/>
      </c>
      <c r="G163" s="65" t="str">
        <f>IF('Trust - Frontsheet'!D172="","",IF(VLOOKUP(A163,'Trust - Frontsheet'!$A$16:$AC$215,6,0)="","Ward name not present",""))</f>
        <v/>
      </c>
      <c r="H163" s="65" t="str">
        <f ca="1">IF(A163="","",IF(VLOOKUP(A163,'Trust - Frontsheet'!$A$16:$AC$215,7,0)="","Specialty 1 has not been selected",""))</f>
        <v/>
      </c>
      <c r="I163" s="66" t="str">
        <f ca="1">IF(A163="","",IF(OR(COUNTIF(Specialties,VLOOKUP(A163,'Trust - Frontsheet'!$A$16:$AC$215,7,0))=0, AND(COUNTIF(Specialties,VLOOKUP(A163,'Trust - Frontsheet'!$A$16:$AC$215,8,0))=0,VLOOKUP(A163,'Trust - Frontsheet'!$A$16:$AC$215,8,0)&lt;&gt;"")),"You have entered unacceptable specialties.",""))</f>
        <v/>
      </c>
      <c r="J163" s="65"/>
      <c r="K163" s="65" t="str">
        <f t="shared" ca="1" si="2"/>
        <v/>
      </c>
      <c r="L163" s="65" t="str" cm="1">
        <f t="array" ref="L163">IF(SUMPRODUCT(--('Trust - Frontsheet'!$D172:$AC172=""))&lt;&gt;26,"","This is a blank row")</f>
        <v>This is a blank row</v>
      </c>
    </row>
    <row r="164" spans="1:12" ht="45" customHeight="1" x14ac:dyDescent="0.2">
      <c r="A164" t="str">
        <f ca="1">IF('Trust - Frontsheet'!A173="","",'Trust - Frontsheet'!A173)</f>
        <v/>
      </c>
      <c r="B164" s="65" t="str">
        <f ca="1">IF('Trust - Frontsheet'!A173="","",'Trust - Frontsheet'!D173)</f>
        <v/>
      </c>
      <c r="C164" s="65" t="str">
        <f ca="1">IF(VLOOKUP(A164,'Trust - Frontsheet'!$A$16:$AC$215,5,0)="","",VLOOKUP(A164,'Trust - Frontsheet'!$A$16:$AC$216,5,0))</f>
        <v/>
      </c>
      <c r="D164" s="65" t="str">
        <f ca="1">IF(VLOOKUP(A164,'Trust - Frontsheet'!$A$16:$AC$215,6,0)="","",VLOOKUP(A164,'Trust - Frontsheet'!$A$16:$AC$216,6,0))</f>
        <v/>
      </c>
      <c r="E164" s="66" t="str" cm="1">
        <f t="array" aca="1" ref="E164" ca="1">IF(OR(SUMPRODUCT(--(ISTEXT('Trust - Frontsheet'!I173:AC173)))&gt;0,SUMPRODUCT(--(ISERROR('Trust - Frontsheet'!AD173:AT173)))&gt;0),"There is invalid data on this row",IF(SUMPRODUCT(--('Trust - Frontsheet'!I173:AC173&lt;0))&gt;0,"This row contains negative values",IF(AND(L164="This is a blank Row",COUNTBLANK(INDIRECT("L" &amp; ROW() + 1 &amp; ":L" &amp; 206))&gt;0),"No blank rows in the data","")))</f>
        <v/>
      </c>
      <c r="F164" s="65" t="str">
        <f ca="1">IF(A164 = "","",IF('Trust - Frontsheet'!D173="", "Site code not present",""))</f>
        <v/>
      </c>
      <c r="G164" s="65" t="str">
        <f>IF('Trust - Frontsheet'!D173="","",IF(VLOOKUP(A164,'Trust - Frontsheet'!$A$16:$AC$215,6,0)="","Ward name not present",""))</f>
        <v/>
      </c>
      <c r="H164" s="65" t="str">
        <f ca="1">IF(A164="","",IF(VLOOKUP(A164,'Trust - Frontsheet'!$A$16:$AC$215,7,0)="","Specialty 1 has not been selected",""))</f>
        <v/>
      </c>
      <c r="I164" s="66" t="str">
        <f ca="1">IF(A164="","",IF(OR(COUNTIF(Specialties,VLOOKUP(A164,'Trust - Frontsheet'!$A$16:$AC$215,7,0))=0, AND(COUNTIF(Specialties,VLOOKUP(A164,'Trust - Frontsheet'!$A$16:$AC$215,8,0))=0,VLOOKUP(A164,'Trust - Frontsheet'!$A$16:$AC$215,8,0)&lt;&gt;"")),"You have entered unacceptable specialties.",""))</f>
        <v/>
      </c>
      <c r="J164" s="65"/>
      <c r="K164" s="65" t="str">
        <f t="shared" ca="1" si="2"/>
        <v/>
      </c>
      <c r="L164" s="65" t="str" cm="1">
        <f t="array" ref="L164">IF(SUMPRODUCT(--('Trust - Frontsheet'!$D173:$AC173=""))&lt;&gt;26,"","This is a blank row")</f>
        <v>This is a blank row</v>
      </c>
    </row>
    <row r="165" spans="1:12" ht="45" customHeight="1" x14ac:dyDescent="0.2">
      <c r="A165" t="str">
        <f ca="1">IF('Trust - Frontsheet'!A174="","",'Trust - Frontsheet'!A174)</f>
        <v/>
      </c>
      <c r="B165" s="65" t="str">
        <f ca="1">IF('Trust - Frontsheet'!A174="","",'Trust - Frontsheet'!D174)</f>
        <v/>
      </c>
      <c r="C165" s="65" t="str">
        <f ca="1">IF(VLOOKUP(A165,'Trust - Frontsheet'!$A$16:$AC$215,5,0)="","",VLOOKUP(A165,'Trust - Frontsheet'!$A$16:$AC$216,5,0))</f>
        <v/>
      </c>
      <c r="D165" s="65" t="str">
        <f ca="1">IF(VLOOKUP(A165,'Trust - Frontsheet'!$A$16:$AC$215,6,0)="","",VLOOKUP(A165,'Trust - Frontsheet'!$A$16:$AC$216,6,0))</f>
        <v/>
      </c>
      <c r="E165" s="66" t="str" cm="1">
        <f t="array" aca="1" ref="E165" ca="1">IF(OR(SUMPRODUCT(--(ISTEXT('Trust - Frontsheet'!I174:AC174)))&gt;0,SUMPRODUCT(--(ISERROR('Trust - Frontsheet'!AD174:AT174)))&gt;0),"There is invalid data on this row",IF(SUMPRODUCT(--('Trust - Frontsheet'!I174:AC174&lt;0))&gt;0,"This row contains negative values",IF(AND(L165="This is a blank Row",COUNTBLANK(INDIRECT("L" &amp; ROW() + 1 &amp; ":L" &amp; 206))&gt;0),"No blank rows in the data","")))</f>
        <v/>
      </c>
      <c r="F165" s="65" t="str">
        <f ca="1">IF(A165 = "","",IF('Trust - Frontsheet'!D174="", "Site code not present",""))</f>
        <v/>
      </c>
      <c r="G165" s="65" t="str">
        <f>IF('Trust - Frontsheet'!D174="","",IF(VLOOKUP(A165,'Trust - Frontsheet'!$A$16:$AC$215,6,0)="","Ward name not present",""))</f>
        <v/>
      </c>
      <c r="H165" s="65" t="str">
        <f ca="1">IF(A165="","",IF(VLOOKUP(A165,'Trust - Frontsheet'!$A$16:$AC$215,7,0)="","Specialty 1 has not been selected",""))</f>
        <v/>
      </c>
      <c r="I165" s="66" t="str">
        <f ca="1">IF(A165="","",IF(OR(COUNTIF(Specialties,VLOOKUP(A165,'Trust - Frontsheet'!$A$16:$AC$215,7,0))=0, AND(COUNTIF(Specialties,VLOOKUP(A165,'Trust - Frontsheet'!$A$16:$AC$215,8,0))=0,VLOOKUP(A165,'Trust - Frontsheet'!$A$16:$AC$215,8,0)&lt;&gt;"")),"You have entered unacceptable specialties.",""))</f>
        <v/>
      </c>
      <c r="J165" s="65"/>
      <c r="K165" s="65" t="str">
        <f t="shared" ca="1" si="2"/>
        <v/>
      </c>
      <c r="L165" s="65" t="str" cm="1">
        <f t="array" ref="L165">IF(SUMPRODUCT(--('Trust - Frontsheet'!$D174:$AC174=""))&lt;&gt;26,"","This is a blank row")</f>
        <v>This is a blank row</v>
      </c>
    </row>
    <row r="166" spans="1:12" ht="45" customHeight="1" x14ac:dyDescent="0.2">
      <c r="A166" t="str">
        <f ca="1">IF('Trust - Frontsheet'!A175="","",'Trust - Frontsheet'!A175)</f>
        <v/>
      </c>
      <c r="B166" s="65" t="str">
        <f ca="1">IF('Trust - Frontsheet'!A175="","",'Trust - Frontsheet'!D175)</f>
        <v/>
      </c>
      <c r="C166" s="65" t="str">
        <f ca="1">IF(VLOOKUP(A166,'Trust - Frontsheet'!$A$16:$AC$215,5,0)="","",VLOOKUP(A166,'Trust - Frontsheet'!$A$16:$AC$216,5,0))</f>
        <v/>
      </c>
      <c r="D166" s="65" t="str">
        <f ca="1">IF(VLOOKUP(A166,'Trust - Frontsheet'!$A$16:$AC$215,6,0)="","",VLOOKUP(A166,'Trust - Frontsheet'!$A$16:$AC$216,6,0))</f>
        <v/>
      </c>
      <c r="E166" s="66" t="str" cm="1">
        <f t="array" aca="1" ref="E166" ca="1">IF(OR(SUMPRODUCT(--(ISTEXT('Trust - Frontsheet'!I175:AC175)))&gt;0,SUMPRODUCT(--(ISERROR('Trust - Frontsheet'!AD175:AT175)))&gt;0),"There is invalid data on this row",IF(SUMPRODUCT(--('Trust - Frontsheet'!I175:AC175&lt;0))&gt;0,"This row contains negative values",IF(AND(L166="This is a blank Row",COUNTBLANK(INDIRECT("L" &amp; ROW() + 1 &amp; ":L" &amp; 206))&gt;0),"No blank rows in the data","")))</f>
        <v/>
      </c>
      <c r="F166" s="65" t="str">
        <f ca="1">IF(A166 = "","",IF('Trust - Frontsheet'!D175="", "Site code not present",""))</f>
        <v/>
      </c>
      <c r="G166" s="65" t="str">
        <f>IF('Trust - Frontsheet'!D175="","",IF(VLOOKUP(A166,'Trust - Frontsheet'!$A$16:$AC$215,6,0)="","Ward name not present",""))</f>
        <v/>
      </c>
      <c r="H166" s="65" t="str">
        <f ca="1">IF(A166="","",IF(VLOOKUP(A166,'Trust - Frontsheet'!$A$16:$AC$215,7,0)="","Specialty 1 has not been selected",""))</f>
        <v/>
      </c>
      <c r="I166" s="66" t="str">
        <f ca="1">IF(A166="","",IF(OR(COUNTIF(Specialties,VLOOKUP(A166,'Trust - Frontsheet'!$A$16:$AC$215,7,0))=0, AND(COUNTIF(Specialties,VLOOKUP(A166,'Trust - Frontsheet'!$A$16:$AC$215,8,0))=0,VLOOKUP(A166,'Trust - Frontsheet'!$A$16:$AC$215,8,0)&lt;&gt;"")),"You have entered unacceptable specialties.",""))</f>
        <v/>
      </c>
      <c r="J166" s="65"/>
      <c r="K166" s="65" t="str">
        <f t="shared" ca="1" si="2"/>
        <v/>
      </c>
      <c r="L166" s="65" t="str" cm="1">
        <f t="array" ref="L166">IF(SUMPRODUCT(--('Trust - Frontsheet'!$D175:$AC175=""))&lt;&gt;26,"","This is a blank row")</f>
        <v>This is a blank row</v>
      </c>
    </row>
    <row r="167" spans="1:12" ht="45" customHeight="1" x14ac:dyDescent="0.2">
      <c r="A167" t="str">
        <f ca="1">IF('Trust - Frontsheet'!A176="","",'Trust - Frontsheet'!A176)</f>
        <v/>
      </c>
      <c r="B167" s="65" t="str">
        <f ca="1">IF('Trust - Frontsheet'!A176="","",'Trust - Frontsheet'!D176)</f>
        <v/>
      </c>
      <c r="C167" s="65" t="str">
        <f ca="1">IF(VLOOKUP(A167,'Trust - Frontsheet'!$A$16:$AC$215,5,0)="","",VLOOKUP(A167,'Trust - Frontsheet'!$A$16:$AC$216,5,0))</f>
        <v/>
      </c>
      <c r="D167" s="65" t="str">
        <f ca="1">IF(VLOOKUP(A167,'Trust - Frontsheet'!$A$16:$AC$215,6,0)="","",VLOOKUP(A167,'Trust - Frontsheet'!$A$16:$AC$216,6,0))</f>
        <v/>
      </c>
      <c r="E167" s="66" t="str" cm="1">
        <f t="array" aca="1" ref="E167" ca="1">IF(OR(SUMPRODUCT(--(ISTEXT('Trust - Frontsheet'!I176:AC176)))&gt;0,SUMPRODUCT(--(ISERROR('Trust - Frontsheet'!AD176:AT176)))&gt;0),"There is invalid data on this row",IF(SUMPRODUCT(--('Trust - Frontsheet'!I176:AC176&lt;0))&gt;0,"This row contains negative values",IF(AND(L167="This is a blank Row",COUNTBLANK(INDIRECT("L" &amp; ROW() + 1 &amp; ":L" &amp; 206))&gt;0),"No blank rows in the data","")))</f>
        <v/>
      </c>
      <c r="F167" s="65" t="str">
        <f ca="1">IF(A167 = "","",IF('Trust - Frontsheet'!D176="", "Site code not present",""))</f>
        <v/>
      </c>
      <c r="G167" s="65" t="str">
        <f>IF('Trust - Frontsheet'!D176="","",IF(VLOOKUP(A167,'Trust - Frontsheet'!$A$16:$AC$215,6,0)="","Ward name not present",""))</f>
        <v/>
      </c>
      <c r="H167" s="65" t="str">
        <f ca="1">IF(A167="","",IF(VLOOKUP(A167,'Trust - Frontsheet'!$A$16:$AC$215,7,0)="","Specialty 1 has not been selected",""))</f>
        <v/>
      </c>
      <c r="I167" s="66" t="str">
        <f ca="1">IF(A167="","",IF(OR(COUNTIF(Specialties,VLOOKUP(A167,'Trust - Frontsheet'!$A$16:$AC$215,7,0))=0, AND(COUNTIF(Specialties,VLOOKUP(A167,'Trust - Frontsheet'!$A$16:$AC$215,8,0))=0,VLOOKUP(A167,'Trust - Frontsheet'!$A$16:$AC$215,8,0)&lt;&gt;"")),"You have entered unacceptable specialties.",""))</f>
        <v/>
      </c>
      <c r="J167" s="65"/>
      <c r="K167" s="65" t="str">
        <f t="shared" ca="1" si="2"/>
        <v/>
      </c>
      <c r="L167" s="65" t="str" cm="1">
        <f t="array" ref="L167">IF(SUMPRODUCT(--('Trust - Frontsheet'!$D176:$AC176=""))&lt;&gt;26,"","This is a blank row")</f>
        <v>This is a blank row</v>
      </c>
    </row>
    <row r="168" spans="1:12" ht="45" customHeight="1" x14ac:dyDescent="0.2">
      <c r="A168" t="str">
        <f ca="1">IF('Trust - Frontsheet'!A177="","",'Trust - Frontsheet'!A177)</f>
        <v/>
      </c>
      <c r="B168" s="65" t="str">
        <f ca="1">IF('Trust - Frontsheet'!A177="","",'Trust - Frontsheet'!D177)</f>
        <v/>
      </c>
      <c r="C168" s="65" t="str">
        <f ca="1">IF(VLOOKUP(A168,'Trust - Frontsheet'!$A$16:$AC$215,5,0)="","",VLOOKUP(A168,'Trust - Frontsheet'!$A$16:$AC$216,5,0))</f>
        <v/>
      </c>
      <c r="D168" s="65" t="str">
        <f ca="1">IF(VLOOKUP(A168,'Trust - Frontsheet'!$A$16:$AC$215,6,0)="","",VLOOKUP(A168,'Trust - Frontsheet'!$A$16:$AC$216,6,0))</f>
        <v/>
      </c>
      <c r="E168" s="66" t="str" cm="1">
        <f t="array" aca="1" ref="E168" ca="1">IF(OR(SUMPRODUCT(--(ISTEXT('Trust - Frontsheet'!I177:AC177)))&gt;0,SUMPRODUCT(--(ISERROR('Trust - Frontsheet'!AD177:AT177)))&gt;0),"There is invalid data on this row",IF(SUMPRODUCT(--('Trust - Frontsheet'!I177:AC177&lt;0))&gt;0,"This row contains negative values",IF(AND(L168="This is a blank Row",COUNTBLANK(INDIRECT("L" &amp; ROW() + 1 &amp; ":L" &amp; 206))&gt;0),"No blank rows in the data","")))</f>
        <v/>
      </c>
      <c r="F168" s="65" t="str">
        <f ca="1">IF(A168 = "","",IF('Trust - Frontsheet'!D177="", "Site code not present",""))</f>
        <v/>
      </c>
      <c r="G168" s="65" t="str">
        <f>IF('Trust - Frontsheet'!D177="","",IF(VLOOKUP(A168,'Trust - Frontsheet'!$A$16:$AC$215,6,0)="","Ward name not present",""))</f>
        <v/>
      </c>
      <c r="H168" s="65" t="str">
        <f ca="1">IF(A168="","",IF(VLOOKUP(A168,'Trust - Frontsheet'!$A$16:$AC$215,7,0)="","Specialty 1 has not been selected",""))</f>
        <v/>
      </c>
      <c r="I168" s="66" t="str">
        <f ca="1">IF(A168="","",IF(OR(COUNTIF(Specialties,VLOOKUP(A168,'Trust - Frontsheet'!$A$16:$AC$215,7,0))=0, AND(COUNTIF(Specialties,VLOOKUP(A168,'Trust - Frontsheet'!$A$16:$AC$215,8,0))=0,VLOOKUP(A168,'Trust - Frontsheet'!$A$16:$AC$215,8,0)&lt;&gt;"")),"You have entered unacceptable specialties.",""))</f>
        <v/>
      </c>
      <c r="J168" s="65"/>
      <c r="K168" s="65" t="str">
        <f t="shared" ca="1" si="2"/>
        <v/>
      </c>
      <c r="L168" s="65" t="str" cm="1">
        <f t="array" ref="L168">IF(SUMPRODUCT(--('Trust - Frontsheet'!$D177:$AC177=""))&lt;&gt;26,"","This is a blank row")</f>
        <v>This is a blank row</v>
      </c>
    </row>
    <row r="169" spans="1:12" ht="45" customHeight="1" x14ac:dyDescent="0.2">
      <c r="A169" t="str">
        <f ca="1">IF('Trust - Frontsheet'!A178="","",'Trust - Frontsheet'!A178)</f>
        <v/>
      </c>
      <c r="B169" s="65" t="str">
        <f ca="1">IF('Trust - Frontsheet'!A178="","",'Trust - Frontsheet'!D178)</f>
        <v/>
      </c>
      <c r="C169" s="65" t="str">
        <f ca="1">IF(VLOOKUP(A169,'Trust - Frontsheet'!$A$16:$AC$215,5,0)="","",VLOOKUP(A169,'Trust - Frontsheet'!$A$16:$AC$216,5,0))</f>
        <v/>
      </c>
      <c r="D169" s="65" t="str">
        <f ca="1">IF(VLOOKUP(A169,'Trust - Frontsheet'!$A$16:$AC$215,6,0)="","",VLOOKUP(A169,'Trust - Frontsheet'!$A$16:$AC$216,6,0))</f>
        <v/>
      </c>
      <c r="E169" s="66" t="str" cm="1">
        <f t="array" aca="1" ref="E169" ca="1">IF(OR(SUMPRODUCT(--(ISTEXT('Trust - Frontsheet'!I178:AC178)))&gt;0,SUMPRODUCT(--(ISERROR('Trust - Frontsheet'!AD178:AT178)))&gt;0),"There is invalid data on this row",IF(SUMPRODUCT(--('Trust - Frontsheet'!I178:AC178&lt;0))&gt;0,"This row contains negative values",IF(AND(L169="This is a blank Row",COUNTBLANK(INDIRECT("L" &amp; ROW() + 1 &amp; ":L" &amp; 206))&gt;0),"No blank rows in the data","")))</f>
        <v/>
      </c>
      <c r="F169" s="65" t="str">
        <f ca="1">IF(A169 = "","",IF('Trust - Frontsheet'!D178="", "Site code not present",""))</f>
        <v/>
      </c>
      <c r="G169" s="65" t="str">
        <f>IF('Trust - Frontsheet'!D178="","",IF(VLOOKUP(A169,'Trust - Frontsheet'!$A$16:$AC$215,6,0)="","Ward name not present",""))</f>
        <v/>
      </c>
      <c r="H169" s="65" t="str">
        <f ca="1">IF(A169="","",IF(VLOOKUP(A169,'Trust - Frontsheet'!$A$16:$AC$215,7,0)="","Specialty 1 has not been selected",""))</f>
        <v/>
      </c>
      <c r="I169" s="66" t="str">
        <f ca="1">IF(A169="","",IF(OR(COUNTIF(Specialties,VLOOKUP(A169,'Trust - Frontsheet'!$A$16:$AC$215,7,0))=0, AND(COUNTIF(Specialties,VLOOKUP(A169,'Trust - Frontsheet'!$A$16:$AC$215,8,0))=0,VLOOKUP(A169,'Trust - Frontsheet'!$A$16:$AC$215,8,0)&lt;&gt;"")),"You have entered unacceptable specialties.",""))</f>
        <v/>
      </c>
      <c r="J169" s="65"/>
      <c r="K169" s="65" t="str">
        <f t="shared" ca="1" si="2"/>
        <v/>
      </c>
      <c r="L169" s="65" t="str" cm="1">
        <f t="array" ref="L169">IF(SUMPRODUCT(--('Trust - Frontsheet'!$D178:$AC178=""))&lt;&gt;26,"","This is a blank row")</f>
        <v>This is a blank row</v>
      </c>
    </row>
    <row r="170" spans="1:12" ht="45" customHeight="1" x14ac:dyDescent="0.2">
      <c r="A170" t="str">
        <f ca="1">IF('Trust - Frontsheet'!A179="","",'Trust - Frontsheet'!A179)</f>
        <v/>
      </c>
      <c r="B170" s="65" t="str">
        <f ca="1">IF('Trust - Frontsheet'!A179="","",'Trust - Frontsheet'!D179)</f>
        <v/>
      </c>
      <c r="C170" s="65" t="str">
        <f ca="1">IF(VLOOKUP(A170,'Trust - Frontsheet'!$A$16:$AC$215,5,0)="","",VLOOKUP(A170,'Trust - Frontsheet'!$A$16:$AC$216,5,0))</f>
        <v/>
      </c>
      <c r="D170" s="65" t="str">
        <f ca="1">IF(VLOOKUP(A170,'Trust - Frontsheet'!$A$16:$AC$215,6,0)="","",VLOOKUP(A170,'Trust - Frontsheet'!$A$16:$AC$216,6,0))</f>
        <v/>
      </c>
      <c r="E170" s="66" t="str" cm="1">
        <f t="array" aca="1" ref="E170" ca="1">IF(OR(SUMPRODUCT(--(ISTEXT('Trust - Frontsheet'!I179:AC179)))&gt;0,SUMPRODUCT(--(ISERROR('Trust - Frontsheet'!AD179:AT179)))&gt;0),"There is invalid data on this row",IF(SUMPRODUCT(--('Trust - Frontsheet'!I179:AC179&lt;0))&gt;0,"This row contains negative values",IF(AND(L170="This is a blank Row",COUNTBLANK(INDIRECT("L" &amp; ROW() + 1 &amp; ":L" &amp; 206))&gt;0),"No blank rows in the data","")))</f>
        <v/>
      </c>
      <c r="F170" s="65" t="str">
        <f ca="1">IF(A170 = "","",IF('Trust - Frontsheet'!D179="", "Site code not present",""))</f>
        <v/>
      </c>
      <c r="G170" s="65" t="str">
        <f>IF('Trust - Frontsheet'!D179="","",IF(VLOOKUP(A170,'Trust - Frontsheet'!$A$16:$AC$215,6,0)="","Ward name not present",""))</f>
        <v/>
      </c>
      <c r="H170" s="65" t="str">
        <f ca="1">IF(A170="","",IF(VLOOKUP(A170,'Trust - Frontsheet'!$A$16:$AC$215,7,0)="","Specialty 1 has not been selected",""))</f>
        <v/>
      </c>
      <c r="I170" s="66" t="str">
        <f ca="1">IF(A170="","",IF(OR(COUNTIF(Specialties,VLOOKUP(A170,'Trust - Frontsheet'!$A$16:$AC$215,7,0))=0, AND(COUNTIF(Specialties,VLOOKUP(A170,'Trust - Frontsheet'!$A$16:$AC$215,8,0))=0,VLOOKUP(A170,'Trust - Frontsheet'!$A$16:$AC$215,8,0)&lt;&gt;"")),"You have entered unacceptable specialties.",""))</f>
        <v/>
      </c>
      <c r="J170" s="65"/>
      <c r="K170" s="65" t="str">
        <f t="shared" ca="1" si="2"/>
        <v/>
      </c>
      <c r="L170" s="65" t="str" cm="1">
        <f t="array" ref="L170">IF(SUMPRODUCT(--('Trust - Frontsheet'!$D179:$AC179=""))&lt;&gt;26,"","This is a blank row")</f>
        <v>This is a blank row</v>
      </c>
    </row>
    <row r="171" spans="1:12" ht="45" customHeight="1" x14ac:dyDescent="0.2">
      <c r="A171" t="str">
        <f ca="1">IF('Trust - Frontsheet'!A180="","",'Trust - Frontsheet'!A180)</f>
        <v/>
      </c>
      <c r="B171" s="65" t="str">
        <f ca="1">IF('Trust - Frontsheet'!A180="","",'Trust - Frontsheet'!D180)</f>
        <v/>
      </c>
      <c r="C171" s="65" t="str">
        <f ca="1">IF(VLOOKUP(A171,'Trust - Frontsheet'!$A$16:$AC$215,5,0)="","",VLOOKUP(A171,'Trust - Frontsheet'!$A$16:$AC$216,5,0))</f>
        <v/>
      </c>
      <c r="D171" s="65" t="str">
        <f ca="1">IF(VLOOKUP(A171,'Trust - Frontsheet'!$A$16:$AC$215,6,0)="","",VLOOKUP(A171,'Trust - Frontsheet'!$A$16:$AC$216,6,0))</f>
        <v/>
      </c>
      <c r="E171" s="66" t="str" cm="1">
        <f t="array" aca="1" ref="E171" ca="1">IF(OR(SUMPRODUCT(--(ISTEXT('Trust - Frontsheet'!I180:AC180)))&gt;0,SUMPRODUCT(--(ISERROR('Trust - Frontsheet'!AD180:AT180)))&gt;0),"There is invalid data on this row",IF(SUMPRODUCT(--('Trust - Frontsheet'!I180:AC180&lt;0))&gt;0,"This row contains negative values",IF(AND(L171="This is a blank Row",COUNTBLANK(INDIRECT("L" &amp; ROW() + 1 &amp; ":L" &amp; 206))&gt;0),"No blank rows in the data","")))</f>
        <v/>
      </c>
      <c r="F171" s="65" t="str">
        <f ca="1">IF(A171 = "","",IF('Trust - Frontsheet'!D180="", "Site code not present",""))</f>
        <v/>
      </c>
      <c r="G171" s="65" t="str">
        <f>IF('Trust - Frontsheet'!D180="","",IF(VLOOKUP(A171,'Trust - Frontsheet'!$A$16:$AC$215,6,0)="","Ward name not present",""))</f>
        <v/>
      </c>
      <c r="H171" s="65" t="str">
        <f ca="1">IF(A171="","",IF(VLOOKUP(A171,'Trust - Frontsheet'!$A$16:$AC$215,7,0)="","Specialty 1 has not been selected",""))</f>
        <v/>
      </c>
      <c r="I171" s="66" t="str">
        <f ca="1">IF(A171="","",IF(OR(COUNTIF(Specialties,VLOOKUP(A171,'Trust - Frontsheet'!$A$16:$AC$215,7,0))=0, AND(COUNTIF(Specialties,VLOOKUP(A171,'Trust - Frontsheet'!$A$16:$AC$215,8,0))=0,VLOOKUP(A171,'Trust - Frontsheet'!$A$16:$AC$215,8,0)&lt;&gt;"")),"You have entered unacceptable specialties.",""))</f>
        <v/>
      </c>
      <c r="J171" s="65"/>
      <c r="K171" s="65" t="str">
        <f t="shared" ca="1" si="2"/>
        <v/>
      </c>
      <c r="L171" s="65" t="str" cm="1">
        <f t="array" ref="L171">IF(SUMPRODUCT(--('Trust - Frontsheet'!$D180:$AC180=""))&lt;&gt;26,"","This is a blank row")</f>
        <v>This is a blank row</v>
      </c>
    </row>
    <row r="172" spans="1:12" ht="45" customHeight="1" x14ac:dyDescent="0.2">
      <c r="A172" t="str">
        <f ca="1">IF('Trust - Frontsheet'!A181="","",'Trust - Frontsheet'!A181)</f>
        <v/>
      </c>
      <c r="B172" s="65" t="str">
        <f ca="1">IF('Trust - Frontsheet'!A181="","",'Trust - Frontsheet'!D181)</f>
        <v/>
      </c>
      <c r="C172" s="65" t="str">
        <f ca="1">IF(VLOOKUP(A172,'Trust - Frontsheet'!$A$16:$AC$215,5,0)="","",VLOOKUP(A172,'Trust - Frontsheet'!$A$16:$AC$216,5,0))</f>
        <v/>
      </c>
      <c r="D172" s="65" t="str">
        <f ca="1">IF(VLOOKUP(A172,'Trust - Frontsheet'!$A$16:$AC$215,6,0)="","",VLOOKUP(A172,'Trust - Frontsheet'!$A$16:$AC$216,6,0))</f>
        <v/>
      </c>
      <c r="E172" s="66" t="str" cm="1">
        <f t="array" aca="1" ref="E172" ca="1">IF(OR(SUMPRODUCT(--(ISTEXT('Trust - Frontsheet'!I181:AC181)))&gt;0,SUMPRODUCT(--(ISERROR('Trust - Frontsheet'!AD181:AT181)))&gt;0),"There is invalid data on this row",IF(SUMPRODUCT(--('Trust - Frontsheet'!I181:AC181&lt;0))&gt;0,"This row contains negative values",IF(AND(L172="This is a blank Row",COUNTBLANK(INDIRECT("L" &amp; ROW() + 1 &amp; ":L" &amp; 206))&gt;0),"No blank rows in the data","")))</f>
        <v/>
      </c>
      <c r="F172" s="65" t="str">
        <f ca="1">IF(A172 = "","",IF('Trust - Frontsheet'!D181="", "Site code not present",""))</f>
        <v/>
      </c>
      <c r="G172" s="65" t="str">
        <f>IF('Trust - Frontsheet'!D181="","",IF(VLOOKUP(A172,'Trust - Frontsheet'!$A$16:$AC$215,6,0)="","Ward name not present",""))</f>
        <v/>
      </c>
      <c r="H172" s="65" t="str">
        <f ca="1">IF(A172="","",IF(VLOOKUP(A172,'Trust - Frontsheet'!$A$16:$AC$215,7,0)="","Specialty 1 has not been selected",""))</f>
        <v/>
      </c>
      <c r="I172" s="66" t="str">
        <f ca="1">IF(A172="","",IF(OR(COUNTIF(Specialties,VLOOKUP(A172,'Trust - Frontsheet'!$A$16:$AC$215,7,0))=0, AND(COUNTIF(Specialties,VLOOKUP(A172,'Trust - Frontsheet'!$A$16:$AC$215,8,0))=0,VLOOKUP(A172,'Trust - Frontsheet'!$A$16:$AC$215,8,0)&lt;&gt;"")),"You have entered unacceptable specialties.",""))</f>
        <v/>
      </c>
      <c r="J172" s="65"/>
      <c r="K172" s="65" t="str">
        <f t="shared" ca="1" si="2"/>
        <v/>
      </c>
      <c r="L172" s="65" t="str" cm="1">
        <f t="array" ref="L172">IF(SUMPRODUCT(--('Trust - Frontsheet'!$D181:$AC181=""))&lt;&gt;26,"","This is a blank row")</f>
        <v>This is a blank row</v>
      </c>
    </row>
    <row r="173" spans="1:12" ht="45" customHeight="1" x14ac:dyDescent="0.2">
      <c r="A173" t="str">
        <f ca="1">IF('Trust - Frontsheet'!A182="","",'Trust - Frontsheet'!A182)</f>
        <v/>
      </c>
      <c r="B173" s="65" t="str">
        <f ca="1">IF('Trust - Frontsheet'!A182="","",'Trust - Frontsheet'!D182)</f>
        <v/>
      </c>
      <c r="C173" s="65" t="str">
        <f ca="1">IF(VLOOKUP(A173,'Trust - Frontsheet'!$A$16:$AC$215,5,0)="","",VLOOKUP(A173,'Trust - Frontsheet'!$A$16:$AC$216,5,0))</f>
        <v/>
      </c>
      <c r="D173" s="65" t="str">
        <f ca="1">IF(VLOOKUP(A173,'Trust - Frontsheet'!$A$16:$AC$215,6,0)="","",VLOOKUP(A173,'Trust - Frontsheet'!$A$16:$AC$216,6,0))</f>
        <v/>
      </c>
      <c r="E173" s="66" t="str" cm="1">
        <f t="array" aca="1" ref="E173" ca="1">IF(OR(SUMPRODUCT(--(ISTEXT('Trust - Frontsheet'!I182:AC182)))&gt;0,SUMPRODUCT(--(ISERROR('Trust - Frontsheet'!AD182:AT182)))&gt;0),"There is invalid data on this row",IF(SUMPRODUCT(--('Trust - Frontsheet'!I182:AC182&lt;0))&gt;0,"This row contains negative values",IF(AND(L173="This is a blank Row",COUNTBLANK(INDIRECT("L" &amp; ROW() + 1 &amp; ":L" &amp; 206))&gt;0),"No blank rows in the data","")))</f>
        <v/>
      </c>
      <c r="F173" s="65" t="str">
        <f ca="1">IF(A173 = "","",IF('Trust - Frontsheet'!D182="", "Site code not present",""))</f>
        <v/>
      </c>
      <c r="G173" s="65" t="str">
        <f>IF('Trust - Frontsheet'!D182="","",IF(VLOOKUP(A173,'Trust - Frontsheet'!$A$16:$AC$215,6,0)="","Ward name not present",""))</f>
        <v/>
      </c>
      <c r="H173" s="65" t="str">
        <f ca="1">IF(A173="","",IF(VLOOKUP(A173,'Trust - Frontsheet'!$A$16:$AC$215,7,0)="","Specialty 1 has not been selected",""))</f>
        <v/>
      </c>
      <c r="I173" s="66" t="str">
        <f ca="1">IF(A173="","",IF(OR(COUNTIF(Specialties,VLOOKUP(A173,'Trust - Frontsheet'!$A$16:$AC$215,7,0))=0, AND(COUNTIF(Specialties,VLOOKUP(A173,'Trust - Frontsheet'!$A$16:$AC$215,8,0))=0,VLOOKUP(A173,'Trust - Frontsheet'!$A$16:$AC$215,8,0)&lt;&gt;"")),"You have entered unacceptable specialties.",""))</f>
        <v/>
      </c>
      <c r="J173" s="65"/>
      <c r="K173" s="65" t="str">
        <f t="shared" ca="1" si="2"/>
        <v/>
      </c>
      <c r="L173" s="65" t="str" cm="1">
        <f t="array" ref="L173">IF(SUMPRODUCT(--('Trust - Frontsheet'!$D182:$AC182=""))&lt;&gt;26,"","This is a blank row")</f>
        <v>This is a blank row</v>
      </c>
    </row>
    <row r="174" spans="1:12" ht="45" customHeight="1" x14ac:dyDescent="0.2">
      <c r="A174" t="str">
        <f ca="1">IF('Trust - Frontsheet'!A183="","",'Trust - Frontsheet'!A183)</f>
        <v/>
      </c>
      <c r="B174" s="65" t="str">
        <f ca="1">IF('Trust - Frontsheet'!A183="","",'Trust - Frontsheet'!D183)</f>
        <v/>
      </c>
      <c r="C174" s="65" t="str">
        <f ca="1">IF(VLOOKUP(A174,'Trust - Frontsheet'!$A$16:$AC$215,5,0)="","",VLOOKUP(A174,'Trust - Frontsheet'!$A$16:$AC$216,5,0))</f>
        <v/>
      </c>
      <c r="D174" s="65" t="str">
        <f ca="1">IF(VLOOKUP(A174,'Trust - Frontsheet'!$A$16:$AC$215,6,0)="","",VLOOKUP(A174,'Trust - Frontsheet'!$A$16:$AC$216,6,0))</f>
        <v/>
      </c>
      <c r="E174" s="66" t="str" cm="1">
        <f t="array" aca="1" ref="E174" ca="1">IF(OR(SUMPRODUCT(--(ISTEXT('Trust - Frontsheet'!I183:AC183)))&gt;0,SUMPRODUCT(--(ISERROR('Trust - Frontsheet'!AD183:AT183)))&gt;0),"There is invalid data on this row",IF(SUMPRODUCT(--('Trust - Frontsheet'!I183:AC183&lt;0))&gt;0,"This row contains negative values",IF(AND(L174="This is a blank Row",COUNTBLANK(INDIRECT("L" &amp; ROW() + 1 &amp; ":L" &amp; 206))&gt;0),"No blank rows in the data","")))</f>
        <v/>
      </c>
      <c r="F174" s="65" t="str">
        <f ca="1">IF(A174 = "","",IF('Trust - Frontsheet'!D183="", "Site code not present",""))</f>
        <v/>
      </c>
      <c r="G174" s="65" t="str">
        <f>IF('Trust - Frontsheet'!D183="","",IF(VLOOKUP(A174,'Trust - Frontsheet'!$A$16:$AC$215,6,0)="","Ward name not present",""))</f>
        <v/>
      </c>
      <c r="H174" s="65" t="str">
        <f ca="1">IF(A174="","",IF(VLOOKUP(A174,'Trust - Frontsheet'!$A$16:$AC$215,7,0)="","Specialty 1 has not been selected",""))</f>
        <v/>
      </c>
      <c r="I174" s="66" t="str">
        <f ca="1">IF(A174="","",IF(OR(COUNTIF(Specialties,VLOOKUP(A174,'Trust - Frontsheet'!$A$16:$AC$215,7,0))=0, AND(COUNTIF(Specialties,VLOOKUP(A174,'Trust - Frontsheet'!$A$16:$AC$215,8,0))=0,VLOOKUP(A174,'Trust - Frontsheet'!$A$16:$AC$215,8,0)&lt;&gt;"")),"You have entered unacceptable specialties.",""))</f>
        <v/>
      </c>
      <c r="J174" s="65"/>
      <c r="K174" s="65" t="str">
        <f t="shared" ca="1" si="2"/>
        <v/>
      </c>
      <c r="L174" s="65" t="str" cm="1">
        <f t="array" ref="L174">IF(SUMPRODUCT(--('Trust - Frontsheet'!$D183:$AC183=""))&lt;&gt;26,"","This is a blank row")</f>
        <v>This is a blank row</v>
      </c>
    </row>
    <row r="175" spans="1:12" ht="45" customHeight="1" x14ac:dyDescent="0.2">
      <c r="A175" t="str">
        <f ca="1">IF('Trust - Frontsheet'!A184="","",'Trust - Frontsheet'!A184)</f>
        <v/>
      </c>
      <c r="B175" s="65" t="str">
        <f ca="1">IF('Trust - Frontsheet'!A184="","",'Trust - Frontsheet'!D184)</f>
        <v/>
      </c>
      <c r="C175" s="65" t="str">
        <f ca="1">IF(VLOOKUP(A175,'Trust - Frontsheet'!$A$16:$AC$215,5,0)="","",VLOOKUP(A175,'Trust - Frontsheet'!$A$16:$AC$216,5,0))</f>
        <v/>
      </c>
      <c r="D175" s="65" t="str">
        <f ca="1">IF(VLOOKUP(A175,'Trust - Frontsheet'!$A$16:$AC$215,6,0)="","",VLOOKUP(A175,'Trust - Frontsheet'!$A$16:$AC$216,6,0))</f>
        <v/>
      </c>
      <c r="E175" s="66" t="str" cm="1">
        <f t="array" aca="1" ref="E175" ca="1">IF(OR(SUMPRODUCT(--(ISTEXT('Trust - Frontsheet'!I184:AC184)))&gt;0,SUMPRODUCT(--(ISERROR('Trust - Frontsheet'!AD184:AT184)))&gt;0),"There is invalid data on this row",IF(SUMPRODUCT(--('Trust - Frontsheet'!I184:AC184&lt;0))&gt;0,"This row contains negative values",IF(AND(L175="This is a blank Row",COUNTBLANK(INDIRECT("L" &amp; ROW() + 1 &amp; ":L" &amp; 206))&gt;0),"No blank rows in the data","")))</f>
        <v/>
      </c>
      <c r="F175" s="65" t="str">
        <f ca="1">IF(A175 = "","",IF('Trust - Frontsheet'!D184="", "Site code not present",""))</f>
        <v/>
      </c>
      <c r="G175" s="65" t="str">
        <f>IF('Trust - Frontsheet'!D184="","",IF(VLOOKUP(A175,'Trust - Frontsheet'!$A$16:$AC$215,6,0)="","Ward name not present",""))</f>
        <v/>
      </c>
      <c r="H175" s="65" t="str">
        <f ca="1">IF(A175="","",IF(VLOOKUP(A175,'Trust - Frontsheet'!$A$16:$AC$215,7,0)="","Specialty 1 has not been selected",""))</f>
        <v/>
      </c>
      <c r="I175" s="66" t="str">
        <f ca="1">IF(A175="","",IF(OR(COUNTIF(Specialties,VLOOKUP(A175,'Trust - Frontsheet'!$A$16:$AC$215,7,0))=0, AND(COUNTIF(Specialties,VLOOKUP(A175,'Trust - Frontsheet'!$A$16:$AC$215,8,0))=0,VLOOKUP(A175,'Trust - Frontsheet'!$A$16:$AC$215,8,0)&lt;&gt;"")),"You have entered unacceptable specialties.",""))</f>
        <v/>
      </c>
      <c r="J175" s="65"/>
      <c r="K175" s="65" t="str">
        <f t="shared" ca="1" si="2"/>
        <v/>
      </c>
      <c r="L175" s="65" t="str" cm="1">
        <f t="array" ref="L175">IF(SUMPRODUCT(--('Trust - Frontsheet'!$D184:$AC184=""))&lt;&gt;26,"","This is a blank row")</f>
        <v>This is a blank row</v>
      </c>
    </row>
    <row r="176" spans="1:12" ht="45" customHeight="1" x14ac:dyDescent="0.2">
      <c r="A176" t="str">
        <f ca="1">IF('Trust - Frontsheet'!A185="","",'Trust - Frontsheet'!A185)</f>
        <v/>
      </c>
      <c r="B176" s="65" t="str">
        <f ca="1">IF('Trust - Frontsheet'!A185="","",'Trust - Frontsheet'!D185)</f>
        <v/>
      </c>
      <c r="C176" s="65" t="str">
        <f ca="1">IF(VLOOKUP(A176,'Trust - Frontsheet'!$A$16:$AC$215,5,0)="","",VLOOKUP(A176,'Trust - Frontsheet'!$A$16:$AC$216,5,0))</f>
        <v/>
      </c>
      <c r="D176" s="65" t="str">
        <f ca="1">IF(VLOOKUP(A176,'Trust - Frontsheet'!$A$16:$AC$215,6,0)="","",VLOOKUP(A176,'Trust - Frontsheet'!$A$16:$AC$216,6,0))</f>
        <v/>
      </c>
      <c r="E176" s="66" t="str" cm="1">
        <f t="array" aca="1" ref="E176" ca="1">IF(OR(SUMPRODUCT(--(ISTEXT('Trust - Frontsheet'!I185:AC185)))&gt;0,SUMPRODUCT(--(ISERROR('Trust - Frontsheet'!AD185:AT185)))&gt;0),"There is invalid data on this row",IF(SUMPRODUCT(--('Trust - Frontsheet'!I185:AC185&lt;0))&gt;0,"This row contains negative values",IF(AND(L176="This is a blank Row",COUNTBLANK(INDIRECT("L" &amp; ROW() + 1 &amp; ":L" &amp; 206))&gt;0),"No blank rows in the data","")))</f>
        <v/>
      </c>
      <c r="F176" s="65" t="str">
        <f ca="1">IF(A176 = "","",IF('Trust - Frontsheet'!D185="", "Site code not present",""))</f>
        <v/>
      </c>
      <c r="G176" s="65" t="str">
        <f>IF('Trust - Frontsheet'!D185="","",IF(VLOOKUP(A176,'Trust - Frontsheet'!$A$16:$AC$215,6,0)="","Ward name not present",""))</f>
        <v/>
      </c>
      <c r="H176" s="65" t="str">
        <f ca="1">IF(A176="","",IF(VLOOKUP(A176,'Trust - Frontsheet'!$A$16:$AC$215,7,0)="","Specialty 1 has not been selected",""))</f>
        <v/>
      </c>
      <c r="I176" s="66" t="str">
        <f ca="1">IF(A176="","",IF(OR(COUNTIF(Specialties,VLOOKUP(A176,'Trust - Frontsheet'!$A$16:$AC$215,7,0))=0, AND(COUNTIF(Specialties,VLOOKUP(A176,'Trust - Frontsheet'!$A$16:$AC$215,8,0))=0,VLOOKUP(A176,'Trust - Frontsheet'!$A$16:$AC$215,8,0)&lt;&gt;"")),"You have entered unacceptable specialties.",""))</f>
        <v/>
      </c>
      <c r="J176" s="65"/>
      <c r="K176" s="65" t="str">
        <f t="shared" ca="1" si="2"/>
        <v/>
      </c>
      <c r="L176" s="65" t="str" cm="1">
        <f t="array" ref="L176">IF(SUMPRODUCT(--('Trust - Frontsheet'!$D185:$AC185=""))&lt;&gt;26,"","This is a blank row")</f>
        <v>This is a blank row</v>
      </c>
    </row>
    <row r="177" spans="1:12" ht="45" customHeight="1" x14ac:dyDescent="0.2">
      <c r="A177" t="str">
        <f ca="1">IF('Trust - Frontsheet'!A186="","",'Trust - Frontsheet'!A186)</f>
        <v/>
      </c>
      <c r="B177" s="65" t="str">
        <f ca="1">IF('Trust - Frontsheet'!A186="","",'Trust - Frontsheet'!D186)</f>
        <v/>
      </c>
      <c r="C177" s="65" t="str">
        <f ca="1">IF(VLOOKUP(A177,'Trust - Frontsheet'!$A$16:$AC$215,5,0)="","",VLOOKUP(A177,'Trust - Frontsheet'!$A$16:$AC$216,5,0))</f>
        <v/>
      </c>
      <c r="D177" s="65" t="str">
        <f ca="1">IF(VLOOKUP(A177,'Trust - Frontsheet'!$A$16:$AC$215,6,0)="","",VLOOKUP(A177,'Trust - Frontsheet'!$A$16:$AC$216,6,0))</f>
        <v/>
      </c>
      <c r="E177" s="66" t="str" cm="1">
        <f t="array" aca="1" ref="E177" ca="1">IF(OR(SUMPRODUCT(--(ISTEXT('Trust - Frontsheet'!I186:AC186)))&gt;0,SUMPRODUCT(--(ISERROR('Trust - Frontsheet'!AD186:AT186)))&gt;0),"There is invalid data on this row",IF(SUMPRODUCT(--('Trust - Frontsheet'!I186:AC186&lt;0))&gt;0,"This row contains negative values",IF(AND(L177="This is a blank Row",COUNTBLANK(INDIRECT("L" &amp; ROW() + 1 &amp; ":L" &amp; 206))&gt;0),"No blank rows in the data","")))</f>
        <v/>
      </c>
      <c r="F177" s="65" t="str">
        <f ca="1">IF(A177 = "","",IF('Trust - Frontsheet'!D186="", "Site code not present",""))</f>
        <v/>
      </c>
      <c r="G177" s="65" t="str">
        <f>IF('Trust - Frontsheet'!D186="","",IF(VLOOKUP(A177,'Trust - Frontsheet'!$A$16:$AC$215,6,0)="","Ward name not present",""))</f>
        <v/>
      </c>
      <c r="H177" s="65" t="str">
        <f ca="1">IF(A177="","",IF(VLOOKUP(A177,'Trust - Frontsheet'!$A$16:$AC$215,7,0)="","Specialty 1 has not been selected",""))</f>
        <v/>
      </c>
      <c r="I177" s="66" t="str">
        <f ca="1">IF(A177="","",IF(OR(COUNTIF(Specialties,VLOOKUP(A177,'Trust - Frontsheet'!$A$16:$AC$215,7,0))=0, AND(COUNTIF(Specialties,VLOOKUP(A177,'Trust - Frontsheet'!$A$16:$AC$215,8,0))=0,VLOOKUP(A177,'Trust - Frontsheet'!$A$16:$AC$215,8,0)&lt;&gt;"")),"You have entered unacceptable specialties.",""))</f>
        <v/>
      </c>
      <c r="J177" s="65"/>
      <c r="K177" s="65" t="str">
        <f t="shared" ca="1" si="2"/>
        <v/>
      </c>
      <c r="L177" s="65" t="str" cm="1">
        <f t="array" ref="L177">IF(SUMPRODUCT(--('Trust - Frontsheet'!$D186:$AC186=""))&lt;&gt;26,"","This is a blank row")</f>
        <v>This is a blank row</v>
      </c>
    </row>
    <row r="178" spans="1:12" ht="45" customHeight="1" x14ac:dyDescent="0.2">
      <c r="A178" t="str">
        <f ca="1">IF('Trust - Frontsheet'!A187="","",'Trust - Frontsheet'!A187)</f>
        <v/>
      </c>
      <c r="B178" s="65" t="str">
        <f ca="1">IF('Trust - Frontsheet'!A187="","",'Trust - Frontsheet'!D187)</f>
        <v/>
      </c>
      <c r="C178" s="65" t="str">
        <f ca="1">IF(VLOOKUP(A178,'Trust - Frontsheet'!$A$16:$AC$215,5,0)="","",VLOOKUP(A178,'Trust - Frontsheet'!$A$16:$AC$216,5,0))</f>
        <v/>
      </c>
      <c r="D178" s="65" t="str">
        <f ca="1">IF(VLOOKUP(A178,'Trust - Frontsheet'!$A$16:$AC$215,6,0)="","",VLOOKUP(A178,'Trust - Frontsheet'!$A$16:$AC$216,6,0))</f>
        <v/>
      </c>
      <c r="E178" s="66" t="str" cm="1">
        <f t="array" aca="1" ref="E178" ca="1">IF(OR(SUMPRODUCT(--(ISTEXT('Trust - Frontsheet'!I187:AC187)))&gt;0,SUMPRODUCT(--(ISERROR('Trust - Frontsheet'!AD187:AT187)))&gt;0),"There is invalid data on this row",IF(SUMPRODUCT(--('Trust - Frontsheet'!I187:AC187&lt;0))&gt;0,"This row contains negative values",IF(AND(L178="This is a blank Row",COUNTBLANK(INDIRECT("L" &amp; ROW() + 1 &amp; ":L" &amp; 206))&gt;0),"No blank rows in the data","")))</f>
        <v/>
      </c>
      <c r="F178" s="65" t="str">
        <f ca="1">IF(A178 = "","",IF('Trust - Frontsheet'!D187="", "Site code not present",""))</f>
        <v/>
      </c>
      <c r="G178" s="65" t="str">
        <f>IF('Trust - Frontsheet'!D187="","",IF(VLOOKUP(A178,'Trust - Frontsheet'!$A$16:$AC$215,6,0)="","Ward name not present",""))</f>
        <v/>
      </c>
      <c r="H178" s="65" t="str">
        <f ca="1">IF(A178="","",IF(VLOOKUP(A178,'Trust - Frontsheet'!$A$16:$AC$215,7,0)="","Specialty 1 has not been selected",""))</f>
        <v/>
      </c>
      <c r="I178" s="66" t="str">
        <f ca="1">IF(A178="","",IF(OR(COUNTIF(Specialties,VLOOKUP(A178,'Trust - Frontsheet'!$A$16:$AC$215,7,0))=0, AND(COUNTIF(Specialties,VLOOKUP(A178,'Trust - Frontsheet'!$A$16:$AC$215,8,0))=0,VLOOKUP(A178,'Trust - Frontsheet'!$A$16:$AC$215,8,0)&lt;&gt;"")),"You have entered unacceptable specialties.",""))</f>
        <v/>
      </c>
      <c r="J178" s="65"/>
      <c r="K178" s="65" t="str">
        <f t="shared" ca="1" si="2"/>
        <v/>
      </c>
      <c r="L178" s="65" t="str" cm="1">
        <f t="array" ref="L178">IF(SUMPRODUCT(--('Trust - Frontsheet'!$D187:$AC187=""))&lt;&gt;26,"","This is a blank row")</f>
        <v>This is a blank row</v>
      </c>
    </row>
    <row r="179" spans="1:12" ht="45" customHeight="1" x14ac:dyDescent="0.2">
      <c r="A179" t="str">
        <f ca="1">IF('Trust - Frontsheet'!A188="","",'Trust - Frontsheet'!A188)</f>
        <v/>
      </c>
      <c r="B179" s="65" t="str">
        <f ca="1">IF('Trust - Frontsheet'!A188="","",'Trust - Frontsheet'!D188)</f>
        <v/>
      </c>
      <c r="C179" s="65" t="str">
        <f ca="1">IF(VLOOKUP(A179,'Trust - Frontsheet'!$A$16:$AC$215,5,0)="","",VLOOKUP(A179,'Trust - Frontsheet'!$A$16:$AC$216,5,0))</f>
        <v/>
      </c>
      <c r="D179" s="65" t="str">
        <f ca="1">IF(VLOOKUP(A179,'Trust - Frontsheet'!$A$16:$AC$215,6,0)="","",VLOOKUP(A179,'Trust - Frontsheet'!$A$16:$AC$216,6,0))</f>
        <v/>
      </c>
      <c r="E179" s="66" t="str" cm="1">
        <f t="array" aca="1" ref="E179" ca="1">IF(OR(SUMPRODUCT(--(ISTEXT('Trust - Frontsheet'!I188:AC188)))&gt;0,SUMPRODUCT(--(ISERROR('Trust - Frontsheet'!AD188:AT188)))&gt;0),"There is invalid data on this row",IF(SUMPRODUCT(--('Trust - Frontsheet'!I188:AC188&lt;0))&gt;0,"This row contains negative values",IF(AND(L179="This is a blank Row",COUNTBLANK(INDIRECT("L" &amp; ROW() + 1 &amp; ":L" &amp; 206))&gt;0),"No blank rows in the data","")))</f>
        <v/>
      </c>
      <c r="F179" s="65" t="str">
        <f ca="1">IF(A179 = "","",IF('Trust - Frontsheet'!D188="", "Site code not present",""))</f>
        <v/>
      </c>
      <c r="G179" s="65" t="str">
        <f>IF('Trust - Frontsheet'!D188="","",IF(VLOOKUP(A179,'Trust - Frontsheet'!$A$16:$AC$215,6,0)="","Ward name not present",""))</f>
        <v/>
      </c>
      <c r="H179" s="65" t="str">
        <f ca="1">IF(A179="","",IF(VLOOKUP(A179,'Trust - Frontsheet'!$A$16:$AC$215,7,0)="","Specialty 1 has not been selected",""))</f>
        <v/>
      </c>
      <c r="I179" s="66" t="str">
        <f ca="1">IF(A179="","",IF(OR(COUNTIF(Specialties,VLOOKUP(A179,'Trust - Frontsheet'!$A$16:$AC$215,7,0))=0, AND(COUNTIF(Specialties,VLOOKUP(A179,'Trust - Frontsheet'!$A$16:$AC$215,8,0))=0,VLOOKUP(A179,'Trust - Frontsheet'!$A$16:$AC$215,8,0)&lt;&gt;"")),"You have entered unacceptable specialties.",""))</f>
        <v/>
      </c>
      <c r="J179" s="65"/>
      <c r="K179" s="65" t="str">
        <f t="shared" ca="1" si="2"/>
        <v/>
      </c>
      <c r="L179" s="65" t="str" cm="1">
        <f t="array" ref="L179">IF(SUMPRODUCT(--('Trust - Frontsheet'!$D188:$AC188=""))&lt;&gt;26,"","This is a blank row")</f>
        <v>This is a blank row</v>
      </c>
    </row>
    <row r="180" spans="1:12" ht="45" customHeight="1" x14ac:dyDescent="0.2">
      <c r="A180" t="str">
        <f ca="1">IF('Trust - Frontsheet'!A189="","",'Trust - Frontsheet'!A189)</f>
        <v/>
      </c>
      <c r="B180" s="65" t="str">
        <f ca="1">IF('Trust - Frontsheet'!A189="","",'Trust - Frontsheet'!D189)</f>
        <v/>
      </c>
      <c r="C180" s="65" t="str">
        <f ca="1">IF(VLOOKUP(A180,'Trust - Frontsheet'!$A$16:$AC$215,5,0)="","",VLOOKUP(A180,'Trust - Frontsheet'!$A$16:$AC$216,5,0))</f>
        <v/>
      </c>
      <c r="D180" s="65" t="str">
        <f ca="1">IF(VLOOKUP(A180,'Trust - Frontsheet'!$A$16:$AC$215,6,0)="","",VLOOKUP(A180,'Trust - Frontsheet'!$A$16:$AC$216,6,0))</f>
        <v/>
      </c>
      <c r="E180" s="66" t="str" cm="1">
        <f t="array" aca="1" ref="E180" ca="1">IF(OR(SUMPRODUCT(--(ISTEXT('Trust - Frontsheet'!I189:AC189)))&gt;0,SUMPRODUCT(--(ISERROR('Trust - Frontsheet'!AD189:AT189)))&gt;0),"There is invalid data on this row",IF(SUMPRODUCT(--('Trust - Frontsheet'!I189:AC189&lt;0))&gt;0,"This row contains negative values",IF(AND(L180="This is a blank Row",COUNTBLANK(INDIRECT("L" &amp; ROW() + 1 &amp; ":L" &amp; 206))&gt;0),"No blank rows in the data","")))</f>
        <v/>
      </c>
      <c r="F180" s="65" t="str">
        <f ca="1">IF(A180 = "","",IF('Trust - Frontsheet'!D189="", "Site code not present",""))</f>
        <v/>
      </c>
      <c r="G180" s="65" t="str">
        <f>IF('Trust - Frontsheet'!D189="","",IF(VLOOKUP(A180,'Trust - Frontsheet'!$A$16:$AC$215,6,0)="","Ward name not present",""))</f>
        <v/>
      </c>
      <c r="H180" s="65" t="str">
        <f ca="1">IF(A180="","",IF(VLOOKUP(A180,'Trust - Frontsheet'!$A$16:$AC$215,7,0)="","Specialty 1 has not been selected",""))</f>
        <v/>
      </c>
      <c r="I180" s="66" t="str">
        <f ca="1">IF(A180="","",IF(OR(COUNTIF(Specialties,VLOOKUP(A180,'Trust - Frontsheet'!$A$16:$AC$215,7,0))=0, AND(COUNTIF(Specialties,VLOOKUP(A180,'Trust - Frontsheet'!$A$16:$AC$215,8,0))=0,VLOOKUP(A180,'Trust - Frontsheet'!$A$16:$AC$215,8,0)&lt;&gt;"")),"You have entered unacceptable specialties.",""))</f>
        <v/>
      </c>
      <c r="J180" s="65"/>
      <c r="K180" s="65" t="str">
        <f t="shared" ca="1" si="2"/>
        <v/>
      </c>
      <c r="L180" s="65" t="str" cm="1">
        <f t="array" ref="L180">IF(SUMPRODUCT(--('Trust - Frontsheet'!$D189:$AC189=""))&lt;&gt;26,"","This is a blank row")</f>
        <v>This is a blank row</v>
      </c>
    </row>
    <row r="181" spans="1:12" ht="45" customHeight="1" x14ac:dyDescent="0.2">
      <c r="A181" t="str">
        <f ca="1">IF('Trust - Frontsheet'!A190="","",'Trust - Frontsheet'!A190)</f>
        <v/>
      </c>
      <c r="B181" s="65" t="str">
        <f ca="1">IF('Trust - Frontsheet'!A190="","",'Trust - Frontsheet'!D190)</f>
        <v/>
      </c>
      <c r="C181" s="65" t="str">
        <f ca="1">IF(VLOOKUP(A181,'Trust - Frontsheet'!$A$16:$AC$215,5,0)="","",VLOOKUP(A181,'Trust - Frontsheet'!$A$16:$AC$216,5,0))</f>
        <v/>
      </c>
      <c r="D181" s="65" t="str">
        <f ca="1">IF(VLOOKUP(A181,'Trust - Frontsheet'!$A$16:$AC$215,6,0)="","",VLOOKUP(A181,'Trust - Frontsheet'!$A$16:$AC$216,6,0))</f>
        <v/>
      </c>
      <c r="E181" s="66" t="str" cm="1">
        <f t="array" aca="1" ref="E181" ca="1">IF(OR(SUMPRODUCT(--(ISTEXT('Trust - Frontsheet'!I190:AC190)))&gt;0,SUMPRODUCT(--(ISERROR('Trust - Frontsheet'!AD190:AT190)))&gt;0),"There is invalid data on this row",IF(SUMPRODUCT(--('Trust - Frontsheet'!I190:AC190&lt;0))&gt;0,"This row contains negative values",IF(AND(L181="This is a blank Row",COUNTBLANK(INDIRECT("L" &amp; ROW() + 1 &amp; ":L" &amp; 206))&gt;0),"No blank rows in the data","")))</f>
        <v/>
      </c>
      <c r="F181" s="65" t="str">
        <f ca="1">IF(A181 = "","",IF('Trust - Frontsheet'!D190="", "Site code not present",""))</f>
        <v/>
      </c>
      <c r="G181" s="65" t="str">
        <f>IF('Trust - Frontsheet'!D190="","",IF(VLOOKUP(A181,'Trust - Frontsheet'!$A$16:$AC$215,6,0)="","Ward name not present",""))</f>
        <v/>
      </c>
      <c r="H181" s="65" t="str">
        <f ca="1">IF(A181="","",IF(VLOOKUP(A181,'Trust - Frontsheet'!$A$16:$AC$215,7,0)="","Specialty 1 has not been selected",""))</f>
        <v/>
      </c>
      <c r="I181" s="66" t="str">
        <f ca="1">IF(A181="","",IF(OR(COUNTIF(Specialties,VLOOKUP(A181,'Trust - Frontsheet'!$A$16:$AC$215,7,0))=0, AND(COUNTIF(Specialties,VLOOKUP(A181,'Trust - Frontsheet'!$A$16:$AC$215,8,0))=0,VLOOKUP(A181,'Trust - Frontsheet'!$A$16:$AC$215,8,0)&lt;&gt;"")),"You have entered unacceptable specialties.",""))</f>
        <v/>
      </c>
      <c r="J181" s="65"/>
      <c r="K181" s="65" t="str">
        <f t="shared" ca="1" si="2"/>
        <v/>
      </c>
      <c r="L181" s="65" t="str" cm="1">
        <f t="array" ref="L181">IF(SUMPRODUCT(--('Trust - Frontsheet'!$D190:$AC190=""))&lt;&gt;26,"","This is a blank row")</f>
        <v>This is a blank row</v>
      </c>
    </row>
    <row r="182" spans="1:12" ht="45" customHeight="1" x14ac:dyDescent="0.2">
      <c r="A182" t="str">
        <f ca="1">IF('Trust - Frontsheet'!A191="","",'Trust - Frontsheet'!A191)</f>
        <v/>
      </c>
      <c r="B182" s="65" t="str">
        <f ca="1">IF('Trust - Frontsheet'!A191="","",'Trust - Frontsheet'!D191)</f>
        <v/>
      </c>
      <c r="C182" s="65" t="str">
        <f ca="1">IF(VLOOKUP(A182,'Trust - Frontsheet'!$A$16:$AC$215,5,0)="","",VLOOKUP(A182,'Trust - Frontsheet'!$A$16:$AC$216,5,0))</f>
        <v/>
      </c>
      <c r="D182" s="65" t="str">
        <f ca="1">IF(VLOOKUP(A182,'Trust - Frontsheet'!$A$16:$AC$215,6,0)="","",VLOOKUP(A182,'Trust - Frontsheet'!$A$16:$AC$216,6,0))</f>
        <v/>
      </c>
      <c r="E182" s="66" t="str" cm="1">
        <f t="array" aca="1" ref="E182" ca="1">IF(OR(SUMPRODUCT(--(ISTEXT('Trust - Frontsheet'!I191:AC191)))&gt;0,SUMPRODUCT(--(ISERROR('Trust - Frontsheet'!AD191:AT191)))&gt;0),"There is invalid data on this row",IF(SUMPRODUCT(--('Trust - Frontsheet'!I191:AC191&lt;0))&gt;0,"This row contains negative values",IF(AND(L182="This is a blank Row",COUNTBLANK(INDIRECT("L" &amp; ROW() + 1 &amp; ":L" &amp; 206))&gt;0),"No blank rows in the data","")))</f>
        <v/>
      </c>
      <c r="F182" s="65" t="str">
        <f ca="1">IF(A182 = "","",IF('Trust - Frontsheet'!D191="", "Site code not present",""))</f>
        <v/>
      </c>
      <c r="G182" s="65" t="str">
        <f>IF('Trust - Frontsheet'!D191="","",IF(VLOOKUP(A182,'Trust - Frontsheet'!$A$16:$AC$215,6,0)="","Ward name not present",""))</f>
        <v/>
      </c>
      <c r="H182" s="65" t="str">
        <f ca="1">IF(A182="","",IF(VLOOKUP(A182,'Trust - Frontsheet'!$A$16:$AC$215,7,0)="","Specialty 1 has not been selected",""))</f>
        <v/>
      </c>
      <c r="I182" s="66" t="str">
        <f ca="1">IF(A182="","",IF(OR(COUNTIF(Specialties,VLOOKUP(A182,'Trust - Frontsheet'!$A$16:$AC$215,7,0))=0, AND(COUNTIF(Specialties,VLOOKUP(A182,'Trust - Frontsheet'!$A$16:$AC$215,8,0))=0,VLOOKUP(A182,'Trust - Frontsheet'!$A$16:$AC$215,8,0)&lt;&gt;"")),"You have entered unacceptable specialties.",""))</f>
        <v/>
      </c>
      <c r="J182" s="65"/>
      <c r="K182" s="65" t="str">
        <f t="shared" ca="1" si="2"/>
        <v/>
      </c>
      <c r="L182" s="65" t="str" cm="1">
        <f t="array" ref="L182">IF(SUMPRODUCT(--('Trust - Frontsheet'!$D191:$AC191=""))&lt;&gt;26,"","This is a blank row")</f>
        <v>This is a blank row</v>
      </c>
    </row>
    <row r="183" spans="1:12" ht="45" customHeight="1" x14ac:dyDescent="0.2">
      <c r="A183" t="str">
        <f ca="1">IF('Trust - Frontsheet'!A192="","",'Trust - Frontsheet'!A192)</f>
        <v/>
      </c>
      <c r="B183" s="65" t="str">
        <f ca="1">IF('Trust - Frontsheet'!A192="","",'Trust - Frontsheet'!D192)</f>
        <v/>
      </c>
      <c r="C183" s="65" t="str">
        <f ca="1">IF(VLOOKUP(A183,'Trust - Frontsheet'!$A$16:$AC$215,5,0)="","",VLOOKUP(A183,'Trust - Frontsheet'!$A$16:$AC$216,5,0))</f>
        <v/>
      </c>
      <c r="D183" s="65" t="str">
        <f ca="1">IF(VLOOKUP(A183,'Trust - Frontsheet'!$A$16:$AC$215,6,0)="","",VLOOKUP(A183,'Trust - Frontsheet'!$A$16:$AC$216,6,0))</f>
        <v/>
      </c>
      <c r="E183" s="66" t="str" cm="1">
        <f t="array" aca="1" ref="E183" ca="1">IF(OR(SUMPRODUCT(--(ISTEXT('Trust - Frontsheet'!I192:AC192)))&gt;0,SUMPRODUCT(--(ISERROR('Trust - Frontsheet'!AD192:AT192)))&gt;0),"There is invalid data on this row",IF(SUMPRODUCT(--('Trust - Frontsheet'!I192:AC192&lt;0))&gt;0,"This row contains negative values",IF(AND(L183="This is a blank Row",COUNTBLANK(INDIRECT("L" &amp; ROW() + 1 &amp; ":L" &amp; 206))&gt;0),"No blank rows in the data","")))</f>
        <v/>
      </c>
      <c r="F183" s="65" t="str">
        <f ca="1">IF(A183 = "","",IF('Trust - Frontsheet'!D192="", "Site code not present",""))</f>
        <v/>
      </c>
      <c r="G183" s="65" t="str">
        <f>IF('Trust - Frontsheet'!D192="","",IF(VLOOKUP(A183,'Trust - Frontsheet'!$A$16:$AC$215,6,0)="","Ward name not present",""))</f>
        <v/>
      </c>
      <c r="H183" s="65" t="str">
        <f ca="1">IF(A183="","",IF(VLOOKUP(A183,'Trust - Frontsheet'!$A$16:$AC$215,7,0)="","Specialty 1 has not been selected",""))</f>
        <v/>
      </c>
      <c r="I183" s="66" t="str">
        <f ca="1">IF(A183="","",IF(OR(COUNTIF(Specialties,VLOOKUP(A183,'Trust - Frontsheet'!$A$16:$AC$215,7,0))=0, AND(COUNTIF(Specialties,VLOOKUP(A183,'Trust - Frontsheet'!$A$16:$AC$215,8,0))=0,VLOOKUP(A183,'Trust - Frontsheet'!$A$16:$AC$215,8,0)&lt;&gt;"")),"You have entered unacceptable specialties.",""))</f>
        <v/>
      </c>
      <c r="J183" s="65"/>
      <c r="K183" s="65" t="str">
        <f t="shared" ca="1" si="2"/>
        <v/>
      </c>
      <c r="L183" s="65" t="str" cm="1">
        <f t="array" ref="L183">IF(SUMPRODUCT(--('Trust - Frontsheet'!$D192:$AC192=""))&lt;&gt;26,"","This is a blank row")</f>
        <v>This is a blank row</v>
      </c>
    </row>
    <row r="184" spans="1:12" ht="45" customHeight="1" x14ac:dyDescent="0.2">
      <c r="A184" t="str">
        <f ca="1">IF('Trust - Frontsheet'!A193="","",'Trust - Frontsheet'!A193)</f>
        <v/>
      </c>
      <c r="B184" s="65" t="str">
        <f ca="1">IF('Trust - Frontsheet'!A193="","",'Trust - Frontsheet'!D193)</f>
        <v/>
      </c>
      <c r="C184" s="65" t="str">
        <f ca="1">IF(VLOOKUP(A184,'Trust - Frontsheet'!$A$16:$AC$215,5,0)="","",VLOOKUP(A184,'Trust - Frontsheet'!$A$16:$AC$216,5,0))</f>
        <v/>
      </c>
      <c r="D184" s="65" t="str">
        <f ca="1">IF(VLOOKUP(A184,'Trust - Frontsheet'!$A$16:$AC$215,6,0)="","",VLOOKUP(A184,'Trust - Frontsheet'!$A$16:$AC$216,6,0))</f>
        <v/>
      </c>
      <c r="E184" s="66" t="str" cm="1">
        <f t="array" aca="1" ref="E184" ca="1">IF(OR(SUMPRODUCT(--(ISTEXT('Trust - Frontsheet'!I193:AC193)))&gt;0,SUMPRODUCT(--(ISERROR('Trust - Frontsheet'!AD193:AT193)))&gt;0),"There is invalid data on this row",IF(SUMPRODUCT(--('Trust - Frontsheet'!I193:AC193&lt;0))&gt;0,"This row contains negative values",IF(AND(L184="This is a blank Row",COUNTBLANK(INDIRECT("L" &amp; ROW() + 1 &amp; ":L" &amp; 206))&gt;0),"No blank rows in the data","")))</f>
        <v/>
      </c>
      <c r="F184" s="65" t="str">
        <f ca="1">IF(A184 = "","",IF('Trust - Frontsheet'!D193="", "Site code not present",""))</f>
        <v/>
      </c>
      <c r="G184" s="65" t="str">
        <f>IF('Trust - Frontsheet'!D193="","",IF(VLOOKUP(A184,'Trust - Frontsheet'!$A$16:$AC$215,6,0)="","Ward name not present",""))</f>
        <v/>
      </c>
      <c r="H184" s="65" t="str">
        <f ca="1">IF(A184="","",IF(VLOOKUP(A184,'Trust - Frontsheet'!$A$16:$AC$215,7,0)="","Specialty 1 has not been selected",""))</f>
        <v/>
      </c>
      <c r="I184" s="66" t="str">
        <f ca="1">IF(A184="","",IF(OR(COUNTIF(Specialties,VLOOKUP(A184,'Trust - Frontsheet'!$A$16:$AC$215,7,0))=0, AND(COUNTIF(Specialties,VLOOKUP(A184,'Trust - Frontsheet'!$A$16:$AC$215,8,0))=0,VLOOKUP(A184,'Trust - Frontsheet'!$A$16:$AC$215,8,0)&lt;&gt;"")),"You have entered unacceptable specialties.",""))</f>
        <v/>
      </c>
      <c r="J184" s="65"/>
      <c r="K184" s="65" t="str">
        <f t="shared" ca="1" si="2"/>
        <v/>
      </c>
      <c r="L184" s="65" t="str" cm="1">
        <f t="array" ref="L184">IF(SUMPRODUCT(--('Trust - Frontsheet'!$D193:$AC193=""))&lt;&gt;26,"","This is a blank row")</f>
        <v>This is a blank row</v>
      </c>
    </row>
    <row r="185" spans="1:12" ht="45" customHeight="1" x14ac:dyDescent="0.2">
      <c r="A185" t="str">
        <f ca="1">IF('Trust - Frontsheet'!A194="","",'Trust - Frontsheet'!A194)</f>
        <v/>
      </c>
      <c r="B185" s="65" t="str">
        <f ca="1">IF('Trust - Frontsheet'!A194="","",'Trust - Frontsheet'!D194)</f>
        <v/>
      </c>
      <c r="C185" s="65" t="str">
        <f ca="1">IF(VLOOKUP(A185,'Trust - Frontsheet'!$A$16:$AC$215,5,0)="","",VLOOKUP(A185,'Trust - Frontsheet'!$A$16:$AC$216,5,0))</f>
        <v/>
      </c>
      <c r="D185" s="65" t="str">
        <f ca="1">IF(VLOOKUP(A185,'Trust - Frontsheet'!$A$16:$AC$215,6,0)="","",VLOOKUP(A185,'Trust - Frontsheet'!$A$16:$AC$216,6,0))</f>
        <v/>
      </c>
      <c r="E185" s="66" t="str" cm="1">
        <f t="array" aca="1" ref="E185" ca="1">IF(OR(SUMPRODUCT(--(ISTEXT('Trust - Frontsheet'!I194:AC194)))&gt;0,SUMPRODUCT(--(ISERROR('Trust - Frontsheet'!AD194:AT194)))&gt;0),"There is invalid data on this row",IF(SUMPRODUCT(--('Trust - Frontsheet'!I194:AC194&lt;0))&gt;0,"This row contains negative values",IF(AND(L185="This is a blank Row",COUNTBLANK(INDIRECT("L" &amp; ROW() + 1 &amp; ":L" &amp; 206))&gt;0),"No blank rows in the data","")))</f>
        <v/>
      </c>
      <c r="F185" s="65" t="str">
        <f ca="1">IF(A185 = "","",IF('Trust - Frontsheet'!D194="", "Site code not present",""))</f>
        <v/>
      </c>
      <c r="G185" s="65" t="str">
        <f>IF('Trust - Frontsheet'!D194="","",IF(VLOOKUP(A185,'Trust - Frontsheet'!$A$16:$AC$215,6,0)="","Ward name not present",""))</f>
        <v/>
      </c>
      <c r="H185" s="65" t="str">
        <f ca="1">IF(A185="","",IF(VLOOKUP(A185,'Trust - Frontsheet'!$A$16:$AC$215,7,0)="","Specialty 1 has not been selected",""))</f>
        <v/>
      </c>
      <c r="I185" s="66" t="str">
        <f ca="1">IF(A185="","",IF(OR(COUNTIF(Specialties,VLOOKUP(A185,'Trust - Frontsheet'!$A$16:$AC$215,7,0))=0, AND(COUNTIF(Specialties,VLOOKUP(A185,'Trust - Frontsheet'!$A$16:$AC$215,8,0))=0,VLOOKUP(A185,'Trust - Frontsheet'!$A$16:$AC$215,8,0)&lt;&gt;"")),"You have entered unacceptable specialties.",""))</f>
        <v/>
      </c>
      <c r="J185" s="65"/>
      <c r="K185" s="65" t="str">
        <f t="shared" ca="1" si="2"/>
        <v/>
      </c>
      <c r="L185" s="65" t="str" cm="1">
        <f t="array" ref="L185">IF(SUMPRODUCT(--('Trust - Frontsheet'!$D194:$AC194=""))&lt;&gt;26,"","This is a blank row")</f>
        <v>This is a blank row</v>
      </c>
    </row>
    <row r="186" spans="1:12" ht="45" customHeight="1" x14ac:dyDescent="0.2">
      <c r="A186" t="str">
        <f ca="1">IF('Trust - Frontsheet'!A195="","",'Trust - Frontsheet'!A195)</f>
        <v/>
      </c>
      <c r="B186" s="65" t="str">
        <f ca="1">IF('Trust - Frontsheet'!A195="","",'Trust - Frontsheet'!D195)</f>
        <v/>
      </c>
      <c r="C186" s="65" t="str">
        <f ca="1">IF(VLOOKUP(A186,'Trust - Frontsheet'!$A$16:$AC$215,5,0)="","",VLOOKUP(A186,'Trust - Frontsheet'!$A$16:$AC$216,5,0))</f>
        <v/>
      </c>
      <c r="D186" s="65" t="str">
        <f ca="1">IF(VLOOKUP(A186,'Trust - Frontsheet'!$A$16:$AC$215,6,0)="","",VLOOKUP(A186,'Trust - Frontsheet'!$A$16:$AC$216,6,0))</f>
        <v/>
      </c>
      <c r="E186" s="66" t="str" cm="1">
        <f t="array" aca="1" ref="E186" ca="1">IF(OR(SUMPRODUCT(--(ISTEXT('Trust - Frontsheet'!I195:AC195)))&gt;0,SUMPRODUCT(--(ISERROR('Trust - Frontsheet'!AD195:AT195)))&gt;0),"There is invalid data on this row",IF(SUMPRODUCT(--('Trust - Frontsheet'!I195:AC195&lt;0))&gt;0,"This row contains negative values",IF(AND(L186="This is a blank Row",COUNTBLANK(INDIRECT("L" &amp; ROW() + 1 &amp; ":L" &amp; 206))&gt;0),"No blank rows in the data","")))</f>
        <v/>
      </c>
      <c r="F186" s="65" t="str">
        <f ca="1">IF(A186 = "","",IF('Trust - Frontsheet'!D195="", "Site code not present",""))</f>
        <v/>
      </c>
      <c r="G186" s="65" t="str">
        <f>IF('Trust - Frontsheet'!D195="","",IF(VLOOKUP(A186,'Trust - Frontsheet'!$A$16:$AC$215,6,0)="","Ward name not present",""))</f>
        <v/>
      </c>
      <c r="H186" s="65" t="str">
        <f ca="1">IF(A186="","",IF(VLOOKUP(A186,'Trust - Frontsheet'!$A$16:$AC$215,7,0)="","Specialty 1 has not been selected",""))</f>
        <v/>
      </c>
      <c r="I186" s="66" t="str">
        <f ca="1">IF(A186="","",IF(OR(COUNTIF(Specialties,VLOOKUP(A186,'Trust - Frontsheet'!$A$16:$AC$215,7,0))=0, AND(COUNTIF(Specialties,VLOOKUP(A186,'Trust - Frontsheet'!$A$16:$AC$215,8,0))=0,VLOOKUP(A186,'Trust - Frontsheet'!$A$16:$AC$215,8,0)&lt;&gt;"")),"You have entered unacceptable specialties.",""))</f>
        <v/>
      </c>
      <c r="J186" s="65"/>
      <c r="K186" s="65" t="str">
        <f t="shared" ca="1" si="2"/>
        <v/>
      </c>
      <c r="L186" s="65" t="str" cm="1">
        <f t="array" ref="L186">IF(SUMPRODUCT(--('Trust - Frontsheet'!$D195:$AC195=""))&lt;&gt;26,"","This is a blank row")</f>
        <v>This is a blank row</v>
      </c>
    </row>
    <row r="187" spans="1:12" ht="45" customHeight="1" x14ac:dyDescent="0.2">
      <c r="A187" t="str">
        <f ca="1">IF('Trust - Frontsheet'!A196="","",'Trust - Frontsheet'!A196)</f>
        <v/>
      </c>
      <c r="B187" s="65" t="str">
        <f ca="1">IF('Trust - Frontsheet'!A196="","",'Trust - Frontsheet'!D196)</f>
        <v/>
      </c>
      <c r="C187" s="65" t="str">
        <f ca="1">IF(VLOOKUP(A187,'Trust - Frontsheet'!$A$16:$AC$215,5,0)="","",VLOOKUP(A187,'Trust - Frontsheet'!$A$16:$AC$216,5,0))</f>
        <v/>
      </c>
      <c r="D187" s="65" t="str">
        <f ca="1">IF(VLOOKUP(A187,'Trust - Frontsheet'!$A$16:$AC$215,6,0)="","",VLOOKUP(A187,'Trust - Frontsheet'!$A$16:$AC$216,6,0))</f>
        <v/>
      </c>
      <c r="E187" s="66" t="str" cm="1">
        <f t="array" aca="1" ref="E187" ca="1">IF(OR(SUMPRODUCT(--(ISTEXT('Trust - Frontsheet'!I196:AC196)))&gt;0,SUMPRODUCT(--(ISERROR('Trust - Frontsheet'!AD196:AT196)))&gt;0),"There is invalid data on this row",IF(SUMPRODUCT(--('Trust - Frontsheet'!I196:AC196&lt;0))&gt;0,"This row contains negative values",IF(AND(L187="This is a blank Row",COUNTBLANK(INDIRECT("L" &amp; ROW() + 1 &amp; ":L" &amp; 206))&gt;0),"No blank rows in the data","")))</f>
        <v/>
      </c>
      <c r="F187" s="65" t="str">
        <f ca="1">IF(A187 = "","",IF('Trust - Frontsheet'!D196="", "Site code not present",""))</f>
        <v/>
      </c>
      <c r="G187" s="65" t="str">
        <f>IF('Trust - Frontsheet'!D196="","",IF(VLOOKUP(A187,'Trust - Frontsheet'!$A$16:$AC$215,6,0)="","Ward name not present",""))</f>
        <v/>
      </c>
      <c r="H187" s="65" t="str">
        <f ca="1">IF(A187="","",IF(VLOOKUP(A187,'Trust - Frontsheet'!$A$16:$AC$215,7,0)="","Specialty 1 has not been selected",""))</f>
        <v/>
      </c>
      <c r="I187" s="66" t="str">
        <f ca="1">IF(A187="","",IF(OR(COUNTIF(Specialties,VLOOKUP(A187,'Trust - Frontsheet'!$A$16:$AC$215,7,0))=0, AND(COUNTIF(Specialties,VLOOKUP(A187,'Trust - Frontsheet'!$A$16:$AC$215,8,0))=0,VLOOKUP(A187,'Trust - Frontsheet'!$A$16:$AC$215,8,0)&lt;&gt;"")),"You have entered unacceptable specialties.",""))</f>
        <v/>
      </c>
      <c r="J187" s="65"/>
      <c r="K187" s="65" t="str">
        <f t="shared" ca="1" si="2"/>
        <v/>
      </c>
      <c r="L187" s="65" t="str" cm="1">
        <f t="array" ref="L187">IF(SUMPRODUCT(--('Trust - Frontsheet'!$D196:$AC196=""))&lt;&gt;26,"","This is a blank row")</f>
        <v>This is a blank row</v>
      </c>
    </row>
    <row r="188" spans="1:12" ht="45" customHeight="1" x14ac:dyDescent="0.2">
      <c r="A188" t="str">
        <f ca="1">IF('Trust - Frontsheet'!A197="","",'Trust - Frontsheet'!A197)</f>
        <v/>
      </c>
      <c r="B188" s="65" t="str">
        <f ca="1">IF('Trust - Frontsheet'!A197="","",'Trust - Frontsheet'!D197)</f>
        <v/>
      </c>
      <c r="C188" s="65" t="str">
        <f ca="1">IF(VLOOKUP(A188,'Trust - Frontsheet'!$A$16:$AC$215,5,0)="","",VLOOKUP(A188,'Trust - Frontsheet'!$A$16:$AC$216,5,0))</f>
        <v/>
      </c>
      <c r="D188" s="65" t="str">
        <f ca="1">IF(VLOOKUP(A188,'Trust - Frontsheet'!$A$16:$AC$215,6,0)="","",VLOOKUP(A188,'Trust - Frontsheet'!$A$16:$AC$216,6,0))</f>
        <v/>
      </c>
      <c r="E188" s="66" t="str" cm="1">
        <f t="array" aca="1" ref="E188" ca="1">IF(OR(SUMPRODUCT(--(ISTEXT('Trust - Frontsheet'!I197:AC197)))&gt;0,SUMPRODUCT(--(ISERROR('Trust - Frontsheet'!AD197:AT197)))&gt;0),"There is invalid data on this row",IF(SUMPRODUCT(--('Trust - Frontsheet'!I197:AC197&lt;0))&gt;0,"This row contains negative values",IF(AND(L188="This is a blank Row",COUNTBLANK(INDIRECT("L" &amp; ROW() + 1 &amp; ":L" &amp; 206))&gt;0),"No blank rows in the data","")))</f>
        <v/>
      </c>
      <c r="F188" s="65" t="str">
        <f ca="1">IF(A188 = "","",IF('Trust - Frontsheet'!D197="", "Site code not present",""))</f>
        <v/>
      </c>
      <c r="G188" s="65" t="str">
        <f>IF('Trust - Frontsheet'!D197="","",IF(VLOOKUP(A188,'Trust - Frontsheet'!$A$16:$AC$215,6,0)="","Ward name not present",""))</f>
        <v/>
      </c>
      <c r="H188" s="65" t="str">
        <f ca="1">IF(A188="","",IF(VLOOKUP(A188,'Trust - Frontsheet'!$A$16:$AC$215,7,0)="","Specialty 1 has not been selected",""))</f>
        <v/>
      </c>
      <c r="I188" s="66" t="str">
        <f ca="1">IF(A188="","",IF(OR(COUNTIF(Specialties,VLOOKUP(A188,'Trust - Frontsheet'!$A$16:$AC$215,7,0))=0, AND(COUNTIF(Specialties,VLOOKUP(A188,'Trust - Frontsheet'!$A$16:$AC$215,8,0))=0,VLOOKUP(A188,'Trust - Frontsheet'!$A$16:$AC$215,8,0)&lt;&gt;"")),"You have entered unacceptable specialties.",""))</f>
        <v/>
      </c>
      <c r="J188" s="65"/>
      <c r="K188" s="65" t="str">
        <f t="shared" ca="1" si="2"/>
        <v/>
      </c>
      <c r="L188" s="65" t="str" cm="1">
        <f t="array" ref="L188">IF(SUMPRODUCT(--('Trust - Frontsheet'!$D197:$AC197=""))&lt;&gt;26,"","This is a blank row")</f>
        <v>This is a blank row</v>
      </c>
    </row>
    <row r="189" spans="1:12" ht="45" customHeight="1" x14ac:dyDescent="0.2">
      <c r="A189" t="str">
        <f ca="1">IF('Trust - Frontsheet'!A198="","",'Trust - Frontsheet'!A198)</f>
        <v/>
      </c>
      <c r="B189" s="65" t="str">
        <f ca="1">IF('Trust - Frontsheet'!A198="","",'Trust - Frontsheet'!D198)</f>
        <v/>
      </c>
      <c r="C189" s="65" t="str">
        <f ca="1">IF(VLOOKUP(A189,'Trust - Frontsheet'!$A$16:$AC$215,5,0)="","",VLOOKUP(A189,'Trust - Frontsheet'!$A$16:$AC$216,5,0))</f>
        <v/>
      </c>
      <c r="D189" s="65" t="str">
        <f ca="1">IF(VLOOKUP(A189,'Trust - Frontsheet'!$A$16:$AC$215,6,0)="","",VLOOKUP(A189,'Trust - Frontsheet'!$A$16:$AC$216,6,0))</f>
        <v/>
      </c>
      <c r="E189" s="66" t="str" cm="1">
        <f t="array" aca="1" ref="E189" ca="1">IF(OR(SUMPRODUCT(--(ISTEXT('Trust - Frontsheet'!I198:AC198)))&gt;0,SUMPRODUCT(--(ISERROR('Trust - Frontsheet'!AD198:AT198)))&gt;0),"There is invalid data on this row",IF(SUMPRODUCT(--('Trust - Frontsheet'!I198:AC198&lt;0))&gt;0,"This row contains negative values",IF(AND(L189="This is a blank Row",COUNTBLANK(INDIRECT("L" &amp; ROW() + 1 &amp; ":L" &amp; 206))&gt;0),"No blank rows in the data","")))</f>
        <v/>
      </c>
      <c r="F189" s="65" t="str">
        <f ca="1">IF(A189 = "","",IF('Trust - Frontsheet'!D198="", "Site code not present",""))</f>
        <v/>
      </c>
      <c r="G189" s="65" t="str">
        <f>IF('Trust - Frontsheet'!D198="","",IF(VLOOKUP(A189,'Trust - Frontsheet'!$A$16:$AC$215,6,0)="","Ward name not present",""))</f>
        <v/>
      </c>
      <c r="H189" s="65" t="str">
        <f ca="1">IF(A189="","",IF(VLOOKUP(A189,'Trust - Frontsheet'!$A$16:$AC$215,7,0)="","Specialty 1 has not been selected",""))</f>
        <v/>
      </c>
      <c r="I189" s="66" t="str">
        <f ca="1">IF(A189="","",IF(OR(COUNTIF(Specialties,VLOOKUP(A189,'Trust - Frontsheet'!$A$16:$AC$215,7,0))=0, AND(COUNTIF(Specialties,VLOOKUP(A189,'Trust - Frontsheet'!$A$16:$AC$215,8,0))=0,VLOOKUP(A189,'Trust - Frontsheet'!$A$16:$AC$215,8,0)&lt;&gt;"")),"You have entered unacceptable specialties.",""))</f>
        <v/>
      </c>
      <c r="J189" s="65"/>
      <c r="K189" s="65" t="str">
        <f t="shared" ca="1" si="2"/>
        <v/>
      </c>
      <c r="L189" s="65" t="str" cm="1">
        <f t="array" ref="L189">IF(SUMPRODUCT(--('Trust - Frontsheet'!$D198:$AC198=""))&lt;&gt;26,"","This is a blank row")</f>
        <v>This is a blank row</v>
      </c>
    </row>
    <row r="190" spans="1:12" ht="45" customHeight="1" x14ac:dyDescent="0.2">
      <c r="A190" t="str">
        <f ca="1">IF('Trust - Frontsheet'!A199="","",'Trust - Frontsheet'!A199)</f>
        <v/>
      </c>
      <c r="B190" s="65" t="str">
        <f ca="1">IF('Trust - Frontsheet'!A199="","",'Trust - Frontsheet'!D199)</f>
        <v/>
      </c>
      <c r="C190" s="65" t="str">
        <f ca="1">IF(VLOOKUP(A190,'Trust - Frontsheet'!$A$16:$AC$215,5,0)="","",VLOOKUP(A190,'Trust - Frontsheet'!$A$16:$AC$216,5,0))</f>
        <v/>
      </c>
      <c r="D190" s="65" t="str">
        <f ca="1">IF(VLOOKUP(A190,'Trust - Frontsheet'!$A$16:$AC$215,6,0)="","",VLOOKUP(A190,'Trust - Frontsheet'!$A$16:$AC$216,6,0))</f>
        <v/>
      </c>
      <c r="E190" s="66" t="str" cm="1">
        <f t="array" aca="1" ref="E190" ca="1">IF(OR(SUMPRODUCT(--(ISTEXT('Trust - Frontsheet'!I199:AC199)))&gt;0,SUMPRODUCT(--(ISERROR('Trust - Frontsheet'!AD199:AT199)))&gt;0),"There is invalid data on this row",IF(SUMPRODUCT(--('Trust - Frontsheet'!I199:AC199&lt;0))&gt;0,"This row contains negative values",IF(AND(L190="This is a blank Row",COUNTBLANK(INDIRECT("L" &amp; ROW() + 1 &amp; ":L" &amp; 206))&gt;0),"No blank rows in the data","")))</f>
        <v/>
      </c>
      <c r="F190" s="65" t="str">
        <f ca="1">IF(A190 = "","",IF('Trust - Frontsheet'!D199="", "Site code not present",""))</f>
        <v/>
      </c>
      <c r="G190" s="65" t="str">
        <f>IF('Trust - Frontsheet'!D199="","",IF(VLOOKUP(A190,'Trust - Frontsheet'!$A$16:$AC$215,6,0)="","Ward name not present",""))</f>
        <v/>
      </c>
      <c r="H190" s="65" t="str">
        <f ca="1">IF(A190="","",IF(VLOOKUP(A190,'Trust - Frontsheet'!$A$16:$AC$215,7,0)="","Specialty 1 has not been selected",""))</f>
        <v/>
      </c>
      <c r="I190" s="66" t="str">
        <f ca="1">IF(A190="","",IF(OR(COUNTIF(Specialties,VLOOKUP(A190,'Trust - Frontsheet'!$A$16:$AC$215,7,0))=0, AND(COUNTIF(Specialties,VLOOKUP(A190,'Trust - Frontsheet'!$A$16:$AC$215,8,0))=0,VLOOKUP(A190,'Trust - Frontsheet'!$A$16:$AC$215,8,0)&lt;&gt;"")),"You have entered unacceptable specialties.",""))</f>
        <v/>
      </c>
      <c r="J190" s="65"/>
      <c r="K190" s="65" t="str">
        <f t="shared" ca="1" si="2"/>
        <v/>
      </c>
      <c r="L190" s="65" t="str" cm="1">
        <f t="array" ref="L190">IF(SUMPRODUCT(--('Trust - Frontsheet'!$D199:$AC199=""))&lt;&gt;26,"","This is a blank row")</f>
        <v>This is a blank row</v>
      </c>
    </row>
    <row r="191" spans="1:12" ht="45" customHeight="1" x14ac:dyDescent="0.2">
      <c r="A191" t="str">
        <f ca="1">IF('Trust - Frontsheet'!A200="","",'Trust - Frontsheet'!A200)</f>
        <v/>
      </c>
      <c r="B191" s="65" t="str">
        <f ca="1">IF('Trust - Frontsheet'!A200="","",'Trust - Frontsheet'!D200)</f>
        <v/>
      </c>
      <c r="C191" s="65" t="str">
        <f ca="1">IF(VLOOKUP(A191,'Trust - Frontsheet'!$A$16:$AC$215,5,0)="","",VLOOKUP(A191,'Trust - Frontsheet'!$A$16:$AC$216,5,0))</f>
        <v/>
      </c>
      <c r="D191" s="65" t="str">
        <f ca="1">IF(VLOOKUP(A191,'Trust - Frontsheet'!$A$16:$AC$215,6,0)="","",VLOOKUP(A191,'Trust - Frontsheet'!$A$16:$AC$216,6,0))</f>
        <v/>
      </c>
      <c r="E191" s="66" t="str" cm="1">
        <f t="array" aca="1" ref="E191" ca="1">IF(OR(SUMPRODUCT(--(ISTEXT('Trust - Frontsheet'!I200:AC200)))&gt;0,SUMPRODUCT(--(ISERROR('Trust - Frontsheet'!AD200:AT200)))&gt;0),"There is invalid data on this row",IF(SUMPRODUCT(--('Trust - Frontsheet'!I200:AC200&lt;0))&gt;0,"This row contains negative values",IF(AND(L191="This is a blank Row",COUNTBLANK(INDIRECT("L" &amp; ROW() + 1 &amp; ":L" &amp; 206))&gt;0),"No blank rows in the data","")))</f>
        <v/>
      </c>
      <c r="F191" s="65" t="str">
        <f ca="1">IF(A191 = "","",IF('Trust - Frontsheet'!D200="", "Site code not present",""))</f>
        <v/>
      </c>
      <c r="G191" s="65" t="str">
        <f>IF('Trust - Frontsheet'!D200="","",IF(VLOOKUP(A191,'Trust - Frontsheet'!$A$16:$AC$215,6,0)="","Ward name not present",""))</f>
        <v/>
      </c>
      <c r="H191" s="65" t="str">
        <f ca="1">IF(A191="","",IF(VLOOKUP(A191,'Trust - Frontsheet'!$A$16:$AC$215,7,0)="","Specialty 1 has not been selected",""))</f>
        <v/>
      </c>
      <c r="I191" s="66" t="str">
        <f ca="1">IF(A191="","",IF(OR(COUNTIF(Specialties,VLOOKUP(A191,'Trust - Frontsheet'!$A$16:$AC$215,7,0))=0, AND(COUNTIF(Specialties,VLOOKUP(A191,'Trust - Frontsheet'!$A$16:$AC$215,8,0))=0,VLOOKUP(A191,'Trust - Frontsheet'!$A$16:$AC$215,8,0)&lt;&gt;"")),"You have entered unacceptable specialties.",""))</f>
        <v/>
      </c>
      <c r="J191" s="65"/>
      <c r="K191" s="65" t="str">
        <f t="shared" ca="1" si="2"/>
        <v/>
      </c>
      <c r="L191" s="65" t="str" cm="1">
        <f t="array" ref="L191">IF(SUMPRODUCT(--('Trust - Frontsheet'!$D200:$AC200=""))&lt;&gt;26,"","This is a blank row")</f>
        <v>This is a blank row</v>
      </c>
    </row>
    <row r="192" spans="1:12" ht="45" customHeight="1" x14ac:dyDescent="0.2">
      <c r="A192" t="str">
        <f ca="1">IF('Trust - Frontsheet'!A201="","",'Trust - Frontsheet'!A201)</f>
        <v/>
      </c>
      <c r="B192" s="65" t="str">
        <f ca="1">IF('Trust - Frontsheet'!A201="","",'Trust - Frontsheet'!D201)</f>
        <v/>
      </c>
      <c r="C192" s="65" t="str">
        <f ca="1">IF(VLOOKUP(A192,'Trust - Frontsheet'!$A$16:$AC$215,5,0)="","",VLOOKUP(A192,'Trust - Frontsheet'!$A$16:$AC$216,5,0))</f>
        <v/>
      </c>
      <c r="D192" s="65" t="str">
        <f ca="1">IF(VLOOKUP(A192,'Trust - Frontsheet'!$A$16:$AC$215,6,0)="","",VLOOKUP(A192,'Trust - Frontsheet'!$A$16:$AC$216,6,0))</f>
        <v/>
      </c>
      <c r="E192" s="66" t="str" cm="1">
        <f t="array" aca="1" ref="E192" ca="1">IF(OR(SUMPRODUCT(--(ISTEXT('Trust - Frontsheet'!I201:AC201)))&gt;0,SUMPRODUCT(--(ISERROR('Trust - Frontsheet'!AD201:AT201)))&gt;0),"There is invalid data on this row",IF(SUMPRODUCT(--('Trust - Frontsheet'!I201:AC201&lt;0))&gt;0,"This row contains negative values",IF(AND(L192="This is a blank Row",COUNTBLANK(INDIRECT("L" &amp; ROW() + 1 &amp; ":L" &amp; 206))&gt;0),"No blank rows in the data","")))</f>
        <v/>
      </c>
      <c r="F192" s="65" t="str">
        <f ca="1">IF(A192 = "","",IF('Trust - Frontsheet'!D201="", "Site code not present",""))</f>
        <v/>
      </c>
      <c r="G192" s="65" t="str">
        <f>IF('Trust - Frontsheet'!D201="","",IF(VLOOKUP(A192,'Trust - Frontsheet'!$A$16:$AC$215,6,0)="","Ward name not present",""))</f>
        <v/>
      </c>
      <c r="H192" s="65" t="str">
        <f ca="1">IF(A192="","",IF(VLOOKUP(A192,'Trust - Frontsheet'!$A$16:$AC$215,7,0)="","Specialty 1 has not been selected",""))</f>
        <v/>
      </c>
      <c r="I192" s="66" t="str">
        <f ca="1">IF(A192="","",IF(OR(COUNTIF(Specialties,VLOOKUP(A192,'Trust - Frontsheet'!$A$16:$AC$215,7,0))=0, AND(COUNTIF(Specialties,VLOOKUP(A192,'Trust - Frontsheet'!$A$16:$AC$215,8,0))=0,VLOOKUP(A192,'Trust - Frontsheet'!$A$16:$AC$215,8,0)&lt;&gt;"")),"You have entered unacceptable specialties.",""))</f>
        <v/>
      </c>
      <c r="J192" s="65"/>
      <c r="K192" s="65" t="str">
        <f t="shared" ca="1" si="2"/>
        <v/>
      </c>
      <c r="L192" s="65" t="str" cm="1">
        <f t="array" ref="L192">IF(SUMPRODUCT(--('Trust - Frontsheet'!$D201:$AC201=""))&lt;&gt;26,"","This is a blank row")</f>
        <v>This is a blank row</v>
      </c>
    </row>
    <row r="193" spans="1:12" ht="45" customHeight="1" x14ac:dyDescent="0.2">
      <c r="A193" t="str">
        <f ca="1">IF('Trust - Frontsheet'!A202="","",'Trust - Frontsheet'!A202)</f>
        <v/>
      </c>
      <c r="B193" s="65" t="str">
        <f ca="1">IF('Trust - Frontsheet'!A202="","",'Trust - Frontsheet'!D202)</f>
        <v/>
      </c>
      <c r="C193" s="65" t="str">
        <f ca="1">IF(VLOOKUP(A193,'Trust - Frontsheet'!$A$16:$AC$215,5,0)="","",VLOOKUP(A193,'Trust - Frontsheet'!$A$16:$AC$216,5,0))</f>
        <v/>
      </c>
      <c r="D193" s="65" t="str">
        <f ca="1">IF(VLOOKUP(A193,'Trust - Frontsheet'!$A$16:$AC$215,6,0)="","",VLOOKUP(A193,'Trust - Frontsheet'!$A$16:$AC$216,6,0))</f>
        <v/>
      </c>
      <c r="E193" s="66" t="str" cm="1">
        <f t="array" aca="1" ref="E193" ca="1">IF(OR(SUMPRODUCT(--(ISTEXT('Trust - Frontsheet'!I202:AC202)))&gt;0,SUMPRODUCT(--(ISERROR('Trust - Frontsheet'!AD202:AT202)))&gt;0),"There is invalid data on this row",IF(SUMPRODUCT(--('Trust - Frontsheet'!I202:AC202&lt;0))&gt;0,"This row contains negative values",IF(AND(L193="This is a blank Row",COUNTBLANK(INDIRECT("L" &amp; ROW() + 1 &amp; ":L" &amp; 206))&gt;0),"No blank rows in the data","")))</f>
        <v/>
      </c>
      <c r="F193" s="65" t="str">
        <f ca="1">IF(A193 = "","",IF('Trust - Frontsheet'!D202="", "Site code not present",""))</f>
        <v/>
      </c>
      <c r="G193" s="65" t="str">
        <f>IF('Trust - Frontsheet'!D202="","",IF(VLOOKUP(A193,'Trust - Frontsheet'!$A$16:$AC$215,6,0)="","Ward name not present",""))</f>
        <v/>
      </c>
      <c r="H193" s="65" t="str">
        <f ca="1">IF(A193="","",IF(VLOOKUP(A193,'Trust - Frontsheet'!$A$16:$AC$215,7,0)="","Specialty 1 has not been selected",""))</f>
        <v/>
      </c>
      <c r="I193" s="66" t="str">
        <f ca="1">IF(A193="","",IF(OR(COUNTIF(Specialties,VLOOKUP(A193,'Trust - Frontsheet'!$A$16:$AC$215,7,0))=0, AND(COUNTIF(Specialties,VLOOKUP(A193,'Trust - Frontsheet'!$A$16:$AC$215,8,0))=0,VLOOKUP(A193,'Trust - Frontsheet'!$A$16:$AC$215,8,0)&lt;&gt;"")),"You have entered unacceptable specialties.",""))</f>
        <v/>
      </c>
      <c r="J193" s="65"/>
      <c r="K193" s="65" t="str">
        <f t="shared" ca="1" si="2"/>
        <v/>
      </c>
      <c r="L193" s="65" t="str" cm="1">
        <f t="array" ref="L193">IF(SUMPRODUCT(--('Trust - Frontsheet'!$D202:$AC202=""))&lt;&gt;26,"","This is a blank row")</f>
        <v>This is a blank row</v>
      </c>
    </row>
    <row r="194" spans="1:12" ht="45" customHeight="1" x14ac:dyDescent="0.2">
      <c r="A194" t="str">
        <f ca="1">IF('Trust - Frontsheet'!A203="","",'Trust - Frontsheet'!A203)</f>
        <v/>
      </c>
      <c r="B194" s="65" t="str">
        <f ca="1">IF('Trust - Frontsheet'!A203="","",'Trust - Frontsheet'!D203)</f>
        <v/>
      </c>
      <c r="C194" s="65" t="str">
        <f ca="1">IF(VLOOKUP(A194,'Trust - Frontsheet'!$A$16:$AC$215,5,0)="","",VLOOKUP(A194,'Trust - Frontsheet'!$A$16:$AC$216,5,0))</f>
        <v/>
      </c>
      <c r="D194" s="65" t="str">
        <f ca="1">IF(VLOOKUP(A194,'Trust - Frontsheet'!$A$16:$AC$215,6,0)="","",VLOOKUP(A194,'Trust - Frontsheet'!$A$16:$AC$216,6,0))</f>
        <v/>
      </c>
      <c r="E194" s="66" t="str" cm="1">
        <f t="array" aca="1" ref="E194" ca="1">IF(OR(SUMPRODUCT(--(ISTEXT('Trust - Frontsheet'!I203:AC203)))&gt;0,SUMPRODUCT(--(ISERROR('Trust - Frontsheet'!AD203:AT203)))&gt;0),"There is invalid data on this row",IF(SUMPRODUCT(--('Trust - Frontsheet'!I203:AC203&lt;0))&gt;0,"This row contains negative values",IF(AND(L194="This is a blank Row",COUNTBLANK(INDIRECT("L" &amp; ROW() + 1 &amp; ":L" &amp; 206))&gt;0),"No blank rows in the data","")))</f>
        <v/>
      </c>
      <c r="F194" s="65" t="str">
        <f ca="1">IF(A194 = "","",IF('Trust - Frontsheet'!D203="", "Site code not present",""))</f>
        <v/>
      </c>
      <c r="G194" s="65" t="str">
        <f>IF('Trust - Frontsheet'!D203="","",IF(VLOOKUP(A194,'Trust - Frontsheet'!$A$16:$AC$215,6,0)="","Ward name not present",""))</f>
        <v/>
      </c>
      <c r="H194" s="65" t="str">
        <f ca="1">IF(A194="","",IF(VLOOKUP(A194,'Trust - Frontsheet'!$A$16:$AC$215,7,0)="","Specialty 1 has not been selected",""))</f>
        <v/>
      </c>
      <c r="I194" s="66" t="str">
        <f ca="1">IF(A194="","",IF(OR(COUNTIF(Specialties,VLOOKUP(A194,'Trust - Frontsheet'!$A$16:$AC$215,7,0))=0, AND(COUNTIF(Specialties,VLOOKUP(A194,'Trust - Frontsheet'!$A$16:$AC$215,8,0))=0,VLOOKUP(A194,'Trust - Frontsheet'!$A$16:$AC$215,8,0)&lt;&gt;"")),"You have entered unacceptable specialties.",""))</f>
        <v/>
      </c>
      <c r="J194" s="65"/>
      <c r="K194" s="65" t="str">
        <f t="shared" ca="1" si="2"/>
        <v/>
      </c>
      <c r="L194" s="65" t="str" cm="1">
        <f t="array" ref="L194">IF(SUMPRODUCT(--('Trust - Frontsheet'!$D203:$AC203=""))&lt;&gt;26,"","This is a blank row")</f>
        <v>This is a blank row</v>
      </c>
    </row>
    <row r="195" spans="1:12" ht="45" customHeight="1" x14ac:dyDescent="0.2">
      <c r="A195" t="str">
        <f ca="1">IF('Trust - Frontsheet'!A204="","",'Trust - Frontsheet'!A204)</f>
        <v/>
      </c>
      <c r="B195" s="65" t="str">
        <f ca="1">IF('Trust - Frontsheet'!A204="","",'Trust - Frontsheet'!D204)</f>
        <v/>
      </c>
      <c r="C195" s="65" t="str">
        <f ca="1">IF(VLOOKUP(A195,'Trust - Frontsheet'!$A$16:$AC$215,5,0)="","",VLOOKUP(A195,'Trust - Frontsheet'!$A$16:$AC$216,5,0))</f>
        <v/>
      </c>
      <c r="D195" s="65" t="str">
        <f ca="1">IF(VLOOKUP(A195,'Trust - Frontsheet'!$A$16:$AC$215,6,0)="","",VLOOKUP(A195,'Trust - Frontsheet'!$A$16:$AC$216,6,0))</f>
        <v/>
      </c>
      <c r="E195" s="66" t="str" cm="1">
        <f t="array" aca="1" ref="E195" ca="1">IF(OR(SUMPRODUCT(--(ISTEXT('Trust - Frontsheet'!I204:AC204)))&gt;0,SUMPRODUCT(--(ISERROR('Trust - Frontsheet'!AD204:AT204)))&gt;0),"There is invalid data on this row",IF(SUMPRODUCT(--('Trust - Frontsheet'!I204:AC204&lt;0))&gt;0,"This row contains negative values",IF(AND(L195="This is a blank Row",COUNTBLANK(INDIRECT("L" &amp; ROW() + 1 &amp; ":L" &amp; 206))&gt;0),"No blank rows in the data","")))</f>
        <v/>
      </c>
      <c r="F195" s="65" t="str">
        <f ca="1">IF(A195 = "","",IF('Trust - Frontsheet'!D204="", "Site code not present",""))</f>
        <v/>
      </c>
      <c r="G195" s="65" t="str">
        <f>IF('Trust - Frontsheet'!D204="","",IF(VLOOKUP(A195,'Trust - Frontsheet'!$A$16:$AC$215,6,0)="","Ward name not present",""))</f>
        <v/>
      </c>
      <c r="H195" s="65" t="str">
        <f ca="1">IF(A195="","",IF(VLOOKUP(A195,'Trust - Frontsheet'!$A$16:$AC$215,7,0)="","Specialty 1 has not been selected",""))</f>
        <v/>
      </c>
      <c r="I195" s="66" t="str">
        <f ca="1">IF(A195="","",IF(OR(COUNTIF(Specialties,VLOOKUP(A195,'Trust - Frontsheet'!$A$16:$AC$215,7,0))=0, AND(COUNTIF(Specialties,VLOOKUP(A195,'Trust - Frontsheet'!$A$16:$AC$215,8,0))=0,VLOOKUP(A195,'Trust - Frontsheet'!$A$16:$AC$215,8,0)&lt;&gt;"")),"You have entered unacceptable specialties.",""))</f>
        <v/>
      </c>
      <c r="J195" s="65"/>
      <c r="K195" s="65" t="str">
        <f t="shared" ca="1" si="2"/>
        <v/>
      </c>
      <c r="L195" s="65" t="str" cm="1">
        <f t="array" ref="L195">IF(SUMPRODUCT(--('Trust - Frontsheet'!$D204:$AC204=""))&lt;&gt;26,"","This is a blank row")</f>
        <v>This is a blank row</v>
      </c>
    </row>
    <row r="196" spans="1:12" ht="45" customHeight="1" x14ac:dyDescent="0.2">
      <c r="A196" t="str">
        <f ca="1">IF('Trust - Frontsheet'!A205="","",'Trust - Frontsheet'!A205)</f>
        <v/>
      </c>
      <c r="B196" s="65" t="str">
        <f ca="1">IF('Trust - Frontsheet'!A205="","",'Trust - Frontsheet'!D205)</f>
        <v/>
      </c>
      <c r="C196" s="65" t="str">
        <f ca="1">IF(VLOOKUP(A196,'Trust - Frontsheet'!$A$16:$AC$215,5,0)="","",VLOOKUP(A196,'Trust - Frontsheet'!$A$16:$AC$216,5,0))</f>
        <v/>
      </c>
      <c r="D196" s="65" t="str">
        <f ca="1">IF(VLOOKUP(A196,'Trust - Frontsheet'!$A$16:$AC$215,6,0)="","",VLOOKUP(A196,'Trust - Frontsheet'!$A$16:$AC$216,6,0))</f>
        <v/>
      </c>
      <c r="E196" s="66" t="str" cm="1">
        <f t="array" aca="1" ref="E196" ca="1">IF(OR(SUMPRODUCT(--(ISTEXT('Trust - Frontsheet'!I205:AC205)))&gt;0,SUMPRODUCT(--(ISERROR('Trust - Frontsheet'!AD205:AT205)))&gt;0),"There is invalid data on this row",IF(SUMPRODUCT(--('Trust - Frontsheet'!I205:AC205&lt;0))&gt;0,"This row contains negative values",IF(AND(L196="This is a blank Row",COUNTBLANK(INDIRECT("L" &amp; ROW() + 1 &amp; ":L" &amp; 206))&gt;0),"No blank rows in the data","")))</f>
        <v/>
      </c>
      <c r="F196" s="65" t="str">
        <f ca="1">IF(A196 = "","",IF('Trust - Frontsheet'!D205="", "Site code not present",""))</f>
        <v/>
      </c>
      <c r="G196" s="65" t="str">
        <f>IF('Trust - Frontsheet'!D205="","",IF(VLOOKUP(A196,'Trust - Frontsheet'!$A$16:$AC$215,6,0)="","Ward name not present",""))</f>
        <v/>
      </c>
      <c r="H196" s="65" t="str">
        <f ca="1">IF(A196="","",IF(VLOOKUP(A196,'Trust - Frontsheet'!$A$16:$AC$215,7,0)="","Specialty 1 has not been selected",""))</f>
        <v/>
      </c>
      <c r="I196" s="66" t="str">
        <f ca="1">IF(A196="","",IF(OR(COUNTIF(Specialties,VLOOKUP(A196,'Trust - Frontsheet'!$A$16:$AC$215,7,0))=0, AND(COUNTIF(Specialties,VLOOKUP(A196,'Trust - Frontsheet'!$A$16:$AC$215,8,0))=0,VLOOKUP(A196,'Trust - Frontsheet'!$A$16:$AC$215,8,0)&lt;&gt;"")),"You have entered unacceptable specialties.",""))</f>
        <v/>
      </c>
      <c r="J196" s="65"/>
      <c r="K196" s="65" t="str">
        <f t="shared" ca="1" si="2"/>
        <v/>
      </c>
      <c r="L196" s="65" t="str" cm="1">
        <f t="array" ref="L196">IF(SUMPRODUCT(--('Trust - Frontsheet'!$D205:$AC205=""))&lt;&gt;26,"","This is a blank row")</f>
        <v>This is a blank row</v>
      </c>
    </row>
    <row r="197" spans="1:12" ht="45" customHeight="1" x14ac:dyDescent="0.2">
      <c r="A197" t="str">
        <f ca="1">IF('Trust - Frontsheet'!A206="","",'Trust - Frontsheet'!A206)</f>
        <v/>
      </c>
      <c r="B197" s="65" t="str">
        <f ca="1">IF('Trust - Frontsheet'!A206="","",'Trust - Frontsheet'!D206)</f>
        <v/>
      </c>
      <c r="C197" s="65" t="str">
        <f ca="1">IF(VLOOKUP(A197,'Trust - Frontsheet'!$A$16:$AC$215,5,0)="","",VLOOKUP(A197,'Trust - Frontsheet'!$A$16:$AC$216,5,0))</f>
        <v/>
      </c>
      <c r="D197" s="65" t="str">
        <f ca="1">IF(VLOOKUP(A197,'Trust - Frontsheet'!$A$16:$AC$215,6,0)="","",VLOOKUP(A197,'Trust - Frontsheet'!$A$16:$AC$216,6,0))</f>
        <v/>
      </c>
      <c r="E197" s="66" t="str" cm="1">
        <f t="array" aca="1" ref="E197" ca="1">IF(OR(SUMPRODUCT(--(ISTEXT('Trust - Frontsheet'!I206:AC206)))&gt;0,SUMPRODUCT(--(ISERROR('Trust - Frontsheet'!AD206:AT206)))&gt;0),"There is invalid data on this row",IF(SUMPRODUCT(--('Trust - Frontsheet'!I206:AC206&lt;0))&gt;0,"This row contains negative values",IF(AND(L197="This is a blank Row",COUNTBLANK(INDIRECT("L" &amp; ROW() + 1 &amp; ":L" &amp; 206))&gt;0),"No blank rows in the data","")))</f>
        <v/>
      </c>
      <c r="F197" s="65" t="str">
        <f ca="1">IF(A197 = "","",IF('Trust - Frontsheet'!D206="", "Site code not present",""))</f>
        <v/>
      </c>
      <c r="G197" s="65" t="str">
        <f>IF('Trust - Frontsheet'!D206="","",IF(VLOOKUP(A197,'Trust - Frontsheet'!$A$16:$AC$215,6,0)="","Ward name not present",""))</f>
        <v/>
      </c>
      <c r="H197" s="65" t="str">
        <f ca="1">IF(A197="","",IF(VLOOKUP(A197,'Trust - Frontsheet'!$A$16:$AC$215,7,0)="","Specialty 1 has not been selected",""))</f>
        <v/>
      </c>
      <c r="I197" s="66" t="str">
        <f ca="1">IF(A197="","",IF(OR(COUNTIF(Specialties,VLOOKUP(A197,'Trust - Frontsheet'!$A$16:$AC$215,7,0))=0, AND(COUNTIF(Specialties,VLOOKUP(A197,'Trust - Frontsheet'!$A$16:$AC$215,8,0))=0,VLOOKUP(A197,'Trust - Frontsheet'!$A$16:$AC$215,8,0)&lt;&gt;"")),"You have entered unacceptable specialties.",""))</f>
        <v/>
      </c>
      <c r="J197" s="65"/>
      <c r="K197" s="65" t="str">
        <f t="shared" ca="1" si="2"/>
        <v/>
      </c>
      <c r="L197" s="65" t="str" cm="1">
        <f t="array" ref="L197">IF(SUMPRODUCT(--('Trust - Frontsheet'!$D206:$AC206=""))&lt;&gt;26,"","This is a blank row")</f>
        <v>This is a blank row</v>
      </c>
    </row>
    <row r="198" spans="1:12" ht="45" customHeight="1" x14ac:dyDescent="0.2">
      <c r="A198" t="str">
        <f ca="1">IF('Trust - Frontsheet'!A207="","",'Trust - Frontsheet'!A207)</f>
        <v/>
      </c>
      <c r="B198" s="65" t="str">
        <f ca="1">IF('Trust - Frontsheet'!A207="","",'Trust - Frontsheet'!D207)</f>
        <v/>
      </c>
      <c r="C198" s="65" t="str">
        <f ca="1">IF(VLOOKUP(A198,'Trust - Frontsheet'!$A$16:$AC$215,5,0)="","",VLOOKUP(A198,'Trust - Frontsheet'!$A$16:$AC$216,5,0))</f>
        <v/>
      </c>
      <c r="D198" s="65" t="str">
        <f ca="1">IF(VLOOKUP(A198,'Trust - Frontsheet'!$A$16:$AC$215,6,0)="","",VLOOKUP(A198,'Trust - Frontsheet'!$A$16:$AC$216,6,0))</f>
        <v/>
      </c>
      <c r="E198" s="66" t="str" cm="1">
        <f t="array" aca="1" ref="E198" ca="1">IF(OR(SUMPRODUCT(--(ISTEXT('Trust - Frontsheet'!I207:AC207)))&gt;0,SUMPRODUCT(--(ISERROR('Trust - Frontsheet'!AD207:AT207)))&gt;0),"There is invalid data on this row",IF(SUMPRODUCT(--('Trust - Frontsheet'!I207:AC207&lt;0))&gt;0,"This row contains negative values",IF(AND(L198="This is a blank Row",COUNTBLANK(INDIRECT("L" &amp; ROW() + 1 &amp; ":L" &amp; 206))&gt;0),"No blank rows in the data","")))</f>
        <v/>
      </c>
      <c r="F198" s="65" t="str">
        <f ca="1">IF(A198 = "","",IF('Trust - Frontsheet'!D207="", "Site code not present",""))</f>
        <v/>
      </c>
      <c r="G198" s="65" t="str">
        <f>IF('Trust - Frontsheet'!D207="","",IF(VLOOKUP(A198,'Trust - Frontsheet'!$A$16:$AC$215,6,0)="","Ward name not present",""))</f>
        <v/>
      </c>
      <c r="H198" s="65" t="str">
        <f ca="1">IF(A198="","",IF(VLOOKUP(A198,'Trust - Frontsheet'!$A$16:$AC$215,7,0)="","Specialty 1 has not been selected",""))</f>
        <v/>
      </c>
      <c r="I198" s="66" t="str">
        <f ca="1">IF(A198="","",IF(OR(COUNTIF(Specialties,VLOOKUP(A198,'Trust - Frontsheet'!$A$16:$AC$215,7,0))=0, AND(COUNTIF(Specialties,VLOOKUP(A198,'Trust - Frontsheet'!$A$16:$AC$215,8,0))=0,VLOOKUP(A198,'Trust - Frontsheet'!$A$16:$AC$215,8,0)&lt;&gt;"")),"You have entered unacceptable specialties.",""))</f>
        <v/>
      </c>
      <c r="J198" s="65"/>
      <c r="K198" s="65" t="str">
        <f t="shared" ca="1" si="2"/>
        <v/>
      </c>
      <c r="L198" s="65" t="str" cm="1">
        <f t="array" ref="L198">IF(SUMPRODUCT(--('Trust - Frontsheet'!$D207:$AC207=""))&lt;&gt;26,"","This is a blank row")</f>
        <v>This is a blank row</v>
      </c>
    </row>
    <row r="199" spans="1:12" ht="45" customHeight="1" x14ac:dyDescent="0.2">
      <c r="A199" t="str">
        <f ca="1">IF('Trust - Frontsheet'!A208="","",'Trust - Frontsheet'!A208)</f>
        <v/>
      </c>
      <c r="B199" s="65" t="str">
        <f ca="1">IF('Trust - Frontsheet'!A208="","",'Trust - Frontsheet'!D208)</f>
        <v/>
      </c>
      <c r="C199" s="65" t="str">
        <f ca="1">IF(VLOOKUP(A199,'Trust - Frontsheet'!$A$16:$AC$215,5,0)="","",VLOOKUP(A199,'Trust - Frontsheet'!$A$16:$AC$216,5,0))</f>
        <v/>
      </c>
      <c r="D199" s="65" t="str">
        <f ca="1">IF(VLOOKUP(A199,'Trust - Frontsheet'!$A$16:$AC$215,6,0)="","",VLOOKUP(A199,'Trust - Frontsheet'!$A$16:$AC$216,6,0))</f>
        <v/>
      </c>
      <c r="E199" s="66" t="str" cm="1">
        <f t="array" aca="1" ref="E199" ca="1">IF(OR(SUMPRODUCT(--(ISTEXT('Trust - Frontsheet'!I208:AC208)))&gt;0,SUMPRODUCT(--(ISERROR('Trust - Frontsheet'!AD208:AT208)))&gt;0),"There is invalid data on this row",IF(SUMPRODUCT(--('Trust - Frontsheet'!I208:AC208&lt;0))&gt;0,"This row contains negative values",IF(AND(L199="This is a blank Row",COUNTBLANK(INDIRECT("L" &amp; ROW() + 1 &amp; ":L" &amp; 206))&gt;0),"No blank rows in the data","")))</f>
        <v/>
      </c>
      <c r="F199" s="65" t="str">
        <f ca="1">IF(A199 = "","",IF('Trust - Frontsheet'!D208="", "Site code not present",""))</f>
        <v/>
      </c>
      <c r="G199" s="65" t="str">
        <f>IF('Trust - Frontsheet'!D208="","",IF(VLOOKUP(A199,'Trust - Frontsheet'!$A$16:$AC$215,6,0)="","Ward name not present",""))</f>
        <v/>
      </c>
      <c r="H199" s="65" t="str">
        <f ca="1">IF(A199="","",IF(VLOOKUP(A199,'Trust - Frontsheet'!$A$16:$AC$215,7,0)="","Specialty 1 has not been selected",""))</f>
        <v/>
      </c>
      <c r="I199" s="66" t="str">
        <f ca="1">IF(A199="","",IF(OR(COUNTIF(Specialties,VLOOKUP(A199,'Trust - Frontsheet'!$A$16:$AC$215,7,0))=0, AND(COUNTIF(Specialties,VLOOKUP(A199,'Trust - Frontsheet'!$A$16:$AC$215,8,0))=0,VLOOKUP(A199,'Trust - Frontsheet'!$A$16:$AC$215,8,0)&lt;&gt;"")),"You have entered unacceptable specialties.",""))</f>
        <v/>
      </c>
      <c r="J199" s="65"/>
      <c r="K199" s="65" t="str">
        <f t="shared" ca="1" si="2"/>
        <v/>
      </c>
      <c r="L199" s="65" t="str" cm="1">
        <f t="array" ref="L199">IF(SUMPRODUCT(--('Trust - Frontsheet'!$D208:$AC208=""))&lt;&gt;26,"","This is a blank row")</f>
        <v>This is a blank row</v>
      </c>
    </row>
    <row r="200" spans="1:12" ht="45" customHeight="1" x14ac:dyDescent="0.2">
      <c r="A200" t="str">
        <f ca="1">IF('Trust - Frontsheet'!A209="","",'Trust - Frontsheet'!A209)</f>
        <v/>
      </c>
      <c r="B200" s="65" t="str">
        <f ca="1">IF('Trust - Frontsheet'!A209="","",'Trust - Frontsheet'!D209)</f>
        <v/>
      </c>
      <c r="C200" s="65" t="str">
        <f ca="1">IF(VLOOKUP(A200,'Trust - Frontsheet'!$A$16:$AC$215,5,0)="","",VLOOKUP(A200,'Trust - Frontsheet'!$A$16:$AC$216,5,0))</f>
        <v/>
      </c>
      <c r="D200" s="65" t="str">
        <f ca="1">IF(VLOOKUP(A200,'Trust - Frontsheet'!$A$16:$AC$215,6,0)="","",VLOOKUP(A200,'Trust - Frontsheet'!$A$16:$AC$216,6,0))</f>
        <v/>
      </c>
      <c r="E200" s="66" t="str" cm="1">
        <f t="array" aca="1" ref="E200" ca="1">IF(OR(SUMPRODUCT(--(ISTEXT('Trust - Frontsheet'!I209:AC209)))&gt;0,SUMPRODUCT(--(ISERROR('Trust - Frontsheet'!AD209:AT209)))&gt;0),"There is invalid data on this row",IF(SUMPRODUCT(--('Trust - Frontsheet'!I209:AC209&lt;0))&gt;0,"This row contains negative values",IF(AND(L200="This is a blank Row",COUNTBLANK(INDIRECT("L" &amp; ROW() + 1 &amp; ":L" &amp; 206))&gt;0),"No blank rows in the data","")))</f>
        <v/>
      </c>
      <c r="F200" s="65" t="str">
        <f ca="1">IF(A200 = "","",IF('Trust - Frontsheet'!D209="", "Site code not present",""))</f>
        <v/>
      </c>
      <c r="G200" s="65" t="str">
        <f>IF('Trust - Frontsheet'!D209="","",IF(VLOOKUP(A200,'Trust - Frontsheet'!$A$16:$AC$215,6,0)="","Ward name not present",""))</f>
        <v/>
      </c>
      <c r="H200" s="65" t="str">
        <f ca="1">IF(A200="","",IF(VLOOKUP(A200,'Trust - Frontsheet'!$A$16:$AC$215,7,0)="","Specialty 1 has not been selected",""))</f>
        <v/>
      </c>
      <c r="I200" s="66" t="str">
        <f ca="1">IF(A200="","",IF(OR(COUNTIF(Specialties,VLOOKUP(A200,'Trust - Frontsheet'!$A$16:$AC$215,7,0))=0, AND(COUNTIF(Specialties,VLOOKUP(A200,'Trust - Frontsheet'!$A$16:$AC$215,8,0))=0,VLOOKUP(A200,'Trust - Frontsheet'!$A$16:$AC$215,8,0)&lt;&gt;"")),"You have entered unacceptable specialties.",""))</f>
        <v/>
      </c>
      <c r="J200" s="65"/>
      <c r="K200" s="65" t="str">
        <f t="shared" ref="K200:K206" ca="1" si="3">IF(A200="","",IF(COUNTIF($A$7:$A$206,A200)&gt;1,"You have entered a duplicate site-ward pair",""))</f>
        <v/>
      </c>
      <c r="L200" s="65" t="str" cm="1">
        <f t="array" ref="L200">IF(SUMPRODUCT(--('Trust - Frontsheet'!$D209:$AC209=""))&lt;&gt;26,"","This is a blank row")</f>
        <v>This is a blank row</v>
      </c>
    </row>
    <row r="201" spans="1:12" ht="45" customHeight="1" x14ac:dyDescent="0.2">
      <c r="A201" t="str">
        <f ca="1">IF('Trust - Frontsheet'!A210="","",'Trust - Frontsheet'!A210)</f>
        <v/>
      </c>
      <c r="B201" s="65" t="str">
        <f ca="1">IF('Trust - Frontsheet'!A210="","",'Trust - Frontsheet'!D210)</f>
        <v/>
      </c>
      <c r="C201" s="65" t="str">
        <f ca="1">IF(VLOOKUP(A201,'Trust - Frontsheet'!$A$16:$AC$215,5,0)="","",VLOOKUP(A201,'Trust - Frontsheet'!$A$16:$AC$216,5,0))</f>
        <v/>
      </c>
      <c r="D201" s="65" t="str">
        <f ca="1">IF(VLOOKUP(A201,'Trust - Frontsheet'!$A$16:$AC$215,6,0)="","",VLOOKUP(A201,'Trust - Frontsheet'!$A$16:$AC$216,6,0))</f>
        <v/>
      </c>
      <c r="E201" s="66" t="str" cm="1">
        <f t="array" aca="1" ref="E201" ca="1">IF(OR(SUMPRODUCT(--(ISTEXT('Trust - Frontsheet'!I210:AC210)))&gt;0,SUMPRODUCT(--(ISERROR('Trust - Frontsheet'!AD210:AT210)))&gt;0),"There is invalid data on this row",IF(SUMPRODUCT(--('Trust - Frontsheet'!I210:AC210&lt;0))&gt;0,"This row contains negative values",IF(AND(L201="This is a blank Row",COUNTBLANK(INDIRECT("L" &amp; ROW() + 1 &amp; ":L" &amp; 206))&gt;0),"No blank rows in the data","")))</f>
        <v/>
      </c>
      <c r="F201" s="65" t="str">
        <f ca="1">IF(A201 = "","",IF('Trust - Frontsheet'!D210="", "Site code not present",""))</f>
        <v/>
      </c>
      <c r="G201" s="65" t="str">
        <f>IF('Trust - Frontsheet'!D210="","",IF(VLOOKUP(A201,'Trust - Frontsheet'!$A$16:$AC$215,6,0)="","Ward name not present",""))</f>
        <v/>
      </c>
      <c r="H201" s="65" t="str">
        <f ca="1">IF(A201="","",IF(VLOOKUP(A201,'Trust - Frontsheet'!$A$16:$AC$215,7,0)="","Specialty 1 has not been selected",""))</f>
        <v/>
      </c>
      <c r="I201" s="66" t="str">
        <f ca="1">IF(A201="","",IF(OR(COUNTIF(Specialties,VLOOKUP(A201,'Trust - Frontsheet'!$A$16:$AC$215,7,0))=0, AND(COUNTIF(Specialties,VLOOKUP(A201,'Trust - Frontsheet'!$A$16:$AC$215,8,0))=0,VLOOKUP(A201,'Trust - Frontsheet'!$A$16:$AC$215,8,0)&lt;&gt;"")),"You have entered unacceptable specialties.",""))</f>
        <v/>
      </c>
      <c r="J201" s="65"/>
      <c r="K201" s="65" t="str">
        <f t="shared" ca="1" si="3"/>
        <v/>
      </c>
      <c r="L201" s="65" t="str" cm="1">
        <f t="array" ref="L201">IF(SUMPRODUCT(--('Trust - Frontsheet'!$D210:$AC210=""))&lt;&gt;26,"","This is a blank row")</f>
        <v>This is a blank row</v>
      </c>
    </row>
    <row r="202" spans="1:12" ht="45" customHeight="1" x14ac:dyDescent="0.2">
      <c r="A202" t="str">
        <f ca="1">IF('Trust - Frontsheet'!A211="","",'Trust - Frontsheet'!A211)</f>
        <v/>
      </c>
      <c r="B202" s="65" t="str">
        <f ca="1">IF('Trust - Frontsheet'!A211="","",'Trust - Frontsheet'!D211)</f>
        <v/>
      </c>
      <c r="C202" s="65" t="str">
        <f ca="1">IF(VLOOKUP(A202,'Trust - Frontsheet'!$A$16:$AC$215,5,0)="","",VLOOKUP(A202,'Trust - Frontsheet'!$A$16:$AC$216,5,0))</f>
        <v/>
      </c>
      <c r="D202" s="65" t="str">
        <f ca="1">IF(VLOOKUP(A202,'Trust - Frontsheet'!$A$16:$AC$215,6,0)="","",VLOOKUP(A202,'Trust - Frontsheet'!$A$16:$AC$216,6,0))</f>
        <v/>
      </c>
      <c r="E202" s="66" t="str" cm="1">
        <f t="array" aca="1" ref="E202" ca="1">IF(OR(SUMPRODUCT(--(ISTEXT('Trust - Frontsheet'!I211:AC211)))&gt;0,SUMPRODUCT(--(ISERROR('Trust - Frontsheet'!AD211:AT211)))&gt;0),"There is invalid data on this row",IF(SUMPRODUCT(--('Trust - Frontsheet'!I211:AC211&lt;0))&gt;0,"This row contains negative values",IF(AND(L202="This is a blank Row",COUNTBLANK(INDIRECT("L" &amp; ROW() + 1 &amp; ":L" &amp; 206))&gt;0),"No blank rows in the data","")))</f>
        <v/>
      </c>
      <c r="F202" s="65" t="str">
        <f ca="1">IF(A202 = "","",IF('Trust - Frontsheet'!D211="", "Site code not present",""))</f>
        <v/>
      </c>
      <c r="G202" s="65" t="str">
        <f>IF('Trust - Frontsheet'!D211="","",IF(VLOOKUP(A202,'Trust - Frontsheet'!$A$16:$AC$215,6,0)="","Ward name not present",""))</f>
        <v/>
      </c>
      <c r="H202" s="65" t="str">
        <f ca="1">IF(A202="","",IF(VLOOKUP(A202,'Trust - Frontsheet'!$A$16:$AC$215,7,0)="","Specialty 1 has not been selected",""))</f>
        <v/>
      </c>
      <c r="I202" s="66" t="str">
        <f ca="1">IF(A202="","",IF(OR(COUNTIF(Specialties,VLOOKUP(A202,'Trust - Frontsheet'!$A$16:$AC$215,7,0))=0, AND(COUNTIF(Specialties,VLOOKUP(A202,'Trust - Frontsheet'!$A$16:$AC$215,8,0))=0,VLOOKUP(A202,'Trust - Frontsheet'!$A$16:$AC$215,8,0)&lt;&gt;"")),"You have entered unacceptable specialties.",""))</f>
        <v/>
      </c>
      <c r="J202" s="65"/>
      <c r="K202" s="65" t="str">
        <f t="shared" ca="1" si="3"/>
        <v/>
      </c>
      <c r="L202" s="65" t="str" cm="1">
        <f t="array" ref="L202">IF(SUMPRODUCT(--('Trust - Frontsheet'!$D211:$AC211=""))&lt;&gt;26,"","This is a blank row")</f>
        <v>This is a blank row</v>
      </c>
    </row>
    <row r="203" spans="1:12" ht="45" customHeight="1" x14ac:dyDescent="0.2">
      <c r="A203" t="str">
        <f ca="1">IF('Trust - Frontsheet'!A212="","",'Trust - Frontsheet'!A212)</f>
        <v/>
      </c>
      <c r="B203" s="65" t="str">
        <f ca="1">IF('Trust - Frontsheet'!A212="","",'Trust - Frontsheet'!D212)</f>
        <v/>
      </c>
      <c r="C203" s="65" t="str">
        <f ca="1">IF(VLOOKUP(A203,'Trust - Frontsheet'!$A$16:$AC$215,5,0)="","",VLOOKUP(A203,'Trust - Frontsheet'!$A$16:$AC$216,5,0))</f>
        <v/>
      </c>
      <c r="D203" s="65" t="str">
        <f ca="1">IF(VLOOKUP(A203,'Trust - Frontsheet'!$A$16:$AC$215,6,0)="","",VLOOKUP(A203,'Trust - Frontsheet'!$A$16:$AC$216,6,0))</f>
        <v/>
      </c>
      <c r="E203" s="66" t="str" cm="1">
        <f t="array" aca="1" ref="E203" ca="1">IF(OR(SUMPRODUCT(--(ISTEXT('Trust - Frontsheet'!I212:AC212)))&gt;0,SUMPRODUCT(--(ISERROR('Trust - Frontsheet'!AD212:AT212)))&gt;0),"There is invalid data on this row",IF(SUMPRODUCT(--('Trust - Frontsheet'!I212:AC212&lt;0))&gt;0,"This row contains negative values",IF(AND(L203="This is a blank Row",COUNTBLANK(INDIRECT("L" &amp; ROW() + 1 &amp; ":L" &amp; 206))&gt;0),"No blank rows in the data","")))</f>
        <v/>
      </c>
      <c r="F203" s="65" t="str">
        <f ca="1">IF(A203 = "","",IF('Trust - Frontsheet'!D212="", "Site code not present",""))</f>
        <v/>
      </c>
      <c r="G203" s="65" t="str">
        <f>IF('Trust - Frontsheet'!D212="","",IF(VLOOKUP(A203,'Trust - Frontsheet'!$A$16:$AC$215,6,0)="","Ward name not present",""))</f>
        <v/>
      </c>
      <c r="H203" s="65" t="str">
        <f ca="1">IF(A203="","",IF(VLOOKUP(A203,'Trust - Frontsheet'!$A$16:$AC$215,7,0)="","Specialty 1 has not been selected",""))</f>
        <v/>
      </c>
      <c r="I203" s="66" t="str">
        <f ca="1">IF(A203="","",IF(OR(COUNTIF(Specialties,VLOOKUP(A203,'Trust - Frontsheet'!$A$16:$AC$215,7,0))=0, AND(COUNTIF(Specialties,VLOOKUP(A203,'Trust - Frontsheet'!$A$16:$AC$215,8,0))=0,VLOOKUP(A203,'Trust - Frontsheet'!$A$16:$AC$215,8,0)&lt;&gt;"")),"You have entered unacceptable specialties.",""))</f>
        <v/>
      </c>
      <c r="J203" s="65"/>
      <c r="K203" s="65" t="str">
        <f t="shared" ca="1" si="3"/>
        <v/>
      </c>
      <c r="L203" s="65" t="str" cm="1">
        <f t="array" ref="L203">IF(SUMPRODUCT(--('Trust - Frontsheet'!$D212:$AC212=""))&lt;&gt;26,"","This is a blank row")</f>
        <v>This is a blank row</v>
      </c>
    </row>
    <row r="204" spans="1:12" ht="45" customHeight="1" x14ac:dyDescent="0.2">
      <c r="A204" t="str">
        <f ca="1">IF('Trust - Frontsheet'!A213="","",'Trust - Frontsheet'!A213)</f>
        <v/>
      </c>
      <c r="B204" s="65" t="str">
        <f ca="1">IF('Trust - Frontsheet'!A213="","",'Trust - Frontsheet'!D213)</f>
        <v/>
      </c>
      <c r="C204" s="65" t="str">
        <f ca="1">IF(VLOOKUP(A204,'Trust - Frontsheet'!$A$16:$AC$215,5,0)="","",VLOOKUP(A204,'Trust - Frontsheet'!$A$16:$AC$216,5,0))</f>
        <v/>
      </c>
      <c r="D204" s="65" t="str">
        <f ca="1">IF(VLOOKUP(A204,'Trust - Frontsheet'!$A$16:$AC$215,6,0)="","",VLOOKUP(A204,'Trust - Frontsheet'!$A$16:$AC$216,6,0))</f>
        <v/>
      </c>
      <c r="E204" s="66" t="str" cm="1">
        <f t="array" aca="1" ref="E204" ca="1">IF(OR(SUMPRODUCT(--(ISTEXT('Trust - Frontsheet'!I213:AC213)))&gt;0,SUMPRODUCT(--(ISERROR('Trust - Frontsheet'!AD213:AT213)))&gt;0),"There is invalid data on this row",IF(SUMPRODUCT(--('Trust - Frontsheet'!I213:AC213&lt;0))&gt;0,"This row contains negative values",IF(AND(L204="This is a blank Row",COUNTBLANK(INDIRECT("L" &amp; ROW() + 1 &amp; ":L" &amp; 206))&gt;0),"No blank rows in the data","")))</f>
        <v/>
      </c>
      <c r="F204" s="65" t="str">
        <f ca="1">IF(A204 = "","",IF('Trust - Frontsheet'!D213="", "Site code not present",""))</f>
        <v/>
      </c>
      <c r="G204" s="65" t="str">
        <f>IF('Trust - Frontsheet'!D213="","",IF(VLOOKUP(A204,'Trust - Frontsheet'!$A$16:$AC$215,6,0)="","Ward name not present",""))</f>
        <v/>
      </c>
      <c r="H204" s="65" t="str">
        <f ca="1">IF(A204="","",IF(VLOOKUP(A204,'Trust - Frontsheet'!$A$16:$AC$215,7,0)="","Specialty 1 has not been selected",""))</f>
        <v/>
      </c>
      <c r="I204" s="66" t="str">
        <f ca="1">IF(A204="","",IF(OR(COUNTIF(Specialties,VLOOKUP(A204,'Trust - Frontsheet'!$A$16:$AC$215,7,0))=0, AND(COUNTIF(Specialties,VLOOKUP(A204,'Trust - Frontsheet'!$A$16:$AC$215,8,0))=0,VLOOKUP(A204,'Trust - Frontsheet'!$A$16:$AC$215,8,0)&lt;&gt;"")),"You have entered unacceptable specialties.",""))</f>
        <v/>
      </c>
      <c r="J204" s="65"/>
      <c r="K204" s="65" t="str">
        <f t="shared" ca="1" si="3"/>
        <v/>
      </c>
      <c r="L204" s="65" t="str" cm="1">
        <f t="array" ref="L204">IF(SUMPRODUCT(--('Trust - Frontsheet'!$D213:$AC213=""))&lt;&gt;26,"","This is a blank row")</f>
        <v>This is a blank row</v>
      </c>
    </row>
    <row r="205" spans="1:12" ht="45" customHeight="1" x14ac:dyDescent="0.2">
      <c r="A205" t="str">
        <f ca="1">IF('Trust - Frontsheet'!A214="","",'Trust - Frontsheet'!A214)</f>
        <v/>
      </c>
      <c r="B205" s="65" t="str">
        <f ca="1">IF('Trust - Frontsheet'!A214="","",'Trust - Frontsheet'!D214)</f>
        <v/>
      </c>
      <c r="C205" s="65" t="str">
        <f ca="1">IF(VLOOKUP(A205,'Trust - Frontsheet'!$A$16:$AC$215,5,0)="","",VLOOKUP(A205,'Trust - Frontsheet'!$A$16:$AC$216,5,0))</f>
        <v/>
      </c>
      <c r="D205" s="65" t="str">
        <f ca="1">IF(VLOOKUP(A205,'Trust - Frontsheet'!$A$16:$AC$215,6,0)="","",VLOOKUP(A205,'Trust - Frontsheet'!$A$16:$AC$216,6,0))</f>
        <v/>
      </c>
      <c r="E205" s="66" t="str" cm="1">
        <f t="array" aca="1" ref="E205" ca="1">IF(OR(SUMPRODUCT(--(ISTEXT('Trust - Frontsheet'!I214:AC214)))&gt;0,SUMPRODUCT(--(ISERROR('Trust - Frontsheet'!AD214:AT214)))&gt;0),"There is invalid data on this row",IF(SUMPRODUCT(--('Trust - Frontsheet'!I214:AC214&lt;0))&gt;0,"This row contains negative values",IF(AND(L205="This is a blank Row",COUNTBLANK(INDIRECT("L" &amp; ROW() + 1 &amp; ":L" &amp; 206))&gt;0),"No blank rows in the data","")))</f>
        <v/>
      </c>
      <c r="F205" s="65" t="str">
        <f ca="1">IF(A205 = "","",IF('Trust - Frontsheet'!D214="", "Site code not present",""))</f>
        <v/>
      </c>
      <c r="G205" s="65" t="str">
        <f>IF('Trust - Frontsheet'!D214="","",IF(VLOOKUP(A205,'Trust - Frontsheet'!$A$16:$AC$215,6,0)="","Ward name not present",""))</f>
        <v/>
      </c>
      <c r="H205" s="65" t="str">
        <f ca="1">IF(A205="","",IF(VLOOKUP(A205,'Trust - Frontsheet'!$A$16:$AC$215,7,0)="","Specialty 1 has not been selected",""))</f>
        <v/>
      </c>
      <c r="I205" s="66" t="str">
        <f ca="1">IF(A205="","",IF(OR(COUNTIF(Specialties,VLOOKUP(A205,'Trust - Frontsheet'!$A$16:$AC$215,7,0))=0, AND(COUNTIF(Specialties,VLOOKUP(A205,'Trust - Frontsheet'!$A$16:$AC$215,8,0))=0,VLOOKUP(A205,'Trust - Frontsheet'!$A$16:$AC$215,8,0)&lt;&gt;"")),"You have entered unacceptable specialties.",""))</f>
        <v/>
      </c>
      <c r="J205" s="65"/>
      <c r="K205" s="65" t="str">
        <f t="shared" ca="1" si="3"/>
        <v/>
      </c>
      <c r="L205" s="65" t="str" cm="1">
        <f t="array" ref="L205">IF(SUMPRODUCT(--('Trust - Frontsheet'!$D214:$AC214=""))&lt;&gt;26,"","This is a blank row")</f>
        <v>This is a blank row</v>
      </c>
    </row>
    <row r="206" spans="1:12" ht="45" customHeight="1" x14ac:dyDescent="0.2">
      <c r="A206" t="str">
        <f ca="1">IF('Trust - Frontsheet'!A215="","",'Trust - Frontsheet'!A215)</f>
        <v/>
      </c>
      <c r="B206" s="65" t="str">
        <f ca="1">IF('Trust - Frontsheet'!A215="","",'Trust - Frontsheet'!D215)</f>
        <v/>
      </c>
      <c r="C206" s="65" t="str">
        <f ca="1">IF(VLOOKUP(A206,'Trust - Frontsheet'!$A$16:$AC$215,5,0)="","",VLOOKUP(A206,'Trust - Frontsheet'!$A$16:$AC$216,5,0))</f>
        <v/>
      </c>
      <c r="D206" s="65" t="str">
        <f ca="1">IF(VLOOKUP(A206,'Trust - Frontsheet'!$A$16:$AC$215,6,0)="","",VLOOKUP(A206,'Trust - Frontsheet'!$A$16:$AC$216,6,0))</f>
        <v/>
      </c>
      <c r="E206" s="66" t="str" cm="1">
        <f t="array" aca="1" ref="E206" ca="1">IF(OR(SUMPRODUCT(--(ISTEXT('Trust - Frontsheet'!I215:AC215)))&gt;0,SUMPRODUCT(--(ISERROR('Trust - Frontsheet'!AD215:AT215)))&gt;0),"There is invalid data on this row",IF(SUMPRODUCT(--('Trust - Frontsheet'!I215:AC215&lt;0))&gt;0,"This row contains negative values",""))</f>
        <v/>
      </c>
      <c r="F206" s="65" t="str">
        <f ca="1">IF(A206 = "","",IF('Trust - Frontsheet'!D215="", "Site code not present",""))</f>
        <v/>
      </c>
      <c r="G206" s="65" t="str">
        <f>IF('Trust - Frontsheet'!D215="","",IF(VLOOKUP(A206,'Trust - Frontsheet'!$A$16:$AC$215,6,0)="","Ward name not present",""))</f>
        <v/>
      </c>
      <c r="H206" s="65" t="str">
        <f ca="1">IF(A206="","",IF(VLOOKUP(A206,'Trust - Frontsheet'!$A$16:$AC$215,7,0)="","Specialty 1 has not been selected",""))</f>
        <v/>
      </c>
      <c r="I206" s="66" t="str">
        <f ca="1">IF(A206="","",IF(OR(COUNTIF(Specialties,VLOOKUP(A206,'Trust - Frontsheet'!$A$16:$AC$215,7,0))=0, AND(COUNTIF(Specialties,VLOOKUP(A206,'Trust - Frontsheet'!$A$16:$AC$215,8,0))=0,VLOOKUP(A206,'Trust - Frontsheet'!$A$16:$AC$215,8,0)&lt;&gt;"")),"You have entered unacceptable specialties.",""))</f>
        <v/>
      </c>
      <c r="J206" s="65"/>
      <c r="K206" s="65" t="str">
        <f t="shared" ca="1" si="3"/>
        <v/>
      </c>
      <c r="L206" s="65" t="str" cm="1">
        <f t="array" ref="L206">IF(SUMPRODUCT(--('Trust - Frontsheet'!$D215:$AC215=""))&lt;&gt;26,"","This is a blank row")</f>
        <v>This is a blank row</v>
      </c>
    </row>
  </sheetData>
  <sheetProtection algorithmName="SHA-512" hashValue="7jUuQc7l+pt8KWhKPUQ/BvymZ0FpCSCIARgWe2XzbxFNGBktwJCbbxcdJkgvMLECexBbWk6VM3q2oLUR2L+XtA==" saltValue="djIUw/vglEAO4okggsX6Nw==" spinCount="100000" sheet="1" objects="1" scenarios="1"/>
  <mergeCells count="1">
    <mergeCell ref="A4:K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0B041C-AD0C-4FE1-A51E-B358773FB35D}">
  <sheetPr codeName="Sheet8"/>
  <dimension ref="A1:T215"/>
  <sheetViews>
    <sheetView showGridLines="0" topLeftCell="B13" zoomScale="70" zoomScaleNormal="70" workbookViewId="0">
      <selection activeCell="B14" sqref="B14"/>
    </sheetView>
  </sheetViews>
  <sheetFormatPr defaultColWidth="0" defaultRowHeight="15" zeroHeight="1" x14ac:dyDescent="0.2"/>
  <cols>
    <col min="1" max="1" width="0" hidden="1" customWidth="1"/>
    <col min="2" max="2" width="21.6640625" customWidth="1"/>
    <col min="3" max="3" width="27.88671875" bestFit="1" customWidth="1"/>
    <col min="4" max="11" width="21.6640625" customWidth="1"/>
    <col min="12" max="17" width="20" customWidth="1"/>
    <col min="18" max="18" width="14.5546875" customWidth="1"/>
    <col min="19" max="19" width="16.6640625" customWidth="1"/>
    <col min="20" max="20" width="8.88671875" customWidth="1"/>
    <col min="21" max="16384" width="8.88671875" hidden="1"/>
  </cols>
  <sheetData>
    <row r="1" spans="1:19" x14ac:dyDescent="0.2"/>
    <row r="2" spans="1:19" x14ac:dyDescent="0.2"/>
    <row r="3" spans="1:19" x14ac:dyDescent="0.2"/>
    <row r="4" spans="1:19" x14ac:dyDescent="0.2"/>
    <row r="5" spans="1:19" ht="15.75" customHeight="1" x14ac:dyDescent="0.2">
      <c r="B5" s="128" t="s">
        <v>14187</v>
      </c>
      <c r="C5" s="128"/>
      <c r="D5" s="128"/>
      <c r="E5" s="128"/>
      <c r="F5" s="128"/>
      <c r="G5" s="128"/>
      <c r="H5" s="128"/>
      <c r="I5" s="128"/>
      <c r="J5" s="128"/>
      <c r="K5" s="128"/>
    </row>
    <row r="6" spans="1:19" ht="84" customHeight="1" x14ac:dyDescent="0.2">
      <c r="B6" s="64" t="s">
        <v>14122</v>
      </c>
      <c r="C6" s="64" t="s">
        <v>14123</v>
      </c>
      <c r="D6" s="64" t="s">
        <v>14124</v>
      </c>
      <c r="E6" s="64" t="s">
        <v>14125</v>
      </c>
      <c r="F6" s="64" t="s">
        <v>14126</v>
      </c>
      <c r="G6" s="64" t="s">
        <v>14127</v>
      </c>
      <c r="H6" s="64" t="s">
        <v>14128</v>
      </c>
      <c r="I6" s="64" t="s">
        <v>14129</v>
      </c>
      <c r="J6" s="64" t="s">
        <v>14076</v>
      </c>
      <c r="K6" s="64" t="s">
        <v>14077</v>
      </c>
    </row>
    <row r="7" spans="1:19" ht="70.5" customHeight="1" x14ac:dyDescent="0.2">
      <c r="B7" s="67" t="str">
        <f ca="1">IF(AND('Control Panel'!$E$6&lt;&gt;"",ISNUMBER('Trust - Frontsheet'!AK15),OR('Trust - Frontsheet'!AK15&lt;0.8,'Trust - Frontsheet'!AK15&gt;1.5)),"Registered Nurses/Midwives Avg Day Fill rate not between 80 and 150%","")</f>
        <v/>
      </c>
      <c r="C7" s="67" t="str">
        <f ca="1">IF(AND('Control Panel'!$E$6&lt;&gt;"",ISNUMBER('Trust - Frontsheet'!AL15),OR('Trust - Frontsheet'!AL15&lt;0.8,'Trust - Frontsheet'!AL15&gt;1.5)),"Non-Registered Nurses/Midwives Avg Day Fill rate not between 80 and 150%","")</f>
        <v/>
      </c>
      <c r="D7" s="67" t="str">
        <f ca="1">IF(AND('Control Panel'!$E$6&lt;&gt;"",ISNUMBER('Trust - Frontsheet'!AM15),OR('Trust - Frontsheet'!AM15&lt;0.8,'Trust - Frontsheet'!AM15&gt;1.5)),"Registered Nursing Associates Day Fill rate not between 80 and 150%","")</f>
        <v/>
      </c>
      <c r="E7" s="67" t="str">
        <f ca="1">IF(AND('Control Panel'!$E$6&lt;&gt;"",ISNUMBER('Trust - Frontsheet'!AN15),OR('Trust - Frontsheet'!AN15&lt;0.8,'Trust - Frontsheet'!AN15&gt;1.5)),"Non-Registered Nursing Associates Day Fill rate not between 80 and 150%","")</f>
        <v/>
      </c>
      <c r="F7" s="67" t="str">
        <f ca="1">IF(AND('Control Panel'!$E$6&lt;&gt;"",ISNUMBER('Trust - Frontsheet'!AO15),OR('Trust - Frontsheet'!AO15&lt;0.8,'Trust - Frontsheet'!AO15&gt;1.5)),"Registered Nurses/Midwives Avg Night Fill rate not between 80 and 150%","")</f>
        <v/>
      </c>
      <c r="G7" s="67" t="str">
        <f ca="1">IF(AND('Control Panel'!$E$6&lt;&gt;"",ISNUMBER('Trust - Frontsheet'!AP15),OR('Trust - Frontsheet'!AP15&lt;0.8,'Trust - Frontsheet'!AP15&gt;1.5)),"Non-Registered Nurses/Midwives Avg Night Fill rate not between 80 and 150%","")</f>
        <v/>
      </c>
      <c r="H7" s="67" t="str">
        <f ca="1">IF(AND('Control Panel'!$E$6&lt;&gt;"",ISNUMBER('Trust - Frontsheet'!AQ15),OR('Trust - Frontsheet'!AQ15&lt;0.8,'Trust - Frontsheet'!AQ15&gt;1.5)),"Registered Nursing Associates Avg Night Fill rate not between 80 and 150%","")</f>
        <v/>
      </c>
      <c r="I7" s="67" t="str">
        <f ca="1">IF(AND('Control Panel'!$E$6&lt;&gt;"",ISNUMBER('Trust - Frontsheet'!AR15),OR('Trust - Frontsheet'!AR15&lt;0.8,'Trust - Frontsheet'!AR15&gt;1.5)),"Non-Registered Nursing Associates Avg Night Fill rate not between 80 and 150%","")</f>
        <v/>
      </c>
      <c r="J7" s="67" t="str">
        <f ca="1">IF(AND('Control Panel'!$E$6&lt;&gt;"",ISNUMBER('Trust - Frontsheet'!AS15),OR('Trust - Frontsheet'!AS15&lt;0.8,'Trust - Frontsheet'!AS15&gt;1.5)),"Registered Allied Health Professionals Avg Fill rate not between 80 and 150%","")</f>
        <v>Registered Allied Health Professionals Avg Fill rate not between 80 and 150%</v>
      </c>
      <c r="K7" s="67" t="str">
        <f ca="1">IF(AND('Control Panel'!$E$6&lt;&gt;"",ISNUMBER('Trust - Frontsheet'!AT15),OR('Trust - Frontsheet'!AT15&lt;0.8,'Trust - Frontsheet'!AT15&gt;1.5)),"Non-Registered Allied Health Professionals Avg Fill rate not between 80 and 150%","")</f>
        <v>Non-Registered Allied Health Professionals Avg Fill rate not between 80 and 150%</v>
      </c>
    </row>
    <row r="8" spans="1:19" x14ac:dyDescent="0.2"/>
    <row r="9" spans="1:19" x14ac:dyDescent="0.2"/>
    <row r="10" spans="1:19" ht="15.75" x14ac:dyDescent="0.25">
      <c r="A10" s="127" t="s">
        <v>14191</v>
      </c>
      <c r="B10" s="127"/>
      <c r="C10" s="127"/>
      <c r="D10" s="127"/>
      <c r="E10" s="127"/>
      <c r="F10" s="127"/>
      <c r="G10" s="127"/>
      <c r="H10" s="127"/>
      <c r="I10" s="127"/>
      <c r="J10" s="127"/>
      <c r="K10" s="127"/>
      <c r="L10" s="127"/>
      <c r="M10" s="127"/>
      <c r="N10" s="127"/>
      <c r="O10" s="127"/>
      <c r="P10" s="127"/>
      <c r="Q10" s="127"/>
      <c r="R10" s="127"/>
      <c r="S10" s="127"/>
    </row>
    <row r="11" spans="1:19" ht="15.75" x14ac:dyDescent="0.25">
      <c r="E11" s="70" cm="1">
        <f t="array" aca="1" ref="E11" ca="1">SUM(--(LEN(E14:E213)&gt;0))</f>
        <v>5</v>
      </c>
      <c r="F11" s="70" cm="1">
        <f t="array" aca="1" ref="F11" ca="1">SUM(--(LEN(F14:F213)&gt;0))</f>
        <v>10</v>
      </c>
      <c r="G11" s="70" cm="1">
        <f t="array" aca="1" ref="G11" ca="1">SUM(--(LEN(G14:G213)&gt;0))</f>
        <v>0</v>
      </c>
      <c r="H11" s="70" cm="1">
        <f t="array" aca="1" ref="H11" ca="1">SUM(--(LEN(H14:H213)&gt;0))</f>
        <v>0</v>
      </c>
      <c r="I11" s="70" cm="1">
        <f t="array" aca="1" ref="I11" ca="1">SUM(--(LEN(I14:I213)&gt;0))</f>
        <v>6</v>
      </c>
      <c r="J11" s="70" cm="1">
        <f t="array" aca="1" ref="J11" ca="1">SUM(--(LEN(J14:J213)&gt;0))</f>
        <v>12</v>
      </c>
      <c r="K11" s="70" cm="1">
        <f t="array" aca="1" ref="K11" ca="1">SUM(--(LEN(K14:K213)&gt;0))</f>
        <v>0</v>
      </c>
      <c r="L11" s="70" cm="1">
        <f t="array" aca="1" ref="L11" ca="1">SUM(--(LEN(L14:L213)&gt;0))</f>
        <v>0</v>
      </c>
      <c r="M11" s="70" cm="1">
        <f t="array" aca="1" ref="M11" ca="1">SUM(--(LEN(M14:M213)&gt;0))</f>
        <v>0</v>
      </c>
      <c r="N11" s="70" cm="1">
        <f t="array" aca="1" ref="N11" ca="1">SUM(--(LEN(N14:N213)&gt;0))</f>
        <v>0</v>
      </c>
      <c r="O11" s="70" cm="1">
        <f t="array" aca="1" ref="O11" ca="1">SUM(--(LEN(O14:O213)&gt;0))</f>
        <v>1</v>
      </c>
      <c r="P11" s="70" cm="1">
        <f t="array" aca="1" ref="P11" ca="1">SUM(--(LEN(P14:P213)&gt;0))</f>
        <v>1</v>
      </c>
      <c r="Q11" s="70" cm="1">
        <f t="array" aca="1" ref="Q11" ca="1">SUM(--(LEN(Q14:Q213)&gt;0))</f>
        <v>1</v>
      </c>
      <c r="R11" s="70" cm="1">
        <f t="array" aca="1" ref="R11" ca="1">SUM(--(LEN(R14:R213)&gt;0))</f>
        <v>0</v>
      </c>
      <c r="S11" s="70" cm="1">
        <f t="array" aca="1" ref="S11" ca="1">SUM(--(LEN(S14:S213)&gt;0))</f>
        <v>0</v>
      </c>
    </row>
    <row r="12" spans="1:19" ht="15.75" x14ac:dyDescent="0.25">
      <c r="B12" s="127" t="s">
        <v>14190</v>
      </c>
      <c r="C12" s="127"/>
      <c r="D12" s="127"/>
      <c r="E12" s="127"/>
      <c r="F12" s="127"/>
      <c r="G12" s="127"/>
      <c r="H12" s="127"/>
      <c r="I12" s="127"/>
      <c r="J12" s="127"/>
      <c r="K12" s="127"/>
      <c r="L12" s="127"/>
      <c r="M12" s="127"/>
      <c r="N12" s="127"/>
      <c r="O12" s="127"/>
      <c r="P12" s="127"/>
      <c r="Q12" s="127"/>
      <c r="R12" s="127"/>
      <c r="S12" s="127"/>
    </row>
    <row r="13" spans="1:19" ht="204.75" x14ac:dyDescent="0.2">
      <c r="A13" s="64" t="s">
        <v>14184</v>
      </c>
      <c r="B13" s="64" t="s">
        <v>14078</v>
      </c>
      <c r="C13" s="64" t="s">
        <v>14185</v>
      </c>
      <c r="D13" s="64" t="s">
        <v>14186</v>
      </c>
      <c r="E13" s="64" t="s">
        <v>14133</v>
      </c>
      <c r="F13" s="64" t="s">
        <v>14134</v>
      </c>
      <c r="G13" s="64" t="s">
        <v>14135</v>
      </c>
      <c r="H13" s="64" t="s">
        <v>14136</v>
      </c>
      <c r="I13" s="64" t="s">
        <v>14137</v>
      </c>
      <c r="J13" s="64" t="s">
        <v>14138</v>
      </c>
      <c r="K13" s="64" t="s">
        <v>14139</v>
      </c>
      <c r="L13" s="64" t="s">
        <v>14140</v>
      </c>
      <c r="M13" s="64" t="s">
        <v>14141</v>
      </c>
      <c r="N13" s="64" t="s">
        <v>14142</v>
      </c>
      <c r="O13" s="64" t="s">
        <v>14188</v>
      </c>
      <c r="P13" s="64" t="s">
        <v>14189</v>
      </c>
      <c r="Q13" s="64" t="s">
        <v>40</v>
      </c>
      <c r="R13" s="64" t="s">
        <v>14132</v>
      </c>
      <c r="S13" s="64" t="s">
        <v>14414</v>
      </c>
    </row>
    <row r="14" spans="1:19" ht="57" customHeight="1" x14ac:dyDescent="0.2">
      <c r="A14" s="66" t="str">
        <f ca="1">IF('Trust - Frontsheet'!A16="","",'Trust - Frontsheet'!A16)</f>
        <v>RTQ02Abbey</v>
      </c>
      <c r="B14" s="66" t="str">
        <f ca="1">IF('Trust - Frontsheet'!A16="","",'Trust - Frontsheet'!D16)</f>
        <v>RTQ02</v>
      </c>
      <c r="C14" s="66" t="str">
        <f ca="1">IF(VLOOKUP(A14,'Trust - Frontsheet'!$A$16:$AC$215,5,0)="","",VLOOKUP(A14,'Trust - Frontsheet'!$A$16:$AC$216,5,0))</f>
        <v>WOTTON LAWN HOSPITAL</v>
      </c>
      <c r="D14" s="66" t="str">
        <f ca="1">IF(VLOOKUP(A14,'Trust - Frontsheet'!$A$16:$AC$215,6,0)="","",VLOOKUP(A14,'Trust - Frontsheet'!$A$16:$AC$216,6,0))</f>
        <v>Abbey</v>
      </c>
      <c r="E14" s="66" t="str">
        <f ca="1">IF(A14="","",IF(AND('Trust - Frontsheet'!AK16&gt;1,ISNUMBER('Trust - Frontsheet'!AK16)),"Registered Nurses/Midwives Avg Day Fill rate &gt; 100%",""))</f>
        <v/>
      </c>
      <c r="F14" s="66" t="str">
        <f ca="1">IF(A14="","",IF(AND(ISNUMBER('Trust - Frontsheet'!AL16),'Trust - Frontsheet'!AL16&gt;1),"Non-Registered Nurses/Midwives Avg Day Fill rate &gt; 100%",""))</f>
        <v>Non-Registered Nurses/Midwives Avg Day Fill rate &gt; 100%</v>
      </c>
      <c r="G14" s="66" t="str">
        <f ca="1">IF(A14="","",IF(AND(ISNUMBER('Trust - Frontsheet'!AM16),'Trust - Frontsheet'!AM16&gt;1),"Registered Nursing Associates Day Fill rate &gt; 100%",""))</f>
        <v/>
      </c>
      <c r="H14" s="66" t="str">
        <f ca="1">IF(A14="","",IF(AND(ISNUMBER('Trust - Frontsheet'!AN16),'Trust - Frontsheet'!AN16&gt;1),"Non-Registered Nursing Associates Day Fill rate &gt; 100%",""))</f>
        <v/>
      </c>
      <c r="I14" s="66" t="str">
        <f ca="1">IF(A14="","",IF(AND(ISNUMBER('Trust - Frontsheet'!AO16),'Trust - Frontsheet'!AO16&gt;1),"Registered Nurses/Midwives Avg Night Fill rate &gt; 100%",""))</f>
        <v>Registered Nurses/Midwives Avg Night Fill rate &gt; 100%</v>
      </c>
      <c r="J14" s="66" t="str">
        <f ca="1">IF(A14="","",IF(AND(ISNUMBER('Trust - Frontsheet'!AP16),'Trust - Frontsheet'!AP16&gt;1),"Non-Registered Nurses/Midwives Avg Night Fill rate &gt;100%",""))</f>
        <v>Non-Registered Nurses/Midwives Avg Night Fill rate &gt;100%</v>
      </c>
      <c r="K14" s="66" t="str">
        <f ca="1">IF(A14="","",IF(AND(ISNUMBER('Trust - Frontsheet'!AQ16),'Trust - Frontsheet'!AQ16&gt;1),"Registered Nursing Associates Avg Night Fill rate 100%",""))</f>
        <v/>
      </c>
      <c r="L14" s="66" t="str">
        <f ca="1">IF(A14="","",IF(AND(ISNUMBER('Trust - Frontsheet'!AR16),'Trust - Frontsheet'!AR16&gt;1),"Non-Registered Nursing Associates Avg Night Fill rate &gt; 100%",""))</f>
        <v/>
      </c>
      <c r="M14" s="66" t="str">
        <f ca="1">IF(A14="","",IF(AND(ISNUMBER('Trust - Frontsheet'!AS16),'Trust - Frontsheet'!AS16&gt;1),"Registered Allied Health Professionals Avg Fill rate &gt; 100%",""))</f>
        <v/>
      </c>
      <c r="N14" s="66" t="str">
        <f ca="1">IF(A14="","",IF(AND(ISNUMBER('Trust - Frontsheet'!AT16),'Trust - Frontsheet'!AT16&gt;1),"Non-Registered Allied Health Professionals Avg Fill rate &gt; 100%",""))</f>
        <v/>
      </c>
      <c r="O14" s="66" t="str">
        <f ca="1">IF(A14="","",IF((VLOOKUP(A14,'Trust - Frontsheet'!$A$16:$AC$216,9,0)+VLOOKUP(A14,'Trust - Frontsheet'!$A$16:$AC$216,11,0)+VLOOKUP(A14,'Trust - Frontsheet'!$A$16:$AC$216,13,0)+VLOOKUP(A14,'Trust - Frontsheet'!$A$16:$AC$216,15,0)+VLOOKUP(A14,'Trust - Frontsheet'!$A$16:$AC$216,17,0)+VLOOKUP(A14,'Trust - Frontsheet'!$A$16:$AC$216,19,0)+VLOOKUP(A14,'Trust - Frontsheet'!$A$16:$AC$216,21,0)+VLOOKUP(A14,'Trust - Frontsheet'!$A$16:$AC$216,23,0)+VLOOKUP(A14,'Trust - Frontsheet'!$A$16:$AC$216,25,0)+VLOOKUP(A14,'Trust - Frontsheet'!$A$16:$AC$216,27,0))&lt;=0,"Planned hours aren't greater than zero",""))</f>
        <v/>
      </c>
      <c r="P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Frontsheet'!$A$16:$AC$216,28,0))&lt;=0,"Actual hours aren't greater than zero",""))</f>
        <v/>
      </c>
      <c r="Q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Frontsheet'!$A$16:$AC$216,28,0))&lt;1448,"Actual hours are under 1448",""))</f>
        <v/>
      </c>
      <c r="R14" s="66" t="str">
        <f ca="1">IF(A14="","",IF((VLOOKUP(A14,'Trust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Frontsheet'!$A$16:$AC$216,28,0))&gt;30000,"Actual hours are greater than 30,000",""))</f>
        <v/>
      </c>
      <c r="S14" s="66" t="str">
        <f ca="1">IF(A14="","",IF(AND((VLOOKUP(A14,'Trust - Frontsheet'!$A$16:$AC$216,10,0)+VLOOKUP(A14,'Trust - Frontsheet'!$A$16:$AC$216,12,0)+VLOOKUP(A14,'Trust - Frontsheet'!$A$16:$AC$216,14,0)+VLOOKUP(A14,'Trust - Frontsheet'!$A$16:$AC$216,16,0)+VLOOKUP(A14,'Trust - Frontsheet'!$A$16:$AC$216,18,0)+VLOOKUP(A14,'Trust - Frontsheet'!$A$16:$AC$216,20,0)+VLOOKUP(A14,'Trust - Frontsheet'!$A$16:$AC$216,22,0)+VLOOKUP(A14,'Trust - Frontsheet'!$A$16:$AC$216,24,0)+VLOOKUP(A14,'Trust - Frontsheet'!$A$16:$AC$216,26,0)+VLOOKUP(A14,'Trust - Frontsheet'!$A$16:$AC$216,28,0))&gt;0,VLOOKUP(A14,'Trust - Frontsheet'!$A$16:$AC$216,29,0)&lt;=0),"Actual hours entered with no patient count",""))</f>
        <v/>
      </c>
    </row>
    <row r="15" spans="1:19" ht="45" customHeight="1" x14ac:dyDescent="0.2">
      <c r="A15" s="66" t="str">
        <f ca="1">IF('Trust - Frontsheet'!A17="","",'Trust - Frontsheet'!A17)</f>
        <v>RTQ02Dean</v>
      </c>
      <c r="B15" s="66" t="str">
        <f ca="1">IF('Trust - Frontsheet'!A17="","",'Trust - Frontsheet'!D17)</f>
        <v>RTQ02</v>
      </c>
      <c r="C15" s="66" t="str">
        <f ca="1">IF(VLOOKUP(A15,'Trust - Frontsheet'!$A$16:$AC$215,5,0)="","",VLOOKUP(A15,'Trust - Frontsheet'!$A$16:$AC$216,5,0))</f>
        <v>WOTTON LAWN HOSPITAL</v>
      </c>
      <c r="D15" s="66" t="str">
        <f ca="1">IF(VLOOKUP(A15,'Trust - Frontsheet'!$A$16:$AC$215,6,0)="","",VLOOKUP(A15,'Trust - Frontsheet'!$A$16:$AC$216,6,0))</f>
        <v>Dean</v>
      </c>
      <c r="E15" s="66" t="str">
        <f ca="1">IF(A15="","",IF(AND('Trust - Frontsheet'!AK17&gt;1,ISNUMBER('Trust - Frontsheet'!AK17)),"Registered Nurses/Midwives Avg Day Fill rate &gt; 100%",""))</f>
        <v/>
      </c>
      <c r="F15" s="66" t="str">
        <f ca="1">IF(A15="","",IF(AND(ISNUMBER('Trust - Frontsheet'!AL17),'Trust - Frontsheet'!AL17&gt;1),"Non-Registered Nurses/Midwives Avg Day Fill rate &gt; 100%",""))</f>
        <v>Non-Registered Nurses/Midwives Avg Day Fill rate &gt; 100%</v>
      </c>
      <c r="G15" s="66" t="str">
        <f ca="1">IF(A15="","",IF(AND(ISNUMBER('Trust - Frontsheet'!AM17),'Trust - Frontsheet'!AM17&gt;1),"Registered Nursing Associates Day Fill rate &gt; 100%",""))</f>
        <v/>
      </c>
      <c r="H15" s="66" t="str">
        <f ca="1">IF(A15="","",IF(AND(ISNUMBER('Trust - Frontsheet'!AN17),'Trust - Frontsheet'!AN17&gt;1),"Non-Registered Nursing Associates Day Fill rate &gt; 100%",""))</f>
        <v/>
      </c>
      <c r="I15" s="66" t="str">
        <f ca="1">IF(A15="","",IF(AND(ISNUMBER('Trust - Frontsheet'!AO17),'Trust - Frontsheet'!AO17&gt;1),"Registered Nurses/Midwives Avg Night Fill rate &gt; 100%",""))</f>
        <v>Registered Nurses/Midwives Avg Night Fill rate &gt; 100%</v>
      </c>
      <c r="J15" s="66" t="str">
        <f ca="1">IF(A15="","",IF(AND(ISNUMBER('Trust - Frontsheet'!AP17),'Trust - Frontsheet'!AP17&gt;1),"Non-Registered Nurses/Midwives Avg Night Fill rate &gt;100%",""))</f>
        <v>Non-Registered Nurses/Midwives Avg Night Fill rate &gt;100%</v>
      </c>
      <c r="K15" s="66" t="str">
        <f ca="1">IF(A15="","",IF(AND(ISNUMBER('Trust - Frontsheet'!AQ17),'Trust - Frontsheet'!AQ17&gt;1),"Registered Nursing Associates Avg Night Fill rate 100%",""))</f>
        <v/>
      </c>
      <c r="L15" s="66" t="str">
        <f ca="1">IF(A15="","",IF(AND(ISNUMBER('Trust - Frontsheet'!AR17),'Trust - Frontsheet'!AR17&gt;1),"Non-Registered Nursing Associates Avg Night Fill rate &gt; 100%",""))</f>
        <v/>
      </c>
      <c r="M15" s="66" t="str">
        <f ca="1">IF(A15="","",IF(AND(ISNUMBER('Trust - Frontsheet'!AS17),'Trust - Frontsheet'!AS17&gt;1),"Registered Allied Health Professionals Avg Fill rate &gt; 100%",""))</f>
        <v/>
      </c>
      <c r="N15" s="66" t="str">
        <f ca="1">IF(A15="","",IF(AND(ISNUMBER('Trust - Frontsheet'!AT17),'Trust - Frontsheet'!AT17&gt;1),"Non-Registered Allied Health Professionals Avg Fill rate &gt; 100%",""))</f>
        <v/>
      </c>
      <c r="O15" s="66" t="str">
        <f ca="1">IF(A15="","",IF((VLOOKUP(A15,'Trust - Frontsheet'!$A$16:$AC$216,9,0)+VLOOKUP(A15,'Trust - Frontsheet'!$A$16:$AC$216,11,0)+VLOOKUP(A15,'Trust - Frontsheet'!$A$16:$AC$216,13,0)+VLOOKUP(A15,'Trust - Frontsheet'!$A$16:$AC$216,15,0)+VLOOKUP(A15,'Trust - Frontsheet'!$A$16:$AC$216,17,0)+VLOOKUP(A15,'Trust - Frontsheet'!$A$16:$AC$216,19,0)+VLOOKUP(A15,'Trust - Frontsheet'!$A$16:$AC$216,21,0)+VLOOKUP(A15,'Trust - Frontsheet'!$A$16:$AC$216,23,0)+VLOOKUP(A15,'Trust - Frontsheet'!$A$16:$AC$216,25,0)+VLOOKUP(A15,'Trust - Frontsheet'!$A$16:$AC$216,27,0))&lt;=0,"Planned hours aren't greater than zero",""))</f>
        <v/>
      </c>
      <c r="P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Frontsheet'!$A$16:$AC$216,28,0))&lt;=0,"Actual hours aren't greater than zero",""))</f>
        <v/>
      </c>
      <c r="Q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Frontsheet'!$A$16:$AC$216,28,0))&lt;1448,"Actual hours are under 1448",""))</f>
        <v/>
      </c>
      <c r="R15" s="66" t="str">
        <f ca="1">IF(A15="","",IF((VLOOKUP(A15,'Trust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Frontsheet'!$A$16:$AC$216,28,0))&gt;30000,"Actual hours are greater than 30,000",""))</f>
        <v/>
      </c>
      <c r="S15" s="66" t="str">
        <f ca="1">IF(A15="","",IF(AND((VLOOKUP(A15,'Trust - Frontsheet'!$A$16:$AC$216,10,0)+VLOOKUP(A15,'Trust - Frontsheet'!$A$16:$AC$216,12,0)+VLOOKUP(A15,'Trust - Frontsheet'!$A$16:$AC$216,14,0)+VLOOKUP(A15,'Trust - Frontsheet'!$A$16:$AC$216,16,0)+VLOOKUP(A15,'Trust - Frontsheet'!$A$16:$AC$216,18,0)+VLOOKUP(A15,'Trust - Frontsheet'!$A$16:$AC$216,20,0)+VLOOKUP(A15,'Trust - Frontsheet'!$A$16:$AC$216,22,0)+VLOOKUP(A15,'Trust - Frontsheet'!$A$16:$AC$216,24,0)+VLOOKUP(A15,'Trust - Frontsheet'!$A$16:$AC$216,26,0)+VLOOKUP(A15,'Trust - Frontsheet'!$A$16:$AC$216,28,0))&gt;0,VLOOKUP(A15,'Trust - Frontsheet'!$A$16:$AC$216,29,0)&lt;=0),"Actual hours entered with no patient count",""))</f>
        <v/>
      </c>
    </row>
    <row r="16" spans="1:19" ht="45" customHeight="1" x14ac:dyDescent="0.2">
      <c r="A16" s="66" t="str">
        <f ca="1">IF('Trust - Frontsheet'!A18="","",'Trust - Frontsheet'!A18)</f>
        <v>RTQ02Greyfriars</v>
      </c>
      <c r="B16" s="66" t="str">
        <f ca="1">IF('Trust - Frontsheet'!A18="","",'Trust - Frontsheet'!D18)</f>
        <v>RTQ02</v>
      </c>
      <c r="C16" s="66" t="str">
        <f ca="1">IF(VLOOKUP(A16,'Trust - Frontsheet'!$A$16:$AC$215,5,0)="","",VLOOKUP(A16,'Trust - Frontsheet'!$A$16:$AC$216,5,0))</f>
        <v>WOTTON LAWN HOSPITAL</v>
      </c>
      <c r="D16" s="66" t="str">
        <f ca="1">IF(VLOOKUP(A16,'Trust - Frontsheet'!$A$16:$AC$215,6,0)="","",VLOOKUP(A16,'Trust - Frontsheet'!$A$16:$AC$216,6,0))</f>
        <v>Greyfriars</v>
      </c>
      <c r="E16" s="66" t="str">
        <f ca="1">IF(A16="","",IF(AND('Trust - Frontsheet'!AK18&gt;1,ISNUMBER('Trust - Frontsheet'!AK18)),"Registered Nurses/Midwives Avg Day Fill rate &gt; 100%",""))</f>
        <v/>
      </c>
      <c r="F16" s="66" t="str">
        <f ca="1">IF(A16="","",IF(AND(ISNUMBER('Trust - Frontsheet'!AL18),'Trust - Frontsheet'!AL18&gt;1),"Non-Registered Nurses/Midwives Avg Day Fill rate &gt; 100%",""))</f>
        <v>Non-Registered Nurses/Midwives Avg Day Fill rate &gt; 100%</v>
      </c>
      <c r="G16" s="66" t="str">
        <f ca="1">IF(A16="","",IF(AND(ISNUMBER('Trust - Frontsheet'!AM18),'Trust - Frontsheet'!AM18&gt;1),"Registered Nursing Associates Day Fill rate &gt; 100%",""))</f>
        <v/>
      </c>
      <c r="H16" s="66" t="str">
        <f ca="1">IF(A16="","",IF(AND(ISNUMBER('Trust - Frontsheet'!AN18),'Trust - Frontsheet'!AN18&gt;1),"Non-Registered Nursing Associates Day Fill rate &gt; 100%",""))</f>
        <v/>
      </c>
      <c r="I16" s="66" t="str">
        <f ca="1">IF(A16="","",IF(AND(ISNUMBER('Trust - Frontsheet'!AO18),'Trust - Frontsheet'!AO18&gt;1),"Registered Nurses/Midwives Avg Night Fill rate &gt; 100%",""))</f>
        <v/>
      </c>
      <c r="J16" s="66" t="str">
        <f ca="1">IF(A16="","",IF(AND(ISNUMBER('Trust - Frontsheet'!AP18),'Trust - Frontsheet'!AP18&gt;1),"Non-Registered Nurses/Midwives Avg Night Fill rate &gt;100%",""))</f>
        <v>Non-Registered Nurses/Midwives Avg Night Fill rate &gt;100%</v>
      </c>
      <c r="K16" s="66" t="str">
        <f ca="1">IF(A16="","",IF(AND(ISNUMBER('Trust - Frontsheet'!AQ18),'Trust - Frontsheet'!AQ18&gt;1),"Registered Nursing Associates Avg Night Fill rate 100%",""))</f>
        <v/>
      </c>
      <c r="L16" s="66" t="str">
        <f ca="1">IF(A16="","",IF(AND(ISNUMBER('Trust - Frontsheet'!AR18),'Trust - Frontsheet'!AR18&gt;1),"Non-Registered Nursing Associates Avg Night Fill rate &gt; 100%",""))</f>
        <v/>
      </c>
      <c r="M16" s="66" t="str">
        <f ca="1">IF(A16="","",IF(AND(ISNUMBER('Trust - Frontsheet'!AS18),'Trust - Frontsheet'!AS18&gt;1),"Registered Allied Health Professionals Avg Fill rate &gt; 100%",""))</f>
        <v/>
      </c>
      <c r="N16" s="66" t="str">
        <f ca="1">IF(A16="","",IF(AND(ISNUMBER('Trust - Frontsheet'!AT18),'Trust - Frontsheet'!AT18&gt;1),"Non-Registered Allied Health Professionals Avg Fill rate &gt; 100%",""))</f>
        <v/>
      </c>
      <c r="O16" s="66" t="str">
        <f ca="1">IF(A16="","",IF((VLOOKUP(A16,'Trust - Frontsheet'!$A$16:$AC$216,9,0)+VLOOKUP(A16,'Trust - Frontsheet'!$A$16:$AC$216,11,0)+VLOOKUP(A16,'Trust - Frontsheet'!$A$16:$AC$216,13,0)+VLOOKUP(A16,'Trust - Frontsheet'!$A$16:$AC$216,15,0)+VLOOKUP(A16,'Trust - Frontsheet'!$A$16:$AC$216,17,0)+VLOOKUP(A16,'Trust - Frontsheet'!$A$16:$AC$216,19,0)+VLOOKUP(A16,'Trust - Frontsheet'!$A$16:$AC$216,21,0)+VLOOKUP(A16,'Trust - Frontsheet'!$A$16:$AC$216,23,0)+VLOOKUP(A16,'Trust - Frontsheet'!$A$16:$AC$216,25,0)+VLOOKUP(A16,'Trust - Frontsheet'!$A$16:$AC$216,27,0))&lt;=0,"Planned hours aren't greater than zero",""))</f>
        <v/>
      </c>
      <c r="P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Frontsheet'!$A$16:$AC$216,28,0))&lt;=0,"Actual hours aren't greater than zero",""))</f>
        <v/>
      </c>
      <c r="Q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Frontsheet'!$A$16:$AC$216,28,0))&lt;1448,"Actual hours are under 1448",""))</f>
        <v/>
      </c>
      <c r="R16" s="66" t="str">
        <f ca="1">IF(A16="","",IF((VLOOKUP(A16,'Trust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Frontsheet'!$A$16:$AC$216,28,0))&gt;30000,"Actual hours are greater than 30,000",""))</f>
        <v/>
      </c>
      <c r="S16" s="66" t="str">
        <f ca="1">IF(A16="","",IF(AND((VLOOKUP(A16,'Trust - Frontsheet'!$A$16:$AC$216,10,0)+VLOOKUP(A16,'Trust - Frontsheet'!$A$16:$AC$216,12,0)+VLOOKUP(A16,'Trust - Frontsheet'!$A$16:$AC$216,14,0)+VLOOKUP(A16,'Trust - Frontsheet'!$A$16:$AC$216,16,0)+VLOOKUP(A16,'Trust - Frontsheet'!$A$16:$AC$216,18,0)+VLOOKUP(A16,'Trust - Frontsheet'!$A$16:$AC$216,20,0)+VLOOKUP(A16,'Trust - Frontsheet'!$A$16:$AC$216,22,0)+VLOOKUP(A16,'Trust - Frontsheet'!$A$16:$AC$216,24,0)+VLOOKUP(A16,'Trust - Frontsheet'!$A$16:$AC$216,26,0)+VLOOKUP(A16,'Trust - Frontsheet'!$A$16:$AC$216,28,0))&gt;0,VLOOKUP(A16,'Trust - Frontsheet'!$A$16:$AC$216,29,0)&lt;=0),"Actual hours entered with no patient count",""))</f>
        <v/>
      </c>
    </row>
    <row r="17" spans="1:19" ht="45" customHeight="1" x14ac:dyDescent="0.2">
      <c r="A17" s="66" t="str">
        <f ca="1">IF('Trust - Frontsheet'!A19="","",'Trust - Frontsheet'!A19)</f>
        <v>RTQ02Kingsholm</v>
      </c>
      <c r="B17" s="66" t="str">
        <f ca="1">IF('Trust - Frontsheet'!A19="","",'Trust - Frontsheet'!D19)</f>
        <v>RTQ02</v>
      </c>
      <c r="C17" s="66" t="str">
        <f ca="1">IF(VLOOKUP(A17,'Trust - Frontsheet'!$A$16:$AC$215,5,0)="","",VLOOKUP(A17,'Trust - Frontsheet'!$A$16:$AC$216,5,0))</f>
        <v>WOTTON LAWN HOSPITAL</v>
      </c>
      <c r="D17" s="66" t="str">
        <f ca="1">IF(VLOOKUP(A17,'Trust - Frontsheet'!$A$16:$AC$215,6,0)="","",VLOOKUP(A17,'Trust - Frontsheet'!$A$16:$AC$216,6,0))</f>
        <v>Kingsholm</v>
      </c>
      <c r="E17" s="66" t="str">
        <f ca="1">IF(A17="","",IF(AND('Trust - Frontsheet'!AK19&gt;1,ISNUMBER('Trust - Frontsheet'!AK19)),"Registered Nurses/Midwives Avg Day Fill rate &gt; 100%",""))</f>
        <v/>
      </c>
      <c r="F17" s="66" t="str">
        <f ca="1">IF(A17="","",IF(AND(ISNUMBER('Trust - Frontsheet'!AL19),'Trust - Frontsheet'!AL19&gt;1),"Non-Registered Nurses/Midwives Avg Day Fill rate &gt; 100%",""))</f>
        <v>Non-Registered Nurses/Midwives Avg Day Fill rate &gt; 100%</v>
      </c>
      <c r="G17" s="66" t="str">
        <f ca="1">IF(A17="","",IF(AND(ISNUMBER('Trust - Frontsheet'!AM19),'Trust - Frontsheet'!AM19&gt;1),"Registered Nursing Associates Day Fill rate &gt; 100%",""))</f>
        <v/>
      </c>
      <c r="H17" s="66" t="str">
        <f ca="1">IF(A17="","",IF(AND(ISNUMBER('Trust - Frontsheet'!AN19),'Trust - Frontsheet'!AN19&gt;1),"Non-Registered Nursing Associates Day Fill rate &gt; 100%",""))</f>
        <v/>
      </c>
      <c r="I17" s="66" t="str">
        <f ca="1">IF(A17="","",IF(AND(ISNUMBER('Trust - Frontsheet'!AO19),'Trust - Frontsheet'!AO19&gt;1),"Registered Nurses/Midwives Avg Night Fill rate &gt; 100%",""))</f>
        <v/>
      </c>
      <c r="J17" s="66" t="str">
        <f ca="1">IF(A17="","",IF(AND(ISNUMBER('Trust - Frontsheet'!AP19),'Trust - Frontsheet'!AP19&gt;1),"Non-Registered Nurses/Midwives Avg Night Fill rate &gt;100%",""))</f>
        <v>Non-Registered Nurses/Midwives Avg Night Fill rate &gt;100%</v>
      </c>
      <c r="K17" s="66" t="str">
        <f ca="1">IF(A17="","",IF(AND(ISNUMBER('Trust - Frontsheet'!AQ19),'Trust - Frontsheet'!AQ19&gt;1),"Registered Nursing Associates Avg Night Fill rate 100%",""))</f>
        <v/>
      </c>
      <c r="L17" s="66" t="str">
        <f ca="1">IF(A17="","",IF(AND(ISNUMBER('Trust - Frontsheet'!AR19),'Trust - Frontsheet'!AR19&gt;1),"Non-Registered Nursing Associates Avg Night Fill rate &gt; 100%",""))</f>
        <v/>
      </c>
      <c r="M17" s="66" t="str">
        <f ca="1">IF(A17="","",IF(AND(ISNUMBER('Trust - Frontsheet'!AS19),'Trust - Frontsheet'!AS19&gt;1),"Registered Allied Health Professionals Avg Fill rate &gt; 100%",""))</f>
        <v/>
      </c>
      <c r="N17" s="66" t="str">
        <f ca="1">IF(A17="","",IF(AND(ISNUMBER('Trust - Frontsheet'!AT19),'Trust - Frontsheet'!AT19&gt;1),"Non-Registered Allied Health Professionals Avg Fill rate &gt; 100%",""))</f>
        <v/>
      </c>
      <c r="O17" s="66" t="str">
        <f ca="1">IF(A17="","",IF((VLOOKUP(A17,'Trust - Frontsheet'!$A$16:$AC$216,9,0)+VLOOKUP(A17,'Trust - Frontsheet'!$A$16:$AC$216,11,0)+VLOOKUP(A17,'Trust - Frontsheet'!$A$16:$AC$216,13,0)+VLOOKUP(A17,'Trust - Frontsheet'!$A$16:$AC$216,15,0)+VLOOKUP(A17,'Trust - Frontsheet'!$A$16:$AC$216,17,0)+VLOOKUP(A17,'Trust - Frontsheet'!$A$16:$AC$216,19,0)+VLOOKUP(A17,'Trust - Frontsheet'!$A$16:$AC$216,21,0)+VLOOKUP(A17,'Trust - Frontsheet'!$A$16:$AC$216,23,0)+VLOOKUP(A17,'Trust - Frontsheet'!$A$16:$AC$216,25,0)+VLOOKUP(A17,'Trust - Frontsheet'!$A$16:$AC$216,27,0))&lt;=0,"Planned hours aren't greater than zero",""))</f>
        <v/>
      </c>
      <c r="P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Frontsheet'!$A$16:$AC$216,28,0))&lt;=0,"Actual hours aren't greater than zero",""))</f>
        <v/>
      </c>
      <c r="Q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Frontsheet'!$A$16:$AC$216,28,0))&lt;1448,"Actual hours are under 1448",""))</f>
        <v/>
      </c>
      <c r="R17" s="66" t="str">
        <f ca="1">IF(A17="","",IF((VLOOKUP(A17,'Trust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Frontsheet'!$A$16:$AC$216,28,0))&gt;30000,"Actual hours are greater than 30,000",""))</f>
        <v/>
      </c>
      <c r="S17" s="66" t="str">
        <f ca="1">IF(A17="","",IF(AND((VLOOKUP(A17,'Trust - Frontsheet'!$A$16:$AC$216,10,0)+VLOOKUP(A17,'Trust - Frontsheet'!$A$16:$AC$216,12,0)+VLOOKUP(A17,'Trust - Frontsheet'!$A$16:$AC$216,14,0)+VLOOKUP(A17,'Trust - Frontsheet'!$A$16:$AC$216,16,0)+VLOOKUP(A17,'Trust - Frontsheet'!$A$16:$AC$216,18,0)+VLOOKUP(A17,'Trust - Frontsheet'!$A$16:$AC$216,20,0)+VLOOKUP(A17,'Trust - Frontsheet'!$A$16:$AC$216,22,0)+VLOOKUP(A17,'Trust - Frontsheet'!$A$16:$AC$216,24,0)+VLOOKUP(A17,'Trust - Frontsheet'!$A$16:$AC$216,26,0)+VLOOKUP(A17,'Trust - Frontsheet'!$A$16:$AC$216,28,0))&gt;0,VLOOKUP(A17,'Trust - Frontsheet'!$A$16:$AC$216,29,0)&lt;=0),"Actual hours entered with no patient count",""))</f>
        <v/>
      </c>
    </row>
    <row r="18" spans="1:19" ht="45" customHeight="1" x14ac:dyDescent="0.2">
      <c r="A18" s="66" t="str">
        <f ca="1">IF('Trust - Frontsheet'!A20="","",'Trust - Frontsheet'!A20)</f>
        <v>RTQ02Montpellier</v>
      </c>
      <c r="B18" s="66" t="str">
        <f ca="1">IF('Trust - Frontsheet'!A20="","",'Trust - Frontsheet'!D20)</f>
        <v>RTQ02</v>
      </c>
      <c r="C18" s="66" t="str">
        <f ca="1">IF(VLOOKUP(A18,'Trust - Frontsheet'!$A$16:$AC$215,5,0)="","",VLOOKUP(A18,'Trust - Frontsheet'!$A$16:$AC$216,5,0))</f>
        <v>WOTTON LAWN HOSPITAL</v>
      </c>
      <c r="D18" s="66" t="str">
        <f ca="1">IF(VLOOKUP(A18,'Trust - Frontsheet'!$A$16:$AC$215,6,0)="","",VLOOKUP(A18,'Trust - Frontsheet'!$A$16:$AC$216,6,0))</f>
        <v>Montpellier</v>
      </c>
      <c r="E18" s="66" t="str">
        <f ca="1">IF(A18="","",IF(AND('Trust - Frontsheet'!AK20&gt;1,ISNUMBER('Trust - Frontsheet'!AK20)),"Registered Nurses/Midwives Avg Day Fill rate &gt; 100%",""))</f>
        <v/>
      </c>
      <c r="F18" s="66" t="str">
        <f ca="1">IF(A18="","",IF(AND(ISNUMBER('Trust - Frontsheet'!AL20),'Trust - Frontsheet'!AL20&gt;1),"Non-Registered Nurses/Midwives Avg Day Fill rate &gt; 100%",""))</f>
        <v/>
      </c>
      <c r="G18" s="66" t="str">
        <f ca="1">IF(A18="","",IF(AND(ISNUMBER('Trust - Frontsheet'!AM20),'Trust - Frontsheet'!AM20&gt;1),"Registered Nursing Associates Day Fill rate &gt; 100%",""))</f>
        <v/>
      </c>
      <c r="H18" s="66" t="str">
        <f ca="1">IF(A18="","",IF(AND(ISNUMBER('Trust - Frontsheet'!AN20),'Trust - Frontsheet'!AN20&gt;1),"Non-Registered Nursing Associates Day Fill rate &gt; 100%",""))</f>
        <v/>
      </c>
      <c r="I18" s="66" t="str">
        <f ca="1">IF(A18="","",IF(AND(ISNUMBER('Trust - Frontsheet'!AO20),'Trust - Frontsheet'!AO20&gt;1),"Registered Nurses/Midwives Avg Night Fill rate &gt; 100%",""))</f>
        <v/>
      </c>
      <c r="J18" s="66" t="str">
        <f ca="1">IF(A18="","",IF(AND(ISNUMBER('Trust - Frontsheet'!AP20),'Trust - Frontsheet'!AP20&gt;1),"Non-Registered Nurses/Midwives Avg Night Fill rate &gt;100%",""))</f>
        <v/>
      </c>
      <c r="K18" s="66" t="str">
        <f ca="1">IF(A18="","",IF(AND(ISNUMBER('Trust - Frontsheet'!AQ20),'Trust - Frontsheet'!AQ20&gt;1),"Registered Nursing Associates Avg Night Fill rate 100%",""))</f>
        <v/>
      </c>
      <c r="L18" s="66" t="str">
        <f ca="1">IF(A18="","",IF(AND(ISNUMBER('Trust - Frontsheet'!AR20),'Trust - Frontsheet'!AR20&gt;1),"Non-Registered Nursing Associates Avg Night Fill rate &gt; 100%",""))</f>
        <v/>
      </c>
      <c r="M18" s="66" t="str">
        <f ca="1">IF(A18="","",IF(AND(ISNUMBER('Trust - Frontsheet'!AS20),'Trust - Frontsheet'!AS20&gt;1),"Registered Allied Health Professionals Avg Fill rate &gt; 100%",""))</f>
        <v/>
      </c>
      <c r="N18" s="66" t="str">
        <f ca="1">IF(A18="","",IF(AND(ISNUMBER('Trust - Frontsheet'!AT20),'Trust - Frontsheet'!AT20&gt;1),"Non-Registered Allied Health Professionals Avg Fill rate &gt; 100%",""))</f>
        <v/>
      </c>
      <c r="O18" s="66" t="str">
        <f ca="1">IF(A18="","",IF((VLOOKUP(A18,'Trust - Frontsheet'!$A$16:$AC$216,9,0)+VLOOKUP(A18,'Trust - Frontsheet'!$A$16:$AC$216,11,0)+VLOOKUP(A18,'Trust - Frontsheet'!$A$16:$AC$216,13,0)+VLOOKUP(A18,'Trust - Frontsheet'!$A$16:$AC$216,15,0)+VLOOKUP(A18,'Trust - Frontsheet'!$A$16:$AC$216,17,0)+VLOOKUP(A18,'Trust - Frontsheet'!$A$16:$AC$216,19,0)+VLOOKUP(A18,'Trust - Frontsheet'!$A$16:$AC$216,21,0)+VLOOKUP(A18,'Trust - Frontsheet'!$A$16:$AC$216,23,0)+VLOOKUP(A18,'Trust - Frontsheet'!$A$16:$AC$216,25,0)+VLOOKUP(A18,'Trust - Frontsheet'!$A$16:$AC$216,27,0))&lt;=0,"Planned hours aren't greater than zero",""))</f>
        <v/>
      </c>
      <c r="P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Frontsheet'!$A$16:$AC$216,28,0))&lt;=0,"Actual hours aren't greater than zero",""))</f>
        <v/>
      </c>
      <c r="Q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Frontsheet'!$A$16:$AC$216,28,0))&lt;1448,"Actual hours are under 1448",""))</f>
        <v/>
      </c>
      <c r="R18" s="66" t="str">
        <f ca="1">IF(A18="","",IF((VLOOKUP(A18,'Trust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Frontsheet'!$A$16:$AC$216,28,0))&gt;30000,"Actual hours are greater than 30,000",""))</f>
        <v/>
      </c>
      <c r="S18" s="66" t="str">
        <f ca="1">IF(A18="","",IF(AND((VLOOKUP(A18,'Trust - Frontsheet'!$A$16:$AC$216,10,0)+VLOOKUP(A18,'Trust - Frontsheet'!$A$16:$AC$216,12,0)+VLOOKUP(A18,'Trust - Frontsheet'!$A$16:$AC$216,14,0)+VLOOKUP(A18,'Trust - Frontsheet'!$A$16:$AC$216,16,0)+VLOOKUP(A18,'Trust - Frontsheet'!$A$16:$AC$216,18,0)+VLOOKUP(A18,'Trust - Frontsheet'!$A$16:$AC$216,20,0)+VLOOKUP(A18,'Trust - Frontsheet'!$A$16:$AC$216,22,0)+VLOOKUP(A18,'Trust - Frontsheet'!$A$16:$AC$216,24,0)+VLOOKUP(A18,'Trust - Frontsheet'!$A$16:$AC$216,26,0)+VLOOKUP(A18,'Trust - Frontsheet'!$A$16:$AC$216,28,0))&gt;0,VLOOKUP(A18,'Trust - Frontsheet'!$A$16:$AC$216,29,0)&lt;=0),"Actual hours entered with no patient count",""))</f>
        <v/>
      </c>
    </row>
    <row r="19" spans="1:19" ht="45" customHeight="1" x14ac:dyDescent="0.2">
      <c r="A19" s="66" t="str">
        <f ca="1">IF('Trust - Frontsheet'!A21="","",'Trust - Frontsheet'!A21)</f>
        <v>RTQ02Priory</v>
      </c>
      <c r="B19" s="66" t="str">
        <f ca="1">IF('Trust - Frontsheet'!A21="","",'Trust - Frontsheet'!D21)</f>
        <v>RTQ02</v>
      </c>
      <c r="C19" s="66" t="str">
        <f ca="1">IF(VLOOKUP(A19,'Trust - Frontsheet'!$A$16:$AC$215,5,0)="","",VLOOKUP(A19,'Trust - Frontsheet'!$A$16:$AC$216,5,0))</f>
        <v>WOTTON LAWN HOSPITAL</v>
      </c>
      <c r="D19" s="66" t="str">
        <f ca="1">IF(VLOOKUP(A19,'Trust - Frontsheet'!$A$16:$AC$215,6,0)="","",VLOOKUP(A19,'Trust - Frontsheet'!$A$16:$AC$216,6,0))</f>
        <v>Priory</v>
      </c>
      <c r="E19" s="66" t="str">
        <f ca="1">IF(A19="","",IF(AND('Trust - Frontsheet'!AK21&gt;1,ISNUMBER('Trust - Frontsheet'!AK21)),"Registered Nurses/Midwives Avg Day Fill rate &gt; 100%",""))</f>
        <v/>
      </c>
      <c r="F19" s="66" t="str">
        <f ca="1">IF(A19="","",IF(AND(ISNUMBER('Trust - Frontsheet'!AL21),'Trust - Frontsheet'!AL21&gt;1),"Non-Registered Nurses/Midwives Avg Day Fill rate &gt; 100%",""))</f>
        <v>Non-Registered Nurses/Midwives Avg Day Fill rate &gt; 100%</v>
      </c>
      <c r="G19" s="66" t="str">
        <f ca="1">IF(A19="","",IF(AND(ISNUMBER('Trust - Frontsheet'!AM21),'Trust - Frontsheet'!AM21&gt;1),"Registered Nursing Associates Day Fill rate &gt; 100%",""))</f>
        <v/>
      </c>
      <c r="H19" s="66" t="str">
        <f ca="1">IF(A19="","",IF(AND(ISNUMBER('Trust - Frontsheet'!AN21),'Trust - Frontsheet'!AN21&gt;1),"Non-Registered Nursing Associates Day Fill rate &gt; 100%",""))</f>
        <v/>
      </c>
      <c r="I19" s="66" t="str">
        <f ca="1">IF(A19="","",IF(AND(ISNUMBER('Trust - Frontsheet'!AO21),'Trust - Frontsheet'!AO21&gt;1),"Registered Nurses/Midwives Avg Night Fill rate &gt; 100%",""))</f>
        <v/>
      </c>
      <c r="J19" s="66" t="str">
        <f ca="1">IF(A19="","",IF(AND(ISNUMBER('Trust - Frontsheet'!AP21),'Trust - Frontsheet'!AP21&gt;1),"Non-Registered Nurses/Midwives Avg Night Fill rate &gt;100%",""))</f>
        <v>Non-Registered Nurses/Midwives Avg Night Fill rate &gt;100%</v>
      </c>
      <c r="K19" s="66" t="str">
        <f ca="1">IF(A19="","",IF(AND(ISNUMBER('Trust - Frontsheet'!AQ21),'Trust - Frontsheet'!AQ21&gt;1),"Registered Nursing Associates Avg Night Fill rate 100%",""))</f>
        <v/>
      </c>
      <c r="L19" s="66" t="str">
        <f ca="1">IF(A19="","",IF(AND(ISNUMBER('Trust - Frontsheet'!AR21),'Trust - Frontsheet'!AR21&gt;1),"Non-Registered Nursing Associates Avg Night Fill rate &gt; 100%",""))</f>
        <v/>
      </c>
      <c r="M19" s="66" t="str">
        <f ca="1">IF(A19="","",IF(AND(ISNUMBER('Trust - Frontsheet'!AS21),'Trust - Frontsheet'!AS21&gt;1),"Registered Allied Health Professionals Avg Fill rate &gt; 100%",""))</f>
        <v/>
      </c>
      <c r="N19" s="66" t="str">
        <f ca="1">IF(A19="","",IF(AND(ISNUMBER('Trust - Frontsheet'!AT21),'Trust - Frontsheet'!AT21&gt;1),"Non-Registered Allied Health Professionals Avg Fill rate &gt; 100%",""))</f>
        <v/>
      </c>
      <c r="O19" s="66" t="str">
        <f ca="1">IF(A19="","",IF((VLOOKUP(A19,'Trust - Frontsheet'!$A$16:$AC$216,9,0)+VLOOKUP(A19,'Trust - Frontsheet'!$A$16:$AC$216,11,0)+VLOOKUP(A19,'Trust - Frontsheet'!$A$16:$AC$216,13,0)+VLOOKUP(A19,'Trust - Frontsheet'!$A$16:$AC$216,15,0)+VLOOKUP(A19,'Trust - Frontsheet'!$A$16:$AC$216,17,0)+VLOOKUP(A19,'Trust - Frontsheet'!$A$16:$AC$216,19,0)+VLOOKUP(A19,'Trust - Frontsheet'!$A$16:$AC$216,21,0)+VLOOKUP(A19,'Trust - Frontsheet'!$A$16:$AC$216,23,0)+VLOOKUP(A19,'Trust - Frontsheet'!$A$16:$AC$216,25,0)+VLOOKUP(A19,'Trust - Frontsheet'!$A$16:$AC$216,27,0))&lt;=0,"Planned hours aren't greater than zero",""))</f>
        <v/>
      </c>
      <c r="P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Frontsheet'!$A$16:$AC$216,28,0))&lt;=0,"Actual hours aren't greater than zero",""))</f>
        <v/>
      </c>
      <c r="Q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Frontsheet'!$A$16:$AC$216,28,0))&lt;1448,"Actual hours are under 1448",""))</f>
        <v/>
      </c>
      <c r="R19" s="66" t="str">
        <f ca="1">IF(A19="","",IF((VLOOKUP(A19,'Trust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Frontsheet'!$A$16:$AC$216,28,0))&gt;30000,"Actual hours are greater than 30,000",""))</f>
        <v/>
      </c>
      <c r="S19" s="66" t="str">
        <f ca="1">IF(A19="","",IF(AND((VLOOKUP(A19,'Trust - Frontsheet'!$A$16:$AC$216,10,0)+VLOOKUP(A19,'Trust - Frontsheet'!$A$16:$AC$216,12,0)+VLOOKUP(A19,'Trust - Frontsheet'!$A$16:$AC$216,14,0)+VLOOKUP(A19,'Trust - Frontsheet'!$A$16:$AC$216,16,0)+VLOOKUP(A19,'Trust - Frontsheet'!$A$16:$AC$216,18,0)+VLOOKUP(A19,'Trust - Frontsheet'!$A$16:$AC$216,20,0)+VLOOKUP(A19,'Trust - Frontsheet'!$A$16:$AC$216,22,0)+VLOOKUP(A19,'Trust - Frontsheet'!$A$16:$AC$216,24,0)+VLOOKUP(A19,'Trust - Frontsheet'!$A$16:$AC$216,26,0)+VLOOKUP(A19,'Trust - Frontsheet'!$A$16:$AC$216,28,0))&gt;0,VLOOKUP(A19,'Trust - Frontsheet'!$A$16:$AC$216,29,0)&lt;=0),"Actual hours entered with no patient count",""))</f>
        <v/>
      </c>
    </row>
    <row r="20" spans="1:19" ht="45" customHeight="1" x14ac:dyDescent="0.2">
      <c r="A20" s="66" t="str">
        <f ca="1">IF('Trust - Frontsheet'!A22="","",'Trust - Frontsheet'!A22)</f>
        <v>RTQ01Chestnut</v>
      </c>
      <c r="B20" s="66" t="str">
        <f ca="1">IF('Trust - Frontsheet'!A22="","",'Trust - Frontsheet'!D22)</f>
        <v>RTQ01</v>
      </c>
      <c r="C20" s="66" t="str">
        <f ca="1">IF(VLOOKUP(A20,'Trust - Frontsheet'!$A$16:$AC$215,5,0)="","",VLOOKUP(A20,'Trust - Frontsheet'!$A$16:$AC$216,5,0))</f>
        <v>CHARLTON LANE HOSPITAL</v>
      </c>
      <c r="D20" s="66" t="str">
        <f ca="1">IF(VLOOKUP(A20,'Trust - Frontsheet'!$A$16:$AC$215,6,0)="","",VLOOKUP(A20,'Trust - Frontsheet'!$A$16:$AC$216,6,0))</f>
        <v>Chestnut</v>
      </c>
      <c r="E20" s="66" t="str">
        <f ca="1">IF(A20="","",IF(AND('Trust - Frontsheet'!AK22&gt;1,ISNUMBER('Trust - Frontsheet'!AK22)),"Registered Nurses/Midwives Avg Day Fill rate &gt; 100%",""))</f>
        <v/>
      </c>
      <c r="F20" s="66" t="str">
        <f ca="1">IF(A20="","",IF(AND(ISNUMBER('Trust - Frontsheet'!AL22),'Trust - Frontsheet'!AL22&gt;1),"Non-Registered Nurses/Midwives Avg Day Fill rate &gt; 100%",""))</f>
        <v>Non-Registered Nurses/Midwives Avg Day Fill rate &gt; 100%</v>
      </c>
      <c r="G20" s="66" t="str">
        <f ca="1">IF(A20="","",IF(AND(ISNUMBER('Trust - Frontsheet'!AM22),'Trust - Frontsheet'!AM22&gt;1),"Registered Nursing Associates Day Fill rate &gt; 100%",""))</f>
        <v/>
      </c>
      <c r="H20" s="66" t="str">
        <f ca="1">IF(A20="","",IF(AND(ISNUMBER('Trust - Frontsheet'!AN22),'Trust - Frontsheet'!AN22&gt;1),"Non-Registered Nursing Associates Day Fill rate &gt; 100%",""))</f>
        <v/>
      </c>
      <c r="I20" s="66" t="str">
        <f ca="1">IF(A20="","",IF(AND(ISNUMBER('Trust - Frontsheet'!AO22),'Trust - Frontsheet'!AO22&gt;1),"Registered Nurses/Midwives Avg Night Fill rate &gt; 100%",""))</f>
        <v/>
      </c>
      <c r="J20" s="66" t="str">
        <f ca="1">IF(A20="","",IF(AND(ISNUMBER('Trust - Frontsheet'!AP22),'Trust - Frontsheet'!AP22&gt;1),"Non-Registered Nurses/Midwives Avg Night Fill rate &gt;100%",""))</f>
        <v/>
      </c>
      <c r="K20" s="66" t="str">
        <f ca="1">IF(A20="","",IF(AND(ISNUMBER('Trust - Frontsheet'!AQ22),'Trust - Frontsheet'!AQ22&gt;1),"Registered Nursing Associates Avg Night Fill rate 100%",""))</f>
        <v/>
      </c>
      <c r="L20" s="66" t="str">
        <f ca="1">IF(A20="","",IF(AND(ISNUMBER('Trust - Frontsheet'!AR22),'Trust - Frontsheet'!AR22&gt;1),"Non-Registered Nursing Associates Avg Night Fill rate &gt; 100%",""))</f>
        <v/>
      </c>
      <c r="M20" s="66" t="str">
        <f ca="1">IF(A20="","",IF(AND(ISNUMBER('Trust - Frontsheet'!AS22),'Trust - Frontsheet'!AS22&gt;1),"Registered Allied Health Professionals Avg Fill rate &gt; 100%",""))</f>
        <v/>
      </c>
      <c r="N20" s="66" t="str">
        <f ca="1">IF(A20="","",IF(AND(ISNUMBER('Trust - Frontsheet'!AT22),'Trust - Frontsheet'!AT22&gt;1),"Non-Registered Allied Health Professionals Avg Fill rate &gt; 100%",""))</f>
        <v/>
      </c>
      <c r="O20" s="66" t="str">
        <f ca="1">IF(A20="","",IF((VLOOKUP(A20,'Trust - Frontsheet'!$A$16:$AC$216,9,0)+VLOOKUP(A20,'Trust - Frontsheet'!$A$16:$AC$216,11,0)+VLOOKUP(A20,'Trust - Frontsheet'!$A$16:$AC$216,13,0)+VLOOKUP(A20,'Trust - Frontsheet'!$A$16:$AC$216,15,0)+VLOOKUP(A20,'Trust - Frontsheet'!$A$16:$AC$216,17,0)+VLOOKUP(A20,'Trust - Frontsheet'!$A$16:$AC$216,19,0)+VLOOKUP(A20,'Trust - Frontsheet'!$A$16:$AC$216,21,0)+VLOOKUP(A20,'Trust - Frontsheet'!$A$16:$AC$216,23,0)+VLOOKUP(A20,'Trust - Frontsheet'!$A$16:$AC$216,25,0)+VLOOKUP(A20,'Trust - Frontsheet'!$A$16:$AC$216,27,0))&lt;=0,"Planned hours aren't greater than zero",""))</f>
        <v/>
      </c>
      <c r="P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Frontsheet'!$A$16:$AC$216,28,0))&lt;=0,"Actual hours aren't greater than zero",""))</f>
        <v/>
      </c>
      <c r="Q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Frontsheet'!$A$16:$AC$216,28,0))&lt;1448,"Actual hours are under 1448",""))</f>
        <v/>
      </c>
      <c r="R20" s="66" t="str">
        <f ca="1">IF(A20="","",IF((VLOOKUP(A20,'Trust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Frontsheet'!$A$16:$AC$216,28,0))&gt;30000,"Actual hours are greater than 30,000",""))</f>
        <v/>
      </c>
      <c r="S20" s="66" t="str">
        <f ca="1">IF(A20="","",IF(AND((VLOOKUP(A20,'Trust - Frontsheet'!$A$16:$AC$216,10,0)+VLOOKUP(A20,'Trust - Frontsheet'!$A$16:$AC$216,12,0)+VLOOKUP(A20,'Trust - Frontsheet'!$A$16:$AC$216,14,0)+VLOOKUP(A20,'Trust - Frontsheet'!$A$16:$AC$216,16,0)+VLOOKUP(A20,'Trust - Frontsheet'!$A$16:$AC$216,18,0)+VLOOKUP(A20,'Trust - Frontsheet'!$A$16:$AC$216,20,0)+VLOOKUP(A20,'Trust - Frontsheet'!$A$16:$AC$216,22,0)+VLOOKUP(A20,'Trust - Frontsheet'!$A$16:$AC$216,24,0)+VLOOKUP(A20,'Trust - Frontsheet'!$A$16:$AC$216,26,0)+VLOOKUP(A20,'Trust - Frontsheet'!$A$16:$AC$216,28,0))&gt;0,VLOOKUP(A20,'Trust - Frontsheet'!$A$16:$AC$216,29,0)&lt;=0),"Actual hours entered with no patient count",""))</f>
        <v/>
      </c>
    </row>
    <row r="21" spans="1:19" ht="45" customHeight="1" x14ac:dyDescent="0.2">
      <c r="A21" s="66" t="str">
        <f ca="1">IF('Trust - Frontsheet'!A23="","",'Trust - Frontsheet'!A23)</f>
        <v>RTQ01Mulberry</v>
      </c>
      <c r="B21" s="66" t="str">
        <f ca="1">IF('Trust - Frontsheet'!A23="","",'Trust - Frontsheet'!D23)</f>
        <v>RTQ01</v>
      </c>
      <c r="C21" s="66" t="str">
        <f ca="1">IF(VLOOKUP(A21,'Trust - Frontsheet'!$A$16:$AC$215,5,0)="","",VLOOKUP(A21,'Trust - Frontsheet'!$A$16:$AC$216,5,0))</f>
        <v>CHARLTON LANE HOSPITAL</v>
      </c>
      <c r="D21" s="66" t="str">
        <f ca="1">IF(VLOOKUP(A21,'Trust - Frontsheet'!$A$16:$AC$215,6,0)="","",VLOOKUP(A21,'Trust - Frontsheet'!$A$16:$AC$216,6,0))</f>
        <v>Mulberry</v>
      </c>
      <c r="E21" s="66" t="str">
        <f ca="1">IF(A21="","",IF(AND('Trust - Frontsheet'!AK23&gt;1,ISNUMBER('Trust - Frontsheet'!AK23)),"Registered Nurses/Midwives Avg Day Fill rate &gt; 100%",""))</f>
        <v/>
      </c>
      <c r="F21" s="66" t="str">
        <f ca="1">IF(A21="","",IF(AND(ISNUMBER('Trust - Frontsheet'!AL23),'Trust - Frontsheet'!AL23&gt;1),"Non-Registered Nurses/Midwives Avg Day Fill rate &gt; 100%",""))</f>
        <v/>
      </c>
      <c r="G21" s="66" t="str">
        <f ca="1">IF(A21="","",IF(AND(ISNUMBER('Trust - Frontsheet'!AM23),'Trust - Frontsheet'!AM23&gt;1),"Registered Nursing Associates Day Fill rate &gt; 100%",""))</f>
        <v/>
      </c>
      <c r="H21" s="66" t="str">
        <f ca="1">IF(A21="","",IF(AND(ISNUMBER('Trust - Frontsheet'!AN23),'Trust - Frontsheet'!AN23&gt;1),"Non-Registered Nursing Associates Day Fill rate &gt; 100%",""))</f>
        <v/>
      </c>
      <c r="I21" s="66" t="str">
        <f ca="1">IF(A21="","",IF(AND(ISNUMBER('Trust - Frontsheet'!AO23),'Trust - Frontsheet'!AO23&gt;1),"Registered Nurses/Midwives Avg Night Fill rate &gt; 100%",""))</f>
        <v/>
      </c>
      <c r="J21" s="66" t="str">
        <f ca="1">IF(A21="","",IF(AND(ISNUMBER('Trust - Frontsheet'!AP23),'Trust - Frontsheet'!AP23&gt;1),"Non-Registered Nurses/Midwives Avg Night Fill rate &gt;100%",""))</f>
        <v>Non-Registered Nurses/Midwives Avg Night Fill rate &gt;100%</v>
      </c>
      <c r="K21" s="66" t="str">
        <f ca="1">IF(A21="","",IF(AND(ISNUMBER('Trust - Frontsheet'!AQ23),'Trust - Frontsheet'!AQ23&gt;1),"Registered Nursing Associates Avg Night Fill rate 100%",""))</f>
        <v/>
      </c>
      <c r="L21" s="66" t="str">
        <f ca="1">IF(A21="","",IF(AND(ISNUMBER('Trust - Frontsheet'!AR23),'Trust - Frontsheet'!AR23&gt;1),"Non-Registered Nursing Associates Avg Night Fill rate &gt; 100%",""))</f>
        <v/>
      </c>
      <c r="M21" s="66" t="str">
        <f ca="1">IF(A21="","",IF(AND(ISNUMBER('Trust - Frontsheet'!AS23),'Trust - Frontsheet'!AS23&gt;1),"Registered Allied Health Professionals Avg Fill rate &gt; 100%",""))</f>
        <v/>
      </c>
      <c r="N21" s="66" t="str">
        <f ca="1">IF(A21="","",IF(AND(ISNUMBER('Trust - Frontsheet'!AT23),'Trust - Frontsheet'!AT23&gt;1),"Non-Registered Allied Health Professionals Avg Fill rate &gt; 100%",""))</f>
        <v/>
      </c>
      <c r="O21" s="66" t="str">
        <f ca="1">IF(A21="","",IF((VLOOKUP(A21,'Trust - Frontsheet'!$A$16:$AC$216,9,0)+VLOOKUP(A21,'Trust - Frontsheet'!$A$16:$AC$216,11,0)+VLOOKUP(A21,'Trust - Frontsheet'!$A$16:$AC$216,13,0)+VLOOKUP(A21,'Trust - Frontsheet'!$A$16:$AC$216,15,0)+VLOOKUP(A21,'Trust - Frontsheet'!$A$16:$AC$216,17,0)+VLOOKUP(A21,'Trust - Frontsheet'!$A$16:$AC$216,19,0)+VLOOKUP(A21,'Trust - Frontsheet'!$A$16:$AC$216,21,0)+VLOOKUP(A21,'Trust - Frontsheet'!$A$16:$AC$216,23,0)+VLOOKUP(A21,'Trust - Frontsheet'!$A$16:$AC$216,25,0)+VLOOKUP(A21,'Trust - Frontsheet'!$A$16:$AC$216,27,0))&lt;=0,"Planned hours aren't greater than zero",""))</f>
        <v/>
      </c>
      <c r="P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Frontsheet'!$A$16:$AC$216,28,0))&lt;=0,"Actual hours aren't greater than zero",""))</f>
        <v/>
      </c>
      <c r="Q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Frontsheet'!$A$16:$AC$216,28,0))&lt;1448,"Actual hours are under 1448",""))</f>
        <v/>
      </c>
      <c r="R21" s="66" t="str">
        <f ca="1">IF(A21="","",IF((VLOOKUP(A21,'Trust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Frontsheet'!$A$16:$AC$216,28,0))&gt;30000,"Actual hours are greater than 30,000",""))</f>
        <v/>
      </c>
      <c r="S21" s="66" t="str">
        <f ca="1">IF(A21="","",IF(AND((VLOOKUP(A21,'Trust - Frontsheet'!$A$16:$AC$216,10,0)+VLOOKUP(A21,'Trust - Frontsheet'!$A$16:$AC$216,12,0)+VLOOKUP(A21,'Trust - Frontsheet'!$A$16:$AC$216,14,0)+VLOOKUP(A21,'Trust - Frontsheet'!$A$16:$AC$216,16,0)+VLOOKUP(A21,'Trust - Frontsheet'!$A$16:$AC$216,18,0)+VLOOKUP(A21,'Trust - Frontsheet'!$A$16:$AC$216,20,0)+VLOOKUP(A21,'Trust - Frontsheet'!$A$16:$AC$216,22,0)+VLOOKUP(A21,'Trust - Frontsheet'!$A$16:$AC$216,24,0)+VLOOKUP(A21,'Trust - Frontsheet'!$A$16:$AC$216,26,0)+VLOOKUP(A21,'Trust - Frontsheet'!$A$16:$AC$216,28,0))&gt;0,VLOOKUP(A21,'Trust - Frontsheet'!$A$16:$AC$216,29,0)&lt;=0),"Actual hours entered with no patient count",""))</f>
        <v/>
      </c>
    </row>
    <row r="22" spans="1:19" ht="45" customHeight="1" x14ac:dyDescent="0.2">
      <c r="A22" s="66" t="str">
        <f ca="1">IF('Trust - Frontsheet'!A24="","",'Trust - Frontsheet'!A24)</f>
        <v>RTQ01Willow</v>
      </c>
      <c r="B22" s="66" t="str">
        <f ca="1">IF('Trust - Frontsheet'!A24="","",'Trust - Frontsheet'!D24)</f>
        <v>RTQ01</v>
      </c>
      <c r="C22" s="66" t="str">
        <f ca="1">IF(VLOOKUP(A22,'Trust - Frontsheet'!$A$16:$AC$215,5,0)="","",VLOOKUP(A22,'Trust - Frontsheet'!$A$16:$AC$216,5,0))</f>
        <v>CHARLTON LANE HOSPITAL</v>
      </c>
      <c r="D22" s="66" t="str">
        <f ca="1">IF(VLOOKUP(A22,'Trust - Frontsheet'!$A$16:$AC$215,6,0)="","",VLOOKUP(A22,'Trust - Frontsheet'!$A$16:$AC$216,6,0))</f>
        <v>Willow</v>
      </c>
      <c r="E22" s="66" t="str">
        <f ca="1">IF(A22="","",IF(AND('Trust - Frontsheet'!AK24&gt;1,ISNUMBER('Trust - Frontsheet'!AK24)),"Registered Nurses/Midwives Avg Day Fill rate &gt; 100%",""))</f>
        <v/>
      </c>
      <c r="F22" s="66" t="str">
        <f ca="1">IF(A22="","",IF(AND(ISNUMBER('Trust - Frontsheet'!AL24),'Trust - Frontsheet'!AL24&gt;1),"Non-Registered Nurses/Midwives Avg Day Fill rate &gt; 100%",""))</f>
        <v/>
      </c>
      <c r="G22" s="66" t="str">
        <f ca="1">IF(A22="","",IF(AND(ISNUMBER('Trust - Frontsheet'!AM24),'Trust - Frontsheet'!AM24&gt;1),"Registered Nursing Associates Day Fill rate &gt; 100%",""))</f>
        <v/>
      </c>
      <c r="H22" s="66" t="str">
        <f ca="1">IF(A22="","",IF(AND(ISNUMBER('Trust - Frontsheet'!AN24),'Trust - Frontsheet'!AN24&gt;1),"Non-Registered Nursing Associates Day Fill rate &gt; 100%",""))</f>
        <v/>
      </c>
      <c r="I22" s="66" t="str">
        <f ca="1">IF(A22="","",IF(AND(ISNUMBER('Trust - Frontsheet'!AO24),'Trust - Frontsheet'!AO24&gt;1),"Registered Nurses/Midwives Avg Night Fill rate &gt; 100%",""))</f>
        <v/>
      </c>
      <c r="J22" s="66" t="str">
        <f ca="1">IF(A22="","",IF(AND(ISNUMBER('Trust - Frontsheet'!AP24),'Trust - Frontsheet'!AP24&gt;1),"Non-Registered Nurses/Midwives Avg Night Fill rate &gt;100%",""))</f>
        <v/>
      </c>
      <c r="K22" s="66" t="str">
        <f ca="1">IF(A22="","",IF(AND(ISNUMBER('Trust - Frontsheet'!AQ24),'Trust - Frontsheet'!AQ24&gt;1),"Registered Nursing Associates Avg Night Fill rate 100%",""))</f>
        <v/>
      </c>
      <c r="L22" s="66" t="str">
        <f ca="1">IF(A22="","",IF(AND(ISNUMBER('Trust - Frontsheet'!AR24),'Trust - Frontsheet'!AR24&gt;1),"Non-Registered Nursing Associates Avg Night Fill rate &gt; 100%",""))</f>
        <v/>
      </c>
      <c r="M22" s="66" t="str">
        <f ca="1">IF(A22="","",IF(AND(ISNUMBER('Trust - Frontsheet'!AS24),'Trust - Frontsheet'!AS24&gt;1),"Registered Allied Health Professionals Avg Fill rate &gt; 100%",""))</f>
        <v/>
      </c>
      <c r="N22" s="66" t="str">
        <f ca="1">IF(A22="","",IF(AND(ISNUMBER('Trust - Frontsheet'!AT24),'Trust - Frontsheet'!AT24&gt;1),"Non-Registered Allied Health Professionals Avg Fill rate &gt; 100%",""))</f>
        <v/>
      </c>
      <c r="O22" s="66" t="str">
        <f ca="1">IF(A22="","",IF((VLOOKUP(A22,'Trust - Frontsheet'!$A$16:$AC$216,9,0)+VLOOKUP(A22,'Trust - Frontsheet'!$A$16:$AC$216,11,0)+VLOOKUP(A22,'Trust - Frontsheet'!$A$16:$AC$216,13,0)+VLOOKUP(A22,'Trust - Frontsheet'!$A$16:$AC$216,15,0)+VLOOKUP(A22,'Trust - Frontsheet'!$A$16:$AC$216,17,0)+VLOOKUP(A22,'Trust - Frontsheet'!$A$16:$AC$216,19,0)+VLOOKUP(A22,'Trust - Frontsheet'!$A$16:$AC$216,21,0)+VLOOKUP(A22,'Trust - Frontsheet'!$A$16:$AC$216,23,0)+VLOOKUP(A22,'Trust - Frontsheet'!$A$16:$AC$216,25,0)+VLOOKUP(A22,'Trust - Frontsheet'!$A$16:$AC$216,27,0))&lt;=0,"Planned hours aren't greater than zero",""))</f>
        <v/>
      </c>
      <c r="P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Frontsheet'!$A$16:$AC$216,28,0))&lt;=0,"Actual hours aren't greater than zero",""))</f>
        <v/>
      </c>
      <c r="Q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Frontsheet'!$A$16:$AC$216,28,0))&lt;1448,"Actual hours are under 1448",""))</f>
        <v/>
      </c>
      <c r="R22" s="66" t="str">
        <f ca="1">IF(A22="","",IF((VLOOKUP(A22,'Trust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Frontsheet'!$A$16:$AC$216,28,0))&gt;30000,"Actual hours are greater than 30,000",""))</f>
        <v/>
      </c>
      <c r="S22" s="66" t="str">
        <f ca="1">IF(A22="","",IF(AND((VLOOKUP(A22,'Trust - Frontsheet'!$A$16:$AC$216,10,0)+VLOOKUP(A22,'Trust - Frontsheet'!$A$16:$AC$216,12,0)+VLOOKUP(A22,'Trust - Frontsheet'!$A$16:$AC$216,14,0)+VLOOKUP(A22,'Trust - Frontsheet'!$A$16:$AC$216,16,0)+VLOOKUP(A22,'Trust - Frontsheet'!$A$16:$AC$216,18,0)+VLOOKUP(A22,'Trust - Frontsheet'!$A$16:$AC$216,20,0)+VLOOKUP(A22,'Trust - Frontsheet'!$A$16:$AC$216,22,0)+VLOOKUP(A22,'Trust - Frontsheet'!$A$16:$AC$216,24,0)+VLOOKUP(A22,'Trust - Frontsheet'!$A$16:$AC$216,26,0)+VLOOKUP(A22,'Trust - Frontsheet'!$A$16:$AC$216,28,0))&gt;0,VLOOKUP(A22,'Trust - Frontsheet'!$A$16:$AC$216,29,0)&lt;=0),"Actual hours entered with no patient count",""))</f>
        <v/>
      </c>
    </row>
    <row r="23" spans="1:19" ht="45" customHeight="1" x14ac:dyDescent="0.2">
      <c r="A23" s="66" t="str">
        <f ca="1">IF('Trust - Frontsheet'!A25="","",'Trust - Frontsheet'!A25)</f>
        <v>RTQG1Laurel House</v>
      </c>
      <c r="B23" s="66" t="str">
        <f ca="1">IF('Trust - Frontsheet'!A25="","",'Trust - Frontsheet'!D25)</f>
        <v>RTQG1</v>
      </c>
      <c r="C23" s="66" t="str">
        <f ca="1">IF(VLOOKUP(A23,'Trust - Frontsheet'!$A$16:$AC$215,5,0)="","",VLOOKUP(A23,'Trust - Frontsheet'!$A$16:$AC$216,5,0))</f>
        <v>LAUREL HOUSE</v>
      </c>
      <c r="D23" s="66" t="str">
        <f ca="1">IF(VLOOKUP(A23,'Trust - Frontsheet'!$A$16:$AC$215,6,0)="","",VLOOKUP(A23,'Trust - Frontsheet'!$A$16:$AC$216,6,0))</f>
        <v>Laurel House</v>
      </c>
      <c r="E23" s="66" t="str">
        <f ca="1">IF(A23="","",IF(AND('Trust - Frontsheet'!AK25&gt;1,ISNUMBER('Trust - Frontsheet'!AK25)),"Registered Nurses/Midwives Avg Day Fill rate &gt; 100%",""))</f>
        <v/>
      </c>
      <c r="F23" s="66" t="str">
        <f ca="1">IF(A23="","",IF(AND(ISNUMBER('Trust - Frontsheet'!AL25),'Trust - Frontsheet'!AL25&gt;1),"Non-Registered Nurses/Midwives Avg Day Fill rate &gt; 100%",""))</f>
        <v>Non-Registered Nurses/Midwives Avg Day Fill rate &gt; 100%</v>
      </c>
      <c r="G23" s="66" t="str">
        <f ca="1">IF(A23="","",IF(AND(ISNUMBER('Trust - Frontsheet'!AM25),'Trust - Frontsheet'!AM25&gt;1),"Registered Nursing Associates Day Fill rate &gt; 100%",""))</f>
        <v/>
      </c>
      <c r="H23" s="66" t="str">
        <f ca="1">IF(A23="","",IF(AND(ISNUMBER('Trust - Frontsheet'!AN25),'Trust - Frontsheet'!AN25&gt;1),"Non-Registered Nursing Associates Day Fill rate &gt; 100%",""))</f>
        <v/>
      </c>
      <c r="I23" s="66" t="str">
        <f ca="1">IF(A23="","",IF(AND(ISNUMBER('Trust - Frontsheet'!AO25),'Trust - Frontsheet'!AO25&gt;1),"Registered Nurses/Midwives Avg Night Fill rate &gt; 100%",""))</f>
        <v/>
      </c>
      <c r="J23" s="66" t="str">
        <f ca="1">IF(A23="","",IF(AND(ISNUMBER('Trust - Frontsheet'!AP25),'Trust - Frontsheet'!AP25&gt;1),"Non-Registered Nurses/Midwives Avg Night Fill rate &gt;100%",""))</f>
        <v/>
      </c>
      <c r="K23" s="66" t="str">
        <f ca="1">IF(A23="","",IF(AND(ISNUMBER('Trust - Frontsheet'!AQ25),'Trust - Frontsheet'!AQ25&gt;1),"Registered Nursing Associates Avg Night Fill rate 100%",""))</f>
        <v/>
      </c>
      <c r="L23" s="66" t="str">
        <f ca="1">IF(A23="","",IF(AND(ISNUMBER('Trust - Frontsheet'!AR25),'Trust - Frontsheet'!AR25&gt;1),"Non-Registered Nursing Associates Avg Night Fill rate &gt; 100%",""))</f>
        <v/>
      </c>
      <c r="M23" s="66" t="str">
        <f ca="1">IF(A23="","",IF(AND(ISNUMBER('Trust - Frontsheet'!AS25),'Trust - Frontsheet'!AS25&gt;1),"Registered Allied Health Professionals Avg Fill rate &gt; 100%",""))</f>
        <v/>
      </c>
      <c r="N23" s="66" t="str">
        <f ca="1">IF(A23="","",IF(AND(ISNUMBER('Trust - Frontsheet'!AT25),'Trust - Frontsheet'!AT25&gt;1),"Non-Registered Allied Health Professionals Avg Fill rate &gt; 100%",""))</f>
        <v/>
      </c>
      <c r="O23" s="66" t="str">
        <f ca="1">IF(A23="","",IF((VLOOKUP(A23,'Trust - Frontsheet'!$A$16:$AC$216,9,0)+VLOOKUP(A23,'Trust - Frontsheet'!$A$16:$AC$216,11,0)+VLOOKUP(A23,'Trust - Frontsheet'!$A$16:$AC$216,13,0)+VLOOKUP(A23,'Trust - Frontsheet'!$A$16:$AC$216,15,0)+VLOOKUP(A23,'Trust - Frontsheet'!$A$16:$AC$216,17,0)+VLOOKUP(A23,'Trust - Frontsheet'!$A$16:$AC$216,19,0)+VLOOKUP(A23,'Trust - Frontsheet'!$A$16:$AC$216,21,0)+VLOOKUP(A23,'Trust - Frontsheet'!$A$16:$AC$216,23,0)+VLOOKUP(A23,'Trust - Frontsheet'!$A$16:$AC$216,25,0)+VLOOKUP(A23,'Trust - Frontsheet'!$A$16:$AC$216,27,0))&lt;=0,"Planned hours aren't greater than zero",""))</f>
        <v/>
      </c>
      <c r="P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Frontsheet'!$A$16:$AC$216,28,0))&lt;=0,"Actual hours aren't greater than zero",""))</f>
        <v/>
      </c>
      <c r="Q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Frontsheet'!$A$16:$AC$216,28,0))&lt;1448,"Actual hours are under 1448",""))</f>
        <v/>
      </c>
      <c r="R23" s="66" t="str">
        <f ca="1">IF(A23="","",IF((VLOOKUP(A23,'Trust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Frontsheet'!$A$16:$AC$216,28,0))&gt;30000,"Actual hours are greater than 30,000",""))</f>
        <v/>
      </c>
      <c r="S23" s="66" t="str">
        <f ca="1">IF(A23="","",IF(AND((VLOOKUP(A23,'Trust - Frontsheet'!$A$16:$AC$216,10,0)+VLOOKUP(A23,'Trust - Frontsheet'!$A$16:$AC$216,12,0)+VLOOKUP(A23,'Trust - Frontsheet'!$A$16:$AC$216,14,0)+VLOOKUP(A23,'Trust - Frontsheet'!$A$16:$AC$216,16,0)+VLOOKUP(A23,'Trust - Frontsheet'!$A$16:$AC$216,18,0)+VLOOKUP(A23,'Trust - Frontsheet'!$A$16:$AC$216,20,0)+VLOOKUP(A23,'Trust - Frontsheet'!$A$16:$AC$216,22,0)+VLOOKUP(A23,'Trust - Frontsheet'!$A$16:$AC$216,24,0)+VLOOKUP(A23,'Trust - Frontsheet'!$A$16:$AC$216,26,0)+VLOOKUP(A23,'Trust - Frontsheet'!$A$16:$AC$216,28,0))&gt;0,VLOOKUP(A23,'Trust - Frontsheet'!$A$16:$AC$216,29,0)&lt;=0),"Actual hours entered with no patient count",""))</f>
        <v/>
      </c>
    </row>
    <row r="24" spans="1:19" ht="45" customHeight="1" x14ac:dyDescent="0.2">
      <c r="A24" s="66" t="str">
        <f ca="1">IF('Trust - Frontsheet'!A26="","",'Trust - Frontsheet'!A26)</f>
        <v>RTQ13Honeybourne</v>
      </c>
      <c r="B24" s="66" t="str">
        <f ca="1">IF('Trust - Frontsheet'!A26="","",'Trust - Frontsheet'!D26)</f>
        <v>RTQ13</v>
      </c>
      <c r="C24" s="66" t="str">
        <f ca="1">IF(VLOOKUP(A24,'Trust - Frontsheet'!$A$16:$AC$215,5,0)="","",VLOOKUP(A24,'Trust - Frontsheet'!$A$16:$AC$216,5,0))</f>
        <v>HONEYBOURNE</v>
      </c>
      <c r="D24" s="66" t="str">
        <f ca="1">IF(VLOOKUP(A24,'Trust - Frontsheet'!$A$16:$AC$215,6,0)="","",VLOOKUP(A24,'Trust - Frontsheet'!$A$16:$AC$216,6,0))</f>
        <v>Honeybourne</v>
      </c>
      <c r="E24" s="66" t="str">
        <f ca="1">IF(A24="","",IF(AND('Trust - Frontsheet'!AK26&gt;1,ISNUMBER('Trust - Frontsheet'!AK26)),"Registered Nurses/Midwives Avg Day Fill rate &gt; 100%",""))</f>
        <v/>
      </c>
      <c r="F24" s="66" t="str">
        <f ca="1">IF(A24="","",IF(AND(ISNUMBER('Trust - Frontsheet'!AL26),'Trust - Frontsheet'!AL26&gt;1),"Non-Registered Nurses/Midwives Avg Day Fill rate &gt; 100%",""))</f>
        <v>Non-Registered Nurses/Midwives Avg Day Fill rate &gt; 100%</v>
      </c>
      <c r="G24" s="66" t="str">
        <f ca="1">IF(A24="","",IF(AND(ISNUMBER('Trust - Frontsheet'!AM26),'Trust - Frontsheet'!AM26&gt;1),"Registered Nursing Associates Day Fill rate &gt; 100%",""))</f>
        <v/>
      </c>
      <c r="H24" s="66" t="str">
        <f ca="1">IF(A24="","",IF(AND(ISNUMBER('Trust - Frontsheet'!AN26),'Trust - Frontsheet'!AN26&gt;1),"Non-Registered Nursing Associates Day Fill rate &gt; 100%",""))</f>
        <v/>
      </c>
      <c r="I24" s="66" t="str">
        <f ca="1">IF(A24="","",IF(AND(ISNUMBER('Trust - Frontsheet'!AO26),'Trust - Frontsheet'!AO26&gt;1),"Registered Nurses/Midwives Avg Night Fill rate &gt; 100%",""))</f>
        <v>Registered Nurses/Midwives Avg Night Fill rate &gt; 100%</v>
      </c>
      <c r="J24" s="66" t="str">
        <f ca="1">IF(A24="","",IF(AND(ISNUMBER('Trust - Frontsheet'!AP26),'Trust - Frontsheet'!AP26&gt;1),"Non-Registered Nurses/Midwives Avg Night Fill rate &gt;100%",""))</f>
        <v>Non-Registered Nurses/Midwives Avg Night Fill rate &gt;100%</v>
      </c>
      <c r="K24" s="66" t="str">
        <f ca="1">IF(A24="","",IF(AND(ISNUMBER('Trust - Frontsheet'!AQ26),'Trust - Frontsheet'!AQ26&gt;1),"Registered Nursing Associates Avg Night Fill rate 100%",""))</f>
        <v/>
      </c>
      <c r="L24" s="66" t="str">
        <f ca="1">IF(A24="","",IF(AND(ISNUMBER('Trust - Frontsheet'!AR26),'Trust - Frontsheet'!AR26&gt;1),"Non-Registered Nursing Associates Avg Night Fill rate &gt; 100%",""))</f>
        <v/>
      </c>
      <c r="M24" s="66" t="str">
        <f ca="1">IF(A24="","",IF(AND(ISNUMBER('Trust - Frontsheet'!AS26),'Trust - Frontsheet'!AS26&gt;1),"Registered Allied Health Professionals Avg Fill rate &gt; 100%",""))</f>
        <v/>
      </c>
      <c r="N24" s="66" t="str">
        <f ca="1">IF(A24="","",IF(AND(ISNUMBER('Trust - Frontsheet'!AT26),'Trust - Frontsheet'!AT26&gt;1),"Non-Registered Allied Health Professionals Avg Fill rate &gt; 100%",""))</f>
        <v/>
      </c>
      <c r="O24" s="66" t="str">
        <f ca="1">IF(A24="","",IF((VLOOKUP(A24,'Trust - Frontsheet'!$A$16:$AC$216,9,0)+VLOOKUP(A24,'Trust - Frontsheet'!$A$16:$AC$216,11,0)+VLOOKUP(A24,'Trust - Frontsheet'!$A$16:$AC$216,13,0)+VLOOKUP(A24,'Trust - Frontsheet'!$A$16:$AC$216,15,0)+VLOOKUP(A24,'Trust - Frontsheet'!$A$16:$AC$216,17,0)+VLOOKUP(A24,'Trust - Frontsheet'!$A$16:$AC$216,19,0)+VLOOKUP(A24,'Trust - Frontsheet'!$A$16:$AC$216,21,0)+VLOOKUP(A24,'Trust - Frontsheet'!$A$16:$AC$216,23,0)+VLOOKUP(A24,'Trust - Frontsheet'!$A$16:$AC$216,25,0)+VLOOKUP(A24,'Trust - Frontsheet'!$A$16:$AC$216,27,0))&lt;=0,"Planned hours aren't greater than zero",""))</f>
        <v/>
      </c>
      <c r="P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Frontsheet'!$A$16:$AC$216,28,0))&lt;=0,"Actual hours aren't greater than zero",""))</f>
        <v/>
      </c>
      <c r="Q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Frontsheet'!$A$16:$AC$216,28,0))&lt;1448,"Actual hours are under 1448",""))</f>
        <v/>
      </c>
      <c r="R24" s="66" t="str">
        <f ca="1">IF(A24="","",IF((VLOOKUP(A24,'Trust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Frontsheet'!$A$16:$AC$216,28,0))&gt;30000,"Actual hours are greater than 30,000",""))</f>
        <v/>
      </c>
      <c r="S24" s="66" t="str">
        <f ca="1">IF(A24="","",IF(AND((VLOOKUP(A24,'Trust - Frontsheet'!$A$16:$AC$216,10,0)+VLOOKUP(A24,'Trust - Frontsheet'!$A$16:$AC$216,12,0)+VLOOKUP(A24,'Trust - Frontsheet'!$A$16:$AC$216,14,0)+VLOOKUP(A24,'Trust - Frontsheet'!$A$16:$AC$216,16,0)+VLOOKUP(A24,'Trust - Frontsheet'!$A$16:$AC$216,18,0)+VLOOKUP(A24,'Trust - Frontsheet'!$A$16:$AC$216,20,0)+VLOOKUP(A24,'Trust - Frontsheet'!$A$16:$AC$216,22,0)+VLOOKUP(A24,'Trust - Frontsheet'!$A$16:$AC$216,24,0)+VLOOKUP(A24,'Trust - Frontsheet'!$A$16:$AC$216,26,0)+VLOOKUP(A24,'Trust - Frontsheet'!$A$16:$AC$216,28,0))&gt;0,VLOOKUP(A24,'Trust - Frontsheet'!$A$16:$AC$216,29,0)&lt;=0),"Actual hours entered with no patient count",""))</f>
        <v/>
      </c>
    </row>
    <row r="25" spans="1:19" ht="45" customHeight="1" x14ac:dyDescent="0.2">
      <c r="A25" s="66" t="str">
        <f ca="1">IF('Trust - Frontsheet'!A27="","",'Trust - Frontsheet'!A27)</f>
        <v>RTQ54Berkeley House</v>
      </c>
      <c r="B25" s="66" t="str">
        <f ca="1">IF('Trust - Frontsheet'!A27="","",'Trust - Frontsheet'!D27)</f>
        <v>RTQ54</v>
      </c>
      <c r="C25" s="66" t="str">
        <f ca="1">IF(VLOOKUP(A25,'Trust - Frontsheet'!$A$16:$AC$215,5,0)="","",VLOOKUP(A25,'Trust - Frontsheet'!$A$16:$AC$216,5,0))</f>
        <v>BERKELEY HOUSE</v>
      </c>
      <c r="D25" s="66" t="str">
        <f ca="1">IF(VLOOKUP(A25,'Trust - Frontsheet'!$A$16:$AC$215,6,0)="","",VLOOKUP(A25,'Trust - Frontsheet'!$A$16:$AC$216,6,0))</f>
        <v>Berkeley House</v>
      </c>
      <c r="E25" s="66" t="str">
        <f ca="1">IF(A25="","",IF(AND('Trust - Frontsheet'!AK27&gt;1,ISNUMBER('Trust - Frontsheet'!AK27)),"Registered Nurses/Midwives Avg Day Fill rate &gt; 100%",""))</f>
        <v/>
      </c>
      <c r="F25" s="66" t="str">
        <f ca="1">IF(A25="","",IF(AND(ISNUMBER('Trust - Frontsheet'!AL27),'Trust - Frontsheet'!AL27&gt;1),"Non-Registered Nurses/Midwives Avg Day Fill rate &gt; 100%",""))</f>
        <v/>
      </c>
      <c r="G25" s="66" t="str">
        <f ca="1">IF(A25="","",IF(AND(ISNUMBER('Trust - Frontsheet'!AM27),'Trust - Frontsheet'!AM27&gt;1),"Registered Nursing Associates Day Fill rate &gt; 100%",""))</f>
        <v/>
      </c>
      <c r="H25" s="66" t="str">
        <f ca="1">IF(A25="","",IF(AND(ISNUMBER('Trust - Frontsheet'!AN27),'Trust - Frontsheet'!AN27&gt;1),"Non-Registered Nursing Associates Day Fill rate &gt; 100%",""))</f>
        <v/>
      </c>
      <c r="I25" s="66" t="str">
        <f ca="1">IF(A25="","",IF(AND(ISNUMBER('Trust - Frontsheet'!AO27),'Trust - Frontsheet'!AO27&gt;1),"Registered Nurses/Midwives Avg Night Fill rate &gt; 100%",""))</f>
        <v>Registered Nurses/Midwives Avg Night Fill rate &gt; 100%</v>
      </c>
      <c r="J25" s="66" t="str">
        <f ca="1">IF(A25="","",IF(AND(ISNUMBER('Trust - Frontsheet'!AP27),'Trust - Frontsheet'!AP27&gt;1),"Non-Registered Nurses/Midwives Avg Night Fill rate &gt;100%",""))</f>
        <v/>
      </c>
      <c r="K25" s="66" t="str">
        <f ca="1">IF(A25="","",IF(AND(ISNUMBER('Trust - Frontsheet'!AQ27),'Trust - Frontsheet'!AQ27&gt;1),"Registered Nursing Associates Avg Night Fill rate 100%",""))</f>
        <v/>
      </c>
      <c r="L25" s="66" t="str">
        <f ca="1">IF(A25="","",IF(AND(ISNUMBER('Trust - Frontsheet'!AR27),'Trust - Frontsheet'!AR27&gt;1),"Non-Registered Nursing Associates Avg Night Fill rate &gt; 100%",""))</f>
        <v/>
      </c>
      <c r="M25" s="66" t="str">
        <f ca="1">IF(A25="","",IF(AND(ISNUMBER('Trust - Frontsheet'!AS27),'Trust - Frontsheet'!AS27&gt;1),"Registered Allied Health Professionals Avg Fill rate &gt; 100%",""))</f>
        <v/>
      </c>
      <c r="N25" s="66" t="str">
        <f ca="1">IF(A25="","",IF(AND(ISNUMBER('Trust - Frontsheet'!AT27),'Trust - Frontsheet'!AT27&gt;1),"Non-Registered Allied Health Professionals Avg Fill rate &gt; 100%",""))</f>
        <v/>
      </c>
      <c r="O25" s="66" t="str">
        <f ca="1">IF(A25="","",IF((VLOOKUP(A25,'Trust - Frontsheet'!$A$16:$AC$216,9,0)+VLOOKUP(A25,'Trust - Frontsheet'!$A$16:$AC$216,11,0)+VLOOKUP(A25,'Trust - Frontsheet'!$A$16:$AC$216,13,0)+VLOOKUP(A25,'Trust - Frontsheet'!$A$16:$AC$216,15,0)+VLOOKUP(A25,'Trust - Frontsheet'!$A$16:$AC$216,17,0)+VLOOKUP(A25,'Trust - Frontsheet'!$A$16:$AC$216,19,0)+VLOOKUP(A25,'Trust - Frontsheet'!$A$16:$AC$216,21,0)+VLOOKUP(A25,'Trust - Frontsheet'!$A$16:$AC$216,23,0)+VLOOKUP(A25,'Trust - Frontsheet'!$A$16:$AC$216,25,0)+VLOOKUP(A25,'Trust - Frontsheet'!$A$16:$AC$216,27,0))&lt;=0,"Planned hours aren't greater than zero",""))</f>
        <v/>
      </c>
      <c r="P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Frontsheet'!$A$16:$AC$216,28,0))&lt;=0,"Actual hours aren't greater than zero",""))</f>
        <v/>
      </c>
      <c r="Q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Frontsheet'!$A$16:$AC$216,28,0))&lt;1448,"Actual hours are under 1448",""))</f>
        <v/>
      </c>
      <c r="R25" s="66" t="str">
        <f ca="1">IF(A25="","",IF((VLOOKUP(A25,'Trust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Frontsheet'!$A$16:$AC$216,28,0))&gt;30000,"Actual hours are greater than 30,000",""))</f>
        <v/>
      </c>
      <c r="S25" s="66" t="str">
        <f ca="1">IF(A25="","",IF(AND((VLOOKUP(A25,'Trust - Frontsheet'!$A$16:$AC$216,10,0)+VLOOKUP(A25,'Trust - Frontsheet'!$A$16:$AC$216,12,0)+VLOOKUP(A25,'Trust - Frontsheet'!$A$16:$AC$216,14,0)+VLOOKUP(A25,'Trust - Frontsheet'!$A$16:$AC$216,16,0)+VLOOKUP(A25,'Trust - Frontsheet'!$A$16:$AC$216,18,0)+VLOOKUP(A25,'Trust - Frontsheet'!$A$16:$AC$216,20,0)+VLOOKUP(A25,'Trust - Frontsheet'!$A$16:$AC$216,22,0)+VLOOKUP(A25,'Trust - Frontsheet'!$A$16:$AC$216,24,0)+VLOOKUP(A25,'Trust - Frontsheet'!$A$16:$AC$216,26,0)+VLOOKUP(A25,'Trust - Frontsheet'!$A$16:$AC$216,28,0))&gt;0,VLOOKUP(A25,'Trust - Frontsheet'!$A$16:$AC$216,29,0)&lt;=0),"Actual hours entered with no patient count",""))</f>
        <v/>
      </c>
    </row>
    <row r="26" spans="1:19" ht="45" customHeight="1" x14ac:dyDescent="0.2">
      <c r="A26" s="66" t="str">
        <f ca="1">IF('Trust - Frontsheet'!A28="","",'Trust - Frontsheet'!A28)</f>
        <v>RTQ21Coln</v>
      </c>
      <c r="B26" s="66" t="str">
        <f ca="1">IF('Trust - Frontsheet'!A28="","",'Trust - Frontsheet'!D28)</f>
        <v>RTQ21</v>
      </c>
      <c r="C26" s="66" t="str">
        <f ca="1">IF(VLOOKUP(A26,'Trust - Frontsheet'!$A$16:$AC$215,5,0)="","",VLOOKUP(A26,'Trust - Frontsheet'!$A$16:$AC$216,5,0))</f>
        <v>CIRENCESTER HOSPITAL</v>
      </c>
      <c r="D26" s="66" t="str">
        <f ca="1">IF(VLOOKUP(A26,'Trust - Frontsheet'!$A$16:$AC$215,6,0)="","",VLOOKUP(A26,'Trust - Frontsheet'!$A$16:$AC$216,6,0))</f>
        <v>Coln</v>
      </c>
      <c r="E26" s="66" t="str">
        <f ca="1">IF(A26="","",IF(AND('Trust - Frontsheet'!AK28&gt;1,ISNUMBER('Trust - Frontsheet'!AK28)),"Registered Nurses/Midwives Avg Day Fill rate &gt; 100%",""))</f>
        <v/>
      </c>
      <c r="F26" s="66" t="str">
        <f ca="1">IF(A26="","",IF(AND(ISNUMBER('Trust - Frontsheet'!AL28),'Trust - Frontsheet'!AL28&gt;1),"Non-Registered Nurses/Midwives Avg Day Fill rate &gt; 100%",""))</f>
        <v/>
      </c>
      <c r="G26" s="66" t="str">
        <f ca="1">IF(A26="","",IF(AND(ISNUMBER('Trust - Frontsheet'!AM28),'Trust - Frontsheet'!AM28&gt;1),"Registered Nursing Associates Day Fill rate &gt; 100%",""))</f>
        <v/>
      </c>
      <c r="H26" s="66" t="str">
        <f ca="1">IF(A26="","",IF(AND(ISNUMBER('Trust - Frontsheet'!AN28),'Trust - Frontsheet'!AN28&gt;1),"Non-Registered Nursing Associates Day Fill rate &gt; 100%",""))</f>
        <v/>
      </c>
      <c r="I26" s="66" t="str">
        <f ca="1">IF(A26="","",IF(AND(ISNUMBER('Trust - Frontsheet'!AO28),'Trust - Frontsheet'!AO28&gt;1),"Registered Nurses/Midwives Avg Night Fill rate &gt; 100%",""))</f>
        <v/>
      </c>
      <c r="J26" s="66" t="str">
        <f ca="1">IF(A26="","",IF(AND(ISNUMBER('Trust - Frontsheet'!AP28),'Trust - Frontsheet'!AP28&gt;1),"Non-Registered Nurses/Midwives Avg Night Fill rate &gt;100%",""))</f>
        <v/>
      </c>
      <c r="K26" s="66" t="str">
        <f ca="1">IF(A26="","",IF(AND(ISNUMBER('Trust - Frontsheet'!AQ28),'Trust - Frontsheet'!AQ28&gt;1),"Registered Nursing Associates Avg Night Fill rate 100%",""))</f>
        <v/>
      </c>
      <c r="L26" s="66" t="str">
        <f ca="1">IF(A26="","",IF(AND(ISNUMBER('Trust - Frontsheet'!AR28),'Trust - Frontsheet'!AR28&gt;1),"Non-Registered Nursing Associates Avg Night Fill rate &gt; 100%",""))</f>
        <v/>
      </c>
      <c r="M26" s="66" t="str">
        <f ca="1">IF(A26="","",IF(AND(ISNUMBER('Trust - Frontsheet'!AS28),'Trust - Frontsheet'!AS28&gt;1),"Registered Allied Health Professionals Avg Fill rate &gt; 100%",""))</f>
        <v/>
      </c>
      <c r="N26" s="66" t="str">
        <f ca="1">IF(A26="","",IF(AND(ISNUMBER('Trust - Frontsheet'!AT28),'Trust - Frontsheet'!AT28&gt;1),"Non-Registered Allied Health Professionals Avg Fill rate &gt; 100%",""))</f>
        <v/>
      </c>
      <c r="O26" s="66" t="str">
        <f ca="1">IF(A26="","",IF((VLOOKUP(A26,'Trust - Frontsheet'!$A$16:$AC$216,9,0)+VLOOKUP(A26,'Trust - Frontsheet'!$A$16:$AC$216,11,0)+VLOOKUP(A26,'Trust - Frontsheet'!$A$16:$AC$216,13,0)+VLOOKUP(A26,'Trust - Frontsheet'!$A$16:$AC$216,15,0)+VLOOKUP(A26,'Trust - Frontsheet'!$A$16:$AC$216,17,0)+VLOOKUP(A26,'Trust - Frontsheet'!$A$16:$AC$216,19,0)+VLOOKUP(A26,'Trust - Frontsheet'!$A$16:$AC$216,21,0)+VLOOKUP(A26,'Trust - Frontsheet'!$A$16:$AC$216,23,0)+VLOOKUP(A26,'Trust - Frontsheet'!$A$16:$AC$216,25,0)+VLOOKUP(A26,'Trust - Frontsheet'!$A$16:$AC$216,27,0))&lt;=0,"Planned hours aren't greater than zero",""))</f>
        <v/>
      </c>
      <c r="P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Frontsheet'!$A$16:$AC$216,28,0))&lt;=0,"Actual hours aren't greater than zero",""))</f>
        <v/>
      </c>
      <c r="Q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Frontsheet'!$A$16:$AC$216,28,0))&lt;1448,"Actual hours are under 1448",""))</f>
        <v/>
      </c>
      <c r="R26" s="66" t="str">
        <f ca="1">IF(A26="","",IF((VLOOKUP(A26,'Trust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Frontsheet'!$A$16:$AC$216,28,0))&gt;30000,"Actual hours are greater than 30,000",""))</f>
        <v/>
      </c>
      <c r="S26" s="66" t="str">
        <f ca="1">IF(A26="","",IF(AND((VLOOKUP(A26,'Trust - Frontsheet'!$A$16:$AC$216,10,0)+VLOOKUP(A26,'Trust - Frontsheet'!$A$16:$AC$216,12,0)+VLOOKUP(A26,'Trust - Frontsheet'!$A$16:$AC$216,14,0)+VLOOKUP(A26,'Trust - Frontsheet'!$A$16:$AC$216,16,0)+VLOOKUP(A26,'Trust - Frontsheet'!$A$16:$AC$216,18,0)+VLOOKUP(A26,'Trust - Frontsheet'!$A$16:$AC$216,20,0)+VLOOKUP(A26,'Trust - Frontsheet'!$A$16:$AC$216,22,0)+VLOOKUP(A26,'Trust - Frontsheet'!$A$16:$AC$216,24,0)+VLOOKUP(A26,'Trust - Frontsheet'!$A$16:$AC$216,26,0)+VLOOKUP(A26,'Trust - Frontsheet'!$A$16:$AC$216,28,0))&gt;0,VLOOKUP(A26,'Trust - Frontsheet'!$A$16:$AC$216,29,0)&lt;=0),"Actual hours entered with no patient count",""))</f>
        <v/>
      </c>
    </row>
    <row r="27" spans="1:19" ht="45" customHeight="1" x14ac:dyDescent="0.2">
      <c r="A27" s="66" t="str">
        <f ca="1">IF('Trust - Frontsheet'!A29="","",'Trust - Frontsheet'!A29)</f>
        <v>RTQ21Windrush</v>
      </c>
      <c r="B27" s="66" t="str">
        <f ca="1">IF('Trust - Frontsheet'!A29="","",'Trust - Frontsheet'!D29)</f>
        <v>RTQ21</v>
      </c>
      <c r="C27" s="66" t="str">
        <f ca="1">IF(VLOOKUP(A27,'Trust - Frontsheet'!$A$16:$AC$215,5,0)="","",VLOOKUP(A27,'Trust - Frontsheet'!$A$16:$AC$216,5,0))</f>
        <v>CIRENCESTER HOSPITAL</v>
      </c>
      <c r="D27" s="66" t="str">
        <f ca="1">IF(VLOOKUP(A27,'Trust - Frontsheet'!$A$16:$AC$215,6,0)="","",VLOOKUP(A27,'Trust - Frontsheet'!$A$16:$AC$216,6,0))</f>
        <v>Windrush</v>
      </c>
      <c r="E27" s="66" t="str">
        <f ca="1">IF(A27="","",IF(AND('Trust - Frontsheet'!AK29&gt;1,ISNUMBER('Trust - Frontsheet'!AK29)),"Registered Nurses/Midwives Avg Day Fill rate &gt; 100%",""))</f>
        <v/>
      </c>
      <c r="F27" s="66" t="str">
        <f ca="1">IF(A27="","",IF(AND(ISNUMBER('Trust - Frontsheet'!AL29),'Trust - Frontsheet'!AL29&gt;1),"Non-Registered Nurses/Midwives Avg Day Fill rate &gt; 100%",""))</f>
        <v/>
      </c>
      <c r="G27" s="66" t="str">
        <f ca="1">IF(A27="","",IF(AND(ISNUMBER('Trust - Frontsheet'!AM29),'Trust - Frontsheet'!AM29&gt;1),"Registered Nursing Associates Day Fill rate &gt; 100%",""))</f>
        <v/>
      </c>
      <c r="H27" s="66" t="str">
        <f ca="1">IF(A27="","",IF(AND(ISNUMBER('Trust - Frontsheet'!AN29),'Trust - Frontsheet'!AN29&gt;1),"Non-Registered Nursing Associates Day Fill rate &gt; 100%",""))</f>
        <v/>
      </c>
      <c r="I27" s="66" t="str">
        <f ca="1">IF(A27="","",IF(AND(ISNUMBER('Trust - Frontsheet'!AO29),'Trust - Frontsheet'!AO29&gt;1),"Registered Nurses/Midwives Avg Night Fill rate &gt; 100%",""))</f>
        <v/>
      </c>
      <c r="J27" s="66" t="str">
        <f ca="1">IF(A27="","",IF(AND(ISNUMBER('Trust - Frontsheet'!AP29),'Trust - Frontsheet'!AP29&gt;1),"Non-Registered Nurses/Midwives Avg Night Fill rate &gt;100%",""))</f>
        <v/>
      </c>
      <c r="K27" s="66" t="str">
        <f ca="1">IF(A27="","",IF(AND(ISNUMBER('Trust - Frontsheet'!AQ29),'Trust - Frontsheet'!AQ29&gt;1),"Registered Nursing Associates Avg Night Fill rate 100%",""))</f>
        <v/>
      </c>
      <c r="L27" s="66" t="str">
        <f ca="1">IF(A27="","",IF(AND(ISNUMBER('Trust - Frontsheet'!AR29),'Trust - Frontsheet'!AR29&gt;1),"Non-Registered Nursing Associates Avg Night Fill rate &gt; 100%",""))</f>
        <v/>
      </c>
      <c r="M27" s="66" t="str">
        <f ca="1">IF(A27="","",IF(AND(ISNUMBER('Trust - Frontsheet'!AS29),'Trust - Frontsheet'!AS29&gt;1),"Registered Allied Health Professionals Avg Fill rate &gt; 100%",""))</f>
        <v/>
      </c>
      <c r="N27" s="66" t="str">
        <f ca="1">IF(A27="","",IF(AND(ISNUMBER('Trust - Frontsheet'!AT29),'Trust - Frontsheet'!AT29&gt;1),"Non-Registered Allied Health Professionals Avg Fill rate &gt; 100%",""))</f>
        <v/>
      </c>
      <c r="O27" s="66" t="str">
        <f ca="1">IF(A27="","",IF((VLOOKUP(A27,'Trust - Frontsheet'!$A$16:$AC$216,9,0)+VLOOKUP(A27,'Trust - Frontsheet'!$A$16:$AC$216,11,0)+VLOOKUP(A27,'Trust - Frontsheet'!$A$16:$AC$216,13,0)+VLOOKUP(A27,'Trust - Frontsheet'!$A$16:$AC$216,15,0)+VLOOKUP(A27,'Trust - Frontsheet'!$A$16:$AC$216,17,0)+VLOOKUP(A27,'Trust - Frontsheet'!$A$16:$AC$216,19,0)+VLOOKUP(A27,'Trust - Frontsheet'!$A$16:$AC$216,21,0)+VLOOKUP(A27,'Trust - Frontsheet'!$A$16:$AC$216,23,0)+VLOOKUP(A27,'Trust - Frontsheet'!$A$16:$AC$216,25,0)+VLOOKUP(A27,'Trust - Frontsheet'!$A$16:$AC$216,27,0))&lt;=0,"Planned hours aren't greater than zero",""))</f>
        <v>Planned hours aren't greater than zero</v>
      </c>
      <c r="P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Frontsheet'!$A$16:$AC$216,28,0))&lt;=0,"Actual hours aren't greater than zero",""))</f>
        <v>Actual hours aren't greater than zero</v>
      </c>
      <c r="Q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Frontsheet'!$A$16:$AC$216,28,0))&lt;1448,"Actual hours are under 1448",""))</f>
        <v>Actual hours are under 1448</v>
      </c>
      <c r="R27" s="66" t="str">
        <f ca="1">IF(A27="","",IF((VLOOKUP(A27,'Trust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Frontsheet'!$A$16:$AC$216,28,0))&gt;30000,"Actual hours are greater than 30,000",""))</f>
        <v/>
      </c>
      <c r="S27" s="66" t="str">
        <f ca="1">IF(A27="","",IF(AND((VLOOKUP(A27,'Trust - Frontsheet'!$A$16:$AC$216,10,0)+VLOOKUP(A27,'Trust - Frontsheet'!$A$16:$AC$216,12,0)+VLOOKUP(A27,'Trust - Frontsheet'!$A$16:$AC$216,14,0)+VLOOKUP(A27,'Trust - Frontsheet'!$A$16:$AC$216,16,0)+VLOOKUP(A27,'Trust - Frontsheet'!$A$16:$AC$216,18,0)+VLOOKUP(A27,'Trust - Frontsheet'!$A$16:$AC$216,20,0)+VLOOKUP(A27,'Trust - Frontsheet'!$A$16:$AC$216,22,0)+VLOOKUP(A27,'Trust - Frontsheet'!$A$16:$AC$216,24,0)+VLOOKUP(A27,'Trust - Frontsheet'!$A$16:$AC$216,26,0)+VLOOKUP(A27,'Trust - Frontsheet'!$A$16:$AC$216,28,0))&gt;0,VLOOKUP(A27,'Trust - Frontsheet'!$A$16:$AC$216,29,0)&lt;=0),"Actual hours entered with no patient count",""))</f>
        <v/>
      </c>
    </row>
    <row r="28" spans="1:19" ht="45" customHeight="1" x14ac:dyDescent="0.2">
      <c r="A28" s="66" t="str">
        <f ca="1">IF('Trust - Frontsheet'!A30="","",'Trust - Frontsheet'!A30)</f>
        <v>RTQ21Thames</v>
      </c>
      <c r="B28" s="66" t="str">
        <f ca="1">IF('Trust - Frontsheet'!A30="","",'Trust - Frontsheet'!D30)</f>
        <v>RTQ21</v>
      </c>
      <c r="C28" s="66" t="str">
        <f ca="1">IF(VLOOKUP(A28,'Trust - Frontsheet'!$A$16:$AC$215,5,0)="","",VLOOKUP(A28,'Trust - Frontsheet'!$A$16:$AC$216,5,0))</f>
        <v>CIRENCESTER HOSPITAL</v>
      </c>
      <c r="D28" s="66" t="str">
        <f ca="1">IF(VLOOKUP(A28,'Trust - Frontsheet'!$A$16:$AC$215,6,0)="","",VLOOKUP(A28,'Trust - Frontsheet'!$A$16:$AC$216,6,0))</f>
        <v>Thames</v>
      </c>
      <c r="E28" s="66" t="str">
        <f ca="1">IF(A28="","",IF(AND('Trust - Frontsheet'!AK30&gt;1,ISNUMBER('Trust - Frontsheet'!AK30)),"Registered Nurses/Midwives Avg Day Fill rate &gt; 100%",""))</f>
        <v>Registered Nurses/Midwives Avg Day Fill rate &gt; 100%</v>
      </c>
      <c r="F28" s="66" t="str">
        <f ca="1">IF(A28="","",IF(AND(ISNUMBER('Trust - Frontsheet'!AL30),'Trust - Frontsheet'!AL30&gt;1),"Non-Registered Nurses/Midwives Avg Day Fill rate &gt; 100%",""))</f>
        <v/>
      </c>
      <c r="G28" s="66" t="str">
        <f ca="1">IF(A28="","",IF(AND(ISNUMBER('Trust - Frontsheet'!AM30),'Trust - Frontsheet'!AM30&gt;1),"Registered Nursing Associates Day Fill rate &gt; 100%",""))</f>
        <v/>
      </c>
      <c r="H28" s="66" t="str">
        <f ca="1">IF(A28="","",IF(AND(ISNUMBER('Trust - Frontsheet'!AN30),'Trust - Frontsheet'!AN30&gt;1),"Non-Registered Nursing Associates Day Fill rate &gt; 100%",""))</f>
        <v/>
      </c>
      <c r="I28" s="66" t="str">
        <f ca="1">IF(A28="","",IF(AND(ISNUMBER('Trust - Frontsheet'!AO30),'Trust - Frontsheet'!AO30&gt;1),"Registered Nurses/Midwives Avg Night Fill rate &gt; 100%",""))</f>
        <v/>
      </c>
      <c r="J28" s="66" t="str">
        <f ca="1">IF(A28="","",IF(AND(ISNUMBER('Trust - Frontsheet'!AP30),'Trust - Frontsheet'!AP30&gt;1),"Non-Registered Nurses/Midwives Avg Night Fill rate &gt;100%",""))</f>
        <v>Non-Registered Nurses/Midwives Avg Night Fill rate &gt;100%</v>
      </c>
      <c r="K28" s="66" t="str">
        <f ca="1">IF(A28="","",IF(AND(ISNUMBER('Trust - Frontsheet'!AQ30),'Trust - Frontsheet'!AQ30&gt;1),"Registered Nursing Associates Avg Night Fill rate 100%",""))</f>
        <v/>
      </c>
      <c r="L28" s="66" t="str">
        <f ca="1">IF(A28="","",IF(AND(ISNUMBER('Trust - Frontsheet'!AR30),'Trust - Frontsheet'!AR30&gt;1),"Non-Registered Nursing Associates Avg Night Fill rate &gt; 100%",""))</f>
        <v/>
      </c>
      <c r="M28" s="66" t="str">
        <f ca="1">IF(A28="","",IF(AND(ISNUMBER('Trust - Frontsheet'!AS30),'Trust - Frontsheet'!AS30&gt;1),"Registered Allied Health Professionals Avg Fill rate &gt; 100%",""))</f>
        <v/>
      </c>
      <c r="N28" s="66" t="str">
        <f ca="1">IF(A28="","",IF(AND(ISNUMBER('Trust - Frontsheet'!AT30),'Trust - Frontsheet'!AT30&gt;1),"Non-Registered Allied Health Professionals Avg Fill rate &gt; 100%",""))</f>
        <v/>
      </c>
      <c r="O28" s="66" t="str">
        <f ca="1">IF(A28="","",IF((VLOOKUP(A28,'Trust - Frontsheet'!$A$16:$AC$216,9,0)+VLOOKUP(A28,'Trust - Frontsheet'!$A$16:$AC$216,11,0)+VLOOKUP(A28,'Trust - Frontsheet'!$A$16:$AC$216,13,0)+VLOOKUP(A28,'Trust - Frontsheet'!$A$16:$AC$216,15,0)+VLOOKUP(A28,'Trust - Frontsheet'!$A$16:$AC$216,17,0)+VLOOKUP(A28,'Trust - Frontsheet'!$A$16:$AC$216,19,0)+VLOOKUP(A28,'Trust - Frontsheet'!$A$16:$AC$216,21,0)+VLOOKUP(A28,'Trust - Frontsheet'!$A$16:$AC$216,23,0)+VLOOKUP(A28,'Trust - Frontsheet'!$A$16:$AC$216,25,0)+VLOOKUP(A28,'Trust - Frontsheet'!$A$16:$AC$216,27,0))&lt;=0,"Planned hours aren't greater than zero",""))</f>
        <v/>
      </c>
      <c r="P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Frontsheet'!$A$16:$AC$216,28,0))&lt;=0,"Actual hours aren't greater than zero",""))</f>
        <v/>
      </c>
      <c r="Q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Frontsheet'!$A$16:$AC$216,28,0))&lt;1448,"Actual hours are under 1448",""))</f>
        <v/>
      </c>
      <c r="R28" s="66" t="str">
        <f ca="1">IF(A28="","",IF((VLOOKUP(A28,'Trust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Frontsheet'!$A$16:$AC$216,28,0))&gt;30000,"Actual hours are greater than 30,000",""))</f>
        <v/>
      </c>
      <c r="S28" s="66" t="str">
        <f ca="1">IF(A28="","",IF(AND((VLOOKUP(A28,'Trust - Frontsheet'!$A$16:$AC$216,10,0)+VLOOKUP(A28,'Trust - Frontsheet'!$A$16:$AC$216,12,0)+VLOOKUP(A28,'Trust - Frontsheet'!$A$16:$AC$216,14,0)+VLOOKUP(A28,'Trust - Frontsheet'!$A$16:$AC$216,16,0)+VLOOKUP(A28,'Trust - Frontsheet'!$A$16:$AC$216,18,0)+VLOOKUP(A28,'Trust - Frontsheet'!$A$16:$AC$216,20,0)+VLOOKUP(A28,'Trust - Frontsheet'!$A$16:$AC$216,22,0)+VLOOKUP(A28,'Trust - Frontsheet'!$A$16:$AC$216,24,0)+VLOOKUP(A28,'Trust - Frontsheet'!$A$16:$AC$216,26,0)+VLOOKUP(A28,'Trust - Frontsheet'!$A$16:$AC$216,28,0))&gt;0,VLOOKUP(A28,'Trust - Frontsheet'!$A$16:$AC$216,29,0)&lt;=0),"Actual hours entered with no patient count",""))</f>
        <v/>
      </c>
    </row>
    <row r="29" spans="1:19" ht="45" customHeight="1" x14ac:dyDescent="0.2">
      <c r="A29" s="66" t="str">
        <f ca="1">IF('Trust - Frontsheet'!A31="","",'Trust - Frontsheet'!A31)</f>
        <v>Y4W1SWoodland View</v>
      </c>
      <c r="B29" s="66" t="str">
        <f ca="1">IF('Trust - Frontsheet'!A31="","",'Trust - Frontsheet'!D31)</f>
        <v>Y4W1S</v>
      </c>
      <c r="C29" s="66" t="str">
        <f ca="1">IF(VLOOKUP(A29,'Trust - Frontsheet'!$A$16:$AC$215,5,0)="","",VLOOKUP(A29,'Trust - Frontsheet'!$A$16:$AC$216,5,0))</f>
        <v>FOREST OF DEAN COMMUNITY HOSPITAL</v>
      </c>
      <c r="D29" s="66" t="str">
        <f ca="1">IF(VLOOKUP(A29,'Trust - Frontsheet'!$A$16:$AC$215,6,0)="","",VLOOKUP(A29,'Trust - Frontsheet'!$A$16:$AC$216,6,0))</f>
        <v>Woodland View</v>
      </c>
      <c r="E29" s="66" t="str">
        <f ca="1">IF(A29="","",IF(AND('Trust - Frontsheet'!AK31&gt;1,ISNUMBER('Trust - Frontsheet'!AK31)),"Registered Nurses/Midwives Avg Day Fill rate &gt; 100%",""))</f>
        <v>Registered Nurses/Midwives Avg Day Fill rate &gt; 100%</v>
      </c>
      <c r="F29" s="66" t="str">
        <f ca="1">IF(A29="","",IF(AND(ISNUMBER('Trust - Frontsheet'!AL31),'Trust - Frontsheet'!AL31&gt;1),"Non-Registered Nurses/Midwives Avg Day Fill rate &gt; 100%",""))</f>
        <v/>
      </c>
      <c r="G29" s="66" t="str">
        <f ca="1">IF(A29="","",IF(AND(ISNUMBER('Trust - Frontsheet'!AM31),'Trust - Frontsheet'!AM31&gt;1),"Registered Nursing Associates Day Fill rate &gt; 100%",""))</f>
        <v/>
      </c>
      <c r="H29" s="66" t="str">
        <f ca="1">IF(A29="","",IF(AND(ISNUMBER('Trust - Frontsheet'!AN31),'Trust - Frontsheet'!AN31&gt;1),"Non-Registered Nursing Associates Day Fill rate &gt; 100%",""))</f>
        <v/>
      </c>
      <c r="I29" s="66" t="str">
        <f ca="1">IF(A29="","",IF(AND(ISNUMBER('Trust - Frontsheet'!AO31),'Trust - Frontsheet'!AO31&gt;1),"Registered Nurses/Midwives Avg Night Fill rate &gt; 100%",""))</f>
        <v>Registered Nurses/Midwives Avg Night Fill rate &gt; 100%</v>
      </c>
      <c r="J29" s="66" t="str">
        <f ca="1">IF(A29="","",IF(AND(ISNUMBER('Trust - Frontsheet'!AP31),'Trust - Frontsheet'!AP31&gt;1),"Non-Registered Nurses/Midwives Avg Night Fill rate &gt;100%",""))</f>
        <v>Non-Registered Nurses/Midwives Avg Night Fill rate &gt;100%</v>
      </c>
      <c r="K29" s="66" t="str">
        <f ca="1">IF(A29="","",IF(AND(ISNUMBER('Trust - Frontsheet'!AQ31),'Trust - Frontsheet'!AQ31&gt;1),"Registered Nursing Associates Avg Night Fill rate 100%",""))</f>
        <v/>
      </c>
      <c r="L29" s="66" t="str">
        <f ca="1">IF(A29="","",IF(AND(ISNUMBER('Trust - Frontsheet'!AR31),'Trust - Frontsheet'!AR31&gt;1),"Non-Registered Nursing Associates Avg Night Fill rate &gt; 100%",""))</f>
        <v/>
      </c>
      <c r="M29" s="66" t="str">
        <f ca="1">IF(A29="","",IF(AND(ISNUMBER('Trust - Frontsheet'!AS31),'Trust - Frontsheet'!AS31&gt;1),"Registered Allied Health Professionals Avg Fill rate &gt; 100%",""))</f>
        <v/>
      </c>
      <c r="N29" s="66" t="str">
        <f ca="1">IF(A29="","",IF(AND(ISNUMBER('Trust - Frontsheet'!AT31),'Trust - Frontsheet'!AT31&gt;1),"Non-Registered Allied Health Professionals Avg Fill rate &gt; 100%",""))</f>
        <v/>
      </c>
      <c r="O29" s="66" t="str">
        <f ca="1">IF(A29="","",IF((VLOOKUP(A29,'Trust - Frontsheet'!$A$16:$AC$216,9,0)+VLOOKUP(A29,'Trust - Frontsheet'!$A$16:$AC$216,11,0)+VLOOKUP(A29,'Trust - Frontsheet'!$A$16:$AC$216,13,0)+VLOOKUP(A29,'Trust - Frontsheet'!$A$16:$AC$216,15,0)+VLOOKUP(A29,'Trust - Frontsheet'!$A$16:$AC$216,17,0)+VLOOKUP(A29,'Trust - Frontsheet'!$A$16:$AC$216,19,0)+VLOOKUP(A29,'Trust - Frontsheet'!$A$16:$AC$216,21,0)+VLOOKUP(A29,'Trust - Frontsheet'!$A$16:$AC$216,23,0)+VLOOKUP(A29,'Trust - Frontsheet'!$A$16:$AC$216,25,0)+VLOOKUP(A29,'Trust - Frontsheet'!$A$16:$AC$216,27,0))&lt;=0,"Planned hours aren't greater than zero",""))</f>
        <v/>
      </c>
      <c r="P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Frontsheet'!$A$16:$AC$216,28,0))&lt;=0,"Actual hours aren't greater than zero",""))</f>
        <v/>
      </c>
      <c r="Q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Frontsheet'!$A$16:$AC$216,28,0))&lt;1448,"Actual hours are under 1448",""))</f>
        <v/>
      </c>
      <c r="R29" s="66" t="str">
        <f ca="1">IF(A29="","",IF((VLOOKUP(A29,'Trust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Frontsheet'!$A$16:$AC$216,28,0))&gt;30000,"Actual hours are greater than 30,000",""))</f>
        <v/>
      </c>
      <c r="S29" s="66" t="str">
        <f ca="1">IF(A29="","",IF(AND((VLOOKUP(A29,'Trust - Frontsheet'!$A$16:$AC$216,10,0)+VLOOKUP(A29,'Trust - Frontsheet'!$A$16:$AC$216,12,0)+VLOOKUP(A29,'Trust - Frontsheet'!$A$16:$AC$216,14,0)+VLOOKUP(A29,'Trust - Frontsheet'!$A$16:$AC$216,16,0)+VLOOKUP(A29,'Trust - Frontsheet'!$A$16:$AC$216,18,0)+VLOOKUP(A29,'Trust - Frontsheet'!$A$16:$AC$216,20,0)+VLOOKUP(A29,'Trust - Frontsheet'!$A$16:$AC$216,22,0)+VLOOKUP(A29,'Trust - Frontsheet'!$A$16:$AC$216,24,0)+VLOOKUP(A29,'Trust - Frontsheet'!$A$16:$AC$216,26,0)+VLOOKUP(A29,'Trust - Frontsheet'!$A$16:$AC$216,28,0))&gt;0,VLOOKUP(A29,'Trust - Frontsheet'!$A$16:$AC$216,29,0)&lt;=0),"Actual hours entered with no patient count",""))</f>
        <v/>
      </c>
    </row>
    <row r="30" spans="1:19" ht="45" customHeight="1" x14ac:dyDescent="0.2">
      <c r="A30" s="66" t="str">
        <f ca="1">IF('Trust - Frontsheet'!A32="","",'Trust - Frontsheet'!A32)</f>
        <v>RTQ29North Cotswold</v>
      </c>
      <c r="B30" s="66" t="str">
        <f ca="1">IF('Trust - Frontsheet'!A32="","",'Trust - Frontsheet'!D32)</f>
        <v>RTQ29</v>
      </c>
      <c r="C30" s="66" t="str">
        <f ca="1">IF(VLOOKUP(A30,'Trust - Frontsheet'!$A$16:$AC$215,5,0)="","",VLOOKUP(A30,'Trust - Frontsheet'!$A$16:$AC$216,5,0))</f>
        <v>NORTH COTSWOLD HOSPITAL</v>
      </c>
      <c r="D30" s="66" t="str">
        <f ca="1">IF(VLOOKUP(A30,'Trust - Frontsheet'!$A$16:$AC$215,6,0)="","",VLOOKUP(A30,'Trust - Frontsheet'!$A$16:$AC$216,6,0))</f>
        <v>North Cotswold</v>
      </c>
      <c r="E30" s="66" t="str">
        <f ca="1">IF(A30="","",IF(AND('Trust - Frontsheet'!AK32&gt;1,ISNUMBER('Trust - Frontsheet'!AK32)),"Registered Nurses/Midwives Avg Day Fill rate &gt; 100%",""))</f>
        <v/>
      </c>
      <c r="F30" s="66" t="str">
        <f ca="1">IF(A30="","",IF(AND(ISNUMBER('Trust - Frontsheet'!AL32),'Trust - Frontsheet'!AL32&gt;1),"Non-Registered Nurses/Midwives Avg Day Fill rate &gt; 100%",""))</f>
        <v/>
      </c>
      <c r="G30" s="66" t="str">
        <f ca="1">IF(A30="","",IF(AND(ISNUMBER('Trust - Frontsheet'!AM32),'Trust - Frontsheet'!AM32&gt;1),"Registered Nursing Associates Day Fill rate &gt; 100%",""))</f>
        <v/>
      </c>
      <c r="H30" s="66" t="str">
        <f ca="1">IF(A30="","",IF(AND(ISNUMBER('Trust - Frontsheet'!AN32),'Trust - Frontsheet'!AN32&gt;1),"Non-Registered Nursing Associates Day Fill rate &gt; 100%",""))</f>
        <v/>
      </c>
      <c r="I30" s="66" t="str">
        <f ca="1">IF(A30="","",IF(AND(ISNUMBER('Trust - Frontsheet'!AO32),'Trust - Frontsheet'!AO32&gt;1),"Registered Nurses/Midwives Avg Night Fill rate &gt; 100%",""))</f>
        <v/>
      </c>
      <c r="J30" s="66" t="str">
        <f ca="1">IF(A30="","",IF(AND(ISNUMBER('Trust - Frontsheet'!AP32),'Trust - Frontsheet'!AP32&gt;1),"Non-Registered Nurses/Midwives Avg Night Fill rate &gt;100%",""))</f>
        <v/>
      </c>
      <c r="K30" s="66" t="str">
        <f ca="1">IF(A30="","",IF(AND(ISNUMBER('Trust - Frontsheet'!AQ32),'Trust - Frontsheet'!AQ32&gt;1),"Registered Nursing Associates Avg Night Fill rate 100%",""))</f>
        <v/>
      </c>
      <c r="L30" s="66" t="str">
        <f ca="1">IF(A30="","",IF(AND(ISNUMBER('Trust - Frontsheet'!AR32),'Trust - Frontsheet'!AR32&gt;1),"Non-Registered Nursing Associates Avg Night Fill rate &gt; 100%",""))</f>
        <v/>
      </c>
      <c r="M30" s="66" t="str">
        <f ca="1">IF(A30="","",IF(AND(ISNUMBER('Trust - Frontsheet'!AS32),'Trust - Frontsheet'!AS32&gt;1),"Registered Allied Health Professionals Avg Fill rate &gt; 100%",""))</f>
        <v/>
      </c>
      <c r="N30" s="66" t="str">
        <f ca="1">IF(A30="","",IF(AND(ISNUMBER('Trust - Frontsheet'!AT32),'Trust - Frontsheet'!AT32&gt;1),"Non-Registered Allied Health Professionals Avg Fill rate &gt; 100%",""))</f>
        <v/>
      </c>
      <c r="O30" s="66" t="str">
        <f ca="1">IF(A30="","",IF((VLOOKUP(A30,'Trust - Frontsheet'!$A$16:$AC$216,9,0)+VLOOKUP(A30,'Trust - Frontsheet'!$A$16:$AC$216,11,0)+VLOOKUP(A30,'Trust - Frontsheet'!$A$16:$AC$216,13,0)+VLOOKUP(A30,'Trust - Frontsheet'!$A$16:$AC$216,15,0)+VLOOKUP(A30,'Trust - Frontsheet'!$A$16:$AC$216,17,0)+VLOOKUP(A30,'Trust - Frontsheet'!$A$16:$AC$216,19,0)+VLOOKUP(A30,'Trust - Frontsheet'!$A$16:$AC$216,21,0)+VLOOKUP(A30,'Trust - Frontsheet'!$A$16:$AC$216,23,0)+VLOOKUP(A30,'Trust - Frontsheet'!$A$16:$AC$216,25,0)+VLOOKUP(A30,'Trust - Frontsheet'!$A$16:$AC$216,27,0))&lt;=0,"Planned hours aren't greater than zero",""))</f>
        <v/>
      </c>
      <c r="P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Frontsheet'!$A$16:$AC$216,28,0))&lt;=0,"Actual hours aren't greater than zero",""))</f>
        <v/>
      </c>
      <c r="Q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Frontsheet'!$A$16:$AC$216,28,0))&lt;1448,"Actual hours are under 1448",""))</f>
        <v/>
      </c>
      <c r="R30" s="66" t="str">
        <f ca="1">IF(A30="","",IF((VLOOKUP(A30,'Trust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Frontsheet'!$A$16:$AC$216,28,0))&gt;30000,"Actual hours are greater than 30,000",""))</f>
        <v/>
      </c>
      <c r="S30" s="66" t="str">
        <f ca="1">IF(A30="","",IF(AND((VLOOKUP(A30,'Trust - Frontsheet'!$A$16:$AC$216,10,0)+VLOOKUP(A30,'Trust - Frontsheet'!$A$16:$AC$216,12,0)+VLOOKUP(A30,'Trust - Frontsheet'!$A$16:$AC$216,14,0)+VLOOKUP(A30,'Trust - Frontsheet'!$A$16:$AC$216,16,0)+VLOOKUP(A30,'Trust - Frontsheet'!$A$16:$AC$216,18,0)+VLOOKUP(A30,'Trust - Frontsheet'!$A$16:$AC$216,20,0)+VLOOKUP(A30,'Trust - Frontsheet'!$A$16:$AC$216,22,0)+VLOOKUP(A30,'Trust - Frontsheet'!$A$16:$AC$216,24,0)+VLOOKUP(A30,'Trust - Frontsheet'!$A$16:$AC$216,26,0)+VLOOKUP(A30,'Trust - Frontsheet'!$A$16:$AC$216,28,0))&gt;0,VLOOKUP(A30,'Trust - Frontsheet'!$A$16:$AC$216,29,0)&lt;=0),"Actual hours entered with no patient count",""))</f>
        <v/>
      </c>
    </row>
    <row r="31" spans="1:19" ht="45" customHeight="1" x14ac:dyDescent="0.2">
      <c r="A31" s="66" t="str">
        <f ca="1">IF('Trust - Frontsheet'!A33="","",'Trust - Frontsheet'!A33)</f>
        <v>RTQ04Cashes Green</v>
      </c>
      <c r="B31" s="66" t="str">
        <f ca="1">IF('Trust - Frontsheet'!A33="","",'Trust - Frontsheet'!D33)</f>
        <v>RTQ04</v>
      </c>
      <c r="C31" s="66" t="str">
        <f ca="1">IF(VLOOKUP(A31,'Trust - Frontsheet'!$A$16:$AC$215,5,0)="","",VLOOKUP(A31,'Trust - Frontsheet'!$A$16:$AC$216,5,0))</f>
        <v>STROUD GENERAL HOSPITAL</v>
      </c>
      <c r="D31" s="66" t="str">
        <f ca="1">IF(VLOOKUP(A31,'Trust - Frontsheet'!$A$16:$AC$215,6,0)="","",VLOOKUP(A31,'Trust - Frontsheet'!$A$16:$AC$216,6,0))</f>
        <v>Cashes Green</v>
      </c>
      <c r="E31" s="66" t="str">
        <f ca="1">IF(A31="","",IF(AND('Trust - Frontsheet'!AK33&gt;1,ISNUMBER('Trust - Frontsheet'!AK33)),"Registered Nurses/Midwives Avg Day Fill rate &gt; 100%",""))</f>
        <v/>
      </c>
      <c r="F31" s="66" t="str">
        <f ca="1">IF(A31="","",IF(AND(ISNUMBER('Trust - Frontsheet'!AL33),'Trust - Frontsheet'!AL33&gt;1),"Non-Registered Nurses/Midwives Avg Day Fill rate &gt; 100%",""))</f>
        <v>Non-Registered Nurses/Midwives Avg Day Fill rate &gt; 100%</v>
      </c>
      <c r="G31" s="66" t="str">
        <f ca="1">IF(A31="","",IF(AND(ISNUMBER('Trust - Frontsheet'!AM33),'Trust - Frontsheet'!AM33&gt;1),"Registered Nursing Associates Day Fill rate &gt; 100%",""))</f>
        <v/>
      </c>
      <c r="H31" s="66" t="str">
        <f ca="1">IF(A31="","",IF(AND(ISNUMBER('Trust - Frontsheet'!AN33),'Trust - Frontsheet'!AN33&gt;1),"Non-Registered Nursing Associates Day Fill rate &gt; 100%",""))</f>
        <v/>
      </c>
      <c r="I31" s="66" t="str">
        <f ca="1">IF(A31="","",IF(AND(ISNUMBER('Trust - Frontsheet'!AO33),'Trust - Frontsheet'!AO33&gt;1),"Registered Nurses/Midwives Avg Night Fill rate &gt; 100%",""))</f>
        <v>Registered Nurses/Midwives Avg Night Fill rate &gt; 100%</v>
      </c>
      <c r="J31" s="66" t="str">
        <f ca="1">IF(A31="","",IF(AND(ISNUMBER('Trust - Frontsheet'!AP33),'Trust - Frontsheet'!AP33&gt;1),"Non-Registered Nurses/Midwives Avg Night Fill rate &gt;100%",""))</f>
        <v>Non-Registered Nurses/Midwives Avg Night Fill rate &gt;100%</v>
      </c>
      <c r="K31" s="66" t="str">
        <f ca="1">IF(A31="","",IF(AND(ISNUMBER('Trust - Frontsheet'!AQ33),'Trust - Frontsheet'!AQ33&gt;1),"Registered Nursing Associates Avg Night Fill rate 100%",""))</f>
        <v/>
      </c>
      <c r="L31" s="66" t="str">
        <f ca="1">IF(A31="","",IF(AND(ISNUMBER('Trust - Frontsheet'!AR33),'Trust - Frontsheet'!AR33&gt;1),"Non-Registered Nursing Associates Avg Night Fill rate &gt; 100%",""))</f>
        <v/>
      </c>
      <c r="M31" s="66" t="str">
        <f ca="1">IF(A31="","",IF(AND(ISNUMBER('Trust - Frontsheet'!AS33),'Trust - Frontsheet'!AS33&gt;1),"Registered Allied Health Professionals Avg Fill rate &gt; 100%",""))</f>
        <v/>
      </c>
      <c r="N31" s="66" t="str">
        <f ca="1">IF(A31="","",IF(AND(ISNUMBER('Trust - Frontsheet'!AT33),'Trust - Frontsheet'!AT33&gt;1),"Non-Registered Allied Health Professionals Avg Fill rate &gt; 100%",""))</f>
        <v/>
      </c>
      <c r="O31" s="66" t="str">
        <f ca="1">IF(A31="","",IF((VLOOKUP(A31,'Trust - Frontsheet'!$A$16:$AC$216,9,0)+VLOOKUP(A31,'Trust - Frontsheet'!$A$16:$AC$216,11,0)+VLOOKUP(A31,'Trust - Frontsheet'!$A$16:$AC$216,13,0)+VLOOKUP(A31,'Trust - Frontsheet'!$A$16:$AC$216,15,0)+VLOOKUP(A31,'Trust - Frontsheet'!$A$16:$AC$216,17,0)+VLOOKUP(A31,'Trust - Frontsheet'!$A$16:$AC$216,19,0)+VLOOKUP(A31,'Trust - Frontsheet'!$A$16:$AC$216,21,0)+VLOOKUP(A31,'Trust - Frontsheet'!$A$16:$AC$216,23,0)+VLOOKUP(A31,'Trust - Frontsheet'!$A$16:$AC$216,25,0)+VLOOKUP(A31,'Trust - Frontsheet'!$A$16:$AC$216,27,0))&lt;=0,"Planned hours aren't greater than zero",""))</f>
        <v/>
      </c>
      <c r="P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Frontsheet'!$A$16:$AC$216,28,0))&lt;=0,"Actual hours aren't greater than zero",""))</f>
        <v/>
      </c>
      <c r="Q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Frontsheet'!$A$16:$AC$216,28,0))&lt;1448,"Actual hours are under 1448",""))</f>
        <v/>
      </c>
      <c r="R31" s="66" t="str">
        <f ca="1">IF(A31="","",IF((VLOOKUP(A31,'Trust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Frontsheet'!$A$16:$AC$216,28,0))&gt;30000,"Actual hours are greater than 30,000",""))</f>
        <v/>
      </c>
      <c r="S31" s="66" t="str">
        <f ca="1">IF(A31="","",IF(AND((VLOOKUP(A31,'Trust - Frontsheet'!$A$16:$AC$216,10,0)+VLOOKUP(A31,'Trust - Frontsheet'!$A$16:$AC$216,12,0)+VLOOKUP(A31,'Trust - Frontsheet'!$A$16:$AC$216,14,0)+VLOOKUP(A31,'Trust - Frontsheet'!$A$16:$AC$216,16,0)+VLOOKUP(A31,'Trust - Frontsheet'!$A$16:$AC$216,18,0)+VLOOKUP(A31,'Trust - Frontsheet'!$A$16:$AC$216,20,0)+VLOOKUP(A31,'Trust - Frontsheet'!$A$16:$AC$216,22,0)+VLOOKUP(A31,'Trust - Frontsheet'!$A$16:$AC$216,24,0)+VLOOKUP(A31,'Trust - Frontsheet'!$A$16:$AC$216,26,0)+VLOOKUP(A31,'Trust - Frontsheet'!$A$16:$AC$216,28,0))&gt;0,VLOOKUP(A31,'Trust - Frontsheet'!$A$16:$AC$216,29,0)&lt;=0),"Actual hours entered with no patient count",""))</f>
        <v/>
      </c>
    </row>
    <row r="32" spans="1:19" ht="45" customHeight="1" x14ac:dyDescent="0.2">
      <c r="A32" s="66" t="str">
        <f ca="1">IF('Trust - Frontsheet'!A34="","",'Trust - Frontsheet'!A34)</f>
        <v>RTQ04Jubilee</v>
      </c>
      <c r="B32" s="66" t="str">
        <f ca="1">IF('Trust - Frontsheet'!A34="","",'Trust - Frontsheet'!D34)</f>
        <v>RTQ04</v>
      </c>
      <c r="C32" s="66" t="str">
        <f ca="1">IF(VLOOKUP(A32,'Trust - Frontsheet'!$A$16:$AC$215,5,0)="","",VLOOKUP(A32,'Trust - Frontsheet'!$A$16:$AC$216,5,0))</f>
        <v>STROUD GENERAL HOSPITAL</v>
      </c>
      <c r="D32" s="66" t="str">
        <f ca="1">IF(VLOOKUP(A32,'Trust - Frontsheet'!$A$16:$AC$215,6,0)="","",VLOOKUP(A32,'Trust - Frontsheet'!$A$16:$AC$216,6,0))</f>
        <v>Jubilee</v>
      </c>
      <c r="E32" s="66" t="str">
        <f ca="1">IF(A32="","",IF(AND('Trust - Frontsheet'!AK34&gt;1,ISNUMBER('Trust - Frontsheet'!AK34)),"Registered Nurses/Midwives Avg Day Fill rate &gt; 100%",""))</f>
        <v>Registered Nurses/Midwives Avg Day Fill rate &gt; 100%</v>
      </c>
      <c r="F32" s="66" t="str">
        <f ca="1">IF(A32="","",IF(AND(ISNUMBER('Trust - Frontsheet'!AL34),'Trust - Frontsheet'!AL34&gt;1),"Non-Registered Nurses/Midwives Avg Day Fill rate &gt; 100%",""))</f>
        <v>Non-Registered Nurses/Midwives Avg Day Fill rate &gt; 100%</v>
      </c>
      <c r="G32" s="66" t="str">
        <f ca="1">IF(A32="","",IF(AND(ISNUMBER('Trust - Frontsheet'!AM34),'Trust - Frontsheet'!AM34&gt;1),"Registered Nursing Associates Day Fill rate &gt; 100%",""))</f>
        <v/>
      </c>
      <c r="H32" s="66" t="str">
        <f ca="1">IF(A32="","",IF(AND(ISNUMBER('Trust - Frontsheet'!AN34),'Trust - Frontsheet'!AN34&gt;1),"Non-Registered Nursing Associates Day Fill rate &gt; 100%",""))</f>
        <v/>
      </c>
      <c r="I32" s="66" t="str">
        <f ca="1">IF(A32="","",IF(AND(ISNUMBER('Trust - Frontsheet'!AO34),'Trust - Frontsheet'!AO34&gt;1),"Registered Nurses/Midwives Avg Night Fill rate &gt; 100%",""))</f>
        <v/>
      </c>
      <c r="J32" s="66" t="str">
        <f ca="1">IF(A32="","",IF(AND(ISNUMBER('Trust - Frontsheet'!AP34),'Trust - Frontsheet'!AP34&gt;1),"Non-Registered Nurses/Midwives Avg Night Fill rate &gt;100%",""))</f>
        <v>Non-Registered Nurses/Midwives Avg Night Fill rate &gt;100%</v>
      </c>
      <c r="K32" s="66" t="str">
        <f ca="1">IF(A32="","",IF(AND(ISNUMBER('Trust - Frontsheet'!AQ34),'Trust - Frontsheet'!AQ34&gt;1),"Registered Nursing Associates Avg Night Fill rate 100%",""))</f>
        <v/>
      </c>
      <c r="L32" s="66" t="str">
        <f ca="1">IF(A32="","",IF(AND(ISNUMBER('Trust - Frontsheet'!AR34),'Trust - Frontsheet'!AR34&gt;1),"Non-Registered Nursing Associates Avg Night Fill rate &gt; 100%",""))</f>
        <v/>
      </c>
      <c r="M32" s="66" t="str">
        <f ca="1">IF(A32="","",IF(AND(ISNUMBER('Trust - Frontsheet'!AS34),'Trust - Frontsheet'!AS34&gt;1),"Registered Allied Health Professionals Avg Fill rate &gt; 100%",""))</f>
        <v/>
      </c>
      <c r="N32" s="66" t="str">
        <f ca="1">IF(A32="","",IF(AND(ISNUMBER('Trust - Frontsheet'!AT34),'Trust - Frontsheet'!AT34&gt;1),"Non-Registered Allied Health Professionals Avg Fill rate &gt; 100%",""))</f>
        <v/>
      </c>
      <c r="O32" s="66" t="str">
        <f ca="1">IF(A32="","",IF((VLOOKUP(A32,'Trust - Frontsheet'!$A$16:$AC$216,9,0)+VLOOKUP(A32,'Trust - Frontsheet'!$A$16:$AC$216,11,0)+VLOOKUP(A32,'Trust - Frontsheet'!$A$16:$AC$216,13,0)+VLOOKUP(A32,'Trust - Frontsheet'!$A$16:$AC$216,15,0)+VLOOKUP(A32,'Trust - Frontsheet'!$A$16:$AC$216,17,0)+VLOOKUP(A32,'Trust - Frontsheet'!$A$16:$AC$216,19,0)+VLOOKUP(A32,'Trust - Frontsheet'!$A$16:$AC$216,21,0)+VLOOKUP(A32,'Trust - Frontsheet'!$A$16:$AC$216,23,0)+VLOOKUP(A32,'Trust - Frontsheet'!$A$16:$AC$216,25,0)+VLOOKUP(A32,'Trust - Frontsheet'!$A$16:$AC$216,27,0))&lt;=0,"Planned hours aren't greater than zero",""))</f>
        <v/>
      </c>
      <c r="P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Frontsheet'!$A$16:$AC$216,28,0))&lt;=0,"Actual hours aren't greater than zero",""))</f>
        <v/>
      </c>
      <c r="Q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Frontsheet'!$A$16:$AC$216,28,0))&lt;1448,"Actual hours are under 1448",""))</f>
        <v/>
      </c>
      <c r="R32" s="66" t="str">
        <f ca="1">IF(A32="","",IF((VLOOKUP(A32,'Trust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Frontsheet'!$A$16:$AC$216,28,0))&gt;30000,"Actual hours are greater than 30,000",""))</f>
        <v/>
      </c>
      <c r="S32" s="66" t="str">
        <f ca="1">IF(A32="","",IF(AND((VLOOKUP(A32,'Trust - Frontsheet'!$A$16:$AC$216,10,0)+VLOOKUP(A32,'Trust - Frontsheet'!$A$16:$AC$216,12,0)+VLOOKUP(A32,'Trust - Frontsheet'!$A$16:$AC$216,14,0)+VLOOKUP(A32,'Trust - Frontsheet'!$A$16:$AC$216,16,0)+VLOOKUP(A32,'Trust - Frontsheet'!$A$16:$AC$216,18,0)+VLOOKUP(A32,'Trust - Frontsheet'!$A$16:$AC$216,20,0)+VLOOKUP(A32,'Trust - Frontsheet'!$A$16:$AC$216,22,0)+VLOOKUP(A32,'Trust - Frontsheet'!$A$16:$AC$216,24,0)+VLOOKUP(A32,'Trust - Frontsheet'!$A$16:$AC$216,26,0)+VLOOKUP(A32,'Trust - Frontsheet'!$A$16:$AC$216,28,0))&gt;0,VLOOKUP(A32,'Trust - Frontsheet'!$A$16:$AC$216,29,0)&lt;=0),"Actual hours entered with no patient count",""))</f>
        <v/>
      </c>
    </row>
    <row r="33" spans="1:19" ht="45" customHeight="1" x14ac:dyDescent="0.2">
      <c r="A33" s="66" t="str">
        <f ca="1">IF('Trust - Frontsheet'!A35="","",'Trust - Frontsheet'!A35)</f>
        <v>RTQ87Abbey View</v>
      </c>
      <c r="B33" s="66" t="str">
        <f ca="1">IF('Trust - Frontsheet'!A35="","",'Trust - Frontsheet'!D35)</f>
        <v>RTQ87</v>
      </c>
      <c r="C33" s="66" t="str">
        <f ca="1">IF(VLOOKUP(A33,'Trust - Frontsheet'!$A$16:$AC$215,5,0)="","",VLOOKUP(A33,'Trust - Frontsheet'!$A$16:$AC$216,5,0))</f>
        <v>TEWKESBURY GENERAL HOSPITAL</v>
      </c>
      <c r="D33" s="66" t="str">
        <f ca="1">IF(VLOOKUP(A33,'Trust - Frontsheet'!$A$16:$AC$215,6,0)="","",VLOOKUP(A33,'Trust - Frontsheet'!$A$16:$AC$216,6,0))</f>
        <v>Abbey View</v>
      </c>
      <c r="E33" s="66" t="str">
        <f ca="1">IF(A33="","",IF(AND('Trust - Frontsheet'!AK35&gt;1,ISNUMBER('Trust - Frontsheet'!AK35)),"Registered Nurses/Midwives Avg Day Fill rate &gt; 100%",""))</f>
        <v>Registered Nurses/Midwives Avg Day Fill rate &gt; 100%</v>
      </c>
      <c r="F33" s="66" t="str">
        <f ca="1">IF(A33="","",IF(AND(ISNUMBER('Trust - Frontsheet'!AL35),'Trust - Frontsheet'!AL35&gt;1),"Non-Registered Nurses/Midwives Avg Day Fill rate &gt; 100%",""))</f>
        <v/>
      </c>
      <c r="G33" s="66" t="str">
        <f ca="1">IF(A33="","",IF(AND(ISNUMBER('Trust - Frontsheet'!AM35),'Trust - Frontsheet'!AM35&gt;1),"Registered Nursing Associates Day Fill rate &gt; 100%",""))</f>
        <v/>
      </c>
      <c r="H33" s="66" t="str">
        <f ca="1">IF(A33="","",IF(AND(ISNUMBER('Trust - Frontsheet'!AN35),'Trust - Frontsheet'!AN35&gt;1),"Non-Registered Nursing Associates Day Fill rate &gt; 100%",""))</f>
        <v/>
      </c>
      <c r="I33" s="66" t="str">
        <f ca="1">IF(A33="","",IF(AND(ISNUMBER('Trust - Frontsheet'!AO35),'Trust - Frontsheet'!AO35&gt;1),"Registered Nurses/Midwives Avg Night Fill rate &gt; 100%",""))</f>
        <v/>
      </c>
      <c r="J33" s="66" t="str">
        <f ca="1">IF(A33="","",IF(AND(ISNUMBER('Trust - Frontsheet'!AP35),'Trust - Frontsheet'!AP35&gt;1),"Non-Registered Nurses/Midwives Avg Night Fill rate &gt;100%",""))</f>
        <v/>
      </c>
      <c r="K33" s="66" t="str">
        <f ca="1">IF(A33="","",IF(AND(ISNUMBER('Trust - Frontsheet'!AQ35),'Trust - Frontsheet'!AQ35&gt;1),"Registered Nursing Associates Avg Night Fill rate 100%",""))</f>
        <v/>
      </c>
      <c r="L33" s="66" t="str">
        <f ca="1">IF(A33="","",IF(AND(ISNUMBER('Trust - Frontsheet'!AR35),'Trust - Frontsheet'!AR35&gt;1),"Non-Registered Nursing Associates Avg Night Fill rate &gt; 100%",""))</f>
        <v/>
      </c>
      <c r="M33" s="66" t="str">
        <f ca="1">IF(A33="","",IF(AND(ISNUMBER('Trust - Frontsheet'!AS35),'Trust - Frontsheet'!AS35&gt;1),"Registered Allied Health Professionals Avg Fill rate &gt; 100%",""))</f>
        <v/>
      </c>
      <c r="N33" s="66" t="str">
        <f ca="1">IF(A33="","",IF(AND(ISNUMBER('Trust - Frontsheet'!AT35),'Trust - Frontsheet'!AT35&gt;1),"Non-Registered Allied Health Professionals Avg Fill rate &gt; 100%",""))</f>
        <v/>
      </c>
      <c r="O33" s="66" t="str">
        <f ca="1">IF(A33="","",IF((VLOOKUP(A33,'Trust - Frontsheet'!$A$16:$AC$216,9,0)+VLOOKUP(A33,'Trust - Frontsheet'!$A$16:$AC$216,11,0)+VLOOKUP(A33,'Trust - Frontsheet'!$A$16:$AC$216,13,0)+VLOOKUP(A33,'Trust - Frontsheet'!$A$16:$AC$216,15,0)+VLOOKUP(A33,'Trust - Frontsheet'!$A$16:$AC$216,17,0)+VLOOKUP(A33,'Trust - Frontsheet'!$A$16:$AC$216,19,0)+VLOOKUP(A33,'Trust - Frontsheet'!$A$16:$AC$216,21,0)+VLOOKUP(A33,'Trust - Frontsheet'!$A$16:$AC$216,23,0)+VLOOKUP(A33,'Trust - Frontsheet'!$A$16:$AC$216,25,0)+VLOOKUP(A33,'Trust - Frontsheet'!$A$16:$AC$216,27,0))&lt;=0,"Planned hours aren't greater than zero",""))</f>
        <v/>
      </c>
      <c r="P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Frontsheet'!$A$16:$AC$216,28,0))&lt;=0,"Actual hours aren't greater than zero",""))</f>
        <v/>
      </c>
      <c r="Q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Frontsheet'!$A$16:$AC$216,28,0))&lt;1448,"Actual hours are under 1448",""))</f>
        <v/>
      </c>
      <c r="R33" s="66" t="str">
        <f ca="1">IF(A33="","",IF((VLOOKUP(A33,'Trust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Frontsheet'!$A$16:$AC$216,28,0))&gt;30000,"Actual hours are greater than 30,000",""))</f>
        <v/>
      </c>
      <c r="S33" s="66" t="str">
        <f ca="1">IF(A33="","",IF(AND((VLOOKUP(A33,'Trust - Frontsheet'!$A$16:$AC$216,10,0)+VLOOKUP(A33,'Trust - Frontsheet'!$A$16:$AC$216,12,0)+VLOOKUP(A33,'Trust - Frontsheet'!$A$16:$AC$216,14,0)+VLOOKUP(A33,'Trust - Frontsheet'!$A$16:$AC$216,16,0)+VLOOKUP(A33,'Trust - Frontsheet'!$A$16:$AC$216,18,0)+VLOOKUP(A33,'Trust - Frontsheet'!$A$16:$AC$216,20,0)+VLOOKUP(A33,'Trust - Frontsheet'!$A$16:$AC$216,22,0)+VLOOKUP(A33,'Trust - Frontsheet'!$A$16:$AC$216,24,0)+VLOOKUP(A33,'Trust - Frontsheet'!$A$16:$AC$216,26,0)+VLOOKUP(A33,'Trust - Frontsheet'!$A$16:$AC$216,28,0))&gt;0,VLOOKUP(A33,'Trust - Frontsheet'!$A$16:$AC$216,29,0)&lt;=0),"Actual hours entered with no patient count",""))</f>
        <v/>
      </c>
    </row>
    <row r="34" spans="1:19" ht="45" customHeight="1" x14ac:dyDescent="0.2">
      <c r="A34" s="66" t="str">
        <f ca="1">IF('Trust - Frontsheet'!A36="","",'Trust - Frontsheet'!A36)</f>
        <v>RTQ42Peakview</v>
      </c>
      <c r="B34" s="66" t="str">
        <f ca="1">IF('Trust - Frontsheet'!A36="","",'Trust - Frontsheet'!D36)</f>
        <v>RTQ42</v>
      </c>
      <c r="C34" s="66" t="str">
        <f ca="1">IF(VLOOKUP(A34,'Trust - Frontsheet'!$A$16:$AC$215,5,0)="","",VLOOKUP(A34,'Trust - Frontsheet'!$A$16:$AC$216,5,0))</f>
        <v>VALE COMMUNITY HOSPITAL</v>
      </c>
      <c r="D34" s="66" t="str">
        <f ca="1">IF(VLOOKUP(A34,'Trust - Frontsheet'!$A$16:$AC$215,6,0)="","",VLOOKUP(A34,'Trust - Frontsheet'!$A$16:$AC$216,6,0))</f>
        <v>Peakview</v>
      </c>
      <c r="E34" s="66" t="str">
        <f ca="1">IF(A34="","",IF(AND('Trust - Frontsheet'!AK36&gt;1,ISNUMBER('Trust - Frontsheet'!AK36)),"Registered Nurses/Midwives Avg Day Fill rate &gt; 100%",""))</f>
        <v>Registered Nurses/Midwives Avg Day Fill rate &gt; 100%</v>
      </c>
      <c r="F34" s="66" t="str">
        <f ca="1">IF(A34="","",IF(AND(ISNUMBER('Trust - Frontsheet'!AL36),'Trust - Frontsheet'!AL36&gt;1),"Non-Registered Nurses/Midwives Avg Day Fill rate &gt; 100%",""))</f>
        <v/>
      </c>
      <c r="G34" s="66" t="str">
        <f ca="1">IF(A34="","",IF(AND(ISNUMBER('Trust - Frontsheet'!AM36),'Trust - Frontsheet'!AM36&gt;1),"Registered Nursing Associates Day Fill rate &gt; 100%",""))</f>
        <v/>
      </c>
      <c r="H34" s="66" t="str">
        <f ca="1">IF(A34="","",IF(AND(ISNUMBER('Trust - Frontsheet'!AN36),'Trust - Frontsheet'!AN36&gt;1),"Non-Registered Nursing Associates Day Fill rate &gt; 100%",""))</f>
        <v/>
      </c>
      <c r="I34" s="66" t="str">
        <f ca="1">IF(A34="","",IF(AND(ISNUMBER('Trust - Frontsheet'!AO36),'Trust - Frontsheet'!AO36&gt;1),"Registered Nurses/Midwives Avg Night Fill rate &gt; 100%",""))</f>
        <v/>
      </c>
      <c r="J34" s="66" t="str">
        <f ca="1">IF(A34="","",IF(AND(ISNUMBER('Trust - Frontsheet'!AP36),'Trust - Frontsheet'!AP36&gt;1),"Non-Registered Nurses/Midwives Avg Night Fill rate &gt;100%",""))</f>
        <v>Non-Registered Nurses/Midwives Avg Night Fill rate &gt;100%</v>
      </c>
      <c r="K34" s="66" t="str">
        <f ca="1">IF(A34="","",IF(AND(ISNUMBER('Trust - Frontsheet'!AQ36),'Trust - Frontsheet'!AQ36&gt;1),"Registered Nursing Associates Avg Night Fill rate 100%",""))</f>
        <v/>
      </c>
      <c r="L34" s="66" t="str">
        <f ca="1">IF(A34="","",IF(AND(ISNUMBER('Trust - Frontsheet'!AR36),'Trust - Frontsheet'!AR36&gt;1),"Non-Registered Nursing Associates Avg Night Fill rate &gt; 100%",""))</f>
        <v/>
      </c>
      <c r="M34" s="66" t="str">
        <f ca="1">IF(A34="","",IF(AND(ISNUMBER('Trust - Frontsheet'!AS36),'Trust - Frontsheet'!AS36&gt;1),"Registered Allied Health Professionals Avg Fill rate &gt; 100%",""))</f>
        <v/>
      </c>
      <c r="N34" s="66" t="str">
        <f ca="1">IF(A34="","",IF(AND(ISNUMBER('Trust - Frontsheet'!AT36),'Trust - Frontsheet'!AT36&gt;1),"Non-Registered Allied Health Professionals Avg Fill rate &gt; 100%",""))</f>
        <v/>
      </c>
      <c r="O34" s="66" t="str">
        <f ca="1">IF(A34="","",IF((VLOOKUP(A34,'Trust - Frontsheet'!$A$16:$AC$216,9,0)+VLOOKUP(A34,'Trust - Frontsheet'!$A$16:$AC$216,11,0)+VLOOKUP(A34,'Trust - Frontsheet'!$A$16:$AC$216,13,0)+VLOOKUP(A34,'Trust - Frontsheet'!$A$16:$AC$216,15,0)+VLOOKUP(A34,'Trust - Frontsheet'!$A$16:$AC$216,17,0)+VLOOKUP(A34,'Trust - Frontsheet'!$A$16:$AC$216,19,0)+VLOOKUP(A34,'Trust - Frontsheet'!$A$16:$AC$216,21,0)+VLOOKUP(A34,'Trust - Frontsheet'!$A$16:$AC$216,23,0)+VLOOKUP(A34,'Trust - Frontsheet'!$A$16:$AC$216,25,0)+VLOOKUP(A34,'Trust - Frontsheet'!$A$16:$AC$216,27,0))&lt;=0,"Planned hours aren't greater than zero",""))</f>
        <v/>
      </c>
      <c r="P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Frontsheet'!$A$16:$AC$216,28,0))&lt;=0,"Actual hours aren't greater than zero",""))</f>
        <v/>
      </c>
      <c r="Q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Frontsheet'!$A$16:$AC$216,28,0))&lt;1448,"Actual hours are under 1448",""))</f>
        <v/>
      </c>
      <c r="R34" s="66" t="str">
        <f ca="1">IF(A34="","",IF((VLOOKUP(A34,'Trust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Frontsheet'!$A$16:$AC$216,28,0))&gt;30000,"Actual hours are greater than 30,000",""))</f>
        <v/>
      </c>
      <c r="S34" s="66" t="str">
        <f ca="1">IF(A34="","",IF(AND((VLOOKUP(A34,'Trust - Frontsheet'!$A$16:$AC$216,10,0)+VLOOKUP(A34,'Trust - Frontsheet'!$A$16:$AC$216,12,0)+VLOOKUP(A34,'Trust - Frontsheet'!$A$16:$AC$216,14,0)+VLOOKUP(A34,'Trust - Frontsheet'!$A$16:$AC$216,16,0)+VLOOKUP(A34,'Trust - Frontsheet'!$A$16:$AC$216,18,0)+VLOOKUP(A34,'Trust - Frontsheet'!$A$16:$AC$216,20,0)+VLOOKUP(A34,'Trust - Frontsheet'!$A$16:$AC$216,22,0)+VLOOKUP(A34,'Trust - Frontsheet'!$A$16:$AC$216,24,0)+VLOOKUP(A34,'Trust - Frontsheet'!$A$16:$AC$216,26,0)+VLOOKUP(A34,'Trust - Frontsheet'!$A$16:$AC$216,28,0))&gt;0,VLOOKUP(A34,'Trust - Frontsheet'!$A$16:$AC$216,29,0)&lt;=0),"Actual hours entered with no patient count",""))</f>
        <v/>
      </c>
    </row>
    <row r="35" spans="1:19" ht="45" customHeight="1" x14ac:dyDescent="0.2">
      <c r="A35" s="66" t="str">
        <f ca="1">IF('Trust - Frontsheet'!A37="","",'Trust - Frontsheet'!A37)</f>
        <v/>
      </c>
      <c r="B35" s="66" t="str">
        <f ca="1">IF('Trust - Frontsheet'!A37="","",'Trust - Frontsheet'!D37)</f>
        <v/>
      </c>
      <c r="C35" s="66" t="str">
        <f ca="1">IF(VLOOKUP(A35,'Trust - Frontsheet'!$A$16:$AC$215,5,0)="","",VLOOKUP(A35,'Trust - Frontsheet'!$A$16:$AC$216,5,0))</f>
        <v/>
      </c>
      <c r="D35" s="66" t="str">
        <f ca="1">IF(VLOOKUP(A35,'Trust - Frontsheet'!$A$16:$AC$215,6,0)="","",VLOOKUP(A35,'Trust - Frontsheet'!$A$16:$AC$216,6,0))</f>
        <v/>
      </c>
      <c r="E35" s="66" t="str">
        <f ca="1">IF(A35="","",IF(AND('Trust - Frontsheet'!AK37&gt;1,ISNUMBER('Trust - Frontsheet'!AK37)),"Registered Nurses/Midwives Avg Day Fill rate &gt; 100%",""))</f>
        <v/>
      </c>
      <c r="F35" s="66" t="str">
        <f ca="1">IF(A35="","",IF(AND(ISNUMBER('Trust - Frontsheet'!AL37),'Trust - Frontsheet'!AL37&gt;1),"Non-Registered Nurses/Midwives Avg Day Fill rate &gt; 100%",""))</f>
        <v/>
      </c>
      <c r="G35" s="66" t="str">
        <f ca="1">IF(A35="","",IF(AND(ISNUMBER('Trust - Frontsheet'!AM37),'Trust - Frontsheet'!AM37&gt;1),"Registered Nursing Associates Day Fill rate &gt; 100%",""))</f>
        <v/>
      </c>
      <c r="H35" s="66" t="str">
        <f ca="1">IF(A35="","",IF(AND(ISNUMBER('Trust - Frontsheet'!AN37),'Trust - Frontsheet'!AN37&gt;1),"Non-Registered Nursing Associates Day Fill rate &gt; 100%",""))</f>
        <v/>
      </c>
      <c r="I35" s="66" t="str">
        <f ca="1">IF(A35="","",IF(AND(ISNUMBER('Trust - Frontsheet'!AO37),'Trust - Frontsheet'!AO37&gt;1),"Registered Nurses/Midwives Avg Night Fill rate &gt; 100%",""))</f>
        <v/>
      </c>
      <c r="J35" s="66" t="str">
        <f ca="1">IF(A35="","",IF(AND(ISNUMBER('Trust - Frontsheet'!AP37),'Trust - Frontsheet'!AP37&gt;1),"Non-Registered Nurses/Midwives Avg Night Fill rate &gt;100%",""))</f>
        <v/>
      </c>
      <c r="K35" s="66" t="str">
        <f ca="1">IF(A35="","",IF(AND(ISNUMBER('Trust - Frontsheet'!AQ37),'Trust - Frontsheet'!AQ37&gt;1),"Registered Nursing Associates Avg Night Fill rate 100%",""))</f>
        <v/>
      </c>
      <c r="L35" s="66" t="str">
        <f ca="1">IF(A35="","",IF(AND(ISNUMBER('Trust - Frontsheet'!AR37),'Trust - Frontsheet'!AR37&gt;1),"Non-Registered Nursing Associates Avg Night Fill rate &gt; 100%",""))</f>
        <v/>
      </c>
      <c r="M35" s="66" t="str">
        <f ca="1">IF(A35="","",IF(AND(ISNUMBER('Trust - Frontsheet'!AS37),'Trust - Frontsheet'!AS37&gt;1),"Registered Allied Health Professionals Avg Fill rate &gt; 100%",""))</f>
        <v/>
      </c>
      <c r="N35" s="66" t="str">
        <f ca="1">IF(A35="","",IF(AND(ISNUMBER('Trust - Frontsheet'!AT37),'Trust - Frontsheet'!AT37&gt;1),"Non-Registered Allied Health Professionals Avg Fill rate &gt; 100%",""))</f>
        <v/>
      </c>
      <c r="O35" s="66" t="str">
        <f ca="1">IF(A35="","",IF((VLOOKUP(A35,'Trust - Frontsheet'!$A$16:$AC$216,9,0)+VLOOKUP(A35,'Trust - Frontsheet'!$A$16:$AC$216,11,0)+VLOOKUP(A35,'Trust - Frontsheet'!$A$16:$AC$216,13,0)+VLOOKUP(A35,'Trust - Frontsheet'!$A$16:$AC$216,15,0)+VLOOKUP(A35,'Trust - Frontsheet'!$A$16:$AC$216,17,0)+VLOOKUP(A35,'Trust - Frontsheet'!$A$16:$AC$216,19,0)+VLOOKUP(A35,'Trust - Frontsheet'!$A$16:$AC$216,21,0)+VLOOKUP(A35,'Trust - Frontsheet'!$A$16:$AC$216,23,0)+VLOOKUP(A35,'Trust - Frontsheet'!$A$16:$AC$216,25,0)+VLOOKUP(A35,'Trust - Frontsheet'!$A$16:$AC$216,27,0))&lt;=0,"Planned hours aren't greater than zero",""))</f>
        <v/>
      </c>
      <c r="P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Frontsheet'!$A$16:$AC$216,28,0))&lt;=0,"Actual hours aren't greater than zero",""))</f>
        <v/>
      </c>
      <c r="Q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Frontsheet'!$A$16:$AC$216,28,0))&lt;1448,"Actual hours are under 1448",""))</f>
        <v/>
      </c>
      <c r="R35" s="66" t="str">
        <f ca="1">IF(A35="","",IF((VLOOKUP(A35,'Trust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Frontsheet'!$A$16:$AC$216,28,0))&gt;30000,"Actual hours are greater than 30,000",""))</f>
        <v/>
      </c>
      <c r="S35" s="66" t="str">
        <f ca="1">IF(A35="","",IF(AND((VLOOKUP(A35,'Trust - Frontsheet'!$A$16:$AC$216,10,0)+VLOOKUP(A35,'Trust - Frontsheet'!$A$16:$AC$216,12,0)+VLOOKUP(A35,'Trust - Frontsheet'!$A$16:$AC$216,14,0)+VLOOKUP(A35,'Trust - Frontsheet'!$A$16:$AC$216,16,0)+VLOOKUP(A35,'Trust - Frontsheet'!$A$16:$AC$216,18,0)+VLOOKUP(A35,'Trust - Frontsheet'!$A$16:$AC$216,20,0)+VLOOKUP(A35,'Trust - Frontsheet'!$A$16:$AC$216,22,0)+VLOOKUP(A35,'Trust - Frontsheet'!$A$16:$AC$216,24,0)+VLOOKUP(A35,'Trust - Frontsheet'!$A$16:$AC$216,26,0)+VLOOKUP(A35,'Trust - Frontsheet'!$A$16:$AC$216,28,0))&gt;0,VLOOKUP(A35,'Trust - Frontsheet'!$A$16:$AC$216,29,0)&lt;=0),"Actual hours entered with no patient count",""))</f>
        <v/>
      </c>
    </row>
    <row r="36" spans="1:19" ht="45" customHeight="1" x14ac:dyDescent="0.2">
      <c r="A36" s="66" t="str">
        <f ca="1">IF('Trust - Frontsheet'!A38="","",'Trust - Frontsheet'!A38)</f>
        <v/>
      </c>
      <c r="B36" s="66" t="str">
        <f ca="1">IF('Trust - Frontsheet'!A38="","",'Trust - Frontsheet'!D38)</f>
        <v/>
      </c>
      <c r="C36" s="66" t="str">
        <f ca="1">IF(VLOOKUP(A36,'Trust - Frontsheet'!$A$16:$AC$215,5,0)="","",VLOOKUP(A36,'Trust - Frontsheet'!$A$16:$AC$216,5,0))</f>
        <v/>
      </c>
      <c r="D36" s="66" t="str">
        <f ca="1">IF(VLOOKUP(A36,'Trust - Frontsheet'!$A$16:$AC$215,6,0)="","",VLOOKUP(A36,'Trust - Frontsheet'!$A$16:$AC$216,6,0))</f>
        <v/>
      </c>
      <c r="E36" s="66" t="str">
        <f ca="1">IF(A36="","",IF(AND('Trust - Frontsheet'!AK38&gt;1,ISNUMBER('Trust - Frontsheet'!AK38)),"Registered Nurses/Midwives Avg Day Fill rate &gt; 100%",""))</f>
        <v/>
      </c>
      <c r="F36" s="66" t="str">
        <f ca="1">IF(A36="","",IF(AND(ISNUMBER('Trust - Frontsheet'!AL38),'Trust - Frontsheet'!AL38&gt;1),"Non-Registered Nurses/Midwives Avg Day Fill rate &gt; 100%",""))</f>
        <v/>
      </c>
      <c r="G36" s="66" t="str">
        <f ca="1">IF(A36="","",IF(AND(ISNUMBER('Trust - Frontsheet'!AM38),'Trust - Frontsheet'!AM38&gt;1),"Registered Nursing Associates Day Fill rate &gt; 100%",""))</f>
        <v/>
      </c>
      <c r="H36" s="66" t="str">
        <f ca="1">IF(A36="","",IF(AND(ISNUMBER('Trust - Frontsheet'!AN38),'Trust - Frontsheet'!AN38&gt;1),"Non-Registered Nursing Associates Day Fill rate &gt; 100%",""))</f>
        <v/>
      </c>
      <c r="I36" s="66" t="str">
        <f ca="1">IF(A36="","",IF(AND(ISNUMBER('Trust - Frontsheet'!AO38),'Trust - Frontsheet'!AO38&gt;1),"Registered Nurses/Midwives Avg Night Fill rate &gt; 100%",""))</f>
        <v/>
      </c>
      <c r="J36" s="66" t="str">
        <f ca="1">IF(A36="","",IF(AND(ISNUMBER('Trust - Frontsheet'!AP38),'Trust - Frontsheet'!AP38&gt;1),"Non-Registered Nurses/Midwives Avg Night Fill rate &gt;100%",""))</f>
        <v/>
      </c>
      <c r="K36" s="66" t="str">
        <f ca="1">IF(A36="","",IF(AND(ISNUMBER('Trust - Frontsheet'!AQ38),'Trust - Frontsheet'!AQ38&gt;1),"Registered Nursing Associates Avg Night Fill rate 100%",""))</f>
        <v/>
      </c>
      <c r="L36" s="66" t="str">
        <f ca="1">IF(A36="","",IF(AND(ISNUMBER('Trust - Frontsheet'!AR38),'Trust - Frontsheet'!AR38&gt;1),"Non-Registered Nursing Associates Avg Night Fill rate &gt; 100%",""))</f>
        <v/>
      </c>
      <c r="M36" s="66" t="str">
        <f ca="1">IF(A36="","",IF(AND(ISNUMBER('Trust - Frontsheet'!AS38),'Trust - Frontsheet'!AS38&gt;1),"Registered Allied Health Professionals Avg Fill rate &gt; 100%",""))</f>
        <v/>
      </c>
      <c r="N36" s="66" t="str">
        <f ca="1">IF(A36="","",IF(AND(ISNUMBER('Trust - Frontsheet'!AT38),'Trust - Frontsheet'!AT38&gt;1),"Non-Registered Allied Health Professionals Avg Fill rate &gt; 100%",""))</f>
        <v/>
      </c>
      <c r="O36" s="66" t="str">
        <f ca="1">IF(A36="","",IF((VLOOKUP(A36,'Trust - Frontsheet'!$A$16:$AC$216,9,0)+VLOOKUP(A36,'Trust - Frontsheet'!$A$16:$AC$216,11,0)+VLOOKUP(A36,'Trust - Frontsheet'!$A$16:$AC$216,13,0)+VLOOKUP(A36,'Trust - Frontsheet'!$A$16:$AC$216,15,0)+VLOOKUP(A36,'Trust - Frontsheet'!$A$16:$AC$216,17,0)+VLOOKUP(A36,'Trust - Frontsheet'!$A$16:$AC$216,19,0)+VLOOKUP(A36,'Trust - Frontsheet'!$A$16:$AC$216,21,0)+VLOOKUP(A36,'Trust - Frontsheet'!$A$16:$AC$216,23,0)+VLOOKUP(A36,'Trust - Frontsheet'!$A$16:$AC$216,25,0)+VLOOKUP(A36,'Trust - Frontsheet'!$A$16:$AC$216,27,0))&lt;=0,"Planned hours aren't greater than zero",""))</f>
        <v/>
      </c>
      <c r="P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Frontsheet'!$A$16:$AC$216,28,0))&lt;=0,"Actual hours aren't greater than zero",""))</f>
        <v/>
      </c>
      <c r="Q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Frontsheet'!$A$16:$AC$216,28,0))&lt;1448,"Actual hours are under 1448",""))</f>
        <v/>
      </c>
      <c r="R36" s="66" t="str">
        <f ca="1">IF(A36="","",IF((VLOOKUP(A36,'Trust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Frontsheet'!$A$16:$AC$216,28,0))&gt;30000,"Actual hours are greater than 30,000",""))</f>
        <v/>
      </c>
      <c r="S36" s="66" t="str">
        <f ca="1">IF(A36="","",IF(AND((VLOOKUP(A36,'Trust - Frontsheet'!$A$16:$AC$216,10,0)+VLOOKUP(A36,'Trust - Frontsheet'!$A$16:$AC$216,12,0)+VLOOKUP(A36,'Trust - Frontsheet'!$A$16:$AC$216,14,0)+VLOOKUP(A36,'Trust - Frontsheet'!$A$16:$AC$216,16,0)+VLOOKUP(A36,'Trust - Frontsheet'!$A$16:$AC$216,18,0)+VLOOKUP(A36,'Trust - Frontsheet'!$A$16:$AC$216,20,0)+VLOOKUP(A36,'Trust - Frontsheet'!$A$16:$AC$216,22,0)+VLOOKUP(A36,'Trust - Frontsheet'!$A$16:$AC$216,24,0)+VLOOKUP(A36,'Trust - Frontsheet'!$A$16:$AC$216,26,0)+VLOOKUP(A36,'Trust - Frontsheet'!$A$16:$AC$216,28,0))&gt;0,VLOOKUP(A36,'Trust - Frontsheet'!$A$16:$AC$216,29,0)&lt;=0),"Actual hours entered with no patient count",""))</f>
        <v/>
      </c>
    </row>
    <row r="37" spans="1:19" ht="45" customHeight="1" x14ac:dyDescent="0.2">
      <c r="A37" s="66" t="str">
        <f ca="1">IF('Trust - Frontsheet'!A39="","",'Trust - Frontsheet'!A39)</f>
        <v/>
      </c>
      <c r="B37" s="66" t="str">
        <f ca="1">IF('Trust - Frontsheet'!A39="","",'Trust - Frontsheet'!D39)</f>
        <v/>
      </c>
      <c r="C37" s="66" t="str">
        <f ca="1">IF(VLOOKUP(A37,'Trust - Frontsheet'!$A$16:$AC$215,5,0)="","",VLOOKUP(A37,'Trust - Frontsheet'!$A$16:$AC$216,5,0))</f>
        <v/>
      </c>
      <c r="D37" s="66" t="str">
        <f ca="1">IF(VLOOKUP(A37,'Trust - Frontsheet'!$A$16:$AC$215,6,0)="","",VLOOKUP(A37,'Trust - Frontsheet'!$A$16:$AC$216,6,0))</f>
        <v/>
      </c>
      <c r="E37" s="66" t="str">
        <f ca="1">IF(A37="","",IF(AND('Trust - Frontsheet'!AK39&gt;1,ISNUMBER('Trust - Frontsheet'!AK39)),"Registered Nurses/Midwives Avg Day Fill rate &gt; 100%",""))</f>
        <v/>
      </c>
      <c r="F37" s="66" t="str">
        <f ca="1">IF(A37="","",IF(AND(ISNUMBER('Trust - Frontsheet'!AL39),'Trust - Frontsheet'!AL39&gt;1),"Non-Registered Nurses/Midwives Avg Day Fill rate &gt; 100%",""))</f>
        <v/>
      </c>
      <c r="G37" s="66" t="str">
        <f ca="1">IF(A37="","",IF(AND(ISNUMBER('Trust - Frontsheet'!AM39),'Trust - Frontsheet'!AM39&gt;1),"Registered Nursing Associates Day Fill rate &gt; 100%",""))</f>
        <v/>
      </c>
      <c r="H37" s="66" t="str">
        <f ca="1">IF(A37="","",IF(AND(ISNUMBER('Trust - Frontsheet'!AN39),'Trust - Frontsheet'!AN39&gt;1),"Non-Registered Nursing Associates Day Fill rate &gt; 100%",""))</f>
        <v/>
      </c>
      <c r="I37" s="66" t="str">
        <f ca="1">IF(A37="","",IF(AND(ISNUMBER('Trust - Frontsheet'!AO39),'Trust - Frontsheet'!AO39&gt;1),"Registered Nurses/Midwives Avg Night Fill rate &gt; 100%",""))</f>
        <v/>
      </c>
      <c r="J37" s="66" t="str">
        <f ca="1">IF(A37="","",IF(AND(ISNUMBER('Trust - Frontsheet'!AP39),'Trust - Frontsheet'!AP39&gt;1),"Non-Registered Nurses/Midwives Avg Night Fill rate &gt;100%",""))</f>
        <v/>
      </c>
      <c r="K37" s="66" t="str">
        <f ca="1">IF(A37="","",IF(AND(ISNUMBER('Trust - Frontsheet'!AQ39),'Trust - Frontsheet'!AQ39&gt;1),"Registered Nursing Associates Avg Night Fill rate 100%",""))</f>
        <v/>
      </c>
      <c r="L37" s="66" t="str">
        <f ca="1">IF(A37="","",IF(AND(ISNUMBER('Trust - Frontsheet'!AR39),'Trust - Frontsheet'!AR39&gt;1),"Non-Registered Nursing Associates Avg Night Fill rate &gt; 100%",""))</f>
        <v/>
      </c>
      <c r="M37" s="66" t="str">
        <f ca="1">IF(A37="","",IF(AND(ISNUMBER('Trust - Frontsheet'!AS39),'Trust - Frontsheet'!AS39&gt;1),"Registered Allied Health Professionals Avg Fill rate &gt; 100%",""))</f>
        <v/>
      </c>
      <c r="N37" s="66" t="str">
        <f ca="1">IF(A37="","",IF(AND(ISNUMBER('Trust - Frontsheet'!AT39),'Trust - Frontsheet'!AT39&gt;1),"Non-Registered Allied Health Professionals Avg Fill rate &gt; 100%",""))</f>
        <v/>
      </c>
      <c r="O37" s="66" t="str">
        <f ca="1">IF(A37="","",IF((VLOOKUP(A37,'Trust - Frontsheet'!$A$16:$AC$216,9,0)+VLOOKUP(A37,'Trust - Frontsheet'!$A$16:$AC$216,11,0)+VLOOKUP(A37,'Trust - Frontsheet'!$A$16:$AC$216,13,0)+VLOOKUP(A37,'Trust - Frontsheet'!$A$16:$AC$216,15,0)+VLOOKUP(A37,'Trust - Frontsheet'!$A$16:$AC$216,17,0)+VLOOKUP(A37,'Trust - Frontsheet'!$A$16:$AC$216,19,0)+VLOOKUP(A37,'Trust - Frontsheet'!$A$16:$AC$216,21,0)+VLOOKUP(A37,'Trust - Frontsheet'!$A$16:$AC$216,23,0)+VLOOKUP(A37,'Trust - Frontsheet'!$A$16:$AC$216,25,0)+VLOOKUP(A37,'Trust - Frontsheet'!$A$16:$AC$216,27,0))&lt;=0,"Planned hours aren't greater than zero",""))</f>
        <v/>
      </c>
      <c r="P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Frontsheet'!$A$16:$AC$216,28,0))&lt;=0,"Actual hours aren't greater than zero",""))</f>
        <v/>
      </c>
      <c r="Q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Frontsheet'!$A$16:$AC$216,28,0))&lt;1448,"Actual hours are under 1448",""))</f>
        <v/>
      </c>
      <c r="R37" s="66" t="str">
        <f ca="1">IF(A37="","",IF((VLOOKUP(A37,'Trust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Frontsheet'!$A$16:$AC$216,28,0))&gt;30000,"Actual hours are greater than 30,000",""))</f>
        <v/>
      </c>
      <c r="S37" s="66" t="str">
        <f ca="1">IF(A37="","",IF(AND((VLOOKUP(A37,'Trust - Frontsheet'!$A$16:$AC$216,10,0)+VLOOKUP(A37,'Trust - Frontsheet'!$A$16:$AC$216,12,0)+VLOOKUP(A37,'Trust - Frontsheet'!$A$16:$AC$216,14,0)+VLOOKUP(A37,'Trust - Frontsheet'!$A$16:$AC$216,16,0)+VLOOKUP(A37,'Trust - Frontsheet'!$A$16:$AC$216,18,0)+VLOOKUP(A37,'Trust - Frontsheet'!$A$16:$AC$216,20,0)+VLOOKUP(A37,'Trust - Frontsheet'!$A$16:$AC$216,22,0)+VLOOKUP(A37,'Trust - Frontsheet'!$A$16:$AC$216,24,0)+VLOOKUP(A37,'Trust - Frontsheet'!$A$16:$AC$216,26,0)+VLOOKUP(A37,'Trust - Frontsheet'!$A$16:$AC$216,28,0))&gt;0,VLOOKUP(A37,'Trust - Frontsheet'!$A$16:$AC$216,29,0)&lt;=0),"Actual hours entered with no patient count",""))</f>
        <v/>
      </c>
    </row>
    <row r="38" spans="1:19" ht="45" customHeight="1" x14ac:dyDescent="0.2">
      <c r="A38" s="66" t="str">
        <f ca="1">IF('Trust - Frontsheet'!A40="","",'Trust - Frontsheet'!A40)</f>
        <v/>
      </c>
      <c r="B38" s="66" t="str">
        <f ca="1">IF('Trust - Frontsheet'!A40="","",'Trust - Frontsheet'!D40)</f>
        <v/>
      </c>
      <c r="C38" s="66" t="str">
        <f ca="1">IF(VLOOKUP(A38,'Trust - Frontsheet'!$A$16:$AC$215,5,0)="","",VLOOKUP(A38,'Trust - Frontsheet'!$A$16:$AC$216,5,0))</f>
        <v/>
      </c>
      <c r="D38" s="66" t="str">
        <f ca="1">IF(VLOOKUP(A38,'Trust - Frontsheet'!$A$16:$AC$215,6,0)="","",VLOOKUP(A38,'Trust - Frontsheet'!$A$16:$AC$216,6,0))</f>
        <v/>
      </c>
      <c r="E38" s="66" t="str">
        <f ca="1">IF(A38="","",IF(AND('Trust - Frontsheet'!AK40&gt;1,ISNUMBER('Trust - Frontsheet'!AK40)),"Registered Nurses/Midwives Avg Day Fill rate &gt; 100%",""))</f>
        <v/>
      </c>
      <c r="F38" s="66" t="str">
        <f ca="1">IF(A38="","",IF(AND(ISNUMBER('Trust - Frontsheet'!AL40),'Trust - Frontsheet'!AL40&gt;1),"Non-Registered Nurses/Midwives Avg Day Fill rate &gt; 100%",""))</f>
        <v/>
      </c>
      <c r="G38" s="66" t="str">
        <f ca="1">IF(A38="","",IF(AND(ISNUMBER('Trust - Frontsheet'!AM40),'Trust - Frontsheet'!AM40&gt;1),"Registered Nursing Associates Day Fill rate &gt; 100%",""))</f>
        <v/>
      </c>
      <c r="H38" s="66" t="str">
        <f ca="1">IF(A38="","",IF(AND(ISNUMBER('Trust - Frontsheet'!AN40),'Trust - Frontsheet'!AN40&gt;1),"Non-Registered Nursing Associates Day Fill rate &gt; 100%",""))</f>
        <v/>
      </c>
      <c r="I38" s="66" t="str">
        <f ca="1">IF(A38="","",IF(AND(ISNUMBER('Trust - Frontsheet'!AO40),'Trust - Frontsheet'!AO40&gt;1),"Registered Nurses/Midwives Avg Night Fill rate &gt; 100%",""))</f>
        <v/>
      </c>
      <c r="J38" s="66" t="str">
        <f ca="1">IF(A38="","",IF(AND(ISNUMBER('Trust - Frontsheet'!AP40),'Trust - Frontsheet'!AP40&gt;1),"Non-Registered Nurses/Midwives Avg Night Fill rate &gt;100%",""))</f>
        <v/>
      </c>
      <c r="K38" s="66" t="str">
        <f ca="1">IF(A38="","",IF(AND(ISNUMBER('Trust - Frontsheet'!AQ40),'Trust - Frontsheet'!AQ40&gt;1),"Registered Nursing Associates Avg Night Fill rate 100%",""))</f>
        <v/>
      </c>
      <c r="L38" s="66" t="str">
        <f ca="1">IF(A38="","",IF(AND(ISNUMBER('Trust - Frontsheet'!AR40),'Trust - Frontsheet'!AR40&gt;1),"Non-Registered Nursing Associates Avg Night Fill rate &gt; 100%",""))</f>
        <v/>
      </c>
      <c r="M38" s="66" t="str">
        <f ca="1">IF(A38="","",IF(AND(ISNUMBER('Trust - Frontsheet'!AS40),'Trust - Frontsheet'!AS40&gt;1),"Registered Allied Health Professionals Avg Fill rate &gt; 100%",""))</f>
        <v/>
      </c>
      <c r="N38" s="66" t="str">
        <f ca="1">IF(A38="","",IF(AND(ISNUMBER('Trust - Frontsheet'!AT40),'Trust - Frontsheet'!AT40&gt;1),"Non-Registered Allied Health Professionals Avg Fill rate &gt; 100%",""))</f>
        <v/>
      </c>
      <c r="O38" s="66" t="str">
        <f ca="1">IF(A38="","",IF((VLOOKUP(A38,'Trust - Frontsheet'!$A$16:$AC$216,9,0)+VLOOKUP(A38,'Trust - Frontsheet'!$A$16:$AC$216,11,0)+VLOOKUP(A38,'Trust - Frontsheet'!$A$16:$AC$216,13,0)+VLOOKUP(A38,'Trust - Frontsheet'!$A$16:$AC$216,15,0)+VLOOKUP(A38,'Trust - Frontsheet'!$A$16:$AC$216,17,0)+VLOOKUP(A38,'Trust - Frontsheet'!$A$16:$AC$216,19,0)+VLOOKUP(A38,'Trust - Frontsheet'!$A$16:$AC$216,21,0)+VLOOKUP(A38,'Trust - Frontsheet'!$A$16:$AC$216,23,0)+VLOOKUP(A38,'Trust - Frontsheet'!$A$16:$AC$216,25,0)+VLOOKUP(A38,'Trust - Frontsheet'!$A$16:$AC$216,27,0))&lt;=0,"Planned hours aren't greater than zero",""))</f>
        <v/>
      </c>
      <c r="P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Frontsheet'!$A$16:$AC$216,28,0))&lt;=0,"Actual hours aren't greater than zero",""))</f>
        <v/>
      </c>
      <c r="Q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Frontsheet'!$A$16:$AC$216,28,0))&lt;1448,"Actual hours are under 1448",""))</f>
        <v/>
      </c>
      <c r="R38" s="66" t="str">
        <f ca="1">IF(A38="","",IF((VLOOKUP(A38,'Trust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Frontsheet'!$A$16:$AC$216,28,0))&gt;30000,"Actual hours are greater than 30,000",""))</f>
        <v/>
      </c>
      <c r="S38" s="66" t="str">
        <f ca="1">IF(A38="","",IF(AND((VLOOKUP(A38,'Trust - Frontsheet'!$A$16:$AC$216,10,0)+VLOOKUP(A38,'Trust - Frontsheet'!$A$16:$AC$216,12,0)+VLOOKUP(A38,'Trust - Frontsheet'!$A$16:$AC$216,14,0)+VLOOKUP(A38,'Trust - Frontsheet'!$A$16:$AC$216,16,0)+VLOOKUP(A38,'Trust - Frontsheet'!$A$16:$AC$216,18,0)+VLOOKUP(A38,'Trust - Frontsheet'!$A$16:$AC$216,20,0)+VLOOKUP(A38,'Trust - Frontsheet'!$A$16:$AC$216,22,0)+VLOOKUP(A38,'Trust - Frontsheet'!$A$16:$AC$216,24,0)+VLOOKUP(A38,'Trust - Frontsheet'!$A$16:$AC$216,26,0)+VLOOKUP(A38,'Trust - Frontsheet'!$A$16:$AC$216,28,0))&gt;0,VLOOKUP(A38,'Trust - Frontsheet'!$A$16:$AC$216,29,0)&lt;=0),"Actual hours entered with no patient count",""))</f>
        <v/>
      </c>
    </row>
    <row r="39" spans="1:19" ht="45" customHeight="1" x14ac:dyDescent="0.2">
      <c r="A39" s="66" t="str">
        <f ca="1">IF('Trust - Frontsheet'!A41="","",'Trust - Frontsheet'!A41)</f>
        <v/>
      </c>
      <c r="B39" s="66" t="str">
        <f ca="1">IF('Trust - Frontsheet'!A41="","",'Trust - Frontsheet'!D41)</f>
        <v/>
      </c>
      <c r="C39" s="66" t="str">
        <f ca="1">IF(VLOOKUP(A39,'Trust - Frontsheet'!$A$16:$AC$215,5,0)="","",VLOOKUP(A39,'Trust - Frontsheet'!$A$16:$AC$216,5,0))</f>
        <v/>
      </c>
      <c r="D39" s="66" t="str">
        <f ca="1">IF(VLOOKUP(A39,'Trust - Frontsheet'!$A$16:$AC$215,6,0)="","",VLOOKUP(A39,'Trust - Frontsheet'!$A$16:$AC$216,6,0))</f>
        <v/>
      </c>
      <c r="E39" s="66" t="str">
        <f ca="1">IF(A39="","",IF(AND('Trust - Frontsheet'!AK41&gt;1,ISNUMBER('Trust - Frontsheet'!AK41)),"Registered Nurses/Midwives Avg Day Fill rate &gt; 100%",""))</f>
        <v/>
      </c>
      <c r="F39" s="66" t="str">
        <f ca="1">IF(A39="","",IF(AND(ISNUMBER('Trust - Frontsheet'!AL41),'Trust - Frontsheet'!AL41&gt;1),"Non-Registered Nurses/Midwives Avg Day Fill rate &gt; 100%",""))</f>
        <v/>
      </c>
      <c r="G39" s="66" t="str">
        <f ca="1">IF(A39="","",IF(AND(ISNUMBER('Trust - Frontsheet'!AM41),'Trust - Frontsheet'!AM41&gt;1),"Registered Nursing Associates Day Fill rate &gt; 100%",""))</f>
        <v/>
      </c>
      <c r="H39" s="66" t="str">
        <f ca="1">IF(A39="","",IF(AND(ISNUMBER('Trust - Frontsheet'!AN41),'Trust - Frontsheet'!AN41&gt;1),"Non-Registered Nursing Associates Day Fill rate &gt; 100%",""))</f>
        <v/>
      </c>
      <c r="I39" s="66" t="str">
        <f ca="1">IF(A39="","",IF(AND(ISNUMBER('Trust - Frontsheet'!AO41),'Trust - Frontsheet'!AO41&gt;1),"Registered Nurses/Midwives Avg Night Fill rate &gt; 100%",""))</f>
        <v/>
      </c>
      <c r="J39" s="66" t="str">
        <f ca="1">IF(A39="","",IF(AND(ISNUMBER('Trust - Frontsheet'!AP41),'Trust - Frontsheet'!AP41&gt;1),"Non-Registered Nurses/Midwives Avg Night Fill rate &gt;100%",""))</f>
        <v/>
      </c>
      <c r="K39" s="66" t="str">
        <f ca="1">IF(A39="","",IF(AND(ISNUMBER('Trust - Frontsheet'!AQ41),'Trust - Frontsheet'!AQ41&gt;1),"Registered Nursing Associates Avg Night Fill rate 100%",""))</f>
        <v/>
      </c>
      <c r="L39" s="66" t="str">
        <f ca="1">IF(A39="","",IF(AND(ISNUMBER('Trust - Frontsheet'!AR41),'Trust - Frontsheet'!AR41&gt;1),"Non-Registered Nursing Associates Avg Night Fill rate &gt; 100%",""))</f>
        <v/>
      </c>
      <c r="M39" s="66" t="str">
        <f ca="1">IF(A39="","",IF(AND(ISNUMBER('Trust - Frontsheet'!AS41),'Trust - Frontsheet'!AS41&gt;1),"Registered Allied Health Professionals Avg Fill rate &gt; 100%",""))</f>
        <v/>
      </c>
      <c r="N39" s="66" t="str">
        <f ca="1">IF(A39="","",IF(AND(ISNUMBER('Trust - Frontsheet'!AT41),'Trust - Frontsheet'!AT41&gt;1),"Non-Registered Allied Health Professionals Avg Fill rate &gt; 100%",""))</f>
        <v/>
      </c>
      <c r="O39" s="66" t="str">
        <f ca="1">IF(A39="","",IF((VLOOKUP(A39,'Trust - Frontsheet'!$A$16:$AC$216,9,0)+VLOOKUP(A39,'Trust - Frontsheet'!$A$16:$AC$216,11,0)+VLOOKUP(A39,'Trust - Frontsheet'!$A$16:$AC$216,13,0)+VLOOKUP(A39,'Trust - Frontsheet'!$A$16:$AC$216,15,0)+VLOOKUP(A39,'Trust - Frontsheet'!$A$16:$AC$216,17,0)+VLOOKUP(A39,'Trust - Frontsheet'!$A$16:$AC$216,19,0)+VLOOKUP(A39,'Trust - Frontsheet'!$A$16:$AC$216,21,0)+VLOOKUP(A39,'Trust - Frontsheet'!$A$16:$AC$216,23,0)+VLOOKUP(A39,'Trust - Frontsheet'!$A$16:$AC$216,25,0)+VLOOKUP(A39,'Trust - Frontsheet'!$A$16:$AC$216,27,0))&lt;=0,"Planned hours aren't greater than zero",""))</f>
        <v/>
      </c>
      <c r="P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Frontsheet'!$A$16:$AC$216,28,0))&lt;=0,"Actual hours aren't greater than zero",""))</f>
        <v/>
      </c>
      <c r="Q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Frontsheet'!$A$16:$AC$216,28,0))&lt;1448,"Actual hours are under 1448",""))</f>
        <v/>
      </c>
      <c r="R39" s="66" t="str">
        <f ca="1">IF(A39="","",IF((VLOOKUP(A39,'Trust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Frontsheet'!$A$16:$AC$216,28,0))&gt;30000,"Actual hours are greater than 30,000",""))</f>
        <v/>
      </c>
      <c r="S39" s="66" t="str">
        <f ca="1">IF(A39="","",IF(AND((VLOOKUP(A39,'Trust - Frontsheet'!$A$16:$AC$216,10,0)+VLOOKUP(A39,'Trust - Frontsheet'!$A$16:$AC$216,12,0)+VLOOKUP(A39,'Trust - Frontsheet'!$A$16:$AC$216,14,0)+VLOOKUP(A39,'Trust - Frontsheet'!$A$16:$AC$216,16,0)+VLOOKUP(A39,'Trust - Frontsheet'!$A$16:$AC$216,18,0)+VLOOKUP(A39,'Trust - Frontsheet'!$A$16:$AC$216,20,0)+VLOOKUP(A39,'Trust - Frontsheet'!$A$16:$AC$216,22,0)+VLOOKUP(A39,'Trust - Frontsheet'!$A$16:$AC$216,24,0)+VLOOKUP(A39,'Trust - Frontsheet'!$A$16:$AC$216,26,0)+VLOOKUP(A39,'Trust - Frontsheet'!$A$16:$AC$216,28,0))&gt;0,VLOOKUP(A39,'Trust - Frontsheet'!$A$16:$AC$216,29,0)&lt;=0),"Actual hours entered with no patient count",""))</f>
        <v/>
      </c>
    </row>
    <row r="40" spans="1:19" ht="45" customHeight="1" x14ac:dyDescent="0.2">
      <c r="A40" s="66" t="str">
        <f ca="1">IF('Trust - Frontsheet'!A42="","",'Trust - Frontsheet'!A42)</f>
        <v/>
      </c>
      <c r="B40" s="66" t="str">
        <f ca="1">IF('Trust - Frontsheet'!A42="","",'Trust - Frontsheet'!D42)</f>
        <v/>
      </c>
      <c r="C40" s="66" t="str">
        <f ca="1">IF(VLOOKUP(A40,'Trust - Frontsheet'!$A$16:$AC$215,5,0)="","",VLOOKUP(A40,'Trust - Frontsheet'!$A$16:$AC$216,5,0))</f>
        <v/>
      </c>
      <c r="D40" s="66" t="str">
        <f ca="1">IF(VLOOKUP(A40,'Trust - Frontsheet'!$A$16:$AC$215,6,0)="","",VLOOKUP(A40,'Trust - Frontsheet'!$A$16:$AC$216,6,0))</f>
        <v/>
      </c>
      <c r="E40" s="66" t="str">
        <f ca="1">IF(A40="","",IF(AND('Trust - Frontsheet'!AK42&gt;1,ISNUMBER('Trust - Frontsheet'!AK42)),"Registered Nurses/Midwives Avg Day Fill rate &gt; 100%",""))</f>
        <v/>
      </c>
      <c r="F40" s="66" t="str">
        <f ca="1">IF(A40="","",IF(AND(ISNUMBER('Trust - Frontsheet'!AL42),'Trust - Frontsheet'!AL42&gt;1),"Non-Registered Nurses/Midwives Avg Day Fill rate &gt; 100%",""))</f>
        <v/>
      </c>
      <c r="G40" s="66" t="str">
        <f ca="1">IF(A40="","",IF(AND(ISNUMBER('Trust - Frontsheet'!AM42),'Trust - Frontsheet'!AM42&gt;1),"Registered Nursing Associates Day Fill rate &gt; 100%",""))</f>
        <v/>
      </c>
      <c r="H40" s="66" t="str">
        <f ca="1">IF(A40="","",IF(AND(ISNUMBER('Trust - Frontsheet'!AN42),'Trust - Frontsheet'!AN42&gt;1),"Non-Registered Nursing Associates Day Fill rate &gt; 100%",""))</f>
        <v/>
      </c>
      <c r="I40" s="66" t="str">
        <f ca="1">IF(A40="","",IF(AND(ISNUMBER('Trust - Frontsheet'!AO42),'Trust - Frontsheet'!AO42&gt;1),"Registered Nurses/Midwives Avg Night Fill rate &gt; 100%",""))</f>
        <v/>
      </c>
      <c r="J40" s="66" t="str">
        <f ca="1">IF(A40="","",IF(AND(ISNUMBER('Trust - Frontsheet'!AP42),'Trust - Frontsheet'!AP42&gt;1),"Non-Registered Nurses/Midwives Avg Night Fill rate &gt;100%",""))</f>
        <v/>
      </c>
      <c r="K40" s="66" t="str">
        <f ca="1">IF(A40="","",IF(AND(ISNUMBER('Trust - Frontsheet'!AQ42),'Trust - Frontsheet'!AQ42&gt;1),"Registered Nursing Associates Avg Night Fill rate 100%",""))</f>
        <v/>
      </c>
      <c r="L40" s="66" t="str">
        <f ca="1">IF(A40="","",IF(AND(ISNUMBER('Trust - Frontsheet'!AR42),'Trust - Frontsheet'!AR42&gt;1),"Non-Registered Nursing Associates Avg Night Fill rate &gt; 100%",""))</f>
        <v/>
      </c>
      <c r="M40" s="66" t="str">
        <f ca="1">IF(A40="","",IF(AND(ISNUMBER('Trust - Frontsheet'!AS42),'Trust - Frontsheet'!AS42&gt;1),"Registered Allied Health Professionals Avg Fill rate &gt; 100%",""))</f>
        <v/>
      </c>
      <c r="N40" s="66" t="str">
        <f ca="1">IF(A40="","",IF(AND(ISNUMBER('Trust - Frontsheet'!AT42),'Trust - Frontsheet'!AT42&gt;1),"Non-Registered Allied Health Professionals Avg Fill rate &gt; 100%",""))</f>
        <v/>
      </c>
      <c r="O40" s="66" t="str">
        <f ca="1">IF(A40="","",IF((VLOOKUP(A40,'Trust - Frontsheet'!$A$16:$AC$216,9,0)+VLOOKUP(A40,'Trust - Frontsheet'!$A$16:$AC$216,11,0)+VLOOKUP(A40,'Trust - Frontsheet'!$A$16:$AC$216,13,0)+VLOOKUP(A40,'Trust - Frontsheet'!$A$16:$AC$216,15,0)+VLOOKUP(A40,'Trust - Frontsheet'!$A$16:$AC$216,17,0)+VLOOKUP(A40,'Trust - Frontsheet'!$A$16:$AC$216,19,0)+VLOOKUP(A40,'Trust - Frontsheet'!$A$16:$AC$216,21,0)+VLOOKUP(A40,'Trust - Frontsheet'!$A$16:$AC$216,23,0)+VLOOKUP(A40,'Trust - Frontsheet'!$A$16:$AC$216,25,0)+VLOOKUP(A40,'Trust - Frontsheet'!$A$16:$AC$216,27,0))&lt;=0,"Planned hours aren't greater than zero",""))</f>
        <v/>
      </c>
      <c r="P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Frontsheet'!$A$16:$AC$216,28,0))&lt;=0,"Actual hours aren't greater than zero",""))</f>
        <v/>
      </c>
      <c r="Q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Frontsheet'!$A$16:$AC$216,28,0))&lt;1448,"Actual hours are under 1448",""))</f>
        <v/>
      </c>
      <c r="R40" s="66" t="str">
        <f ca="1">IF(A40="","",IF((VLOOKUP(A40,'Trust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Frontsheet'!$A$16:$AC$216,28,0))&gt;30000,"Actual hours are greater than 30,000",""))</f>
        <v/>
      </c>
      <c r="S40" s="66" t="str">
        <f ca="1">IF(A40="","",IF(AND((VLOOKUP(A40,'Trust - Frontsheet'!$A$16:$AC$216,10,0)+VLOOKUP(A40,'Trust - Frontsheet'!$A$16:$AC$216,12,0)+VLOOKUP(A40,'Trust - Frontsheet'!$A$16:$AC$216,14,0)+VLOOKUP(A40,'Trust - Frontsheet'!$A$16:$AC$216,16,0)+VLOOKUP(A40,'Trust - Frontsheet'!$A$16:$AC$216,18,0)+VLOOKUP(A40,'Trust - Frontsheet'!$A$16:$AC$216,20,0)+VLOOKUP(A40,'Trust - Frontsheet'!$A$16:$AC$216,22,0)+VLOOKUP(A40,'Trust - Frontsheet'!$A$16:$AC$216,24,0)+VLOOKUP(A40,'Trust - Frontsheet'!$A$16:$AC$216,26,0)+VLOOKUP(A40,'Trust - Frontsheet'!$A$16:$AC$216,28,0))&gt;0,VLOOKUP(A40,'Trust - Frontsheet'!$A$16:$AC$216,29,0)&lt;=0),"Actual hours entered with no patient count",""))</f>
        <v/>
      </c>
    </row>
    <row r="41" spans="1:19" ht="45" customHeight="1" x14ac:dyDescent="0.2">
      <c r="A41" s="66" t="str">
        <f ca="1">IF('Trust - Frontsheet'!A43="","",'Trust - Frontsheet'!A43)</f>
        <v/>
      </c>
      <c r="B41" s="66" t="str">
        <f ca="1">IF('Trust - Frontsheet'!A43="","",'Trust - Frontsheet'!D43)</f>
        <v/>
      </c>
      <c r="C41" s="66" t="str">
        <f ca="1">IF(VLOOKUP(A41,'Trust - Frontsheet'!$A$16:$AC$215,5,0)="","",VLOOKUP(A41,'Trust - Frontsheet'!$A$16:$AC$216,5,0))</f>
        <v/>
      </c>
      <c r="D41" s="66" t="str">
        <f ca="1">IF(VLOOKUP(A41,'Trust - Frontsheet'!$A$16:$AC$215,6,0)="","",VLOOKUP(A41,'Trust - Frontsheet'!$A$16:$AC$216,6,0))</f>
        <v/>
      </c>
      <c r="E41" s="66" t="str">
        <f ca="1">IF(A41="","",IF(AND('Trust - Frontsheet'!AK43&gt;1,ISNUMBER('Trust - Frontsheet'!AK43)),"Registered Nurses/Midwives Avg Day Fill rate &gt; 100%",""))</f>
        <v/>
      </c>
      <c r="F41" s="66" t="str">
        <f ca="1">IF(A41="","",IF(AND(ISNUMBER('Trust - Frontsheet'!AL43),'Trust - Frontsheet'!AL43&gt;1),"Non-Registered Nurses/Midwives Avg Day Fill rate &gt; 100%",""))</f>
        <v/>
      </c>
      <c r="G41" s="66" t="str">
        <f ca="1">IF(A41="","",IF(AND(ISNUMBER('Trust - Frontsheet'!AM43),'Trust - Frontsheet'!AM43&gt;1),"Registered Nursing Associates Day Fill rate &gt; 100%",""))</f>
        <v/>
      </c>
      <c r="H41" s="66" t="str">
        <f ca="1">IF(A41="","",IF(AND(ISNUMBER('Trust - Frontsheet'!AN43),'Trust - Frontsheet'!AN43&gt;1),"Non-Registered Nursing Associates Day Fill rate &gt; 100%",""))</f>
        <v/>
      </c>
      <c r="I41" s="66" t="str">
        <f ca="1">IF(A41="","",IF(AND(ISNUMBER('Trust - Frontsheet'!AO43),'Trust - Frontsheet'!AO43&gt;1),"Registered Nurses/Midwives Avg Night Fill rate &gt; 100%",""))</f>
        <v/>
      </c>
      <c r="J41" s="66" t="str">
        <f ca="1">IF(A41="","",IF(AND(ISNUMBER('Trust - Frontsheet'!AP43),'Trust - Frontsheet'!AP43&gt;1),"Non-Registered Nurses/Midwives Avg Night Fill rate &gt;100%",""))</f>
        <v/>
      </c>
      <c r="K41" s="66" t="str">
        <f ca="1">IF(A41="","",IF(AND(ISNUMBER('Trust - Frontsheet'!AQ43),'Trust - Frontsheet'!AQ43&gt;1),"Registered Nursing Associates Avg Night Fill rate 100%",""))</f>
        <v/>
      </c>
      <c r="L41" s="66" t="str">
        <f ca="1">IF(A41="","",IF(AND(ISNUMBER('Trust - Frontsheet'!AR43),'Trust - Frontsheet'!AR43&gt;1),"Non-Registered Nursing Associates Avg Night Fill rate &gt; 100%",""))</f>
        <v/>
      </c>
      <c r="M41" s="66" t="str">
        <f ca="1">IF(A41="","",IF(AND(ISNUMBER('Trust - Frontsheet'!AS43),'Trust - Frontsheet'!AS43&gt;1),"Registered Allied Health Professionals Avg Fill rate &gt; 100%",""))</f>
        <v/>
      </c>
      <c r="N41" s="66" t="str">
        <f ca="1">IF(A41="","",IF(AND(ISNUMBER('Trust - Frontsheet'!AT43),'Trust - Frontsheet'!AT43&gt;1),"Non-Registered Allied Health Professionals Avg Fill rate &gt; 100%",""))</f>
        <v/>
      </c>
      <c r="O41" s="66" t="str">
        <f ca="1">IF(A41="","",IF((VLOOKUP(A41,'Trust - Frontsheet'!$A$16:$AC$216,9,0)+VLOOKUP(A41,'Trust - Frontsheet'!$A$16:$AC$216,11,0)+VLOOKUP(A41,'Trust - Frontsheet'!$A$16:$AC$216,13,0)+VLOOKUP(A41,'Trust - Frontsheet'!$A$16:$AC$216,15,0)+VLOOKUP(A41,'Trust - Frontsheet'!$A$16:$AC$216,17,0)+VLOOKUP(A41,'Trust - Frontsheet'!$A$16:$AC$216,19,0)+VLOOKUP(A41,'Trust - Frontsheet'!$A$16:$AC$216,21,0)+VLOOKUP(A41,'Trust - Frontsheet'!$A$16:$AC$216,23,0)+VLOOKUP(A41,'Trust - Frontsheet'!$A$16:$AC$216,25,0)+VLOOKUP(A41,'Trust - Frontsheet'!$A$16:$AC$216,27,0))&lt;=0,"Planned hours aren't greater than zero",""))</f>
        <v/>
      </c>
      <c r="P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Frontsheet'!$A$16:$AC$216,28,0))&lt;=0,"Actual hours aren't greater than zero",""))</f>
        <v/>
      </c>
      <c r="Q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Frontsheet'!$A$16:$AC$216,28,0))&lt;1448,"Actual hours are under 1448",""))</f>
        <v/>
      </c>
      <c r="R41" s="66" t="str">
        <f ca="1">IF(A41="","",IF((VLOOKUP(A41,'Trust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Frontsheet'!$A$16:$AC$216,28,0))&gt;30000,"Actual hours are greater than 30,000",""))</f>
        <v/>
      </c>
      <c r="S41" s="66" t="str">
        <f ca="1">IF(A41="","",IF(AND((VLOOKUP(A41,'Trust - Frontsheet'!$A$16:$AC$216,10,0)+VLOOKUP(A41,'Trust - Frontsheet'!$A$16:$AC$216,12,0)+VLOOKUP(A41,'Trust - Frontsheet'!$A$16:$AC$216,14,0)+VLOOKUP(A41,'Trust - Frontsheet'!$A$16:$AC$216,16,0)+VLOOKUP(A41,'Trust - Frontsheet'!$A$16:$AC$216,18,0)+VLOOKUP(A41,'Trust - Frontsheet'!$A$16:$AC$216,20,0)+VLOOKUP(A41,'Trust - Frontsheet'!$A$16:$AC$216,22,0)+VLOOKUP(A41,'Trust - Frontsheet'!$A$16:$AC$216,24,0)+VLOOKUP(A41,'Trust - Frontsheet'!$A$16:$AC$216,26,0)+VLOOKUP(A41,'Trust - Frontsheet'!$A$16:$AC$216,28,0))&gt;0,VLOOKUP(A41,'Trust - Frontsheet'!$A$16:$AC$216,29,0)&lt;=0),"Actual hours entered with no patient count",""))</f>
        <v/>
      </c>
    </row>
    <row r="42" spans="1:19" ht="45" customHeight="1" x14ac:dyDescent="0.2">
      <c r="A42" s="66" t="str">
        <f ca="1">IF('Trust - Frontsheet'!A44="","",'Trust - Frontsheet'!A44)</f>
        <v/>
      </c>
      <c r="B42" s="66" t="str">
        <f ca="1">IF('Trust - Frontsheet'!A44="","",'Trust - Frontsheet'!D44)</f>
        <v/>
      </c>
      <c r="C42" s="66" t="str">
        <f ca="1">IF(VLOOKUP(A42,'Trust - Frontsheet'!$A$16:$AC$215,5,0)="","",VLOOKUP(A42,'Trust - Frontsheet'!$A$16:$AC$216,5,0))</f>
        <v/>
      </c>
      <c r="D42" s="66" t="str">
        <f ca="1">IF(VLOOKUP(A42,'Trust - Frontsheet'!$A$16:$AC$215,6,0)="","",VLOOKUP(A42,'Trust - Frontsheet'!$A$16:$AC$216,6,0))</f>
        <v/>
      </c>
      <c r="E42" s="66" t="str">
        <f ca="1">IF(A42="","",IF(AND('Trust - Frontsheet'!AK44&gt;1,ISNUMBER('Trust - Frontsheet'!AK44)),"Registered Nurses/Midwives Avg Day Fill rate &gt; 100%",""))</f>
        <v/>
      </c>
      <c r="F42" s="66" t="str">
        <f ca="1">IF(A42="","",IF(AND(ISNUMBER('Trust - Frontsheet'!AL44),'Trust - Frontsheet'!AL44&gt;1),"Non-Registered Nurses/Midwives Avg Day Fill rate &gt; 100%",""))</f>
        <v/>
      </c>
      <c r="G42" s="66" t="str">
        <f ca="1">IF(A42="","",IF(AND(ISNUMBER('Trust - Frontsheet'!AM44),'Trust - Frontsheet'!AM44&gt;1),"Registered Nursing Associates Day Fill rate &gt; 100%",""))</f>
        <v/>
      </c>
      <c r="H42" s="66" t="str">
        <f ca="1">IF(A42="","",IF(AND(ISNUMBER('Trust - Frontsheet'!AN44),'Trust - Frontsheet'!AN44&gt;1),"Non-Registered Nursing Associates Day Fill rate &gt; 100%",""))</f>
        <v/>
      </c>
      <c r="I42" s="66" t="str">
        <f ca="1">IF(A42="","",IF(AND(ISNUMBER('Trust - Frontsheet'!AO44),'Trust - Frontsheet'!AO44&gt;1),"Registered Nurses/Midwives Avg Night Fill rate &gt; 100%",""))</f>
        <v/>
      </c>
      <c r="J42" s="66" t="str">
        <f ca="1">IF(A42="","",IF(AND(ISNUMBER('Trust - Frontsheet'!AP44),'Trust - Frontsheet'!AP44&gt;1),"Non-Registered Nurses/Midwives Avg Night Fill rate &gt;100%",""))</f>
        <v/>
      </c>
      <c r="K42" s="66" t="str">
        <f ca="1">IF(A42="","",IF(AND(ISNUMBER('Trust - Frontsheet'!AQ44),'Trust - Frontsheet'!AQ44&gt;1),"Registered Nursing Associates Avg Night Fill rate 100%",""))</f>
        <v/>
      </c>
      <c r="L42" s="66" t="str">
        <f ca="1">IF(A42="","",IF(AND(ISNUMBER('Trust - Frontsheet'!AR44),'Trust - Frontsheet'!AR44&gt;1),"Non-Registered Nursing Associates Avg Night Fill rate &gt; 100%",""))</f>
        <v/>
      </c>
      <c r="M42" s="66" t="str">
        <f ca="1">IF(A42="","",IF(AND(ISNUMBER('Trust - Frontsheet'!AS44),'Trust - Frontsheet'!AS44&gt;1),"Registered Allied Health Professionals Avg Fill rate &gt; 100%",""))</f>
        <v/>
      </c>
      <c r="N42" s="66" t="str">
        <f ca="1">IF(A42="","",IF(AND(ISNUMBER('Trust - Frontsheet'!AT44),'Trust - Frontsheet'!AT44&gt;1),"Non-Registered Allied Health Professionals Avg Fill rate &gt; 100%",""))</f>
        <v/>
      </c>
      <c r="O42" s="66" t="str">
        <f ca="1">IF(A42="","",IF((VLOOKUP(A42,'Trust - Frontsheet'!$A$16:$AC$216,9,0)+VLOOKUP(A42,'Trust - Frontsheet'!$A$16:$AC$216,11,0)+VLOOKUP(A42,'Trust - Frontsheet'!$A$16:$AC$216,13,0)+VLOOKUP(A42,'Trust - Frontsheet'!$A$16:$AC$216,15,0)+VLOOKUP(A42,'Trust - Frontsheet'!$A$16:$AC$216,17,0)+VLOOKUP(A42,'Trust - Frontsheet'!$A$16:$AC$216,19,0)+VLOOKUP(A42,'Trust - Frontsheet'!$A$16:$AC$216,21,0)+VLOOKUP(A42,'Trust - Frontsheet'!$A$16:$AC$216,23,0)+VLOOKUP(A42,'Trust - Frontsheet'!$A$16:$AC$216,25,0)+VLOOKUP(A42,'Trust - Frontsheet'!$A$16:$AC$216,27,0))&lt;=0,"Planned hours aren't greater than zero",""))</f>
        <v/>
      </c>
      <c r="P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Frontsheet'!$A$16:$AC$216,28,0))&lt;=0,"Actual hours aren't greater than zero",""))</f>
        <v/>
      </c>
      <c r="Q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Frontsheet'!$A$16:$AC$216,28,0))&lt;1448,"Actual hours are under 1448",""))</f>
        <v/>
      </c>
      <c r="R42" s="66" t="str">
        <f ca="1">IF(A42="","",IF((VLOOKUP(A42,'Trust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Frontsheet'!$A$16:$AC$216,28,0))&gt;30000,"Actual hours are greater than 30,000",""))</f>
        <v/>
      </c>
      <c r="S42" s="66" t="str">
        <f ca="1">IF(A42="","",IF(AND((VLOOKUP(A42,'Trust - Frontsheet'!$A$16:$AC$216,10,0)+VLOOKUP(A42,'Trust - Frontsheet'!$A$16:$AC$216,12,0)+VLOOKUP(A42,'Trust - Frontsheet'!$A$16:$AC$216,14,0)+VLOOKUP(A42,'Trust - Frontsheet'!$A$16:$AC$216,16,0)+VLOOKUP(A42,'Trust - Frontsheet'!$A$16:$AC$216,18,0)+VLOOKUP(A42,'Trust - Frontsheet'!$A$16:$AC$216,20,0)+VLOOKUP(A42,'Trust - Frontsheet'!$A$16:$AC$216,22,0)+VLOOKUP(A42,'Trust - Frontsheet'!$A$16:$AC$216,24,0)+VLOOKUP(A42,'Trust - Frontsheet'!$A$16:$AC$216,26,0)+VLOOKUP(A42,'Trust - Frontsheet'!$A$16:$AC$216,28,0))&gt;0,VLOOKUP(A42,'Trust - Frontsheet'!$A$16:$AC$216,29,0)&lt;=0),"Actual hours entered with no patient count",""))</f>
        <v/>
      </c>
    </row>
    <row r="43" spans="1:19" ht="45" customHeight="1" x14ac:dyDescent="0.2">
      <c r="A43" s="66" t="str">
        <f ca="1">IF('Trust - Frontsheet'!A45="","",'Trust - Frontsheet'!A45)</f>
        <v/>
      </c>
      <c r="B43" s="66" t="str">
        <f ca="1">IF('Trust - Frontsheet'!A45="","",'Trust - Frontsheet'!D45)</f>
        <v/>
      </c>
      <c r="C43" s="66" t="str">
        <f ca="1">IF(VLOOKUP(A43,'Trust - Frontsheet'!$A$16:$AC$215,5,0)="","",VLOOKUP(A43,'Trust - Frontsheet'!$A$16:$AC$216,5,0))</f>
        <v/>
      </c>
      <c r="D43" s="66" t="str">
        <f ca="1">IF(VLOOKUP(A43,'Trust - Frontsheet'!$A$16:$AC$215,6,0)="","",VLOOKUP(A43,'Trust - Frontsheet'!$A$16:$AC$216,6,0))</f>
        <v/>
      </c>
      <c r="E43" s="66" t="str">
        <f ca="1">IF(A43="","",IF(AND('Trust - Frontsheet'!AK45&gt;1,ISNUMBER('Trust - Frontsheet'!AK45)),"Registered Nurses/Midwives Avg Day Fill rate &gt; 100%",""))</f>
        <v/>
      </c>
      <c r="F43" s="66" t="str">
        <f ca="1">IF(A43="","",IF(AND(ISNUMBER('Trust - Frontsheet'!AL45),'Trust - Frontsheet'!AL45&gt;1),"Non-Registered Nurses/Midwives Avg Day Fill rate &gt; 100%",""))</f>
        <v/>
      </c>
      <c r="G43" s="66" t="str">
        <f ca="1">IF(A43="","",IF(AND(ISNUMBER('Trust - Frontsheet'!AM45),'Trust - Frontsheet'!AM45&gt;1),"Registered Nursing Associates Day Fill rate &gt; 100%",""))</f>
        <v/>
      </c>
      <c r="H43" s="66" t="str">
        <f ca="1">IF(A43="","",IF(AND(ISNUMBER('Trust - Frontsheet'!AN45),'Trust - Frontsheet'!AN45&gt;1),"Non-Registered Nursing Associates Day Fill rate &gt; 100%",""))</f>
        <v/>
      </c>
      <c r="I43" s="66" t="str">
        <f ca="1">IF(A43="","",IF(AND(ISNUMBER('Trust - Frontsheet'!AO45),'Trust - Frontsheet'!AO45&gt;1),"Registered Nurses/Midwives Avg Night Fill rate &gt; 100%",""))</f>
        <v/>
      </c>
      <c r="J43" s="66" t="str">
        <f ca="1">IF(A43="","",IF(AND(ISNUMBER('Trust - Frontsheet'!AP45),'Trust - Frontsheet'!AP45&gt;1),"Non-Registered Nurses/Midwives Avg Night Fill rate &gt;100%",""))</f>
        <v/>
      </c>
      <c r="K43" s="66" t="str">
        <f ca="1">IF(A43="","",IF(AND(ISNUMBER('Trust - Frontsheet'!AQ45),'Trust - Frontsheet'!AQ45&gt;1),"Registered Nursing Associates Avg Night Fill rate 100%",""))</f>
        <v/>
      </c>
      <c r="L43" s="66" t="str">
        <f ca="1">IF(A43="","",IF(AND(ISNUMBER('Trust - Frontsheet'!AR45),'Trust - Frontsheet'!AR45&gt;1),"Non-Registered Nursing Associates Avg Night Fill rate &gt; 100%",""))</f>
        <v/>
      </c>
      <c r="M43" s="66" t="str">
        <f ca="1">IF(A43="","",IF(AND(ISNUMBER('Trust - Frontsheet'!AS45),'Trust - Frontsheet'!AS45&gt;1),"Registered Allied Health Professionals Avg Fill rate &gt; 100%",""))</f>
        <v/>
      </c>
      <c r="N43" s="66" t="str">
        <f ca="1">IF(A43="","",IF(AND(ISNUMBER('Trust - Frontsheet'!AT45),'Trust - Frontsheet'!AT45&gt;1),"Non-Registered Allied Health Professionals Avg Fill rate &gt; 100%",""))</f>
        <v/>
      </c>
      <c r="O43" s="66" t="str">
        <f ca="1">IF(A43="","",IF((VLOOKUP(A43,'Trust - Frontsheet'!$A$16:$AC$216,9,0)+VLOOKUP(A43,'Trust - Frontsheet'!$A$16:$AC$216,11,0)+VLOOKUP(A43,'Trust - Frontsheet'!$A$16:$AC$216,13,0)+VLOOKUP(A43,'Trust - Frontsheet'!$A$16:$AC$216,15,0)+VLOOKUP(A43,'Trust - Frontsheet'!$A$16:$AC$216,17,0)+VLOOKUP(A43,'Trust - Frontsheet'!$A$16:$AC$216,19,0)+VLOOKUP(A43,'Trust - Frontsheet'!$A$16:$AC$216,21,0)+VLOOKUP(A43,'Trust - Frontsheet'!$A$16:$AC$216,23,0)+VLOOKUP(A43,'Trust - Frontsheet'!$A$16:$AC$216,25,0)+VLOOKUP(A43,'Trust - Frontsheet'!$A$16:$AC$216,27,0))&lt;=0,"Planned hours aren't greater than zero",""))</f>
        <v/>
      </c>
      <c r="P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Frontsheet'!$A$16:$AC$216,28,0))&lt;=0,"Actual hours aren't greater than zero",""))</f>
        <v/>
      </c>
      <c r="Q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Frontsheet'!$A$16:$AC$216,28,0))&lt;1448,"Actual hours are under 1448",""))</f>
        <v/>
      </c>
      <c r="R43" s="66" t="str">
        <f ca="1">IF(A43="","",IF((VLOOKUP(A43,'Trust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Frontsheet'!$A$16:$AC$216,28,0))&gt;30000,"Actual hours are greater than 30,000",""))</f>
        <v/>
      </c>
      <c r="S43" s="66" t="str">
        <f ca="1">IF(A43="","",IF(AND((VLOOKUP(A43,'Trust - Frontsheet'!$A$16:$AC$216,10,0)+VLOOKUP(A43,'Trust - Frontsheet'!$A$16:$AC$216,12,0)+VLOOKUP(A43,'Trust - Frontsheet'!$A$16:$AC$216,14,0)+VLOOKUP(A43,'Trust - Frontsheet'!$A$16:$AC$216,16,0)+VLOOKUP(A43,'Trust - Frontsheet'!$A$16:$AC$216,18,0)+VLOOKUP(A43,'Trust - Frontsheet'!$A$16:$AC$216,20,0)+VLOOKUP(A43,'Trust - Frontsheet'!$A$16:$AC$216,22,0)+VLOOKUP(A43,'Trust - Frontsheet'!$A$16:$AC$216,24,0)+VLOOKUP(A43,'Trust - Frontsheet'!$A$16:$AC$216,26,0)+VLOOKUP(A43,'Trust - Frontsheet'!$A$16:$AC$216,28,0))&gt;0,VLOOKUP(A43,'Trust - Frontsheet'!$A$16:$AC$216,29,0)&lt;=0),"Actual hours entered with no patient count",""))</f>
        <v/>
      </c>
    </row>
    <row r="44" spans="1:19" ht="45" customHeight="1" x14ac:dyDescent="0.2">
      <c r="A44" s="66" t="str">
        <f ca="1">IF('Trust - Frontsheet'!A46="","",'Trust - Frontsheet'!A46)</f>
        <v/>
      </c>
      <c r="B44" s="66" t="str">
        <f ca="1">IF('Trust - Frontsheet'!A46="","",'Trust - Frontsheet'!D46)</f>
        <v/>
      </c>
      <c r="C44" s="66" t="str">
        <f ca="1">IF(VLOOKUP(A44,'Trust - Frontsheet'!$A$16:$AC$215,5,0)="","",VLOOKUP(A44,'Trust - Frontsheet'!$A$16:$AC$216,5,0))</f>
        <v/>
      </c>
      <c r="D44" s="66" t="str">
        <f ca="1">IF(VLOOKUP(A44,'Trust - Frontsheet'!$A$16:$AC$215,6,0)="","",VLOOKUP(A44,'Trust - Frontsheet'!$A$16:$AC$216,6,0))</f>
        <v/>
      </c>
      <c r="E44" s="66" t="str">
        <f ca="1">IF(A44="","",IF(AND('Trust - Frontsheet'!AK46&gt;1,ISNUMBER('Trust - Frontsheet'!AK46)),"Registered Nurses/Midwives Avg Day Fill rate &gt; 100%",""))</f>
        <v/>
      </c>
      <c r="F44" s="66" t="str">
        <f ca="1">IF(A44="","",IF(AND(ISNUMBER('Trust - Frontsheet'!AL46),'Trust - Frontsheet'!AL46&gt;1),"Non-Registered Nurses/Midwives Avg Day Fill rate &gt; 100%",""))</f>
        <v/>
      </c>
      <c r="G44" s="66" t="str">
        <f ca="1">IF(A44="","",IF(AND(ISNUMBER('Trust - Frontsheet'!AM46),'Trust - Frontsheet'!AM46&gt;1),"Registered Nursing Associates Day Fill rate &gt; 100%",""))</f>
        <v/>
      </c>
      <c r="H44" s="66" t="str">
        <f ca="1">IF(A44="","",IF(AND(ISNUMBER('Trust - Frontsheet'!AN46),'Trust - Frontsheet'!AN46&gt;1),"Non-Registered Nursing Associates Day Fill rate &gt; 100%",""))</f>
        <v/>
      </c>
      <c r="I44" s="66" t="str">
        <f ca="1">IF(A44="","",IF(AND(ISNUMBER('Trust - Frontsheet'!AO46),'Trust - Frontsheet'!AO46&gt;1),"Registered Nurses/Midwives Avg Night Fill rate &gt; 100%",""))</f>
        <v/>
      </c>
      <c r="J44" s="66" t="str">
        <f ca="1">IF(A44="","",IF(AND(ISNUMBER('Trust - Frontsheet'!AP46),'Trust - Frontsheet'!AP46&gt;1),"Non-Registered Nurses/Midwives Avg Night Fill rate &gt;100%",""))</f>
        <v/>
      </c>
      <c r="K44" s="66" t="str">
        <f ca="1">IF(A44="","",IF(AND(ISNUMBER('Trust - Frontsheet'!AQ46),'Trust - Frontsheet'!AQ46&gt;1),"Registered Nursing Associates Avg Night Fill rate 100%",""))</f>
        <v/>
      </c>
      <c r="L44" s="66" t="str">
        <f ca="1">IF(A44="","",IF(AND(ISNUMBER('Trust - Frontsheet'!AR46),'Trust - Frontsheet'!AR46&gt;1),"Non-Registered Nursing Associates Avg Night Fill rate &gt; 100%",""))</f>
        <v/>
      </c>
      <c r="M44" s="66" t="str">
        <f ca="1">IF(A44="","",IF(AND(ISNUMBER('Trust - Frontsheet'!AS46),'Trust - Frontsheet'!AS46&gt;1),"Registered Allied Health Professionals Avg Fill rate &gt; 100%",""))</f>
        <v/>
      </c>
      <c r="N44" s="66" t="str">
        <f ca="1">IF(A44="","",IF(AND(ISNUMBER('Trust - Frontsheet'!AT46),'Trust - Frontsheet'!AT46&gt;1),"Non-Registered Allied Health Professionals Avg Fill rate &gt; 100%",""))</f>
        <v/>
      </c>
      <c r="O44" s="66" t="str">
        <f ca="1">IF(A44="","",IF((VLOOKUP(A44,'Trust - Frontsheet'!$A$16:$AC$216,9,0)+VLOOKUP(A44,'Trust - Frontsheet'!$A$16:$AC$216,11,0)+VLOOKUP(A44,'Trust - Frontsheet'!$A$16:$AC$216,13,0)+VLOOKUP(A44,'Trust - Frontsheet'!$A$16:$AC$216,15,0)+VLOOKUP(A44,'Trust - Frontsheet'!$A$16:$AC$216,17,0)+VLOOKUP(A44,'Trust - Frontsheet'!$A$16:$AC$216,19,0)+VLOOKUP(A44,'Trust - Frontsheet'!$A$16:$AC$216,21,0)+VLOOKUP(A44,'Trust - Frontsheet'!$A$16:$AC$216,23,0)+VLOOKUP(A44,'Trust - Frontsheet'!$A$16:$AC$216,25,0)+VLOOKUP(A44,'Trust - Frontsheet'!$A$16:$AC$216,27,0))&lt;=0,"Planned hours aren't greater than zero",""))</f>
        <v/>
      </c>
      <c r="P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Frontsheet'!$A$16:$AC$216,28,0))&lt;=0,"Actual hours aren't greater than zero",""))</f>
        <v/>
      </c>
      <c r="Q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Frontsheet'!$A$16:$AC$216,28,0))&lt;1448,"Actual hours are under 1448",""))</f>
        <v/>
      </c>
      <c r="R44" s="66" t="str">
        <f ca="1">IF(A44="","",IF((VLOOKUP(A44,'Trust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Frontsheet'!$A$16:$AC$216,28,0))&gt;30000,"Actual hours are greater than 30,000",""))</f>
        <v/>
      </c>
      <c r="S44" s="66" t="str">
        <f ca="1">IF(A44="","",IF(AND((VLOOKUP(A44,'Trust - Frontsheet'!$A$16:$AC$216,10,0)+VLOOKUP(A44,'Trust - Frontsheet'!$A$16:$AC$216,12,0)+VLOOKUP(A44,'Trust - Frontsheet'!$A$16:$AC$216,14,0)+VLOOKUP(A44,'Trust - Frontsheet'!$A$16:$AC$216,16,0)+VLOOKUP(A44,'Trust - Frontsheet'!$A$16:$AC$216,18,0)+VLOOKUP(A44,'Trust - Frontsheet'!$A$16:$AC$216,20,0)+VLOOKUP(A44,'Trust - Frontsheet'!$A$16:$AC$216,22,0)+VLOOKUP(A44,'Trust - Frontsheet'!$A$16:$AC$216,24,0)+VLOOKUP(A44,'Trust - Frontsheet'!$A$16:$AC$216,26,0)+VLOOKUP(A44,'Trust - Frontsheet'!$A$16:$AC$216,28,0))&gt;0,VLOOKUP(A44,'Trust - Frontsheet'!$A$16:$AC$216,29,0)&lt;=0),"Actual hours entered with no patient count",""))</f>
        <v/>
      </c>
    </row>
    <row r="45" spans="1:19" ht="45" customHeight="1" x14ac:dyDescent="0.2">
      <c r="A45" s="66" t="str">
        <f ca="1">IF('Trust - Frontsheet'!A47="","",'Trust - Frontsheet'!A47)</f>
        <v/>
      </c>
      <c r="B45" s="66" t="str">
        <f ca="1">IF('Trust - Frontsheet'!A47="","",'Trust - Frontsheet'!D47)</f>
        <v/>
      </c>
      <c r="C45" s="66" t="str">
        <f ca="1">IF(VLOOKUP(A45,'Trust - Frontsheet'!$A$16:$AC$215,5,0)="","",VLOOKUP(A45,'Trust - Frontsheet'!$A$16:$AC$216,5,0))</f>
        <v/>
      </c>
      <c r="D45" s="66" t="str">
        <f ca="1">IF(VLOOKUP(A45,'Trust - Frontsheet'!$A$16:$AC$215,6,0)="","",VLOOKUP(A45,'Trust - Frontsheet'!$A$16:$AC$216,6,0))</f>
        <v/>
      </c>
      <c r="E45" s="66" t="str">
        <f ca="1">IF(A45="","",IF(AND('Trust - Frontsheet'!AK47&gt;1,ISNUMBER('Trust - Frontsheet'!AK47)),"Registered Nurses/Midwives Avg Day Fill rate &gt; 100%",""))</f>
        <v/>
      </c>
      <c r="F45" s="66" t="str">
        <f ca="1">IF(A45="","",IF(AND(ISNUMBER('Trust - Frontsheet'!AL47),'Trust - Frontsheet'!AL47&gt;1),"Non-Registered Nurses/Midwives Avg Day Fill rate &gt; 100%",""))</f>
        <v/>
      </c>
      <c r="G45" s="66" t="str">
        <f ca="1">IF(A45="","",IF(AND(ISNUMBER('Trust - Frontsheet'!AM47),'Trust - Frontsheet'!AM47&gt;1),"Registered Nursing Associates Day Fill rate &gt; 100%",""))</f>
        <v/>
      </c>
      <c r="H45" s="66" t="str">
        <f ca="1">IF(A45="","",IF(AND(ISNUMBER('Trust - Frontsheet'!AN47),'Trust - Frontsheet'!AN47&gt;1),"Non-Registered Nursing Associates Day Fill rate &gt; 100%",""))</f>
        <v/>
      </c>
      <c r="I45" s="66" t="str">
        <f ca="1">IF(A45="","",IF(AND(ISNUMBER('Trust - Frontsheet'!AO47),'Trust - Frontsheet'!AO47&gt;1),"Registered Nurses/Midwives Avg Night Fill rate &gt; 100%",""))</f>
        <v/>
      </c>
      <c r="J45" s="66" t="str">
        <f ca="1">IF(A45="","",IF(AND(ISNUMBER('Trust - Frontsheet'!AP47),'Trust - Frontsheet'!AP47&gt;1),"Non-Registered Nurses/Midwives Avg Night Fill rate &gt;100%",""))</f>
        <v/>
      </c>
      <c r="K45" s="66" t="str">
        <f ca="1">IF(A45="","",IF(AND(ISNUMBER('Trust - Frontsheet'!AQ47),'Trust - Frontsheet'!AQ47&gt;1),"Registered Nursing Associates Avg Night Fill rate 100%",""))</f>
        <v/>
      </c>
      <c r="L45" s="66" t="str">
        <f ca="1">IF(A45="","",IF(AND(ISNUMBER('Trust - Frontsheet'!AR47),'Trust - Frontsheet'!AR47&gt;1),"Non-Registered Nursing Associates Avg Night Fill rate &gt; 100%",""))</f>
        <v/>
      </c>
      <c r="M45" s="66" t="str">
        <f ca="1">IF(A45="","",IF(AND(ISNUMBER('Trust - Frontsheet'!AS47),'Trust - Frontsheet'!AS47&gt;1),"Registered Allied Health Professionals Avg Fill rate &gt; 100%",""))</f>
        <v/>
      </c>
      <c r="N45" s="66" t="str">
        <f ca="1">IF(A45="","",IF(AND(ISNUMBER('Trust - Frontsheet'!AT47),'Trust - Frontsheet'!AT47&gt;1),"Non-Registered Allied Health Professionals Avg Fill rate &gt; 100%",""))</f>
        <v/>
      </c>
      <c r="O45" s="66" t="str">
        <f ca="1">IF(A45="","",IF((VLOOKUP(A45,'Trust - Frontsheet'!$A$16:$AC$216,9,0)+VLOOKUP(A45,'Trust - Frontsheet'!$A$16:$AC$216,11,0)+VLOOKUP(A45,'Trust - Frontsheet'!$A$16:$AC$216,13,0)+VLOOKUP(A45,'Trust - Frontsheet'!$A$16:$AC$216,15,0)+VLOOKUP(A45,'Trust - Frontsheet'!$A$16:$AC$216,17,0)+VLOOKUP(A45,'Trust - Frontsheet'!$A$16:$AC$216,19,0)+VLOOKUP(A45,'Trust - Frontsheet'!$A$16:$AC$216,21,0)+VLOOKUP(A45,'Trust - Frontsheet'!$A$16:$AC$216,23,0)+VLOOKUP(A45,'Trust - Frontsheet'!$A$16:$AC$216,25,0)+VLOOKUP(A45,'Trust - Frontsheet'!$A$16:$AC$216,27,0))&lt;=0,"Planned hours aren't greater than zero",""))</f>
        <v/>
      </c>
      <c r="P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Frontsheet'!$A$16:$AC$216,28,0))&lt;=0,"Actual hours aren't greater than zero",""))</f>
        <v/>
      </c>
      <c r="Q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Frontsheet'!$A$16:$AC$216,28,0))&lt;1448,"Actual hours are under 1448",""))</f>
        <v/>
      </c>
      <c r="R45" s="66" t="str">
        <f ca="1">IF(A45="","",IF((VLOOKUP(A45,'Trust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Frontsheet'!$A$16:$AC$216,28,0))&gt;30000,"Actual hours are greater than 30,000",""))</f>
        <v/>
      </c>
      <c r="S45" s="66" t="str">
        <f ca="1">IF(A45="","",IF(AND((VLOOKUP(A45,'Trust - Frontsheet'!$A$16:$AC$216,10,0)+VLOOKUP(A45,'Trust - Frontsheet'!$A$16:$AC$216,12,0)+VLOOKUP(A45,'Trust - Frontsheet'!$A$16:$AC$216,14,0)+VLOOKUP(A45,'Trust - Frontsheet'!$A$16:$AC$216,16,0)+VLOOKUP(A45,'Trust - Frontsheet'!$A$16:$AC$216,18,0)+VLOOKUP(A45,'Trust - Frontsheet'!$A$16:$AC$216,20,0)+VLOOKUP(A45,'Trust - Frontsheet'!$A$16:$AC$216,22,0)+VLOOKUP(A45,'Trust - Frontsheet'!$A$16:$AC$216,24,0)+VLOOKUP(A45,'Trust - Frontsheet'!$A$16:$AC$216,26,0)+VLOOKUP(A45,'Trust - Frontsheet'!$A$16:$AC$216,28,0))&gt;0,VLOOKUP(A45,'Trust - Frontsheet'!$A$16:$AC$216,29,0)&lt;=0),"Actual hours entered with no patient count",""))</f>
        <v/>
      </c>
    </row>
    <row r="46" spans="1:19" ht="45" customHeight="1" x14ac:dyDescent="0.2">
      <c r="A46" s="66" t="str">
        <f ca="1">IF('Trust - Frontsheet'!A48="","",'Trust - Frontsheet'!A48)</f>
        <v/>
      </c>
      <c r="B46" s="66" t="str">
        <f ca="1">IF('Trust - Frontsheet'!A48="","",'Trust - Frontsheet'!D48)</f>
        <v/>
      </c>
      <c r="C46" s="66" t="str">
        <f ca="1">IF(VLOOKUP(A46,'Trust - Frontsheet'!$A$16:$AC$215,5,0)="","",VLOOKUP(A46,'Trust - Frontsheet'!$A$16:$AC$216,5,0))</f>
        <v/>
      </c>
      <c r="D46" s="66" t="str">
        <f ca="1">IF(VLOOKUP(A46,'Trust - Frontsheet'!$A$16:$AC$215,6,0)="","",VLOOKUP(A46,'Trust - Frontsheet'!$A$16:$AC$216,6,0))</f>
        <v/>
      </c>
      <c r="E46" s="66" t="str">
        <f ca="1">IF(A46="","",IF(AND('Trust - Frontsheet'!AK48&gt;1,ISNUMBER('Trust - Frontsheet'!AK48)),"Registered Nurses/Midwives Avg Day Fill rate &gt; 100%",""))</f>
        <v/>
      </c>
      <c r="F46" s="66" t="str">
        <f ca="1">IF(A46="","",IF(AND(ISNUMBER('Trust - Frontsheet'!AL48),'Trust - Frontsheet'!AL48&gt;1),"Non-Registered Nurses/Midwives Avg Day Fill rate &gt; 100%",""))</f>
        <v/>
      </c>
      <c r="G46" s="66" t="str">
        <f ca="1">IF(A46="","",IF(AND(ISNUMBER('Trust - Frontsheet'!AM48),'Trust - Frontsheet'!AM48&gt;1),"Registered Nursing Associates Day Fill rate &gt; 100%",""))</f>
        <v/>
      </c>
      <c r="H46" s="66" t="str">
        <f ca="1">IF(A46="","",IF(AND(ISNUMBER('Trust - Frontsheet'!AN48),'Trust - Frontsheet'!AN48&gt;1),"Non-Registered Nursing Associates Day Fill rate &gt; 100%",""))</f>
        <v/>
      </c>
      <c r="I46" s="66" t="str">
        <f ca="1">IF(A46="","",IF(AND(ISNUMBER('Trust - Frontsheet'!AO48),'Trust - Frontsheet'!AO48&gt;1),"Registered Nurses/Midwives Avg Night Fill rate &gt; 100%",""))</f>
        <v/>
      </c>
      <c r="J46" s="66" t="str">
        <f ca="1">IF(A46="","",IF(AND(ISNUMBER('Trust - Frontsheet'!AP48),'Trust - Frontsheet'!AP48&gt;1),"Non-Registered Nurses/Midwives Avg Night Fill rate &gt;100%",""))</f>
        <v/>
      </c>
      <c r="K46" s="66" t="str">
        <f ca="1">IF(A46="","",IF(AND(ISNUMBER('Trust - Frontsheet'!AQ48),'Trust - Frontsheet'!AQ48&gt;1),"Registered Nursing Associates Avg Night Fill rate 100%",""))</f>
        <v/>
      </c>
      <c r="L46" s="66" t="str">
        <f ca="1">IF(A46="","",IF(AND(ISNUMBER('Trust - Frontsheet'!AR48),'Trust - Frontsheet'!AR48&gt;1),"Non-Registered Nursing Associates Avg Night Fill rate &gt; 100%",""))</f>
        <v/>
      </c>
      <c r="M46" s="66" t="str">
        <f ca="1">IF(A46="","",IF(AND(ISNUMBER('Trust - Frontsheet'!AS48),'Trust - Frontsheet'!AS48&gt;1),"Registered Allied Health Professionals Avg Fill rate &gt; 100%",""))</f>
        <v/>
      </c>
      <c r="N46" s="66" t="str">
        <f ca="1">IF(A46="","",IF(AND(ISNUMBER('Trust - Frontsheet'!AT48),'Trust - Frontsheet'!AT48&gt;1),"Non-Registered Allied Health Professionals Avg Fill rate &gt; 100%",""))</f>
        <v/>
      </c>
      <c r="O46" s="66" t="str">
        <f ca="1">IF(A46="","",IF((VLOOKUP(A46,'Trust - Frontsheet'!$A$16:$AC$216,9,0)+VLOOKUP(A46,'Trust - Frontsheet'!$A$16:$AC$216,11,0)+VLOOKUP(A46,'Trust - Frontsheet'!$A$16:$AC$216,13,0)+VLOOKUP(A46,'Trust - Frontsheet'!$A$16:$AC$216,15,0)+VLOOKUP(A46,'Trust - Frontsheet'!$A$16:$AC$216,17,0)+VLOOKUP(A46,'Trust - Frontsheet'!$A$16:$AC$216,19,0)+VLOOKUP(A46,'Trust - Frontsheet'!$A$16:$AC$216,21,0)+VLOOKUP(A46,'Trust - Frontsheet'!$A$16:$AC$216,23,0)+VLOOKUP(A46,'Trust - Frontsheet'!$A$16:$AC$216,25,0)+VLOOKUP(A46,'Trust - Frontsheet'!$A$16:$AC$216,27,0))&lt;=0,"Planned hours aren't greater than zero",""))</f>
        <v/>
      </c>
      <c r="P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Frontsheet'!$A$16:$AC$216,28,0))&lt;=0,"Actual hours aren't greater than zero",""))</f>
        <v/>
      </c>
      <c r="Q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Frontsheet'!$A$16:$AC$216,28,0))&lt;1448,"Actual hours are under 1448",""))</f>
        <v/>
      </c>
      <c r="R46" s="66" t="str">
        <f ca="1">IF(A46="","",IF((VLOOKUP(A46,'Trust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Frontsheet'!$A$16:$AC$216,28,0))&gt;30000,"Actual hours are greater than 30,000",""))</f>
        <v/>
      </c>
      <c r="S46" s="66" t="str">
        <f ca="1">IF(A46="","",IF(AND((VLOOKUP(A46,'Trust - Frontsheet'!$A$16:$AC$216,10,0)+VLOOKUP(A46,'Trust - Frontsheet'!$A$16:$AC$216,12,0)+VLOOKUP(A46,'Trust - Frontsheet'!$A$16:$AC$216,14,0)+VLOOKUP(A46,'Trust - Frontsheet'!$A$16:$AC$216,16,0)+VLOOKUP(A46,'Trust - Frontsheet'!$A$16:$AC$216,18,0)+VLOOKUP(A46,'Trust - Frontsheet'!$A$16:$AC$216,20,0)+VLOOKUP(A46,'Trust - Frontsheet'!$A$16:$AC$216,22,0)+VLOOKUP(A46,'Trust - Frontsheet'!$A$16:$AC$216,24,0)+VLOOKUP(A46,'Trust - Frontsheet'!$A$16:$AC$216,26,0)+VLOOKUP(A46,'Trust - Frontsheet'!$A$16:$AC$216,28,0))&gt;0,VLOOKUP(A46,'Trust - Frontsheet'!$A$16:$AC$216,29,0)&lt;=0),"Actual hours entered with no patient count",""))</f>
        <v/>
      </c>
    </row>
    <row r="47" spans="1:19" ht="45" customHeight="1" x14ac:dyDescent="0.2">
      <c r="A47" s="66" t="str">
        <f ca="1">IF('Trust - Frontsheet'!A49="","",'Trust - Frontsheet'!A49)</f>
        <v/>
      </c>
      <c r="B47" s="66" t="str">
        <f ca="1">IF('Trust - Frontsheet'!A49="","",'Trust - Frontsheet'!D49)</f>
        <v/>
      </c>
      <c r="C47" s="66" t="str">
        <f ca="1">IF(VLOOKUP(A47,'Trust - Frontsheet'!$A$16:$AC$215,5,0)="","",VLOOKUP(A47,'Trust - Frontsheet'!$A$16:$AC$216,5,0))</f>
        <v/>
      </c>
      <c r="D47" s="66" t="str">
        <f ca="1">IF(VLOOKUP(A47,'Trust - Frontsheet'!$A$16:$AC$215,6,0)="","",VLOOKUP(A47,'Trust - Frontsheet'!$A$16:$AC$216,6,0))</f>
        <v/>
      </c>
      <c r="E47" s="66" t="str">
        <f ca="1">IF(A47="","",IF(AND('Trust - Frontsheet'!AK49&gt;1,ISNUMBER('Trust - Frontsheet'!AK49)),"Registered Nurses/Midwives Avg Day Fill rate &gt; 100%",""))</f>
        <v/>
      </c>
      <c r="F47" s="66" t="str">
        <f ca="1">IF(A47="","",IF(AND(ISNUMBER('Trust - Frontsheet'!AL49),'Trust - Frontsheet'!AL49&gt;1),"Non-Registered Nurses/Midwives Avg Day Fill rate &gt; 100%",""))</f>
        <v/>
      </c>
      <c r="G47" s="66" t="str">
        <f ca="1">IF(A47="","",IF(AND(ISNUMBER('Trust - Frontsheet'!AM49),'Trust - Frontsheet'!AM49&gt;1),"Registered Nursing Associates Day Fill rate &gt; 100%",""))</f>
        <v/>
      </c>
      <c r="H47" s="66" t="str">
        <f ca="1">IF(A47="","",IF(AND(ISNUMBER('Trust - Frontsheet'!AN49),'Trust - Frontsheet'!AN49&gt;1),"Non-Registered Nursing Associates Day Fill rate &gt; 100%",""))</f>
        <v/>
      </c>
      <c r="I47" s="66" t="str">
        <f ca="1">IF(A47="","",IF(AND(ISNUMBER('Trust - Frontsheet'!AO49),'Trust - Frontsheet'!AO49&gt;1),"Registered Nurses/Midwives Avg Night Fill rate &gt; 100%",""))</f>
        <v/>
      </c>
      <c r="J47" s="66" t="str">
        <f ca="1">IF(A47="","",IF(AND(ISNUMBER('Trust - Frontsheet'!AP49),'Trust - Frontsheet'!AP49&gt;1),"Non-Registered Nurses/Midwives Avg Night Fill rate &gt;100%",""))</f>
        <v/>
      </c>
      <c r="K47" s="66" t="str">
        <f ca="1">IF(A47="","",IF(AND(ISNUMBER('Trust - Frontsheet'!AQ49),'Trust - Frontsheet'!AQ49&gt;1),"Registered Nursing Associates Avg Night Fill rate 100%",""))</f>
        <v/>
      </c>
      <c r="L47" s="66" t="str">
        <f ca="1">IF(A47="","",IF(AND(ISNUMBER('Trust - Frontsheet'!AR49),'Trust - Frontsheet'!AR49&gt;1),"Non-Registered Nursing Associates Avg Night Fill rate &gt; 100%",""))</f>
        <v/>
      </c>
      <c r="M47" s="66" t="str">
        <f ca="1">IF(A47="","",IF(AND(ISNUMBER('Trust - Frontsheet'!AS49),'Trust - Frontsheet'!AS49&gt;1),"Registered Allied Health Professionals Avg Fill rate &gt; 100%",""))</f>
        <v/>
      </c>
      <c r="N47" s="66" t="str">
        <f ca="1">IF(A47="","",IF(AND(ISNUMBER('Trust - Frontsheet'!AT49),'Trust - Frontsheet'!AT49&gt;1),"Non-Registered Allied Health Professionals Avg Fill rate &gt; 100%",""))</f>
        <v/>
      </c>
      <c r="O47" s="66" t="str">
        <f ca="1">IF(A47="","",IF((VLOOKUP(A47,'Trust - Frontsheet'!$A$16:$AC$216,9,0)+VLOOKUP(A47,'Trust - Frontsheet'!$A$16:$AC$216,11,0)+VLOOKUP(A47,'Trust - Frontsheet'!$A$16:$AC$216,13,0)+VLOOKUP(A47,'Trust - Frontsheet'!$A$16:$AC$216,15,0)+VLOOKUP(A47,'Trust - Frontsheet'!$A$16:$AC$216,17,0)+VLOOKUP(A47,'Trust - Frontsheet'!$A$16:$AC$216,19,0)+VLOOKUP(A47,'Trust - Frontsheet'!$A$16:$AC$216,21,0)+VLOOKUP(A47,'Trust - Frontsheet'!$A$16:$AC$216,23,0)+VLOOKUP(A47,'Trust - Frontsheet'!$A$16:$AC$216,25,0)+VLOOKUP(A47,'Trust - Frontsheet'!$A$16:$AC$216,27,0))&lt;=0,"Planned hours aren't greater than zero",""))</f>
        <v/>
      </c>
      <c r="P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Frontsheet'!$A$16:$AC$216,28,0))&lt;=0,"Actual hours aren't greater than zero",""))</f>
        <v/>
      </c>
      <c r="Q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Frontsheet'!$A$16:$AC$216,28,0))&lt;1448,"Actual hours are under 1448",""))</f>
        <v/>
      </c>
      <c r="R47" s="66" t="str">
        <f ca="1">IF(A47="","",IF((VLOOKUP(A47,'Trust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Frontsheet'!$A$16:$AC$216,28,0))&gt;30000,"Actual hours are greater than 30,000",""))</f>
        <v/>
      </c>
      <c r="S47" s="66" t="str">
        <f ca="1">IF(A47="","",IF(AND((VLOOKUP(A47,'Trust - Frontsheet'!$A$16:$AC$216,10,0)+VLOOKUP(A47,'Trust - Frontsheet'!$A$16:$AC$216,12,0)+VLOOKUP(A47,'Trust - Frontsheet'!$A$16:$AC$216,14,0)+VLOOKUP(A47,'Trust - Frontsheet'!$A$16:$AC$216,16,0)+VLOOKUP(A47,'Trust - Frontsheet'!$A$16:$AC$216,18,0)+VLOOKUP(A47,'Trust - Frontsheet'!$A$16:$AC$216,20,0)+VLOOKUP(A47,'Trust - Frontsheet'!$A$16:$AC$216,22,0)+VLOOKUP(A47,'Trust - Frontsheet'!$A$16:$AC$216,24,0)+VLOOKUP(A47,'Trust - Frontsheet'!$A$16:$AC$216,26,0)+VLOOKUP(A47,'Trust - Frontsheet'!$A$16:$AC$216,28,0))&gt;0,VLOOKUP(A47,'Trust - Frontsheet'!$A$16:$AC$216,29,0)&lt;=0),"Actual hours entered with no patient count",""))</f>
        <v/>
      </c>
    </row>
    <row r="48" spans="1:19" ht="45" customHeight="1" x14ac:dyDescent="0.2">
      <c r="A48" s="66" t="str">
        <f ca="1">IF('Trust - Frontsheet'!A50="","",'Trust - Frontsheet'!A50)</f>
        <v/>
      </c>
      <c r="B48" s="66" t="str">
        <f ca="1">IF('Trust - Frontsheet'!A50="","",'Trust - Frontsheet'!D50)</f>
        <v/>
      </c>
      <c r="C48" s="66" t="str">
        <f ca="1">IF(VLOOKUP(A48,'Trust - Frontsheet'!$A$16:$AC$215,5,0)="","",VLOOKUP(A48,'Trust - Frontsheet'!$A$16:$AC$216,5,0))</f>
        <v/>
      </c>
      <c r="D48" s="66" t="str">
        <f ca="1">IF(VLOOKUP(A48,'Trust - Frontsheet'!$A$16:$AC$215,6,0)="","",VLOOKUP(A48,'Trust - Frontsheet'!$A$16:$AC$216,6,0))</f>
        <v/>
      </c>
      <c r="E48" s="66" t="str">
        <f ca="1">IF(A48="","",IF(AND('Trust - Frontsheet'!AK50&gt;1,ISNUMBER('Trust - Frontsheet'!AK50)),"Registered Nurses/Midwives Avg Day Fill rate &gt; 100%",""))</f>
        <v/>
      </c>
      <c r="F48" s="66" t="str">
        <f ca="1">IF(A48="","",IF(AND(ISNUMBER('Trust - Frontsheet'!AL50),'Trust - Frontsheet'!AL50&gt;1),"Non-Registered Nurses/Midwives Avg Day Fill rate &gt; 100%",""))</f>
        <v/>
      </c>
      <c r="G48" s="66" t="str">
        <f ca="1">IF(A48="","",IF(AND(ISNUMBER('Trust - Frontsheet'!AM50),'Trust - Frontsheet'!AM50&gt;1),"Registered Nursing Associates Day Fill rate &gt; 100%",""))</f>
        <v/>
      </c>
      <c r="H48" s="66" t="str">
        <f ca="1">IF(A48="","",IF(AND(ISNUMBER('Trust - Frontsheet'!AN50),'Trust - Frontsheet'!AN50&gt;1),"Non-Registered Nursing Associates Day Fill rate &gt; 100%",""))</f>
        <v/>
      </c>
      <c r="I48" s="66" t="str">
        <f ca="1">IF(A48="","",IF(AND(ISNUMBER('Trust - Frontsheet'!AO50),'Trust - Frontsheet'!AO50&gt;1),"Registered Nurses/Midwives Avg Night Fill rate &gt; 100%",""))</f>
        <v/>
      </c>
      <c r="J48" s="66" t="str">
        <f ca="1">IF(A48="","",IF(AND(ISNUMBER('Trust - Frontsheet'!AP50),'Trust - Frontsheet'!AP50&gt;1),"Non-Registered Nurses/Midwives Avg Night Fill rate &gt;100%",""))</f>
        <v/>
      </c>
      <c r="K48" s="66" t="str">
        <f ca="1">IF(A48="","",IF(AND(ISNUMBER('Trust - Frontsheet'!AQ50),'Trust - Frontsheet'!AQ50&gt;1),"Registered Nursing Associates Avg Night Fill rate 100%",""))</f>
        <v/>
      </c>
      <c r="L48" s="66" t="str">
        <f ca="1">IF(A48="","",IF(AND(ISNUMBER('Trust - Frontsheet'!AR50),'Trust - Frontsheet'!AR50&gt;1),"Non-Registered Nursing Associates Avg Night Fill rate &gt; 100%",""))</f>
        <v/>
      </c>
      <c r="M48" s="66" t="str">
        <f ca="1">IF(A48="","",IF(AND(ISNUMBER('Trust - Frontsheet'!AS50),'Trust - Frontsheet'!AS50&gt;1),"Registered Allied Health Professionals Avg Fill rate &gt; 100%",""))</f>
        <v/>
      </c>
      <c r="N48" s="66" t="str">
        <f ca="1">IF(A48="","",IF(AND(ISNUMBER('Trust - Frontsheet'!AT50),'Trust - Frontsheet'!AT50&gt;1),"Non-Registered Allied Health Professionals Avg Fill rate &gt; 100%",""))</f>
        <v/>
      </c>
      <c r="O48" s="66" t="str">
        <f ca="1">IF(A48="","",IF((VLOOKUP(A48,'Trust - Frontsheet'!$A$16:$AC$216,9,0)+VLOOKUP(A48,'Trust - Frontsheet'!$A$16:$AC$216,11,0)+VLOOKUP(A48,'Trust - Frontsheet'!$A$16:$AC$216,13,0)+VLOOKUP(A48,'Trust - Frontsheet'!$A$16:$AC$216,15,0)+VLOOKUP(A48,'Trust - Frontsheet'!$A$16:$AC$216,17,0)+VLOOKUP(A48,'Trust - Frontsheet'!$A$16:$AC$216,19,0)+VLOOKUP(A48,'Trust - Frontsheet'!$A$16:$AC$216,21,0)+VLOOKUP(A48,'Trust - Frontsheet'!$A$16:$AC$216,23,0)+VLOOKUP(A48,'Trust - Frontsheet'!$A$16:$AC$216,25,0)+VLOOKUP(A48,'Trust - Frontsheet'!$A$16:$AC$216,27,0))&lt;=0,"Planned hours aren't greater than zero",""))</f>
        <v/>
      </c>
      <c r="P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Frontsheet'!$A$16:$AC$216,28,0))&lt;=0,"Actual hours aren't greater than zero",""))</f>
        <v/>
      </c>
      <c r="Q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Frontsheet'!$A$16:$AC$216,28,0))&lt;1448,"Actual hours are under 1448",""))</f>
        <v/>
      </c>
      <c r="R48" s="66" t="str">
        <f ca="1">IF(A48="","",IF((VLOOKUP(A48,'Trust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Frontsheet'!$A$16:$AC$216,28,0))&gt;30000,"Actual hours are greater than 30,000",""))</f>
        <v/>
      </c>
      <c r="S48" s="66" t="str">
        <f ca="1">IF(A48="","",IF(AND((VLOOKUP(A48,'Trust - Frontsheet'!$A$16:$AC$216,10,0)+VLOOKUP(A48,'Trust - Frontsheet'!$A$16:$AC$216,12,0)+VLOOKUP(A48,'Trust - Frontsheet'!$A$16:$AC$216,14,0)+VLOOKUP(A48,'Trust - Frontsheet'!$A$16:$AC$216,16,0)+VLOOKUP(A48,'Trust - Frontsheet'!$A$16:$AC$216,18,0)+VLOOKUP(A48,'Trust - Frontsheet'!$A$16:$AC$216,20,0)+VLOOKUP(A48,'Trust - Frontsheet'!$A$16:$AC$216,22,0)+VLOOKUP(A48,'Trust - Frontsheet'!$A$16:$AC$216,24,0)+VLOOKUP(A48,'Trust - Frontsheet'!$A$16:$AC$216,26,0)+VLOOKUP(A48,'Trust - Frontsheet'!$A$16:$AC$216,28,0))&gt;0,VLOOKUP(A48,'Trust - Frontsheet'!$A$16:$AC$216,29,0)&lt;=0),"Actual hours entered with no patient count",""))</f>
        <v/>
      </c>
    </row>
    <row r="49" spans="1:19" ht="45" customHeight="1" x14ac:dyDescent="0.2">
      <c r="A49" s="66" t="str">
        <f ca="1">IF('Trust - Frontsheet'!A51="","",'Trust - Frontsheet'!A51)</f>
        <v/>
      </c>
      <c r="B49" s="66" t="str">
        <f ca="1">IF('Trust - Frontsheet'!A51="","",'Trust - Frontsheet'!D51)</f>
        <v/>
      </c>
      <c r="C49" s="66" t="str">
        <f ca="1">IF(VLOOKUP(A49,'Trust - Frontsheet'!$A$16:$AC$215,5,0)="","",VLOOKUP(A49,'Trust - Frontsheet'!$A$16:$AC$216,5,0))</f>
        <v/>
      </c>
      <c r="D49" s="66" t="str">
        <f ca="1">IF(VLOOKUP(A49,'Trust - Frontsheet'!$A$16:$AC$215,6,0)="","",VLOOKUP(A49,'Trust - Frontsheet'!$A$16:$AC$216,6,0))</f>
        <v/>
      </c>
      <c r="E49" s="66" t="str">
        <f ca="1">IF(A49="","",IF(AND('Trust - Frontsheet'!AK51&gt;1,ISNUMBER('Trust - Frontsheet'!AK51)),"Registered Nurses/Midwives Avg Day Fill rate &gt; 100%",""))</f>
        <v/>
      </c>
      <c r="F49" s="66" t="str">
        <f ca="1">IF(A49="","",IF(AND(ISNUMBER('Trust - Frontsheet'!AL51),'Trust - Frontsheet'!AL51&gt;1),"Non-Registered Nurses/Midwives Avg Day Fill rate &gt; 100%",""))</f>
        <v/>
      </c>
      <c r="G49" s="66" t="str">
        <f ca="1">IF(A49="","",IF(AND(ISNUMBER('Trust - Frontsheet'!AM51),'Trust - Frontsheet'!AM51&gt;1),"Registered Nursing Associates Day Fill rate &gt; 100%",""))</f>
        <v/>
      </c>
      <c r="H49" s="66" t="str">
        <f ca="1">IF(A49="","",IF(AND(ISNUMBER('Trust - Frontsheet'!AN51),'Trust - Frontsheet'!AN51&gt;1),"Non-Registered Nursing Associates Day Fill rate &gt; 100%",""))</f>
        <v/>
      </c>
      <c r="I49" s="66" t="str">
        <f ca="1">IF(A49="","",IF(AND(ISNUMBER('Trust - Frontsheet'!AO51),'Trust - Frontsheet'!AO51&gt;1),"Registered Nurses/Midwives Avg Night Fill rate &gt; 100%",""))</f>
        <v/>
      </c>
      <c r="J49" s="66" t="str">
        <f ca="1">IF(A49="","",IF(AND(ISNUMBER('Trust - Frontsheet'!AP51),'Trust - Frontsheet'!AP51&gt;1),"Non-Registered Nurses/Midwives Avg Night Fill rate &gt;100%",""))</f>
        <v/>
      </c>
      <c r="K49" s="66" t="str">
        <f ca="1">IF(A49="","",IF(AND(ISNUMBER('Trust - Frontsheet'!AQ51),'Trust - Frontsheet'!AQ51&gt;1),"Registered Nursing Associates Avg Night Fill rate 100%",""))</f>
        <v/>
      </c>
      <c r="L49" s="66" t="str">
        <f ca="1">IF(A49="","",IF(AND(ISNUMBER('Trust - Frontsheet'!AR51),'Trust - Frontsheet'!AR51&gt;1),"Non-Registered Nursing Associates Avg Night Fill rate &gt; 100%",""))</f>
        <v/>
      </c>
      <c r="M49" s="66" t="str">
        <f ca="1">IF(A49="","",IF(AND(ISNUMBER('Trust - Frontsheet'!AS51),'Trust - Frontsheet'!AS51&gt;1),"Registered Allied Health Professionals Avg Fill rate &gt; 100%",""))</f>
        <v/>
      </c>
      <c r="N49" s="66" t="str">
        <f ca="1">IF(A49="","",IF(AND(ISNUMBER('Trust - Frontsheet'!AT51),'Trust - Frontsheet'!AT51&gt;1),"Non-Registered Allied Health Professionals Avg Fill rate &gt; 100%",""))</f>
        <v/>
      </c>
      <c r="O49" s="66" t="str">
        <f ca="1">IF(A49="","",IF((VLOOKUP(A49,'Trust - Frontsheet'!$A$16:$AC$216,9,0)+VLOOKUP(A49,'Trust - Frontsheet'!$A$16:$AC$216,11,0)+VLOOKUP(A49,'Trust - Frontsheet'!$A$16:$AC$216,13,0)+VLOOKUP(A49,'Trust - Frontsheet'!$A$16:$AC$216,15,0)+VLOOKUP(A49,'Trust - Frontsheet'!$A$16:$AC$216,17,0)+VLOOKUP(A49,'Trust - Frontsheet'!$A$16:$AC$216,19,0)+VLOOKUP(A49,'Trust - Frontsheet'!$A$16:$AC$216,21,0)+VLOOKUP(A49,'Trust - Frontsheet'!$A$16:$AC$216,23,0)+VLOOKUP(A49,'Trust - Frontsheet'!$A$16:$AC$216,25,0)+VLOOKUP(A49,'Trust - Frontsheet'!$A$16:$AC$216,27,0))&lt;=0,"Planned hours aren't greater than zero",""))</f>
        <v/>
      </c>
      <c r="P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Frontsheet'!$A$16:$AC$216,28,0))&lt;=0,"Actual hours aren't greater than zero",""))</f>
        <v/>
      </c>
      <c r="Q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Frontsheet'!$A$16:$AC$216,28,0))&lt;1448,"Actual hours are under 1448",""))</f>
        <v/>
      </c>
      <c r="R49" s="66" t="str">
        <f ca="1">IF(A49="","",IF((VLOOKUP(A49,'Trust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Frontsheet'!$A$16:$AC$216,28,0))&gt;30000,"Actual hours are greater than 30,000",""))</f>
        <v/>
      </c>
      <c r="S49" s="66" t="str">
        <f ca="1">IF(A49="","",IF(AND((VLOOKUP(A49,'Trust - Frontsheet'!$A$16:$AC$216,10,0)+VLOOKUP(A49,'Trust - Frontsheet'!$A$16:$AC$216,12,0)+VLOOKUP(A49,'Trust - Frontsheet'!$A$16:$AC$216,14,0)+VLOOKUP(A49,'Trust - Frontsheet'!$A$16:$AC$216,16,0)+VLOOKUP(A49,'Trust - Frontsheet'!$A$16:$AC$216,18,0)+VLOOKUP(A49,'Trust - Frontsheet'!$A$16:$AC$216,20,0)+VLOOKUP(A49,'Trust - Frontsheet'!$A$16:$AC$216,22,0)+VLOOKUP(A49,'Trust - Frontsheet'!$A$16:$AC$216,24,0)+VLOOKUP(A49,'Trust - Frontsheet'!$A$16:$AC$216,26,0)+VLOOKUP(A49,'Trust - Frontsheet'!$A$16:$AC$216,28,0))&gt;0,VLOOKUP(A49,'Trust - Frontsheet'!$A$16:$AC$216,29,0)&lt;=0),"Actual hours entered with no patient count",""))</f>
        <v/>
      </c>
    </row>
    <row r="50" spans="1:19" ht="45" customHeight="1" x14ac:dyDescent="0.2">
      <c r="A50" s="66" t="str">
        <f ca="1">IF('Trust - Frontsheet'!A52="","",'Trust - Frontsheet'!A52)</f>
        <v/>
      </c>
      <c r="B50" s="66" t="str">
        <f ca="1">IF('Trust - Frontsheet'!A52="","",'Trust - Frontsheet'!D52)</f>
        <v/>
      </c>
      <c r="C50" s="66" t="str">
        <f ca="1">IF(VLOOKUP(A50,'Trust - Frontsheet'!$A$16:$AC$215,5,0)="","",VLOOKUP(A50,'Trust - Frontsheet'!$A$16:$AC$216,5,0))</f>
        <v/>
      </c>
      <c r="D50" s="66" t="str">
        <f ca="1">IF(VLOOKUP(A50,'Trust - Frontsheet'!$A$16:$AC$215,6,0)="","",VLOOKUP(A50,'Trust - Frontsheet'!$A$16:$AC$216,6,0))</f>
        <v/>
      </c>
      <c r="E50" s="66" t="str">
        <f ca="1">IF(A50="","",IF(AND('Trust - Frontsheet'!AK52&gt;1,ISNUMBER('Trust - Frontsheet'!AK52)),"Registered Nurses/Midwives Avg Day Fill rate &gt; 100%",""))</f>
        <v/>
      </c>
      <c r="F50" s="66" t="str">
        <f ca="1">IF(A50="","",IF(AND(ISNUMBER('Trust - Frontsheet'!AL52),'Trust - Frontsheet'!AL52&gt;1),"Non-Registered Nurses/Midwives Avg Day Fill rate &gt; 100%",""))</f>
        <v/>
      </c>
      <c r="G50" s="66" t="str">
        <f ca="1">IF(A50="","",IF(AND(ISNUMBER('Trust - Frontsheet'!AM52),'Trust - Frontsheet'!AM52&gt;1),"Registered Nursing Associates Day Fill rate &gt; 100%",""))</f>
        <v/>
      </c>
      <c r="H50" s="66" t="str">
        <f ca="1">IF(A50="","",IF(AND(ISNUMBER('Trust - Frontsheet'!AN52),'Trust - Frontsheet'!AN52&gt;1),"Non-Registered Nursing Associates Day Fill rate &gt; 100%",""))</f>
        <v/>
      </c>
      <c r="I50" s="66" t="str">
        <f ca="1">IF(A50="","",IF(AND(ISNUMBER('Trust - Frontsheet'!AO52),'Trust - Frontsheet'!AO52&gt;1),"Registered Nurses/Midwives Avg Night Fill rate &gt; 100%",""))</f>
        <v/>
      </c>
      <c r="J50" s="66" t="str">
        <f ca="1">IF(A50="","",IF(AND(ISNUMBER('Trust - Frontsheet'!AP52),'Trust - Frontsheet'!AP52&gt;1),"Non-Registered Nurses/Midwives Avg Night Fill rate &gt;100%",""))</f>
        <v/>
      </c>
      <c r="K50" s="66" t="str">
        <f ca="1">IF(A50="","",IF(AND(ISNUMBER('Trust - Frontsheet'!AQ52),'Trust - Frontsheet'!AQ52&gt;1),"Registered Nursing Associates Avg Night Fill rate 100%",""))</f>
        <v/>
      </c>
      <c r="L50" s="66" t="str">
        <f ca="1">IF(A50="","",IF(AND(ISNUMBER('Trust - Frontsheet'!AR52),'Trust - Frontsheet'!AR52&gt;1),"Non-Registered Nursing Associates Avg Night Fill rate &gt; 100%",""))</f>
        <v/>
      </c>
      <c r="M50" s="66" t="str">
        <f ca="1">IF(A50="","",IF(AND(ISNUMBER('Trust - Frontsheet'!AS52),'Trust - Frontsheet'!AS52&gt;1),"Registered Allied Health Professionals Avg Fill rate &gt; 100%",""))</f>
        <v/>
      </c>
      <c r="N50" s="66" t="str">
        <f ca="1">IF(A50="","",IF(AND(ISNUMBER('Trust - Frontsheet'!AT52),'Trust - Frontsheet'!AT52&gt;1),"Non-Registered Allied Health Professionals Avg Fill rate &gt; 100%",""))</f>
        <v/>
      </c>
      <c r="O50" s="66" t="str">
        <f ca="1">IF(A50="","",IF((VLOOKUP(A50,'Trust - Frontsheet'!$A$16:$AC$216,9,0)+VLOOKUP(A50,'Trust - Frontsheet'!$A$16:$AC$216,11,0)+VLOOKUP(A50,'Trust - Frontsheet'!$A$16:$AC$216,13,0)+VLOOKUP(A50,'Trust - Frontsheet'!$A$16:$AC$216,15,0)+VLOOKUP(A50,'Trust - Frontsheet'!$A$16:$AC$216,17,0)+VLOOKUP(A50,'Trust - Frontsheet'!$A$16:$AC$216,19,0)+VLOOKUP(A50,'Trust - Frontsheet'!$A$16:$AC$216,21,0)+VLOOKUP(A50,'Trust - Frontsheet'!$A$16:$AC$216,23,0)+VLOOKUP(A50,'Trust - Frontsheet'!$A$16:$AC$216,25,0)+VLOOKUP(A50,'Trust - Frontsheet'!$A$16:$AC$216,27,0))&lt;=0,"Planned hours aren't greater than zero",""))</f>
        <v/>
      </c>
      <c r="P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Frontsheet'!$A$16:$AC$216,28,0))&lt;=0,"Actual hours aren't greater than zero",""))</f>
        <v/>
      </c>
      <c r="Q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Frontsheet'!$A$16:$AC$216,28,0))&lt;1448,"Actual hours are under 1448",""))</f>
        <v/>
      </c>
      <c r="R50" s="66" t="str">
        <f ca="1">IF(A50="","",IF((VLOOKUP(A50,'Trust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Frontsheet'!$A$16:$AC$216,28,0))&gt;30000,"Actual hours are greater than 30,000",""))</f>
        <v/>
      </c>
      <c r="S50" s="66" t="str">
        <f ca="1">IF(A50="","",IF(AND((VLOOKUP(A50,'Trust - Frontsheet'!$A$16:$AC$216,10,0)+VLOOKUP(A50,'Trust - Frontsheet'!$A$16:$AC$216,12,0)+VLOOKUP(A50,'Trust - Frontsheet'!$A$16:$AC$216,14,0)+VLOOKUP(A50,'Trust - Frontsheet'!$A$16:$AC$216,16,0)+VLOOKUP(A50,'Trust - Frontsheet'!$A$16:$AC$216,18,0)+VLOOKUP(A50,'Trust - Frontsheet'!$A$16:$AC$216,20,0)+VLOOKUP(A50,'Trust - Frontsheet'!$A$16:$AC$216,22,0)+VLOOKUP(A50,'Trust - Frontsheet'!$A$16:$AC$216,24,0)+VLOOKUP(A50,'Trust - Frontsheet'!$A$16:$AC$216,26,0)+VLOOKUP(A50,'Trust - Frontsheet'!$A$16:$AC$216,28,0))&gt;0,VLOOKUP(A50,'Trust - Frontsheet'!$A$16:$AC$216,29,0)&lt;=0),"Actual hours entered with no patient count",""))</f>
        <v/>
      </c>
    </row>
    <row r="51" spans="1:19" ht="45" customHeight="1" x14ac:dyDescent="0.2">
      <c r="A51" s="66" t="str">
        <f ca="1">IF('Trust - Frontsheet'!A53="","",'Trust - Frontsheet'!A53)</f>
        <v/>
      </c>
      <c r="B51" s="66" t="str">
        <f ca="1">IF('Trust - Frontsheet'!A53="","",'Trust - Frontsheet'!D53)</f>
        <v/>
      </c>
      <c r="C51" s="66" t="str">
        <f ca="1">IF(VLOOKUP(A51,'Trust - Frontsheet'!$A$16:$AC$215,5,0)="","",VLOOKUP(A51,'Trust - Frontsheet'!$A$16:$AC$216,5,0))</f>
        <v/>
      </c>
      <c r="D51" s="66" t="str">
        <f ca="1">IF(VLOOKUP(A51,'Trust - Frontsheet'!$A$16:$AC$215,6,0)="","",VLOOKUP(A51,'Trust - Frontsheet'!$A$16:$AC$216,6,0))</f>
        <v/>
      </c>
      <c r="E51" s="66" t="str">
        <f ca="1">IF(A51="","",IF(AND('Trust - Frontsheet'!AK53&gt;1,ISNUMBER('Trust - Frontsheet'!AK53)),"Registered Nurses/Midwives Avg Day Fill rate &gt; 100%",""))</f>
        <v/>
      </c>
      <c r="F51" s="66" t="str">
        <f ca="1">IF(A51="","",IF(AND(ISNUMBER('Trust - Frontsheet'!AL53),'Trust - Frontsheet'!AL53&gt;1),"Non-Registered Nurses/Midwives Avg Day Fill rate &gt; 100%",""))</f>
        <v/>
      </c>
      <c r="G51" s="66" t="str">
        <f ca="1">IF(A51="","",IF(AND(ISNUMBER('Trust - Frontsheet'!AM53),'Trust - Frontsheet'!AM53&gt;1),"Registered Nursing Associates Day Fill rate &gt; 100%",""))</f>
        <v/>
      </c>
      <c r="H51" s="66" t="str">
        <f ca="1">IF(A51="","",IF(AND(ISNUMBER('Trust - Frontsheet'!AN53),'Trust - Frontsheet'!AN53&gt;1),"Non-Registered Nursing Associates Day Fill rate &gt; 100%",""))</f>
        <v/>
      </c>
      <c r="I51" s="66" t="str">
        <f ca="1">IF(A51="","",IF(AND(ISNUMBER('Trust - Frontsheet'!AO53),'Trust - Frontsheet'!AO53&gt;1),"Registered Nurses/Midwives Avg Night Fill rate &gt; 100%",""))</f>
        <v/>
      </c>
      <c r="J51" s="66" t="str">
        <f ca="1">IF(A51="","",IF(AND(ISNUMBER('Trust - Frontsheet'!AP53),'Trust - Frontsheet'!AP53&gt;1),"Non-Registered Nurses/Midwives Avg Night Fill rate &gt;100%",""))</f>
        <v/>
      </c>
      <c r="K51" s="66" t="str">
        <f ca="1">IF(A51="","",IF(AND(ISNUMBER('Trust - Frontsheet'!AQ53),'Trust - Frontsheet'!AQ53&gt;1),"Registered Nursing Associates Avg Night Fill rate 100%",""))</f>
        <v/>
      </c>
      <c r="L51" s="66" t="str">
        <f ca="1">IF(A51="","",IF(AND(ISNUMBER('Trust - Frontsheet'!AR53),'Trust - Frontsheet'!AR53&gt;1),"Non-Registered Nursing Associates Avg Night Fill rate &gt; 100%",""))</f>
        <v/>
      </c>
      <c r="M51" s="66" t="str">
        <f ca="1">IF(A51="","",IF(AND(ISNUMBER('Trust - Frontsheet'!AS53),'Trust - Frontsheet'!AS53&gt;1),"Registered Allied Health Professionals Avg Fill rate &gt; 100%",""))</f>
        <v/>
      </c>
      <c r="N51" s="66" t="str">
        <f ca="1">IF(A51="","",IF(AND(ISNUMBER('Trust - Frontsheet'!AT53),'Trust - Frontsheet'!AT53&gt;1),"Non-Registered Allied Health Professionals Avg Fill rate &gt; 100%",""))</f>
        <v/>
      </c>
      <c r="O51" s="66" t="str">
        <f ca="1">IF(A51="","",IF((VLOOKUP(A51,'Trust - Frontsheet'!$A$16:$AC$216,9,0)+VLOOKUP(A51,'Trust - Frontsheet'!$A$16:$AC$216,11,0)+VLOOKUP(A51,'Trust - Frontsheet'!$A$16:$AC$216,13,0)+VLOOKUP(A51,'Trust - Frontsheet'!$A$16:$AC$216,15,0)+VLOOKUP(A51,'Trust - Frontsheet'!$A$16:$AC$216,17,0)+VLOOKUP(A51,'Trust - Frontsheet'!$A$16:$AC$216,19,0)+VLOOKUP(A51,'Trust - Frontsheet'!$A$16:$AC$216,21,0)+VLOOKUP(A51,'Trust - Frontsheet'!$A$16:$AC$216,23,0)+VLOOKUP(A51,'Trust - Frontsheet'!$A$16:$AC$216,25,0)+VLOOKUP(A51,'Trust - Frontsheet'!$A$16:$AC$216,27,0))&lt;=0,"Planned hours aren't greater than zero",""))</f>
        <v/>
      </c>
      <c r="P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Frontsheet'!$A$16:$AC$216,28,0))&lt;=0,"Actual hours aren't greater than zero",""))</f>
        <v/>
      </c>
      <c r="Q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Frontsheet'!$A$16:$AC$216,28,0))&lt;1448,"Actual hours are under 1448",""))</f>
        <v/>
      </c>
      <c r="R51" s="66" t="str">
        <f ca="1">IF(A51="","",IF((VLOOKUP(A51,'Trust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Frontsheet'!$A$16:$AC$216,28,0))&gt;30000,"Actual hours are greater than 30,000",""))</f>
        <v/>
      </c>
      <c r="S51" s="66" t="str">
        <f ca="1">IF(A51="","",IF(AND((VLOOKUP(A51,'Trust - Frontsheet'!$A$16:$AC$216,10,0)+VLOOKUP(A51,'Trust - Frontsheet'!$A$16:$AC$216,12,0)+VLOOKUP(A51,'Trust - Frontsheet'!$A$16:$AC$216,14,0)+VLOOKUP(A51,'Trust - Frontsheet'!$A$16:$AC$216,16,0)+VLOOKUP(A51,'Trust - Frontsheet'!$A$16:$AC$216,18,0)+VLOOKUP(A51,'Trust - Frontsheet'!$A$16:$AC$216,20,0)+VLOOKUP(A51,'Trust - Frontsheet'!$A$16:$AC$216,22,0)+VLOOKUP(A51,'Trust - Frontsheet'!$A$16:$AC$216,24,0)+VLOOKUP(A51,'Trust - Frontsheet'!$A$16:$AC$216,26,0)+VLOOKUP(A51,'Trust - Frontsheet'!$A$16:$AC$216,28,0))&gt;0,VLOOKUP(A51,'Trust - Frontsheet'!$A$16:$AC$216,29,0)&lt;=0),"Actual hours entered with no patient count",""))</f>
        <v/>
      </c>
    </row>
    <row r="52" spans="1:19" ht="45" customHeight="1" x14ac:dyDescent="0.2">
      <c r="A52" s="66" t="str">
        <f ca="1">IF('Trust - Frontsheet'!A54="","",'Trust - Frontsheet'!A54)</f>
        <v/>
      </c>
      <c r="B52" s="66" t="str">
        <f ca="1">IF('Trust - Frontsheet'!A54="","",'Trust - Frontsheet'!D54)</f>
        <v/>
      </c>
      <c r="C52" s="66" t="str">
        <f ca="1">IF(VLOOKUP(A52,'Trust - Frontsheet'!$A$16:$AC$215,5,0)="","",VLOOKUP(A52,'Trust - Frontsheet'!$A$16:$AC$216,5,0))</f>
        <v/>
      </c>
      <c r="D52" s="66" t="str">
        <f ca="1">IF(VLOOKUP(A52,'Trust - Frontsheet'!$A$16:$AC$215,6,0)="","",VLOOKUP(A52,'Trust - Frontsheet'!$A$16:$AC$216,6,0))</f>
        <v/>
      </c>
      <c r="E52" s="66" t="str">
        <f ca="1">IF(A52="","",IF(AND('Trust - Frontsheet'!AK54&gt;1,ISNUMBER('Trust - Frontsheet'!AK54)),"Registered Nurses/Midwives Avg Day Fill rate &gt; 100%",""))</f>
        <v/>
      </c>
      <c r="F52" s="66" t="str">
        <f ca="1">IF(A52="","",IF(AND(ISNUMBER('Trust - Frontsheet'!AL54),'Trust - Frontsheet'!AL54&gt;1),"Non-Registered Nurses/Midwives Avg Day Fill rate &gt; 100%",""))</f>
        <v/>
      </c>
      <c r="G52" s="66" t="str">
        <f ca="1">IF(A52="","",IF(AND(ISNUMBER('Trust - Frontsheet'!AM54),'Trust - Frontsheet'!AM54&gt;1),"Registered Nursing Associates Day Fill rate &gt; 100%",""))</f>
        <v/>
      </c>
      <c r="H52" s="66" t="str">
        <f ca="1">IF(A52="","",IF(AND(ISNUMBER('Trust - Frontsheet'!AN54),'Trust - Frontsheet'!AN54&gt;1),"Non-Registered Nursing Associates Day Fill rate &gt; 100%",""))</f>
        <v/>
      </c>
      <c r="I52" s="66" t="str">
        <f ca="1">IF(A52="","",IF(AND(ISNUMBER('Trust - Frontsheet'!AO54),'Trust - Frontsheet'!AO54&gt;1),"Registered Nurses/Midwives Avg Night Fill rate &gt; 100%",""))</f>
        <v/>
      </c>
      <c r="J52" s="66" t="str">
        <f ca="1">IF(A52="","",IF(AND(ISNUMBER('Trust - Frontsheet'!AP54),'Trust - Frontsheet'!AP54&gt;1),"Non-Registered Nurses/Midwives Avg Night Fill rate &gt;100%",""))</f>
        <v/>
      </c>
      <c r="K52" s="66" t="str">
        <f ca="1">IF(A52="","",IF(AND(ISNUMBER('Trust - Frontsheet'!AQ54),'Trust - Frontsheet'!AQ54&gt;1),"Registered Nursing Associates Avg Night Fill rate 100%",""))</f>
        <v/>
      </c>
      <c r="L52" s="66" t="str">
        <f ca="1">IF(A52="","",IF(AND(ISNUMBER('Trust - Frontsheet'!AR54),'Trust - Frontsheet'!AR54&gt;1),"Non-Registered Nursing Associates Avg Night Fill rate &gt; 100%",""))</f>
        <v/>
      </c>
      <c r="M52" s="66" t="str">
        <f ca="1">IF(A52="","",IF(AND(ISNUMBER('Trust - Frontsheet'!AS54),'Trust - Frontsheet'!AS54&gt;1),"Registered Allied Health Professionals Avg Fill rate &gt; 100%",""))</f>
        <v/>
      </c>
      <c r="N52" s="66" t="str">
        <f ca="1">IF(A52="","",IF(AND(ISNUMBER('Trust - Frontsheet'!AT54),'Trust - Frontsheet'!AT54&gt;1),"Non-Registered Allied Health Professionals Avg Fill rate &gt; 100%",""))</f>
        <v/>
      </c>
      <c r="O52" s="66" t="str">
        <f ca="1">IF(A52="","",IF((VLOOKUP(A52,'Trust - Frontsheet'!$A$16:$AC$216,9,0)+VLOOKUP(A52,'Trust - Frontsheet'!$A$16:$AC$216,11,0)+VLOOKUP(A52,'Trust - Frontsheet'!$A$16:$AC$216,13,0)+VLOOKUP(A52,'Trust - Frontsheet'!$A$16:$AC$216,15,0)+VLOOKUP(A52,'Trust - Frontsheet'!$A$16:$AC$216,17,0)+VLOOKUP(A52,'Trust - Frontsheet'!$A$16:$AC$216,19,0)+VLOOKUP(A52,'Trust - Frontsheet'!$A$16:$AC$216,21,0)+VLOOKUP(A52,'Trust - Frontsheet'!$A$16:$AC$216,23,0)+VLOOKUP(A52,'Trust - Frontsheet'!$A$16:$AC$216,25,0)+VLOOKUP(A52,'Trust - Frontsheet'!$A$16:$AC$216,27,0))&lt;=0,"Planned hours aren't greater than zero",""))</f>
        <v/>
      </c>
      <c r="P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Frontsheet'!$A$16:$AC$216,28,0))&lt;=0,"Actual hours aren't greater than zero",""))</f>
        <v/>
      </c>
      <c r="Q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Frontsheet'!$A$16:$AC$216,28,0))&lt;1448,"Actual hours are under 1448",""))</f>
        <v/>
      </c>
      <c r="R52" s="66" t="str">
        <f ca="1">IF(A52="","",IF((VLOOKUP(A52,'Trust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Frontsheet'!$A$16:$AC$216,28,0))&gt;30000,"Actual hours are greater than 30,000",""))</f>
        <v/>
      </c>
      <c r="S52" s="66" t="str">
        <f ca="1">IF(A52="","",IF(AND((VLOOKUP(A52,'Trust - Frontsheet'!$A$16:$AC$216,10,0)+VLOOKUP(A52,'Trust - Frontsheet'!$A$16:$AC$216,12,0)+VLOOKUP(A52,'Trust - Frontsheet'!$A$16:$AC$216,14,0)+VLOOKUP(A52,'Trust - Frontsheet'!$A$16:$AC$216,16,0)+VLOOKUP(A52,'Trust - Frontsheet'!$A$16:$AC$216,18,0)+VLOOKUP(A52,'Trust - Frontsheet'!$A$16:$AC$216,20,0)+VLOOKUP(A52,'Trust - Frontsheet'!$A$16:$AC$216,22,0)+VLOOKUP(A52,'Trust - Frontsheet'!$A$16:$AC$216,24,0)+VLOOKUP(A52,'Trust - Frontsheet'!$A$16:$AC$216,26,0)+VLOOKUP(A52,'Trust - Frontsheet'!$A$16:$AC$216,28,0))&gt;0,VLOOKUP(A52,'Trust - Frontsheet'!$A$16:$AC$216,29,0)&lt;=0),"Actual hours entered with no patient count",""))</f>
        <v/>
      </c>
    </row>
    <row r="53" spans="1:19" ht="45" customHeight="1" x14ac:dyDescent="0.2">
      <c r="A53" s="66" t="str">
        <f ca="1">IF('Trust - Frontsheet'!A55="","",'Trust - Frontsheet'!A55)</f>
        <v/>
      </c>
      <c r="B53" s="66" t="str">
        <f ca="1">IF('Trust - Frontsheet'!A55="","",'Trust - Frontsheet'!D55)</f>
        <v/>
      </c>
      <c r="C53" s="66" t="str">
        <f ca="1">IF(VLOOKUP(A53,'Trust - Frontsheet'!$A$16:$AC$215,5,0)="","",VLOOKUP(A53,'Trust - Frontsheet'!$A$16:$AC$216,5,0))</f>
        <v/>
      </c>
      <c r="D53" s="66" t="str">
        <f ca="1">IF(VLOOKUP(A53,'Trust - Frontsheet'!$A$16:$AC$215,6,0)="","",VLOOKUP(A53,'Trust - Frontsheet'!$A$16:$AC$216,6,0))</f>
        <v/>
      </c>
      <c r="E53" s="66" t="str">
        <f ca="1">IF(A53="","",IF(AND('Trust - Frontsheet'!AK55&gt;1,ISNUMBER('Trust - Frontsheet'!AK55)),"Registered Nurses/Midwives Avg Day Fill rate &gt; 100%",""))</f>
        <v/>
      </c>
      <c r="F53" s="66" t="str">
        <f ca="1">IF(A53="","",IF(AND(ISNUMBER('Trust - Frontsheet'!AL55),'Trust - Frontsheet'!AL55&gt;1),"Non-Registered Nurses/Midwives Avg Day Fill rate &gt; 100%",""))</f>
        <v/>
      </c>
      <c r="G53" s="66" t="str">
        <f ca="1">IF(A53="","",IF(AND(ISNUMBER('Trust - Frontsheet'!AM55),'Trust - Frontsheet'!AM55&gt;1),"Registered Nursing Associates Day Fill rate &gt; 100%",""))</f>
        <v/>
      </c>
      <c r="H53" s="66" t="str">
        <f ca="1">IF(A53="","",IF(AND(ISNUMBER('Trust - Frontsheet'!AN55),'Trust - Frontsheet'!AN55&gt;1),"Non-Registered Nursing Associates Day Fill rate &gt; 100%",""))</f>
        <v/>
      </c>
      <c r="I53" s="66" t="str">
        <f ca="1">IF(A53="","",IF(AND(ISNUMBER('Trust - Frontsheet'!AO55),'Trust - Frontsheet'!AO55&gt;1),"Registered Nurses/Midwives Avg Night Fill rate &gt; 100%",""))</f>
        <v/>
      </c>
      <c r="J53" s="66" t="str">
        <f ca="1">IF(A53="","",IF(AND(ISNUMBER('Trust - Frontsheet'!AP55),'Trust - Frontsheet'!AP55&gt;1),"Non-Registered Nurses/Midwives Avg Night Fill rate &gt;100%",""))</f>
        <v/>
      </c>
      <c r="K53" s="66" t="str">
        <f ca="1">IF(A53="","",IF(AND(ISNUMBER('Trust - Frontsheet'!AQ55),'Trust - Frontsheet'!AQ55&gt;1),"Registered Nursing Associates Avg Night Fill rate 100%",""))</f>
        <v/>
      </c>
      <c r="L53" s="66" t="str">
        <f ca="1">IF(A53="","",IF(AND(ISNUMBER('Trust - Frontsheet'!AR55),'Trust - Frontsheet'!AR55&gt;1),"Non-Registered Nursing Associates Avg Night Fill rate &gt; 100%",""))</f>
        <v/>
      </c>
      <c r="M53" s="66" t="str">
        <f ca="1">IF(A53="","",IF(AND(ISNUMBER('Trust - Frontsheet'!AS55),'Trust - Frontsheet'!AS55&gt;1),"Registered Allied Health Professionals Avg Fill rate &gt; 100%",""))</f>
        <v/>
      </c>
      <c r="N53" s="66" t="str">
        <f ca="1">IF(A53="","",IF(AND(ISNUMBER('Trust - Frontsheet'!AT55),'Trust - Frontsheet'!AT55&gt;1),"Non-Registered Allied Health Professionals Avg Fill rate &gt; 100%",""))</f>
        <v/>
      </c>
      <c r="O53" s="66" t="str">
        <f ca="1">IF(A53="","",IF((VLOOKUP(A53,'Trust - Frontsheet'!$A$16:$AC$216,9,0)+VLOOKUP(A53,'Trust - Frontsheet'!$A$16:$AC$216,11,0)+VLOOKUP(A53,'Trust - Frontsheet'!$A$16:$AC$216,13,0)+VLOOKUP(A53,'Trust - Frontsheet'!$A$16:$AC$216,15,0)+VLOOKUP(A53,'Trust - Frontsheet'!$A$16:$AC$216,17,0)+VLOOKUP(A53,'Trust - Frontsheet'!$A$16:$AC$216,19,0)+VLOOKUP(A53,'Trust - Frontsheet'!$A$16:$AC$216,21,0)+VLOOKUP(A53,'Trust - Frontsheet'!$A$16:$AC$216,23,0)+VLOOKUP(A53,'Trust - Frontsheet'!$A$16:$AC$216,25,0)+VLOOKUP(A53,'Trust - Frontsheet'!$A$16:$AC$216,27,0))&lt;=0,"Planned hours aren't greater than zero",""))</f>
        <v/>
      </c>
      <c r="P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Frontsheet'!$A$16:$AC$216,28,0))&lt;=0,"Actual hours aren't greater than zero",""))</f>
        <v/>
      </c>
      <c r="Q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Frontsheet'!$A$16:$AC$216,28,0))&lt;1448,"Actual hours are under 1448",""))</f>
        <v/>
      </c>
      <c r="R53" s="66" t="str">
        <f ca="1">IF(A53="","",IF((VLOOKUP(A53,'Trust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Frontsheet'!$A$16:$AC$216,28,0))&gt;30000,"Actual hours are greater than 30,000",""))</f>
        <v/>
      </c>
      <c r="S53" s="66" t="str">
        <f ca="1">IF(A53="","",IF(AND((VLOOKUP(A53,'Trust - Frontsheet'!$A$16:$AC$216,10,0)+VLOOKUP(A53,'Trust - Frontsheet'!$A$16:$AC$216,12,0)+VLOOKUP(A53,'Trust - Frontsheet'!$A$16:$AC$216,14,0)+VLOOKUP(A53,'Trust - Frontsheet'!$A$16:$AC$216,16,0)+VLOOKUP(A53,'Trust - Frontsheet'!$A$16:$AC$216,18,0)+VLOOKUP(A53,'Trust - Frontsheet'!$A$16:$AC$216,20,0)+VLOOKUP(A53,'Trust - Frontsheet'!$A$16:$AC$216,22,0)+VLOOKUP(A53,'Trust - Frontsheet'!$A$16:$AC$216,24,0)+VLOOKUP(A53,'Trust - Frontsheet'!$A$16:$AC$216,26,0)+VLOOKUP(A53,'Trust - Frontsheet'!$A$16:$AC$216,28,0))&gt;0,VLOOKUP(A53,'Trust - Frontsheet'!$A$16:$AC$216,29,0)&lt;=0),"Actual hours entered with no patient count",""))</f>
        <v/>
      </c>
    </row>
    <row r="54" spans="1:19" ht="45" customHeight="1" x14ac:dyDescent="0.2">
      <c r="A54" s="66" t="str">
        <f ca="1">IF('Trust - Frontsheet'!A56="","",'Trust - Frontsheet'!A56)</f>
        <v/>
      </c>
      <c r="B54" s="66" t="str">
        <f ca="1">IF('Trust - Frontsheet'!A56="","",'Trust - Frontsheet'!D56)</f>
        <v/>
      </c>
      <c r="C54" s="66" t="str">
        <f ca="1">IF(VLOOKUP(A54,'Trust - Frontsheet'!$A$16:$AC$215,5,0)="","",VLOOKUP(A54,'Trust - Frontsheet'!$A$16:$AC$216,5,0))</f>
        <v/>
      </c>
      <c r="D54" s="66" t="str">
        <f ca="1">IF(VLOOKUP(A54,'Trust - Frontsheet'!$A$16:$AC$215,6,0)="","",VLOOKUP(A54,'Trust - Frontsheet'!$A$16:$AC$216,6,0))</f>
        <v/>
      </c>
      <c r="E54" s="66" t="str">
        <f ca="1">IF(A54="","",IF(AND('Trust - Frontsheet'!AK56&gt;1,ISNUMBER('Trust - Frontsheet'!AK56)),"Registered Nurses/Midwives Avg Day Fill rate &gt; 100%",""))</f>
        <v/>
      </c>
      <c r="F54" s="66" t="str">
        <f ca="1">IF(A54="","",IF(AND(ISNUMBER('Trust - Frontsheet'!AL56),'Trust - Frontsheet'!AL56&gt;1),"Non-Registered Nurses/Midwives Avg Day Fill rate &gt; 100%",""))</f>
        <v/>
      </c>
      <c r="G54" s="66" t="str">
        <f ca="1">IF(A54="","",IF(AND(ISNUMBER('Trust - Frontsheet'!AM56),'Trust - Frontsheet'!AM56&gt;1),"Registered Nursing Associates Day Fill rate &gt; 100%",""))</f>
        <v/>
      </c>
      <c r="H54" s="66" t="str">
        <f ca="1">IF(A54="","",IF(AND(ISNUMBER('Trust - Frontsheet'!AN56),'Trust - Frontsheet'!AN56&gt;1),"Non-Registered Nursing Associates Day Fill rate &gt; 100%",""))</f>
        <v/>
      </c>
      <c r="I54" s="66" t="str">
        <f ca="1">IF(A54="","",IF(AND(ISNUMBER('Trust - Frontsheet'!AO56),'Trust - Frontsheet'!AO56&gt;1),"Registered Nurses/Midwives Avg Night Fill rate &gt; 100%",""))</f>
        <v/>
      </c>
      <c r="J54" s="66" t="str">
        <f ca="1">IF(A54="","",IF(AND(ISNUMBER('Trust - Frontsheet'!AP56),'Trust - Frontsheet'!AP56&gt;1),"Non-Registered Nurses/Midwives Avg Night Fill rate &gt;100%",""))</f>
        <v/>
      </c>
      <c r="K54" s="66" t="str">
        <f ca="1">IF(A54="","",IF(AND(ISNUMBER('Trust - Frontsheet'!AQ56),'Trust - Frontsheet'!AQ56&gt;1),"Registered Nursing Associates Avg Night Fill rate 100%",""))</f>
        <v/>
      </c>
      <c r="L54" s="66" t="str">
        <f ca="1">IF(A54="","",IF(AND(ISNUMBER('Trust - Frontsheet'!AR56),'Trust - Frontsheet'!AR56&gt;1),"Non-Registered Nursing Associates Avg Night Fill rate &gt; 100%",""))</f>
        <v/>
      </c>
      <c r="M54" s="66" t="str">
        <f ca="1">IF(A54="","",IF(AND(ISNUMBER('Trust - Frontsheet'!AS56),'Trust - Frontsheet'!AS56&gt;1),"Registered Allied Health Professionals Avg Fill rate &gt; 100%",""))</f>
        <v/>
      </c>
      <c r="N54" s="66" t="str">
        <f ca="1">IF(A54="","",IF(AND(ISNUMBER('Trust - Frontsheet'!AT56),'Trust - Frontsheet'!AT56&gt;1),"Non-Registered Allied Health Professionals Avg Fill rate &gt; 100%",""))</f>
        <v/>
      </c>
      <c r="O54" s="66" t="str">
        <f ca="1">IF(A54="","",IF((VLOOKUP(A54,'Trust - Frontsheet'!$A$16:$AC$216,9,0)+VLOOKUP(A54,'Trust - Frontsheet'!$A$16:$AC$216,11,0)+VLOOKUP(A54,'Trust - Frontsheet'!$A$16:$AC$216,13,0)+VLOOKUP(A54,'Trust - Frontsheet'!$A$16:$AC$216,15,0)+VLOOKUP(A54,'Trust - Frontsheet'!$A$16:$AC$216,17,0)+VLOOKUP(A54,'Trust - Frontsheet'!$A$16:$AC$216,19,0)+VLOOKUP(A54,'Trust - Frontsheet'!$A$16:$AC$216,21,0)+VLOOKUP(A54,'Trust - Frontsheet'!$A$16:$AC$216,23,0)+VLOOKUP(A54,'Trust - Frontsheet'!$A$16:$AC$216,25,0)+VLOOKUP(A54,'Trust - Frontsheet'!$A$16:$AC$216,27,0))&lt;=0,"Planned hours aren't greater than zero",""))</f>
        <v/>
      </c>
      <c r="P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Frontsheet'!$A$16:$AC$216,28,0))&lt;=0,"Actual hours aren't greater than zero",""))</f>
        <v/>
      </c>
      <c r="Q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Frontsheet'!$A$16:$AC$216,28,0))&lt;1448,"Actual hours are under 1448",""))</f>
        <v/>
      </c>
      <c r="R54" s="66" t="str">
        <f ca="1">IF(A54="","",IF((VLOOKUP(A54,'Trust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Frontsheet'!$A$16:$AC$216,28,0))&gt;30000,"Actual hours are greater than 30,000",""))</f>
        <v/>
      </c>
      <c r="S54" s="66" t="str">
        <f ca="1">IF(A54="","",IF(AND((VLOOKUP(A54,'Trust - Frontsheet'!$A$16:$AC$216,10,0)+VLOOKUP(A54,'Trust - Frontsheet'!$A$16:$AC$216,12,0)+VLOOKUP(A54,'Trust - Frontsheet'!$A$16:$AC$216,14,0)+VLOOKUP(A54,'Trust - Frontsheet'!$A$16:$AC$216,16,0)+VLOOKUP(A54,'Trust - Frontsheet'!$A$16:$AC$216,18,0)+VLOOKUP(A54,'Trust - Frontsheet'!$A$16:$AC$216,20,0)+VLOOKUP(A54,'Trust - Frontsheet'!$A$16:$AC$216,22,0)+VLOOKUP(A54,'Trust - Frontsheet'!$A$16:$AC$216,24,0)+VLOOKUP(A54,'Trust - Frontsheet'!$A$16:$AC$216,26,0)+VLOOKUP(A54,'Trust - Frontsheet'!$A$16:$AC$216,28,0))&gt;0,VLOOKUP(A54,'Trust - Frontsheet'!$A$16:$AC$216,29,0)&lt;=0),"Actual hours entered with no patient count",""))</f>
        <v/>
      </c>
    </row>
    <row r="55" spans="1:19" ht="45" customHeight="1" x14ac:dyDescent="0.2">
      <c r="A55" s="66" t="str">
        <f ca="1">IF('Trust - Frontsheet'!A57="","",'Trust - Frontsheet'!A57)</f>
        <v/>
      </c>
      <c r="B55" s="66" t="str">
        <f ca="1">IF('Trust - Frontsheet'!A57="","",'Trust - Frontsheet'!D57)</f>
        <v/>
      </c>
      <c r="C55" s="66" t="str">
        <f ca="1">IF(VLOOKUP(A55,'Trust - Frontsheet'!$A$16:$AC$215,5,0)="","",VLOOKUP(A55,'Trust - Frontsheet'!$A$16:$AC$216,5,0))</f>
        <v/>
      </c>
      <c r="D55" s="66" t="str">
        <f ca="1">IF(VLOOKUP(A55,'Trust - Frontsheet'!$A$16:$AC$215,6,0)="","",VLOOKUP(A55,'Trust - Frontsheet'!$A$16:$AC$216,6,0))</f>
        <v/>
      </c>
      <c r="E55" s="66" t="str">
        <f ca="1">IF(A55="","",IF(AND('Trust - Frontsheet'!AK57&gt;1,ISNUMBER('Trust - Frontsheet'!AK57)),"Registered Nurses/Midwives Avg Day Fill rate &gt; 100%",""))</f>
        <v/>
      </c>
      <c r="F55" s="66" t="str">
        <f ca="1">IF(A55="","",IF(AND(ISNUMBER('Trust - Frontsheet'!AL57),'Trust - Frontsheet'!AL57&gt;1),"Non-Registered Nurses/Midwives Avg Day Fill rate &gt; 100%",""))</f>
        <v/>
      </c>
      <c r="G55" s="66" t="str">
        <f ca="1">IF(A55="","",IF(AND(ISNUMBER('Trust - Frontsheet'!AM57),'Trust - Frontsheet'!AM57&gt;1),"Registered Nursing Associates Day Fill rate &gt; 100%",""))</f>
        <v/>
      </c>
      <c r="H55" s="66" t="str">
        <f ca="1">IF(A55="","",IF(AND(ISNUMBER('Trust - Frontsheet'!AN57),'Trust - Frontsheet'!AN57&gt;1),"Non-Registered Nursing Associates Day Fill rate &gt; 100%",""))</f>
        <v/>
      </c>
      <c r="I55" s="66" t="str">
        <f ca="1">IF(A55="","",IF(AND(ISNUMBER('Trust - Frontsheet'!AO57),'Trust - Frontsheet'!AO57&gt;1),"Registered Nurses/Midwives Avg Night Fill rate &gt; 100%",""))</f>
        <v/>
      </c>
      <c r="J55" s="66" t="str">
        <f ca="1">IF(A55="","",IF(AND(ISNUMBER('Trust - Frontsheet'!AP57),'Trust - Frontsheet'!AP57&gt;1),"Non-Registered Nurses/Midwives Avg Night Fill rate &gt;100%",""))</f>
        <v/>
      </c>
      <c r="K55" s="66" t="str">
        <f ca="1">IF(A55="","",IF(AND(ISNUMBER('Trust - Frontsheet'!AQ57),'Trust - Frontsheet'!AQ57&gt;1),"Registered Nursing Associates Avg Night Fill rate 100%",""))</f>
        <v/>
      </c>
      <c r="L55" s="66" t="str">
        <f ca="1">IF(A55="","",IF(AND(ISNUMBER('Trust - Frontsheet'!AR57),'Trust - Frontsheet'!AR57&gt;1),"Non-Registered Nursing Associates Avg Night Fill rate &gt; 100%",""))</f>
        <v/>
      </c>
      <c r="M55" s="66" t="str">
        <f ca="1">IF(A55="","",IF(AND(ISNUMBER('Trust - Frontsheet'!AS57),'Trust - Frontsheet'!AS57&gt;1),"Registered Allied Health Professionals Avg Fill rate &gt; 100%",""))</f>
        <v/>
      </c>
      <c r="N55" s="66" t="str">
        <f ca="1">IF(A55="","",IF(AND(ISNUMBER('Trust - Frontsheet'!AT57),'Trust - Frontsheet'!AT57&gt;1),"Non-Registered Allied Health Professionals Avg Fill rate &gt; 100%",""))</f>
        <v/>
      </c>
      <c r="O55" s="66" t="str">
        <f ca="1">IF(A55="","",IF((VLOOKUP(A55,'Trust - Frontsheet'!$A$16:$AC$216,9,0)+VLOOKUP(A55,'Trust - Frontsheet'!$A$16:$AC$216,11,0)+VLOOKUP(A55,'Trust - Frontsheet'!$A$16:$AC$216,13,0)+VLOOKUP(A55,'Trust - Frontsheet'!$A$16:$AC$216,15,0)+VLOOKUP(A55,'Trust - Frontsheet'!$A$16:$AC$216,17,0)+VLOOKUP(A55,'Trust - Frontsheet'!$A$16:$AC$216,19,0)+VLOOKUP(A55,'Trust - Frontsheet'!$A$16:$AC$216,21,0)+VLOOKUP(A55,'Trust - Frontsheet'!$A$16:$AC$216,23,0)+VLOOKUP(A55,'Trust - Frontsheet'!$A$16:$AC$216,25,0)+VLOOKUP(A55,'Trust - Frontsheet'!$A$16:$AC$216,27,0))&lt;=0,"Planned hours aren't greater than zero",""))</f>
        <v/>
      </c>
      <c r="P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Frontsheet'!$A$16:$AC$216,28,0))&lt;=0,"Actual hours aren't greater than zero",""))</f>
        <v/>
      </c>
      <c r="Q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Frontsheet'!$A$16:$AC$216,28,0))&lt;1448,"Actual hours are under 1448",""))</f>
        <v/>
      </c>
      <c r="R55" s="66" t="str">
        <f ca="1">IF(A55="","",IF((VLOOKUP(A55,'Trust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Frontsheet'!$A$16:$AC$216,28,0))&gt;30000,"Actual hours are greater than 30,000",""))</f>
        <v/>
      </c>
      <c r="S55" s="66" t="str">
        <f ca="1">IF(A55="","",IF(AND((VLOOKUP(A55,'Trust - Frontsheet'!$A$16:$AC$216,10,0)+VLOOKUP(A55,'Trust - Frontsheet'!$A$16:$AC$216,12,0)+VLOOKUP(A55,'Trust - Frontsheet'!$A$16:$AC$216,14,0)+VLOOKUP(A55,'Trust - Frontsheet'!$A$16:$AC$216,16,0)+VLOOKUP(A55,'Trust - Frontsheet'!$A$16:$AC$216,18,0)+VLOOKUP(A55,'Trust - Frontsheet'!$A$16:$AC$216,20,0)+VLOOKUP(A55,'Trust - Frontsheet'!$A$16:$AC$216,22,0)+VLOOKUP(A55,'Trust - Frontsheet'!$A$16:$AC$216,24,0)+VLOOKUP(A55,'Trust - Frontsheet'!$A$16:$AC$216,26,0)+VLOOKUP(A55,'Trust - Frontsheet'!$A$16:$AC$216,28,0))&gt;0,VLOOKUP(A55,'Trust - Frontsheet'!$A$16:$AC$216,29,0)&lt;=0),"Actual hours entered with no patient count",""))</f>
        <v/>
      </c>
    </row>
    <row r="56" spans="1:19" ht="45" customHeight="1" x14ac:dyDescent="0.2">
      <c r="A56" s="66" t="str">
        <f ca="1">IF('Trust - Frontsheet'!A58="","",'Trust - Frontsheet'!A58)</f>
        <v/>
      </c>
      <c r="B56" s="66" t="str">
        <f ca="1">IF('Trust - Frontsheet'!A58="","",'Trust - Frontsheet'!D58)</f>
        <v/>
      </c>
      <c r="C56" s="66" t="str">
        <f ca="1">IF(VLOOKUP(A56,'Trust - Frontsheet'!$A$16:$AC$215,5,0)="","",VLOOKUP(A56,'Trust - Frontsheet'!$A$16:$AC$216,5,0))</f>
        <v/>
      </c>
      <c r="D56" s="66" t="str">
        <f ca="1">IF(VLOOKUP(A56,'Trust - Frontsheet'!$A$16:$AC$215,6,0)="","",VLOOKUP(A56,'Trust - Frontsheet'!$A$16:$AC$216,6,0))</f>
        <v/>
      </c>
      <c r="E56" s="66" t="str">
        <f ca="1">IF(A56="","",IF(AND('Trust - Frontsheet'!AK58&gt;1,ISNUMBER('Trust - Frontsheet'!AK58)),"Registered Nurses/Midwives Avg Day Fill rate &gt; 100%",""))</f>
        <v/>
      </c>
      <c r="F56" s="66" t="str">
        <f ca="1">IF(A56="","",IF(AND(ISNUMBER('Trust - Frontsheet'!AL58),'Trust - Frontsheet'!AL58&gt;1),"Non-Registered Nurses/Midwives Avg Day Fill rate &gt; 100%",""))</f>
        <v/>
      </c>
      <c r="G56" s="66" t="str">
        <f ca="1">IF(A56="","",IF(AND(ISNUMBER('Trust - Frontsheet'!AM58),'Trust - Frontsheet'!AM58&gt;1),"Registered Nursing Associates Day Fill rate &gt; 100%",""))</f>
        <v/>
      </c>
      <c r="H56" s="66" t="str">
        <f ca="1">IF(A56="","",IF(AND(ISNUMBER('Trust - Frontsheet'!AN58),'Trust - Frontsheet'!AN58&gt;1),"Non-Registered Nursing Associates Day Fill rate &gt; 100%",""))</f>
        <v/>
      </c>
      <c r="I56" s="66" t="str">
        <f ca="1">IF(A56="","",IF(AND(ISNUMBER('Trust - Frontsheet'!AO58),'Trust - Frontsheet'!AO58&gt;1),"Registered Nurses/Midwives Avg Night Fill rate &gt; 100%",""))</f>
        <v/>
      </c>
      <c r="J56" s="66" t="str">
        <f ca="1">IF(A56="","",IF(AND(ISNUMBER('Trust - Frontsheet'!AP58),'Trust - Frontsheet'!AP58&gt;1),"Non-Registered Nurses/Midwives Avg Night Fill rate &gt;100%",""))</f>
        <v/>
      </c>
      <c r="K56" s="66" t="str">
        <f ca="1">IF(A56="","",IF(AND(ISNUMBER('Trust - Frontsheet'!AQ58),'Trust - Frontsheet'!AQ58&gt;1),"Registered Nursing Associates Avg Night Fill rate 100%",""))</f>
        <v/>
      </c>
      <c r="L56" s="66" t="str">
        <f ca="1">IF(A56="","",IF(AND(ISNUMBER('Trust - Frontsheet'!AR58),'Trust - Frontsheet'!AR58&gt;1),"Non-Registered Nursing Associates Avg Night Fill rate &gt; 100%",""))</f>
        <v/>
      </c>
      <c r="M56" s="66" t="str">
        <f ca="1">IF(A56="","",IF(AND(ISNUMBER('Trust - Frontsheet'!AS58),'Trust - Frontsheet'!AS58&gt;1),"Registered Allied Health Professionals Avg Fill rate &gt; 100%",""))</f>
        <v/>
      </c>
      <c r="N56" s="66" t="str">
        <f ca="1">IF(A56="","",IF(AND(ISNUMBER('Trust - Frontsheet'!AT58),'Trust - Frontsheet'!AT58&gt;1),"Non-Registered Allied Health Professionals Avg Fill rate &gt; 100%",""))</f>
        <v/>
      </c>
      <c r="O56" s="66" t="str">
        <f ca="1">IF(A56="","",IF((VLOOKUP(A56,'Trust - Frontsheet'!$A$16:$AC$216,9,0)+VLOOKUP(A56,'Trust - Frontsheet'!$A$16:$AC$216,11,0)+VLOOKUP(A56,'Trust - Frontsheet'!$A$16:$AC$216,13,0)+VLOOKUP(A56,'Trust - Frontsheet'!$A$16:$AC$216,15,0)+VLOOKUP(A56,'Trust - Frontsheet'!$A$16:$AC$216,17,0)+VLOOKUP(A56,'Trust - Frontsheet'!$A$16:$AC$216,19,0)+VLOOKUP(A56,'Trust - Frontsheet'!$A$16:$AC$216,21,0)+VLOOKUP(A56,'Trust - Frontsheet'!$A$16:$AC$216,23,0)+VLOOKUP(A56,'Trust - Frontsheet'!$A$16:$AC$216,25,0)+VLOOKUP(A56,'Trust - Frontsheet'!$A$16:$AC$216,27,0))&lt;=0,"Planned hours aren't greater than zero",""))</f>
        <v/>
      </c>
      <c r="P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Frontsheet'!$A$16:$AC$216,28,0))&lt;=0,"Actual hours aren't greater than zero",""))</f>
        <v/>
      </c>
      <c r="Q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Frontsheet'!$A$16:$AC$216,28,0))&lt;1448,"Actual hours are under 1448",""))</f>
        <v/>
      </c>
      <c r="R56" s="66" t="str">
        <f ca="1">IF(A56="","",IF((VLOOKUP(A56,'Trust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Frontsheet'!$A$16:$AC$216,28,0))&gt;30000,"Actual hours are greater than 30,000",""))</f>
        <v/>
      </c>
      <c r="S56" s="66" t="str">
        <f ca="1">IF(A56="","",IF(AND((VLOOKUP(A56,'Trust - Frontsheet'!$A$16:$AC$216,10,0)+VLOOKUP(A56,'Trust - Frontsheet'!$A$16:$AC$216,12,0)+VLOOKUP(A56,'Trust - Frontsheet'!$A$16:$AC$216,14,0)+VLOOKUP(A56,'Trust - Frontsheet'!$A$16:$AC$216,16,0)+VLOOKUP(A56,'Trust - Frontsheet'!$A$16:$AC$216,18,0)+VLOOKUP(A56,'Trust - Frontsheet'!$A$16:$AC$216,20,0)+VLOOKUP(A56,'Trust - Frontsheet'!$A$16:$AC$216,22,0)+VLOOKUP(A56,'Trust - Frontsheet'!$A$16:$AC$216,24,0)+VLOOKUP(A56,'Trust - Frontsheet'!$A$16:$AC$216,26,0)+VLOOKUP(A56,'Trust - Frontsheet'!$A$16:$AC$216,28,0))&gt;0,VLOOKUP(A56,'Trust - Frontsheet'!$A$16:$AC$216,29,0)&lt;=0),"Actual hours entered with no patient count",""))</f>
        <v/>
      </c>
    </row>
    <row r="57" spans="1:19" ht="45" customHeight="1" x14ac:dyDescent="0.2">
      <c r="A57" s="66" t="str">
        <f ca="1">IF('Trust - Frontsheet'!A59="","",'Trust - Frontsheet'!A59)</f>
        <v/>
      </c>
      <c r="B57" s="66" t="str">
        <f ca="1">IF('Trust - Frontsheet'!A59="","",'Trust - Frontsheet'!D59)</f>
        <v/>
      </c>
      <c r="C57" s="66" t="str">
        <f ca="1">IF(VLOOKUP(A57,'Trust - Frontsheet'!$A$16:$AC$215,5,0)="","",VLOOKUP(A57,'Trust - Frontsheet'!$A$16:$AC$216,5,0))</f>
        <v/>
      </c>
      <c r="D57" s="66" t="str">
        <f ca="1">IF(VLOOKUP(A57,'Trust - Frontsheet'!$A$16:$AC$215,6,0)="","",VLOOKUP(A57,'Trust - Frontsheet'!$A$16:$AC$216,6,0))</f>
        <v/>
      </c>
      <c r="E57" s="66" t="str">
        <f ca="1">IF(A57="","",IF(AND('Trust - Frontsheet'!AK59&gt;1,ISNUMBER('Trust - Frontsheet'!AK59)),"Registered Nurses/Midwives Avg Day Fill rate &gt; 100%",""))</f>
        <v/>
      </c>
      <c r="F57" s="66" t="str">
        <f ca="1">IF(A57="","",IF(AND(ISNUMBER('Trust - Frontsheet'!AL59),'Trust - Frontsheet'!AL59&gt;1),"Non-Registered Nurses/Midwives Avg Day Fill rate &gt; 100%",""))</f>
        <v/>
      </c>
      <c r="G57" s="66" t="str">
        <f ca="1">IF(A57="","",IF(AND(ISNUMBER('Trust - Frontsheet'!AM59),'Trust - Frontsheet'!AM59&gt;1),"Registered Nursing Associates Day Fill rate &gt; 100%",""))</f>
        <v/>
      </c>
      <c r="H57" s="66" t="str">
        <f ca="1">IF(A57="","",IF(AND(ISNUMBER('Trust - Frontsheet'!AN59),'Trust - Frontsheet'!AN59&gt;1),"Non-Registered Nursing Associates Day Fill rate &gt; 100%",""))</f>
        <v/>
      </c>
      <c r="I57" s="66" t="str">
        <f ca="1">IF(A57="","",IF(AND(ISNUMBER('Trust - Frontsheet'!AO59),'Trust - Frontsheet'!AO59&gt;1),"Registered Nurses/Midwives Avg Night Fill rate &gt; 100%",""))</f>
        <v/>
      </c>
      <c r="J57" s="66" t="str">
        <f ca="1">IF(A57="","",IF(AND(ISNUMBER('Trust - Frontsheet'!AP59),'Trust - Frontsheet'!AP59&gt;1),"Non-Registered Nurses/Midwives Avg Night Fill rate &gt;100%",""))</f>
        <v/>
      </c>
      <c r="K57" s="66" t="str">
        <f ca="1">IF(A57="","",IF(AND(ISNUMBER('Trust - Frontsheet'!AQ59),'Trust - Frontsheet'!AQ59&gt;1),"Registered Nursing Associates Avg Night Fill rate 100%",""))</f>
        <v/>
      </c>
      <c r="L57" s="66" t="str">
        <f ca="1">IF(A57="","",IF(AND(ISNUMBER('Trust - Frontsheet'!AR59),'Trust - Frontsheet'!AR59&gt;1),"Non-Registered Nursing Associates Avg Night Fill rate &gt; 100%",""))</f>
        <v/>
      </c>
      <c r="M57" s="66" t="str">
        <f ca="1">IF(A57="","",IF(AND(ISNUMBER('Trust - Frontsheet'!AS59),'Trust - Frontsheet'!AS59&gt;1),"Registered Allied Health Professionals Avg Fill rate &gt; 100%",""))</f>
        <v/>
      </c>
      <c r="N57" s="66" t="str">
        <f ca="1">IF(A57="","",IF(AND(ISNUMBER('Trust - Frontsheet'!AT59),'Trust - Frontsheet'!AT59&gt;1),"Non-Registered Allied Health Professionals Avg Fill rate &gt; 100%",""))</f>
        <v/>
      </c>
      <c r="O57" s="66" t="str">
        <f ca="1">IF(A57="","",IF((VLOOKUP(A57,'Trust - Frontsheet'!$A$16:$AC$216,9,0)+VLOOKUP(A57,'Trust - Frontsheet'!$A$16:$AC$216,11,0)+VLOOKUP(A57,'Trust - Frontsheet'!$A$16:$AC$216,13,0)+VLOOKUP(A57,'Trust - Frontsheet'!$A$16:$AC$216,15,0)+VLOOKUP(A57,'Trust - Frontsheet'!$A$16:$AC$216,17,0)+VLOOKUP(A57,'Trust - Frontsheet'!$A$16:$AC$216,19,0)+VLOOKUP(A57,'Trust - Frontsheet'!$A$16:$AC$216,21,0)+VLOOKUP(A57,'Trust - Frontsheet'!$A$16:$AC$216,23,0)+VLOOKUP(A57,'Trust - Frontsheet'!$A$16:$AC$216,25,0)+VLOOKUP(A57,'Trust - Frontsheet'!$A$16:$AC$216,27,0))&lt;=0,"Planned hours aren't greater than zero",""))</f>
        <v/>
      </c>
      <c r="P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Frontsheet'!$A$16:$AC$216,28,0))&lt;=0,"Actual hours aren't greater than zero",""))</f>
        <v/>
      </c>
      <c r="Q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Frontsheet'!$A$16:$AC$216,28,0))&lt;1448,"Actual hours are under 1448",""))</f>
        <v/>
      </c>
      <c r="R57" s="66" t="str">
        <f ca="1">IF(A57="","",IF((VLOOKUP(A57,'Trust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Frontsheet'!$A$16:$AC$216,28,0))&gt;30000,"Actual hours are greater than 30,000",""))</f>
        <v/>
      </c>
      <c r="S57" s="66" t="str">
        <f ca="1">IF(A57="","",IF(AND((VLOOKUP(A57,'Trust - Frontsheet'!$A$16:$AC$216,10,0)+VLOOKUP(A57,'Trust - Frontsheet'!$A$16:$AC$216,12,0)+VLOOKUP(A57,'Trust - Frontsheet'!$A$16:$AC$216,14,0)+VLOOKUP(A57,'Trust - Frontsheet'!$A$16:$AC$216,16,0)+VLOOKUP(A57,'Trust - Frontsheet'!$A$16:$AC$216,18,0)+VLOOKUP(A57,'Trust - Frontsheet'!$A$16:$AC$216,20,0)+VLOOKUP(A57,'Trust - Frontsheet'!$A$16:$AC$216,22,0)+VLOOKUP(A57,'Trust - Frontsheet'!$A$16:$AC$216,24,0)+VLOOKUP(A57,'Trust - Frontsheet'!$A$16:$AC$216,26,0)+VLOOKUP(A57,'Trust - Frontsheet'!$A$16:$AC$216,28,0))&gt;0,VLOOKUP(A57,'Trust - Frontsheet'!$A$16:$AC$216,29,0)&lt;=0),"Actual hours entered with no patient count",""))</f>
        <v/>
      </c>
    </row>
    <row r="58" spans="1:19" ht="45" customHeight="1" x14ac:dyDescent="0.2">
      <c r="A58" s="66" t="str">
        <f ca="1">IF('Trust - Frontsheet'!A60="","",'Trust - Frontsheet'!A60)</f>
        <v/>
      </c>
      <c r="B58" s="66" t="str">
        <f ca="1">IF('Trust - Frontsheet'!A60="","",'Trust - Frontsheet'!D60)</f>
        <v/>
      </c>
      <c r="C58" s="66" t="str">
        <f ca="1">IF(VLOOKUP(A58,'Trust - Frontsheet'!$A$16:$AC$215,5,0)="","",VLOOKUP(A58,'Trust - Frontsheet'!$A$16:$AC$216,5,0))</f>
        <v/>
      </c>
      <c r="D58" s="66" t="str">
        <f ca="1">IF(VLOOKUP(A58,'Trust - Frontsheet'!$A$16:$AC$215,6,0)="","",VLOOKUP(A58,'Trust - Frontsheet'!$A$16:$AC$216,6,0))</f>
        <v/>
      </c>
      <c r="E58" s="66" t="str">
        <f ca="1">IF(A58="","",IF(AND('Trust - Frontsheet'!AK60&gt;1,ISNUMBER('Trust - Frontsheet'!AK60)),"Registered Nurses/Midwives Avg Day Fill rate &gt; 100%",""))</f>
        <v/>
      </c>
      <c r="F58" s="66" t="str">
        <f ca="1">IF(A58="","",IF(AND(ISNUMBER('Trust - Frontsheet'!AL60),'Trust - Frontsheet'!AL60&gt;1),"Non-Registered Nurses/Midwives Avg Day Fill rate &gt; 100%",""))</f>
        <v/>
      </c>
      <c r="G58" s="66" t="str">
        <f ca="1">IF(A58="","",IF(AND(ISNUMBER('Trust - Frontsheet'!AM60),'Trust - Frontsheet'!AM60&gt;1),"Registered Nursing Associates Day Fill rate &gt; 100%",""))</f>
        <v/>
      </c>
      <c r="H58" s="66" t="str">
        <f ca="1">IF(A58="","",IF(AND(ISNUMBER('Trust - Frontsheet'!AN60),'Trust - Frontsheet'!AN60&gt;1),"Non-Registered Nursing Associates Day Fill rate &gt; 100%",""))</f>
        <v/>
      </c>
      <c r="I58" s="66" t="str">
        <f ca="1">IF(A58="","",IF(AND(ISNUMBER('Trust - Frontsheet'!AO60),'Trust - Frontsheet'!AO60&gt;1),"Registered Nurses/Midwives Avg Night Fill rate &gt; 100%",""))</f>
        <v/>
      </c>
      <c r="J58" s="66" t="str">
        <f ca="1">IF(A58="","",IF(AND(ISNUMBER('Trust - Frontsheet'!AP60),'Trust - Frontsheet'!AP60&gt;1),"Non-Registered Nurses/Midwives Avg Night Fill rate &gt;100%",""))</f>
        <v/>
      </c>
      <c r="K58" s="66" t="str">
        <f ca="1">IF(A58="","",IF(AND(ISNUMBER('Trust - Frontsheet'!AQ60),'Trust - Frontsheet'!AQ60&gt;1),"Registered Nursing Associates Avg Night Fill rate 100%",""))</f>
        <v/>
      </c>
      <c r="L58" s="66" t="str">
        <f ca="1">IF(A58="","",IF(AND(ISNUMBER('Trust - Frontsheet'!AR60),'Trust - Frontsheet'!AR60&gt;1),"Non-Registered Nursing Associates Avg Night Fill rate &gt; 100%",""))</f>
        <v/>
      </c>
      <c r="M58" s="66" t="str">
        <f ca="1">IF(A58="","",IF(AND(ISNUMBER('Trust - Frontsheet'!AS60),'Trust - Frontsheet'!AS60&gt;1),"Registered Allied Health Professionals Avg Fill rate &gt; 100%",""))</f>
        <v/>
      </c>
      <c r="N58" s="66" t="str">
        <f ca="1">IF(A58="","",IF(AND(ISNUMBER('Trust - Frontsheet'!AT60),'Trust - Frontsheet'!AT60&gt;1),"Non-Registered Allied Health Professionals Avg Fill rate &gt; 100%",""))</f>
        <v/>
      </c>
      <c r="O58" s="66" t="str">
        <f ca="1">IF(A58="","",IF((VLOOKUP(A58,'Trust - Frontsheet'!$A$16:$AC$216,9,0)+VLOOKUP(A58,'Trust - Frontsheet'!$A$16:$AC$216,11,0)+VLOOKUP(A58,'Trust - Frontsheet'!$A$16:$AC$216,13,0)+VLOOKUP(A58,'Trust - Frontsheet'!$A$16:$AC$216,15,0)+VLOOKUP(A58,'Trust - Frontsheet'!$A$16:$AC$216,17,0)+VLOOKUP(A58,'Trust - Frontsheet'!$A$16:$AC$216,19,0)+VLOOKUP(A58,'Trust - Frontsheet'!$A$16:$AC$216,21,0)+VLOOKUP(A58,'Trust - Frontsheet'!$A$16:$AC$216,23,0)+VLOOKUP(A58,'Trust - Frontsheet'!$A$16:$AC$216,25,0)+VLOOKUP(A58,'Trust - Frontsheet'!$A$16:$AC$216,27,0))&lt;=0,"Planned hours aren't greater than zero",""))</f>
        <v/>
      </c>
      <c r="P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Frontsheet'!$A$16:$AC$216,28,0))&lt;=0,"Actual hours aren't greater than zero",""))</f>
        <v/>
      </c>
      <c r="Q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Frontsheet'!$A$16:$AC$216,28,0))&lt;1448,"Actual hours are under 1448",""))</f>
        <v/>
      </c>
      <c r="R58" s="66" t="str">
        <f ca="1">IF(A58="","",IF((VLOOKUP(A58,'Trust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Frontsheet'!$A$16:$AC$216,28,0))&gt;30000,"Actual hours are greater than 30,000",""))</f>
        <v/>
      </c>
      <c r="S58" s="66" t="str">
        <f ca="1">IF(A58="","",IF(AND((VLOOKUP(A58,'Trust - Frontsheet'!$A$16:$AC$216,10,0)+VLOOKUP(A58,'Trust - Frontsheet'!$A$16:$AC$216,12,0)+VLOOKUP(A58,'Trust - Frontsheet'!$A$16:$AC$216,14,0)+VLOOKUP(A58,'Trust - Frontsheet'!$A$16:$AC$216,16,0)+VLOOKUP(A58,'Trust - Frontsheet'!$A$16:$AC$216,18,0)+VLOOKUP(A58,'Trust - Frontsheet'!$A$16:$AC$216,20,0)+VLOOKUP(A58,'Trust - Frontsheet'!$A$16:$AC$216,22,0)+VLOOKUP(A58,'Trust - Frontsheet'!$A$16:$AC$216,24,0)+VLOOKUP(A58,'Trust - Frontsheet'!$A$16:$AC$216,26,0)+VLOOKUP(A58,'Trust - Frontsheet'!$A$16:$AC$216,28,0))&gt;0,VLOOKUP(A58,'Trust - Frontsheet'!$A$16:$AC$216,29,0)&lt;=0),"Actual hours entered with no patient count",""))</f>
        <v/>
      </c>
    </row>
    <row r="59" spans="1:19" ht="45" customHeight="1" x14ac:dyDescent="0.2">
      <c r="A59" s="66" t="str">
        <f ca="1">IF('Trust - Frontsheet'!A61="","",'Trust - Frontsheet'!A61)</f>
        <v/>
      </c>
      <c r="B59" s="66" t="str">
        <f ca="1">IF('Trust - Frontsheet'!A61="","",'Trust - Frontsheet'!D61)</f>
        <v/>
      </c>
      <c r="C59" s="66" t="str">
        <f ca="1">IF(VLOOKUP(A59,'Trust - Frontsheet'!$A$16:$AC$215,5,0)="","",VLOOKUP(A59,'Trust - Frontsheet'!$A$16:$AC$216,5,0))</f>
        <v/>
      </c>
      <c r="D59" s="66" t="str">
        <f ca="1">IF(VLOOKUP(A59,'Trust - Frontsheet'!$A$16:$AC$215,6,0)="","",VLOOKUP(A59,'Trust - Frontsheet'!$A$16:$AC$216,6,0))</f>
        <v/>
      </c>
      <c r="E59" s="66" t="str">
        <f ca="1">IF(A59="","",IF(AND('Trust - Frontsheet'!AK61&gt;1,ISNUMBER('Trust - Frontsheet'!AK61)),"Registered Nurses/Midwives Avg Day Fill rate &gt; 100%",""))</f>
        <v/>
      </c>
      <c r="F59" s="66" t="str">
        <f ca="1">IF(A59="","",IF(AND(ISNUMBER('Trust - Frontsheet'!AL61),'Trust - Frontsheet'!AL61&gt;1),"Non-Registered Nurses/Midwives Avg Day Fill rate &gt; 100%",""))</f>
        <v/>
      </c>
      <c r="G59" s="66" t="str">
        <f ca="1">IF(A59="","",IF(AND(ISNUMBER('Trust - Frontsheet'!AM61),'Trust - Frontsheet'!AM61&gt;1),"Registered Nursing Associates Day Fill rate &gt; 100%",""))</f>
        <v/>
      </c>
      <c r="H59" s="66" t="str">
        <f ca="1">IF(A59="","",IF(AND(ISNUMBER('Trust - Frontsheet'!AN61),'Trust - Frontsheet'!AN61&gt;1),"Non-Registered Nursing Associates Day Fill rate &gt; 100%",""))</f>
        <v/>
      </c>
      <c r="I59" s="66" t="str">
        <f ca="1">IF(A59="","",IF(AND(ISNUMBER('Trust - Frontsheet'!AO61),'Trust - Frontsheet'!AO61&gt;1),"Registered Nurses/Midwives Avg Night Fill rate &gt; 100%",""))</f>
        <v/>
      </c>
      <c r="J59" s="66" t="str">
        <f ca="1">IF(A59="","",IF(AND(ISNUMBER('Trust - Frontsheet'!AP61),'Trust - Frontsheet'!AP61&gt;1),"Non-Registered Nurses/Midwives Avg Night Fill rate &gt;100%",""))</f>
        <v/>
      </c>
      <c r="K59" s="66" t="str">
        <f ca="1">IF(A59="","",IF(AND(ISNUMBER('Trust - Frontsheet'!AQ61),'Trust - Frontsheet'!AQ61&gt;1),"Registered Nursing Associates Avg Night Fill rate 100%",""))</f>
        <v/>
      </c>
      <c r="L59" s="66" t="str">
        <f ca="1">IF(A59="","",IF(AND(ISNUMBER('Trust - Frontsheet'!AR61),'Trust - Frontsheet'!AR61&gt;1),"Non-Registered Nursing Associates Avg Night Fill rate &gt; 100%",""))</f>
        <v/>
      </c>
      <c r="M59" s="66" t="str">
        <f ca="1">IF(A59="","",IF(AND(ISNUMBER('Trust - Frontsheet'!AS61),'Trust - Frontsheet'!AS61&gt;1),"Registered Allied Health Professionals Avg Fill rate &gt; 100%",""))</f>
        <v/>
      </c>
      <c r="N59" s="66" t="str">
        <f ca="1">IF(A59="","",IF(AND(ISNUMBER('Trust - Frontsheet'!AT61),'Trust - Frontsheet'!AT61&gt;1),"Non-Registered Allied Health Professionals Avg Fill rate &gt; 100%",""))</f>
        <v/>
      </c>
      <c r="O59" s="66" t="str">
        <f ca="1">IF(A59="","",IF((VLOOKUP(A59,'Trust - Frontsheet'!$A$16:$AC$216,9,0)+VLOOKUP(A59,'Trust - Frontsheet'!$A$16:$AC$216,11,0)+VLOOKUP(A59,'Trust - Frontsheet'!$A$16:$AC$216,13,0)+VLOOKUP(A59,'Trust - Frontsheet'!$A$16:$AC$216,15,0)+VLOOKUP(A59,'Trust - Frontsheet'!$A$16:$AC$216,17,0)+VLOOKUP(A59,'Trust - Frontsheet'!$A$16:$AC$216,19,0)+VLOOKUP(A59,'Trust - Frontsheet'!$A$16:$AC$216,21,0)+VLOOKUP(A59,'Trust - Frontsheet'!$A$16:$AC$216,23,0)+VLOOKUP(A59,'Trust - Frontsheet'!$A$16:$AC$216,25,0)+VLOOKUP(A59,'Trust - Frontsheet'!$A$16:$AC$216,27,0))&lt;=0,"Planned hours aren't greater than zero",""))</f>
        <v/>
      </c>
      <c r="P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Frontsheet'!$A$16:$AC$216,28,0))&lt;=0,"Actual hours aren't greater than zero",""))</f>
        <v/>
      </c>
      <c r="Q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Frontsheet'!$A$16:$AC$216,28,0))&lt;1448,"Actual hours are under 1448",""))</f>
        <v/>
      </c>
      <c r="R59" s="66" t="str">
        <f ca="1">IF(A59="","",IF((VLOOKUP(A59,'Trust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Frontsheet'!$A$16:$AC$216,28,0))&gt;30000,"Actual hours are greater than 30,000",""))</f>
        <v/>
      </c>
      <c r="S59" s="66" t="str">
        <f ca="1">IF(A59="","",IF(AND((VLOOKUP(A59,'Trust - Frontsheet'!$A$16:$AC$216,10,0)+VLOOKUP(A59,'Trust - Frontsheet'!$A$16:$AC$216,12,0)+VLOOKUP(A59,'Trust - Frontsheet'!$A$16:$AC$216,14,0)+VLOOKUP(A59,'Trust - Frontsheet'!$A$16:$AC$216,16,0)+VLOOKUP(A59,'Trust - Frontsheet'!$A$16:$AC$216,18,0)+VLOOKUP(A59,'Trust - Frontsheet'!$A$16:$AC$216,20,0)+VLOOKUP(A59,'Trust - Frontsheet'!$A$16:$AC$216,22,0)+VLOOKUP(A59,'Trust - Frontsheet'!$A$16:$AC$216,24,0)+VLOOKUP(A59,'Trust - Frontsheet'!$A$16:$AC$216,26,0)+VLOOKUP(A59,'Trust - Frontsheet'!$A$16:$AC$216,28,0))&gt;0,VLOOKUP(A59,'Trust - Frontsheet'!$A$16:$AC$216,29,0)&lt;=0),"Actual hours entered with no patient count",""))</f>
        <v/>
      </c>
    </row>
    <row r="60" spans="1:19" ht="45" customHeight="1" x14ac:dyDescent="0.2">
      <c r="A60" s="66" t="str">
        <f ca="1">IF('Trust - Frontsheet'!A62="","",'Trust - Frontsheet'!A62)</f>
        <v/>
      </c>
      <c r="B60" s="66" t="str">
        <f ca="1">IF('Trust - Frontsheet'!A62="","",'Trust - Frontsheet'!D62)</f>
        <v/>
      </c>
      <c r="C60" s="66" t="str">
        <f ca="1">IF(VLOOKUP(A60,'Trust - Frontsheet'!$A$16:$AC$215,5,0)="","",VLOOKUP(A60,'Trust - Frontsheet'!$A$16:$AC$216,5,0))</f>
        <v/>
      </c>
      <c r="D60" s="66" t="str">
        <f ca="1">IF(VLOOKUP(A60,'Trust - Frontsheet'!$A$16:$AC$215,6,0)="","",VLOOKUP(A60,'Trust - Frontsheet'!$A$16:$AC$216,6,0))</f>
        <v/>
      </c>
      <c r="E60" s="66" t="str">
        <f ca="1">IF(A60="","",IF(AND('Trust - Frontsheet'!AK62&gt;1,ISNUMBER('Trust - Frontsheet'!AK62)),"Registered Nurses/Midwives Avg Day Fill rate &gt; 100%",""))</f>
        <v/>
      </c>
      <c r="F60" s="66" t="str">
        <f ca="1">IF(A60="","",IF(AND(ISNUMBER('Trust - Frontsheet'!AL62),'Trust - Frontsheet'!AL62&gt;1),"Non-Registered Nurses/Midwives Avg Day Fill rate &gt; 100%",""))</f>
        <v/>
      </c>
      <c r="G60" s="66" t="str">
        <f ca="1">IF(A60="","",IF(AND(ISNUMBER('Trust - Frontsheet'!AM62),'Trust - Frontsheet'!AM62&gt;1),"Registered Nursing Associates Day Fill rate &gt; 100%",""))</f>
        <v/>
      </c>
      <c r="H60" s="66" t="str">
        <f ca="1">IF(A60="","",IF(AND(ISNUMBER('Trust - Frontsheet'!AN62),'Trust - Frontsheet'!AN62&gt;1),"Non-Registered Nursing Associates Day Fill rate &gt; 100%",""))</f>
        <v/>
      </c>
      <c r="I60" s="66" t="str">
        <f ca="1">IF(A60="","",IF(AND(ISNUMBER('Trust - Frontsheet'!AO62),'Trust - Frontsheet'!AO62&gt;1),"Registered Nurses/Midwives Avg Night Fill rate &gt; 100%",""))</f>
        <v/>
      </c>
      <c r="J60" s="66" t="str">
        <f ca="1">IF(A60="","",IF(AND(ISNUMBER('Trust - Frontsheet'!AP62),'Trust - Frontsheet'!AP62&gt;1),"Non-Registered Nurses/Midwives Avg Night Fill rate &gt;100%",""))</f>
        <v/>
      </c>
      <c r="K60" s="66" t="str">
        <f ca="1">IF(A60="","",IF(AND(ISNUMBER('Trust - Frontsheet'!AQ62),'Trust - Frontsheet'!AQ62&gt;1),"Registered Nursing Associates Avg Night Fill rate 100%",""))</f>
        <v/>
      </c>
      <c r="L60" s="66" t="str">
        <f ca="1">IF(A60="","",IF(AND(ISNUMBER('Trust - Frontsheet'!AR62),'Trust - Frontsheet'!AR62&gt;1),"Non-Registered Nursing Associates Avg Night Fill rate &gt; 100%",""))</f>
        <v/>
      </c>
      <c r="M60" s="66" t="str">
        <f ca="1">IF(A60="","",IF(AND(ISNUMBER('Trust - Frontsheet'!AS62),'Trust - Frontsheet'!AS62&gt;1),"Registered Allied Health Professionals Avg Fill rate &gt; 100%",""))</f>
        <v/>
      </c>
      <c r="N60" s="66" t="str">
        <f ca="1">IF(A60="","",IF(AND(ISNUMBER('Trust - Frontsheet'!AT62),'Trust - Frontsheet'!AT62&gt;1),"Non-Registered Allied Health Professionals Avg Fill rate &gt; 100%",""))</f>
        <v/>
      </c>
      <c r="O60" s="66" t="str">
        <f ca="1">IF(A60="","",IF((VLOOKUP(A60,'Trust - Frontsheet'!$A$16:$AC$216,9,0)+VLOOKUP(A60,'Trust - Frontsheet'!$A$16:$AC$216,11,0)+VLOOKUP(A60,'Trust - Frontsheet'!$A$16:$AC$216,13,0)+VLOOKUP(A60,'Trust - Frontsheet'!$A$16:$AC$216,15,0)+VLOOKUP(A60,'Trust - Frontsheet'!$A$16:$AC$216,17,0)+VLOOKUP(A60,'Trust - Frontsheet'!$A$16:$AC$216,19,0)+VLOOKUP(A60,'Trust - Frontsheet'!$A$16:$AC$216,21,0)+VLOOKUP(A60,'Trust - Frontsheet'!$A$16:$AC$216,23,0)+VLOOKUP(A60,'Trust - Frontsheet'!$A$16:$AC$216,25,0)+VLOOKUP(A60,'Trust - Frontsheet'!$A$16:$AC$216,27,0))&lt;=0,"Planned hours aren't greater than zero",""))</f>
        <v/>
      </c>
      <c r="P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Frontsheet'!$A$16:$AC$216,28,0))&lt;=0,"Actual hours aren't greater than zero",""))</f>
        <v/>
      </c>
      <c r="Q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Frontsheet'!$A$16:$AC$216,28,0))&lt;1448,"Actual hours are under 1448",""))</f>
        <v/>
      </c>
      <c r="R60" s="66" t="str">
        <f ca="1">IF(A60="","",IF((VLOOKUP(A60,'Trust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Frontsheet'!$A$16:$AC$216,28,0))&gt;30000,"Actual hours are greater than 30,000",""))</f>
        <v/>
      </c>
      <c r="S60" s="66" t="str">
        <f ca="1">IF(A60="","",IF(AND((VLOOKUP(A60,'Trust - Frontsheet'!$A$16:$AC$216,10,0)+VLOOKUP(A60,'Trust - Frontsheet'!$A$16:$AC$216,12,0)+VLOOKUP(A60,'Trust - Frontsheet'!$A$16:$AC$216,14,0)+VLOOKUP(A60,'Trust - Frontsheet'!$A$16:$AC$216,16,0)+VLOOKUP(A60,'Trust - Frontsheet'!$A$16:$AC$216,18,0)+VLOOKUP(A60,'Trust - Frontsheet'!$A$16:$AC$216,20,0)+VLOOKUP(A60,'Trust - Frontsheet'!$A$16:$AC$216,22,0)+VLOOKUP(A60,'Trust - Frontsheet'!$A$16:$AC$216,24,0)+VLOOKUP(A60,'Trust - Frontsheet'!$A$16:$AC$216,26,0)+VLOOKUP(A60,'Trust - Frontsheet'!$A$16:$AC$216,28,0))&gt;0,VLOOKUP(A60,'Trust - Frontsheet'!$A$16:$AC$216,29,0)&lt;=0),"Actual hours entered with no patient count",""))</f>
        <v/>
      </c>
    </row>
    <row r="61" spans="1:19" ht="45" customHeight="1" x14ac:dyDescent="0.2">
      <c r="A61" s="66" t="str">
        <f ca="1">IF('Trust - Frontsheet'!A63="","",'Trust - Frontsheet'!A63)</f>
        <v/>
      </c>
      <c r="B61" s="66" t="str">
        <f ca="1">IF('Trust - Frontsheet'!A63="","",'Trust - Frontsheet'!D63)</f>
        <v/>
      </c>
      <c r="C61" s="66" t="str">
        <f ca="1">IF(VLOOKUP(A61,'Trust - Frontsheet'!$A$16:$AC$215,5,0)="","",VLOOKUP(A61,'Trust - Frontsheet'!$A$16:$AC$216,5,0))</f>
        <v/>
      </c>
      <c r="D61" s="66" t="str">
        <f ca="1">IF(VLOOKUP(A61,'Trust - Frontsheet'!$A$16:$AC$215,6,0)="","",VLOOKUP(A61,'Trust - Frontsheet'!$A$16:$AC$216,6,0))</f>
        <v/>
      </c>
      <c r="E61" s="66" t="str">
        <f ca="1">IF(A61="","",IF(AND('Trust - Frontsheet'!AK63&gt;1,ISNUMBER('Trust - Frontsheet'!AK63)),"Registered Nurses/Midwives Avg Day Fill rate &gt; 100%",""))</f>
        <v/>
      </c>
      <c r="F61" s="66" t="str">
        <f ca="1">IF(A61="","",IF(AND(ISNUMBER('Trust - Frontsheet'!AL63),'Trust - Frontsheet'!AL63&gt;1),"Non-Registered Nurses/Midwives Avg Day Fill rate &gt; 100%",""))</f>
        <v/>
      </c>
      <c r="G61" s="66" t="str">
        <f ca="1">IF(A61="","",IF(AND(ISNUMBER('Trust - Frontsheet'!AM63),'Trust - Frontsheet'!AM63&gt;1),"Registered Nursing Associates Day Fill rate &gt; 100%",""))</f>
        <v/>
      </c>
      <c r="H61" s="66" t="str">
        <f ca="1">IF(A61="","",IF(AND(ISNUMBER('Trust - Frontsheet'!AN63),'Trust - Frontsheet'!AN63&gt;1),"Non-Registered Nursing Associates Day Fill rate &gt; 100%",""))</f>
        <v/>
      </c>
      <c r="I61" s="66" t="str">
        <f ca="1">IF(A61="","",IF(AND(ISNUMBER('Trust - Frontsheet'!AO63),'Trust - Frontsheet'!AO63&gt;1),"Registered Nurses/Midwives Avg Night Fill rate &gt; 100%",""))</f>
        <v/>
      </c>
      <c r="J61" s="66" t="str">
        <f ca="1">IF(A61="","",IF(AND(ISNUMBER('Trust - Frontsheet'!AP63),'Trust - Frontsheet'!AP63&gt;1),"Non-Registered Nurses/Midwives Avg Night Fill rate &gt;100%",""))</f>
        <v/>
      </c>
      <c r="K61" s="66" t="str">
        <f ca="1">IF(A61="","",IF(AND(ISNUMBER('Trust - Frontsheet'!AQ63),'Trust - Frontsheet'!AQ63&gt;1),"Registered Nursing Associates Avg Night Fill rate 100%",""))</f>
        <v/>
      </c>
      <c r="L61" s="66" t="str">
        <f ca="1">IF(A61="","",IF(AND(ISNUMBER('Trust - Frontsheet'!AR63),'Trust - Frontsheet'!AR63&gt;1),"Non-Registered Nursing Associates Avg Night Fill rate &gt; 100%",""))</f>
        <v/>
      </c>
      <c r="M61" s="66" t="str">
        <f ca="1">IF(A61="","",IF(AND(ISNUMBER('Trust - Frontsheet'!AS63),'Trust - Frontsheet'!AS63&gt;1),"Registered Allied Health Professionals Avg Fill rate &gt; 100%",""))</f>
        <v/>
      </c>
      <c r="N61" s="66" t="str">
        <f ca="1">IF(A61="","",IF(AND(ISNUMBER('Trust - Frontsheet'!AT63),'Trust - Frontsheet'!AT63&gt;1),"Non-Registered Allied Health Professionals Avg Fill rate &gt; 100%",""))</f>
        <v/>
      </c>
      <c r="O61" s="66" t="str">
        <f ca="1">IF(A61="","",IF((VLOOKUP(A61,'Trust - Frontsheet'!$A$16:$AC$216,9,0)+VLOOKUP(A61,'Trust - Frontsheet'!$A$16:$AC$216,11,0)+VLOOKUP(A61,'Trust - Frontsheet'!$A$16:$AC$216,13,0)+VLOOKUP(A61,'Trust - Frontsheet'!$A$16:$AC$216,15,0)+VLOOKUP(A61,'Trust - Frontsheet'!$A$16:$AC$216,17,0)+VLOOKUP(A61,'Trust - Frontsheet'!$A$16:$AC$216,19,0)+VLOOKUP(A61,'Trust - Frontsheet'!$A$16:$AC$216,21,0)+VLOOKUP(A61,'Trust - Frontsheet'!$A$16:$AC$216,23,0)+VLOOKUP(A61,'Trust - Frontsheet'!$A$16:$AC$216,25,0)+VLOOKUP(A61,'Trust - Frontsheet'!$A$16:$AC$216,27,0))&lt;=0,"Planned hours aren't greater than zero",""))</f>
        <v/>
      </c>
      <c r="P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Frontsheet'!$A$16:$AC$216,28,0))&lt;=0,"Actual hours aren't greater than zero",""))</f>
        <v/>
      </c>
      <c r="Q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Frontsheet'!$A$16:$AC$216,28,0))&lt;1448,"Actual hours are under 1448",""))</f>
        <v/>
      </c>
      <c r="R61" s="66" t="str">
        <f ca="1">IF(A61="","",IF((VLOOKUP(A61,'Trust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Frontsheet'!$A$16:$AC$216,28,0))&gt;30000,"Actual hours are greater than 30,000",""))</f>
        <v/>
      </c>
      <c r="S61" s="66" t="str">
        <f ca="1">IF(A61="","",IF(AND((VLOOKUP(A61,'Trust - Frontsheet'!$A$16:$AC$216,10,0)+VLOOKUP(A61,'Trust - Frontsheet'!$A$16:$AC$216,12,0)+VLOOKUP(A61,'Trust - Frontsheet'!$A$16:$AC$216,14,0)+VLOOKUP(A61,'Trust - Frontsheet'!$A$16:$AC$216,16,0)+VLOOKUP(A61,'Trust - Frontsheet'!$A$16:$AC$216,18,0)+VLOOKUP(A61,'Trust - Frontsheet'!$A$16:$AC$216,20,0)+VLOOKUP(A61,'Trust - Frontsheet'!$A$16:$AC$216,22,0)+VLOOKUP(A61,'Trust - Frontsheet'!$A$16:$AC$216,24,0)+VLOOKUP(A61,'Trust - Frontsheet'!$A$16:$AC$216,26,0)+VLOOKUP(A61,'Trust - Frontsheet'!$A$16:$AC$216,28,0))&gt;0,VLOOKUP(A61,'Trust - Frontsheet'!$A$16:$AC$216,29,0)&lt;=0),"Actual hours entered with no patient count",""))</f>
        <v/>
      </c>
    </row>
    <row r="62" spans="1:19" ht="45" customHeight="1" x14ac:dyDescent="0.2">
      <c r="A62" s="66" t="str">
        <f ca="1">IF('Trust - Frontsheet'!A64="","",'Trust - Frontsheet'!A64)</f>
        <v/>
      </c>
      <c r="B62" s="66" t="str">
        <f ca="1">IF('Trust - Frontsheet'!A64="","",'Trust - Frontsheet'!D64)</f>
        <v/>
      </c>
      <c r="C62" s="66" t="str">
        <f ca="1">IF(VLOOKUP(A62,'Trust - Frontsheet'!$A$16:$AC$215,5,0)="","",VLOOKUP(A62,'Trust - Frontsheet'!$A$16:$AC$216,5,0))</f>
        <v/>
      </c>
      <c r="D62" s="66" t="str">
        <f ca="1">IF(VLOOKUP(A62,'Trust - Frontsheet'!$A$16:$AC$215,6,0)="","",VLOOKUP(A62,'Trust - Frontsheet'!$A$16:$AC$216,6,0))</f>
        <v/>
      </c>
      <c r="E62" s="66" t="str">
        <f ca="1">IF(A62="","",IF(AND('Trust - Frontsheet'!AK64&gt;1,ISNUMBER('Trust - Frontsheet'!AK64)),"Registered Nurses/Midwives Avg Day Fill rate &gt; 100%",""))</f>
        <v/>
      </c>
      <c r="F62" s="66" t="str">
        <f ca="1">IF(A62="","",IF(AND(ISNUMBER('Trust - Frontsheet'!AL64),'Trust - Frontsheet'!AL64&gt;1),"Non-Registered Nurses/Midwives Avg Day Fill rate &gt; 100%",""))</f>
        <v/>
      </c>
      <c r="G62" s="66" t="str">
        <f ca="1">IF(A62="","",IF(AND(ISNUMBER('Trust - Frontsheet'!AM64),'Trust - Frontsheet'!AM64&gt;1),"Registered Nursing Associates Day Fill rate &gt; 100%",""))</f>
        <v/>
      </c>
      <c r="H62" s="66" t="str">
        <f ca="1">IF(A62="","",IF(AND(ISNUMBER('Trust - Frontsheet'!AN64),'Trust - Frontsheet'!AN64&gt;1),"Non-Registered Nursing Associates Day Fill rate &gt; 100%",""))</f>
        <v/>
      </c>
      <c r="I62" s="66" t="str">
        <f ca="1">IF(A62="","",IF(AND(ISNUMBER('Trust - Frontsheet'!AO64),'Trust - Frontsheet'!AO64&gt;1),"Registered Nurses/Midwives Avg Night Fill rate &gt; 100%",""))</f>
        <v/>
      </c>
      <c r="J62" s="66" t="str">
        <f ca="1">IF(A62="","",IF(AND(ISNUMBER('Trust - Frontsheet'!AP64),'Trust - Frontsheet'!AP64&gt;1),"Non-Registered Nurses/Midwives Avg Night Fill rate &gt;100%",""))</f>
        <v/>
      </c>
      <c r="K62" s="66" t="str">
        <f ca="1">IF(A62="","",IF(AND(ISNUMBER('Trust - Frontsheet'!AQ64),'Trust - Frontsheet'!AQ64&gt;1),"Registered Nursing Associates Avg Night Fill rate 100%",""))</f>
        <v/>
      </c>
      <c r="L62" s="66" t="str">
        <f ca="1">IF(A62="","",IF(AND(ISNUMBER('Trust - Frontsheet'!AR64),'Trust - Frontsheet'!AR64&gt;1),"Non-Registered Nursing Associates Avg Night Fill rate &gt; 100%",""))</f>
        <v/>
      </c>
      <c r="M62" s="66" t="str">
        <f ca="1">IF(A62="","",IF(AND(ISNUMBER('Trust - Frontsheet'!AS64),'Trust - Frontsheet'!AS64&gt;1),"Registered Allied Health Professionals Avg Fill rate &gt; 100%",""))</f>
        <v/>
      </c>
      <c r="N62" s="66" t="str">
        <f ca="1">IF(A62="","",IF(AND(ISNUMBER('Trust - Frontsheet'!AT64),'Trust - Frontsheet'!AT64&gt;1),"Non-Registered Allied Health Professionals Avg Fill rate &gt; 100%",""))</f>
        <v/>
      </c>
      <c r="O62" s="66" t="str">
        <f ca="1">IF(A62="","",IF((VLOOKUP(A62,'Trust - Frontsheet'!$A$16:$AC$216,9,0)+VLOOKUP(A62,'Trust - Frontsheet'!$A$16:$AC$216,11,0)+VLOOKUP(A62,'Trust - Frontsheet'!$A$16:$AC$216,13,0)+VLOOKUP(A62,'Trust - Frontsheet'!$A$16:$AC$216,15,0)+VLOOKUP(A62,'Trust - Frontsheet'!$A$16:$AC$216,17,0)+VLOOKUP(A62,'Trust - Frontsheet'!$A$16:$AC$216,19,0)+VLOOKUP(A62,'Trust - Frontsheet'!$A$16:$AC$216,21,0)+VLOOKUP(A62,'Trust - Frontsheet'!$A$16:$AC$216,23,0)+VLOOKUP(A62,'Trust - Frontsheet'!$A$16:$AC$216,25,0)+VLOOKUP(A62,'Trust - Frontsheet'!$A$16:$AC$216,27,0))&lt;=0,"Planned hours aren't greater than zero",""))</f>
        <v/>
      </c>
      <c r="P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Frontsheet'!$A$16:$AC$216,28,0))&lt;=0,"Actual hours aren't greater than zero",""))</f>
        <v/>
      </c>
      <c r="Q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Frontsheet'!$A$16:$AC$216,28,0))&lt;1448,"Actual hours are under 1448",""))</f>
        <v/>
      </c>
      <c r="R62" s="66" t="str">
        <f ca="1">IF(A62="","",IF((VLOOKUP(A62,'Trust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Frontsheet'!$A$16:$AC$216,28,0))&gt;30000,"Actual hours are greater than 30,000",""))</f>
        <v/>
      </c>
      <c r="S62" s="66" t="str">
        <f ca="1">IF(A62="","",IF(AND((VLOOKUP(A62,'Trust - Frontsheet'!$A$16:$AC$216,10,0)+VLOOKUP(A62,'Trust - Frontsheet'!$A$16:$AC$216,12,0)+VLOOKUP(A62,'Trust - Frontsheet'!$A$16:$AC$216,14,0)+VLOOKUP(A62,'Trust - Frontsheet'!$A$16:$AC$216,16,0)+VLOOKUP(A62,'Trust - Frontsheet'!$A$16:$AC$216,18,0)+VLOOKUP(A62,'Trust - Frontsheet'!$A$16:$AC$216,20,0)+VLOOKUP(A62,'Trust - Frontsheet'!$A$16:$AC$216,22,0)+VLOOKUP(A62,'Trust - Frontsheet'!$A$16:$AC$216,24,0)+VLOOKUP(A62,'Trust - Frontsheet'!$A$16:$AC$216,26,0)+VLOOKUP(A62,'Trust - Frontsheet'!$A$16:$AC$216,28,0))&gt;0,VLOOKUP(A62,'Trust - Frontsheet'!$A$16:$AC$216,29,0)&lt;=0),"Actual hours entered with no patient count",""))</f>
        <v/>
      </c>
    </row>
    <row r="63" spans="1:19" ht="45" customHeight="1" x14ac:dyDescent="0.2">
      <c r="A63" s="66" t="str">
        <f ca="1">IF('Trust - Frontsheet'!A65="","",'Trust - Frontsheet'!A65)</f>
        <v/>
      </c>
      <c r="B63" s="66" t="str">
        <f ca="1">IF('Trust - Frontsheet'!A65="","",'Trust - Frontsheet'!D65)</f>
        <v/>
      </c>
      <c r="C63" s="66" t="str">
        <f ca="1">IF(VLOOKUP(A63,'Trust - Frontsheet'!$A$16:$AC$215,5,0)="","",VLOOKUP(A63,'Trust - Frontsheet'!$A$16:$AC$216,5,0))</f>
        <v/>
      </c>
      <c r="D63" s="66" t="str">
        <f ca="1">IF(VLOOKUP(A63,'Trust - Frontsheet'!$A$16:$AC$215,6,0)="","",VLOOKUP(A63,'Trust - Frontsheet'!$A$16:$AC$216,6,0))</f>
        <v/>
      </c>
      <c r="E63" s="66" t="str">
        <f ca="1">IF(A63="","",IF(AND('Trust - Frontsheet'!AK65&gt;1,ISNUMBER('Trust - Frontsheet'!AK65)),"Registered Nurses/Midwives Avg Day Fill rate &gt; 100%",""))</f>
        <v/>
      </c>
      <c r="F63" s="66" t="str">
        <f ca="1">IF(A63="","",IF(AND(ISNUMBER('Trust - Frontsheet'!AL65),'Trust - Frontsheet'!AL65&gt;1),"Non-Registered Nurses/Midwives Avg Day Fill rate &gt; 100%",""))</f>
        <v/>
      </c>
      <c r="G63" s="66" t="str">
        <f ca="1">IF(A63="","",IF(AND(ISNUMBER('Trust - Frontsheet'!AM65),'Trust - Frontsheet'!AM65&gt;1),"Registered Nursing Associates Day Fill rate &gt; 100%",""))</f>
        <v/>
      </c>
      <c r="H63" s="66" t="str">
        <f ca="1">IF(A63="","",IF(AND(ISNUMBER('Trust - Frontsheet'!AN65),'Trust - Frontsheet'!AN65&gt;1),"Non-Registered Nursing Associates Day Fill rate &gt; 100%",""))</f>
        <v/>
      </c>
      <c r="I63" s="66" t="str">
        <f ca="1">IF(A63="","",IF(AND(ISNUMBER('Trust - Frontsheet'!AO65),'Trust - Frontsheet'!AO65&gt;1),"Registered Nurses/Midwives Avg Night Fill rate &gt; 100%",""))</f>
        <v/>
      </c>
      <c r="J63" s="66" t="str">
        <f ca="1">IF(A63="","",IF(AND(ISNUMBER('Trust - Frontsheet'!AP65),'Trust - Frontsheet'!AP65&gt;1),"Non-Registered Nurses/Midwives Avg Night Fill rate &gt;100%",""))</f>
        <v/>
      </c>
      <c r="K63" s="66" t="str">
        <f ca="1">IF(A63="","",IF(AND(ISNUMBER('Trust - Frontsheet'!AQ65),'Trust - Frontsheet'!AQ65&gt;1),"Registered Nursing Associates Avg Night Fill rate 100%",""))</f>
        <v/>
      </c>
      <c r="L63" s="66" t="str">
        <f ca="1">IF(A63="","",IF(AND(ISNUMBER('Trust - Frontsheet'!AR65),'Trust - Frontsheet'!AR65&gt;1),"Non-Registered Nursing Associates Avg Night Fill rate &gt; 100%",""))</f>
        <v/>
      </c>
      <c r="M63" s="66" t="str">
        <f ca="1">IF(A63="","",IF(AND(ISNUMBER('Trust - Frontsheet'!AS65),'Trust - Frontsheet'!AS65&gt;1),"Registered Allied Health Professionals Avg Fill rate &gt; 100%",""))</f>
        <v/>
      </c>
      <c r="N63" s="66" t="str">
        <f ca="1">IF(A63="","",IF(AND(ISNUMBER('Trust - Frontsheet'!AT65),'Trust - Frontsheet'!AT65&gt;1),"Non-Registered Allied Health Professionals Avg Fill rate &gt; 100%",""))</f>
        <v/>
      </c>
      <c r="O63" s="66" t="str">
        <f ca="1">IF(A63="","",IF((VLOOKUP(A63,'Trust - Frontsheet'!$A$16:$AC$216,9,0)+VLOOKUP(A63,'Trust - Frontsheet'!$A$16:$AC$216,11,0)+VLOOKUP(A63,'Trust - Frontsheet'!$A$16:$AC$216,13,0)+VLOOKUP(A63,'Trust - Frontsheet'!$A$16:$AC$216,15,0)+VLOOKUP(A63,'Trust - Frontsheet'!$A$16:$AC$216,17,0)+VLOOKUP(A63,'Trust - Frontsheet'!$A$16:$AC$216,19,0)+VLOOKUP(A63,'Trust - Frontsheet'!$A$16:$AC$216,21,0)+VLOOKUP(A63,'Trust - Frontsheet'!$A$16:$AC$216,23,0)+VLOOKUP(A63,'Trust - Frontsheet'!$A$16:$AC$216,25,0)+VLOOKUP(A63,'Trust - Frontsheet'!$A$16:$AC$216,27,0))&lt;=0,"Planned hours aren't greater than zero",""))</f>
        <v/>
      </c>
      <c r="P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Frontsheet'!$A$16:$AC$216,28,0))&lt;=0,"Actual hours aren't greater than zero",""))</f>
        <v/>
      </c>
      <c r="Q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Frontsheet'!$A$16:$AC$216,28,0))&lt;1448,"Actual hours are under 1448",""))</f>
        <v/>
      </c>
      <c r="R63" s="66" t="str">
        <f ca="1">IF(A63="","",IF((VLOOKUP(A63,'Trust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Frontsheet'!$A$16:$AC$216,28,0))&gt;30000,"Actual hours are greater than 30,000",""))</f>
        <v/>
      </c>
      <c r="S63" s="66" t="str">
        <f ca="1">IF(A63="","",IF(AND((VLOOKUP(A63,'Trust - Frontsheet'!$A$16:$AC$216,10,0)+VLOOKUP(A63,'Trust - Frontsheet'!$A$16:$AC$216,12,0)+VLOOKUP(A63,'Trust - Frontsheet'!$A$16:$AC$216,14,0)+VLOOKUP(A63,'Trust - Frontsheet'!$A$16:$AC$216,16,0)+VLOOKUP(A63,'Trust - Frontsheet'!$A$16:$AC$216,18,0)+VLOOKUP(A63,'Trust - Frontsheet'!$A$16:$AC$216,20,0)+VLOOKUP(A63,'Trust - Frontsheet'!$A$16:$AC$216,22,0)+VLOOKUP(A63,'Trust - Frontsheet'!$A$16:$AC$216,24,0)+VLOOKUP(A63,'Trust - Frontsheet'!$A$16:$AC$216,26,0)+VLOOKUP(A63,'Trust - Frontsheet'!$A$16:$AC$216,28,0))&gt;0,VLOOKUP(A63,'Trust - Frontsheet'!$A$16:$AC$216,29,0)&lt;=0),"Actual hours entered with no patient count",""))</f>
        <v/>
      </c>
    </row>
    <row r="64" spans="1:19" ht="45" customHeight="1" x14ac:dyDescent="0.2">
      <c r="A64" s="66" t="str">
        <f ca="1">IF('Trust - Frontsheet'!A66="","",'Trust - Frontsheet'!A66)</f>
        <v/>
      </c>
      <c r="B64" s="66" t="str">
        <f ca="1">IF('Trust - Frontsheet'!A66="","",'Trust - Frontsheet'!D66)</f>
        <v/>
      </c>
      <c r="C64" s="66" t="str">
        <f ca="1">IF(VLOOKUP(A64,'Trust - Frontsheet'!$A$16:$AC$215,5,0)="","",VLOOKUP(A64,'Trust - Frontsheet'!$A$16:$AC$216,5,0))</f>
        <v/>
      </c>
      <c r="D64" s="66" t="str">
        <f ca="1">IF(VLOOKUP(A64,'Trust - Frontsheet'!$A$16:$AC$215,6,0)="","",VLOOKUP(A64,'Trust - Frontsheet'!$A$16:$AC$216,6,0))</f>
        <v/>
      </c>
      <c r="E64" s="66" t="str">
        <f ca="1">IF(A64="","",IF(AND('Trust - Frontsheet'!AK66&gt;1,ISNUMBER('Trust - Frontsheet'!AK66)),"Registered Nurses/Midwives Avg Day Fill rate &gt; 100%",""))</f>
        <v/>
      </c>
      <c r="F64" s="66" t="str">
        <f ca="1">IF(A64="","",IF(AND(ISNUMBER('Trust - Frontsheet'!AL66),'Trust - Frontsheet'!AL66&gt;1),"Non-Registered Nurses/Midwives Avg Day Fill rate &gt; 100%",""))</f>
        <v/>
      </c>
      <c r="G64" s="66" t="str">
        <f ca="1">IF(A64="","",IF(AND(ISNUMBER('Trust - Frontsheet'!AM66),'Trust - Frontsheet'!AM66&gt;1),"Registered Nursing Associates Day Fill rate &gt; 100%",""))</f>
        <v/>
      </c>
      <c r="H64" s="66" t="str">
        <f ca="1">IF(A64="","",IF(AND(ISNUMBER('Trust - Frontsheet'!AN66),'Trust - Frontsheet'!AN66&gt;1),"Non-Registered Nursing Associates Day Fill rate &gt; 100%",""))</f>
        <v/>
      </c>
      <c r="I64" s="66" t="str">
        <f ca="1">IF(A64="","",IF(AND(ISNUMBER('Trust - Frontsheet'!AO66),'Trust - Frontsheet'!AO66&gt;1),"Registered Nurses/Midwives Avg Night Fill rate &gt; 100%",""))</f>
        <v/>
      </c>
      <c r="J64" s="66" t="str">
        <f ca="1">IF(A64="","",IF(AND(ISNUMBER('Trust - Frontsheet'!AP66),'Trust - Frontsheet'!AP66&gt;1),"Non-Registered Nurses/Midwives Avg Night Fill rate &gt;100%",""))</f>
        <v/>
      </c>
      <c r="K64" s="66" t="str">
        <f ca="1">IF(A64="","",IF(AND(ISNUMBER('Trust - Frontsheet'!AQ66),'Trust - Frontsheet'!AQ66&gt;1),"Registered Nursing Associates Avg Night Fill rate 100%",""))</f>
        <v/>
      </c>
      <c r="L64" s="66" t="str">
        <f ca="1">IF(A64="","",IF(AND(ISNUMBER('Trust - Frontsheet'!AR66),'Trust - Frontsheet'!AR66&gt;1),"Non-Registered Nursing Associates Avg Night Fill rate &gt; 100%",""))</f>
        <v/>
      </c>
      <c r="M64" s="66" t="str">
        <f ca="1">IF(A64="","",IF(AND(ISNUMBER('Trust - Frontsheet'!AS66),'Trust - Frontsheet'!AS66&gt;1),"Registered Allied Health Professionals Avg Fill rate &gt; 100%",""))</f>
        <v/>
      </c>
      <c r="N64" s="66" t="str">
        <f ca="1">IF(A64="","",IF(AND(ISNUMBER('Trust - Frontsheet'!AT66),'Trust - Frontsheet'!AT66&gt;1),"Non-Registered Allied Health Professionals Avg Fill rate &gt; 100%",""))</f>
        <v/>
      </c>
      <c r="O64" s="66" t="str">
        <f ca="1">IF(A64="","",IF((VLOOKUP(A64,'Trust - Frontsheet'!$A$16:$AC$216,9,0)+VLOOKUP(A64,'Trust - Frontsheet'!$A$16:$AC$216,11,0)+VLOOKUP(A64,'Trust - Frontsheet'!$A$16:$AC$216,13,0)+VLOOKUP(A64,'Trust - Frontsheet'!$A$16:$AC$216,15,0)+VLOOKUP(A64,'Trust - Frontsheet'!$A$16:$AC$216,17,0)+VLOOKUP(A64,'Trust - Frontsheet'!$A$16:$AC$216,19,0)+VLOOKUP(A64,'Trust - Frontsheet'!$A$16:$AC$216,21,0)+VLOOKUP(A64,'Trust - Frontsheet'!$A$16:$AC$216,23,0)+VLOOKUP(A64,'Trust - Frontsheet'!$A$16:$AC$216,25,0)+VLOOKUP(A64,'Trust - Frontsheet'!$A$16:$AC$216,27,0))&lt;=0,"Planned hours aren't greater than zero",""))</f>
        <v/>
      </c>
      <c r="P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Frontsheet'!$A$16:$AC$216,28,0))&lt;=0,"Actual hours aren't greater than zero",""))</f>
        <v/>
      </c>
      <c r="Q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Frontsheet'!$A$16:$AC$216,28,0))&lt;1448,"Actual hours are under 1448",""))</f>
        <v/>
      </c>
      <c r="R64" s="66" t="str">
        <f ca="1">IF(A64="","",IF((VLOOKUP(A64,'Trust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Frontsheet'!$A$16:$AC$216,28,0))&gt;30000,"Actual hours are greater than 30,000",""))</f>
        <v/>
      </c>
      <c r="S64" s="66" t="str">
        <f ca="1">IF(A64="","",IF(AND((VLOOKUP(A64,'Trust - Frontsheet'!$A$16:$AC$216,10,0)+VLOOKUP(A64,'Trust - Frontsheet'!$A$16:$AC$216,12,0)+VLOOKUP(A64,'Trust - Frontsheet'!$A$16:$AC$216,14,0)+VLOOKUP(A64,'Trust - Frontsheet'!$A$16:$AC$216,16,0)+VLOOKUP(A64,'Trust - Frontsheet'!$A$16:$AC$216,18,0)+VLOOKUP(A64,'Trust - Frontsheet'!$A$16:$AC$216,20,0)+VLOOKUP(A64,'Trust - Frontsheet'!$A$16:$AC$216,22,0)+VLOOKUP(A64,'Trust - Frontsheet'!$A$16:$AC$216,24,0)+VLOOKUP(A64,'Trust - Frontsheet'!$A$16:$AC$216,26,0)+VLOOKUP(A64,'Trust - Frontsheet'!$A$16:$AC$216,28,0))&gt;0,VLOOKUP(A64,'Trust - Frontsheet'!$A$16:$AC$216,29,0)&lt;=0),"Actual hours entered with no patient count",""))</f>
        <v/>
      </c>
    </row>
    <row r="65" spans="1:19" ht="45" customHeight="1" x14ac:dyDescent="0.2">
      <c r="A65" s="66" t="str">
        <f ca="1">IF('Trust - Frontsheet'!A67="","",'Trust - Frontsheet'!A67)</f>
        <v/>
      </c>
      <c r="B65" s="66" t="str">
        <f ca="1">IF('Trust - Frontsheet'!A67="","",'Trust - Frontsheet'!D67)</f>
        <v/>
      </c>
      <c r="C65" s="66" t="str">
        <f ca="1">IF(VLOOKUP(A65,'Trust - Frontsheet'!$A$16:$AC$215,5,0)="","",VLOOKUP(A65,'Trust - Frontsheet'!$A$16:$AC$216,5,0))</f>
        <v/>
      </c>
      <c r="D65" s="66" t="str">
        <f ca="1">IF(VLOOKUP(A65,'Trust - Frontsheet'!$A$16:$AC$215,6,0)="","",VLOOKUP(A65,'Trust - Frontsheet'!$A$16:$AC$216,6,0))</f>
        <v/>
      </c>
      <c r="E65" s="66" t="str">
        <f ca="1">IF(A65="","",IF(AND('Trust - Frontsheet'!AK67&gt;1,ISNUMBER('Trust - Frontsheet'!AK67)),"Registered Nurses/Midwives Avg Day Fill rate &gt; 100%",""))</f>
        <v/>
      </c>
      <c r="F65" s="66" t="str">
        <f ca="1">IF(A65="","",IF(AND(ISNUMBER('Trust - Frontsheet'!AL67),'Trust - Frontsheet'!AL67&gt;1),"Non-Registered Nurses/Midwives Avg Day Fill rate &gt; 100%",""))</f>
        <v/>
      </c>
      <c r="G65" s="66" t="str">
        <f ca="1">IF(A65="","",IF(AND(ISNUMBER('Trust - Frontsheet'!AM67),'Trust - Frontsheet'!AM67&gt;1),"Registered Nursing Associates Day Fill rate &gt; 100%",""))</f>
        <v/>
      </c>
      <c r="H65" s="66" t="str">
        <f ca="1">IF(A65="","",IF(AND(ISNUMBER('Trust - Frontsheet'!AN67),'Trust - Frontsheet'!AN67&gt;1),"Non-Registered Nursing Associates Day Fill rate &gt; 100%",""))</f>
        <v/>
      </c>
      <c r="I65" s="66" t="str">
        <f ca="1">IF(A65="","",IF(AND(ISNUMBER('Trust - Frontsheet'!AO67),'Trust - Frontsheet'!AO67&gt;1),"Registered Nurses/Midwives Avg Night Fill rate &gt; 100%",""))</f>
        <v/>
      </c>
      <c r="J65" s="66" t="str">
        <f ca="1">IF(A65="","",IF(AND(ISNUMBER('Trust - Frontsheet'!AP67),'Trust - Frontsheet'!AP67&gt;1),"Non-Registered Nurses/Midwives Avg Night Fill rate &gt;100%",""))</f>
        <v/>
      </c>
      <c r="K65" s="66" t="str">
        <f ca="1">IF(A65="","",IF(AND(ISNUMBER('Trust - Frontsheet'!AQ67),'Trust - Frontsheet'!AQ67&gt;1),"Registered Nursing Associates Avg Night Fill rate 100%",""))</f>
        <v/>
      </c>
      <c r="L65" s="66" t="str">
        <f ca="1">IF(A65="","",IF(AND(ISNUMBER('Trust - Frontsheet'!AR67),'Trust - Frontsheet'!AR67&gt;1),"Non-Registered Nursing Associates Avg Night Fill rate &gt; 100%",""))</f>
        <v/>
      </c>
      <c r="M65" s="66" t="str">
        <f ca="1">IF(A65="","",IF(AND(ISNUMBER('Trust - Frontsheet'!AS67),'Trust - Frontsheet'!AS67&gt;1),"Registered Allied Health Professionals Avg Fill rate &gt; 100%",""))</f>
        <v/>
      </c>
      <c r="N65" s="66" t="str">
        <f ca="1">IF(A65="","",IF(AND(ISNUMBER('Trust - Frontsheet'!AT67),'Trust - Frontsheet'!AT67&gt;1),"Non-Registered Allied Health Professionals Avg Fill rate &gt; 100%",""))</f>
        <v/>
      </c>
      <c r="O65" s="66" t="str">
        <f ca="1">IF(A65="","",IF((VLOOKUP(A65,'Trust - Frontsheet'!$A$16:$AC$216,9,0)+VLOOKUP(A65,'Trust - Frontsheet'!$A$16:$AC$216,11,0)+VLOOKUP(A65,'Trust - Frontsheet'!$A$16:$AC$216,13,0)+VLOOKUP(A65,'Trust - Frontsheet'!$A$16:$AC$216,15,0)+VLOOKUP(A65,'Trust - Frontsheet'!$A$16:$AC$216,17,0)+VLOOKUP(A65,'Trust - Frontsheet'!$A$16:$AC$216,19,0)+VLOOKUP(A65,'Trust - Frontsheet'!$A$16:$AC$216,21,0)+VLOOKUP(A65,'Trust - Frontsheet'!$A$16:$AC$216,23,0)+VLOOKUP(A65,'Trust - Frontsheet'!$A$16:$AC$216,25,0)+VLOOKUP(A65,'Trust - Frontsheet'!$A$16:$AC$216,27,0))&lt;=0,"Planned hours aren't greater than zero",""))</f>
        <v/>
      </c>
      <c r="P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Frontsheet'!$A$16:$AC$216,28,0))&lt;=0,"Actual hours aren't greater than zero",""))</f>
        <v/>
      </c>
      <c r="Q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Frontsheet'!$A$16:$AC$216,28,0))&lt;1448,"Actual hours are under 1448",""))</f>
        <v/>
      </c>
      <c r="R65" s="66" t="str">
        <f ca="1">IF(A65="","",IF((VLOOKUP(A65,'Trust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Frontsheet'!$A$16:$AC$216,28,0))&gt;30000,"Actual hours are greater than 30,000",""))</f>
        <v/>
      </c>
      <c r="S65" s="66" t="str">
        <f ca="1">IF(A65="","",IF(AND((VLOOKUP(A65,'Trust - Frontsheet'!$A$16:$AC$216,10,0)+VLOOKUP(A65,'Trust - Frontsheet'!$A$16:$AC$216,12,0)+VLOOKUP(A65,'Trust - Frontsheet'!$A$16:$AC$216,14,0)+VLOOKUP(A65,'Trust - Frontsheet'!$A$16:$AC$216,16,0)+VLOOKUP(A65,'Trust - Frontsheet'!$A$16:$AC$216,18,0)+VLOOKUP(A65,'Trust - Frontsheet'!$A$16:$AC$216,20,0)+VLOOKUP(A65,'Trust - Frontsheet'!$A$16:$AC$216,22,0)+VLOOKUP(A65,'Trust - Frontsheet'!$A$16:$AC$216,24,0)+VLOOKUP(A65,'Trust - Frontsheet'!$A$16:$AC$216,26,0)+VLOOKUP(A65,'Trust - Frontsheet'!$A$16:$AC$216,28,0))&gt;0,VLOOKUP(A65,'Trust - Frontsheet'!$A$16:$AC$216,29,0)&lt;=0),"Actual hours entered with no patient count",""))</f>
        <v/>
      </c>
    </row>
    <row r="66" spans="1:19" ht="45" customHeight="1" x14ac:dyDescent="0.2">
      <c r="A66" s="66" t="str">
        <f ca="1">IF('Trust - Frontsheet'!A68="","",'Trust - Frontsheet'!A68)</f>
        <v/>
      </c>
      <c r="B66" s="66" t="str">
        <f ca="1">IF('Trust - Frontsheet'!A68="","",'Trust - Frontsheet'!D68)</f>
        <v/>
      </c>
      <c r="C66" s="66" t="str">
        <f ca="1">IF(VLOOKUP(A66,'Trust - Frontsheet'!$A$16:$AC$215,5,0)="","",VLOOKUP(A66,'Trust - Frontsheet'!$A$16:$AC$216,5,0))</f>
        <v/>
      </c>
      <c r="D66" s="66" t="str">
        <f ca="1">IF(VLOOKUP(A66,'Trust - Frontsheet'!$A$16:$AC$215,6,0)="","",VLOOKUP(A66,'Trust - Frontsheet'!$A$16:$AC$216,6,0))</f>
        <v/>
      </c>
      <c r="E66" s="66" t="str">
        <f ca="1">IF(A66="","",IF(AND('Trust - Frontsheet'!AK68&gt;1,ISNUMBER('Trust - Frontsheet'!AK68)),"Registered Nurses/Midwives Avg Day Fill rate &gt; 100%",""))</f>
        <v/>
      </c>
      <c r="F66" s="66" t="str">
        <f ca="1">IF(A66="","",IF(AND(ISNUMBER('Trust - Frontsheet'!AL68),'Trust - Frontsheet'!AL68&gt;1),"Non-Registered Nurses/Midwives Avg Day Fill rate &gt; 100%",""))</f>
        <v/>
      </c>
      <c r="G66" s="66" t="str">
        <f ca="1">IF(A66="","",IF(AND(ISNUMBER('Trust - Frontsheet'!AM68),'Trust - Frontsheet'!AM68&gt;1),"Registered Nursing Associates Day Fill rate &gt; 100%",""))</f>
        <v/>
      </c>
      <c r="H66" s="66" t="str">
        <f ca="1">IF(A66="","",IF(AND(ISNUMBER('Trust - Frontsheet'!AN68),'Trust - Frontsheet'!AN68&gt;1),"Non-Registered Nursing Associates Day Fill rate &gt; 100%",""))</f>
        <v/>
      </c>
      <c r="I66" s="66" t="str">
        <f ca="1">IF(A66="","",IF(AND(ISNUMBER('Trust - Frontsheet'!AO68),'Trust - Frontsheet'!AO68&gt;1),"Registered Nurses/Midwives Avg Night Fill rate &gt; 100%",""))</f>
        <v/>
      </c>
      <c r="J66" s="66" t="str">
        <f ca="1">IF(A66="","",IF(AND(ISNUMBER('Trust - Frontsheet'!AP68),'Trust - Frontsheet'!AP68&gt;1),"Non-Registered Nurses/Midwives Avg Night Fill rate &gt;100%",""))</f>
        <v/>
      </c>
      <c r="K66" s="66" t="str">
        <f ca="1">IF(A66="","",IF(AND(ISNUMBER('Trust - Frontsheet'!AQ68),'Trust - Frontsheet'!AQ68&gt;1),"Registered Nursing Associates Avg Night Fill rate 100%",""))</f>
        <v/>
      </c>
      <c r="L66" s="66" t="str">
        <f ca="1">IF(A66="","",IF(AND(ISNUMBER('Trust - Frontsheet'!AR68),'Trust - Frontsheet'!AR68&gt;1),"Non-Registered Nursing Associates Avg Night Fill rate &gt; 100%",""))</f>
        <v/>
      </c>
      <c r="M66" s="66" t="str">
        <f ca="1">IF(A66="","",IF(AND(ISNUMBER('Trust - Frontsheet'!AS68),'Trust - Frontsheet'!AS68&gt;1),"Registered Allied Health Professionals Avg Fill rate &gt; 100%",""))</f>
        <v/>
      </c>
      <c r="N66" s="66" t="str">
        <f ca="1">IF(A66="","",IF(AND(ISNUMBER('Trust - Frontsheet'!AT68),'Trust - Frontsheet'!AT68&gt;1),"Non-Registered Allied Health Professionals Avg Fill rate &gt; 100%",""))</f>
        <v/>
      </c>
      <c r="O66" s="66" t="str">
        <f ca="1">IF(A66="","",IF((VLOOKUP(A66,'Trust - Frontsheet'!$A$16:$AC$216,9,0)+VLOOKUP(A66,'Trust - Frontsheet'!$A$16:$AC$216,11,0)+VLOOKUP(A66,'Trust - Frontsheet'!$A$16:$AC$216,13,0)+VLOOKUP(A66,'Trust - Frontsheet'!$A$16:$AC$216,15,0)+VLOOKUP(A66,'Trust - Frontsheet'!$A$16:$AC$216,17,0)+VLOOKUP(A66,'Trust - Frontsheet'!$A$16:$AC$216,19,0)+VLOOKUP(A66,'Trust - Frontsheet'!$A$16:$AC$216,21,0)+VLOOKUP(A66,'Trust - Frontsheet'!$A$16:$AC$216,23,0)+VLOOKUP(A66,'Trust - Frontsheet'!$A$16:$AC$216,25,0)+VLOOKUP(A66,'Trust - Frontsheet'!$A$16:$AC$216,27,0))&lt;=0,"Planned hours aren't greater than zero",""))</f>
        <v/>
      </c>
      <c r="P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Frontsheet'!$A$16:$AC$216,28,0))&lt;=0,"Actual hours aren't greater than zero",""))</f>
        <v/>
      </c>
      <c r="Q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Frontsheet'!$A$16:$AC$216,28,0))&lt;1448,"Actual hours are under 1448",""))</f>
        <v/>
      </c>
      <c r="R66" s="66" t="str">
        <f ca="1">IF(A66="","",IF((VLOOKUP(A66,'Trust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Frontsheet'!$A$16:$AC$216,28,0))&gt;30000,"Actual hours are greater than 30,000",""))</f>
        <v/>
      </c>
      <c r="S66" s="66" t="str">
        <f ca="1">IF(A66="","",IF(AND((VLOOKUP(A66,'Trust - Frontsheet'!$A$16:$AC$216,10,0)+VLOOKUP(A66,'Trust - Frontsheet'!$A$16:$AC$216,12,0)+VLOOKUP(A66,'Trust - Frontsheet'!$A$16:$AC$216,14,0)+VLOOKUP(A66,'Trust - Frontsheet'!$A$16:$AC$216,16,0)+VLOOKUP(A66,'Trust - Frontsheet'!$A$16:$AC$216,18,0)+VLOOKUP(A66,'Trust - Frontsheet'!$A$16:$AC$216,20,0)+VLOOKUP(A66,'Trust - Frontsheet'!$A$16:$AC$216,22,0)+VLOOKUP(A66,'Trust - Frontsheet'!$A$16:$AC$216,24,0)+VLOOKUP(A66,'Trust - Frontsheet'!$A$16:$AC$216,26,0)+VLOOKUP(A66,'Trust - Frontsheet'!$A$16:$AC$216,28,0))&gt;0,VLOOKUP(A66,'Trust - Frontsheet'!$A$16:$AC$216,29,0)&lt;=0),"Actual hours entered with no patient count",""))</f>
        <v/>
      </c>
    </row>
    <row r="67" spans="1:19" ht="45" customHeight="1" x14ac:dyDescent="0.2">
      <c r="A67" s="66" t="str">
        <f ca="1">IF('Trust - Frontsheet'!A69="","",'Trust - Frontsheet'!A69)</f>
        <v/>
      </c>
      <c r="B67" s="66" t="str">
        <f ca="1">IF('Trust - Frontsheet'!A69="","",'Trust - Frontsheet'!D69)</f>
        <v/>
      </c>
      <c r="C67" s="66" t="str">
        <f ca="1">IF(VLOOKUP(A67,'Trust - Frontsheet'!$A$16:$AC$215,5,0)="","",VLOOKUP(A67,'Trust - Frontsheet'!$A$16:$AC$216,5,0))</f>
        <v/>
      </c>
      <c r="D67" s="66" t="str">
        <f ca="1">IF(VLOOKUP(A67,'Trust - Frontsheet'!$A$16:$AC$215,6,0)="","",VLOOKUP(A67,'Trust - Frontsheet'!$A$16:$AC$216,6,0))</f>
        <v/>
      </c>
      <c r="E67" s="66" t="str">
        <f ca="1">IF(A67="","",IF(AND('Trust - Frontsheet'!AK69&gt;1,ISNUMBER('Trust - Frontsheet'!AK69)),"Registered Nurses/Midwives Avg Day Fill rate &gt; 100%",""))</f>
        <v/>
      </c>
      <c r="F67" s="66" t="str">
        <f ca="1">IF(A67="","",IF(AND(ISNUMBER('Trust - Frontsheet'!AL69),'Trust - Frontsheet'!AL69&gt;1),"Non-Registered Nurses/Midwives Avg Day Fill rate &gt; 100%",""))</f>
        <v/>
      </c>
      <c r="G67" s="66" t="str">
        <f ca="1">IF(A67="","",IF(AND(ISNUMBER('Trust - Frontsheet'!AM69),'Trust - Frontsheet'!AM69&gt;1),"Registered Nursing Associates Day Fill rate &gt; 100%",""))</f>
        <v/>
      </c>
      <c r="H67" s="66" t="str">
        <f ca="1">IF(A67="","",IF(AND(ISNUMBER('Trust - Frontsheet'!AN69),'Trust - Frontsheet'!AN69&gt;1),"Non-Registered Nursing Associates Day Fill rate &gt; 100%",""))</f>
        <v/>
      </c>
      <c r="I67" s="66" t="str">
        <f ca="1">IF(A67="","",IF(AND(ISNUMBER('Trust - Frontsheet'!AO69),'Trust - Frontsheet'!AO69&gt;1),"Registered Nurses/Midwives Avg Night Fill rate &gt; 100%",""))</f>
        <v/>
      </c>
      <c r="J67" s="66" t="str">
        <f ca="1">IF(A67="","",IF(AND(ISNUMBER('Trust - Frontsheet'!AP69),'Trust - Frontsheet'!AP69&gt;1),"Non-Registered Nurses/Midwives Avg Night Fill rate &gt;100%",""))</f>
        <v/>
      </c>
      <c r="K67" s="66" t="str">
        <f ca="1">IF(A67="","",IF(AND(ISNUMBER('Trust - Frontsheet'!AQ69),'Trust - Frontsheet'!AQ69&gt;1),"Registered Nursing Associates Avg Night Fill rate 100%",""))</f>
        <v/>
      </c>
      <c r="L67" s="66" t="str">
        <f ca="1">IF(A67="","",IF(AND(ISNUMBER('Trust - Frontsheet'!AR69),'Trust - Frontsheet'!AR69&gt;1),"Non-Registered Nursing Associates Avg Night Fill rate &gt; 100%",""))</f>
        <v/>
      </c>
      <c r="M67" s="66" t="str">
        <f ca="1">IF(A67="","",IF(AND(ISNUMBER('Trust - Frontsheet'!AS69),'Trust - Frontsheet'!AS69&gt;1),"Registered Allied Health Professionals Avg Fill rate &gt; 100%",""))</f>
        <v/>
      </c>
      <c r="N67" s="66" t="str">
        <f ca="1">IF(A67="","",IF(AND(ISNUMBER('Trust - Frontsheet'!AT69),'Trust - Frontsheet'!AT69&gt;1),"Non-Registered Allied Health Professionals Avg Fill rate &gt; 100%",""))</f>
        <v/>
      </c>
      <c r="O67" s="66" t="str">
        <f ca="1">IF(A67="","",IF((VLOOKUP(A67,'Trust - Frontsheet'!$A$16:$AC$216,9,0)+VLOOKUP(A67,'Trust - Frontsheet'!$A$16:$AC$216,11,0)+VLOOKUP(A67,'Trust - Frontsheet'!$A$16:$AC$216,13,0)+VLOOKUP(A67,'Trust - Frontsheet'!$A$16:$AC$216,15,0)+VLOOKUP(A67,'Trust - Frontsheet'!$A$16:$AC$216,17,0)+VLOOKUP(A67,'Trust - Frontsheet'!$A$16:$AC$216,19,0)+VLOOKUP(A67,'Trust - Frontsheet'!$A$16:$AC$216,21,0)+VLOOKUP(A67,'Trust - Frontsheet'!$A$16:$AC$216,23,0)+VLOOKUP(A67,'Trust - Frontsheet'!$A$16:$AC$216,25,0)+VLOOKUP(A67,'Trust - Frontsheet'!$A$16:$AC$216,27,0))&lt;=0,"Planned hours aren't greater than zero",""))</f>
        <v/>
      </c>
      <c r="P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Frontsheet'!$A$16:$AC$216,28,0))&lt;=0,"Actual hours aren't greater than zero",""))</f>
        <v/>
      </c>
      <c r="Q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Frontsheet'!$A$16:$AC$216,28,0))&lt;1448,"Actual hours are under 1448",""))</f>
        <v/>
      </c>
      <c r="R67" s="66" t="str">
        <f ca="1">IF(A67="","",IF((VLOOKUP(A67,'Trust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Frontsheet'!$A$16:$AC$216,28,0))&gt;30000,"Actual hours are greater than 30,000",""))</f>
        <v/>
      </c>
      <c r="S67" s="66" t="str">
        <f ca="1">IF(A67="","",IF(AND((VLOOKUP(A67,'Trust - Frontsheet'!$A$16:$AC$216,10,0)+VLOOKUP(A67,'Trust - Frontsheet'!$A$16:$AC$216,12,0)+VLOOKUP(A67,'Trust - Frontsheet'!$A$16:$AC$216,14,0)+VLOOKUP(A67,'Trust - Frontsheet'!$A$16:$AC$216,16,0)+VLOOKUP(A67,'Trust - Frontsheet'!$A$16:$AC$216,18,0)+VLOOKUP(A67,'Trust - Frontsheet'!$A$16:$AC$216,20,0)+VLOOKUP(A67,'Trust - Frontsheet'!$A$16:$AC$216,22,0)+VLOOKUP(A67,'Trust - Frontsheet'!$A$16:$AC$216,24,0)+VLOOKUP(A67,'Trust - Frontsheet'!$A$16:$AC$216,26,0)+VLOOKUP(A67,'Trust - Frontsheet'!$A$16:$AC$216,28,0))&gt;0,VLOOKUP(A67,'Trust - Frontsheet'!$A$16:$AC$216,29,0)&lt;=0),"Actual hours entered with no patient count",""))</f>
        <v/>
      </c>
    </row>
    <row r="68" spans="1:19" ht="45" customHeight="1" x14ac:dyDescent="0.2">
      <c r="A68" s="66" t="str">
        <f ca="1">IF('Trust - Frontsheet'!A70="","",'Trust - Frontsheet'!A70)</f>
        <v/>
      </c>
      <c r="B68" s="66" t="str">
        <f ca="1">IF('Trust - Frontsheet'!A70="","",'Trust - Frontsheet'!D70)</f>
        <v/>
      </c>
      <c r="C68" s="66" t="str">
        <f ca="1">IF(VLOOKUP(A68,'Trust - Frontsheet'!$A$16:$AC$215,5,0)="","",VLOOKUP(A68,'Trust - Frontsheet'!$A$16:$AC$216,5,0))</f>
        <v/>
      </c>
      <c r="D68" s="66" t="str">
        <f ca="1">IF(VLOOKUP(A68,'Trust - Frontsheet'!$A$16:$AC$215,6,0)="","",VLOOKUP(A68,'Trust - Frontsheet'!$A$16:$AC$216,6,0))</f>
        <v/>
      </c>
      <c r="E68" s="66" t="str">
        <f ca="1">IF(A68="","",IF(AND('Trust - Frontsheet'!AK70&gt;1,ISNUMBER('Trust - Frontsheet'!AK70)),"Registered Nurses/Midwives Avg Day Fill rate &gt; 100%",""))</f>
        <v/>
      </c>
      <c r="F68" s="66" t="str">
        <f ca="1">IF(A68="","",IF(AND(ISNUMBER('Trust - Frontsheet'!AL70),'Trust - Frontsheet'!AL70&gt;1),"Non-Registered Nurses/Midwives Avg Day Fill rate &gt; 100%",""))</f>
        <v/>
      </c>
      <c r="G68" s="66" t="str">
        <f ca="1">IF(A68="","",IF(AND(ISNUMBER('Trust - Frontsheet'!AM70),'Trust - Frontsheet'!AM70&gt;1),"Registered Nursing Associates Day Fill rate &gt; 100%",""))</f>
        <v/>
      </c>
      <c r="H68" s="66" t="str">
        <f ca="1">IF(A68="","",IF(AND(ISNUMBER('Trust - Frontsheet'!AN70),'Trust - Frontsheet'!AN70&gt;1),"Non-Registered Nursing Associates Day Fill rate &gt; 100%",""))</f>
        <v/>
      </c>
      <c r="I68" s="66" t="str">
        <f ca="1">IF(A68="","",IF(AND(ISNUMBER('Trust - Frontsheet'!AO70),'Trust - Frontsheet'!AO70&gt;1),"Registered Nurses/Midwives Avg Night Fill rate &gt; 100%",""))</f>
        <v/>
      </c>
      <c r="J68" s="66" t="str">
        <f ca="1">IF(A68="","",IF(AND(ISNUMBER('Trust - Frontsheet'!AP70),'Trust - Frontsheet'!AP70&gt;1),"Non-Registered Nurses/Midwives Avg Night Fill rate &gt;100%",""))</f>
        <v/>
      </c>
      <c r="K68" s="66" t="str">
        <f ca="1">IF(A68="","",IF(AND(ISNUMBER('Trust - Frontsheet'!AQ70),'Trust - Frontsheet'!AQ70&gt;1),"Registered Nursing Associates Avg Night Fill rate 100%",""))</f>
        <v/>
      </c>
      <c r="L68" s="66" t="str">
        <f ca="1">IF(A68="","",IF(AND(ISNUMBER('Trust - Frontsheet'!AR70),'Trust - Frontsheet'!AR70&gt;1),"Non-Registered Nursing Associates Avg Night Fill rate &gt; 100%",""))</f>
        <v/>
      </c>
      <c r="M68" s="66" t="str">
        <f ca="1">IF(A68="","",IF(AND(ISNUMBER('Trust - Frontsheet'!AS70),'Trust - Frontsheet'!AS70&gt;1),"Registered Allied Health Professionals Avg Fill rate &gt; 100%",""))</f>
        <v/>
      </c>
      <c r="N68" s="66" t="str">
        <f ca="1">IF(A68="","",IF(AND(ISNUMBER('Trust - Frontsheet'!AT70),'Trust - Frontsheet'!AT70&gt;1),"Non-Registered Allied Health Professionals Avg Fill rate &gt; 100%",""))</f>
        <v/>
      </c>
      <c r="O68" s="66" t="str">
        <f ca="1">IF(A68="","",IF((VLOOKUP(A68,'Trust - Frontsheet'!$A$16:$AC$216,9,0)+VLOOKUP(A68,'Trust - Frontsheet'!$A$16:$AC$216,11,0)+VLOOKUP(A68,'Trust - Frontsheet'!$A$16:$AC$216,13,0)+VLOOKUP(A68,'Trust - Frontsheet'!$A$16:$AC$216,15,0)+VLOOKUP(A68,'Trust - Frontsheet'!$A$16:$AC$216,17,0)+VLOOKUP(A68,'Trust - Frontsheet'!$A$16:$AC$216,19,0)+VLOOKUP(A68,'Trust - Frontsheet'!$A$16:$AC$216,21,0)+VLOOKUP(A68,'Trust - Frontsheet'!$A$16:$AC$216,23,0)+VLOOKUP(A68,'Trust - Frontsheet'!$A$16:$AC$216,25,0)+VLOOKUP(A68,'Trust - Frontsheet'!$A$16:$AC$216,27,0))&lt;=0,"Planned hours aren't greater than zero",""))</f>
        <v/>
      </c>
      <c r="P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Frontsheet'!$A$16:$AC$216,28,0))&lt;=0,"Actual hours aren't greater than zero",""))</f>
        <v/>
      </c>
      <c r="Q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Frontsheet'!$A$16:$AC$216,28,0))&lt;1448,"Actual hours are under 1448",""))</f>
        <v/>
      </c>
      <c r="R68" s="66" t="str">
        <f ca="1">IF(A68="","",IF((VLOOKUP(A68,'Trust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Frontsheet'!$A$16:$AC$216,28,0))&gt;30000,"Actual hours are greater than 30,000",""))</f>
        <v/>
      </c>
      <c r="S68" s="66" t="str">
        <f ca="1">IF(A68="","",IF(AND((VLOOKUP(A68,'Trust - Frontsheet'!$A$16:$AC$216,10,0)+VLOOKUP(A68,'Trust - Frontsheet'!$A$16:$AC$216,12,0)+VLOOKUP(A68,'Trust - Frontsheet'!$A$16:$AC$216,14,0)+VLOOKUP(A68,'Trust - Frontsheet'!$A$16:$AC$216,16,0)+VLOOKUP(A68,'Trust - Frontsheet'!$A$16:$AC$216,18,0)+VLOOKUP(A68,'Trust - Frontsheet'!$A$16:$AC$216,20,0)+VLOOKUP(A68,'Trust - Frontsheet'!$A$16:$AC$216,22,0)+VLOOKUP(A68,'Trust - Frontsheet'!$A$16:$AC$216,24,0)+VLOOKUP(A68,'Trust - Frontsheet'!$A$16:$AC$216,26,0)+VLOOKUP(A68,'Trust - Frontsheet'!$A$16:$AC$216,28,0))&gt;0,VLOOKUP(A68,'Trust - Frontsheet'!$A$16:$AC$216,29,0)&lt;=0),"Actual hours entered with no patient count",""))</f>
        <v/>
      </c>
    </row>
    <row r="69" spans="1:19" ht="45" customHeight="1" x14ac:dyDescent="0.2">
      <c r="A69" s="66" t="str">
        <f ca="1">IF('Trust - Frontsheet'!A71="","",'Trust - Frontsheet'!A71)</f>
        <v/>
      </c>
      <c r="B69" s="66" t="str">
        <f ca="1">IF('Trust - Frontsheet'!A71="","",'Trust - Frontsheet'!D71)</f>
        <v/>
      </c>
      <c r="C69" s="66" t="str">
        <f ca="1">IF(VLOOKUP(A69,'Trust - Frontsheet'!$A$16:$AC$215,5,0)="","",VLOOKUP(A69,'Trust - Frontsheet'!$A$16:$AC$216,5,0))</f>
        <v/>
      </c>
      <c r="D69" s="66" t="str">
        <f ca="1">IF(VLOOKUP(A69,'Trust - Frontsheet'!$A$16:$AC$215,6,0)="","",VLOOKUP(A69,'Trust - Frontsheet'!$A$16:$AC$216,6,0))</f>
        <v/>
      </c>
      <c r="E69" s="66" t="str">
        <f ca="1">IF(A69="","",IF(AND('Trust - Frontsheet'!AK71&gt;1,ISNUMBER('Trust - Frontsheet'!AK71)),"Registered Nurses/Midwives Avg Day Fill rate &gt; 100%",""))</f>
        <v/>
      </c>
      <c r="F69" s="66" t="str">
        <f ca="1">IF(A69="","",IF(AND(ISNUMBER('Trust - Frontsheet'!AL71),'Trust - Frontsheet'!AL71&gt;1),"Non-Registered Nurses/Midwives Avg Day Fill rate &gt; 100%",""))</f>
        <v/>
      </c>
      <c r="G69" s="66" t="str">
        <f ca="1">IF(A69="","",IF(AND(ISNUMBER('Trust - Frontsheet'!AM71),'Trust - Frontsheet'!AM71&gt;1),"Registered Nursing Associates Day Fill rate &gt; 100%",""))</f>
        <v/>
      </c>
      <c r="H69" s="66" t="str">
        <f ca="1">IF(A69="","",IF(AND(ISNUMBER('Trust - Frontsheet'!AN71),'Trust - Frontsheet'!AN71&gt;1),"Non-Registered Nursing Associates Day Fill rate &gt; 100%",""))</f>
        <v/>
      </c>
      <c r="I69" s="66" t="str">
        <f ca="1">IF(A69="","",IF(AND(ISNUMBER('Trust - Frontsheet'!AO71),'Trust - Frontsheet'!AO71&gt;1),"Registered Nurses/Midwives Avg Night Fill rate &gt; 100%",""))</f>
        <v/>
      </c>
      <c r="J69" s="66" t="str">
        <f ca="1">IF(A69="","",IF(AND(ISNUMBER('Trust - Frontsheet'!AP71),'Trust - Frontsheet'!AP71&gt;1),"Non-Registered Nurses/Midwives Avg Night Fill rate &gt;100%",""))</f>
        <v/>
      </c>
      <c r="K69" s="66" t="str">
        <f ca="1">IF(A69="","",IF(AND(ISNUMBER('Trust - Frontsheet'!AQ71),'Trust - Frontsheet'!AQ71&gt;1),"Registered Nursing Associates Avg Night Fill rate 100%",""))</f>
        <v/>
      </c>
      <c r="L69" s="66" t="str">
        <f ca="1">IF(A69="","",IF(AND(ISNUMBER('Trust - Frontsheet'!AR71),'Trust - Frontsheet'!AR71&gt;1),"Non-Registered Nursing Associates Avg Night Fill rate &gt; 100%",""))</f>
        <v/>
      </c>
      <c r="M69" s="66" t="str">
        <f ca="1">IF(A69="","",IF(AND(ISNUMBER('Trust - Frontsheet'!AS71),'Trust - Frontsheet'!AS71&gt;1),"Registered Allied Health Professionals Avg Fill rate &gt; 100%",""))</f>
        <v/>
      </c>
      <c r="N69" s="66" t="str">
        <f ca="1">IF(A69="","",IF(AND(ISNUMBER('Trust - Frontsheet'!AT71),'Trust - Frontsheet'!AT71&gt;1),"Non-Registered Allied Health Professionals Avg Fill rate &gt; 100%",""))</f>
        <v/>
      </c>
      <c r="O69" s="66" t="str">
        <f ca="1">IF(A69="","",IF((VLOOKUP(A69,'Trust - Frontsheet'!$A$16:$AC$216,9,0)+VLOOKUP(A69,'Trust - Frontsheet'!$A$16:$AC$216,11,0)+VLOOKUP(A69,'Trust - Frontsheet'!$A$16:$AC$216,13,0)+VLOOKUP(A69,'Trust - Frontsheet'!$A$16:$AC$216,15,0)+VLOOKUP(A69,'Trust - Frontsheet'!$A$16:$AC$216,17,0)+VLOOKUP(A69,'Trust - Frontsheet'!$A$16:$AC$216,19,0)+VLOOKUP(A69,'Trust - Frontsheet'!$A$16:$AC$216,21,0)+VLOOKUP(A69,'Trust - Frontsheet'!$A$16:$AC$216,23,0)+VLOOKUP(A69,'Trust - Frontsheet'!$A$16:$AC$216,25,0)+VLOOKUP(A69,'Trust - Frontsheet'!$A$16:$AC$216,27,0))&lt;=0,"Planned hours aren't greater than zero",""))</f>
        <v/>
      </c>
      <c r="P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Frontsheet'!$A$16:$AC$216,28,0))&lt;=0,"Actual hours aren't greater than zero",""))</f>
        <v/>
      </c>
      <c r="Q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Frontsheet'!$A$16:$AC$216,28,0))&lt;1448,"Actual hours are under 1448",""))</f>
        <v/>
      </c>
      <c r="R69" s="66" t="str">
        <f ca="1">IF(A69="","",IF((VLOOKUP(A69,'Trust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Frontsheet'!$A$16:$AC$216,28,0))&gt;30000,"Actual hours are greater than 30,000",""))</f>
        <v/>
      </c>
      <c r="S69" s="66" t="str">
        <f ca="1">IF(A69="","",IF(AND((VLOOKUP(A69,'Trust - Frontsheet'!$A$16:$AC$216,10,0)+VLOOKUP(A69,'Trust - Frontsheet'!$A$16:$AC$216,12,0)+VLOOKUP(A69,'Trust - Frontsheet'!$A$16:$AC$216,14,0)+VLOOKUP(A69,'Trust - Frontsheet'!$A$16:$AC$216,16,0)+VLOOKUP(A69,'Trust - Frontsheet'!$A$16:$AC$216,18,0)+VLOOKUP(A69,'Trust - Frontsheet'!$A$16:$AC$216,20,0)+VLOOKUP(A69,'Trust - Frontsheet'!$A$16:$AC$216,22,0)+VLOOKUP(A69,'Trust - Frontsheet'!$A$16:$AC$216,24,0)+VLOOKUP(A69,'Trust - Frontsheet'!$A$16:$AC$216,26,0)+VLOOKUP(A69,'Trust - Frontsheet'!$A$16:$AC$216,28,0))&gt;0,VLOOKUP(A69,'Trust - Frontsheet'!$A$16:$AC$216,29,0)&lt;=0),"Actual hours entered with no patient count",""))</f>
        <v/>
      </c>
    </row>
    <row r="70" spans="1:19" ht="45" customHeight="1" x14ac:dyDescent="0.2">
      <c r="A70" s="66" t="str">
        <f ca="1">IF('Trust - Frontsheet'!A72="","",'Trust - Frontsheet'!A72)</f>
        <v/>
      </c>
      <c r="B70" s="66" t="str">
        <f ca="1">IF('Trust - Frontsheet'!A72="","",'Trust - Frontsheet'!D72)</f>
        <v/>
      </c>
      <c r="C70" s="66" t="str">
        <f ca="1">IF(VLOOKUP(A70,'Trust - Frontsheet'!$A$16:$AC$215,5,0)="","",VLOOKUP(A70,'Trust - Frontsheet'!$A$16:$AC$216,5,0))</f>
        <v/>
      </c>
      <c r="D70" s="66" t="str">
        <f ca="1">IF(VLOOKUP(A70,'Trust - Frontsheet'!$A$16:$AC$215,6,0)="","",VLOOKUP(A70,'Trust - Frontsheet'!$A$16:$AC$216,6,0))</f>
        <v/>
      </c>
      <c r="E70" s="66" t="str">
        <f ca="1">IF(A70="","",IF(AND('Trust - Frontsheet'!AK72&gt;1,ISNUMBER('Trust - Frontsheet'!AK72)),"Registered Nurses/Midwives Avg Day Fill rate &gt; 100%",""))</f>
        <v/>
      </c>
      <c r="F70" s="66" t="str">
        <f ca="1">IF(A70="","",IF(AND(ISNUMBER('Trust - Frontsheet'!AL72),'Trust - Frontsheet'!AL72&gt;1),"Non-Registered Nurses/Midwives Avg Day Fill rate &gt; 100%",""))</f>
        <v/>
      </c>
      <c r="G70" s="66" t="str">
        <f ca="1">IF(A70="","",IF(AND(ISNUMBER('Trust - Frontsheet'!AM72),'Trust - Frontsheet'!AM72&gt;1),"Registered Nursing Associates Day Fill rate &gt; 100%",""))</f>
        <v/>
      </c>
      <c r="H70" s="66" t="str">
        <f ca="1">IF(A70="","",IF(AND(ISNUMBER('Trust - Frontsheet'!AN72),'Trust - Frontsheet'!AN72&gt;1),"Non-Registered Nursing Associates Day Fill rate &gt; 100%",""))</f>
        <v/>
      </c>
      <c r="I70" s="66" t="str">
        <f ca="1">IF(A70="","",IF(AND(ISNUMBER('Trust - Frontsheet'!AO72),'Trust - Frontsheet'!AO72&gt;1),"Registered Nurses/Midwives Avg Night Fill rate &gt; 100%",""))</f>
        <v/>
      </c>
      <c r="J70" s="66" t="str">
        <f ca="1">IF(A70="","",IF(AND(ISNUMBER('Trust - Frontsheet'!AP72),'Trust - Frontsheet'!AP72&gt;1),"Non-Registered Nurses/Midwives Avg Night Fill rate &gt;100%",""))</f>
        <v/>
      </c>
      <c r="K70" s="66" t="str">
        <f ca="1">IF(A70="","",IF(AND(ISNUMBER('Trust - Frontsheet'!AQ72),'Trust - Frontsheet'!AQ72&gt;1),"Registered Nursing Associates Avg Night Fill rate 100%",""))</f>
        <v/>
      </c>
      <c r="L70" s="66" t="str">
        <f ca="1">IF(A70="","",IF(AND(ISNUMBER('Trust - Frontsheet'!AR72),'Trust - Frontsheet'!AR72&gt;1),"Non-Registered Nursing Associates Avg Night Fill rate &gt; 100%",""))</f>
        <v/>
      </c>
      <c r="M70" s="66" t="str">
        <f ca="1">IF(A70="","",IF(AND(ISNUMBER('Trust - Frontsheet'!AS72),'Trust - Frontsheet'!AS72&gt;1),"Registered Allied Health Professionals Avg Fill rate &gt; 100%",""))</f>
        <v/>
      </c>
      <c r="N70" s="66" t="str">
        <f ca="1">IF(A70="","",IF(AND(ISNUMBER('Trust - Frontsheet'!AT72),'Trust - Frontsheet'!AT72&gt;1),"Non-Registered Allied Health Professionals Avg Fill rate &gt; 100%",""))</f>
        <v/>
      </c>
      <c r="O70" s="66" t="str">
        <f ca="1">IF(A70="","",IF((VLOOKUP(A70,'Trust - Frontsheet'!$A$16:$AC$216,9,0)+VLOOKUP(A70,'Trust - Frontsheet'!$A$16:$AC$216,11,0)+VLOOKUP(A70,'Trust - Frontsheet'!$A$16:$AC$216,13,0)+VLOOKUP(A70,'Trust - Frontsheet'!$A$16:$AC$216,15,0)+VLOOKUP(A70,'Trust - Frontsheet'!$A$16:$AC$216,17,0)+VLOOKUP(A70,'Trust - Frontsheet'!$A$16:$AC$216,19,0)+VLOOKUP(A70,'Trust - Frontsheet'!$A$16:$AC$216,21,0)+VLOOKUP(A70,'Trust - Frontsheet'!$A$16:$AC$216,23,0)+VLOOKUP(A70,'Trust - Frontsheet'!$A$16:$AC$216,25,0)+VLOOKUP(A70,'Trust - Frontsheet'!$A$16:$AC$216,27,0))&lt;=0,"Planned hours aren't greater than zero",""))</f>
        <v/>
      </c>
      <c r="P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Frontsheet'!$A$16:$AC$216,28,0))&lt;=0,"Actual hours aren't greater than zero",""))</f>
        <v/>
      </c>
      <c r="Q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Frontsheet'!$A$16:$AC$216,28,0))&lt;1448,"Actual hours are under 1448",""))</f>
        <v/>
      </c>
      <c r="R70" s="66" t="str">
        <f ca="1">IF(A70="","",IF((VLOOKUP(A70,'Trust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Frontsheet'!$A$16:$AC$216,28,0))&gt;30000,"Actual hours are greater than 30,000",""))</f>
        <v/>
      </c>
      <c r="S70" s="66" t="str">
        <f ca="1">IF(A70="","",IF(AND((VLOOKUP(A70,'Trust - Frontsheet'!$A$16:$AC$216,10,0)+VLOOKUP(A70,'Trust - Frontsheet'!$A$16:$AC$216,12,0)+VLOOKUP(A70,'Trust - Frontsheet'!$A$16:$AC$216,14,0)+VLOOKUP(A70,'Trust - Frontsheet'!$A$16:$AC$216,16,0)+VLOOKUP(A70,'Trust - Frontsheet'!$A$16:$AC$216,18,0)+VLOOKUP(A70,'Trust - Frontsheet'!$A$16:$AC$216,20,0)+VLOOKUP(A70,'Trust - Frontsheet'!$A$16:$AC$216,22,0)+VLOOKUP(A70,'Trust - Frontsheet'!$A$16:$AC$216,24,0)+VLOOKUP(A70,'Trust - Frontsheet'!$A$16:$AC$216,26,0)+VLOOKUP(A70,'Trust - Frontsheet'!$A$16:$AC$216,28,0))&gt;0,VLOOKUP(A70,'Trust - Frontsheet'!$A$16:$AC$216,29,0)&lt;=0),"Actual hours entered with no patient count",""))</f>
        <v/>
      </c>
    </row>
    <row r="71" spans="1:19" ht="45" customHeight="1" x14ac:dyDescent="0.2">
      <c r="A71" s="66" t="str">
        <f ca="1">IF('Trust - Frontsheet'!A73="","",'Trust - Frontsheet'!A73)</f>
        <v/>
      </c>
      <c r="B71" s="66" t="str">
        <f ca="1">IF('Trust - Frontsheet'!A73="","",'Trust - Frontsheet'!D73)</f>
        <v/>
      </c>
      <c r="C71" s="66" t="str">
        <f ca="1">IF(VLOOKUP(A71,'Trust - Frontsheet'!$A$16:$AC$215,5,0)="","",VLOOKUP(A71,'Trust - Frontsheet'!$A$16:$AC$216,5,0))</f>
        <v/>
      </c>
      <c r="D71" s="66" t="str">
        <f ca="1">IF(VLOOKUP(A71,'Trust - Frontsheet'!$A$16:$AC$215,6,0)="","",VLOOKUP(A71,'Trust - Frontsheet'!$A$16:$AC$216,6,0))</f>
        <v/>
      </c>
      <c r="E71" s="66" t="str">
        <f ca="1">IF(A71="","",IF(AND('Trust - Frontsheet'!AK73&gt;1,ISNUMBER('Trust - Frontsheet'!AK73)),"Registered Nurses/Midwives Avg Day Fill rate &gt; 100%",""))</f>
        <v/>
      </c>
      <c r="F71" s="66" t="str">
        <f ca="1">IF(A71="","",IF(AND(ISNUMBER('Trust - Frontsheet'!AL73),'Trust - Frontsheet'!AL73&gt;1),"Non-Registered Nurses/Midwives Avg Day Fill rate &gt; 100%",""))</f>
        <v/>
      </c>
      <c r="G71" s="66" t="str">
        <f ca="1">IF(A71="","",IF(AND(ISNUMBER('Trust - Frontsheet'!AM73),'Trust - Frontsheet'!AM73&gt;1),"Registered Nursing Associates Day Fill rate &gt; 100%",""))</f>
        <v/>
      </c>
      <c r="H71" s="66" t="str">
        <f ca="1">IF(A71="","",IF(AND(ISNUMBER('Trust - Frontsheet'!AN73),'Trust - Frontsheet'!AN73&gt;1),"Non-Registered Nursing Associates Day Fill rate &gt; 100%",""))</f>
        <v/>
      </c>
      <c r="I71" s="66" t="str">
        <f ca="1">IF(A71="","",IF(AND(ISNUMBER('Trust - Frontsheet'!AO73),'Trust - Frontsheet'!AO73&gt;1),"Registered Nurses/Midwives Avg Night Fill rate &gt; 100%",""))</f>
        <v/>
      </c>
      <c r="J71" s="66" t="str">
        <f ca="1">IF(A71="","",IF(AND(ISNUMBER('Trust - Frontsheet'!AP73),'Trust - Frontsheet'!AP73&gt;1),"Non-Registered Nurses/Midwives Avg Night Fill rate &gt;100%",""))</f>
        <v/>
      </c>
      <c r="K71" s="66" t="str">
        <f ca="1">IF(A71="","",IF(AND(ISNUMBER('Trust - Frontsheet'!AQ73),'Trust - Frontsheet'!AQ73&gt;1),"Registered Nursing Associates Avg Night Fill rate 100%",""))</f>
        <v/>
      </c>
      <c r="L71" s="66" t="str">
        <f ca="1">IF(A71="","",IF(AND(ISNUMBER('Trust - Frontsheet'!AR73),'Trust - Frontsheet'!AR73&gt;1),"Non-Registered Nursing Associates Avg Night Fill rate &gt; 100%",""))</f>
        <v/>
      </c>
      <c r="M71" s="66" t="str">
        <f ca="1">IF(A71="","",IF(AND(ISNUMBER('Trust - Frontsheet'!AS73),'Trust - Frontsheet'!AS73&gt;1),"Registered Allied Health Professionals Avg Fill rate &gt; 100%",""))</f>
        <v/>
      </c>
      <c r="N71" s="66" t="str">
        <f ca="1">IF(A71="","",IF(AND(ISNUMBER('Trust - Frontsheet'!AT73),'Trust - Frontsheet'!AT73&gt;1),"Non-Registered Allied Health Professionals Avg Fill rate &gt; 100%",""))</f>
        <v/>
      </c>
      <c r="O71" s="66" t="str">
        <f ca="1">IF(A71="","",IF((VLOOKUP(A71,'Trust - Frontsheet'!$A$16:$AC$216,9,0)+VLOOKUP(A71,'Trust - Frontsheet'!$A$16:$AC$216,11,0)+VLOOKUP(A71,'Trust - Frontsheet'!$A$16:$AC$216,13,0)+VLOOKUP(A71,'Trust - Frontsheet'!$A$16:$AC$216,15,0)+VLOOKUP(A71,'Trust - Frontsheet'!$A$16:$AC$216,17,0)+VLOOKUP(A71,'Trust - Frontsheet'!$A$16:$AC$216,19,0)+VLOOKUP(A71,'Trust - Frontsheet'!$A$16:$AC$216,21,0)+VLOOKUP(A71,'Trust - Frontsheet'!$A$16:$AC$216,23,0)+VLOOKUP(A71,'Trust - Frontsheet'!$A$16:$AC$216,25,0)+VLOOKUP(A71,'Trust - Frontsheet'!$A$16:$AC$216,27,0))&lt;=0,"Planned hours aren't greater than zero",""))</f>
        <v/>
      </c>
      <c r="P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Frontsheet'!$A$16:$AC$216,28,0))&lt;=0,"Actual hours aren't greater than zero",""))</f>
        <v/>
      </c>
      <c r="Q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Frontsheet'!$A$16:$AC$216,28,0))&lt;1448,"Actual hours are under 1448",""))</f>
        <v/>
      </c>
      <c r="R71" s="66" t="str">
        <f ca="1">IF(A71="","",IF((VLOOKUP(A71,'Trust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Frontsheet'!$A$16:$AC$216,28,0))&gt;30000,"Actual hours are greater than 30,000",""))</f>
        <v/>
      </c>
      <c r="S71" s="66" t="str">
        <f ca="1">IF(A71="","",IF(AND((VLOOKUP(A71,'Trust - Frontsheet'!$A$16:$AC$216,10,0)+VLOOKUP(A71,'Trust - Frontsheet'!$A$16:$AC$216,12,0)+VLOOKUP(A71,'Trust - Frontsheet'!$A$16:$AC$216,14,0)+VLOOKUP(A71,'Trust - Frontsheet'!$A$16:$AC$216,16,0)+VLOOKUP(A71,'Trust - Frontsheet'!$A$16:$AC$216,18,0)+VLOOKUP(A71,'Trust - Frontsheet'!$A$16:$AC$216,20,0)+VLOOKUP(A71,'Trust - Frontsheet'!$A$16:$AC$216,22,0)+VLOOKUP(A71,'Trust - Frontsheet'!$A$16:$AC$216,24,0)+VLOOKUP(A71,'Trust - Frontsheet'!$A$16:$AC$216,26,0)+VLOOKUP(A71,'Trust - Frontsheet'!$A$16:$AC$216,28,0))&gt;0,VLOOKUP(A71,'Trust - Frontsheet'!$A$16:$AC$216,29,0)&lt;=0),"Actual hours entered with no patient count",""))</f>
        <v/>
      </c>
    </row>
    <row r="72" spans="1:19" ht="45" customHeight="1" x14ac:dyDescent="0.2">
      <c r="A72" s="66" t="str">
        <f ca="1">IF('Trust - Frontsheet'!A74="","",'Trust - Frontsheet'!A74)</f>
        <v/>
      </c>
      <c r="B72" s="66" t="str">
        <f ca="1">IF('Trust - Frontsheet'!A74="","",'Trust - Frontsheet'!D74)</f>
        <v/>
      </c>
      <c r="C72" s="66" t="str">
        <f ca="1">IF(VLOOKUP(A72,'Trust - Frontsheet'!$A$16:$AC$215,5,0)="","",VLOOKUP(A72,'Trust - Frontsheet'!$A$16:$AC$216,5,0))</f>
        <v/>
      </c>
      <c r="D72" s="66" t="str">
        <f ca="1">IF(VLOOKUP(A72,'Trust - Frontsheet'!$A$16:$AC$215,6,0)="","",VLOOKUP(A72,'Trust - Frontsheet'!$A$16:$AC$216,6,0))</f>
        <v/>
      </c>
      <c r="E72" s="66" t="str">
        <f ca="1">IF(A72="","",IF(AND('Trust - Frontsheet'!AK74&gt;1,ISNUMBER('Trust - Frontsheet'!AK74)),"Registered Nurses/Midwives Avg Day Fill rate &gt; 100%",""))</f>
        <v/>
      </c>
      <c r="F72" s="66" t="str">
        <f ca="1">IF(A72="","",IF(AND(ISNUMBER('Trust - Frontsheet'!AL74),'Trust - Frontsheet'!AL74&gt;1),"Non-Registered Nurses/Midwives Avg Day Fill rate &gt; 100%",""))</f>
        <v/>
      </c>
      <c r="G72" s="66" t="str">
        <f ca="1">IF(A72="","",IF(AND(ISNUMBER('Trust - Frontsheet'!AM74),'Trust - Frontsheet'!AM74&gt;1),"Registered Nursing Associates Day Fill rate &gt; 100%",""))</f>
        <v/>
      </c>
      <c r="H72" s="66" t="str">
        <f ca="1">IF(A72="","",IF(AND(ISNUMBER('Trust - Frontsheet'!AN74),'Trust - Frontsheet'!AN74&gt;1),"Non-Registered Nursing Associates Day Fill rate &gt; 100%",""))</f>
        <v/>
      </c>
      <c r="I72" s="66" t="str">
        <f ca="1">IF(A72="","",IF(AND(ISNUMBER('Trust - Frontsheet'!AO74),'Trust - Frontsheet'!AO74&gt;1),"Registered Nurses/Midwives Avg Night Fill rate &gt; 100%",""))</f>
        <v/>
      </c>
      <c r="J72" s="66" t="str">
        <f ca="1">IF(A72="","",IF(AND(ISNUMBER('Trust - Frontsheet'!AP74),'Trust - Frontsheet'!AP74&gt;1),"Non-Registered Nurses/Midwives Avg Night Fill rate &gt;100%",""))</f>
        <v/>
      </c>
      <c r="K72" s="66" t="str">
        <f ca="1">IF(A72="","",IF(AND(ISNUMBER('Trust - Frontsheet'!AQ74),'Trust - Frontsheet'!AQ74&gt;1),"Registered Nursing Associates Avg Night Fill rate 100%",""))</f>
        <v/>
      </c>
      <c r="L72" s="66" t="str">
        <f ca="1">IF(A72="","",IF(AND(ISNUMBER('Trust - Frontsheet'!AR74),'Trust - Frontsheet'!AR74&gt;1),"Non-Registered Nursing Associates Avg Night Fill rate &gt; 100%",""))</f>
        <v/>
      </c>
      <c r="M72" s="66" t="str">
        <f ca="1">IF(A72="","",IF(AND(ISNUMBER('Trust - Frontsheet'!AS74),'Trust - Frontsheet'!AS74&gt;1),"Registered Allied Health Professionals Avg Fill rate &gt; 100%",""))</f>
        <v/>
      </c>
      <c r="N72" s="66" t="str">
        <f ca="1">IF(A72="","",IF(AND(ISNUMBER('Trust - Frontsheet'!AT74),'Trust - Frontsheet'!AT74&gt;1),"Non-Registered Allied Health Professionals Avg Fill rate &gt; 100%",""))</f>
        <v/>
      </c>
      <c r="O72" s="66" t="str">
        <f ca="1">IF(A72="","",IF((VLOOKUP(A72,'Trust - Frontsheet'!$A$16:$AC$216,9,0)+VLOOKUP(A72,'Trust - Frontsheet'!$A$16:$AC$216,11,0)+VLOOKUP(A72,'Trust - Frontsheet'!$A$16:$AC$216,13,0)+VLOOKUP(A72,'Trust - Frontsheet'!$A$16:$AC$216,15,0)+VLOOKUP(A72,'Trust - Frontsheet'!$A$16:$AC$216,17,0)+VLOOKUP(A72,'Trust - Frontsheet'!$A$16:$AC$216,19,0)+VLOOKUP(A72,'Trust - Frontsheet'!$A$16:$AC$216,21,0)+VLOOKUP(A72,'Trust - Frontsheet'!$A$16:$AC$216,23,0)+VLOOKUP(A72,'Trust - Frontsheet'!$A$16:$AC$216,25,0)+VLOOKUP(A72,'Trust - Frontsheet'!$A$16:$AC$216,27,0))&lt;=0,"Planned hours aren't greater than zero",""))</f>
        <v/>
      </c>
      <c r="P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Frontsheet'!$A$16:$AC$216,28,0))&lt;=0,"Actual hours aren't greater than zero",""))</f>
        <v/>
      </c>
      <c r="Q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Frontsheet'!$A$16:$AC$216,28,0))&lt;1448,"Actual hours are under 1448",""))</f>
        <v/>
      </c>
      <c r="R72" s="66" t="str">
        <f ca="1">IF(A72="","",IF((VLOOKUP(A72,'Trust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Frontsheet'!$A$16:$AC$216,28,0))&gt;30000,"Actual hours are greater than 30,000",""))</f>
        <v/>
      </c>
      <c r="S72" s="66" t="str">
        <f ca="1">IF(A72="","",IF(AND((VLOOKUP(A72,'Trust - Frontsheet'!$A$16:$AC$216,10,0)+VLOOKUP(A72,'Trust - Frontsheet'!$A$16:$AC$216,12,0)+VLOOKUP(A72,'Trust - Frontsheet'!$A$16:$AC$216,14,0)+VLOOKUP(A72,'Trust - Frontsheet'!$A$16:$AC$216,16,0)+VLOOKUP(A72,'Trust - Frontsheet'!$A$16:$AC$216,18,0)+VLOOKUP(A72,'Trust - Frontsheet'!$A$16:$AC$216,20,0)+VLOOKUP(A72,'Trust - Frontsheet'!$A$16:$AC$216,22,0)+VLOOKUP(A72,'Trust - Frontsheet'!$A$16:$AC$216,24,0)+VLOOKUP(A72,'Trust - Frontsheet'!$A$16:$AC$216,26,0)+VLOOKUP(A72,'Trust - Frontsheet'!$A$16:$AC$216,28,0))&gt;0,VLOOKUP(A72,'Trust - Frontsheet'!$A$16:$AC$216,29,0)&lt;=0),"Actual hours entered with no patient count",""))</f>
        <v/>
      </c>
    </row>
    <row r="73" spans="1:19" ht="45" customHeight="1" x14ac:dyDescent="0.2">
      <c r="A73" s="66" t="str">
        <f ca="1">IF('Trust - Frontsheet'!A75="","",'Trust - Frontsheet'!A75)</f>
        <v/>
      </c>
      <c r="B73" s="66" t="str">
        <f ca="1">IF('Trust - Frontsheet'!A75="","",'Trust - Frontsheet'!D75)</f>
        <v/>
      </c>
      <c r="C73" s="66" t="str">
        <f ca="1">IF(VLOOKUP(A73,'Trust - Frontsheet'!$A$16:$AC$215,5,0)="","",VLOOKUP(A73,'Trust - Frontsheet'!$A$16:$AC$216,5,0))</f>
        <v/>
      </c>
      <c r="D73" s="66" t="str">
        <f ca="1">IF(VLOOKUP(A73,'Trust - Frontsheet'!$A$16:$AC$215,6,0)="","",VLOOKUP(A73,'Trust - Frontsheet'!$A$16:$AC$216,6,0))</f>
        <v/>
      </c>
      <c r="E73" s="66" t="str">
        <f ca="1">IF(A73="","",IF(AND('Trust - Frontsheet'!AK75&gt;1,ISNUMBER('Trust - Frontsheet'!AK75)),"Registered Nurses/Midwives Avg Day Fill rate &gt; 100%",""))</f>
        <v/>
      </c>
      <c r="F73" s="66" t="str">
        <f ca="1">IF(A73="","",IF(AND(ISNUMBER('Trust - Frontsheet'!AL75),'Trust - Frontsheet'!AL75&gt;1),"Non-Registered Nurses/Midwives Avg Day Fill rate &gt; 100%",""))</f>
        <v/>
      </c>
      <c r="G73" s="66" t="str">
        <f ca="1">IF(A73="","",IF(AND(ISNUMBER('Trust - Frontsheet'!AM75),'Trust - Frontsheet'!AM75&gt;1),"Registered Nursing Associates Day Fill rate &gt; 100%",""))</f>
        <v/>
      </c>
      <c r="H73" s="66" t="str">
        <f ca="1">IF(A73="","",IF(AND(ISNUMBER('Trust - Frontsheet'!AN75),'Trust - Frontsheet'!AN75&gt;1),"Non-Registered Nursing Associates Day Fill rate &gt; 100%",""))</f>
        <v/>
      </c>
      <c r="I73" s="66" t="str">
        <f ca="1">IF(A73="","",IF(AND(ISNUMBER('Trust - Frontsheet'!AO75),'Trust - Frontsheet'!AO75&gt;1),"Registered Nurses/Midwives Avg Night Fill rate &gt; 100%",""))</f>
        <v/>
      </c>
      <c r="J73" s="66" t="str">
        <f ca="1">IF(A73="","",IF(AND(ISNUMBER('Trust - Frontsheet'!AP75),'Trust - Frontsheet'!AP75&gt;1),"Non-Registered Nurses/Midwives Avg Night Fill rate &gt;100%",""))</f>
        <v/>
      </c>
      <c r="K73" s="66" t="str">
        <f ca="1">IF(A73="","",IF(AND(ISNUMBER('Trust - Frontsheet'!AQ75),'Trust - Frontsheet'!AQ75&gt;1),"Registered Nursing Associates Avg Night Fill rate 100%",""))</f>
        <v/>
      </c>
      <c r="L73" s="66" t="str">
        <f ca="1">IF(A73="","",IF(AND(ISNUMBER('Trust - Frontsheet'!AR75),'Trust - Frontsheet'!AR75&gt;1),"Non-Registered Nursing Associates Avg Night Fill rate &gt; 100%",""))</f>
        <v/>
      </c>
      <c r="M73" s="66" t="str">
        <f ca="1">IF(A73="","",IF(AND(ISNUMBER('Trust - Frontsheet'!AS75),'Trust - Frontsheet'!AS75&gt;1),"Registered Allied Health Professionals Avg Fill rate &gt; 100%",""))</f>
        <v/>
      </c>
      <c r="N73" s="66" t="str">
        <f ca="1">IF(A73="","",IF(AND(ISNUMBER('Trust - Frontsheet'!AT75),'Trust - Frontsheet'!AT75&gt;1),"Non-Registered Allied Health Professionals Avg Fill rate &gt; 100%",""))</f>
        <v/>
      </c>
      <c r="O73" s="66" t="str">
        <f ca="1">IF(A73="","",IF((VLOOKUP(A73,'Trust - Frontsheet'!$A$16:$AC$216,9,0)+VLOOKUP(A73,'Trust - Frontsheet'!$A$16:$AC$216,11,0)+VLOOKUP(A73,'Trust - Frontsheet'!$A$16:$AC$216,13,0)+VLOOKUP(A73,'Trust - Frontsheet'!$A$16:$AC$216,15,0)+VLOOKUP(A73,'Trust - Frontsheet'!$A$16:$AC$216,17,0)+VLOOKUP(A73,'Trust - Frontsheet'!$A$16:$AC$216,19,0)+VLOOKUP(A73,'Trust - Frontsheet'!$A$16:$AC$216,21,0)+VLOOKUP(A73,'Trust - Frontsheet'!$A$16:$AC$216,23,0)+VLOOKUP(A73,'Trust - Frontsheet'!$A$16:$AC$216,25,0)+VLOOKUP(A73,'Trust - Frontsheet'!$A$16:$AC$216,27,0))&lt;=0,"Planned hours aren't greater than zero",""))</f>
        <v/>
      </c>
      <c r="P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Frontsheet'!$A$16:$AC$216,28,0))&lt;=0,"Actual hours aren't greater than zero",""))</f>
        <v/>
      </c>
      <c r="Q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Frontsheet'!$A$16:$AC$216,28,0))&lt;1448,"Actual hours are under 1448",""))</f>
        <v/>
      </c>
      <c r="R73" s="66" t="str">
        <f ca="1">IF(A73="","",IF((VLOOKUP(A73,'Trust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Frontsheet'!$A$16:$AC$216,28,0))&gt;30000,"Actual hours are greater than 30,000",""))</f>
        <v/>
      </c>
      <c r="S73" s="66" t="str">
        <f ca="1">IF(A73="","",IF(AND((VLOOKUP(A73,'Trust - Frontsheet'!$A$16:$AC$216,10,0)+VLOOKUP(A73,'Trust - Frontsheet'!$A$16:$AC$216,12,0)+VLOOKUP(A73,'Trust - Frontsheet'!$A$16:$AC$216,14,0)+VLOOKUP(A73,'Trust - Frontsheet'!$A$16:$AC$216,16,0)+VLOOKUP(A73,'Trust - Frontsheet'!$A$16:$AC$216,18,0)+VLOOKUP(A73,'Trust - Frontsheet'!$A$16:$AC$216,20,0)+VLOOKUP(A73,'Trust - Frontsheet'!$A$16:$AC$216,22,0)+VLOOKUP(A73,'Trust - Frontsheet'!$A$16:$AC$216,24,0)+VLOOKUP(A73,'Trust - Frontsheet'!$A$16:$AC$216,26,0)+VLOOKUP(A73,'Trust - Frontsheet'!$A$16:$AC$216,28,0))&gt;0,VLOOKUP(A73,'Trust - Frontsheet'!$A$16:$AC$216,29,0)&lt;=0),"Actual hours entered with no patient count",""))</f>
        <v/>
      </c>
    </row>
    <row r="74" spans="1:19" ht="45" customHeight="1" x14ac:dyDescent="0.2">
      <c r="A74" s="66" t="str">
        <f ca="1">IF('Trust - Frontsheet'!A76="","",'Trust - Frontsheet'!A76)</f>
        <v/>
      </c>
      <c r="B74" s="66" t="str">
        <f ca="1">IF('Trust - Frontsheet'!A76="","",'Trust - Frontsheet'!D76)</f>
        <v/>
      </c>
      <c r="C74" s="66" t="str">
        <f ca="1">IF(VLOOKUP(A74,'Trust - Frontsheet'!$A$16:$AC$215,5,0)="","",VLOOKUP(A74,'Trust - Frontsheet'!$A$16:$AC$216,5,0))</f>
        <v/>
      </c>
      <c r="D74" s="66" t="str">
        <f ca="1">IF(VLOOKUP(A74,'Trust - Frontsheet'!$A$16:$AC$215,6,0)="","",VLOOKUP(A74,'Trust - Frontsheet'!$A$16:$AC$216,6,0))</f>
        <v/>
      </c>
      <c r="E74" s="66" t="str">
        <f ca="1">IF(A74="","",IF(AND('Trust - Frontsheet'!AK76&gt;1,ISNUMBER('Trust - Frontsheet'!AK76)),"Registered Nurses/Midwives Avg Day Fill rate &gt; 100%",""))</f>
        <v/>
      </c>
      <c r="F74" s="66" t="str">
        <f ca="1">IF(A74="","",IF(AND(ISNUMBER('Trust - Frontsheet'!AL76),'Trust - Frontsheet'!AL76&gt;1),"Non-Registered Nurses/Midwives Avg Day Fill rate &gt; 100%",""))</f>
        <v/>
      </c>
      <c r="G74" s="66" t="str">
        <f ca="1">IF(A74="","",IF(AND(ISNUMBER('Trust - Frontsheet'!AM76),'Trust - Frontsheet'!AM76&gt;1),"Registered Nursing Associates Day Fill rate &gt; 100%",""))</f>
        <v/>
      </c>
      <c r="H74" s="66" t="str">
        <f ca="1">IF(A74="","",IF(AND(ISNUMBER('Trust - Frontsheet'!AN76),'Trust - Frontsheet'!AN76&gt;1),"Non-Registered Nursing Associates Day Fill rate &gt; 100%",""))</f>
        <v/>
      </c>
      <c r="I74" s="66" t="str">
        <f ca="1">IF(A74="","",IF(AND(ISNUMBER('Trust - Frontsheet'!AO76),'Trust - Frontsheet'!AO76&gt;1),"Registered Nurses/Midwives Avg Night Fill rate &gt; 100%",""))</f>
        <v/>
      </c>
      <c r="J74" s="66" t="str">
        <f ca="1">IF(A74="","",IF(AND(ISNUMBER('Trust - Frontsheet'!AP76),'Trust - Frontsheet'!AP76&gt;1),"Non-Registered Nurses/Midwives Avg Night Fill rate &gt;100%",""))</f>
        <v/>
      </c>
      <c r="K74" s="66" t="str">
        <f ca="1">IF(A74="","",IF(AND(ISNUMBER('Trust - Frontsheet'!AQ76),'Trust - Frontsheet'!AQ76&gt;1),"Registered Nursing Associates Avg Night Fill rate 100%",""))</f>
        <v/>
      </c>
      <c r="L74" s="66" t="str">
        <f ca="1">IF(A74="","",IF(AND(ISNUMBER('Trust - Frontsheet'!AR76),'Trust - Frontsheet'!AR76&gt;1),"Non-Registered Nursing Associates Avg Night Fill rate &gt; 100%",""))</f>
        <v/>
      </c>
      <c r="M74" s="66" t="str">
        <f ca="1">IF(A74="","",IF(AND(ISNUMBER('Trust - Frontsheet'!AS76),'Trust - Frontsheet'!AS76&gt;1),"Registered Allied Health Professionals Avg Fill rate &gt; 100%",""))</f>
        <v/>
      </c>
      <c r="N74" s="66" t="str">
        <f ca="1">IF(A74="","",IF(AND(ISNUMBER('Trust - Frontsheet'!AT76),'Trust - Frontsheet'!AT76&gt;1),"Non-Registered Allied Health Professionals Avg Fill rate &gt; 100%",""))</f>
        <v/>
      </c>
      <c r="O74" s="66" t="str">
        <f ca="1">IF(A74="","",IF((VLOOKUP(A74,'Trust - Frontsheet'!$A$16:$AC$216,9,0)+VLOOKUP(A74,'Trust - Frontsheet'!$A$16:$AC$216,11,0)+VLOOKUP(A74,'Trust - Frontsheet'!$A$16:$AC$216,13,0)+VLOOKUP(A74,'Trust - Frontsheet'!$A$16:$AC$216,15,0)+VLOOKUP(A74,'Trust - Frontsheet'!$A$16:$AC$216,17,0)+VLOOKUP(A74,'Trust - Frontsheet'!$A$16:$AC$216,19,0)+VLOOKUP(A74,'Trust - Frontsheet'!$A$16:$AC$216,21,0)+VLOOKUP(A74,'Trust - Frontsheet'!$A$16:$AC$216,23,0)+VLOOKUP(A74,'Trust - Frontsheet'!$A$16:$AC$216,25,0)+VLOOKUP(A74,'Trust - Frontsheet'!$A$16:$AC$216,27,0))&lt;=0,"Planned hours aren't greater than zero",""))</f>
        <v/>
      </c>
      <c r="P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Frontsheet'!$A$16:$AC$216,28,0))&lt;=0,"Actual hours aren't greater than zero",""))</f>
        <v/>
      </c>
      <c r="Q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Frontsheet'!$A$16:$AC$216,28,0))&lt;1448,"Actual hours are under 1448",""))</f>
        <v/>
      </c>
      <c r="R74" s="66" t="str">
        <f ca="1">IF(A74="","",IF((VLOOKUP(A74,'Trust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Frontsheet'!$A$16:$AC$216,28,0))&gt;30000,"Actual hours are greater than 30,000",""))</f>
        <v/>
      </c>
      <c r="S74" s="66" t="str">
        <f ca="1">IF(A74="","",IF(AND((VLOOKUP(A74,'Trust - Frontsheet'!$A$16:$AC$216,10,0)+VLOOKUP(A74,'Trust - Frontsheet'!$A$16:$AC$216,12,0)+VLOOKUP(A74,'Trust - Frontsheet'!$A$16:$AC$216,14,0)+VLOOKUP(A74,'Trust - Frontsheet'!$A$16:$AC$216,16,0)+VLOOKUP(A74,'Trust - Frontsheet'!$A$16:$AC$216,18,0)+VLOOKUP(A74,'Trust - Frontsheet'!$A$16:$AC$216,20,0)+VLOOKUP(A74,'Trust - Frontsheet'!$A$16:$AC$216,22,0)+VLOOKUP(A74,'Trust - Frontsheet'!$A$16:$AC$216,24,0)+VLOOKUP(A74,'Trust - Frontsheet'!$A$16:$AC$216,26,0)+VLOOKUP(A74,'Trust - Frontsheet'!$A$16:$AC$216,28,0))&gt;0,VLOOKUP(A74,'Trust - Frontsheet'!$A$16:$AC$216,29,0)&lt;=0),"Actual hours entered with no patient count",""))</f>
        <v/>
      </c>
    </row>
    <row r="75" spans="1:19" ht="45" customHeight="1" x14ac:dyDescent="0.2">
      <c r="A75" s="66" t="str">
        <f ca="1">IF('Trust - Frontsheet'!A77="","",'Trust - Frontsheet'!A77)</f>
        <v/>
      </c>
      <c r="B75" s="66" t="str">
        <f ca="1">IF('Trust - Frontsheet'!A77="","",'Trust - Frontsheet'!D77)</f>
        <v/>
      </c>
      <c r="C75" s="66" t="str">
        <f ca="1">IF(VLOOKUP(A75,'Trust - Frontsheet'!$A$16:$AC$215,5,0)="","",VLOOKUP(A75,'Trust - Frontsheet'!$A$16:$AC$216,5,0))</f>
        <v/>
      </c>
      <c r="D75" s="66" t="str">
        <f ca="1">IF(VLOOKUP(A75,'Trust - Frontsheet'!$A$16:$AC$215,6,0)="","",VLOOKUP(A75,'Trust - Frontsheet'!$A$16:$AC$216,6,0))</f>
        <v/>
      </c>
      <c r="E75" s="66" t="str">
        <f ca="1">IF(A75="","",IF(AND('Trust - Frontsheet'!AK77&gt;1,ISNUMBER('Trust - Frontsheet'!AK77)),"Registered Nurses/Midwives Avg Day Fill rate &gt; 100%",""))</f>
        <v/>
      </c>
      <c r="F75" s="66" t="str">
        <f ca="1">IF(A75="","",IF(AND(ISNUMBER('Trust - Frontsheet'!AL77),'Trust - Frontsheet'!AL77&gt;1),"Non-Registered Nurses/Midwives Avg Day Fill rate &gt; 100%",""))</f>
        <v/>
      </c>
      <c r="G75" s="66" t="str">
        <f ca="1">IF(A75="","",IF(AND(ISNUMBER('Trust - Frontsheet'!AM77),'Trust - Frontsheet'!AM77&gt;1),"Registered Nursing Associates Day Fill rate &gt; 100%",""))</f>
        <v/>
      </c>
      <c r="H75" s="66" t="str">
        <f ca="1">IF(A75="","",IF(AND(ISNUMBER('Trust - Frontsheet'!AN77),'Trust - Frontsheet'!AN77&gt;1),"Non-Registered Nursing Associates Day Fill rate &gt; 100%",""))</f>
        <v/>
      </c>
      <c r="I75" s="66" t="str">
        <f ca="1">IF(A75="","",IF(AND(ISNUMBER('Trust - Frontsheet'!AO77),'Trust - Frontsheet'!AO77&gt;1),"Registered Nurses/Midwives Avg Night Fill rate &gt; 100%",""))</f>
        <v/>
      </c>
      <c r="J75" s="66" t="str">
        <f ca="1">IF(A75="","",IF(AND(ISNUMBER('Trust - Frontsheet'!AP77),'Trust - Frontsheet'!AP77&gt;1),"Non-Registered Nurses/Midwives Avg Night Fill rate &gt;100%",""))</f>
        <v/>
      </c>
      <c r="K75" s="66" t="str">
        <f ca="1">IF(A75="","",IF(AND(ISNUMBER('Trust - Frontsheet'!AQ77),'Trust - Frontsheet'!AQ77&gt;1),"Registered Nursing Associates Avg Night Fill rate 100%",""))</f>
        <v/>
      </c>
      <c r="L75" s="66" t="str">
        <f ca="1">IF(A75="","",IF(AND(ISNUMBER('Trust - Frontsheet'!AR77),'Trust - Frontsheet'!AR77&gt;1),"Non-Registered Nursing Associates Avg Night Fill rate &gt; 100%",""))</f>
        <v/>
      </c>
      <c r="M75" s="66" t="str">
        <f ca="1">IF(A75="","",IF(AND(ISNUMBER('Trust - Frontsheet'!AS77),'Trust - Frontsheet'!AS77&gt;1),"Registered Allied Health Professionals Avg Fill rate &gt; 100%",""))</f>
        <v/>
      </c>
      <c r="N75" s="66" t="str">
        <f ca="1">IF(A75="","",IF(AND(ISNUMBER('Trust - Frontsheet'!AT77),'Trust - Frontsheet'!AT77&gt;1),"Non-Registered Allied Health Professionals Avg Fill rate &gt; 100%",""))</f>
        <v/>
      </c>
      <c r="O75" s="66" t="str">
        <f ca="1">IF(A75="","",IF((VLOOKUP(A75,'Trust - Frontsheet'!$A$16:$AC$216,9,0)+VLOOKUP(A75,'Trust - Frontsheet'!$A$16:$AC$216,11,0)+VLOOKUP(A75,'Trust - Frontsheet'!$A$16:$AC$216,13,0)+VLOOKUP(A75,'Trust - Frontsheet'!$A$16:$AC$216,15,0)+VLOOKUP(A75,'Trust - Frontsheet'!$A$16:$AC$216,17,0)+VLOOKUP(A75,'Trust - Frontsheet'!$A$16:$AC$216,19,0)+VLOOKUP(A75,'Trust - Frontsheet'!$A$16:$AC$216,21,0)+VLOOKUP(A75,'Trust - Frontsheet'!$A$16:$AC$216,23,0)+VLOOKUP(A75,'Trust - Frontsheet'!$A$16:$AC$216,25,0)+VLOOKUP(A75,'Trust - Frontsheet'!$A$16:$AC$216,27,0))&lt;=0,"Planned hours aren't greater than zero",""))</f>
        <v/>
      </c>
      <c r="P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Frontsheet'!$A$16:$AC$216,28,0))&lt;=0,"Actual hours aren't greater than zero",""))</f>
        <v/>
      </c>
      <c r="Q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Frontsheet'!$A$16:$AC$216,28,0))&lt;1448,"Actual hours are under 1448",""))</f>
        <v/>
      </c>
      <c r="R75" s="66" t="str">
        <f ca="1">IF(A75="","",IF((VLOOKUP(A75,'Trust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Frontsheet'!$A$16:$AC$216,28,0))&gt;30000,"Actual hours are greater than 30,000",""))</f>
        <v/>
      </c>
      <c r="S75" s="66" t="str">
        <f ca="1">IF(A75="","",IF(AND((VLOOKUP(A75,'Trust - Frontsheet'!$A$16:$AC$216,10,0)+VLOOKUP(A75,'Trust - Frontsheet'!$A$16:$AC$216,12,0)+VLOOKUP(A75,'Trust - Frontsheet'!$A$16:$AC$216,14,0)+VLOOKUP(A75,'Trust - Frontsheet'!$A$16:$AC$216,16,0)+VLOOKUP(A75,'Trust - Frontsheet'!$A$16:$AC$216,18,0)+VLOOKUP(A75,'Trust - Frontsheet'!$A$16:$AC$216,20,0)+VLOOKUP(A75,'Trust - Frontsheet'!$A$16:$AC$216,22,0)+VLOOKUP(A75,'Trust - Frontsheet'!$A$16:$AC$216,24,0)+VLOOKUP(A75,'Trust - Frontsheet'!$A$16:$AC$216,26,0)+VLOOKUP(A75,'Trust - Frontsheet'!$A$16:$AC$216,28,0))&gt;0,VLOOKUP(A75,'Trust - Frontsheet'!$A$16:$AC$216,29,0)&lt;=0),"Actual hours entered with no patient count",""))</f>
        <v/>
      </c>
    </row>
    <row r="76" spans="1:19" ht="45" customHeight="1" x14ac:dyDescent="0.2">
      <c r="A76" s="66" t="str">
        <f ca="1">IF('Trust - Frontsheet'!A78="","",'Trust - Frontsheet'!A78)</f>
        <v/>
      </c>
      <c r="B76" s="66" t="str">
        <f ca="1">IF('Trust - Frontsheet'!A78="","",'Trust - Frontsheet'!D78)</f>
        <v/>
      </c>
      <c r="C76" s="66" t="str">
        <f ca="1">IF(VLOOKUP(A76,'Trust - Frontsheet'!$A$16:$AC$215,5,0)="","",VLOOKUP(A76,'Trust - Frontsheet'!$A$16:$AC$216,5,0))</f>
        <v/>
      </c>
      <c r="D76" s="66" t="str">
        <f ca="1">IF(VLOOKUP(A76,'Trust - Frontsheet'!$A$16:$AC$215,6,0)="","",VLOOKUP(A76,'Trust - Frontsheet'!$A$16:$AC$216,6,0))</f>
        <v/>
      </c>
      <c r="E76" s="66" t="str">
        <f ca="1">IF(A76="","",IF(AND('Trust - Frontsheet'!AK78&gt;1,ISNUMBER('Trust - Frontsheet'!AK78)),"Registered Nurses/Midwives Avg Day Fill rate &gt; 100%",""))</f>
        <v/>
      </c>
      <c r="F76" s="66" t="str">
        <f ca="1">IF(A76="","",IF(AND(ISNUMBER('Trust - Frontsheet'!AL78),'Trust - Frontsheet'!AL78&gt;1),"Non-Registered Nurses/Midwives Avg Day Fill rate &gt; 100%",""))</f>
        <v/>
      </c>
      <c r="G76" s="66" t="str">
        <f ca="1">IF(A76="","",IF(AND(ISNUMBER('Trust - Frontsheet'!AM78),'Trust - Frontsheet'!AM78&gt;1),"Registered Nursing Associates Day Fill rate &gt; 100%",""))</f>
        <v/>
      </c>
      <c r="H76" s="66" t="str">
        <f ca="1">IF(A76="","",IF(AND(ISNUMBER('Trust - Frontsheet'!AN78),'Trust - Frontsheet'!AN78&gt;1),"Non-Registered Nursing Associates Day Fill rate &gt; 100%",""))</f>
        <v/>
      </c>
      <c r="I76" s="66" t="str">
        <f ca="1">IF(A76="","",IF(AND(ISNUMBER('Trust - Frontsheet'!AO78),'Trust - Frontsheet'!AO78&gt;1),"Registered Nurses/Midwives Avg Night Fill rate &gt; 100%",""))</f>
        <v/>
      </c>
      <c r="J76" s="66" t="str">
        <f ca="1">IF(A76="","",IF(AND(ISNUMBER('Trust - Frontsheet'!AP78),'Trust - Frontsheet'!AP78&gt;1),"Non-Registered Nurses/Midwives Avg Night Fill rate &gt;100%",""))</f>
        <v/>
      </c>
      <c r="K76" s="66" t="str">
        <f ca="1">IF(A76="","",IF(AND(ISNUMBER('Trust - Frontsheet'!AQ78),'Trust - Frontsheet'!AQ78&gt;1),"Registered Nursing Associates Avg Night Fill rate 100%",""))</f>
        <v/>
      </c>
      <c r="L76" s="66" t="str">
        <f ca="1">IF(A76="","",IF(AND(ISNUMBER('Trust - Frontsheet'!AR78),'Trust - Frontsheet'!AR78&gt;1),"Non-Registered Nursing Associates Avg Night Fill rate &gt; 100%",""))</f>
        <v/>
      </c>
      <c r="M76" s="66" t="str">
        <f ca="1">IF(A76="","",IF(AND(ISNUMBER('Trust - Frontsheet'!AS78),'Trust - Frontsheet'!AS78&gt;1),"Registered Allied Health Professionals Avg Fill rate &gt; 100%",""))</f>
        <v/>
      </c>
      <c r="N76" s="66" t="str">
        <f ca="1">IF(A76="","",IF(AND(ISNUMBER('Trust - Frontsheet'!AT78),'Trust - Frontsheet'!AT78&gt;1),"Non-Registered Allied Health Professionals Avg Fill rate &gt; 100%",""))</f>
        <v/>
      </c>
      <c r="O76" s="66" t="str">
        <f ca="1">IF(A76="","",IF((VLOOKUP(A76,'Trust - Frontsheet'!$A$16:$AC$216,9,0)+VLOOKUP(A76,'Trust - Frontsheet'!$A$16:$AC$216,11,0)+VLOOKUP(A76,'Trust - Frontsheet'!$A$16:$AC$216,13,0)+VLOOKUP(A76,'Trust - Frontsheet'!$A$16:$AC$216,15,0)+VLOOKUP(A76,'Trust - Frontsheet'!$A$16:$AC$216,17,0)+VLOOKUP(A76,'Trust - Frontsheet'!$A$16:$AC$216,19,0)+VLOOKUP(A76,'Trust - Frontsheet'!$A$16:$AC$216,21,0)+VLOOKUP(A76,'Trust - Frontsheet'!$A$16:$AC$216,23,0)+VLOOKUP(A76,'Trust - Frontsheet'!$A$16:$AC$216,25,0)+VLOOKUP(A76,'Trust - Frontsheet'!$A$16:$AC$216,27,0))&lt;=0,"Planned hours aren't greater than zero",""))</f>
        <v/>
      </c>
      <c r="P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Frontsheet'!$A$16:$AC$216,28,0))&lt;=0,"Actual hours aren't greater than zero",""))</f>
        <v/>
      </c>
      <c r="Q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Frontsheet'!$A$16:$AC$216,28,0))&lt;1448,"Actual hours are under 1448",""))</f>
        <v/>
      </c>
      <c r="R76" s="66" t="str">
        <f ca="1">IF(A76="","",IF((VLOOKUP(A76,'Trust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Frontsheet'!$A$16:$AC$216,28,0))&gt;30000,"Actual hours are greater than 30,000",""))</f>
        <v/>
      </c>
      <c r="S76" s="66" t="str">
        <f ca="1">IF(A76="","",IF(AND((VLOOKUP(A76,'Trust - Frontsheet'!$A$16:$AC$216,10,0)+VLOOKUP(A76,'Trust - Frontsheet'!$A$16:$AC$216,12,0)+VLOOKUP(A76,'Trust - Frontsheet'!$A$16:$AC$216,14,0)+VLOOKUP(A76,'Trust - Frontsheet'!$A$16:$AC$216,16,0)+VLOOKUP(A76,'Trust - Frontsheet'!$A$16:$AC$216,18,0)+VLOOKUP(A76,'Trust - Frontsheet'!$A$16:$AC$216,20,0)+VLOOKUP(A76,'Trust - Frontsheet'!$A$16:$AC$216,22,0)+VLOOKUP(A76,'Trust - Frontsheet'!$A$16:$AC$216,24,0)+VLOOKUP(A76,'Trust - Frontsheet'!$A$16:$AC$216,26,0)+VLOOKUP(A76,'Trust - Frontsheet'!$A$16:$AC$216,28,0))&gt;0,VLOOKUP(A76,'Trust - Frontsheet'!$A$16:$AC$216,29,0)&lt;=0),"Actual hours entered with no patient count",""))</f>
        <v/>
      </c>
    </row>
    <row r="77" spans="1:19" ht="45" customHeight="1" x14ac:dyDescent="0.2">
      <c r="A77" s="66" t="str">
        <f ca="1">IF('Trust - Frontsheet'!A79="","",'Trust - Frontsheet'!A79)</f>
        <v/>
      </c>
      <c r="B77" s="66" t="str">
        <f ca="1">IF('Trust - Frontsheet'!A79="","",'Trust - Frontsheet'!D79)</f>
        <v/>
      </c>
      <c r="C77" s="66" t="str">
        <f ca="1">IF(VLOOKUP(A77,'Trust - Frontsheet'!$A$16:$AC$215,5,0)="","",VLOOKUP(A77,'Trust - Frontsheet'!$A$16:$AC$216,5,0))</f>
        <v/>
      </c>
      <c r="D77" s="66" t="str">
        <f ca="1">IF(VLOOKUP(A77,'Trust - Frontsheet'!$A$16:$AC$215,6,0)="","",VLOOKUP(A77,'Trust - Frontsheet'!$A$16:$AC$216,6,0))</f>
        <v/>
      </c>
      <c r="E77" s="66" t="str">
        <f ca="1">IF(A77="","",IF(AND('Trust - Frontsheet'!AK79&gt;1,ISNUMBER('Trust - Frontsheet'!AK79)),"Registered Nurses/Midwives Avg Day Fill rate &gt; 100%",""))</f>
        <v/>
      </c>
      <c r="F77" s="66" t="str">
        <f ca="1">IF(A77="","",IF(AND(ISNUMBER('Trust - Frontsheet'!AL79),'Trust - Frontsheet'!AL79&gt;1),"Non-Registered Nurses/Midwives Avg Day Fill rate &gt; 100%",""))</f>
        <v/>
      </c>
      <c r="G77" s="66" t="str">
        <f ca="1">IF(A77="","",IF(AND(ISNUMBER('Trust - Frontsheet'!AM79),'Trust - Frontsheet'!AM79&gt;1),"Registered Nursing Associates Day Fill rate &gt; 100%",""))</f>
        <v/>
      </c>
      <c r="H77" s="66" t="str">
        <f ca="1">IF(A77="","",IF(AND(ISNUMBER('Trust - Frontsheet'!AN79),'Trust - Frontsheet'!AN79&gt;1),"Non-Registered Nursing Associates Day Fill rate &gt; 100%",""))</f>
        <v/>
      </c>
      <c r="I77" s="66" t="str">
        <f ca="1">IF(A77="","",IF(AND(ISNUMBER('Trust - Frontsheet'!AO79),'Trust - Frontsheet'!AO79&gt;1),"Registered Nurses/Midwives Avg Night Fill rate &gt; 100%",""))</f>
        <v/>
      </c>
      <c r="J77" s="66" t="str">
        <f ca="1">IF(A77="","",IF(AND(ISNUMBER('Trust - Frontsheet'!AP79),'Trust - Frontsheet'!AP79&gt;1),"Non-Registered Nurses/Midwives Avg Night Fill rate &gt;100%",""))</f>
        <v/>
      </c>
      <c r="K77" s="66" t="str">
        <f ca="1">IF(A77="","",IF(AND(ISNUMBER('Trust - Frontsheet'!AQ79),'Trust - Frontsheet'!AQ79&gt;1),"Registered Nursing Associates Avg Night Fill rate 100%",""))</f>
        <v/>
      </c>
      <c r="L77" s="66" t="str">
        <f ca="1">IF(A77="","",IF(AND(ISNUMBER('Trust - Frontsheet'!AR79),'Trust - Frontsheet'!AR79&gt;1),"Non-Registered Nursing Associates Avg Night Fill rate &gt; 100%",""))</f>
        <v/>
      </c>
      <c r="M77" s="66" t="str">
        <f ca="1">IF(A77="","",IF(AND(ISNUMBER('Trust - Frontsheet'!AS79),'Trust - Frontsheet'!AS79&gt;1),"Registered Allied Health Professionals Avg Fill rate &gt; 100%",""))</f>
        <v/>
      </c>
      <c r="N77" s="66" t="str">
        <f ca="1">IF(A77="","",IF(AND(ISNUMBER('Trust - Frontsheet'!AT79),'Trust - Frontsheet'!AT79&gt;1),"Non-Registered Allied Health Professionals Avg Fill rate &gt; 100%",""))</f>
        <v/>
      </c>
      <c r="O77" s="66" t="str">
        <f ca="1">IF(A77="","",IF((VLOOKUP(A77,'Trust - Frontsheet'!$A$16:$AC$216,9,0)+VLOOKUP(A77,'Trust - Frontsheet'!$A$16:$AC$216,11,0)+VLOOKUP(A77,'Trust - Frontsheet'!$A$16:$AC$216,13,0)+VLOOKUP(A77,'Trust - Frontsheet'!$A$16:$AC$216,15,0)+VLOOKUP(A77,'Trust - Frontsheet'!$A$16:$AC$216,17,0)+VLOOKUP(A77,'Trust - Frontsheet'!$A$16:$AC$216,19,0)+VLOOKUP(A77,'Trust - Frontsheet'!$A$16:$AC$216,21,0)+VLOOKUP(A77,'Trust - Frontsheet'!$A$16:$AC$216,23,0)+VLOOKUP(A77,'Trust - Frontsheet'!$A$16:$AC$216,25,0)+VLOOKUP(A77,'Trust - Frontsheet'!$A$16:$AC$216,27,0))&lt;=0,"Planned hours aren't greater than zero",""))</f>
        <v/>
      </c>
      <c r="P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Frontsheet'!$A$16:$AC$216,28,0))&lt;=0,"Actual hours aren't greater than zero",""))</f>
        <v/>
      </c>
      <c r="Q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Frontsheet'!$A$16:$AC$216,28,0))&lt;1448,"Actual hours are under 1448",""))</f>
        <v/>
      </c>
      <c r="R77" s="66" t="str">
        <f ca="1">IF(A77="","",IF((VLOOKUP(A77,'Trust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Frontsheet'!$A$16:$AC$216,28,0))&gt;30000,"Actual hours are greater than 30,000",""))</f>
        <v/>
      </c>
      <c r="S77" s="66" t="str">
        <f ca="1">IF(A77="","",IF(AND((VLOOKUP(A77,'Trust - Frontsheet'!$A$16:$AC$216,10,0)+VLOOKUP(A77,'Trust - Frontsheet'!$A$16:$AC$216,12,0)+VLOOKUP(A77,'Trust - Frontsheet'!$A$16:$AC$216,14,0)+VLOOKUP(A77,'Trust - Frontsheet'!$A$16:$AC$216,16,0)+VLOOKUP(A77,'Trust - Frontsheet'!$A$16:$AC$216,18,0)+VLOOKUP(A77,'Trust - Frontsheet'!$A$16:$AC$216,20,0)+VLOOKUP(A77,'Trust - Frontsheet'!$A$16:$AC$216,22,0)+VLOOKUP(A77,'Trust - Frontsheet'!$A$16:$AC$216,24,0)+VLOOKUP(A77,'Trust - Frontsheet'!$A$16:$AC$216,26,0)+VLOOKUP(A77,'Trust - Frontsheet'!$A$16:$AC$216,28,0))&gt;0,VLOOKUP(A77,'Trust - Frontsheet'!$A$16:$AC$216,29,0)&lt;=0),"Actual hours entered with no patient count",""))</f>
        <v/>
      </c>
    </row>
    <row r="78" spans="1:19" ht="45" customHeight="1" x14ac:dyDescent="0.2">
      <c r="A78" s="66" t="str">
        <f ca="1">IF('Trust - Frontsheet'!A80="","",'Trust - Frontsheet'!A80)</f>
        <v/>
      </c>
      <c r="B78" s="66" t="str">
        <f ca="1">IF('Trust - Frontsheet'!A80="","",'Trust - Frontsheet'!D80)</f>
        <v/>
      </c>
      <c r="C78" s="66" t="str">
        <f ca="1">IF(VLOOKUP(A78,'Trust - Frontsheet'!$A$16:$AC$215,5,0)="","",VLOOKUP(A78,'Trust - Frontsheet'!$A$16:$AC$216,5,0))</f>
        <v/>
      </c>
      <c r="D78" s="66" t="str">
        <f ca="1">IF(VLOOKUP(A78,'Trust - Frontsheet'!$A$16:$AC$215,6,0)="","",VLOOKUP(A78,'Trust - Frontsheet'!$A$16:$AC$216,6,0))</f>
        <v/>
      </c>
      <c r="E78" s="66" t="str">
        <f ca="1">IF(A78="","",IF(AND('Trust - Frontsheet'!AK80&gt;1,ISNUMBER('Trust - Frontsheet'!AK80)),"Registered Nurses/Midwives Avg Day Fill rate &gt; 100%",""))</f>
        <v/>
      </c>
      <c r="F78" s="66" t="str">
        <f ca="1">IF(A78="","",IF(AND(ISNUMBER('Trust - Frontsheet'!AL80),'Trust - Frontsheet'!AL80&gt;1),"Non-Registered Nurses/Midwives Avg Day Fill rate &gt; 100%",""))</f>
        <v/>
      </c>
      <c r="G78" s="66" t="str">
        <f ca="1">IF(A78="","",IF(AND(ISNUMBER('Trust - Frontsheet'!AM80),'Trust - Frontsheet'!AM80&gt;1),"Registered Nursing Associates Day Fill rate &gt; 100%",""))</f>
        <v/>
      </c>
      <c r="H78" s="66" t="str">
        <f ca="1">IF(A78="","",IF(AND(ISNUMBER('Trust - Frontsheet'!AN80),'Trust - Frontsheet'!AN80&gt;1),"Non-Registered Nursing Associates Day Fill rate &gt; 100%",""))</f>
        <v/>
      </c>
      <c r="I78" s="66" t="str">
        <f ca="1">IF(A78="","",IF(AND(ISNUMBER('Trust - Frontsheet'!AO80),'Trust - Frontsheet'!AO80&gt;1),"Registered Nurses/Midwives Avg Night Fill rate &gt; 100%",""))</f>
        <v/>
      </c>
      <c r="J78" s="66" t="str">
        <f ca="1">IF(A78="","",IF(AND(ISNUMBER('Trust - Frontsheet'!AP80),'Trust - Frontsheet'!AP80&gt;1),"Non-Registered Nurses/Midwives Avg Night Fill rate &gt;100%",""))</f>
        <v/>
      </c>
      <c r="K78" s="66" t="str">
        <f ca="1">IF(A78="","",IF(AND(ISNUMBER('Trust - Frontsheet'!AQ80),'Trust - Frontsheet'!AQ80&gt;1),"Registered Nursing Associates Avg Night Fill rate 100%",""))</f>
        <v/>
      </c>
      <c r="L78" s="66" t="str">
        <f ca="1">IF(A78="","",IF(AND(ISNUMBER('Trust - Frontsheet'!AR80),'Trust - Frontsheet'!AR80&gt;1),"Non-Registered Nursing Associates Avg Night Fill rate &gt; 100%",""))</f>
        <v/>
      </c>
      <c r="M78" s="66" t="str">
        <f ca="1">IF(A78="","",IF(AND(ISNUMBER('Trust - Frontsheet'!AS80),'Trust - Frontsheet'!AS80&gt;1),"Registered Allied Health Professionals Avg Fill rate &gt; 100%",""))</f>
        <v/>
      </c>
      <c r="N78" s="66" t="str">
        <f ca="1">IF(A78="","",IF(AND(ISNUMBER('Trust - Frontsheet'!AT80),'Trust - Frontsheet'!AT80&gt;1),"Non-Registered Allied Health Professionals Avg Fill rate &gt; 100%",""))</f>
        <v/>
      </c>
      <c r="O78" s="66" t="str">
        <f ca="1">IF(A78="","",IF((VLOOKUP(A78,'Trust - Frontsheet'!$A$16:$AC$216,9,0)+VLOOKUP(A78,'Trust - Frontsheet'!$A$16:$AC$216,11,0)+VLOOKUP(A78,'Trust - Frontsheet'!$A$16:$AC$216,13,0)+VLOOKUP(A78,'Trust - Frontsheet'!$A$16:$AC$216,15,0)+VLOOKUP(A78,'Trust - Frontsheet'!$A$16:$AC$216,17,0)+VLOOKUP(A78,'Trust - Frontsheet'!$A$16:$AC$216,19,0)+VLOOKUP(A78,'Trust - Frontsheet'!$A$16:$AC$216,21,0)+VLOOKUP(A78,'Trust - Frontsheet'!$A$16:$AC$216,23,0)+VLOOKUP(A78,'Trust - Frontsheet'!$A$16:$AC$216,25,0)+VLOOKUP(A78,'Trust - Frontsheet'!$A$16:$AC$216,27,0))&lt;=0,"Planned hours aren't greater than zero",""))</f>
        <v/>
      </c>
      <c r="P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Frontsheet'!$A$16:$AC$216,28,0))&lt;=0,"Actual hours aren't greater than zero",""))</f>
        <v/>
      </c>
      <c r="Q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Frontsheet'!$A$16:$AC$216,28,0))&lt;1448,"Actual hours are under 1448",""))</f>
        <v/>
      </c>
      <c r="R78" s="66" t="str">
        <f ca="1">IF(A78="","",IF((VLOOKUP(A78,'Trust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Frontsheet'!$A$16:$AC$216,28,0))&gt;30000,"Actual hours are greater than 30,000",""))</f>
        <v/>
      </c>
      <c r="S78" s="66" t="str">
        <f ca="1">IF(A78="","",IF(AND((VLOOKUP(A78,'Trust - Frontsheet'!$A$16:$AC$216,10,0)+VLOOKUP(A78,'Trust - Frontsheet'!$A$16:$AC$216,12,0)+VLOOKUP(A78,'Trust - Frontsheet'!$A$16:$AC$216,14,0)+VLOOKUP(A78,'Trust - Frontsheet'!$A$16:$AC$216,16,0)+VLOOKUP(A78,'Trust - Frontsheet'!$A$16:$AC$216,18,0)+VLOOKUP(A78,'Trust - Frontsheet'!$A$16:$AC$216,20,0)+VLOOKUP(A78,'Trust - Frontsheet'!$A$16:$AC$216,22,0)+VLOOKUP(A78,'Trust - Frontsheet'!$A$16:$AC$216,24,0)+VLOOKUP(A78,'Trust - Frontsheet'!$A$16:$AC$216,26,0)+VLOOKUP(A78,'Trust - Frontsheet'!$A$16:$AC$216,28,0))&gt;0,VLOOKUP(A78,'Trust - Frontsheet'!$A$16:$AC$216,29,0)&lt;=0),"Actual hours entered with no patient count",""))</f>
        <v/>
      </c>
    </row>
    <row r="79" spans="1:19" ht="45" customHeight="1" x14ac:dyDescent="0.2">
      <c r="A79" s="66" t="str">
        <f ca="1">IF('Trust - Frontsheet'!A81="","",'Trust - Frontsheet'!A81)</f>
        <v/>
      </c>
      <c r="B79" s="66" t="str">
        <f ca="1">IF('Trust - Frontsheet'!A81="","",'Trust - Frontsheet'!D81)</f>
        <v/>
      </c>
      <c r="C79" s="66" t="str">
        <f ca="1">IF(VLOOKUP(A79,'Trust - Frontsheet'!$A$16:$AC$215,5,0)="","",VLOOKUP(A79,'Trust - Frontsheet'!$A$16:$AC$216,5,0))</f>
        <v/>
      </c>
      <c r="D79" s="66" t="str">
        <f ca="1">IF(VLOOKUP(A79,'Trust - Frontsheet'!$A$16:$AC$215,6,0)="","",VLOOKUP(A79,'Trust - Frontsheet'!$A$16:$AC$216,6,0))</f>
        <v/>
      </c>
      <c r="E79" s="66" t="str">
        <f ca="1">IF(A79="","",IF(AND('Trust - Frontsheet'!AK81&gt;1,ISNUMBER('Trust - Frontsheet'!AK81)),"Registered Nurses/Midwives Avg Day Fill rate &gt; 100%",""))</f>
        <v/>
      </c>
      <c r="F79" s="66" t="str">
        <f ca="1">IF(A79="","",IF(AND(ISNUMBER('Trust - Frontsheet'!AL81),'Trust - Frontsheet'!AL81&gt;1),"Non-Registered Nurses/Midwives Avg Day Fill rate &gt; 100%",""))</f>
        <v/>
      </c>
      <c r="G79" s="66" t="str">
        <f ca="1">IF(A79="","",IF(AND(ISNUMBER('Trust - Frontsheet'!AM81),'Trust - Frontsheet'!AM81&gt;1),"Registered Nursing Associates Day Fill rate &gt; 100%",""))</f>
        <v/>
      </c>
      <c r="H79" s="66" t="str">
        <f ca="1">IF(A79="","",IF(AND(ISNUMBER('Trust - Frontsheet'!AN81),'Trust - Frontsheet'!AN81&gt;1),"Non-Registered Nursing Associates Day Fill rate &gt; 100%",""))</f>
        <v/>
      </c>
      <c r="I79" s="66" t="str">
        <f ca="1">IF(A79="","",IF(AND(ISNUMBER('Trust - Frontsheet'!AO81),'Trust - Frontsheet'!AO81&gt;1),"Registered Nurses/Midwives Avg Night Fill rate &gt; 100%",""))</f>
        <v/>
      </c>
      <c r="J79" s="66" t="str">
        <f ca="1">IF(A79="","",IF(AND(ISNUMBER('Trust - Frontsheet'!AP81),'Trust - Frontsheet'!AP81&gt;1),"Non-Registered Nurses/Midwives Avg Night Fill rate &gt;100%",""))</f>
        <v/>
      </c>
      <c r="K79" s="66" t="str">
        <f ca="1">IF(A79="","",IF(AND(ISNUMBER('Trust - Frontsheet'!AQ81),'Trust - Frontsheet'!AQ81&gt;1),"Registered Nursing Associates Avg Night Fill rate 100%",""))</f>
        <v/>
      </c>
      <c r="L79" s="66" t="str">
        <f ca="1">IF(A79="","",IF(AND(ISNUMBER('Trust - Frontsheet'!AR81),'Trust - Frontsheet'!AR81&gt;1),"Non-Registered Nursing Associates Avg Night Fill rate &gt; 100%",""))</f>
        <v/>
      </c>
      <c r="M79" s="66" t="str">
        <f ca="1">IF(A79="","",IF(AND(ISNUMBER('Trust - Frontsheet'!AS81),'Trust - Frontsheet'!AS81&gt;1),"Registered Allied Health Professionals Avg Fill rate &gt; 100%",""))</f>
        <v/>
      </c>
      <c r="N79" s="66" t="str">
        <f ca="1">IF(A79="","",IF(AND(ISNUMBER('Trust - Frontsheet'!AT81),'Trust - Frontsheet'!AT81&gt;1),"Non-Registered Allied Health Professionals Avg Fill rate &gt; 100%",""))</f>
        <v/>
      </c>
      <c r="O79" s="66" t="str">
        <f ca="1">IF(A79="","",IF((VLOOKUP(A79,'Trust - Frontsheet'!$A$16:$AC$216,9,0)+VLOOKUP(A79,'Trust - Frontsheet'!$A$16:$AC$216,11,0)+VLOOKUP(A79,'Trust - Frontsheet'!$A$16:$AC$216,13,0)+VLOOKUP(A79,'Trust - Frontsheet'!$A$16:$AC$216,15,0)+VLOOKUP(A79,'Trust - Frontsheet'!$A$16:$AC$216,17,0)+VLOOKUP(A79,'Trust - Frontsheet'!$A$16:$AC$216,19,0)+VLOOKUP(A79,'Trust - Frontsheet'!$A$16:$AC$216,21,0)+VLOOKUP(A79,'Trust - Frontsheet'!$A$16:$AC$216,23,0)+VLOOKUP(A79,'Trust - Frontsheet'!$A$16:$AC$216,25,0)+VLOOKUP(A79,'Trust - Frontsheet'!$A$16:$AC$216,27,0))&lt;=0,"Planned hours aren't greater than zero",""))</f>
        <v/>
      </c>
      <c r="P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Frontsheet'!$A$16:$AC$216,28,0))&lt;=0,"Actual hours aren't greater than zero",""))</f>
        <v/>
      </c>
      <c r="Q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Frontsheet'!$A$16:$AC$216,28,0))&lt;1448,"Actual hours are under 1448",""))</f>
        <v/>
      </c>
      <c r="R79" s="66" t="str">
        <f ca="1">IF(A79="","",IF((VLOOKUP(A79,'Trust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Frontsheet'!$A$16:$AC$216,28,0))&gt;30000,"Actual hours are greater than 30,000",""))</f>
        <v/>
      </c>
      <c r="S79" s="66" t="str">
        <f ca="1">IF(A79="","",IF(AND((VLOOKUP(A79,'Trust - Frontsheet'!$A$16:$AC$216,10,0)+VLOOKUP(A79,'Trust - Frontsheet'!$A$16:$AC$216,12,0)+VLOOKUP(A79,'Trust - Frontsheet'!$A$16:$AC$216,14,0)+VLOOKUP(A79,'Trust - Frontsheet'!$A$16:$AC$216,16,0)+VLOOKUP(A79,'Trust - Frontsheet'!$A$16:$AC$216,18,0)+VLOOKUP(A79,'Trust - Frontsheet'!$A$16:$AC$216,20,0)+VLOOKUP(A79,'Trust - Frontsheet'!$A$16:$AC$216,22,0)+VLOOKUP(A79,'Trust - Frontsheet'!$A$16:$AC$216,24,0)+VLOOKUP(A79,'Trust - Frontsheet'!$A$16:$AC$216,26,0)+VLOOKUP(A79,'Trust - Frontsheet'!$A$16:$AC$216,28,0))&gt;0,VLOOKUP(A79,'Trust - Frontsheet'!$A$16:$AC$216,29,0)&lt;=0),"Actual hours entered with no patient count",""))</f>
        <v/>
      </c>
    </row>
    <row r="80" spans="1:19" ht="45" customHeight="1" x14ac:dyDescent="0.2">
      <c r="A80" s="66" t="str">
        <f ca="1">IF('Trust - Frontsheet'!A82="","",'Trust - Frontsheet'!A82)</f>
        <v/>
      </c>
      <c r="B80" s="66" t="str">
        <f ca="1">IF('Trust - Frontsheet'!A82="","",'Trust - Frontsheet'!D82)</f>
        <v/>
      </c>
      <c r="C80" s="66" t="str">
        <f ca="1">IF(VLOOKUP(A80,'Trust - Frontsheet'!$A$16:$AC$215,5,0)="","",VLOOKUP(A80,'Trust - Frontsheet'!$A$16:$AC$216,5,0))</f>
        <v/>
      </c>
      <c r="D80" s="66" t="str">
        <f ca="1">IF(VLOOKUP(A80,'Trust - Frontsheet'!$A$16:$AC$215,6,0)="","",VLOOKUP(A80,'Trust - Frontsheet'!$A$16:$AC$216,6,0))</f>
        <v/>
      </c>
      <c r="E80" s="66" t="str">
        <f ca="1">IF(A80="","",IF(AND('Trust - Frontsheet'!AK82&gt;1,ISNUMBER('Trust - Frontsheet'!AK82)),"Registered Nurses/Midwives Avg Day Fill rate &gt; 100%",""))</f>
        <v/>
      </c>
      <c r="F80" s="66" t="str">
        <f ca="1">IF(A80="","",IF(AND(ISNUMBER('Trust - Frontsheet'!AL82),'Trust - Frontsheet'!AL82&gt;1),"Non-Registered Nurses/Midwives Avg Day Fill rate &gt; 100%",""))</f>
        <v/>
      </c>
      <c r="G80" s="66" t="str">
        <f ca="1">IF(A80="","",IF(AND(ISNUMBER('Trust - Frontsheet'!AM82),'Trust - Frontsheet'!AM82&gt;1),"Registered Nursing Associates Day Fill rate &gt; 100%",""))</f>
        <v/>
      </c>
      <c r="H80" s="66" t="str">
        <f ca="1">IF(A80="","",IF(AND(ISNUMBER('Trust - Frontsheet'!AN82),'Trust - Frontsheet'!AN82&gt;1),"Non-Registered Nursing Associates Day Fill rate &gt; 100%",""))</f>
        <v/>
      </c>
      <c r="I80" s="66" t="str">
        <f ca="1">IF(A80="","",IF(AND(ISNUMBER('Trust - Frontsheet'!AO82),'Trust - Frontsheet'!AO82&gt;1),"Registered Nurses/Midwives Avg Night Fill rate &gt; 100%",""))</f>
        <v/>
      </c>
      <c r="J80" s="66" t="str">
        <f ca="1">IF(A80="","",IF(AND(ISNUMBER('Trust - Frontsheet'!AP82),'Trust - Frontsheet'!AP82&gt;1),"Non-Registered Nurses/Midwives Avg Night Fill rate &gt;100%",""))</f>
        <v/>
      </c>
      <c r="K80" s="66" t="str">
        <f ca="1">IF(A80="","",IF(AND(ISNUMBER('Trust - Frontsheet'!AQ82),'Trust - Frontsheet'!AQ82&gt;1),"Registered Nursing Associates Avg Night Fill rate 100%",""))</f>
        <v/>
      </c>
      <c r="L80" s="66" t="str">
        <f ca="1">IF(A80="","",IF(AND(ISNUMBER('Trust - Frontsheet'!AR82),'Trust - Frontsheet'!AR82&gt;1),"Non-Registered Nursing Associates Avg Night Fill rate &gt; 100%",""))</f>
        <v/>
      </c>
      <c r="M80" s="66" t="str">
        <f ca="1">IF(A80="","",IF(AND(ISNUMBER('Trust - Frontsheet'!AS82),'Trust - Frontsheet'!AS82&gt;1),"Registered Allied Health Professionals Avg Fill rate &gt; 100%",""))</f>
        <v/>
      </c>
      <c r="N80" s="66" t="str">
        <f ca="1">IF(A80="","",IF(AND(ISNUMBER('Trust - Frontsheet'!AT82),'Trust - Frontsheet'!AT82&gt;1),"Non-Registered Allied Health Professionals Avg Fill rate &gt; 100%",""))</f>
        <v/>
      </c>
      <c r="O80" s="66" t="str">
        <f ca="1">IF(A80="","",IF((VLOOKUP(A80,'Trust - Frontsheet'!$A$16:$AC$216,9,0)+VLOOKUP(A80,'Trust - Frontsheet'!$A$16:$AC$216,11,0)+VLOOKUP(A80,'Trust - Frontsheet'!$A$16:$AC$216,13,0)+VLOOKUP(A80,'Trust - Frontsheet'!$A$16:$AC$216,15,0)+VLOOKUP(A80,'Trust - Frontsheet'!$A$16:$AC$216,17,0)+VLOOKUP(A80,'Trust - Frontsheet'!$A$16:$AC$216,19,0)+VLOOKUP(A80,'Trust - Frontsheet'!$A$16:$AC$216,21,0)+VLOOKUP(A80,'Trust - Frontsheet'!$A$16:$AC$216,23,0)+VLOOKUP(A80,'Trust - Frontsheet'!$A$16:$AC$216,25,0)+VLOOKUP(A80,'Trust - Frontsheet'!$A$16:$AC$216,27,0))&lt;=0,"Planned hours aren't greater than zero",""))</f>
        <v/>
      </c>
      <c r="P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Frontsheet'!$A$16:$AC$216,28,0))&lt;=0,"Actual hours aren't greater than zero",""))</f>
        <v/>
      </c>
      <c r="Q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Frontsheet'!$A$16:$AC$216,28,0))&lt;1448,"Actual hours are under 1448",""))</f>
        <v/>
      </c>
      <c r="R80" s="66" t="str">
        <f ca="1">IF(A80="","",IF((VLOOKUP(A80,'Trust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Frontsheet'!$A$16:$AC$216,28,0))&gt;30000,"Actual hours are greater than 30,000",""))</f>
        <v/>
      </c>
      <c r="S80" s="66" t="str">
        <f ca="1">IF(A80="","",IF(AND((VLOOKUP(A80,'Trust - Frontsheet'!$A$16:$AC$216,10,0)+VLOOKUP(A80,'Trust - Frontsheet'!$A$16:$AC$216,12,0)+VLOOKUP(A80,'Trust - Frontsheet'!$A$16:$AC$216,14,0)+VLOOKUP(A80,'Trust - Frontsheet'!$A$16:$AC$216,16,0)+VLOOKUP(A80,'Trust - Frontsheet'!$A$16:$AC$216,18,0)+VLOOKUP(A80,'Trust - Frontsheet'!$A$16:$AC$216,20,0)+VLOOKUP(A80,'Trust - Frontsheet'!$A$16:$AC$216,22,0)+VLOOKUP(A80,'Trust - Frontsheet'!$A$16:$AC$216,24,0)+VLOOKUP(A80,'Trust - Frontsheet'!$A$16:$AC$216,26,0)+VLOOKUP(A80,'Trust - Frontsheet'!$A$16:$AC$216,28,0))&gt;0,VLOOKUP(A80,'Trust - Frontsheet'!$A$16:$AC$216,29,0)&lt;=0),"Actual hours entered with no patient count",""))</f>
        <v/>
      </c>
    </row>
    <row r="81" spans="1:19" ht="45" customHeight="1" x14ac:dyDescent="0.2">
      <c r="A81" s="66" t="str">
        <f ca="1">IF('Trust - Frontsheet'!A83="","",'Trust - Frontsheet'!A83)</f>
        <v/>
      </c>
      <c r="B81" s="66" t="str">
        <f ca="1">IF('Trust - Frontsheet'!A83="","",'Trust - Frontsheet'!D83)</f>
        <v/>
      </c>
      <c r="C81" s="66" t="str">
        <f ca="1">IF(VLOOKUP(A81,'Trust - Frontsheet'!$A$16:$AC$215,5,0)="","",VLOOKUP(A81,'Trust - Frontsheet'!$A$16:$AC$216,5,0))</f>
        <v/>
      </c>
      <c r="D81" s="66" t="str">
        <f ca="1">IF(VLOOKUP(A81,'Trust - Frontsheet'!$A$16:$AC$215,6,0)="","",VLOOKUP(A81,'Trust - Frontsheet'!$A$16:$AC$216,6,0))</f>
        <v/>
      </c>
      <c r="E81" s="66" t="str">
        <f ca="1">IF(A81="","",IF(AND('Trust - Frontsheet'!AK83&gt;1,ISNUMBER('Trust - Frontsheet'!AK83)),"Registered Nurses/Midwives Avg Day Fill rate &gt; 100%",""))</f>
        <v/>
      </c>
      <c r="F81" s="66" t="str">
        <f ca="1">IF(A81="","",IF(AND(ISNUMBER('Trust - Frontsheet'!AL83),'Trust - Frontsheet'!AL83&gt;1),"Non-Registered Nurses/Midwives Avg Day Fill rate &gt; 100%",""))</f>
        <v/>
      </c>
      <c r="G81" s="66" t="str">
        <f ca="1">IF(A81="","",IF(AND(ISNUMBER('Trust - Frontsheet'!AM83),'Trust - Frontsheet'!AM83&gt;1),"Registered Nursing Associates Day Fill rate &gt; 100%",""))</f>
        <v/>
      </c>
      <c r="H81" s="66" t="str">
        <f ca="1">IF(A81="","",IF(AND(ISNUMBER('Trust - Frontsheet'!AN83),'Trust - Frontsheet'!AN83&gt;1),"Non-Registered Nursing Associates Day Fill rate &gt; 100%",""))</f>
        <v/>
      </c>
      <c r="I81" s="66" t="str">
        <f ca="1">IF(A81="","",IF(AND(ISNUMBER('Trust - Frontsheet'!AO83),'Trust - Frontsheet'!AO83&gt;1),"Registered Nurses/Midwives Avg Night Fill rate &gt; 100%",""))</f>
        <v/>
      </c>
      <c r="J81" s="66" t="str">
        <f ca="1">IF(A81="","",IF(AND(ISNUMBER('Trust - Frontsheet'!AP83),'Trust - Frontsheet'!AP83&gt;1),"Non-Registered Nurses/Midwives Avg Night Fill rate &gt;100%",""))</f>
        <v/>
      </c>
      <c r="K81" s="66" t="str">
        <f ca="1">IF(A81="","",IF(AND(ISNUMBER('Trust - Frontsheet'!AQ83),'Trust - Frontsheet'!AQ83&gt;1),"Registered Nursing Associates Avg Night Fill rate 100%",""))</f>
        <v/>
      </c>
      <c r="L81" s="66" t="str">
        <f ca="1">IF(A81="","",IF(AND(ISNUMBER('Trust - Frontsheet'!AR83),'Trust - Frontsheet'!AR83&gt;1),"Non-Registered Nursing Associates Avg Night Fill rate &gt; 100%",""))</f>
        <v/>
      </c>
      <c r="M81" s="66" t="str">
        <f ca="1">IF(A81="","",IF(AND(ISNUMBER('Trust - Frontsheet'!AS83),'Trust - Frontsheet'!AS83&gt;1),"Registered Allied Health Professionals Avg Fill rate &gt; 100%",""))</f>
        <v/>
      </c>
      <c r="N81" s="66" t="str">
        <f ca="1">IF(A81="","",IF(AND(ISNUMBER('Trust - Frontsheet'!AT83),'Trust - Frontsheet'!AT83&gt;1),"Non-Registered Allied Health Professionals Avg Fill rate &gt; 100%",""))</f>
        <v/>
      </c>
      <c r="O81" s="66" t="str">
        <f ca="1">IF(A81="","",IF((VLOOKUP(A81,'Trust - Frontsheet'!$A$16:$AC$216,9,0)+VLOOKUP(A81,'Trust - Frontsheet'!$A$16:$AC$216,11,0)+VLOOKUP(A81,'Trust - Frontsheet'!$A$16:$AC$216,13,0)+VLOOKUP(A81,'Trust - Frontsheet'!$A$16:$AC$216,15,0)+VLOOKUP(A81,'Trust - Frontsheet'!$A$16:$AC$216,17,0)+VLOOKUP(A81,'Trust - Frontsheet'!$A$16:$AC$216,19,0)+VLOOKUP(A81,'Trust - Frontsheet'!$A$16:$AC$216,21,0)+VLOOKUP(A81,'Trust - Frontsheet'!$A$16:$AC$216,23,0)+VLOOKUP(A81,'Trust - Frontsheet'!$A$16:$AC$216,25,0)+VLOOKUP(A81,'Trust - Frontsheet'!$A$16:$AC$216,27,0))&lt;=0,"Planned hours aren't greater than zero",""))</f>
        <v/>
      </c>
      <c r="P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Frontsheet'!$A$16:$AC$216,28,0))&lt;=0,"Actual hours aren't greater than zero",""))</f>
        <v/>
      </c>
      <c r="Q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Frontsheet'!$A$16:$AC$216,28,0))&lt;1448,"Actual hours are under 1448",""))</f>
        <v/>
      </c>
      <c r="R81" s="66" t="str">
        <f ca="1">IF(A81="","",IF((VLOOKUP(A81,'Trust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Frontsheet'!$A$16:$AC$216,28,0))&gt;30000,"Actual hours are greater than 30,000",""))</f>
        <v/>
      </c>
      <c r="S81" s="66" t="str">
        <f ca="1">IF(A81="","",IF(AND((VLOOKUP(A81,'Trust - Frontsheet'!$A$16:$AC$216,10,0)+VLOOKUP(A81,'Trust - Frontsheet'!$A$16:$AC$216,12,0)+VLOOKUP(A81,'Trust - Frontsheet'!$A$16:$AC$216,14,0)+VLOOKUP(A81,'Trust - Frontsheet'!$A$16:$AC$216,16,0)+VLOOKUP(A81,'Trust - Frontsheet'!$A$16:$AC$216,18,0)+VLOOKUP(A81,'Trust - Frontsheet'!$A$16:$AC$216,20,0)+VLOOKUP(A81,'Trust - Frontsheet'!$A$16:$AC$216,22,0)+VLOOKUP(A81,'Trust - Frontsheet'!$A$16:$AC$216,24,0)+VLOOKUP(A81,'Trust - Frontsheet'!$A$16:$AC$216,26,0)+VLOOKUP(A81,'Trust - Frontsheet'!$A$16:$AC$216,28,0))&gt;0,VLOOKUP(A81,'Trust - Frontsheet'!$A$16:$AC$216,29,0)&lt;=0),"Actual hours entered with no patient count",""))</f>
        <v/>
      </c>
    </row>
    <row r="82" spans="1:19" ht="45" customHeight="1" x14ac:dyDescent="0.2">
      <c r="A82" s="66" t="str">
        <f ca="1">IF('Trust - Frontsheet'!A84="","",'Trust - Frontsheet'!A84)</f>
        <v/>
      </c>
      <c r="B82" s="66" t="str">
        <f ca="1">IF('Trust - Frontsheet'!A84="","",'Trust - Frontsheet'!D84)</f>
        <v/>
      </c>
      <c r="C82" s="66" t="str">
        <f ca="1">IF(VLOOKUP(A82,'Trust - Frontsheet'!$A$16:$AC$215,5,0)="","",VLOOKUP(A82,'Trust - Frontsheet'!$A$16:$AC$216,5,0))</f>
        <v/>
      </c>
      <c r="D82" s="66" t="str">
        <f ca="1">IF(VLOOKUP(A82,'Trust - Frontsheet'!$A$16:$AC$215,6,0)="","",VLOOKUP(A82,'Trust - Frontsheet'!$A$16:$AC$216,6,0))</f>
        <v/>
      </c>
      <c r="E82" s="66" t="str">
        <f ca="1">IF(A82="","",IF(AND('Trust - Frontsheet'!AK84&gt;1,ISNUMBER('Trust - Frontsheet'!AK84)),"Registered Nurses/Midwives Avg Day Fill rate &gt; 100%",""))</f>
        <v/>
      </c>
      <c r="F82" s="66" t="str">
        <f ca="1">IF(A82="","",IF(AND(ISNUMBER('Trust - Frontsheet'!AL84),'Trust - Frontsheet'!AL84&gt;1),"Non-Registered Nurses/Midwives Avg Day Fill rate &gt; 100%",""))</f>
        <v/>
      </c>
      <c r="G82" s="66" t="str">
        <f ca="1">IF(A82="","",IF(AND(ISNUMBER('Trust - Frontsheet'!AM84),'Trust - Frontsheet'!AM84&gt;1),"Registered Nursing Associates Day Fill rate &gt; 100%",""))</f>
        <v/>
      </c>
      <c r="H82" s="66" t="str">
        <f ca="1">IF(A82="","",IF(AND(ISNUMBER('Trust - Frontsheet'!AN84),'Trust - Frontsheet'!AN84&gt;1),"Non-Registered Nursing Associates Day Fill rate &gt; 100%",""))</f>
        <v/>
      </c>
      <c r="I82" s="66" t="str">
        <f ca="1">IF(A82="","",IF(AND(ISNUMBER('Trust - Frontsheet'!AO84),'Trust - Frontsheet'!AO84&gt;1),"Registered Nurses/Midwives Avg Night Fill rate &gt; 100%",""))</f>
        <v/>
      </c>
      <c r="J82" s="66" t="str">
        <f ca="1">IF(A82="","",IF(AND(ISNUMBER('Trust - Frontsheet'!AP84),'Trust - Frontsheet'!AP84&gt;1),"Non-Registered Nurses/Midwives Avg Night Fill rate &gt;100%",""))</f>
        <v/>
      </c>
      <c r="K82" s="66" t="str">
        <f ca="1">IF(A82="","",IF(AND(ISNUMBER('Trust - Frontsheet'!AQ84),'Trust - Frontsheet'!AQ84&gt;1),"Registered Nursing Associates Avg Night Fill rate 100%",""))</f>
        <v/>
      </c>
      <c r="L82" s="66" t="str">
        <f ca="1">IF(A82="","",IF(AND(ISNUMBER('Trust - Frontsheet'!AR84),'Trust - Frontsheet'!AR84&gt;1),"Non-Registered Nursing Associates Avg Night Fill rate &gt; 100%",""))</f>
        <v/>
      </c>
      <c r="M82" s="66" t="str">
        <f ca="1">IF(A82="","",IF(AND(ISNUMBER('Trust - Frontsheet'!AS84),'Trust - Frontsheet'!AS84&gt;1),"Registered Allied Health Professionals Avg Fill rate &gt; 100%",""))</f>
        <v/>
      </c>
      <c r="N82" s="66" t="str">
        <f ca="1">IF(A82="","",IF(AND(ISNUMBER('Trust - Frontsheet'!AT84),'Trust - Frontsheet'!AT84&gt;1),"Non-Registered Allied Health Professionals Avg Fill rate &gt; 100%",""))</f>
        <v/>
      </c>
      <c r="O82" s="66" t="str">
        <f ca="1">IF(A82="","",IF((VLOOKUP(A82,'Trust - Frontsheet'!$A$16:$AC$216,9,0)+VLOOKUP(A82,'Trust - Frontsheet'!$A$16:$AC$216,11,0)+VLOOKUP(A82,'Trust - Frontsheet'!$A$16:$AC$216,13,0)+VLOOKUP(A82,'Trust - Frontsheet'!$A$16:$AC$216,15,0)+VLOOKUP(A82,'Trust - Frontsheet'!$A$16:$AC$216,17,0)+VLOOKUP(A82,'Trust - Frontsheet'!$A$16:$AC$216,19,0)+VLOOKUP(A82,'Trust - Frontsheet'!$A$16:$AC$216,21,0)+VLOOKUP(A82,'Trust - Frontsheet'!$A$16:$AC$216,23,0)+VLOOKUP(A82,'Trust - Frontsheet'!$A$16:$AC$216,25,0)+VLOOKUP(A82,'Trust - Frontsheet'!$A$16:$AC$216,27,0))&lt;=0,"Planned hours aren't greater than zero",""))</f>
        <v/>
      </c>
      <c r="P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Frontsheet'!$A$16:$AC$216,28,0))&lt;=0,"Actual hours aren't greater than zero",""))</f>
        <v/>
      </c>
      <c r="Q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Frontsheet'!$A$16:$AC$216,28,0))&lt;1448,"Actual hours are under 1448",""))</f>
        <v/>
      </c>
      <c r="R82" s="66" t="str">
        <f ca="1">IF(A82="","",IF((VLOOKUP(A82,'Trust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Frontsheet'!$A$16:$AC$216,28,0))&gt;30000,"Actual hours are greater than 30,000",""))</f>
        <v/>
      </c>
      <c r="S82" s="66" t="str">
        <f ca="1">IF(A82="","",IF(AND((VLOOKUP(A82,'Trust - Frontsheet'!$A$16:$AC$216,10,0)+VLOOKUP(A82,'Trust - Frontsheet'!$A$16:$AC$216,12,0)+VLOOKUP(A82,'Trust - Frontsheet'!$A$16:$AC$216,14,0)+VLOOKUP(A82,'Trust - Frontsheet'!$A$16:$AC$216,16,0)+VLOOKUP(A82,'Trust - Frontsheet'!$A$16:$AC$216,18,0)+VLOOKUP(A82,'Trust - Frontsheet'!$A$16:$AC$216,20,0)+VLOOKUP(A82,'Trust - Frontsheet'!$A$16:$AC$216,22,0)+VLOOKUP(A82,'Trust - Frontsheet'!$A$16:$AC$216,24,0)+VLOOKUP(A82,'Trust - Frontsheet'!$A$16:$AC$216,26,0)+VLOOKUP(A82,'Trust - Frontsheet'!$A$16:$AC$216,28,0))&gt;0,VLOOKUP(A82,'Trust - Frontsheet'!$A$16:$AC$216,29,0)&lt;=0),"Actual hours entered with no patient count",""))</f>
        <v/>
      </c>
    </row>
    <row r="83" spans="1:19" ht="45" customHeight="1" x14ac:dyDescent="0.2">
      <c r="A83" s="66" t="str">
        <f ca="1">IF('Trust - Frontsheet'!A85="","",'Trust - Frontsheet'!A85)</f>
        <v/>
      </c>
      <c r="B83" s="66" t="str">
        <f ca="1">IF('Trust - Frontsheet'!A85="","",'Trust - Frontsheet'!D85)</f>
        <v/>
      </c>
      <c r="C83" s="66" t="str">
        <f ca="1">IF(VLOOKUP(A83,'Trust - Frontsheet'!$A$16:$AC$215,5,0)="","",VLOOKUP(A83,'Trust - Frontsheet'!$A$16:$AC$216,5,0))</f>
        <v/>
      </c>
      <c r="D83" s="66" t="str">
        <f ca="1">IF(VLOOKUP(A83,'Trust - Frontsheet'!$A$16:$AC$215,6,0)="","",VLOOKUP(A83,'Trust - Frontsheet'!$A$16:$AC$216,6,0))</f>
        <v/>
      </c>
      <c r="E83" s="66" t="str">
        <f ca="1">IF(A83="","",IF(AND('Trust - Frontsheet'!AK85&gt;1,ISNUMBER('Trust - Frontsheet'!AK85)),"Registered Nurses/Midwives Avg Day Fill rate &gt; 100%",""))</f>
        <v/>
      </c>
      <c r="F83" s="66" t="str">
        <f ca="1">IF(A83="","",IF(AND(ISNUMBER('Trust - Frontsheet'!AL85),'Trust - Frontsheet'!AL85&gt;1),"Non-Registered Nurses/Midwives Avg Day Fill rate &gt; 100%",""))</f>
        <v/>
      </c>
      <c r="G83" s="66" t="str">
        <f ca="1">IF(A83="","",IF(AND(ISNUMBER('Trust - Frontsheet'!AM85),'Trust - Frontsheet'!AM85&gt;1),"Registered Nursing Associates Day Fill rate &gt; 100%",""))</f>
        <v/>
      </c>
      <c r="H83" s="66" t="str">
        <f ca="1">IF(A83="","",IF(AND(ISNUMBER('Trust - Frontsheet'!AN85),'Trust - Frontsheet'!AN85&gt;1),"Non-Registered Nursing Associates Day Fill rate &gt; 100%",""))</f>
        <v/>
      </c>
      <c r="I83" s="66" t="str">
        <f ca="1">IF(A83="","",IF(AND(ISNUMBER('Trust - Frontsheet'!AO85),'Trust - Frontsheet'!AO85&gt;1),"Registered Nurses/Midwives Avg Night Fill rate &gt; 100%",""))</f>
        <v/>
      </c>
      <c r="J83" s="66" t="str">
        <f ca="1">IF(A83="","",IF(AND(ISNUMBER('Trust - Frontsheet'!AP85),'Trust - Frontsheet'!AP85&gt;1),"Non-Registered Nurses/Midwives Avg Night Fill rate &gt;100%",""))</f>
        <v/>
      </c>
      <c r="K83" s="66" t="str">
        <f ca="1">IF(A83="","",IF(AND(ISNUMBER('Trust - Frontsheet'!AQ85),'Trust - Frontsheet'!AQ85&gt;1),"Registered Nursing Associates Avg Night Fill rate 100%",""))</f>
        <v/>
      </c>
      <c r="L83" s="66" t="str">
        <f ca="1">IF(A83="","",IF(AND(ISNUMBER('Trust - Frontsheet'!AR85),'Trust - Frontsheet'!AR85&gt;1),"Non-Registered Nursing Associates Avg Night Fill rate &gt; 100%",""))</f>
        <v/>
      </c>
      <c r="M83" s="66" t="str">
        <f ca="1">IF(A83="","",IF(AND(ISNUMBER('Trust - Frontsheet'!AS85),'Trust - Frontsheet'!AS85&gt;1),"Registered Allied Health Professionals Avg Fill rate &gt; 100%",""))</f>
        <v/>
      </c>
      <c r="N83" s="66" t="str">
        <f ca="1">IF(A83="","",IF(AND(ISNUMBER('Trust - Frontsheet'!AT85),'Trust - Frontsheet'!AT85&gt;1),"Non-Registered Allied Health Professionals Avg Fill rate &gt; 100%",""))</f>
        <v/>
      </c>
      <c r="O83" s="66" t="str">
        <f ca="1">IF(A83="","",IF((VLOOKUP(A83,'Trust - Frontsheet'!$A$16:$AC$216,9,0)+VLOOKUP(A83,'Trust - Frontsheet'!$A$16:$AC$216,11,0)+VLOOKUP(A83,'Trust - Frontsheet'!$A$16:$AC$216,13,0)+VLOOKUP(A83,'Trust - Frontsheet'!$A$16:$AC$216,15,0)+VLOOKUP(A83,'Trust - Frontsheet'!$A$16:$AC$216,17,0)+VLOOKUP(A83,'Trust - Frontsheet'!$A$16:$AC$216,19,0)+VLOOKUP(A83,'Trust - Frontsheet'!$A$16:$AC$216,21,0)+VLOOKUP(A83,'Trust - Frontsheet'!$A$16:$AC$216,23,0)+VLOOKUP(A83,'Trust - Frontsheet'!$A$16:$AC$216,25,0)+VLOOKUP(A83,'Trust - Frontsheet'!$A$16:$AC$216,27,0))&lt;=0,"Planned hours aren't greater than zero",""))</f>
        <v/>
      </c>
      <c r="P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Frontsheet'!$A$16:$AC$216,28,0))&lt;=0,"Actual hours aren't greater than zero",""))</f>
        <v/>
      </c>
      <c r="Q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Frontsheet'!$A$16:$AC$216,28,0))&lt;1448,"Actual hours are under 1448",""))</f>
        <v/>
      </c>
      <c r="R83" s="66" t="str">
        <f ca="1">IF(A83="","",IF((VLOOKUP(A83,'Trust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Frontsheet'!$A$16:$AC$216,28,0))&gt;30000,"Actual hours are greater than 30,000",""))</f>
        <v/>
      </c>
      <c r="S83" s="66" t="str">
        <f ca="1">IF(A83="","",IF(AND((VLOOKUP(A83,'Trust - Frontsheet'!$A$16:$AC$216,10,0)+VLOOKUP(A83,'Trust - Frontsheet'!$A$16:$AC$216,12,0)+VLOOKUP(A83,'Trust - Frontsheet'!$A$16:$AC$216,14,0)+VLOOKUP(A83,'Trust - Frontsheet'!$A$16:$AC$216,16,0)+VLOOKUP(A83,'Trust - Frontsheet'!$A$16:$AC$216,18,0)+VLOOKUP(A83,'Trust - Frontsheet'!$A$16:$AC$216,20,0)+VLOOKUP(A83,'Trust - Frontsheet'!$A$16:$AC$216,22,0)+VLOOKUP(A83,'Trust - Frontsheet'!$A$16:$AC$216,24,0)+VLOOKUP(A83,'Trust - Frontsheet'!$A$16:$AC$216,26,0)+VLOOKUP(A83,'Trust - Frontsheet'!$A$16:$AC$216,28,0))&gt;0,VLOOKUP(A83,'Trust - Frontsheet'!$A$16:$AC$216,29,0)&lt;=0),"Actual hours entered with no patient count",""))</f>
        <v/>
      </c>
    </row>
    <row r="84" spans="1:19" ht="45" customHeight="1" x14ac:dyDescent="0.2">
      <c r="A84" s="66" t="str">
        <f ca="1">IF('Trust - Frontsheet'!A86="","",'Trust - Frontsheet'!A86)</f>
        <v/>
      </c>
      <c r="B84" s="66" t="str">
        <f ca="1">IF('Trust - Frontsheet'!A86="","",'Trust - Frontsheet'!D86)</f>
        <v/>
      </c>
      <c r="C84" s="66" t="str">
        <f ca="1">IF(VLOOKUP(A84,'Trust - Frontsheet'!$A$16:$AC$215,5,0)="","",VLOOKUP(A84,'Trust - Frontsheet'!$A$16:$AC$216,5,0))</f>
        <v/>
      </c>
      <c r="D84" s="66" t="str">
        <f ca="1">IF(VLOOKUP(A84,'Trust - Frontsheet'!$A$16:$AC$215,6,0)="","",VLOOKUP(A84,'Trust - Frontsheet'!$A$16:$AC$216,6,0))</f>
        <v/>
      </c>
      <c r="E84" s="66" t="str">
        <f ca="1">IF(A84="","",IF(AND('Trust - Frontsheet'!AK86&gt;1,ISNUMBER('Trust - Frontsheet'!AK86)),"Registered Nurses/Midwives Avg Day Fill rate &gt; 100%",""))</f>
        <v/>
      </c>
      <c r="F84" s="66" t="str">
        <f ca="1">IF(A84="","",IF(AND(ISNUMBER('Trust - Frontsheet'!AL86),'Trust - Frontsheet'!AL86&gt;1),"Non-Registered Nurses/Midwives Avg Day Fill rate &gt; 100%",""))</f>
        <v/>
      </c>
      <c r="G84" s="66" t="str">
        <f ca="1">IF(A84="","",IF(AND(ISNUMBER('Trust - Frontsheet'!AM86),'Trust - Frontsheet'!AM86&gt;1),"Registered Nursing Associates Day Fill rate &gt; 100%",""))</f>
        <v/>
      </c>
      <c r="H84" s="66" t="str">
        <f ca="1">IF(A84="","",IF(AND(ISNUMBER('Trust - Frontsheet'!AN86),'Trust - Frontsheet'!AN86&gt;1),"Non-Registered Nursing Associates Day Fill rate &gt; 100%",""))</f>
        <v/>
      </c>
      <c r="I84" s="66" t="str">
        <f ca="1">IF(A84="","",IF(AND(ISNUMBER('Trust - Frontsheet'!AO86),'Trust - Frontsheet'!AO86&gt;1),"Registered Nurses/Midwives Avg Night Fill rate &gt; 100%",""))</f>
        <v/>
      </c>
      <c r="J84" s="66" t="str">
        <f ca="1">IF(A84="","",IF(AND(ISNUMBER('Trust - Frontsheet'!AP86),'Trust - Frontsheet'!AP86&gt;1),"Non-Registered Nurses/Midwives Avg Night Fill rate &gt;100%",""))</f>
        <v/>
      </c>
      <c r="K84" s="66" t="str">
        <f ca="1">IF(A84="","",IF(AND(ISNUMBER('Trust - Frontsheet'!AQ86),'Trust - Frontsheet'!AQ86&gt;1),"Registered Nursing Associates Avg Night Fill rate 100%",""))</f>
        <v/>
      </c>
      <c r="L84" s="66" t="str">
        <f ca="1">IF(A84="","",IF(AND(ISNUMBER('Trust - Frontsheet'!AR86),'Trust - Frontsheet'!AR86&gt;1),"Non-Registered Nursing Associates Avg Night Fill rate &gt; 100%",""))</f>
        <v/>
      </c>
      <c r="M84" s="66" t="str">
        <f ca="1">IF(A84="","",IF(AND(ISNUMBER('Trust - Frontsheet'!AS86),'Trust - Frontsheet'!AS86&gt;1),"Registered Allied Health Professionals Avg Fill rate &gt; 100%",""))</f>
        <v/>
      </c>
      <c r="N84" s="66" t="str">
        <f ca="1">IF(A84="","",IF(AND(ISNUMBER('Trust - Frontsheet'!AT86),'Trust - Frontsheet'!AT86&gt;1),"Non-Registered Allied Health Professionals Avg Fill rate &gt; 100%",""))</f>
        <v/>
      </c>
      <c r="O84" s="66" t="str">
        <f ca="1">IF(A84="","",IF((VLOOKUP(A84,'Trust - Frontsheet'!$A$16:$AC$216,9,0)+VLOOKUP(A84,'Trust - Frontsheet'!$A$16:$AC$216,11,0)+VLOOKUP(A84,'Trust - Frontsheet'!$A$16:$AC$216,13,0)+VLOOKUP(A84,'Trust - Frontsheet'!$A$16:$AC$216,15,0)+VLOOKUP(A84,'Trust - Frontsheet'!$A$16:$AC$216,17,0)+VLOOKUP(A84,'Trust - Frontsheet'!$A$16:$AC$216,19,0)+VLOOKUP(A84,'Trust - Frontsheet'!$A$16:$AC$216,21,0)+VLOOKUP(A84,'Trust - Frontsheet'!$A$16:$AC$216,23,0)+VLOOKUP(A84,'Trust - Frontsheet'!$A$16:$AC$216,25,0)+VLOOKUP(A84,'Trust - Frontsheet'!$A$16:$AC$216,27,0))&lt;=0,"Planned hours aren't greater than zero",""))</f>
        <v/>
      </c>
      <c r="P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Frontsheet'!$A$16:$AC$216,28,0))&lt;=0,"Actual hours aren't greater than zero",""))</f>
        <v/>
      </c>
      <c r="Q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Frontsheet'!$A$16:$AC$216,28,0))&lt;1448,"Actual hours are under 1448",""))</f>
        <v/>
      </c>
      <c r="R84" s="66" t="str">
        <f ca="1">IF(A84="","",IF((VLOOKUP(A84,'Trust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Frontsheet'!$A$16:$AC$216,28,0))&gt;30000,"Actual hours are greater than 30,000",""))</f>
        <v/>
      </c>
      <c r="S84" s="66" t="str">
        <f ca="1">IF(A84="","",IF(AND((VLOOKUP(A84,'Trust - Frontsheet'!$A$16:$AC$216,10,0)+VLOOKUP(A84,'Trust - Frontsheet'!$A$16:$AC$216,12,0)+VLOOKUP(A84,'Trust - Frontsheet'!$A$16:$AC$216,14,0)+VLOOKUP(A84,'Trust - Frontsheet'!$A$16:$AC$216,16,0)+VLOOKUP(A84,'Trust - Frontsheet'!$A$16:$AC$216,18,0)+VLOOKUP(A84,'Trust - Frontsheet'!$A$16:$AC$216,20,0)+VLOOKUP(A84,'Trust - Frontsheet'!$A$16:$AC$216,22,0)+VLOOKUP(A84,'Trust - Frontsheet'!$A$16:$AC$216,24,0)+VLOOKUP(A84,'Trust - Frontsheet'!$A$16:$AC$216,26,0)+VLOOKUP(A84,'Trust - Frontsheet'!$A$16:$AC$216,28,0))&gt;0,VLOOKUP(A84,'Trust - Frontsheet'!$A$16:$AC$216,29,0)&lt;=0),"Actual hours entered with no patient count",""))</f>
        <v/>
      </c>
    </row>
    <row r="85" spans="1:19" ht="45" customHeight="1" x14ac:dyDescent="0.2">
      <c r="A85" s="66" t="str">
        <f ca="1">IF('Trust - Frontsheet'!A87="","",'Trust - Frontsheet'!A87)</f>
        <v/>
      </c>
      <c r="B85" s="66" t="str">
        <f ca="1">IF('Trust - Frontsheet'!A87="","",'Trust - Frontsheet'!D87)</f>
        <v/>
      </c>
      <c r="C85" s="66" t="str">
        <f ca="1">IF(VLOOKUP(A85,'Trust - Frontsheet'!$A$16:$AC$215,5,0)="","",VLOOKUP(A85,'Trust - Frontsheet'!$A$16:$AC$216,5,0))</f>
        <v/>
      </c>
      <c r="D85" s="66" t="str">
        <f ca="1">IF(VLOOKUP(A85,'Trust - Frontsheet'!$A$16:$AC$215,6,0)="","",VLOOKUP(A85,'Trust - Frontsheet'!$A$16:$AC$216,6,0))</f>
        <v/>
      </c>
      <c r="E85" s="66" t="str">
        <f ca="1">IF(A85="","",IF(AND('Trust - Frontsheet'!AK87&gt;1,ISNUMBER('Trust - Frontsheet'!AK87)),"Registered Nurses/Midwives Avg Day Fill rate &gt; 100%",""))</f>
        <v/>
      </c>
      <c r="F85" s="66" t="str">
        <f ca="1">IF(A85="","",IF(AND(ISNUMBER('Trust - Frontsheet'!AL87),'Trust - Frontsheet'!AL87&gt;1),"Non-Registered Nurses/Midwives Avg Day Fill rate &gt; 100%",""))</f>
        <v/>
      </c>
      <c r="G85" s="66" t="str">
        <f ca="1">IF(A85="","",IF(AND(ISNUMBER('Trust - Frontsheet'!AM87),'Trust - Frontsheet'!AM87&gt;1),"Registered Nursing Associates Day Fill rate &gt; 100%",""))</f>
        <v/>
      </c>
      <c r="H85" s="66" t="str">
        <f ca="1">IF(A85="","",IF(AND(ISNUMBER('Trust - Frontsheet'!AN87),'Trust - Frontsheet'!AN87&gt;1),"Non-Registered Nursing Associates Day Fill rate &gt; 100%",""))</f>
        <v/>
      </c>
      <c r="I85" s="66" t="str">
        <f ca="1">IF(A85="","",IF(AND(ISNUMBER('Trust - Frontsheet'!AO87),'Trust - Frontsheet'!AO87&gt;1),"Registered Nurses/Midwives Avg Night Fill rate &gt; 100%",""))</f>
        <v/>
      </c>
      <c r="J85" s="66" t="str">
        <f ca="1">IF(A85="","",IF(AND(ISNUMBER('Trust - Frontsheet'!AP87),'Trust - Frontsheet'!AP87&gt;1),"Non-Registered Nurses/Midwives Avg Night Fill rate &gt;100%",""))</f>
        <v/>
      </c>
      <c r="K85" s="66" t="str">
        <f ca="1">IF(A85="","",IF(AND(ISNUMBER('Trust - Frontsheet'!AQ87),'Trust - Frontsheet'!AQ87&gt;1),"Registered Nursing Associates Avg Night Fill rate 100%",""))</f>
        <v/>
      </c>
      <c r="L85" s="66" t="str">
        <f ca="1">IF(A85="","",IF(AND(ISNUMBER('Trust - Frontsheet'!AR87),'Trust - Frontsheet'!AR87&gt;1),"Non-Registered Nursing Associates Avg Night Fill rate &gt; 100%",""))</f>
        <v/>
      </c>
      <c r="M85" s="66" t="str">
        <f ca="1">IF(A85="","",IF(AND(ISNUMBER('Trust - Frontsheet'!AS87),'Trust - Frontsheet'!AS87&gt;1),"Registered Allied Health Professionals Avg Fill rate &gt; 100%",""))</f>
        <v/>
      </c>
      <c r="N85" s="66" t="str">
        <f ca="1">IF(A85="","",IF(AND(ISNUMBER('Trust - Frontsheet'!AT87),'Trust - Frontsheet'!AT87&gt;1),"Non-Registered Allied Health Professionals Avg Fill rate &gt; 100%",""))</f>
        <v/>
      </c>
      <c r="O85" s="66" t="str">
        <f ca="1">IF(A85="","",IF((VLOOKUP(A85,'Trust - Frontsheet'!$A$16:$AC$216,9,0)+VLOOKUP(A85,'Trust - Frontsheet'!$A$16:$AC$216,11,0)+VLOOKUP(A85,'Trust - Frontsheet'!$A$16:$AC$216,13,0)+VLOOKUP(A85,'Trust - Frontsheet'!$A$16:$AC$216,15,0)+VLOOKUP(A85,'Trust - Frontsheet'!$A$16:$AC$216,17,0)+VLOOKUP(A85,'Trust - Frontsheet'!$A$16:$AC$216,19,0)+VLOOKUP(A85,'Trust - Frontsheet'!$A$16:$AC$216,21,0)+VLOOKUP(A85,'Trust - Frontsheet'!$A$16:$AC$216,23,0)+VLOOKUP(A85,'Trust - Frontsheet'!$A$16:$AC$216,25,0)+VLOOKUP(A85,'Trust - Frontsheet'!$A$16:$AC$216,27,0))&lt;=0,"Planned hours aren't greater than zero",""))</f>
        <v/>
      </c>
      <c r="P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Frontsheet'!$A$16:$AC$216,28,0))&lt;=0,"Actual hours aren't greater than zero",""))</f>
        <v/>
      </c>
      <c r="Q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Frontsheet'!$A$16:$AC$216,28,0))&lt;1448,"Actual hours are under 1448",""))</f>
        <v/>
      </c>
      <c r="R85" s="66" t="str">
        <f ca="1">IF(A85="","",IF((VLOOKUP(A85,'Trust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Frontsheet'!$A$16:$AC$216,28,0))&gt;30000,"Actual hours are greater than 30,000",""))</f>
        <v/>
      </c>
      <c r="S85" s="66" t="str">
        <f ca="1">IF(A85="","",IF(AND((VLOOKUP(A85,'Trust - Frontsheet'!$A$16:$AC$216,10,0)+VLOOKUP(A85,'Trust - Frontsheet'!$A$16:$AC$216,12,0)+VLOOKUP(A85,'Trust - Frontsheet'!$A$16:$AC$216,14,0)+VLOOKUP(A85,'Trust - Frontsheet'!$A$16:$AC$216,16,0)+VLOOKUP(A85,'Trust - Frontsheet'!$A$16:$AC$216,18,0)+VLOOKUP(A85,'Trust - Frontsheet'!$A$16:$AC$216,20,0)+VLOOKUP(A85,'Trust - Frontsheet'!$A$16:$AC$216,22,0)+VLOOKUP(A85,'Trust - Frontsheet'!$A$16:$AC$216,24,0)+VLOOKUP(A85,'Trust - Frontsheet'!$A$16:$AC$216,26,0)+VLOOKUP(A85,'Trust - Frontsheet'!$A$16:$AC$216,28,0))&gt;0,VLOOKUP(A85,'Trust - Frontsheet'!$A$16:$AC$216,29,0)&lt;=0),"Actual hours entered with no patient count",""))</f>
        <v/>
      </c>
    </row>
    <row r="86" spans="1:19" ht="45" customHeight="1" x14ac:dyDescent="0.2">
      <c r="A86" s="66" t="str">
        <f ca="1">IF('Trust - Frontsheet'!A88="","",'Trust - Frontsheet'!A88)</f>
        <v/>
      </c>
      <c r="B86" s="66" t="str">
        <f ca="1">IF('Trust - Frontsheet'!A88="","",'Trust - Frontsheet'!D88)</f>
        <v/>
      </c>
      <c r="C86" s="66" t="str">
        <f ca="1">IF(VLOOKUP(A86,'Trust - Frontsheet'!$A$16:$AC$215,5,0)="","",VLOOKUP(A86,'Trust - Frontsheet'!$A$16:$AC$216,5,0))</f>
        <v/>
      </c>
      <c r="D86" s="66" t="str">
        <f ca="1">IF(VLOOKUP(A86,'Trust - Frontsheet'!$A$16:$AC$215,6,0)="","",VLOOKUP(A86,'Trust - Frontsheet'!$A$16:$AC$216,6,0))</f>
        <v/>
      </c>
      <c r="E86" s="66" t="str">
        <f ca="1">IF(A86="","",IF(AND('Trust - Frontsheet'!AK88&gt;1,ISNUMBER('Trust - Frontsheet'!AK88)),"Registered Nurses/Midwives Avg Day Fill rate &gt; 100%",""))</f>
        <v/>
      </c>
      <c r="F86" s="66" t="str">
        <f ca="1">IF(A86="","",IF(AND(ISNUMBER('Trust - Frontsheet'!AL88),'Trust - Frontsheet'!AL88&gt;1),"Non-Registered Nurses/Midwives Avg Day Fill rate &gt; 100%",""))</f>
        <v/>
      </c>
      <c r="G86" s="66" t="str">
        <f ca="1">IF(A86="","",IF(AND(ISNUMBER('Trust - Frontsheet'!AM88),'Trust - Frontsheet'!AM88&gt;1),"Registered Nursing Associates Day Fill rate &gt; 100%",""))</f>
        <v/>
      </c>
      <c r="H86" s="66" t="str">
        <f ca="1">IF(A86="","",IF(AND(ISNUMBER('Trust - Frontsheet'!AN88),'Trust - Frontsheet'!AN88&gt;1),"Non-Registered Nursing Associates Day Fill rate &gt; 100%",""))</f>
        <v/>
      </c>
      <c r="I86" s="66" t="str">
        <f ca="1">IF(A86="","",IF(AND(ISNUMBER('Trust - Frontsheet'!AO88),'Trust - Frontsheet'!AO88&gt;1),"Registered Nurses/Midwives Avg Night Fill rate &gt; 100%",""))</f>
        <v/>
      </c>
      <c r="J86" s="66" t="str">
        <f ca="1">IF(A86="","",IF(AND(ISNUMBER('Trust - Frontsheet'!AP88),'Trust - Frontsheet'!AP88&gt;1),"Non-Registered Nurses/Midwives Avg Night Fill rate &gt;100%",""))</f>
        <v/>
      </c>
      <c r="K86" s="66" t="str">
        <f ca="1">IF(A86="","",IF(AND(ISNUMBER('Trust - Frontsheet'!AQ88),'Trust - Frontsheet'!AQ88&gt;1),"Registered Nursing Associates Avg Night Fill rate 100%",""))</f>
        <v/>
      </c>
      <c r="L86" s="66" t="str">
        <f ca="1">IF(A86="","",IF(AND(ISNUMBER('Trust - Frontsheet'!AR88),'Trust - Frontsheet'!AR88&gt;1),"Non-Registered Nursing Associates Avg Night Fill rate &gt; 100%",""))</f>
        <v/>
      </c>
      <c r="M86" s="66" t="str">
        <f ca="1">IF(A86="","",IF(AND(ISNUMBER('Trust - Frontsheet'!AS88),'Trust - Frontsheet'!AS88&gt;1),"Registered Allied Health Professionals Avg Fill rate &gt; 100%",""))</f>
        <v/>
      </c>
      <c r="N86" s="66" t="str">
        <f ca="1">IF(A86="","",IF(AND(ISNUMBER('Trust - Frontsheet'!AT88),'Trust - Frontsheet'!AT88&gt;1),"Non-Registered Allied Health Professionals Avg Fill rate &gt; 100%",""))</f>
        <v/>
      </c>
      <c r="O86" s="66" t="str">
        <f ca="1">IF(A86="","",IF((VLOOKUP(A86,'Trust - Frontsheet'!$A$16:$AC$216,9,0)+VLOOKUP(A86,'Trust - Frontsheet'!$A$16:$AC$216,11,0)+VLOOKUP(A86,'Trust - Frontsheet'!$A$16:$AC$216,13,0)+VLOOKUP(A86,'Trust - Frontsheet'!$A$16:$AC$216,15,0)+VLOOKUP(A86,'Trust - Frontsheet'!$A$16:$AC$216,17,0)+VLOOKUP(A86,'Trust - Frontsheet'!$A$16:$AC$216,19,0)+VLOOKUP(A86,'Trust - Frontsheet'!$A$16:$AC$216,21,0)+VLOOKUP(A86,'Trust - Frontsheet'!$A$16:$AC$216,23,0)+VLOOKUP(A86,'Trust - Frontsheet'!$A$16:$AC$216,25,0)+VLOOKUP(A86,'Trust - Frontsheet'!$A$16:$AC$216,27,0))&lt;=0,"Planned hours aren't greater than zero",""))</f>
        <v/>
      </c>
      <c r="P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Frontsheet'!$A$16:$AC$216,28,0))&lt;=0,"Actual hours aren't greater than zero",""))</f>
        <v/>
      </c>
      <c r="Q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Frontsheet'!$A$16:$AC$216,28,0))&lt;1448,"Actual hours are under 1448",""))</f>
        <v/>
      </c>
      <c r="R86" s="66" t="str">
        <f ca="1">IF(A86="","",IF((VLOOKUP(A86,'Trust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Frontsheet'!$A$16:$AC$216,28,0))&gt;30000,"Actual hours are greater than 30,000",""))</f>
        <v/>
      </c>
      <c r="S86" s="66" t="str">
        <f ca="1">IF(A86="","",IF(AND((VLOOKUP(A86,'Trust - Frontsheet'!$A$16:$AC$216,10,0)+VLOOKUP(A86,'Trust - Frontsheet'!$A$16:$AC$216,12,0)+VLOOKUP(A86,'Trust - Frontsheet'!$A$16:$AC$216,14,0)+VLOOKUP(A86,'Trust - Frontsheet'!$A$16:$AC$216,16,0)+VLOOKUP(A86,'Trust - Frontsheet'!$A$16:$AC$216,18,0)+VLOOKUP(A86,'Trust - Frontsheet'!$A$16:$AC$216,20,0)+VLOOKUP(A86,'Trust - Frontsheet'!$A$16:$AC$216,22,0)+VLOOKUP(A86,'Trust - Frontsheet'!$A$16:$AC$216,24,0)+VLOOKUP(A86,'Trust - Frontsheet'!$A$16:$AC$216,26,0)+VLOOKUP(A86,'Trust - Frontsheet'!$A$16:$AC$216,28,0))&gt;0,VLOOKUP(A86,'Trust - Frontsheet'!$A$16:$AC$216,29,0)&lt;=0),"Actual hours entered with no patient count",""))</f>
        <v/>
      </c>
    </row>
    <row r="87" spans="1:19" ht="45" customHeight="1" x14ac:dyDescent="0.2">
      <c r="A87" s="66" t="str">
        <f ca="1">IF('Trust - Frontsheet'!A89="","",'Trust - Frontsheet'!A89)</f>
        <v/>
      </c>
      <c r="B87" s="66" t="str">
        <f ca="1">IF('Trust - Frontsheet'!A89="","",'Trust - Frontsheet'!D89)</f>
        <v/>
      </c>
      <c r="C87" s="66" t="str">
        <f ca="1">IF(VLOOKUP(A87,'Trust - Frontsheet'!$A$16:$AC$215,5,0)="","",VLOOKUP(A87,'Trust - Frontsheet'!$A$16:$AC$216,5,0))</f>
        <v/>
      </c>
      <c r="D87" s="66" t="str">
        <f ca="1">IF(VLOOKUP(A87,'Trust - Frontsheet'!$A$16:$AC$215,6,0)="","",VLOOKUP(A87,'Trust - Frontsheet'!$A$16:$AC$216,6,0))</f>
        <v/>
      </c>
      <c r="E87" s="66" t="str">
        <f ca="1">IF(A87="","",IF(AND('Trust - Frontsheet'!AK89&gt;1,ISNUMBER('Trust - Frontsheet'!AK89)),"Registered Nurses/Midwives Avg Day Fill rate &gt; 100%",""))</f>
        <v/>
      </c>
      <c r="F87" s="66" t="str">
        <f ca="1">IF(A87="","",IF(AND(ISNUMBER('Trust - Frontsheet'!AL89),'Trust - Frontsheet'!AL89&gt;1),"Non-Registered Nurses/Midwives Avg Day Fill rate &gt; 100%",""))</f>
        <v/>
      </c>
      <c r="G87" s="66" t="str">
        <f ca="1">IF(A87="","",IF(AND(ISNUMBER('Trust - Frontsheet'!AM89),'Trust - Frontsheet'!AM89&gt;1),"Registered Nursing Associates Day Fill rate &gt; 100%",""))</f>
        <v/>
      </c>
      <c r="H87" s="66" t="str">
        <f ca="1">IF(A87="","",IF(AND(ISNUMBER('Trust - Frontsheet'!AN89),'Trust - Frontsheet'!AN89&gt;1),"Non-Registered Nursing Associates Day Fill rate &gt; 100%",""))</f>
        <v/>
      </c>
      <c r="I87" s="66" t="str">
        <f ca="1">IF(A87="","",IF(AND(ISNUMBER('Trust - Frontsheet'!AO89),'Trust - Frontsheet'!AO89&gt;1),"Registered Nurses/Midwives Avg Night Fill rate &gt; 100%",""))</f>
        <v/>
      </c>
      <c r="J87" s="66" t="str">
        <f ca="1">IF(A87="","",IF(AND(ISNUMBER('Trust - Frontsheet'!AP89),'Trust - Frontsheet'!AP89&gt;1),"Non-Registered Nurses/Midwives Avg Night Fill rate &gt;100%",""))</f>
        <v/>
      </c>
      <c r="K87" s="66" t="str">
        <f ca="1">IF(A87="","",IF(AND(ISNUMBER('Trust - Frontsheet'!AQ89),'Trust - Frontsheet'!AQ89&gt;1),"Registered Nursing Associates Avg Night Fill rate 100%",""))</f>
        <v/>
      </c>
      <c r="L87" s="66" t="str">
        <f ca="1">IF(A87="","",IF(AND(ISNUMBER('Trust - Frontsheet'!AR89),'Trust - Frontsheet'!AR89&gt;1),"Non-Registered Nursing Associates Avg Night Fill rate &gt; 100%",""))</f>
        <v/>
      </c>
      <c r="M87" s="66" t="str">
        <f ca="1">IF(A87="","",IF(AND(ISNUMBER('Trust - Frontsheet'!AS89),'Trust - Frontsheet'!AS89&gt;1),"Registered Allied Health Professionals Avg Fill rate &gt; 100%",""))</f>
        <v/>
      </c>
      <c r="N87" s="66" t="str">
        <f ca="1">IF(A87="","",IF(AND(ISNUMBER('Trust - Frontsheet'!AT89),'Trust - Frontsheet'!AT89&gt;1),"Non-Registered Allied Health Professionals Avg Fill rate &gt; 100%",""))</f>
        <v/>
      </c>
      <c r="O87" s="66" t="str">
        <f ca="1">IF(A87="","",IF((VLOOKUP(A87,'Trust - Frontsheet'!$A$16:$AC$216,9,0)+VLOOKUP(A87,'Trust - Frontsheet'!$A$16:$AC$216,11,0)+VLOOKUP(A87,'Trust - Frontsheet'!$A$16:$AC$216,13,0)+VLOOKUP(A87,'Trust - Frontsheet'!$A$16:$AC$216,15,0)+VLOOKUP(A87,'Trust - Frontsheet'!$A$16:$AC$216,17,0)+VLOOKUP(A87,'Trust - Frontsheet'!$A$16:$AC$216,19,0)+VLOOKUP(A87,'Trust - Frontsheet'!$A$16:$AC$216,21,0)+VLOOKUP(A87,'Trust - Frontsheet'!$A$16:$AC$216,23,0)+VLOOKUP(A87,'Trust - Frontsheet'!$A$16:$AC$216,25,0)+VLOOKUP(A87,'Trust - Frontsheet'!$A$16:$AC$216,27,0))&lt;=0,"Planned hours aren't greater than zero",""))</f>
        <v/>
      </c>
      <c r="P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Frontsheet'!$A$16:$AC$216,28,0))&lt;=0,"Actual hours aren't greater than zero",""))</f>
        <v/>
      </c>
      <c r="Q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Frontsheet'!$A$16:$AC$216,28,0))&lt;1448,"Actual hours are under 1448",""))</f>
        <v/>
      </c>
      <c r="R87" s="66" t="str">
        <f ca="1">IF(A87="","",IF((VLOOKUP(A87,'Trust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Frontsheet'!$A$16:$AC$216,28,0))&gt;30000,"Actual hours are greater than 30,000",""))</f>
        <v/>
      </c>
      <c r="S87" s="66" t="str">
        <f ca="1">IF(A87="","",IF(AND((VLOOKUP(A87,'Trust - Frontsheet'!$A$16:$AC$216,10,0)+VLOOKUP(A87,'Trust - Frontsheet'!$A$16:$AC$216,12,0)+VLOOKUP(A87,'Trust - Frontsheet'!$A$16:$AC$216,14,0)+VLOOKUP(A87,'Trust - Frontsheet'!$A$16:$AC$216,16,0)+VLOOKUP(A87,'Trust - Frontsheet'!$A$16:$AC$216,18,0)+VLOOKUP(A87,'Trust - Frontsheet'!$A$16:$AC$216,20,0)+VLOOKUP(A87,'Trust - Frontsheet'!$A$16:$AC$216,22,0)+VLOOKUP(A87,'Trust - Frontsheet'!$A$16:$AC$216,24,0)+VLOOKUP(A87,'Trust - Frontsheet'!$A$16:$AC$216,26,0)+VLOOKUP(A87,'Trust - Frontsheet'!$A$16:$AC$216,28,0))&gt;0,VLOOKUP(A87,'Trust - Frontsheet'!$A$16:$AC$216,29,0)&lt;=0),"Actual hours entered with no patient count",""))</f>
        <v/>
      </c>
    </row>
    <row r="88" spans="1:19" ht="45" customHeight="1" x14ac:dyDescent="0.2">
      <c r="A88" s="66" t="str">
        <f ca="1">IF('Trust - Frontsheet'!A90="","",'Trust - Frontsheet'!A90)</f>
        <v/>
      </c>
      <c r="B88" s="66" t="str">
        <f ca="1">IF('Trust - Frontsheet'!A90="","",'Trust - Frontsheet'!D90)</f>
        <v/>
      </c>
      <c r="C88" s="66" t="str">
        <f ca="1">IF(VLOOKUP(A88,'Trust - Frontsheet'!$A$16:$AC$215,5,0)="","",VLOOKUP(A88,'Trust - Frontsheet'!$A$16:$AC$216,5,0))</f>
        <v/>
      </c>
      <c r="D88" s="66" t="str">
        <f ca="1">IF(VLOOKUP(A88,'Trust - Frontsheet'!$A$16:$AC$215,6,0)="","",VLOOKUP(A88,'Trust - Frontsheet'!$A$16:$AC$216,6,0))</f>
        <v/>
      </c>
      <c r="E88" s="66" t="str">
        <f ca="1">IF(A88="","",IF(AND('Trust - Frontsheet'!AK90&gt;1,ISNUMBER('Trust - Frontsheet'!AK90)),"Registered Nurses/Midwives Avg Day Fill rate &gt; 100%",""))</f>
        <v/>
      </c>
      <c r="F88" s="66" t="str">
        <f ca="1">IF(A88="","",IF(AND(ISNUMBER('Trust - Frontsheet'!AL90),'Trust - Frontsheet'!AL90&gt;1),"Non-Registered Nurses/Midwives Avg Day Fill rate &gt; 100%",""))</f>
        <v/>
      </c>
      <c r="G88" s="66" t="str">
        <f ca="1">IF(A88="","",IF(AND(ISNUMBER('Trust - Frontsheet'!AM90),'Trust - Frontsheet'!AM90&gt;1),"Registered Nursing Associates Day Fill rate &gt; 100%",""))</f>
        <v/>
      </c>
      <c r="H88" s="66" t="str">
        <f ca="1">IF(A88="","",IF(AND(ISNUMBER('Trust - Frontsheet'!AN90),'Trust - Frontsheet'!AN90&gt;1),"Non-Registered Nursing Associates Day Fill rate &gt; 100%",""))</f>
        <v/>
      </c>
      <c r="I88" s="66" t="str">
        <f ca="1">IF(A88="","",IF(AND(ISNUMBER('Trust - Frontsheet'!AO90),'Trust - Frontsheet'!AO90&gt;1),"Registered Nurses/Midwives Avg Night Fill rate &gt; 100%",""))</f>
        <v/>
      </c>
      <c r="J88" s="66" t="str">
        <f ca="1">IF(A88="","",IF(AND(ISNUMBER('Trust - Frontsheet'!AP90),'Trust - Frontsheet'!AP90&gt;1),"Non-Registered Nurses/Midwives Avg Night Fill rate &gt;100%",""))</f>
        <v/>
      </c>
      <c r="K88" s="66" t="str">
        <f ca="1">IF(A88="","",IF(AND(ISNUMBER('Trust - Frontsheet'!AQ90),'Trust - Frontsheet'!AQ90&gt;1),"Registered Nursing Associates Avg Night Fill rate 100%",""))</f>
        <v/>
      </c>
      <c r="L88" s="66" t="str">
        <f ca="1">IF(A88="","",IF(AND(ISNUMBER('Trust - Frontsheet'!AR90),'Trust - Frontsheet'!AR90&gt;1),"Non-Registered Nursing Associates Avg Night Fill rate &gt; 100%",""))</f>
        <v/>
      </c>
      <c r="M88" s="66" t="str">
        <f ca="1">IF(A88="","",IF(AND(ISNUMBER('Trust - Frontsheet'!AS90),'Trust - Frontsheet'!AS90&gt;1),"Registered Allied Health Professionals Avg Fill rate &gt; 100%",""))</f>
        <v/>
      </c>
      <c r="N88" s="66" t="str">
        <f ca="1">IF(A88="","",IF(AND(ISNUMBER('Trust - Frontsheet'!AT90),'Trust - Frontsheet'!AT90&gt;1),"Non-Registered Allied Health Professionals Avg Fill rate &gt; 100%",""))</f>
        <v/>
      </c>
      <c r="O88" s="66" t="str">
        <f ca="1">IF(A88="","",IF((VLOOKUP(A88,'Trust - Frontsheet'!$A$16:$AC$216,9,0)+VLOOKUP(A88,'Trust - Frontsheet'!$A$16:$AC$216,11,0)+VLOOKUP(A88,'Trust - Frontsheet'!$A$16:$AC$216,13,0)+VLOOKUP(A88,'Trust - Frontsheet'!$A$16:$AC$216,15,0)+VLOOKUP(A88,'Trust - Frontsheet'!$A$16:$AC$216,17,0)+VLOOKUP(A88,'Trust - Frontsheet'!$A$16:$AC$216,19,0)+VLOOKUP(A88,'Trust - Frontsheet'!$A$16:$AC$216,21,0)+VLOOKUP(A88,'Trust - Frontsheet'!$A$16:$AC$216,23,0)+VLOOKUP(A88,'Trust - Frontsheet'!$A$16:$AC$216,25,0)+VLOOKUP(A88,'Trust - Frontsheet'!$A$16:$AC$216,27,0))&lt;=0,"Planned hours aren't greater than zero",""))</f>
        <v/>
      </c>
      <c r="P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Frontsheet'!$A$16:$AC$216,28,0))&lt;=0,"Actual hours aren't greater than zero",""))</f>
        <v/>
      </c>
      <c r="Q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Frontsheet'!$A$16:$AC$216,28,0))&lt;1448,"Actual hours are under 1448",""))</f>
        <v/>
      </c>
      <c r="R88" s="66" t="str">
        <f ca="1">IF(A88="","",IF((VLOOKUP(A88,'Trust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Frontsheet'!$A$16:$AC$216,28,0))&gt;30000,"Actual hours are greater than 30,000",""))</f>
        <v/>
      </c>
      <c r="S88" s="66" t="str">
        <f ca="1">IF(A88="","",IF(AND((VLOOKUP(A88,'Trust - Frontsheet'!$A$16:$AC$216,10,0)+VLOOKUP(A88,'Trust - Frontsheet'!$A$16:$AC$216,12,0)+VLOOKUP(A88,'Trust - Frontsheet'!$A$16:$AC$216,14,0)+VLOOKUP(A88,'Trust - Frontsheet'!$A$16:$AC$216,16,0)+VLOOKUP(A88,'Trust - Frontsheet'!$A$16:$AC$216,18,0)+VLOOKUP(A88,'Trust - Frontsheet'!$A$16:$AC$216,20,0)+VLOOKUP(A88,'Trust - Frontsheet'!$A$16:$AC$216,22,0)+VLOOKUP(A88,'Trust - Frontsheet'!$A$16:$AC$216,24,0)+VLOOKUP(A88,'Trust - Frontsheet'!$A$16:$AC$216,26,0)+VLOOKUP(A88,'Trust - Frontsheet'!$A$16:$AC$216,28,0))&gt;0,VLOOKUP(A88,'Trust - Frontsheet'!$A$16:$AC$216,29,0)&lt;=0),"Actual hours entered with no patient count",""))</f>
        <v/>
      </c>
    </row>
    <row r="89" spans="1:19" ht="45" customHeight="1" x14ac:dyDescent="0.2">
      <c r="A89" s="66" t="str">
        <f ca="1">IF('Trust - Frontsheet'!A91="","",'Trust - Frontsheet'!A91)</f>
        <v/>
      </c>
      <c r="B89" s="66" t="str">
        <f ca="1">IF('Trust - Frontsheet'!A91="","",'Trust - Frontsheet'!D91)</f>
        <v/>
      </c>
      <c r="C89" s="66" t="str">
        <f ca="1">IF(VLOOKUP(A89,'Trust - Frontsheet'!$A$16:$AC$215,5,0)="","",VLOOKUP(A89,'Trust - Frontsheet'!$A$16:$AC$216,5,0))</f>
        <v/>
      </c>
      <c r="D89" s="66" t="str">
        <f ca="1">IF(VLOOKUP(A89,'Trust - Frontsheet'!$A$16:$AC$215,6,0)="","",VLOOKUP(A89,'Trust - Frontsheet'!$A$16:$AC$216,6,0))</f>
        <v/>
      </c>
      <c r="E89" s="66" t="str">
        <f ca="1">IF(A89="","",IF(AND('Trust - Frontsheet'!AK91&gt;1,ISNUMBER('Trust - Frontsheet'!AK91)),"Registered Nurses/Midwives Avg Day Fill rate &gt; 100%",""))</f>
        <v/>
      </c>
      <c r="F89" s="66" t="str">
        <f ca="1">IF(A89="","",IF(AND(ISNUMBER('Trust - Frontsheet'!AL91),'Trust - Frontsheet'!AL91&gt;1),"Non-Registered Nurses/Midwives Avg Day Fill rate &gt; 100%",""))</f>
        <v/>
      </c>
      <c r="G89" s="66" t="str">
        <f ca="1">IF(A89="","",IF(AND(ISNUMBER('Trust - Frontsheet'!AM91),'Trust - Frontsheet'!AM91&gt;1),"Registered Nursing Associates Day Fill rate &gt; 100%",""))</f>
        <v/>
      </c>
      <c r="H89" s="66" t="str">
        <f ca="1">IF(A89="","",IF(AND(ISNUMBER('Trust - Frontsheet'!AN91),'Trust - Frontsheet'!AN91&gt;1),"Non-Registered Nursing Associates Day Fill rate &gt; 100%",""))</f>
        <v/>
      </c>
      <c r="I89" s="66" t="str">
        <f ca="1">IF(A89="","",IF(AND(ISNUMBER('Trust - Frontsheet'!AO91),'Trust - Frontsheet'!AO91&gt;1),"Registered Nurses/Midwives Avg Night Fill rate &gt; 100%",""))</f>
        <v/>
      </c>
      <c r="J89" s="66" t="str">
        <f ca="1">IF(A89="","",IF(AND(ISNUMBER('Trust - Frontsheet'!AP91),'Trust - Frontsheet'!AP91&gt;1),"Non-Registered Nurses/Midwives Avg Night Fill rate &gt;100%",""))</f>
        <v/>
      </c>
      <c r="K89" s="66" t="str">
        <f ca="1">IF(A89="","",IF(AND(ISNUMBER('Trust - Frontsheet'!AQ91),'Trust - Frontsheet'!AQ91&gt;1),"Registered Nursing Associates Avg Night Fill rate 100%",""))</f>
        <v/>
      </c>
      <c r="L89" s="66" t="str">
        <f ca="1">IF(A89="","",IF(AND(ISNUMBER('Trust - Frontsheet'!AR91),'Trust - Frontsheet'!AR91&gt;1),"Non-Registered Nursing Associates Avg Night Fill rate &gt; 100%",""))</f>
        <v/>
      </c>
      <c r="M89" s="66" t="str">
        <f ca="1">IF(A89="","",IF(AND(ISNUMBER('Trust - Frontsheet'!AS91),'Trust - Frontsheet'!AS91&gt;1),"Registered Allied Health Professionals Avg Fill rate &gt; 100%",""))</f>
        <v/>
      </c>
      <c r="N89" s="66" t="str">
        <f ca="1">IF(A89="","",IF(AND(ISNUMBER('Trust - Frontsheet'!AT91),'Trust - Frontsheet'!AT91&gt;1),"Non-Registered Allied Health Professionals Avg Fill rate &gt; 100%",""))</f>
        <v/>
      </c>
      <c r="O89" s="66" t="str">
        <f ca="1">IF(A89="","",IF((VLOOKUP(A89,'Trust - Frontsheet'!$A$16:$AC$216,9,0)+VLOOKUP(A89,'Trust - Frontsheet'!$A$16:$AC$216,11,0)+VLOOKUP(A89,'Trust - Frontsheet'!$A$16:$AC$216,13,0)+VLOOKUP(A89,'Trust - Frontsheet'!$A$16:$AC$216,15,0)+VLOOKUP(A89,'Trust - Frontsheet'!$A$16:$AC$216,17,0)+VLOOKUP(A89,'Trust - Frontsheet'!$A$16:$AC$216,19,0)+VLOOKUP(A89,'Trust - Frontsheet'!$A$16:$AC$216,21,0)+VLOOKUP(A89,'Trust - Frontsheet'!$A$16:$AC$216,23,0)+VLOOKUP(A89,'Trust - Frontsheet'!$A$16:$AC$216,25,0)+VLOOKUP(A89,'Trust - Frontsheet'!$A$16:$AC$216,27,0))&lt;=0,"Planned hours aren't greater than zero",""))</f>
        <v/>
      </c>
      <c r="P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Frontsheet'!$A$16:$AC$216,28,0))&lt;=0,"Actual hours aren't greater than zero",""))</f>
        <v/>
      </c>
      <c r="Q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Frontsheet'!$A$16:$AC$216,28,0))&lt;1448,"Actual hours are under 1448",""))</f>
        <v/>
      </c>
      <c r="R89" s="66" t="str">
        <f ca="1">IF(A89="","",IF((VLOOKUP(A89,'Trust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Frontsheet'!$A$16:$AC$216,28,0))&gt;30000,"Actual hours are greater than 30,000",""))</f>
        <v/>
      </c>
      <c r="S89" s="66" t="str">
        <f ca="1">IF(A89="","",IF(AND((VLOOKUP(A89,'Trust - Frontsheet'!$A$16:$AC$216,10,0)+VLOOKUP(A89,'Trust - Frontsheet'!$A$16:$AC$216,12,0)+VLOOKUP(A89,'Trust - Frontsheet'!$A$16:$AC$216,14,0)+VLOOKUP(A89,'Trust - Frontsheet'!$A$16:$AC$216,16,0)+VLOOKUP(A89,'Trust - Frontsheet'!$A$16:$AC$216,18,0)+VLOOKUP(A89,'Trust - Frontsheet'!$A$16:$AC$216,20,0)+VLOOKUP(A89,'Trust - Frontsheet'!$A$16:$AC$216,22,0)+VLOOKUP(A89,'Trust - Frontsheet'!$A$16:$AC$216,24,0)+VLOOKUP(A89,'Trust - Frontsheet'!$A$16:$AC$216,26,0)+VLOOKUP(A89,'Trust - Frontsheet'!$A$16:$AC$216,28,0))&gt;0,VLOOKUP(A89,'Trust - Frontsheet'!$A$16:$AC$216,29,0)&lt;=0),"Actual hours entered with no patient count",""))</f>
        <v/>
      </c>
    </row>
    <row r="90" spans="1:19" ht="45" customHeight="1" x14ac:dyDescent="0.2">
      <c r="A90" s="66" t="str">
        <f ca="1">IF('Trust - Frontsheet'!A92="","",'Trust - Frontsheet'!A92)</f>
        <v/>
      </c>
      <c r="B90" s="66" t="str">
        <f ca="1">IF('Trust - Frontsheet'!A92="","",'Trust - Frontsheet'!D92)</f>
        <v/>
      </c>
      <c r="C90" s="66" t="str">
        <f ca="1">IF(VLOOKUP(A90,'Trust - Frontsheet'!$A$16:$AC$215,5,0)="","",VLOOKUP(A90,'Trust - Frontsheet'!$A$16:$AC$216,5,0))</f>
        <v/>
      </c>
      <c r="D90" s="66" t="str">
        <f ca="1">IF(VLOOKUP(A90,'Trust - Frontsheet'!$A$16:$AC$215,6,0)="","",VLOOKUP(A90,'Trust - Frontsheet'!$A$16:$AC$216,6,0))</f>
        <v/>
      </c>
      <c r="E90" s="66" t="str">
        <f ca="1">IF(A90="","",IF(AND('Trust - Frontsheet'!AK92&gt;1,ISNUMBER('Trust - Frontsheet'!AK92)),"Registered Nurses/Midwives Avg Day Fill rate &gt; 100%",""))</f>
        <v/>
      </c>
      <c r="F90" s="66" t="str">
        <f ca="1">IF(A90="","",IF(AND(ISNUMBER('Trust - Frontsheet'!AL92),'Trust - Frontsheet'!AL92&gt;1),"Non-Registered Nurses/Midwives Avg Day Fill rate &gt; 100%",""))</f>
        <v/>
      </c>
      <c r="G90" s="66" t="str">
        <f ca="1">IF(A90="","",IF(AND(ISNUMBER('Trust - Frontsheet'!AM92),'Trust - Frontsheet'!AM92&gt;1),"Registered Nursing Associates Day Fill rate &gt; 100%",""))</f>
        <v/>
      </c>
      <c r="H90" s="66" t="str">
        <f ca="1">IF(A90="","",IF(AND(ISNUMBER('Trust - Frontsheet'!AN92),'Trust - Frontsheet'!AN92&gt;1),"Non-Registered Nursing Associates Day Fill rate &gt; 100%",""))</f>
        <v/>
      </c>
      <c r="I90" s="66" t="str">
        <f ca="1">IF(A90="","",IF(AND(ISNUMBER('Trust - Frontsheet'!AO92),'Trust - Frontsheet'!AO92&gt;1),"Registered Nurses/Midwives Avg Night Fill rate &gt; 100%",""))</f>
        <v/>
      </c>
      <c r="J90" s="66" t="str">
        <f ca="1">IF(A90="","",IF(AND(ISNUMBER('Trust - Frontsheet'!AP92),'Trust - Frontsheet'!AP92&gt;1),"Non-Registered Nurses/Midwives Avg Night Fill rate &gt;100%",""))</f>
        <v/>
      </c>
      <c r="K90" s="66" t="str">
        <f ca="1">IF(A90="","",IF(AND(ISNUMBER('Trust - Frontsheet'!AQ92),'Trust - Frontsheet'!AQ92&gt;1),"Registered Nursing Associates Avg Night Fill rate 100%",""))</f>
        <v/>
      </c>
      <c r="L90" s="66" t="str">
        <f ca="1">IF(A90="","",IF(AND(ISNUMBER('Trust - Frontsheet'!AR92),'Trust - Frontsheet'!AR92&gt;1),"Non-Registered Nursing Associates Avg Night Fill rate &gt; 100%",""))</f>
        <v/>
      </c>
      <c r="M90" s="66" t="str">
        <f ca="1">IF(A90="","",IF(AND(ISNUMBER('Trust - Frontsheet'!AS92),'Trust - Frontsheet'!AS92&gt;1),"Registered Allied Health Professionals Avg Fill rate &gt; 100%",""))</f>
        <v/>
      </c>
      <c r="N90" s="66" t="str">
        <f ca="1">IF(A90="","",IF(AND(ISNUMBER('Trust - Frontsheet'!AT92),'Trust - Frontsheet'!AT92&gt;1),"Non-Registered Allied Health Professionals Avg Fill rate &gt; 100%",""))</f>
        <v/>
      </c>
      <c r="O90" s="66" t="str">
        <f ca="1">IF(A90="","",IF((VLOOKUP(A90,'Trust - Frontsheet'!$A$16:$AC$216,9,0)+VLOOKUP(A90,'Trust - Frontsheet'!$A$16:$AC$216,11,0)+VLOOKUP(A90,'Trust - Frontsheet'!$A$16:$AC$216,13,0)+VLOOKUP(A90,'Trust - Frontsheet'!$A$16:$AC$216,15,0)+VLOOKUP(A90,'Trust - Frontsheet'!$A$16:$AC$216,17,0)+VLOOKUP(A90,'Trust - Frontsheet'!$A$16:$AC$216,19,0)+VLOOKUP(A90,'Trust - Frontsheet'!$A$16:$AC$216,21,0)+VLOOKUP(A90,'Trust - Frontsheet'!$A$16:$AC$216,23,0)+VLOOKUP(A90,'Trust - Frontsheet'!$A$16:$AC$216,25,0)+VLOOKUP(A90,'Trust - Frontsheet'!$A$16:$AC$216,27,0))&lt;=0,"Planned hours aren't greater than zero",""))</f>
        <v/>
      </c>
      <c r="P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Frontsheet'!$A$16:$AC$216,28,0))&lt;=0,"Actual hours aren't greater than zero",""))</f>
        <v/>
      </c>
      <c r="Q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Frontsheet'!$A$16:$AC$216,28,0))&lt;1448,"Actual hours are under 1448",""))</f>
        <v/>
      </c>
      <c r="R90" s="66" t="str">
        <f ca="1">IF(A90="","",IF((VLOOKUP(A90,'Trust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Frontsheet'!$A$16:$AC$216,28,0))&gt;30000,"Actual hours are greater than 30,000",""))</f>
        <v/>
      </c>
      <c r="S90" s="66" t="str">
        <f ca="1">IF(A90="","",IF(AND((VLOOKUP(A90,'Trust - Frontsheet'!$A$16:$AC$216,10,0)+VLOOKUP(A90,'Trust - Frontsheet'!$A$16:$AC$216,12,0)+VLOOKUP(A90,'Trust - Frontsheet'!$A$16:$AC$216,14,0)+VLOOKUP(A90,'Trust - Frontsheet'!$A$16:$AC$216,16,0)+VLOOKUP(A90,'Trust - Frontsheet'!$A$16:$AC$216,18,0)+VLOOKUP(A90,'Trust - Frontsheet'!$A$16:$AC$216,20,0)+VLOOKUP(A90,'Trust - Frontsheet'!$A$16:$AC$216,22,0)+VLOOKUP(A90,'Trust - Frontsheet'!$A$16:$AC$216,24,0)+VLOOKUP(A90,'Trust - Frontsheet'!$A$16:$AC$216,26,0)+VLOOKUP(A90,'Trust - Frontsheet'!$A$16:$AC$216,28,0))&gt;0,VLOOKUP(A90,'Trust - Frontsheet'!$A$16:$AC$216,29,0)&lt;=0),"Actual hours entered with no patient count",""))</f>
        <v/>
      </c>
    </row>
    <row r="91" spans="1:19" ht="45" customHeight="1" x14ac:dyDescent="0.2">
      <c r="A91" s="66" t="str">
        <f ca="1">IF('Trust - Frontsheet'!A93="","",'Trust - Frontsheet'!A93)</f>
        <v/>
      </c>
      <c r="B91" s="66" t="str">
        <f ca="1">IF('Trust - Frontsheet'!A93="","",'Trust - Frontsheet'!D93)</f>
        <v/>
      </c>
      <c r="C91" s="66" t="str">
        <f ca="1">IF(VLOOKUP(A91,'Trust - Frontsheet'!$A$16:$AC$215,5,0)="","",VLOOKUP(A91,'Trust - Frontsheet'!$A$16:$AC$216,5,0))</f>
        <v/>
      </c>
      <c r="D91" s="66" t="str">
        <f ca="1">IF(VLOOKUP(A91,'Trust - Frontsheet'!$A$16:$AC$215,6,0)="","",VLOOKUP(A91,'Trust - Frontsheet'!$A$16:$AC$216,6,0))</f>
        <v/>
      </c>
      <c r="E91" s="66" t="str">
        <f ca="1">IF(A91="","",IF(AND('Trust - Frontsheet'!AK93&gt;1,ISNUMBER('Trust - Frontsheet'!AK93)),"Registered Nurses/Midwives Avg Day Fill rate &gt; 100%",""))</f>
        <v/>
      </c>
      <c r="F91" s="66" t="str">
        <f ca="1">IF(A91="","",IF(AND(ISNUMBER('Trust - Frontsheet'!AL93),'Trust - Frontsheet'!AL93&gt;1),"Non-Registered Nurses/Midwives Avg Day Fill rate &gt; 100%",""))</f>
        <v/>
      </c>
      <c r="G91" s="66" t="str">
        <f ca="1">IF(A91="","",IF(AND(ISNUMBER('Trust - Frontsheet'!AM93),'Trust - Frontsheet'!AM93&gt;1),"Registered Nursing Associates Day Fill rate &gt; 100%",""))</f>
        <v/>
      </c>
      <c r="H91" s="66" t="str">
        <f ca="1">IF(A91="","",IF(AND(ISNUMBER('Trust - Frontsheet'!AN93),'Trust - Frontsheet'!AN93&gt;1),"Non-Registered Nursing Associates Day Fill rate &gt; 100%",""))</f>
        <v/>
      </c>
      <c r="I91" s="66" t="str">
        <f ca="1">IF(A91="","",IF(AND(ISNUMBER('Trust - Frontsheet'!AO93),'Trust - Frontsheet'!AO93&gt;1),"Registered Nurses/Midwives Avg Night Fill rate &gt; 100%",""))</f>
        <v/>
      </c>
      <c r="J91" s="66" t="str">
        <f ca="1">IF(A91="","",IF(AND(ISNUMBER('Trust - Frontsheet'!AP93),'Trust - Frontsheet'!AP93&gt;1),"Non-Registered Nurses/Midwives Avg Night Fill rate &gt;100%",""))</f>
        <v/>
      </c>
      <c r="K91" s="66" t="str">
        <f ca="1">IF(A91="","",IF(AND(ISNUMBER('Trust - Frontsheet'!AQ93),'Trust - Frontsheet'!AQ93&gt;1),"Registered Nursing Associates Avg Night Fill rate 100%",""))</f>
        <v/>
      </c>
      <c r="L91" s="66" t="str">
        <f ca="1">IF(A91="","",IF(AND(ISNUMBER('Trust - Frontsheet'!AR93),'Trust - Frontsheet'!AR93&gt;1),"Non-Registered Nursing Associates Avg Night Fill rate &gt; 100%",""))</f>
        <v/>
      </c>
      <c r="M91" s="66" t="str">
        <f ca="1">IF(A91="","",IF(AND(ISNUMBER('Trust - Frontsheet'!AS93),'Trust - Frontsheet'!AS93&gt;1),"Registered Allied Health Professionals Avg Fill rate &gt; 100%",""))</f>
        <v/>
      </c>
      <c r="N91" s="66" t="str">
        <f ca="1">IF(A91="","",IF(AND(ISNUMBER('Trust - Frontsheet'!AT93),'Trust - Frontsheet'!AT93&gt;1),"Non-Registered Allied Health Professionals Avg Fill rate &gt; 100%",""))</f>
        <v/>
      </c>
      <c r="O91" s="66" t="str">
        <f ca="1">IF(A91="","",IF((VLOOKUP(A91,'Trust - Frontsheet'!$A$16:$AC$216,9,0)+VLOOKUP(A91,'Trust - Frontsheet'!$A$16:$AC$216,11,0)+VLOOKUP(A91,'Trust - Frontsheet'!$A$16:$AC$216,13,0)+VLOOKUP(A91,'Trust - Frontsheet'!$A$16:$AC$216,15,0)+VLOOKUP(A91,'Trust - Frontsheet'!$A$16:$AC$216,17,0)+VLOOKUP(A91,'Trust - Frontsheet'!$A$16:$AC$216,19,0)+VLOOKUP(A91,'Trust - Frontsheet'!$A$16:$AC$216,21,0)+VLOOKUP(A91,'Trust - Frontsheet'!$A$16:$AC$216,23,0)+VLOOKUP(A91,'Trust - Frontsheet'!$A$16:$AC$216,25,0)+VLOOKUP(A91,'Trust - Frontsheet'!$A$16:$AC$216,27,0))&lt;=0,"Planned hours aren't greater than zero",""))</f>
        <v/>
      </c>
      <c r="P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Frontsheet'!$A$16:$AC$216,28,0))&lt;=0,"Actual hours aren't greater than zero",""))</f>
        <v/>
      </c>
      <c r="Q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Frontsheet'!$A$16:$AC$216,28,0))&lt;1448,"Actual hours are under 1448",""))</f>
        <v/>
      </c>
      <c r="R91" s="66" t="str">
        <f ca="1">IF(A91="","",IF((VLOOKUP(A91,'Trust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Frontsheet'!$A$16:$AC$216,28,0))&gt;30000,"Actual hours are greater than 30,000",""))</f>
        <v/>
      </c>
      <c r="S91" s="66" t="str">
        <f ca="1">IF(A91="","",IF(AND((VLOOKUP(A91,'Trust - Frontsheet'!$A$16:$AC$216,10,0)+VLOOKUP(A91,'Trust - Frontsheet'!$A$16:$AC$216,12,0)+VLOOKUP(A91,'Trust - Frontsheet'!$A$16:$AC$216,14,0)+VLOOKUP(A91,'Trust - Frontsheet'!$A$16:$AC$216,16,0)+VLOOKUP(A91,'Trust - Frontsheet'!$A$16:$AC$216,18,0)+VLOOKUP(A91,'Trust - Frontsheet'!$A$16:$AC$216,20,0)+VLOOKUP(A91,'Trust - Frontsheet'!$A$16:$AC$216,22,0)+VLOOKUP(A91,'Trust - Frontsheet'!$A$16:$AC$216,24,0)+VLOOKUP(A91,'Trust - Frontsheet'!$A$16:$AC$216,26,0)+VLOOKUP(A91,'Trust - Frontsheet'!$A$16:$AC$216,28,0))&gt;0,VLOOKUP(A91,'Trust - Frontsheet'!$A$16:$AC$216,29,0)&lt;=0),"Actual hours entered with no patient count",""))</f>
        <v/>
      </c>
    </row>
    <row r="92" spans="1:19" ht="45" customHeight="1" x14ac:dyDescent="0.2">
      <c r="A92" s="66" t="str">
        <f ca="1">IF('Trust - Frontsheet'!A94="","",'Trust - Frontsheet'!A94)</f>
        <v/>
      </c>
      <c r="B92" s="66" t="str">
        <f ca="1">IF('Trust - Frontsheet'!A94="","",'Trust - Frontsheet'!D94)</f>
        <v/>
      </c>
      <c r="C92" s="66" t="str">
        <f ca="1">IF(VLOOKUP(A92,'Trust - Frontsheet'!$A$16:$AC$215,5,0)="","",VLOOKUP(A92,'Trust - Frontsheet'!$A$16:$AC$216,5,0))</f>
        <v/>
      </c>
      <c r="D92" s="66" t="str">
        <f ca="1">IF(VLOOKUP(A92,'Trust - Frontsheet'!$A$16:$AC$215,6,0)="","",VLOOKUP(A92,'Trust - Frontsheet'!$A$16:$AC$216,6,0))</f>
        <v/>
      </c>
      <c r="E92" s="66" t="str">
        <f ca="1">IF(A92="","",IF(AND('Trust - Frontsheet'!AK94&gt;1,ISNUMBER('Trust - Frontsheet'!AK94)),"Registered Nurses/Midwives Avg Day Fill rate &gt; 100%",""))</f>
        <v/>
      </c>
      <c r="F92" s="66" t="str">
        <f ca="1">IF(A92="","",IF(AND(ISNUMBER('Trust - Frontsheet'!AL94),'Trust - Frontsheet'!AL94&gt;1),"Non-Registered Nurses/Midwives Avg Day Fill rate &gt; 100%",""))</f>
        <v/>
      </c>
      <c r="G92" s="66" t="str">
        <f ca="1">IF(A92="","",IF(AND(ISNUMBER('Trust - Frontsheet'!AM94),'Trust - Frontsheet'!AM94&gt;1),"Registered Nursing Associates Day Fill rate &gt; 100%",""))</f>
        <v/>
      </c>
      <c r="H92" s="66" t="str">
        <f ca="1">IF(A92="","",IF(AND(ISNUMBER('Trust - Frontsheet'!AN94),'Trust - Frontsheet'!AN94&gt;1),"Non-Registered Nursing Associates Day Fill rate &gt; 100%",""))</f>
        <v/>
      </c>
      <c r="I92" s="66" t="str">
        <f ca="1">IF(A92="","",IF(AND(ISNUMBER('Trust - Frontsheet'!AO94),'Trust - Frontsheet'!AO94&gt;1),"Registered Nurses/Midwives Avg Night Fill rate &gt; 100%",""))</f>
        <v/>
      </c>
      <c r="J92" s="66" t="str">
        <f ca="1">IF(A92="","",IF(AND(ISNUMBER('Trust - Frontsheet'!AP94),'Trust - Frontsheet'!AP94&gt;1),"Non-Registered Nurses/Midwives Avg Night Fill rate &gt;100%",""))</f>
        <v/>
      </c>
      <c r="K92" s="66" t="str">
        <f ca="1">IF(A92="","",IF(AND(ISNUMBER('Trust - Frontsheet'!AQ94),'Trust - Frontsheet'!AQ94&gt;1),"Registered Nursing Associates Avg Night Fill rate 100%",""))</f>
        <v/>
      </c>
      <c r="L92" s="66" t="str">
        <f ca="1">IF(A92="","",IF(AND(ISNUMBER('Trust - Frontsheet'!AR94),'Trust - Frontsheet'!AR94&gt;1),"Non-Registered Nursing Associates Avg Night Fill rate &gt; 100%",""))</f>
        <v/>
      </c>
      <c r="M92" s="66" t="str">
        <f ca="1">IF(A92="","",IF(AND(ISNUMBER('Trust - Frontsheet'!AS94),'Trust - Frontsheet'!AS94&gt;1),"Registered Allied Health Professionals Avg Fill rate &gt; 100%",""))</f>
        <v/>
      </c>
      <c r="N92" s="66" t="str">
        <f ca="1">IF(A92="","",IF(AND(ISNUMBER('Trust - Frontsheet'!AT94),'Trust - Frontsheet'!AT94&gt;1),"Non-Registered Allied Health Professionals Avg Fill rate &gt; 100%",""))</f>
        <v/>
      </c>
      <c r="O92" s="66" t="str">
        <f ca="1">IF(A92="","",IF((VLOOKUP(A92,'Trust - Frontsheet'!$A$16:$AC$216,9,0)+VLOOKUP(A92,'Trust - Frontsheet'!$A$16:$AC$216,11,0)+VLOOKUP(A92,'Trust - Frontsheet'!$A$16:$AC$216,13,0)+VLOOKUP(A92,'Trust - Frontsheet'!$A$16:$AC$216,15,0)+VLOOKUP(A92,'Trust - Frontsheet'!$A$16:$AC$216,17,0)+VLOOKUP(A92,'Trust - Frontsheet'!$A$16:$AC$216,19,0)+VLOOKUP(A92,'Trust - Frontsheet'!$A$16:$AC$216,21,0)+VLOOKUP(A92,'Trust - Frontsheet'!$A$16:$AC$216,23,0)+VLOOKUP(A92,'Trust - Frontsheet'!$A$16:$AC$216,25,0)+VLOOKUP(A92,'Trust - Frontsheet'!$A$16:$AC$216,27,0))&lt;=0,"Planned hours aren't greater than zero",""))</f>
        <v/>
      </c>
      <c r="P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Frontsheet'!$A$16:$AC$216,28,0))&lt;=0,"Actual hours aren't greater than zero",""))</f>
        <v/>
      </c>
      <c r="Q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Frontsheet'!$A$16:$AC$216,28,0))&lt;1448,"Actual hours are under 1448",""))</f>
        <v/>
      </c>
      <c r="R92" s="66" t="str">
        <f ca="1">IF(A92="","",IF((VLOOKUP(A92,'Trust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Frontsheet'!$A$16:$AC$216,28,0))&gt;30000,"Actual hours are greater than 30,000",""))</f>
        <v/>
      </c>
      <c r="S92" s="66" t="str">
        <f ca="1">IF(A92="","",IF(AND((VLOOKUP(A92,'Trust - Frontsheet'!$A$16:$AC$216,10,0)+VLOOKUP(A92,'Trust - Frontsheet'!$A$16:$AC$216,12,0)+VLOOKUP(A92,'Trust - Frontsheet'!$A$16:$AC$216,14,0)+VLOOKUP(A92,'Trust - Frontsheet'!$A$16:$AC$216,16,0)+VLOOKUP(A92,'Trust - Frontsheet'!$A$16:$AC$216,18,0)+VLOOKUP(A92,'Trust - Frontsheet'!$A$16:$AC$216,20,0)+VLOOKUP(A92,'Trust - Frontsheet'!$A$16:$AC$216,22,0)+VLOOKUP(A92,'Trust - Frontsheet'!$A$16:$AC$216,24,0)+VLOOKUP(A92,'Trust - Frontsheet'!$A$16:$AC$216,26,0)+VLOOKUP(A92,'Trust - Frontsheet'!$A$16:$AC$216,28,0))&gt;0,VLOOKUP(A92,'Trust - Frontsheet'!$A$16:$AC$216,29,0)&lt;=0),"Actual hours entered with no patient count",""))</f>
        <v/>
      </c>
    </row>
    <row r="93" spans="1:19" ht="45" customHeight="1" x14ac:dyDescent="0.2">
      <c r="A93" s="66" t="str">
        <f ca="1">IF('Trust - Frontsheet'!A95="","",'Trust - Frontsheet'!A95)</f>
        <v/>
      </c>
      <c r="B93" s="66" t="str">
        <f ca="1">IF('Trust - Frontsheet'!A95="","",'Trust - Frontsheet'!D95)</f>
        <v/>
      </c>
      <c r="C93" s="66" t="str">
        <f ca="1">IF(VLOOKUP(A93,'Trust - Frontsheet'!$A$16:$AC$215,5,0)="","",VLOOKUP(A93,'Trust - Frontsheet'!$A$16:$AC$216,5,0))</f>
        <v/>
      </c>
      <c r="D93" s="66" t="str">
        <f ca="1">IF(VLOOKUP(A93,'Trust - Frontsheet'!$A$16:$AC$215,6,0)="","",VLOOKUP(A93,'Trust - Frontsheet'!$A$16:$AC$216,6,0))</f>
        <v/>
      </c>
      <c r="E93" s="66" t="str">
        <f ca="1">IF(A93="","",IF(AND('Trust - Frontsheet'!AK95&gt;1,ISNUMBER('Trust - Frontsheet'!AK95)),"Registered Nurses/Midwives Avg Day Fill rate &gt; 100%",""))</f>
        <v/>
      </c>
      <c r="F93" s="66" t="str">
        <f ca="1">IF(A93="","",IF(AND(ISNUMBER('Trust - Frontsheet'!AL95),'Trust - Frontsheet'!AL95&gt;1),"Non-Registered Nurses/Midwives Avg Day Fill rate &gt; 100%",""))</f>
        <v/>
      </c>
      <c r="G93" s="66" t="str">
        <f ca="1">IF(A93="","",IF(AND(ISNUMBER('Trust - Frontsheet'!AM95),'Trust - Frontsheet'!AM95&gt;1),"Registered Nursing Associates Day Fill rate &gt; 100%",""))</f>
        <v/>
      </c>
      <c r="H93" s="66" t="str">
        <f ca="1">IF(A93="","",IF(AND(ISNUMBER('Trust - Frontsheet'!AN95),'Trust - Frontsheet'!AN95&gt;1),"Non-Registered Nursing Associates Day Fill rate &gt; 100%",""))</f>
        <v/>
      </c>
      <c r="I93" s="66" t="str">
        <f ca="1">IF(A93="","",IF(AND(ISNUMBER('Trust - Frontsheet'!AO95),'Trust - Frontsheet'!AO95&gt;1),"Registered Nurses/Midwives Avg Night Fill rate &gt; 100%",""))</f>
        <v/>
      </c>
      <c r="J93" s="66" t="str">
        <f ca="1">IF(A93="","",IF(AND(ISNUMBER('Trust - Frontsheet'!AP95),'Trust - Frontsheet'!AP95&gt;1),"Non-Registered Nurses/Midwives Avg Night Fill rate &gt;100%",""))</f>
        <v/>
      </c>
      <c r="K93" s="66" t="str">
        <f ca="1">IF(A93="","",IF(AND(ISNUMBER('Trust - Frontsheet'!AQ95),'Trust - Frontsheet'!AQ95&gt;1),"Registered Nursing Associates Avg Night Fill rate 100%",""))</f>
        <v/>
      </c>
      <c r="L93" s="66" t="str">
        <f ca="1">IF(A93="","",IF(AND(ISNUMBER('Trust - Frontsheet'!AR95),'Trust - Frontsheet'!AR95&gt;1),"Non-Registered Nursing Associates Avg Night Fill rate &gt; 100%",""))</f>
        <v/>
      </c>
      <c r="M93" s="66" t="str">
        <f ca="1">IF(A93="","",IF(AND(ISNUMBER('Trust - Frontsheet'!AS95),'Trust - Frontsheet'!AS95&gt;1),"Registered Allied Health Professionals Avg Fill rate &gt; 100%",""))</f>
        <v/>
      </c>
      <c r="N93" s="66" t="str">
        <f ca="1">IF(A93="","",IF(AND(ISNUMBER('Trust - Frontsheet'!AT95),'Trust - Frontsheet'!AT95&gt;1),"Non-Registered Allied Health Professionals Avg Fill rate &gt; 100%",""))</f>
        <v/>
      </c>
      <c r="O93" s="66" t="str">
        <f ca="1">IF(A93="","",IF((VLOOKUP(A93,'Trust - Frontsheet'!$A$16:$AC$216,9,0)+VLOOKUP(A93,'Trust - Frontsheet'!$A$16:$AC$216,11,0)+VLOOKUP(A93,'Trust - Frontsheet'!$A$16:$AC$216,13,0)+VLOOKUP(A93,'Trust - Frontsheet'!$A$16:$AC$216,15,0)+VLOOKUP(A93,'Trust - Frontsheet'!$A$16:$AC$216,17,0)+VLOOKUP(A93,'Trust - Frontsheet'!$A$16:$AC$216,19,0)+VLOOKUP(A93,'Trust - Frontsheet'!$A$16:$AC$216,21,0)+VLOOKUP(A93,'Trust - Frontsheet'!$A$16:$AC$216,23,0)+VLOOKUP(A93,'Trust - Frontsheet'!$A$16:$AC$216,25,0)+VLOOKUP(A93,'Trust - Frontsheet'!$A$16:$AC$216,27,0))&lt;=0,"Planned hours aren't greater than zero",""))</f>
        <v/>
      </c>
      <c r="P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Frontsheet'!$A$16:$AC$216,28,0))&lt;=0,"Actual hours aren't greater than zero",""))</f>
        <v/>
      </c>
      <c r="Q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Frontsheet'!$A$16:$AC$216,28,0))&lt;1448,"Actual hours are under 1448",""))</f>
        <v/>
      </c>
      <c r="R93" s="66" t="str">
        <f ca="1">IF(A93="","",IF((VLOOKUP(A93,'Trust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Frontsheet'!$A$16:$AC$216,28,0))&gt;30000,"Actual hours are greater than 30,000",""))</f>
        <v/>
      </c>
      <c r="S93" s="66" t="str">
        <f ca="1">IF(A93="","",IF(AND((VLOOKUP(A93,'Trust - Frontsheet'!$A$16:$AC$216,10,0)+VLOOKUP(A93,'Trust - Frontsheet'!$A$16:$AC$216,12,0)+VLOOKUP(A93,'Trust - Frontsheet'!$A$16:$AC$216,14,0)+VLOOKUP(A93,'Trust - Frontsheet'!$A$16:$AC$216,16,0)+VLOOKUP(A93,'Trust - Frontsheet'!$A$16:$AC$216,18,0)+VLOOKUP(A93,'Trust - Frontsheet'!$A$16:$AC$216,20,0)+VLOOKUP(A93,'Trust - Frontsheet'!$A$16:$AC$216,22,0)+VLOOKUP(A93,'Trust - Frontsheet'!$A$16:$AC$216,24,0)+VLOOKUP(A93,'Trust - Frontsheet'!$A$16:$AC$216,26,0)+VLOOKUP(A93,'Trust - Frontsheet'!$A$16:$AC$216,28,0))&gt;0,VLOOKUP(A93,'Trust - Frontsheet'!$A$16:$AC$216,29,0)&lt;=0),"Actual hours entered with no patient count",""))</f>
        <v/>
      </c>
    </row>
    <row r="94" spans="1:19" ht="45" customHeight="1" x14ac:dyDescent="0.2">
      <c r="A94" s="66" t="str">
        <f ca="1">IF('Trust - Frontsheet'!A96="","",'Trust - Frontsheet'!A96)</f>
        <v/>
      </c>
      <c r="B94" s="66" t="str">
        <f ca="1">IF('Trust - Frontsheet'!A96="","",'Trust - Frontsheet'!D96)</f>
        <v/>
      </c>
      <c r="C94" s="66" t="str">
        <f ca="1">IF(VLOOKUP(A94,'Trust - Frontsheet'!$A$16:$AC$215,5,0)="","",VLOOKUP(A94,'Trust - Frontsheet'!$A$16:$AC$216,5,0))</f>
        <v/>
      </c>
      <c r="D94" s="66" t="str">
        <f ca="1">IF(VLOOKUP(A94,'Trust - Frontsheet'!$A$16:$AC$215,6,0)="","",VLOOKUP(A94,'Trust - Frontsheet'!$A$16:$AC$216,6,0))</f>
        <v/>
      </c>
      <c r="E94" s="66" t="str">
        <f ca="1">IF(A94="","",IF(AND('Trust - Frontsheet'!AK96&gt;1,ISNUMBER('Trust - Frontsheet'!AK96)),"Registered Nurses/Midwives Avg Day Fill rate &gt; 100%",""))</f>
        <v/>
      </c>
      <c r="F94" s="66" t="str">
        <f ca="1">IF(A94="","",IF(AND(ISNUMBER('Trust - Frontsheet'!AL96),'Trust - Frontsheet'!AL96&gt;1),"Non-Registered Nurses/Midwives Avg Day Fill rate &gt; 100%",""))</f>
        <v/>
      </c>
      <c r="G94" s="66" t="str">
        <f ca="1">IF(A94="","",IF(AND(ISNUMBER('Trust - Frontsheet'!AM96),'Trust - Frontsheet'!AM96&gt;1),"Registered Nursing Associates Day Fill rate &gt; 100%",""))</f>
        <v/>
      </c>
      <c r="H94" s="66" t="str">
        <f ca="1">IF(A94="","",IF(AND(ISNUMBER('Trust - Frontsheet'!AN96),'Trust - Frontsheet'!AN96&gt;1),"Non-Registered Nursing Associates Day Fill rate &gt; 100%",""))</f>
        <v/>
      </c>
      <c r="I94" s="66" t="str">
        <f ca="1">IF(A94="","",IF(AND(ISNUMBER('Trust - Frontsheet'!AO96),'Trust - Frontsheet'!AO96&gt;1),"Registered Nurses/Midwives Avg Night Fill rate &gt; 100%",""))</f>
        <v/>
      </c>
      <c r="J94" s="66" t="str">
        <f ca="1">IF(A94="","",IF(AND(ISNUMBER('Trust - Frontsheet'!AP96),'Trust - Frontsheet'!AP96&gt;1),"Non-Registered Nurses/Midwives Avg Night Fill rate &gt;100%",""))</f>
        <v/>
      </c>
      <c r="K94" s="66" t="str">
        <f ca="1">IF(A94="","",IF(AND(ISNUMBER('Trust - Frontsheet'!AQ96),'Trust - Frontsheet'!AQ96&gt;1),"Registered Nursing Associates Avg Night Fill rate 100%",""))</f>
        <v/>
      </c>
      <c r="L94" s="66" t="str">
        <f ca="1">IF(A94="","",IF(AND(ISNUMBER('Trust - Frontsheet'!AR96),'Trust - Frontsheet'!AR96&gt;1),"Non-Registered Nursing Associates Avg Night Fill rate &gt; 100%",""))</f>
        <v/>
      </c>
      <c r="M94" s="66" t="str">
        <f ca="1">IF(A94="","",IF(AND(ISNUMBER('Trust - Frontsheet'!AS96),'Trust - Frontsheet'!AS96&gt;1),"Registered Allied Health Professionals Avg Fill rate &gt; 100%",""))</f>
        <v/>
      </c>
      <c r="N94" s="66" t="str">
        <f ca="1">IF(A94="","",IF(AND(ISNUMBER('Trust - Frontsheet'!AT96),'Trust - Frontsheet'!AT96&gt;1),"Non-Registered Allied Health Professionals Avg Fill rate &gt; 100%",""))</f>
        <v/>
      </c>
      <c r="O94" s="66" t="str">
        <f ca="1">IF(A94="","",IF((VLOOKUP(A94,'Trust - Frontsheet'!$A$16:$AC$216,9,0)+VLOOKUP(A94,'Trust - Frontsheet'!$A$16:$AC$216,11,0)+VLOOKUP(A94,'Trust - Frontsheet'!$A$16:$AC$216,13,0)+VLOOKUP(A94,'Trust - Frontsheet'!$A$16:$AC$216,15,0)+VLOOKUP(A94,'Trust - Frontsheet'!$A$16:$AC$216,17,0)+VLOOKUP(A94,'Trust - Frontsheet'!$A$16:$AC$216,19,0)+VLOOKUP(A94,'Trust - Frontsheet'!$A$16:$AC$216,21,0)+VLOOKUP(A94,'Trust - Frontsheet'!$A$16:$AC$216,23,0)+VLOOKUP(A94,'Trust - Frontsheet'!$A$16:$AC$216,25,0)+VLOOKUP(A94,'Trust - Frontsheet'!$A$16:$AC$216,27,0))&lt;=0,"Planned hours aren't greater than zero",""))</f>
        <v/>
      </c>
      <c r="P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Frontsheet'!$A$16:$AC$216,28,0))&lt;=0,"Actual hours aren't greater than zero",""))</f>
        <v/>
      </c>
      <c r="Q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Frontsheet'!$A$16:$AC$216,28,0))&lt;1448,"Actual hours are under 1448",""))</f>
        <v/>
      </c>
      <c r="R94" s="66" t="str">
        <f ca="1">IF(A94="","",IF((VLOOKUP(A94,'Trust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Frontsheet'!$A$16:$AC$216,28,0))&gt;30000,"Actual hours are greater than 30,000",""))</f>
        <v/>
      </c>
      <c r="S94" s="66" t="str">
        <f ca="1">IF(A94="","",IF(AND((VLOOKUP(A94,'Trust - Frontsheet'!$A$16:$AC$216,10,0)+VLOOKUP(A94,'Trust - Frontsheet'!$A$16:$AC$216,12,0)+VLOOKUP(A94,'Trust - Frontsheet'!$A$16:$AC$216,14,0)+VLOOKUP(A94,'Trust - Frontsheet'!$A$16:$AC$216,16,0)+VLOOKUP(A94,'Trust - Frontsheet'!$A$16:$AC$216,18,0)+VLOOKUP(A94,'Trust - Frontsheet'!$A$16:$AC$216,20,0)+VLOOKUP(A94,'Trust - Frontsheet'!$A$16:$AC$216,22,0)+VLOOKUP(A94,'Trust - Frontsheet'!$A$16:$AC$216,24,0)+VLOOKUP(A94,'Trust - Frontsheet'!$A$16:$AC$216,26,0)+VLOOKUP(A94,'Trust - Frontsheet'!$A$16:$AC$216,28,0))&gt;0,VLOOKUP(A94,'Trust - Frontsheet'!$A$16:$AC$216,29,0)&lt;=0),"Actual hours entered with no patient count",""))</f>
        <v/>
      </c>
    </row>
    <row r="95" spans="1:19" ht="45" customHeight="1" x14ac:dyDescent="0.2">
      <c r="A95" s="66" t="str">
        <f ca="1">IF('Trust - Frontsheet'!A97="","",'Trust - Frontsheet'!A97)</f>
        <v/>
      </c>
      <c r="B95" s="66" t="str">
        <f ca="1">IF('Trust - Frontsheet'!A97="","",'Trust - Frontsheet'!D97)</f>
        <v/>
      </c>
      <c r="C95" s="66" t="str">
        <f ca="1">IF(VLOOKUP(A95,'Trust - Frontsheet'!$A$16:$AC$215,5,0)="","",VLOOKUP(A95,'Trust - Frontsheet'!$A$16:$AC$216,5,0))</f>
        <v/>
      </c>
      <c r="D95" s="66" t="str">
        <f ca="1">IF(VLOOKUP(A95,'Trust - Frontsheet'!$A$16:$AC$215,6,0)="","",VLOOKUP(A95,'Trust - Frontsheet'!$A$16:$AC$216,6,0))</f>
        <v/>
      </c>
      <c r="E95" s="66" t="str">
        <f ca="1">IF(A95="","",IF(AND('Trust - Frontsheet'!AK97&gt;1,ISNUMBER('Trust - Frontsheet'!AK97)),"Registered Nurses/Midwives Avg Day Fill rate &gt; 100%",""))</f>
        <v/>
      </c>
      <c r="F95" s="66" t="str">
        <f ca="1">IF(A95="","",IF(AND(ISNUMBER('Trust - Frontsheet'!AL97),'Trust - Frontsheet'!AL97&gt;1),"Non-Registered Nurses/Midwives Avg Day Fill rate &gt; 100%",""))</f>
        <v/>
      </c>
      <c r="G95" s="66" t="str">
        <f ca="1">IF(A95="","",IF(AND(ISNUMBER('Trust - Frontsheet'!AM97),'Trust - Frontsheet'!AM97&gt;1),"Registered Nursing Associates Day Fill rate &gt; 100%",""))</f>
        <v/>
      </c>
      <c r="H95" s="66" t="str">
        <f ca="1">IF(A95="","",IF(AND(ISNUMBER('Trust - Frontsheet'!AN97),'Trust - Frontsheet'!AN97&gt;1),"Non-Registered Nursing Associates Day Fill rate &gt; 100%",""))</f>
        <v/>
      </c>
      <c r="I95" s="66" t="str">
        <f ca="1">IF(A95="","",IF(AND(ISNUMBER('Trust - Frontsheet'!AO97),'Trust - Frontsheet'!AO97&gt;1),"Registered Nurses/Midwives Avg Night Fill rate &gt; 100%",""))</f>
        <v/>
      </c>
      <c r="J95" s="66" t="str">
        <f ca="1">IF(A95="","",IF(AND(ISNUMBER('Trust - Frontsheet'!AP97),'Trust - Frontsheet'!AP97&gt;1),"Non-Registered Nurses/Midwives Avg Night Fill rate &gt;100%",""))</f>
        <v/>
      </c>
      <c r="K95" s="66" t="str">
        <f ca="1">IF(A95="","",IF(AND(ISNUMBER('Trust - Frontsheet'!AQ97),'Trust - Frontsheet'!AQ97&gt;1),"Registered Nursing Associates Avg Night Fill rate 100%",""))</f>
        <v/>
      </c>
      <c r="L95" s="66" t="str">
        <f ca="1">IF(A95="","",IF(AND(ISNUMBER('Trust - Frontsheet'!AR97),'Trust - Frontsheet'!AR97&gt;1),"Non-Registered Nursing Associates Avg Night Fill rate &gt; 100%",""))</f>
        <v/>
      </c>
      <c r="M95" s="66" t="str">
        <f ca="1">IF(A95="","",IF(AND(ISNUMBER('Trust - Frontsheet'!AS97),'Trust - Frontsheet'!AS97&gt;1),"Registered Allied Health Professionals Avg Fill rate &gt; 100%",""))</f>
        <v/>
      </c>
      <c r="N95" s="66" t="str">
        <f ca="1">IF(A95="","",IF(AND(ISNUMBER('Trust - Frontsheet'!AT97),'Trust - Frontsheet'!AT97&gt;1),"Non-Registered Allied Health Professionals Avg Fill rate &gt; 100%",""))</f>
        <v/>
      </c>
      <c r="O95" s="66" t="str">
        <f ca="1">IF(A95="","",IF((VLOOKUP(A95,'Trust - Frontsheet'!$A$16:$AC$216,9,0)+VLOOKUP(A95,'Trust - Frontsheet'!$A$16:$AC$216,11,0)+VLOOKUP(A95,'Trust - Frontsheet'!$A$16:$AC$216,13,0)+VLOOKUP(A95,'Trust - Frontsheet'!$A$16:$AC$216,15,0)+VLOOKUP(A95,'Trust - Frontsheet'!$A$16:$AC$216,17,0)+VLOOKUP(A95,'Trust - Frontsheet'!$A$16:$AC$216,19,0)+VLOOKUP(A95,'Trust - Frontsheet'!$A$16:$AC$216,21,0)+VLOOKUP(A95,'Trust - Frontsheet'!$A$16:$AC$216,23,0)+VLOOKUP(A95,'Trust - Frontsheet'!$A$16:$AC$216,25,0)+VLOOKUP(A95,'Trust - Frontsheet'!$A$16:$AC$216,27,0))&lt;=0,"Planned hours aren't greater than zero",""))</f>
        <v/>
      </c>
      <c r="P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Frontsheet'!$A$16:$AC$216,28,0))&lt;=0,"Actual hours aren't greater than zero",""))</f>
        <v/>
      </c>
      <c r="Q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Frontsheet'!$A$16:$AC$216,28,0))&lt;1448,"Actual hours are under 1448",""))</f>
        <v/>
      </c>
      <c r="R95" s="66" t="str">
        <f ca="1">IF(A95="","",IF((VLOOKUP(A95,'Trust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Frontsheet'!$A$16:$AC$216,28,0))&gt;30000,"Actual hours are greater than 30,000",""))</f>
        <v/>
      </c>
      <c r="S95" s="66" t="str">
        <f ca="1">IF(A95="","",IF(AND((VLOOKUP(A95,'Trust - Frontsheet'!$A$16:$AC$216,10,0)+VLOOKUP(A95,'Trust - Frontsheet'!$A$16:$AC$216,12,0)+VLOOKUP(A95,'Trust - Frontsheet'!$A$16:$AC$216,14,0)+VLOOKUP(A95,'Trust - Frontsheet'!$A$16:$AC$216,16,0)+VLOOKUP(A95,'Trust - Frontsheet'!$A$16:$AC$216,18,0)+VLOOKUP(A95,'Trust - Frontsheet'!$A$16:$AC$216,20,0)+VLOOKUP(A95,'Trust - Frontsheet'!$A$16:$AC$216,22,0)+VLOOKUP(A95,'Trust - Frontsheet'!$A$16:$AC$216,24,0)+VLOOKUP(A95,'Trust - Frontsheet'!$A$16:$AC$216,26,0)+VLOOKUP(A95,'Trust - Frontsheet'!$A$16:$AC$216,28,0))&gt;0,VLOOKUP(A95,'Trust - Frontsheet'!$A$16:$AC$216,29,0)&lt;=0),"Actual hours entered with no patient count",""))</f>
        <v/>
      </c>
    </row>
    <row r="96" spans="1:19" ht="45" customHeight="1" x14ac:dyDescent="0.2">
      <c r="A96" s="66" t="str">
        <f ca="1">IF('Trust - Frontsheet'!A98="","",'Trust - Frontsheet'!A98)</f>
        <v/>
      </c>
      <c r="B96" s="66" t="str">
        <f ca="1">IF('Trust - Frontsheet'!A98="","",'Trust - Frontsheet'!D98)</f>
        <v/>
      </c>
      <c r="C96" s="66" t="str">
        <f ca="1">IF(VLOOKUP(A96,'Trust - Frontsheet'!$A$16:$AC$215,5,0)="","",VLOOKUP(A96,'Trust - Frontsheet'!$A$16:$AC$216,5,0))</f>
        <v/>
      </c>
      <c r="D96" s="66" t="str">
        <f ca="1">IF(VLOOKUP(A96,'Trust - Frontsheet'!$A$16:$AC$215,6,0)="","",VLOOKUP(A96,'Trust - Frontsheet'!$A$16:$AC$216,6,0))</f>
        <v/>
      </c>
      <c r="E96" s="66" t="str">
        <f ca="1">IF(A96="","",IF(AND('Trust - Frontsheet'!AK98&gt;1,ISNUMBER('Trust - Frontsheet'!AK98)),"Registered Nurses/Midwives Avg Day Fill rate &gt; 100%",""))</f>
        <v/>
      </c>
      <c r="F96" s="66" t="str">
        <f ca="1">IF(A96="","",IF(AND(ISNUMBER('Trust - Frontsheet'!AL98),'Trust - Frontsheet'!AL98&gt;1),"Non-Registered Nurses/Midwives Avg Day Fill rate &gt; 100%",""))</f>
        <v/>
      </c>
      <c r="G96" s="66" t="str">
        <f ca="1">IF(A96="","",IF(AND(ISNUMBER('Trust - Frontsheet'!AM98),'Trust - Frontsheet'!AM98&gt;1),"Registered Nursing Associates Day Fill rate &gt; 100%",""))</f>
        <v/>
      </c>
      <c r="H96" s="66" t="str">
        <f ca="1">IF(A96="","",IF(AND(ISNUMBER('Trust - Frontsheet'!AN98),'Trust - Frontsheet'!AN98&gt;1),"Non-Registered Nursing Associates Day Fill rate &gt; 100%",""))</f>
        <v/>
      </c>
      <c r="I96" s="66" t="str">
        <f ca="1">IF(A96="","",IF(AND(ISNUMBER('Trust - Frontsheet'!AO98),'Trust - Frontsheet'!AO98&gt;1),"Registered Nurses/Midwives Avg Night Fill rate &gt; 100%",""))</f>
        <v/>
      </c>
      <c r="J96" s="66" t="str">
        <f ca="1">IF(A96="","",IF(AND(ISNUMBER('Trust - Frontsheet'!AP98),'Trust - Frontsheet'!AP98&gt;1),"Non-Registered Nurses/Midwives Avg Night Fill rate &gt;100%",""))</f>
        <v/>
      </c>
      <c r="K96" s="66" t="str">
        <f ca="1">IF(A96="","",IF(AND(ISNUMBER('Trust - Frontsheet'!AQ98),'Trust - Frontsheet'!AQ98&gt;1),"Registered Nursing Associates Avg Night Fill rate 100%",""))</f>
        <v/>
      </c>
      <c r="L96" s="66" t="str">
        <f ca="1">IF(A96="","",IF(AND(ISNUMBER('Trust - Frontsheet'!AR98),'Trust - Frontsheet'!AR98&gt;1),"Non-Registered Nursing Associates Avg Night Fill rate &gt; 100%",""))</f>
        <v/>
      </c>
      <c r="M96" s="66" t="str">
        <f ca="1">IF(A96="","",IF(AND(ISNUMBER('Trust - Frontsheet'!AS98),'Trust - Frontsheet'!AS98&gt;1),"Registered Allied Health Professionals Avg Fill rate &gt; 100%",""))</f>
        <v/>
      </c>
      <c r="N96" s="66" t="str">
        <f ca="1">IF(A96="","",IF(AND(ISNUMBER('Trust - Frontsheet'!AT98),'Trust - Frontsheet'!AT98&gt;1),"Non-Registered Allied Health Professionals Avg Fill rate &gt; 100%",""))</f>
        <v/>
      </c>
      <c r="O96" s="66" t="str">
        <f ca="1">IF(A96="","",IF((VLOOKUP(A96,'Trust - Frontsheet'!$A$16:$AC$216,9,0)+VLOOKUP(A96,'Trust - Frontsheet'!$A$16:$AC$216,11,0)+VLOOKUP(A96,'Trust - Frontsheet'!$A$16:$AC$216,13,0)+VLOOKUP(A96,'Trust - Frontsheet'!$A$16:$AC$216,15,0)+VLOOKUP(A96,'Trust - Frontsheet'!$A$16:$AC$216,17,0)+VLOOKUP(A96,'Trust - Frontsheet'!$A$16:$AC$216,19,0)+VLOOKUP(A96,'Trust - Frontsheet'!$A$16:$AC$216,21,0)+VLOOKUP(A96,'Trust - Frontsheet'!$A$16:$AC$216,23,0)+VLOOKUP(A96,'Trust - Frontsheet'!$A$16:$AC$216,25,0)+VLOOKUP(A96,'Trust - Frontsheet'!$A$16:$AC$216,27,0))&lt;=0,"Planned hours aren't greater than zero",""))</f>
        <v/>
      </c>
      <c r="P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Frontsheet'!$A$16:$AC$216,28,0))&lt;=0,"Actual hours aren't greater than zero",""))</f>
        <v/>
      </c>
      <c r="Q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Frontsheet'!$A$16:$AC$216,28,0))&lt;1448,"Actual hours are under 1448",""))</f>
        <v/>
      </c>
      <c r="R96" s="66" t="str">
        <f ca="1">IF(A96="","",IF((VLOOKUP(A96,'Trust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Frontsheet'!$A$16:$AC$216,28,0))&gt;30000,"Actual hours are greater than 30,000",""))</f>
        <v/>
      </c>
      <c r="S96" s="66" t="str">
        <f ca="1">IF(A96="","",IF(AND((VLOOKUP(A96,'Trust - Frontsheet'!$A$16:$AC$216,10,0)+VLOOKUP(A96,'Trust - Frontsheet'!$A$16:$AC$216,12,0)+VLOOKUP(A96,'Trust - Frontsheet'!$A$16:$AC$216,14,0)+VLOOKUP(A96,'Trust - Frontsheet'!$A$16:$AC$216,16,0)+VLOOKUP(A96,'Trust - Frontsheet'!$A$16:$AC$216,18,0)+VLOOKUP(A96,'Trust - Frontsheet'!$A$16:$AC$216,20,0)+VLOOKUP(A96,'Trust - Frontsheet'!$A$16:$AC$216,22,0)+VLOOKUP(A96,'Trust - Frontsheet'!$A$16:$AC$216,24,0)+VLOOKUP(A96,'Trust - Frontsheet'!$A$16:$AC$216,26,0)+VLOOKUP(A96,'Trust - Frontsheet'!$A$16:$AC$216,28,0))&gt;0,VLOOKUP(A96,'Trust - Frontsheet'!$A$16:$AC$216,29,0)&lt;=0),"Actual hours entered with no patient count",""))</f>
        <v/>
      </c>
    </row>
    <row r="97" spans="1:19" ht="45" customHeight="1" x14ac:dyDescent="0.2">
      <c r="A97" s="66" t="str">
        <f ca="1">IF('Trust - Frontsheet'!A99="","",'Trust - Frontsheet'!A99)</f>
        <v/>
      </c>
      <c r="B97" s="66" t="str">
        <f ca="1">IF('Trust - Frontsheet'!A99="","",'Trust - Frontsheet'!D99)</f>
        <v/>
      </c>
      <c r="C97" s="66" t="str">
        <f ca="1">IF(VLOOKUP(A97,'Trust - Frontsheet'!$A$16:$AC$215,5,0)="","",VLOOKUP(A97,'Trust - Frontsheet'!$A$16:$AC$216,5,0))</f>
        <v/>
      </c>
      <c r="D97" s="66" t="str">
        <f ca="1">IF(VLOOKUP(A97,'Trust - Frontsheet'!$A$16:$AC$215,6,0)="","",VLOOKUP(A97,'Trust - Frontsheet'!$A$16:$AC$216,6,0))</f>
        <v/>
      </c>
      <c r="E97" s="66" t="str">
        <f ca="1">IF(A97="","",IF(AND('Trust - Frontsheet'!AK99&gt;1,ISNUMBER('Trust - Frontsheet'!AK99)),"Registered Nurses/Midwives Avg Day Fill rate &gt; 100%",""))</f>
        <v/>
      </c>
      <c r="F97" s="66" t="str">
        <f ca="1">IF(A97="","",IF(AND(ISNUMBER('Trust - Frontsheet'!AL99),'Trust - Frontsheet'!AL99&gt;1),"Non-Registered Nurses/Midwives Avg Day Fill rate &gt; 100%",""))</f>
        <v/>
      </c>
      <c r="G97" s="66" t="str">
        <f ca="1">IF(A97="","",IF(AND(ISNUMBER('Trust - Frontsheet'!AM99),'Trust - Frontsheet'!AM99&gt;1),"Registered Nursing Associates Day Fill rate &gt; 100%",""))</f>
        <v/>
      </c>
      <c r="H97" s="66" t="str">
        <f ca="1">IF(A97="","",IF(AND(ISNUMBER('Trust - Frontsheet'!AN99),'Trust - Frontsheet'!AN99&gt;1),"Non-Registered Nursing Associates Day Fill rate &gt; 100%",""))</f>
        <v/>
      </c>
      <c r="I97" s="66" t="str">
        <f ca="1">IF(A97="","",IF(AND(ISNUMBER('Trust - Frontsheet'!AO99),'Trust - Frontsheet'!AO99&gt;1),"Registered Nurses/Midwives Avg Night Fill rate &gt; 100%",""))</f>
        <v/>
      </c>
      <c r="J97" s="66" t="str">
        <f ca="1">IF(A97="","",IF(AND(ISNUMBER('Trust - Frontsheet'!AP99),'Trust - Frontsheet'!AP99&gt;1),"Non-Registered Nurses/Midwives Avg Night Fill rate &gt;100%",""))</f>
        <v/>
      </c>
      <c r="K97" s="66" t="str">
        <f ca="1">IF(A97="","",IF(AND(ISNUMBER('Trust - Frontsheet'!AQ99),'Trust - Frontsheet'!AQ99&gt;1),"Registered Nursing Associates Avg Night Fill rate 100%",""))</f>
        <v/>
      </c>
      <c r="L97" s="66" t="str">
        <f ca="1">IF(A97="","",IF(AND(ISNUMBER('Trust - Frontsheet'!AR99),'Trust - Frontsheet'!AR99&gt;1),"Non-Registered Nursing Associates Avg Night Fill rate &gt; 100%",""))</f>
        <v/>
      </c>
      <c r="M97" s="66" t="str">
        <f ca="1">IF(A97="","",IF(AND(ISNUMBER('Trust - Frontsheet'!AS99),'Trust - Frontsheet'!AS99&gt;1),"Registered Allied Health Professionals Avg Fill rate &gt; 100%",""))</f>
        <v/>
      </c>
      <c r="N97" s="66" t="str">
        <f ca="1">IF(A97="","",IF(AND(ISNUMBER('Trust - Frontsheet'!AT99),'Trust - Frontsheet'!AT99&gt;1),"Non-Registered Allied Health Professionals Avg Fill rate &gt; 100%",""))</f>
        <v/>
      </c>
      <c r="O97" s="66" t="str">
        <f ca="1">IF(A97="","",IF((VLOOKUP(A97,'Trust - Frontsheet'!$A$16:$AC$216,9,0)+VLOOKUP(A97,'Trust - Frontsheet'!$A$16:$AC$216,11,0)+VLOOKUP(A97,'Trust - Frontsheet'!$A$16:$AC$216,13,0)+VLOOKUP(A97,'Trust - Frontsheet'!$A$16:$AC$216,15,0)+VLOOKUP(A97,'Trust - Frontsheet'!$A$16:$AC$216,17,0)+VLOOKUP(A97,'Trust - Frontsheet'!$A$16:$AC$216,19,0)+VLOOKUP(A97,'Trust - Frontsheet'!$A$16:$AC$216,21,0)+VLOOKUP(A97,'Trust - Frontsheet'!$A$16:$AC$216,23,0)+VLOOKUP(A97,'Trust - Frontsheet'!$A$16:$AC$216,25,0)+VLOOKUP(A97,'Trust - Frontsheet'!$A$16:$AC$216,27,0))&lt;=0,"Planned hours aren't greater than zero",""))</f>
        <v/>
      </c>
      <c r="P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Frontsheet'!$A$16:$AC$216,28,0))&lt;=0,"Actual hours aren't greater than zero",""))</f>
        <v/>
      </c>
      <c r="Q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Frontsheet'!$A$16:$AC$216,28,0))&lt;1448,"Actual hours are under 1448",""))</f>
        <v/>
      </c>
      <c r="R97" s="66" t="str">
        <f ca="1">IF(A97="","",IF((VLOOKUP(A97,'Trust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Frontsheet'!$A$16:$AC$216,28,0))&gt;30000,"Actual hours are greater than 30,000",""))</f>
        <v/>
      </c>
      <c r="S97" s="66" t="str">
        <f ca="1">IF(A97="","",IF(AND((VLOOKUP(A97,'Trust - Frontsheet'!$A$16:$AC$216,10,0)+VLOOKUP(A97,'Trust - Frontsheet'!$A$16:$AC$216,12,0)+VLOOKUP(A97,'Trust - Frontsheet'!$A$16:$AC$216,14,0)+VLOOKUP(A97,'Trust - Frontsheet'!$A$16:$AC$216,16,0)+VLOOKUP(A97,'Trust - Frontsheet'!$A$16:$AC$216,18,0)+VLOOKUP(A97,'Trust - Frontsheet'!$A$16:$AC$216,20,0)+VLOOKUP(A97,'Trust - Frontsheet'!$A$16:$AC$216,22,0)+VLOOKUP(A97,'Trust - Frontsheet'!$A$16:$AC$216,24,0)+VLOOKUP(A97,'Trust - Frontsheet'!$A$16:$AC$216,26,0)+VLOOKUP(A97,'Trust - Frontsheet'!$A$16:$AC$216,28,0))&gt;0,VLOOKUP(A97,'Trust - Frontsheet'!$A$16:$AC$216,29,0)&lt;=0),"Actual hours entered with no patient count",""))</f>
        <v/>
      </c>
    </row>
    <row r="98" spans="1:19" ht="45" customHeight="1" x14ac:dyDescent="0.2">
      <c r="A98" s="66" t="str">
        <f ca="1">IF('Trust - Frontsheet'!A100="","",'Trust - Frontsheet'!A100)</f>
        <v/>
      </c>
      <c r="B98" s="66" t="str">
        <f ca="1">IF('Trust - Frontsheet'!A100="","",'Trust - Frontsheet'!D100)</f>
        <v/>
      </c>
      <c r="C98" s="66" t="str">
        <f ca="1">IF(VLOOKUP(A98,'Trust - Frontsheet'!$A$16:$AC$215,5,0)="","",VLOOKUP(A98,'Trust - Frontsheet'!$A$16:$AC$216,5,0))</f>
        <v/>
      </c>
      <c r="D98" s="66" t="str">
        <f ca="1">IF(VLOOKUP(A98,'Trust - Frontsheet'!$A$16:$AC$215,6,0)="","",VLOOKUP(A98,'Trust - Frontsheet'!$A$16:$AC$216,6,0))</f>
        <v/>
      </c>
      <c r="E98" s="66" t="str">
        <f ca="1">IF(A98="","",IF(AND('Trust - Frontsheet'!AK100&gt;1,ISNUMBER('Trust - Frontsheet'!AK100)),"Registered Nurses/Midwives Avg Day Fill rate &gt; 100%",""))</f>
        <v/>
      </c>
      <c r="F98" s="66" t="str">
        <f ca="1">IF(A98="","",IF(AND(ISNUMBER('Trust - Frontsheet'!AL100),'Trust - Frontsheet'!AL100&gt;1),"Non-Registered Nurses/Midwives Avg Day Fill rate &gt; 100%",""))</f>
        <v/>
      </c>
      <c r="G98" s="66" t="str">
        <f ca="1">IF(A98="","",IF(AND(ISNUMBER('Trust - Frontsheet'!AM100),'Trust - Frontsheet'!AM100&gt;1),"Registered Nursing Associates Day Fill rate &gt; 100%",""))</f>
        <v/>
      </c>
      <c r="H98" s="66" t="str">
        <f ca="1">IF(A98="","",IF(AND(ISNUMBER('Trust - Frontsheet'!AN100),'Trust - Frontsheet'!AN100&gt;1),"Non-Registered Nursing Associates Day Fill rate &gt; 100%",""))</f>
        <v/>
      </c>
      <c r="I98" s="66" t="str">
        <f ca="1">IF(A98="","",IF(AND(ISNUMBER('Trust - Frontsheet'!AO100),'Trust - Frontsheet'!AO100&gt;1),"Registered Nurses/Midwives Avg Night Fill rate &gt; 100%",""))</f>
        <v/>
      </c>
      <c r="J98" s="66" t="str">
        <f ca="1">IF(A98="","",IF(AND(ISNUMBER('Trust - Frontsheet'!AP100),'Trust - Frontsheet'!AP100&gt;1),"Non-Registered Nurses/Midwives Avg Night Fill rate &gt;100%",""))</f>
        <v/>
      </c>
      <c r="K98" s="66" t="str">
        <f ca="1">IF(A98="","",IF(AND(ISNUMBER('Trust - Frontsheet'!AQ100),'Trust - Frontsheet'!AQ100&gt;1),"Registered Nursing Associates Avg Night Fill rate 100%",""))</f>
        <v/>
      </c>
      <c r="L98" s="66" t="str">
        <f ca="1">IF(A98="","",IF(AND(ISNUMBER('Trust - Frontsheet'!AR100),'Trust - Frontsheet'!AR100&gt;1),"Non-Registered Nursing Associates Avg Night Fill rate &gt; 100%",""))</f>
        <v/>
      </c>
      <c r="M98" s="66" t="str">
        <f ca="1">IF(A98="","",IF(AND(ISNUMBER('Trust - Frontsheet'!AS100),'Trust - Frontsheet'!AS100&gt;1),"Registered Allied Health Professionals Avg Fill rate &gt; 100%",""))</f>
        <v/>
      </c>
      <c r="N98" s="66" t="str">
        <f ca="1">IF(A98="","",IF(AND(ISNUMBER('Trust - Frontsheet'!AT100),'Trust - Frontsheet'!AT100&gt;1),"Non-Registered Allied Health Professionals Avg Fill rate &gt; 100%",""))</f>
        <v/>
      </c>
      <c r="O98" s="66" t="str">
        <f ca="1">IF(A98="","",IF((VLOOKUP(A98,'Trust - Frontsheet'!$A$16:$AC$216,9,0)+VLOOKUP(A98,'Trust - Frontsheet'!$A$16:$AC$216,11,0)+VLOOKUP(A98,'Trust - Frontsheet'!$A$16:$AC$216,13,0)+VLOOKUP(A98,'Trust - Frontsheet'!$A$16:$AC$216,15,0)+VLOOKUP(A98,'Trust - Frontsheet'!$A$16:$AC$216,17,0)+VLOOKUP(A98,'Trust - Frontsheet'!$A$16:$AC$216,19,0)+VLOOKUP(A98,'Trust - Frontsheet'!$A$16:$AC$216,21,0)+VLOOKUP(A98,'Trust - Frontsheet'!$A$16:$AC$216,23,0)+VLOOKUP(A98,'Trust - Frontsheet'!$A$16:$AC$216,25,0)+VLOOKUP(A98,'Trust - Frontsheet'!$A$16:$AC$216,27,0))&lt;=0,"Planned hours aren't greater than zero",""))</f>
        <v/>
      </c>
      <c r="P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Frontsheet'!$A$16:$AC$216,28,0))&lt;=0,"Actual hours aren't greater than zero",""))</f>
        <v/>
      </c>
      <c r="Q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Frontsheet'!$A$16:$AC$216,28,0))&lt;1448,"Actual hours are under 1448",""))</f>
        <v/>
      </c>
      <c r="R98" s="66" t="str">
        <f ca="1">IF(A98="","",IF((VLOOKUP(A98,'Trust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Frontsheet'!$A$16:$AC$216,28,0))&gt;30000,"Actual hours are greater than 30,000",""))</f>
        <v/>
      </c>
      <c r="S98" s="66" t="str">
        <f ca="1">IF(A98="","",IF(AND((VLOOKUP(A98,'Trust - Frontsheet'!$A$16:$AC$216,10,0)+VLOOKUP(A98,'Trust - Frontsheet'!$A$16:$AC$216,12,0)+VLOOKUP(A98,'Trust - Frontsheet'!$A$16:$AC$216,14,0)+VLOOKUP(A98,'Trust - Frontsheet'!$A$16:$AC$216,16,0)+VLOOKUP(A98,'Trust - Frontsheet'!$A$16:$AC$216,18,0)+VLOOKUP(A98,'Trust - Frontsheet'!$A$16:$AC$216,20,0)+VLOOKUP(A98,'Trust - Frontsheet'!$A$16:$AC$216,22,0)+VLOOKUP(A98,'Trust - Frontsheet'!$A$16:$AC$216,24,0)+VLOOKUP(A98,'Trust - Frontsheet'!$A$16:$AC$216,26,0)+VLOOKUP(A98,'Trust - Frontsheet'!$A$16:$AC$216,28,0))&gt;0,VLOOKUP(A98,'Trust - Frontsheet'!$A$16:$AC$216,29,0)&lt;=0),"Actual hours entered with no patient count",""))</f>
        <v/>
      </c>
    </row>
    <row r="99" spans="1:19" ht="45" customHeight="1" x14ac:dyDescent="0.2">
      <c r="A99" s="66" t="str">
        <f ca="1">IF('Trust - Frontsheet'!A101="","",'Trust - Frontsheet'!A101)</f>
        <v/>
      </c>
      <c r="B99" s="66" t="str">
        <f ca="1">IF('Trust - Frontsheet'!A101="","",'Trust - Frontsheet'!D101)</f>
        <v/>
      </c>
      <c r="C99" s="66" t="str">
        <f ca="1">IF(VLOOKUP(A99,'Trust - Frontsheet'!$A$16:$AC$215,5,0)="","",VLOOKUP(A99,'Trust - Frontsheet'!$A$16:$AC$216,5,0))</f>
        <v/>
      </c>
      <c r="D99" s="66" t="str">
        <f ca="1">IF(VLOOKUP(A99,'Trust - Frontsheet'!$A$16:$AC$215,6,0)="","",VLOOKUP(A99,'Trust - Frontsheet'!$A$16:$AC$216,6,0))</f>
        <v/>
      </c>
      <c r="E99" s="66" t="str">
        <f ca="1">IF(A99="","",IF(AND('Trust - Frontsheet'!AK101&gt;1,ISNUMBER('Trust - Frontsheet'!AK101)),"Registered Nurses/Midwives Avg Day Fill rate &gt; 100%",""))</f>
        <v/>
      </c>
      <c r="F99" s="66" t="str">
        <f ca="1">IF(A99="","",IF(AND(ISNUMBER('Trust - Frontsheet'!AL101),'Trust - Frontsheet'!AL101&gt;1),"Non-Registered Nurses/Midwives Avg Day Fill rate &gt; 100%",""))</f>
        <v/>
      </c>
      <c r="G99" s="66" t="str">
        <f ca="1">IF(A99="","",IF(AND(ISNUMBER('Trust - Frontsheet'!AM101),'Trust - Frontsheet'!AM101&gt;1),"Registered Nursing Associates Day Fill rate &gt; 100%",""))</f>
        <v/>
      </c>
      <c r="H99" s="66" t="str">
        <f ca="1">IF(A99="","",IF(AND(ISNUMBER('Trust - Frontsheet'!AN101),'Trust - Frontsheet'!AN101&gt;1),"Non-Registered Nursing Associates Day Fill rate &gt; 100%",""))</f>
        <v/>
      </c>
      <c r="I99" s="66" t="str">
        <f ca="1">IF(A99="","",IF(AND(ISNUMBER('Trust - Frontsheet'!AO101),'Trust - Frontsheet'!AO101&gt;1),"Registered Nurses/Midwives Avg Night Fill rate &gt; 100%",""))</f>
        <v/>
      </c>
      <c r="J99" s="66" t="str">
        <f ca="1">IF(A99="","",IF(AND(ISNUMBER('Trust - Frontsheet'!AP101),'Trust - Frontsheet'!AP101&gt;1),"Non-Registered Nurses/Midwives Avg Night Fill rate &gt;100%",""))</f>
        <v/>
      </c>
      <c r="K99" s="66" t="str">
        <f ca="1">IF(A99="","",IF(AND(ISNUMBER('Trust - Frontsheet'!AQ101),'Trust - Frontsheet'!AQ101&gt;1),"Registered Nursing Associates Avg Night Fill rate 100%",""))</f>
        <v/>
      </c>
      <c r="L99" s="66" t="str">
        <f ca="1">IF(A99="","",IF(AND(ISNUMBER('Trust - Frontsheet'!AR101),'Trust - Frontsheet'!AR101&gt;1),"Non-Registered Nursing Associates Avg Night Fill rate &gt; 100%",""))</f>
        <v/>
      </c>
      <c r="M99" s="66" t="str">
        <f ca="1">IF(A99="","",IF(AND(ISNUMBER('Trust - Frontsheet'!AS101),'Trust - Frontsheet'!AS101&gt;1),"Registered Allied Health Professionals Avg Fill rate &gt; 100%",""))</f>
        <v/>
      </c>
      <c r="N99" s="66" t="str">
        <f ca="1">IF(A99="","",IF(AND(ISNUMBER('Trust - Frontsheet'!AT101),'Trust - Frontsheet'!AT101&gt;1),"Non-Registered Allied Health Professionals Avg Fill rate &gt; 100%",""))</f>
        <v/>
      </c>
      <c r="O99" s="66" t="str">
        <f ca="1">IF(A99="","",IF((VLOOKUP(A99,'Trust - Frontsheet'!$A$16:$AC$216,9,0)+VLOOKUP(A99,'Trust - Frontsheet'!$A$16:$AC$216,11,0)+VLOOKUP(A99,'Trust - Frontsheet'!$A$16:$AC$216,13,0)+VLOOKUP(A99,'Trust - Frontsheet'!$A$16:$AC$216,15,0)+VLOOKUP(A99,'Trust - Frontsheet'!$A$16:$AC$216,17,0)+VLOOKUP(A99,'Trust - Frontsheet'!$A$16:$AC$216,19,0)+VLOOKUP(A99,'Trust - Frontsheet'!$A$16:$AC$216,21,0)+VLOOKUP(A99,'Trust - Frontsheet'!$A$16:$AC$216,23,0)+VLOOKUP(A99,'Trust - Frontsheet'!$A$16:$AC$216,25,0)+VLOOKUP(A99,'Trust - Frontsheet'!$A$16:$AC$216,27,0))&lt;=0,"Planned hours aren't greater than zero",""))</f>
        <v/>
      </c>
      <c r="P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Frontsheet'!$A$16:$AC$216,28,0))&lt;=0,"Actual hours aren't greater than zero",""))</f>
        <v/>
      </c>
      <c r="Q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Frontsheet'!$A$16:$AC$216,28,0))&lt;1448,"Actual hours are under 1448",""))</f>
        <v/>
      </c>
      <c r="R99" s="66" t="str">
        <f ca="1">IF(A99="","",IF((VLOOKUP(A99,'Trust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Frontsheet'!$A$16:$AC$216,28,0))&gt;30000,"Actual hours are greater than 30,000",""))</f>
        <v/>
      </c>
      <c r="S99" s="66" t="str">
        <f ca="1">IF(A99="","",IF(AND((VLOOKUP(A99,'Trust - Frontsheet'!$A$16:$AC$216,10,0)+VLOOKUP(A99,'Trust - Frontsheet'!$A$16:$AC$216,12,0)+VLOOKUP(A99,'Trust - Frontsheet'!$A$16:$AC$216,14,0)+VLOOKUP(A99,'Trust - Frontsheet'!$A$16:$AC$216,16,0)+VLOOKUP(A99,'Trust - Frontsheet'!$A$16:$AC$216,18,0)+VLOOKUP(A99,'Trust - Frontsheet'!$A$16:$AC$216,20,0)+VLOOKUP(A99,'Trust - Frontsheet'!$A$16:$AC$216,22,0)+VLOOKUP(A99,'Trust - Frontsheet'!$A$16:$AC$216,24,0)+VLOOKUP(A99,'Trust - Frontsheet'!$A$16:$AC$216,26,0)+VLOOKUP(A99,'Trust - Frontsheet'!$A$16:$AC$216,28,0))&gt;0,VLOOKUP(A99,'Trust - Frontsheet'!$A$16:$AC$216,29,0)&lt;=0),"Actual hours entered with no patient count",""))</f>
        <v/>
      </c>
    </row>
    <row r="100" spans="1:19" ht="45" customHeight="1" x14ac:dyDescent="0.2">
      <c r="A100" s="66" t="str">
        <f ca="1">IF('Trust - Frontsheet'!A102="","",'Trust - Frontsheet'!A102)</f>
        <v/>
      </c>
      <c r="B100" s="66" t="str">
        <f ca="1">IF('Trust - Frontsheet'!A102="","",'Trust - Frontsheet'!D102)</f>
        <v/>
      </c>
      <c r="C100" s="66" t="str">
        <f ca="1">IF(VLOOKUP(A100,'Trust - Frontsheet'!$A$16:$AC$215,5,0)="","",VLOOKUP(A100,'Trust - Frontsheet'!$A$16:$AC$216,5,0))</f>
        <v/>
      </c>
      <c r="D100" s="66" t="str">
        <f ca="1">IF(VLOOKUP(A100,'Trust - Frontsheet'!$A$16:$AC$215,6,0)="","",VLOOKUP(A100,'Trust - Frontsheet'!$A$16:$AC$216,6,0))</f>
        <v/>
      </c>
      <c r="E100" s="66" t="str">
        <f ca="1">IF(A100="","",IF(AND('Trust - Frontsheet'!AK102&gt;1,ISNUMBER('Trust - Frontsheet'!AK102)),"Registered Nurses/Midwives Avg Day Fill rate &gt; 100%",""))</f>
        <v/>
      </c>
      <c r="F100" s="66" t="str">
        <f ca="1">IF(A100="","",IF(AND(ISNUMBER('Trust - Frontsheet'!AL102),'Trust - Frontsheet'!AL102&gt;1),"Non-Registered Nurses/Midwives Avg Day Fill rate &gt; 100%",""))</f>
        <v/>
      </c>
      <c r="G100" s="66" t="str">
        <f ca="1">IF(A100="","",IF(AND(ISNUMBER('Trust - Frontsheet'!AM102),'Trust - Frontsheet'!AM102&gt;1),"Registered Nursing Associates Day Fill rate &gt; 100%",""))</f>
        <v/>
      </c>
      <c r="H100" s="66" t="str">
        <f ca="1">IF(A100="","",IF(AND(ISNUMBER('Trust - Frontsheet'!AN102),'Trust - Frontsheet'!AN102&gt;1),"Non-Registered Nursing Associates Day Fill rate &gt; 100%",""))</f>
        <v/>
      </c>
      <c r="I100" s="66" t="str">
        <f ca="1">IF(A100="","",IF(AND(ISNUMBER('Trust - Frontsheet'!AO102),'Trust - Frontsheet'!AO102&gt;1),"Registered Nurses/Midwives Avg Night Fill rate &gt; 100%",""))</f>
        <v/>
      </c>
      <c r="J100" s="66" t="str">
        <f ca="1">IF(A100="","",IF(AND(ISNUMBER('Trust - Frontsheet'!AP102),'Trust - Frontsheet'!AP102&gt;1),"Non-Registered Nurses/Midwives Avg Night Fill rate &gt;100%",""))</f>
        <v/>
      </c>
      <c r="K100" s="66" t="str">
        <f ca="1">IF(A100="","",IF(AND(ISNUMBER('Trust - Frontsheet'!AQ102),'Trust - Frontsheet'!AQ102&gt;1),"Registered Nursing Associates Avg Night Fill rate 100%",""))</f>
        <v/>
      </c>
      <c r="L100" s="66" t="str">
        <f ca="1">IF(A100="","",IF(AND(ISNUMBER('Trust - Frontsheet'!AR102),'Trust - Frontsheet'!AR102&gt;1),"Non-Registered Nursing Associates Avg Night Fill rate &gt; 100%",""))</f>
        <v/>
      </c>
      <c r="M100" s="66" t="str">
        <f ca="1">IF(A100="","",IF(AND(ISNUMBER('Trust - Frontsheet'!AS102),'Trust - Frontsheet'!AS102&gt;1),"Registered Allied Health Professionals Avg Fill rate &gt; 100%",""))</f>
        <v/>
      </c>
      <c r="N100" s="66" t="str">
        <f ca="1">IF(A100="","",IF(AND(ISNUMBER('Trust - Frontsheet'!AT102),'Trust - Frontsheet'!AT102&gt;1),"Non-Registered Allied Health Professionals Avg Fill rate &gt; 100%",""))</f>
        <v/>
      </c>
      <c r="O100" s="66" t="str">
        <f ca="1">IF(A100="","",IF((VLOOKUP(A100,'Trust - Frontsheet'!$A$16:$AC$216,9,0)+VLOOKUP(A100,'Trust - Frontsheet'!$A$16:$AC$216,11,0)+VLOOKUP(A100,'Trust - Frontsheet'!$A$16:$AC$216,13,0)+VLOOKUP(A100,'Trust - Frontsheet'!$A$16:$AC$216,15,0)+VLOOKUP(A100,'Trust - Frontsheet'!$A$16:$AC$216,17,0)+VLOOKUP(A100,'Trust - Frontsheet'!$A$16:$AC$216,19,0)+VLOOKUP(A100,'Trust - Frontsheet'!$A$16:$AC$216,21,0)+VLOOKUP(A100,'Trust - Frontsheet'!$A$16:$AC$216,23,0)+VLOOKUP(A100,'Trust - Frontsheet'!$A$16:$AC$216,25,0)+VLOOKUP(A100,'Trust - Frontsheet'!$A$16:$AC$216,27,0))&lt;=0,"Planned hours aren't greater than zero",""))</f>
        <v/>
      </c>
      <c r="P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Frontsheet'!$A$16:$AC$216,28,0))&lt;=0,"Actual hours aren't greater than zero",""))</f>
        <v/>
      </c>
      <c r="Q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Frontsheet'!$A$16:$AC$216,28,0))&lt;1448,"Actual hours are under 1448",""))</f>
        <v/>
      </c>
      <c r="R100" s="66" t="str">
        <f ca="1">IF(A100="","",IF((VLOOKUP(A100,'Trust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Frontsheet'!$A$16:$AC$216,28,0))&gt;30000,"Actual hours are greater than 30,000",""))</f>
        <v/>
      </c>
      <c r="S100" s="66" t="str">
        <f ca="1">IF(A100="","",IF(AND((VLOOKUP(A100,'Trust - Frontsheet'!$A$16:$AC$216,10,0)+VLOOKUP(A100,'Trust - Frontsheet'!$A$16:$AC$216,12,0)+VLOOKUP(A100,'Trust - Frontsheet'!$A$16:$AC$216,14,0)+VLOOKUP(A100,'Trust - Frontsheet'!$A$16:$AC$216,16,0)+VLOOKUP(A100,'Trust - Frontsheet'!$A$16:$AC$216,18,0)+VLOOKUP(A100,'Trust - Frontsheet'!$A$16:$AC$216,20,0)+VLOOKUP(A100,'Trust - Frontsheet'!$A$16:$AC$216,22,0)+VLOOKUP(A100,'Trust - Frontsheet'!$A$16:$AC$216,24,0)+VLOOKUP(A100,'Trust - Frontsheet'!$A$16:$AC$216,26,0)+VLOOKUP(A100,'Trust - Frontsheet'!$A$16:$AC$216,28,0))&gt;0,VLOOKUP(A100,'Trust - Frontsheet'!$A$16:$AC$216,29,0)&lt;=0),"Actual hours entered with no patient count",""))</f>
        <v/>
      </c>
    </row>
    <row r="101" spans="1:19" ht="45" customHeight="1" x14ac:dyDescent="0.2">
      <c r="A101" s="66" t="str">
        <f ca="1">IF('Trust - Frontsheet'!A103="","",'Trust - Frontsheet'!A103)</f>
        <v/>
      </c>
      <c r="B101" s="66" t="str">
        <f ca="1">IF('Trust - Frontsheet'!A103="","",'Trust - Frontsheet'!D103)</f>
        <v/>
      </c>
      <c r="C101" s="66" t="str">
        <f ca="1">IF(VLOOKUP(A101,'Trust - Frontsheet'!$A$16:$AC$215,5,0)="","",VLOOKUP(A101,'Trust - Frontsheet'!$A$16:$AC$216,5,0))</f>
        <v/>
      </c>
      <c r="D101" s="66" t="str">
        <f ca="1">IF(VLOOKUP(A101,'Trust - Frontsheet'!$A$16:$AC$215,6,0)="","",VLOOKUP(A101,'Trust - Frontsheet'!$A$16:$AC$216,6,0))</f>
        <v/>
      </c>
      <c r="E101" s="66" t="str">
        <f ca="1">IF(A101="","",IF(AND('Trust - Frontsheet'!AK103&gt;1,ISNUMBER('Trust - Frontsheet'!AK103)),"Registered Nurses/Midwives Avg Day Fill rate &gt; 100%",""))</f>
        <v/>
      </c>
      <c r="F101" s="66" t="str">
        <f ca="1">IF(A101="","",IF(AND(ISNUMBER('Trust - Frontsheet'!AL103),'Trust - Frontsheet'!AL103&gt;1),"Non-Registered Nurses/Midwives Avg Day Fill rate &gt; 100%",""))</f>
        <v/>
      </c>
      <c r="G101" s="66" t="str">
        <f ca="1">IF(A101="","",IF(AND(ISNUMBER('Trust - Frontsheet'!AM103),'Trust - Frontsheet'!AM103&gt;1),"Registered Nursing Associates Day Fill rate &gt; 100%",""))</f>
        <v/>
      </c>
      <c r="H101" s="66" t="str">
        <f ca="1">IF(A101="","",IF(AND(ISNUMBER('Trust - Frontsheet'!AN103),'Trust - Frontsheet'!AN103&gt;1),"Non-Registered Nursing Associates Day Fill rate &gt; 100%",""))</f>
        <v/>
      </c>
      <c r="I101" s="66" t="str">
        <f ca="1">IF(A101="","",IF(AND(ISNUMBER('Trust - Frontsheet'!AO103),'Trust - Frontsheet'!AO103&gt;1),"Registered Nurses/Midwives Avg Night Fill rate &gt; 100%",""))</f>
        <v/>
      </c>
      <c r="J101" s="66" t="str">
        <f ca="1">IF(A101="","",IF(AND(ISNUMBER('Trust - Frontsheet'!AP103),'Trust - Frontsheet'!AP103&gt;1),"Non-Registered Nurses/Midwives Avg Night Fill rate &gt;100%",""))</f>
        <v/>
      </c>
      <c r="K101" s="66" t="str">
        <f ca="1">IF(A101="","",IF(AND(ISNUMBER('Trust - Frontsheet'!AQ103),'Trust - Frontsheet'!AQ103&gt;1),"Registered Nursing Associates Avg Night Fill rate 100%",""))</f>
        <v/>
      </c>
      <c r="L101" s="66" t="str">
        <f ca="1">IF(A101="","",IF(AND(ISNUMBER('Trust - Frontsheet'!AR103),'Trust - Frontsheet'!AR103&gt;1),"Non-Registered Nursing Associates Avg Night Fill rate &gt; 100%",""))</f>
        <v/>
      </c>
      <c r="M101" s="66" t="str">
        <f ca="1">IF(A101="","",IF(AND(ISNUMBER('Trust - Frontsheet'!AS103),'Trust - Frontsheet'!AS103&gt;1),"Registered Allied Health Professionals Avg Fill rate &gt; 100%",""))</f>
        <v/>
      </c>
      <c r="N101" s="66" t="str">
        <f ca="1">IF(A101="","",IF(AND(ISNUMBER('Trust - Frontsheet'!AT103),'Trust - Frontsheet'!AT103&gt;1),"Non-Registered Allied Health Professionals Avg Fill rate &gt; 100%",""))</f>
        <v/>
      </c>
      <c r="O101" s="66" t="str">
        <f ca="1">IF(A101="","",IF((VLOOKUP(A101,'Trust - Frontsheet'!$A$16:$AC$216,9,0)+VLOOKUP(A101,'Trust - Frontsheet'!$A$16:$AC$216,11,0)+VLOOKUP(A101,'Trust - Frontsheet'!$A$16:$AC$216,13,0)+VLOOKUP(A101,'Trust - Frontsheet'!$A$16:$AC$216,15,0)+VLOOKUP(A101,'Trust - Frontsheet'!$A$16:$AC$216,17,0)+VLOOKUP(A101,'Trust - Frontsheet'!$A$16:$AC$216,19,0)+VLOOKUP(A101,'Trust - Frontsheet'!$A$16:$AC$216,21,0)+VLOOKUP(A101,'Trust - Frontsheet'!$A$16:$AC$216,23,0)+VLOOKUP(A101,'Trust - Frontsheet'!$A$16:$AC$216,25,0)+VLOOKUP(A101,'Trust - Frontsheet'!$A$16:$AC$216,27,0))&lt;=0,"Planned hours aren't greater than zero",""))</f>
        <v/>
      </c>
      <c r="P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Frontsheet'!$A$16:$AC$216,28,0))&lt;=0,"Actual hours aren't greater than zero",""))</f>
        <v/>
      </c>
      <c r="Q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Frontsheet'!$A$16:$AC$216,28,0))&lt;1448,"Actual hours are under 1448",""))</f>
        <v/>
      </c>
      <c r="R101" s="66" t="str">
        <f ca="1">IF(A101="","",IF((VLOOKUP(A101,'Trust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Frontsheet'!$A$16:$AC$216,28,0))&gt;30000,"Actual hours are greater than 30,000",""))</f>
        <v/>
      </c>
      <c r="S101" s="66" t="str">
        <f ca="1">IF(A101="","",IF(AND((VLOOKUP(A101,'Trust - Frontsheet'!$A$16:$AC$216,10,0)+VLOOKUP(A101,'Trust - Frontsheet'!$A$16:$AC$216,12,0)+VLOOKUP(A101,'Trust - Frontsheet'!$A$16:$AC$216,14,0)+VLOOKUP(A101,'Trust - Frontsheet'!$A$16:$AC$216,16,0)+VLOOKUP(A101,'Trust - Frontsheet'!$A$16:$AC$216,18,0)+VLOOKUP(A101,'Trust - Frontsheet'!$A$16:$AC$216,20,0)+VLOOKUP(A101,'Trust - Frontsheet'!$A$16:$AC$216,22,0)+VLOOKUP(A101,'Trust - Frontsheet'!$A$16:$AC$216,24,0)+VLOOKUP(A101,'Trust - Frontsheet'!$A$16:$AC$216,26,0)+VLOOKUP(A101,'Trust - Frontsheet'!$A$16:$AC$216,28,0))&gt;0,VLOOKUP(A101,'Trust - Frontsheet'!$A$16:$AC$216,29,0)&lt;=0),"Actual hours entered with no patient count",""))</f>
        <v/>
      </c>
    </row>
    <row r="102" spans="1:19" ht="45" customHeight="1" x14ac:dyDescent="0.2">
      <c r="A102" s="66" t="str">
        <f ca="1">IF('Trust - Frontsheet'!A104="","",'Trust - Frontsheet'!A104)</f>
        <v/>
      </c>
      <c r="B102" s="66" t="str">
        <f ca="1">IF('Trust - Frontsheet'!A104="","",'Trust - Frontsheet'!D104)</f>
        <v/>
      </c>
      <c r="C102" s="66" t="str">
        <f ca="1">IF(VLOOKUP(A102,'Trust - Frontsheet'!$A$16:$AC$215,5,0)="","",VLOOKUP(A102,'Trust - Frontsheet'!$A$16:$AC$216,5,0))</f>
        <v/>
      </c>
      <c r="D102" s="66" t="str">
        <f ca="1">IF(VLOOKUP(A102,'Trust - Frontsheet'!$A$16:$AC$215,6,0)="","",VLOOKUP(A102,'Trust - Frontsheet'!$A$16:$AC$216,6,0))</f>
        <v/>
      </c>
      <c r="E102" s="66" t="str">
        <f ca="1">IF(A102="","",IF(AND('Trust - Frontsheet'!AK104&gt;1,ISNUMBER('Trust - Frontsheet'!AK104)),"Registered Nurses/Midwives Avg Day Fill rate &gt; 100%",""))</f>
        <v/>
      </c>
      <c r="F102" s="66" t="str">
        <f ca="1">IF(A102="","",IF(AND(ISNUMBER('Trust - Frontsheet'!AL104),'Trust - Frontsheet'!AL104&gt;1),"Non-Registered Nurses/Midwives Avg Day Fill rate &gt; 100%",""))</f>
        <v/>
      </c>
      <c r="G102" s="66" t="str">
        <f ca="1">IF(A102="","",IF(AND(ISNUMBER('Trust - Frontsheet'!AM104),'Trust - Frontsheet'!AM104&gt;1),"Registered Nursing Associates Day Fill rate &gt; 100%",""))</f>
        <v/>
      </c>
      <c r="H102" s="66" t="str">
        <f ca="1">IF(A102="","",IF(AND(ISNUMBER('Trust - Frontsheet'!AN104),'Trust - Frontsheet'!AN104&gt;1),"Non-Registered Nursing Associates Day Fill rate &gt; 100%",""))</f>
        <v/>
      </c>
      <c r="I102" s="66" t="str">
        <f ca="1">IF(A102="","",IF(AND(ISNUMBER('Trust - Frontsheet'!AO104),'Trust - Frontsheet'!AO104&gt;1),"Registered Nurses/Midwives Avg Night Fill rate &gt; 100%",""))</f>
        <v/>
      </c>
      <c r="J102" s="66" t="str">
        <f ca="1">IF(A102="","",IF(AND(ISNUMBER('Trust - Frontsheet'!AP104),'Trust - Frontsheet'!AP104&gt;1),"Non-Registered Nurses/Midwives Avg Night Fill rate &gt;100%",""))</f>
        <v/>
      </c>
      <c r="K102" s="66" t="str">
        <f ca="1">IF(A102="","",IF(AND(ISNUMBER('Trust - Frontsheet'!AQ104),'Trust - Frontsheet'!AQ104&gt;1),"Registered Nursing Associates Avg Night Fill rate 100%",""))</f>
        <v/>
      </c>
      <c r="L102" s="66" t="str">
        <f ca="1">IF(A102="","",IF(AND(ISNUMBER('Trust - Frontsheet'!AR104),'Trust - Frontsheet'!AR104&gt;1),"Non-Registered Nursing Associates Avg Night Fill rate &gt; 100%",""))</f>
        <v/>
      </c>
      <c r="M102" s="66" t="str">
        <f ca="1">IF(A102="","",IF(AND(ISNUMBER('Trust - Frontsheet'!AS104),'Trust - Frontsheet'!AS104&gt;1),"Registered Allied Health Professionals Avg Fill rate &gt; 100%",""))</f>
        <v/>
      </c>
      <c r="N102" s="66" t="str">
        <f ca="1">IF(A102="","",IF(AND(ISNUMBER('Trust - Frontsheet'!AT104),'Trust - Frontsheet'!AT104&gt;1),"Non-Registered Allied Health Professionals Avg Fill rate &gt; 100%",""))</f>
        <v/>
      </c>
      <c r="O102" s="66" t="str">
        <f ca="1">IF(A102="","",IF((VLOOKUP(A102,'Trust - Frontsheet'!$A$16:$AC$216,9,0)+VLOOKUP(A102,'Trust - Frontsheet'!$A$16:$AC$216,11,0)+VLOOKUP(A102,'Trust - Frontsheet'!$A$16:$AC$216,13,0)+VLOOKUP(A102,'Trust - Frontsheet'!$A$16:$AC$216,15,0)+VLOOKUP(A102,'Trust - Frontsheet'!$A$16:$AC$216,17,0)+VLOOKUP(A102,'Trust - Frontsheet'!$A$16:$AC$216,19,0)+VLOOKUP(A102,'Trust - Frontsheet'!$A$16:$AC$216,21,0)+VLOOKUP(A102,'Trust - Frontsheet'!$A$16:$AC$216,23,0)+VLOOKUP(A102,'Trust - Frontsheet'!$A$16:$AC$216,25,0)+VLOOKUP(A102,'Trust - Frontsheet'!$A$16:$AC$216,27,0))&lt;=0,"Planned hours aren't greater than zero",""))</f>
        <v/>
      </c>
      <c r="P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Frontsheet'!$A$16:$AC$216,28,0))&lt;=0,"Actual hours aren't greater than zero",""))</f>
        <v/>
      </c>
      <c r="Q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Frontsheet'!$A$16:$AC$216,28,0))&lt;1448,"Actual hours are under 1448",""))</f>
        <v/>
      </c>
      <c r="R102" s="66" t="str">
        <f ca="1">IF(A102="","",IF((VLOOKUP(A102,'Trust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Frontsheet'!$A$16:$AC$216,28,0))&gt;30000,"Actual hours are greater than 30,000",""))</f>
        <v/>
      </c>
      <c r="S102" s="66" t="str">
        <f ca="1">IF(A102="","",IF(AND((VLOOKUP(A102,'Trust - Frontsheet'!$A$16:$AC$216,10,0)+VLOOKUP(A102,'Trust - Frontsheet'!$A$16:$AC$216,12,0)+VLOOKUP(A102,'Trust - Frontsheet'!$A$16:$AC$216,14,0)+VLOOKUP(A102,'Trust - Frontsheet'!$A$16:$AC$216,16,0)+VLOOKUP(A102,'Trust - Frontsheet'!$A$16:$AC$216,18,0)+VLOOKUP(A102,'Trust - Frontsheet'!$A$16:$AC$216,20,0)+VLOOKUP(A102,'Trust - Frontsheet'!$A$16:$AC$216,22,0)+VLOOKUP(A102,'Trust - Frontsheet'!$A$16:$AC$216,24,0)+VLOOKUP(A102,'Trust - Frontsheet'!$A$16:$AC$216,26,0)+VLOOKUP(A102,'Trust - Frontsheet'!$A$16:$AC$216,28,0))&gt;0,VLOOKUP(A102,'Trust - Frontsheet'!$A$16:$AC$216,29,0)&lt;=0),"Actual hours entered with no patient count",""))</f>
        <v/>
      </c>
    </row>
    <row r="103" spans="1:19" ht="45" customHeight="1" x14ac:dyDescent="0.2">
      <c r="A103" s="66" t="str">
        <f ca="1">IF('Trust - Frontsheet'!A105="","",'Trust - Frontsheet'!A105)</f>
        <v/>
      </c>
      <c r="B103" s="66" t="str">
        <f ca="1">IF('Trust - Frontsheet'!A105="","",'Trust - Frontsheet'!D105)</f>
        <v/>
      </c>
      <c r="C103" s="66" t="str">
        <f ca="1">IF(VLOOKUP(A103,'Trust - Frontsheet'!$A$16:$AC$215,5,0)="","",VLOOKUP(A103,'Trust - Frontsheet'!$A$16:$AC$216,5,0))</f>
        <v/>
      </c>
      <c r="D103" s="66" t="str">
        <f ca="1">IF(VLOOKUP(A103,'Trust - Frontsheet'!$A$16:$AC$215,6,0)="","",VLOOKUP(A103,'Trust - Frontsheet'!$A$16:$AC$216,6,0))</f>
        <v/>
      </c>
      <c r="E103" s="66" t="str">
        <f ca="1">IF(A103="","",IF(AND('Trust - Frontsheet'!AK105&gt;1,ISNUMBER('Trust - Frontsheet'!AK105)),"Registered Nurses/Midwives Avg Day Fill rate &gt; 100%",""))</f>
        <v/>
      </c>
      <c r="F103" s="66" t="str">
        <f ca="1">IF(A103="","",IF(AND(ISNUMBER('Trust - Frontsheet'!AL105),'Trust - Frontsheet'!AL105&gt;1),"Non-Registered Nurses/Midwives Avg Day Fill rate &gt; 100%",""))</f>
        <v/>
      </c>
      <c r="G103" s="66" t="str">
        <f ca="1">IF(A103="","",IF(AND(ISNUMBER('Trust - Frontsheet'!AM105),'Trust - Frontsheet'!AM105&gt;1),"Registered Nursing Associates Day Fill rate &gt; 100%",""))</f>
        <v/>
      </c>
      <c r="H103" s="66" t="str">
        <f ca="1">IF(A103="","",IF(AND(ISNUMBER('Trust - Frontsheet'!AN105),'Trust - Frontsheet'!AN105&gt;1),"Non-Registered Nursing Associates Day Fill rate &gt; 100%",""))</f>
        <v/>
      </c>
      <c r="I103" s="66" t="str">
        <f ca="1">IF(A103="","",IF(AND(ISNUMBER('Trust - Frontsheet'!AO105),'Trust - Frontsheet'!AO105&gt;1),"Registered Nurses/Midwives Avg Night Fill rate &gt; 100%",""))</f>
        <v/>
      </c>
      <c r="J103" s="66" t="str">
        <f ca="1">IF(A103="","",IF(AND(ISNUMBER('Trust - Frontsheet'!AP105),'Trust - Frontsheet'!AP105&gt;1),"Non-Registered Nurses/Midwives Avg Night Fill rate &gt;100%",""))</f>
        <v/>
      </c>
      <c r="K103" s="66" t="str">
        <f ca="1">IF(A103="","",IF(AND(ISNUMBER('Trust - Frontsheet'!AQ105),'Trust - Frontsheet'!AQ105&gt;1),"Registered Nursing Associates Avg Night Fill rate 100%",""))</f>
        <v/>
      </c>
      <c r="L103" s="66" t="str">
        <f ca="1">IF(A103="","",IF(AND(ISNUMBER('Trust - Frontsheet'!AR105),'Trust - Frontsheet'!AR105&gt;1),"Non-Registered Nursing Associates Avg Night Fill rate &gt; 100%",""))</f>
        <v/>
      </c>
      <c r="M103" s="66" t="str">
        <f ca="1">IF(A103="","",IF(AND(ISNUMBER('Trust - Frontsheet'!AS105),'Trust - Frontsheet'!AS105&gt;1),"Registered Allied Health Professionals Avg Fill rate &gt; 100%",""))</f>
        <v/>
      </c>
      <c r="N103" s="66" t="str">
        <f ca="1">IF(A103="","",IF(AND(ISNUMBER('Trust - Frontsheet'!AT105),'Trust - Frontsheet'!AT105&gt;1),"Non-Registered Allied Health Professionals Avg Fill rate &gt; 100%",""))</f>
        <v/>
      </c>
      <c r="O103" s="66" t="str">
        <f ca="1">IF(A103="","",IF((VLOOKUP(A103,'Trust - Frontsheet'!$A$16:$AC$216,9,0)+VLOOKUP(A103,'Trust - Frontsheet'!$A$16:$AC$216,11,0)+VLOOKUP(A103,'Trust - Frontsheet'!$A$16:$AC$216,13,0)+VLOOKUP(A103,'Trust - Frontsheet'!$A$16:$AC$216,15,0)+VLOOKUP(A103,'Trust - Frontsheet'!$A$16:$AC$216,17,0)+VLOOKUP(A103,'Trust - Frontsheet'!$A$16:$AC$216,19,0)+VLOOKUP(A103,'Trust - Frontsheet'!$A$16:$AC$216,21,0)+VLOOKUP(A103,'Trust - Frontsheet'!$A$16:$AC$216,23,0)+VLOOKUP(A103,'Trust - Frontsheet'!$A$16:$AC$216,25,0)+VLOOKUP(A103,'Trust - Frontsheet'!$A$16:$AC$216,27,0))&lt;=0,"Planned hours aren't greater than zero",""))</f>
        <v/>
      </c>
      <c r="P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Frontsheet'!$A$16:$AC$216,28,0))&lt;=0,"Actual hours aren't greater than zero",""))</f>
        <v/>
      </c>
      <c r="Q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Frontsheet'!$A$16:$AC$216,28,0))&lt;1448,"Actual hours are under 1448",""))</f>
        <v/>
      </c>
      <c r="R103" s="66" t="str">
        <f ca="1">IF(A103="","",IF((VLOOKUP(A103,'Trust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Frontsheet'!$A$16:$AC$216,28,0))&gt;30000,"Actual hours are greater than 30,000",""))</f>
        <v/>
      </c>
      <c r="S103" s="66" t="str">
        <f ca="1">IF(A103="","",IF(AND((VLOOKUP(A103,'Trust - Frontsheet'!$A$16:$AC$216,10,0)+VLOOKUP(A103,'Trust - Frontsheet'!$A$16:$AC$216,12,0)+VLOOKUP(A103,'Trust - Frontsheet'!$A$16:$AC$216,14,0)+VLOOKUP(A103,'Trust - Frontsheet'!$A$16:$AC$216,16,0)+VLOOKUP(A103,'Trust - Frontsheet'!$A$16:$AC$216,18,0)+VLOOKUP(A103,'Trust - Frontsheet'!$A$16:$AC$216,20,0)+VLOOKUP(A103,'Trust - Frontsheet'!$A$16:$AC$216,22,0)+VLOOKUP(A103,'Trust - Frontsheet'!$A$16:$AC$216,24,0)+VLOOKUP(A103,'Trust - Frontsheet'!$A$16:$AC$216,26,0)+VLOOKUP(A103,'Trust - Frontsheet'!$A$16:$AC$216,28,0))&gt;0,VLOOKUP(A103,'Trust - Frontsheet'!$A$16:$AC$216,29,0)&lt;=0),"Actual hours entered with no patient count",""))</f>
        <v/>
      </c>
    </row>
    <row r="104" spans="1:19" ht="45" customHeight="1" x14ac:dyDescent="0.2">
      <c r="A104" s="66" t="str">
        <f ca="1">IF('Trust - Frontsheet'!A106="","",'Trust - Frontsheet'!A106)</f>
        <v/>
      </c>
      <c r="B104" s="66" t="str">
        <f ca="1">IF('Trust - Frontsheet'!A106="","",'Trust - Frontsheet'!D106)</f>
        <v/>
      </c>
      <c r="C104" s="66" t="str">
        <f ca="1">IF(VLOOKUP(A104,'Trust - Frontsheet'!$A$16:$AC$215,5,0)="","",VLOOKUP(A104,'Trust - Frontsheet'!$A$16:$AC$216,5,0))</f>
        <v/>
      </c>
      <c r="D104" s="66" t="str">
        <f ca="1">IF(VLOOKUP(A104,'Trust - Frontsheet'!$A$16:$AC$215,6,0)="","",VLOOKUP(A104,'Trust - Frontsheet'!$A$16:$AC$216,6,0))</f>
        <v/>
      </c>
      <c r="E104" s="66" t="str">
        <f ca="1">IF(A104="","",IF(AND('Trust - Frontsheet'!AK106&gt;1,ISNUMBER('Trust - Frontsheet'!AK106)),"Registered Nurses/Midwives Avg Day Fill rate &gt; 100%",""))</f>
        <v/>
      </c>
      <c r="F104" s="66" t="str">
        <f ca="1">IF(A104="","",IF(AND(ISNUMBER('Trust - Frontsheet'!AL106),'Trust - Frontsheet'!AL106&gt;1),"Non-Registered Nurses/Midwives Avg Day Fill rate &gt; 100%",""))</f>
        <v/>
      </c>
      <c r="G104" s="66" t="str">
        <f ca="1">IF(A104="","",IF(AND(ISNUMBER('Trust - Frontsheet'!AM106),'Trust - Frontsheet'!AM106&gt;1),"Registered Nursing Associates Day Fill rate &gt; 100%",""))</f>
        <v/>
      </c>
      <c r="H104" s="66" t="str">
        <f ca="1">IF(A104="","",IF(AND(ISNUMBER('Trust - Frontsheet'!AN106),'Trust - Frontsheet'!AN106&gt;1),"Non-Registered Nursing Associates Day Fill rate &gt; 100%",""))</f>
        <v/>
      </c>
      <c r="I104" s="66" t="str">
        <f ca="1">IF(A104="","",IF(AND(ISNUMBER('Trust - Frontsheet'!AO106),'Trust - Frontsheet'!AO106&gt;1),"Registered Nurses/Midwives Avg Night Fill rate &gt; 100%",""))</f>
        <v/>
      </c>
      <c r="J104" s="66" t="str">
        <f ca="1">IF(A104="","",IF(AND(ISNUMBER('Trust - Frontsheet'!AP106),'Trust - Frontsheet'!AP106&gt;1),"Non-Registered Nurses/Midwives Avg Night Fill rate &gt;100%",""))</f>
        <v/>
      </c>
      <c r="K104" s="66" t="str">
        <f ca="1">IF(A104="","",IF(AND(ISNUMBER('Trust - Frontsheet'!AQ106),'Trust - Frontsheet'!AQ106&gt;1),"Registered Nursing Associates Avg Night Fill rate 100%",""))</f>
        <v/>
      </c>
      <c r="L104" s="66" t="str">
        <f ca="1">IF(A104="","",IF(AND(ISNUMBER('Trust - Frontsheet'!AR106),'Trust - Frontsheet'!AR106&gt;1),"Non-Registered Nursing Associates Avg Night Fill rate &gt; 100%",""))</f>
        <v/>
      </c>
      <c r="M104" s="66" t="str">
        <f ca="1">IF(A104="","",IF(AND(ISNUMBER('Trust - Frontsheet'!AS106),'Trust - Frontsheet'!AS106&gt;1),"Registered Allied Health Professionals Avg Fill rate &gt; 100%",""))</f>
        <v/>
      </c>
      <c r="N104" s="66" t="str">
        <f ca="1">IF(A104="","",IF(AND(ISNUMBER('Trust - Frontsheet'!AT106),'Trust - Frontsheet'!AT106&gt;1),"Non-Registered Allied Health Professionals Avg Fill rate &gt; 100%",""))</f>
        <v/>
      </c>
      <c r="O104" s="66" t="str">
        <f ca="1">IF(A104="","",IF((VLOOKUP(A104,'Trust - Frontsheet'!$A$16:$AC$216,9,0)+VLOOKUP(A104,'Trust - Frontsheet'!$A$16:$AC$216,11,0)+VLOOKUP(A104,'Trust - Frontsheet'!$A$16:$AC$216,13,0)+VLOOKUP(A104,'Trust - Frontsheet'!$A$16:$AC$216,15,0)+VLOOKUP(A104,'Trust - Frontsheet'!$A$16:$AC$216,17,0)+VLOOKUP(A104,'Trust - Frontsheet'!$A$16:$AC$216,19,0)+VLOOKUP(A104,'Trust - Frontsheet'!$A$16:$AC$216,21,0)+VLOOKUP(A104,'Trust - Frontsheet'!$A$16:$AC$216,23,0)+VLOOKUP(A104,'Trust - Frontsheet'!$A$16:$AC$216,25,0)+VLOOKUP(A104,'Trust - Frontsheet'!$A$16:$AC$216,27,0))&lt;=0,"Planned hours aren't greater than zero",""))</f>
        <v/>
      </c>
      <c r="P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Frontsheet'!$A$16:$AC$216,28,0))&lt;=0,"Actual hours aren't greater than zero",""))</f>
        <v/>
      </c>
      <c r="Q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Frontsheet'!$A$16:$AC$216,28,0))&lt;1448,"Actual hours are under 1448",""))</f>
        <v/>
      </c>
      <c r="R104" s="66" t="str">
        <f ca="1">IF(A104="","",IF((VLOOKUP(A104,'Trust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Frontsheet'!$A$16:$AC$216,28,0))&gt;30000,"Actual hours are greater than 30,000",""))</f>
        <v/>
      </c>
      <c r="S104" s="66" t="str">
        <f ca="1">IF(A104="","",IF(AND((VLOOKUP(A104,'Trust - Frontsheet'!$A$16:$AC$216,10,0)+VLOOKUP(A104,'Trust - Frontsheet'!$A$16:$AC$216,12,0)+VLOOKUP(A104,'Trust - Frontsheet'!$A$16:$AC$216,14,0)+VLOOKUP(A104,'Trust - Frontsheet'!$A$16:$AC$216,16,0)+VLOOKUP(A104,'Trust - Frontsheet'!$A$16:$AC$216,18,0)+VLOOKUP(A104,'Trust - Frontsheet'!$A$16:$AC$216,20,0)+VLOOKUP(A104,'Trust - Frontsheet'!$A$16:$AC$216,22,0)+VLOOKUP(A104,'Trust - Frontsheet'!$A$16:$AC$216,24,0)+VLOOKUP(A104,'Trust - Frontsheet'!$A$16:$AC$216,26,0)+VLOOKUP(A104,'Trust - Frontsheet'!$A$16:$AC$216,28,0))&gt;0,VLOOKUP(A104,'Trust - Frontsheet'!$A$16:$AC$216,29,0)&lt;=0),"Actual hours entered with no patient count",""))</f>
        <v/>
      </c>
    </row>
    <row r="105" spans="1:19" ht="45" customHeight="1" x14ac:dyDescent="0.2">
      <c r="A105" s="66" t="str">
        <f ca="1">IF('Trust - Frontsheet'!A107="","",'Trust - Frontsheet'!A107)</f>
        <v/>
      </c>
      <c r="B105" s="66" t="str">
        <f ca="1">IF('Trust - Frontsheet'!A107="","",'Trust - Frontsheet'!D107)</f>
        <v/>
      </c>
      <c r="C105" s="66" t="str">
        <f ca="1">IF(VLOOKUP(A105,'Trust - Frontsheet'!$A$16:$AC$215,5,0)="","",VLOOKUP(A105,'Trust - Frontsheet'!$A$16:$AC$216,5,0))</f>
        <v/>
      </c>
      <c r="D105" s="66" t="str">
        <f ca="1">IF(VLOOKUP(A105,'Trust - Frontsheet'!$A$16:$AC$215,6,0)="","",VLOOKUP(A105,'Trust - Frontsheet'!$A$16:$AC$216,6,0))</f>
        <v/>
      </c>
      <c r="E105" s="66" t="str">
        <f ca="1">IF(A105="","",IF(AND('Trust - Frontsheet'!AK107&gt;1,ISNUMBER('Trust - Frontsheet'!AK107)),"Registered Nurses/Midwives Avg Day Fill rate &gt; 100%",""))</f>
        <v/>
      </c>
      <c r="F105" s="66" t="str">
        <f ca="1">IF(A105="","",IF(AND(ISNUMBER('Trust - Frontsheet'!AL107),'Trust - Frontsheet'!AL107&gt;1),"Non-Registered Nurses/Midwives Avg Day Fill rate &gt; 100%",""))</f>
        <v/>
      </c>
      <c r="G105" s="66" t="str">
        <f ca="1">IF(A105="","",IF(AND(ISNUMBER('Trust - Frontsheet'!AM107),'Trust - Frontsheet'!AM107&gt;1),"Registered Nursing Associates Day Fill rate &gt; 100%",""))</f>
        <v/>
      </c>
      <c r="H105" s="66" t="str">
        <f ca="1">IF(A105="","",IF(AND(ISNUMBER('Trust - Frontsheet'!AN107),'Trust - Frontsheet'!AN107&gt;1),"Non-Registered Nursing Associates Day Fill rate &gt; 100%",""))</f>
        <v/>
      </c>
      <c r="I105" s="66" t="str">
        <f ca="1">IF(A105="","",IF(AND(ISNUMBER('Trust - Frontsheet'!AO107),'Trust - Frontsheet'!AO107&gt;1),"Registered Nurses/Midwives Avg Night Fill rate &gt; 100%",""))</f>
        <v/>
      </c>
      <c r="J105" s="66" t="str">
        <f ca="1">IF(A105="","",IF(AND(ISNUMBER('Trust - Frontsheet'!AP107),'Trust - Frontsheet'!AP107&gt;1),"Non-Registered Nurses/Midwives Avg Night Fill rate &gt;100%",""))</f>
        <v/>
      </c>
      <c r="K105" s="66" t="str">
        <f ca="1">IF(A105="","",IF(AND(ISNUMBER('Trust - Frontsheet'!AQ107),'Trust - Frontsheet'!AQ107&gt;1),"Registered Nursing Associates Avg Night Fill rate 100%",""))</f>
        <v/>
      </c>
      <c r="L105" s="66" t="str">
        <f ca="1">IF(A105="","",IF(AND(ISNUMBER('Trust - Frontsheet'!AR107),'Trust - Frontsheet'!AR107&gt;1),"Non-Registered Nursing Associates Avg Night Fill rate &gt; 100%",""))</f>
        <v/>
      </c>
      <c r="M105" s="66" t="str">
        <f ca="1">IF(A105="","",IF(AND(ISNUMBER('Trust - Frontsheet'!AS107),'Trust - Frontsheet'!AS107&gt;1),"Registered Allied Health Professionals Avg Fill rate &gt; 100%",""))</f>
        <v/>
      </c>
      <c r="N105" s="66" t="str">
        <f ca="1">IF(A105="","",IF(AND(ISNUMBER('Trust - Frontsheet'!AT107),'Trust - Frontsheet'!AT107&gt;1),"Non-Registered Allied Health Professionals Avg Fill rate &gt; 100%",""))</f>
        <v/>
      </c>
      <c r="O105" s="66" t="str">
        <f ca="1">IF(A105="","",IF((VLOOKUP(A105,'Trust - Frontsheet'!$A$16:$AC$216,9,0)+VLOOKUP(A105,'Trust - Frontsheet'!$A$16:$AC$216,11,0)+VLOOKUP(A105,'Trust - Frontsheet'!$A$16:$AC$216,13,0)+VLOOKUP(A105,'Trust - Frontsheet'!$A$16:$AC$216,15,0)+VLOOKUP(A105,'Trust - Frontsheet'!$A$16:$AC$216,17,0)+VLOOKUP(A105,'Trust - Frontsheet'!$A$16:$AC$216,19,0)+VLOOKUP(A105,'Trust - Frontsheet'!$A$16:$AC$216,21,0)+VLOOKUP(A105,'Trust - Frontsheet'!$A$16:$AC$216,23,0)+VLOOKUP(A105,'Trust - Frontsheet'!$A$16:$AC$216,25,0)+VLOOKUP(A105,'Trust - Frontsheet'!$A$16:$AC$216,27,0))&lt;=0,"Planned hours aren't greater than zero",""))</f>
        <v/>
      </c>
      <c r="P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Frontsheet'!$A$16:$AC$216,28,0))&lt;=0,"Actual hours aren't greater than zero",""))</f>
        <v/>
      </c>
      <c r="Q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Frontsheet'!$A$16:$AC$216,28,0))&lt;1448,"Actual hours are under 1448",""))</f>
        <v/>
      </c>
      <c r="R105" s="66" t="str">
        <f ca="1">IF(A105="","",IF((VLOOKUP(A105,'Trust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Frontsheet'!$A$16:$AC$216,28,0))&gt;30000,"Actual hours are greater than 30,000",""))</f>
        <v/>
      </c>
      <c r="S105" s="66" t="str">
        <f ca="1">IF(A105="","",IF(AND((VLOOKUP(A105,'Trust - Frontsheet'!$A$16:$AC$216,10,0)+VLOOKUP(A105,'Trust - Frontsheet'!$A$16:$AC$216,12,0)+VLOOKUP(A105,'Trust - Frontsheet'!$A$16:$AC$216,14,0)+VLOOKUP(A105,'Trust - Frontsheet'!$A$16:$AC$216,16,0)+VLOOKUP(A105,'Trust - Frontsheet'!$A$16:$AC$216,18,0)+VLOOKUP(A105,'Trust - Frontsheet'!$A$16:$AC$216,20,0)+VLOOKUP(A105,'Trust - Frontsheet'!$A$16:$AC$216,22,0)+VLOOKUP(A105,'Trust - Frontsheet'!$A$16:$AC$216,24,0)+VLOOKUP(A105,'Trust - Frontsheet'!$A$16:$AC$216,26,0)+VLOOKUP(A105,'Trust - Frontsheet'!$A$16:$AC$216,28,0))&gt;0,VLOOKUP(A105,'Trust - Frontsheet'!$A$16:$AC$216,29,0)&lt;=0),"Actual hours entered with no patient count",""))</f>
        <v/>
      </c>
    </row>
    <row r="106" spans="1:19" ht="45" customHeight="1" x14ac:dyDescent="0.2">
      <c r="A106" s="66" t="str">
        <f ca="1">IF('Trust - Frontsheet'!A108="","",'Trust - Frontsheet'!A108)</f>
        <v/>
      </c>
      <c r="B106" s="66" t="str">
        <f ca="1">IF('Trust - Frontsheet'!A108="","",'Trust - Frontsheet'!D108)</f>
        <v/>
      </c>
      <c r="C106" s="66" t="str">
        <f ca="1">IF(VLOOKUP(A106,'Trust - Frontsheet'!$A$16:$AC$215,5,0)="","",VLOOKUP(A106,'Trust - Frontsheet'!$A$16:$AC$216,5,0))</f>
        <v/>
      </c>
      <c r="D106" s="66" t="str">
        <f ca="1">IF(VLOOKUP(A106,'Trust - Frontsheet'!$A$16:$AC$215,6,0)="","",VLOOKUP(A106,'Trust - Frontsheet'!$A$16:$AC$216,6,0))</f>
        <v/>
      </c>
      <c r="E106" s="66" t="str">
        <f ca="1">IF(A106="","",IF(AND('Trust - Frontsheet'!AK108&gt;1,ISNUMBER('Trust - Frontsheet'!AK108)),"Registered Nurses/Midwives Avg Day Fill rate &gt; 100%",""))</f>
        <v/>
      </c>
      <c r="F106" s="66" t="str">
        <f ca="1">IF(A106="","",IF(AND(ISNUMBER('Trust - Frontsheet'!AL108),'Trust - Frontsheet'!AL108&gt;1),"Non-Registered Nurses/Midwives Avg Day Fill rate &gt; 100%",""))</f>
        <v/>
      </c>
      <c r="G106" s="66" t="str">
        <f ca="1">IF(A106="","",IF(AND(ISNUMBER('Trust - Frontsheet'!AM108),'Trust - Frontsheet'!AM108&gt;1),"Registered Nursing Associates Day Fill rate &gt; 100%",""))</f>
        <v/>
      </c>
      <c r="H106" s="66" t="str">
        <f ca="1">IF(A106="","",IF(AND(ISNUMBER('Trust - Frontsheet'!AN108),'Trust - Frontsheet'!AN108&gt;1),"Non-Registered Nursing Associates Day Fill rate &gt; 100%",""))</f>
        <v/>
      </c>
      <c r="I106" s="66" t="str">
        <f ca="1">IF(A106="","",IF(AND(ISNUMBER('Trust - Frontsheet'!AO108),'Trust - Frontsheet'!AO108&gt;1),"Registered Nurses/Midwives Avg Night Fill rate &gt; 100%",""))</f>
        <v/>
      </c>
      <c r="J106" s="66" t="str">
        <f ca="1">IF(A106="","",IF(AND(ISNUMBER('Trust - Frontsheet'!AP108),'Trust - Frontsheet'!AP108&gt;1),"Non-Registered Nurses/Midwives Avg Night Fill rate &gt;100%",""))</f>
        <v/>
      </c>
      <c r="K106" s="66" t="str">
        <f ca="1">IF(A106="","",IF(AND(ISNUMBER('Trust - Frontsheet'!AQ108),'Trust - Frontsheet'!AQ108&gt;1),"Registered Nursing Associates Avg Night Fill rate 100%",""))</f>
        <v/>
      </c>
      <c r="L106" s="66" t="str">
        <f ca="1">IF(A106="","",IF(AND(ISNUMBER('Trust - Frontsheet'!AR108),'Trust - Frontsheet'!AR108&gt;1),"Non-Registered Nursing Associates Avg Night Fill rate &gt; 100%",""))</f>
        <v/>
      </c>
      <c r="M106" s="66" t="str">
        <f ca="1">IF(A106="","",IF(AND(ISNUMBER('Trust - Frontsheet'!AS108),'Trust - Frontsheet'!AS108&gt;1),"Registered Allied Health Professionals Avg Fill rate &gt; 100%",""))</f>
        <v/>
      </c>
      <c r="N106" s="66" t="str">
        <f ca="1">IF(A106="","",IF(AND(ISNUMBER('Trust - Frontsheet'!AT108),'Trust - Frontsheet'!AT108&gt;1),"Non-Registered Allied Health Professionals Avg Fill rate &gt; 100%",""))</f>
        <v/>
      </c>
      <c r="O106" s="66" t="str">
        <f ca="1">IF(A106="","",IF((VLOOKUP(A106,'Trust - Frontsheet'!$A$16:$AC$216,9,0)+VLOOKUP(A106,'Trust - Frontsheet'!$A$16:$AC$216,11,0)+VLOOKUP(A106,'Trust - Frontsheet'!$A$16:$AC$216,13,0)+VLOOKUP(A106,'Trust - Frontsheet'!$A$16:$AC$216,15,0)+VLOOKUP(A106,'Trust - Frontsheet'!$A$16:$AC$216,17,0)+VLOOKUP(A106,'Trust - Frontsheet'!$A$16:$AC$216,19,0)+VLOOKUP(A106,'Trust - Frontsheet'!$A$16:$AC$216,21,0)+VLOOKUP(A106,'Trust - Frontsheet'!$A$16:$AC$216,23,0)+VLOOKUP(A106,'Trust - Frontsheet'!$A$16:$AC$216,25,0)+VLOOKUP(A106,'Trust - Frontsheet'!$A$16:$AC$216,27,0))&lt;=0,"Planned hours aren't greater than zero",""))</f>
        <v/>
      </c>
      <c r="P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Frontsheet'!$A$16:$AC$216,28,0))&lt;=0,"Actual hours aren't greater than zero",""))</f>
        <v/>
      </c>
      <c r="Q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Frontsheet'!$A$16:$AC$216,28,0))&lt;1448,"Actual hours are under 1448",""))</f>
        <v/>
      </c>
      <c r="R106" s="66" t="str">
        <f ca="1">IF(A106="","",IF((VLOOKUP(A106,'Trust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Frontsheet'!$A$16:$AC$216,28,0))&gt;30000,"Actual hours are greater than 30,000",""))</f>
        <v/>
      </c>
      <c r="S106" s="66" t="str">
        <f ca="1">IF(A106="","",IF(AND((VLOOKUP(A106,'Trust - Frontsheet'!$A$16:$AC$216,10,0)+VLOOKUP(A106,'Trust - Frontsheet'!$A$16:$AC$216,12,0)+VLOOKUP(A106,'Trust - Frontsheet'!$A$16:$AC$216,14,0)+VLOOKUP(A106,'Trust - Frontsheet'!$A$16:$AC$216,16,0)+VLOOKUP(A106,'Trust - Frontsheet'!$A$16:$AC$216,18,0)+VLOOKUP(A106,'Trust - Frontsheet'!$A$16:$AC$216,20,0)+VLOOKUP(A106,'Trust - Frontsheet'!$A$16:$AC$216,22,0)+VLOOKUP(A106,'Trust - Frontsheet'!$A$16:$AC$216,24,0)+VLOOKUP(A106,'Trust - Frontsheet'!$A$16:$AC$216,26,0)+VLOOKUP(A106,'Trust - Frontsheet'!$A$16:$AC$216,28,0))&gt;0,VLOOKUP(A106,'Trust - Frontsheet'!$A$16:$AC$216,29,0)&lt;=0),"Actual hours entered with no patient count",""))</f>
        <v/>
      </c>
    </row>
    <row r="107" spans="1:19" ht="45" customHeight="1" x14ac:dyDescent="0.2">
      <c r="A107" s="66" t="str">
        <f ca="1">IF('Trust - Frontsheet'!A109="","",'Trust - Frontsheet'!A109)</f>
        <v/>
      </c>
      <c r="B107" s="66" t="str">
        <f ca="1">IF('Trust - Frontsheet'!A109="","",'Trust - Frontsheet'!D109)</f>
        <v/>
      </c>
      <c r="C107" s="66" t="str">
        <f ca="1">IF(VLOOKUP(A107,'Trust - Frontsheet'!$A$16:$AC$215,5,0)="","",VLOOKUP(A107,'Trust - Frontsheet'!$A$16:$AC$216,5,0))</f>
        <v/>
      </c>
      <c r="D107" s="66" t="str">
        <f ca="1">IF(VLOOKUP(A107,'Trust - Frontsheet'!$A$16:$AC$215,6,0)="","",VLOOKUP(A107,'Trust - Frontsheet'!$A$16:$AC$216,6,0))</f>
        <v/>
      </c>
      <c r="E107" s="66" t="str">
        <f ca="1">IF(A107="","",IF(AND('Trust - Frontsheet'!AK109&gt;1,ISNUMBER('Trust - Frontsheet'!AK109)),"Registered Nurses/Midwives Avg Day Fill rate &gt; 100%",""))</f>
        <v/>
      </c>
      <c r="F107" s="66" t="str">
        <f ca="1">IF(A107="","",IF(AND(ISNUMBER('Trust - Frontsheet'!AL109),'Trust - Frontsheet'!AL109&gt;1),"Non-Registered Nurses/Midwives Avg Day Fill rate &gt; 100%",""))</f>
        <v/>
      </c>
      <c r="G107" s="66" t="str">
        <f ca="1">IF(A107="","",IF(AND(ISNUMBER('Trust - Frontsheet'!AM109),'Trust - Frontsheet'!AM109&gt;1),"Registered Nursing Associates Day Fill rate &gt; 100%",""))</f>
        <v/>
      </c>
      <c r="H107" s="66" t="str">
        <f ca="1">IF(A107="","",IF(AND(ISNUMBER('Trust - Frontsheet'!AN109),'Trust - Frontsheet'!AN109&gt;1),"Non-Registered Nursing Associates Day Fill rate &gt; 100%",""))</f>
        <v/>
      </c>
      <c r="I107" s="66" t="str">
        <f ca="1">IF(A107="","",IF(AND(ISNUMBER('Trust - Frontsheet'!AO109),'Trust - Frontsheet'!AO109&gt;1),"Registered Nurses/Midwives Avg Night Fill rate &gt; 100%",""))</f>
        <v/>
      </c>
      <c r="J107" s="66" t="str">
        <f ca="1">IF(A107="","",IF(AND(ISNUMBER('Trust - Frontsheet'!AP109),'Trust - Frontsheet'!AP109&gt;1),"Non-Registered Nurses/Midwives Avg Night Fill rate &gt;100%",""))</f>
        <v/>
      </c>
      <c r="K107" s="66" t="str">
        <f ca="1">IF(A107="","",IF(AND(ISNUMBER('Trust - Frontsheet'!AQ109),'Trust - Frontsheet'!AQ109&gt;1),"Registered Nursing Associates Avg Night Fill rate 100%",""))</f>
        <v/>
      </c>
      <c r="L107" s="66" t="str">
        <f ca="1">IF(A107="","",IF(AND(ISNUMBER('Trust - Frontsheet'!AR109),'Trust - Frontsheet'!AR109&gt;1),"Non-Registered Nursing Associates Avg Night Fill rate &gt; 100%",""))</f>
        <v/>
      </c>
      <c r="M107" s="66" t="str">
        <f ca="1">IF(A107="","",IF(AND(ISNUMBER('Trust - Frontsheet'!AS109),'Trust - Frontsheet'!AS109&gt;1),"Registered Allied Health Professionals Avg Fill rate &gt; 100%",""))</f>
        <v/>
      </c>
      <c r="N107" s="66" t="str">
        <f ca="1">IF(A107="","",IF(AND(ISNUMBER('Trust - Frontsheet'!AT109),'Trust - Frontsheet'!AT109&gt;1),"Non-Registered Allied Health Professionals Avg Fill rate &gt; 100%",""))</f>
        <v/>
      </c>
      <c r="O107" s="66" t="str">
        <f ca="1">IF(A107="","",IF((VLOOKUP(A107,'Trust - Frontsheet'!$A$16:$AC$216,9,0)+VLOOKUP(A107,'Trust - Frontsheet'!$A$16:$AC$216,11,0)+VLOOKUP(A107,'Trust - Frontsheet'!$A$16:$AC$216,13,0)+VLOOKUP(A107,'Trust - Frontsheet'!$A$16:$AC$216,15,0)+VLOOKUP(A107,'Trust - Frontsheet'!$A$16:$AC$216,17,0)+VLOOKUP(A107,'Trust - Frontsheet'!$A$16:$AC$216,19,0)+VLOOKUP(A107,'Trust - Frontsheet'!$A$16:$AC$216,21,0)+VLOOKUP(A107,'Trust - Frontsheet'!$A$16:$AC$216,23,0)+VLOOKUP(A107,'Trust - Frontsheet'!$A$16:$AC$216,25,0)+VLOOKUP(A107,'Trust - Frontsheet'!$A$16:$AC$216,27,0))&lt;=0,"Planned hours aren't greater than zero",""))</f>
        <v/>
      </c>
      <c r="P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Frontsheet'!$A$16:$AC$216,28,0))&lt;=0,"Actual hours aren't greater than zero",""))</f>
        <v/>
      </c>
      <c r="Q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Frontsheet'!$A$16:$AC$216,28,0))&lt;1448,"Actual hours are under 1448",""))</f>
        <v/>
      </c>
      <c r="R107" s="66" t="str">
        <f ca="1">IF(A107="","",IF((VLOOKUP(A107,'Trust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Frontsheet'!$A$16:$AC$216,28,0))&gt;30000,"Actual hours are greater than 30,000",""))</f>
        <v/>
      </c>
      <c r="S107" s="66" t="str">
        <f ca="1">IF(A107="","",IF(AND((VLOOKUP(A107,'Trust - Frontsheet'!$A$16:$AC$216,10,0)+VLOOKUP(A107,'Trust - Frontsheet'!$A$16:$AC$216,12,0)+VLOOKUP(A107,'Trust - Frontsheet'!$A$16:$AC$216,14,0)+VLOOKUP(A107,'Trust - Frontsheet'!$A$16:$AC$216,16,0)+VLOOKUP(A107,'Trust - Frontsheet'!$A$16:$AC$216,18,0)+VLOOKUP(A107,'Trust - Frontsheet'!$A$16:$AC$216,20,0)+VLOOKUP(A107,'Trust - Frontsheet'!$A$16:$AC$216,22,0)+VLOOKUP(A107,'Trust - Frontsheet'!$A$16:$AC$216,24,0)+VLOOKUP(A107,'Trust - Frontsheet'!$A$16:$AC$216,26,0)+VLOOKUP(A107,'Trust - Frontsheet'!$A$16:$AC$216,28,0))&gt;0,VLOOKUP(A107,'Trust - Frontsheet'!$A$16:$AC$216,29,0)&lt;=0),"Actual hours entered with no patient count",""))</f>
        <v/>
      </c>
    </row>
    <row r="108" spans="1:19" ht="45" customHeight="1" x14ac:dyDescent="0.2">
      <c r="A108" s="66" t="str">
        <f ca="1">IF('Trust - Frontsheet'!A110="","",'Trust - Frontsheet'!A110)</f>
        <v/>
      </c>
      <c r="B108" s="66" t="str">
        <f ca="1">IF('Trust - Frontsheet'!A110="","",'Trust - Frontsheet'!D110)</f>
        <v/>
      </c>
      <c r="C108" s="66" t="str">
        <f ca="1">IF(VLOOKUP(A108,'Trust - Frontsheet'!$A$16:$AC$215,5,0)="","",VLOOKUP(A108,'Trust - Frontsheet'!$A$16:$AC$216,5,0))</f>
        <v/>
      </c>
      <c r="D108" s="66" t="str">
        <f ca="1">IF(VLOOKUP(A108,'Trust - Frontsheet'!$A$16:$AC$215,6,0)="","",VLOOKUP(A108,'Trust - Frontsheet'!$A$16:$AC$216,6,0))</f>
        <v/>
      </c>
      <c r="E108" s="66" t="str">
        <f ca="1">IF(A108="","",IF(AND('Trust - Frontsheet'!AK110&gt;1,ISNUMBER('Trust - Frontsheet'!AK110)),"Registered Nurses/Midwives Avg Day Fill rate &gt; 100%",""))</f>
        <v/>
      </c>
      <c r="F108" s="66" t="str">
        <f ca="1">IF(A108="","",IF(AND(ISNUMBER('Trust - Frontsheet'!AL110),'Trust - Frontsheet'!AL110&gt;1),"Non-Registered Nurses/Midwives Avg Day Fill rate &gt; 100%",""))</f>
        <v/>
      </c>
      <c r="G108" s="66" t="str">
        <f ca="1">IF(A108="","",IF(AND(ISNUMBER('Trust - Frontsheet'!AM110),'Trust - Frontsheet'!AM110&gt;1),"Registered Nursing Associates Day Fill rate &gt; 100%",""))</f>
        <v/>
      </c>
      <c r="H108" s="66" t="str">
        <f ca="1">IF(A108="","",IF(AND(ISNUMBER('Trust - Frontsheet'!AN110),'Trust - Frontsheet'!AN110&gt;1),"Non-Registered Nursing Associates Day Fill rate &gt; 100%",""))</f>
        <v/>
      </c>
      <c r="I108" s="66" t="str">
        <f ca="1">IF(A108="","",IF(AND(ISNUMBER('Trust - Frontsheet'!AO110),'Trust - Frontsheet'!AO110&gt;1),"Registered Nurses/Midwives Avg Night Fill rate &gt; 100%",""))</f>
        <v/>
      </c>
      <c r="J108" s="66" t="str">
        <f ca="1">IF(A108="","",IF(AND(ISNUMBER('Trust - Frontsheet'!AP110),'Trust - Frontsheet'!AP110&gt;1),"Non-Registered Nurses/Midwives Avg Night Fill rate &gt;100%",""))</f>
        <v/>
      </c>
      <c r="K108" s="66" t="str">
        <f ca="1">IF(A108="","",IF(AND(ISNUMBER('Trust - Frontsheet'!AQ110),'Trust - Frontsheet'!AQ110&gt;1),"Registered Nursing Associates Avg Night Fill rate 100%",""))</f>
        <v/>
      </c>
      <c r="L108" s="66" t="str">
        <f ca="1">IF(A108="","",IF(AND(ISNUMBER('Trust - Frontsheet'!AR110),'Trust - Frontsheet'!AR110&gt;1),"Non-Registered Nursing Associates Avg Night Fill rate &gt; 100%",""))</f>
        <v/>
      </c>
      <c r="M108" s="66" t="str">
        <f ca="1">IF(A108="","",IF(AND(ISNUMBER('Trust - Frontsheet'!AS110),'Trust - Frontsheet'!AS110&gt;1),"Registered Allied Health Professionals Avg Fill rate &gt; 100%",""))</f>
        <v/>
      </c>
      <c r="N108" s="66" t="str">
        <f ca="1">IF(A108="","",IF(AND(ISNUMBER('Trust - Frontsheet'!AT110),'Trust - Frontsheet'!AT110&gt;1),"Non-Registered Allied Health Professionals Avg Fill rate &gt; 100%",""))</f>
        <v/>
      </c>
      <c r="O108" s="66" t="str">
        <f ca="1">IF(A108="","",IF((VLOOKUP(A108,'Trust - Frontsheet'!$A$16:$AC$216,9,0)+VLOOKUP(A108,'Trust - Frontsheet'!$A$16:$AC$216,11,0)+VLOOKUP(A108,'Trust - Frontsheet'!$A$16:$AC$216,13,0)+VLOOKUP(A108,'Trust - Frontsheet'!$A$16:$AC$216,15,0)+VLOOKUP(A108,'Trust - Frontsheet'!$A$16:$AC$216,17,0)+VLOOKUP(A108,'Trust - Frontsheet'!$A$16:$AC$216,19,0)+VLOOKUP(A108,'Trust - Frontsheet'!$A$16:$AC$216,21,0)+VLOOKUP(A108,'Trust - Frontsheet'!$A$16:$AC$216,23,0)+VLOOKUP(A108,'Trust - Frontsheet'!$A$16:$AC$216,25,0)+VLOOKUP(A108,'Trust - Frontsheet'!$A$16:$AC$216,27,0))&lt;=0,"Planned hours aren't greater than zero",""))</f>
        <v/>
      </c>
      <c r="P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Frontsheet'!$A$16:$AC$216,28,0))&lt;=0,"Actual hours aren't greater than zero",""))</f>
        <v/>
      </c>
      <c r="Q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Frontsheet'!$A$16:$AC$216,28,0))&lt;1448,"Actual hours are under 1448",""))</f>
        <v/>
      </c>
      <c r="R108" s="66" t="str">
        <f ca="1">IF(A108="","",IF((VLOOKUP(A108,'Trust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Frontsheet'!$A$16:$AC$216,28,0))&gt;30000,"Actual hours are greater than 30,000",""))</f>
        <v/>
      </c>
      <c r="S108" s="66" t="str">
        <f ca="1">IF(A108="","",IF(AND((VLOOKUP(A108,'Trust - Frontsheet'!$A$16:$AC$216,10,0)+VLOOKUP(A108,'Trust - Frontsheet'!$A$16:$AC$216,12,0)+VLOOKUP(A108,'Trust - Frontsheet'!$A$16:$AC$216,14,0)+VLOOKUP(A108,'Trust - Frontsheet'!$A$16:$AC$216,16,0)+VLOOKUP(A108,'Trust - Frontsheet'!$A$16:$AC$216,18,0)+VLOOKUP(A108,'Trust - Frontsheet'!$A$16:$AC$216,20,0)+VLOOKUP(A108,'Trust - Frontsheet'!$A$16:$AC$216,22,0)+VLOOKUP(A108,'Trust - Frontsheet'!$A$16:$AC$216,24,0)+VLOOKUP(A108,'Trust - Frontsheet'!$A$16:$AC$216,26,0)+VLOOKUP(A108,'Trust - Frontsheet'!$A$16:$AC$216,28,0))&gt;0,VLOOKUP(A108,'Trust - Frontsheet'!$A$16:$AC$216,29,0)&lt;=0),"Actual hours entered with no patient count",""))</f>
        <v/>
      </c>
    </row>
    <row r="109" spans="1:19" ht="45" customHeight="1" x14ac:dyDescent="0.2">
      <c r="A109" s="66" t="str">
        <f ca="1">IF('Trust - Frontsheet'!A111="","",'Trust - Frontsheet'!A111)</f>
        <v/>
      </c>
      <c r="B109" s="66" t="str">
        <f ca="1">IF('Trust - Frontsheet'!A111="","",'Trust - Frontsheet'!D111)</f>
        <v/>
      </c>
      <c r="C109" s="66" t="str">
        <f ca="1">IF(VLOOKUP(A109,'Trust - Frontsheet'!$A$16:$AC$215,5,0)="","",VLOOKUP(A109,'Trust - Frontsheet'!$A$16:$AC$216,5,0))</f>
        <v/>
      </c>
      <c r="D109" s="66" t="str">
        <f ca="1">IF(VLOOKUP(A109,'Trust - Frontsheet'!$A$16:$AC$215,6,0)="","",VLOOKUP(A109,'Trust - Frontsheet'!$A$16:$AC$216,6,0))</f>
        <v/>
      </c>
      <c r="E109" s="66" t="str">
        <f ca="1">IF(A109="","",IF(AND('Trust - Frontsheet'!AK111&gt;1,ISNUMBER('Trust - Frontsheet'!AK111)),"Registered Nurses/Midwives Avg Day Fill rate &gt; 100%",""))</f>
        <v/>
      </c>
      <c r="F109" s="66" t="str">
        <f ca="1">IF(A109="","",IF(AND(ISNUMBER('Trust - Frontsheet'!AL111),'Trust - Frontsheet'!AL111&gt;1),"Non-Registered Nurses/Midwives Avg Day Fill rate &gt; 100%",""))</f>
        <v/>
      </c>
      <c r="G109" s="66" t="str">
        <f ca="1">IF(A109="","",IF(AND(ISNUMBER('Trust - Frontsheet'!AM111),'Trust - Frontsheet'!AM111&gt;1),"Registered Nursing Associates Day Fill rate &gt; 100%",""))</f>
        <v/>
      </c>
      <c r="H109" s="66" t="str">
        <f ca="1">IF(A109="","",IF(AND(ISNUMBER('Trust - Frontsheet'!AN111),'Trust - Frontsheet'!AN111&gt;1),"Non-Registered Nursing Associates Day Fill rate &gt; 100%",""))</f>
        <v/>
      </c>
      <c r="I109" s="66" t="str">
        <f ca="1">IF(A109="","",IF(AND(ISNUMBER('Trust - Frontsheet'!AO111),'Trust - Frontsheet'!AO111&gt;1),"Registered Nurses/Midwives Avg Night Fill rate &gt; 100%",""))</f>
        <v/>
      </c>
      <c r="J109" s="66" t="str">
        <f ca="1">IF(A109="","",IF(AND(ISNUMBER('Trust - Frontsheet'!AP111),'Trust - Frontsheet'!AP111&gt;1),"Non-Registered Nurses/Midwives Avg Night Fill rate &gt;100%",""))</f>
        <v/>
      </c>
      <c r="K109" s="66" t="str">
        <f ca="1">IF(A109="","",IF(AND(ISNUMBER('Trust - Frontsheet'!AQ111),'Trust - Frontsheet'!AQ111&gt;1),"Registered Nursing Associates Avg Night Fill rate 100%",""))</f>
        <v/>
      </c>
      <c r="L109" s="66" t="str">
        <f ca="1">IF(A109="","",IF(AND(ISNUMBER('Trust - Frontsheet'!AR111),'Trust - Frontsheet'!AR111&gt;1),"Non-Registered Nursing Associates Avg Night Fill rate &gt; 100%",""))</f>
        <v/>
      </c>
      <c r="M109" s="66" t="str">
        <f ca="1">IF(A109="","",IF(AND(ISNUMBER('Trust - Frontsheet'!AS111),'Trust - Frontsheet'!AS111&gt;1),"Registered Allied Health Professionals Avg Fill rate &gt; 100%",""))</f>
        <v/>
      </c>
      <c r="N109" s="66" t="str">
        <f ca="1">IF(A109="","",IF(AND(ISNUMBER('Trust - Frontsheet'!AT111),'Trust - Frontsheet'!AT111&gt;1),"Non-Registered Allied Health Professionals Avg Fill rate &gt; 100%",""))</f>
        <v/>
      </c>
      <c r="O109" s="66" t="str">
        <f ca="1">IF(A109="","",IF((VLOOKUP(A109,'Trust - Frontsheet'!$A$16:$AC$216,9,0)+VLOOKUP(A109,'Trust - Frontsheet'!$A$16:$AC$216,11,0)+VLOOKUP(A109,'Trust - Frontsheet'!$A$16:$AC$216,13,0)+VLOOKUP(A109,'Trust - Frontsheet'!$A$16:$AC$216,15,0)+VLOOKUP(A109,'Trust - Frontsheet'!$A$16:$AC$216,17,0)+VLOOKUP(A109,'Trust - Frontsheet'!$A$16:$AC$216,19,0)+VLOOKUP(A109,'Trust - Frontsheet'!$A$16:$AC$216,21,0)+VLOOKUP(A109,'Trust - Frontsheet'!$A$16:$AC$216,23,0)+VLOOKUP(A109,'Trust - Frontsheet'!$A$16:$AC$216,25,0)+VLOOKUP(A109,'Trust - Frontsheet'!$A$16:$AC$216,27,0))&lt;=0,"Planned hours aren't greater than zero",""))</f>
        <v/>
      </c>
      <c r="P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Frontsheet'!$A$16:$AC$216,28,0))&lt;=0,"Actual hours aren't greater than zero",""))</f>
        <v/>
      </c>
      <c r="Q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Frontsheet'!$A$16:$AC$216,28,0))&lt;1448,"Actual hours are under 1448",""))</f>
        <v/>
      </c>
      <c r="R109" s="66" t="str">
        <f ca="1">IF(A109="","",IF((VLOOKUP(A109,'Trust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Frontsheet'!$A$16:$AC$216,28,0))&gt;30000,"Actual hours are greater than 30,000",""))</f>
        <v/>
      </c>
      <c r="S109" s="66" t="str">
        <f ca="1">IF(A109="","",IF(AND((VLOOKUP(A109,'Trust - Frontsheet'!$A$16:$AC$216,10,0)+VLOOKUP(A109,'Trust - Frontsheet'!$A$16:$AC$216,12,0)+VLOOKUP(A109,'Trust - Frontsheet'!$A$16:$AC$216,14,0)+VLOOKUP(A109,'Trust - Frontsheet'!$A$16:$AC$216,16,0)+VLOOKUP(A109,'Trust - Frontsheet'!$A$16:$AC$216,18,0)+VLOOKUP(A109,'Trust - Frontsheet'!$A$16:$AC$216,20,0)+VLOOKUP(A109,'Trust - Frontsheet'!$A$16:$AC$216,22,0)+VLOOKUP(A109,'Trust - Frontsheet'!$A$16:$AC$216,24,0)+VLOOKUP(A109,'Trust - Frontsheet'!$A$16:$AC$216,26,0)+VLOOKUP(A109,'Trust - Frontsheet'!$A$16:$AC$216,28,0))&gt;0,VLOOKUP(A109,'Trust - Frontsheet'!$A$16:$AC$216,29,0)&lt;=0),"Actual hours entered with no patient count",""))</f>
        <v/>
      </c>
    </row>
    <row r="110" spans="1:19" ht="45" customHeight="1" x14ac:dyDescent="0.2">
      <c r="A110" s="66" t="str">
        <f ca="1">IF('Trust - Frontsheet'!A112="","",'Trust - Frontsheet'!A112)</f>
        <v/>
      </c>
      <c r="B110" s="66" t="str">
        <f ca="1">IF('Trust - Frontsheet'!A112="","",'Trust - Frontsheet'!D112)</f>
        <v/>
      </c>
      <c r="C110" s="66" t="str">
        <f ca="1">IF(VLOOKUP(A110,'Trust - Frontsheet'!$A$16:$AC$215,5,0)="","",VLOOKUP(A110,'Trust - Frontsheet'!$A$16:$AC$216,5,0))</f>
        <v/>
      </c>
      <c r="D110" s="66" t="str">
        <f ca="1">IF(VLOOKUP(A110,'Trust - Frontsheet'!$A$16:$AC$215,6,0)="","",VLOOKUP(A110,'Trust - Frontsheet'!$A$16:$AC$216,6,0))</f>
        <v/>
      </c>
      <c r="E110" s="66" t="str">
        <f ca="1">IF(A110="","",IF(AND('Trust - Frontsheet'!AK112&gt;1,ISNUMBER('Trust - Frontsheet'!AK112)),"Registered Nurses/Midwives Avg Day Fill rate &gt; 100%",""))</f>
        <v/>
      </c>
      <c r="F110" s="66" t="str">
        <f ca="1">IF(A110="","",IF(AND(ISNUMBER('Trust - Frontsheet'!AL112),'Trust - Frontsheet'!AL112&gt;1),"Non-Registered Nurses/Midwives Avg Day Fill rate &gt; 100%",""))</f>
        <v/>
      </c>
      <c r="G110" s="66" t="str">
        <f ca="1">IF(A110="","",IF(AND(ISNUMBER('Trust - Frontsheet'!AM112),'Trust - Frontsheet'!AM112&gt;1),"Registered Nursing Associates Day Fill rate &gt; 100%",""))</f>
        <v/>
      </c>
      <c r="H110" s="66" t="str">
        <f ca="1">IF(A110="","",IF(AND(ISNUMBER('Trust - Frontsheet'!AN112),'Trust - Frontsheet'!AN112&gt;1),"Non-Registered Nursing Associates Day Fill rate &gt; 100%",""))</f>
        <v/>
      </c>
      <c r="I110" s="66" t="str">
        <f ca="1">IF(A110="","",IF(AND(ISNUMBER('Trust - Frontsheet'!AO112),'Trust - Frontsheet'!AO112&gt;1),"Registered Nurses/Midwives Avg Night Fill rate &gt; 100%",""))</f>
        <v/>
      </c>
      <c r="J110" s="66" t="str">
        <f ca="1">IF(A110="","",IF(AND(ISNUMBER('Trust - Frontsheet'!AP112),'Trust - Frontsheet'!AP112&gt;1),"Non-Registered Nurses/Midwives Avg Night Fill rate &gt;100%",""))</f>
        <v/>
      </c>
      <c r="K110" s="66" t="str">
        <f ca="1">IF(A110="","",IF(AND(ISNUMBER('Trust - Frontsheet'!AQ112),'Trust - Frontsheet'!AQ112&gt;1),"Registered Nursing Associates Avg Night Fill rate 100%",""))</f>
        <v/>
      </c>
      <c r="L110" s="66" t="str">
        <f ca="1">IF(A110="","",IF(AND(ISNUMBER('Trust - Frontsheet'!AR112),'Trust - Frontsheet'!AR112&gt;1),"Non-Registered Nursing Associates Avg Night Fill rate &gt; 100%",""))</f>
        <v/>
      </c>
      <c r="M110" s="66" t="str">
        <f ca="1">IF(A110="","",IF(AND(ISNUMBER('Trust - Frontsheet'!AS112),'Trust - Frontsheet'!AS112&gt;1),"Registered Allied Health Professionals Avg Fill rate &gt; 100%",""))</f>
        <v/>
      </c>
      <c r="N110" s="66" t="str">
        <f ca="1">IF(A110="","",IF(AND(ISNUMBER('Trust - Frontsheet'!AT112),'Trust - Frontsheet'!AT112&gt;1),"Non-Registered Allied Health Professionals Avg Fill rate &gt; 100%",""))</f>
        <v/>
      </c>
      <c r="O110" s="66" t="str">
        <f ca="1">IF(A110="","",IF((VLOOKUP(A110,'Trust - Frontsheet'!$A$16:$AC$216,9,0)+VLOOKUP(A110,'Trust - Frontsheet'!$A$16:$AC$216,11,0)+VLOOKUP(A110,'Trust - Frontsheet'!$A$16:$AC$216,13,0)+VLOOKUP(A110,'Trust - Frontsheet'!$A$16:$AC$216,15,0)+VLOOKUP(A110,'Trust - Frontsheet'!$A$16:$AC$216,17,0)+VLOOKUP(A110,'Trust - Frontsheet'!$A$16:$AC$216,19,0)+VLOOKUP(A110,'Trust - Frontsheet'!$A$16:$AC$216,21,0)+VLOOKUP(A110,'Trust - Frontsheet'!$A$16:$AC$216,23,0)+VLOOKUP(A110,'Trust - Frontsheet'!$A$16:$AC$216,25,0)+VLOOKUP(A110,'Trust - Frontsheet'!$A$16:$AC$216,27,0))&lt;=0,"Planned hours aren't greater than zero",""))</f>
        <v/>
      </c>
      <c r="P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Frontsheet'!$A$16:$AC$216,28,0))&lt;=0,"Actual hours aren't greater than zero",""))</f>
        <v/>
      </c>
      <c r="Q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Frontsheet'!$A$16:$AC$216,28,0))&lt;1448,"Actual hours are under 1448",""))</f>
        <v/>
      </c>
      <c r="R110" s="66" t="str">
        <f ca="1">IF(A110="","",IF((VLOOKUP(A110,'Trust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Frontsheet'!$A$16:$AC$216,28,0))&gt;30000,"Actual hours are greater than 30,000",""))</f>
        <v/>
      </c>
      <c r="S110" s="66" t="str">
        <f ca="1">IF(A110="","",IF(AND((VLOOKUP(A110,'Trust - Frontsheet'!$A$16:$AC$216,10,0)+VLOOKUP(A110,'Trust - Frontsheet'!$A$16:$AC$216,12,0)+VLOOKUP(A110,'Trust - Frontsheet'!$A$16:$AC$216,14,0)+VLOOKUP(A110,'Trust - Frontsheet'!$A$16:$AC$216,16,0)+VLOOKUP(A110,'Trust - Frontsheet'!$A$16:$AC$216,18,0)+VLOOKUP(A110,'Trust - Frontsheet'!$A$16:$AC$216,20,0)+VLOOKUP(A110,'Trust - Frontsheet'!$A$16:$AC$216,22,0)+VLOOKUP(A110,'Trust - Frontsheet'!$A$16:$AC$216,24,0)+VLOOKUP(A110,'Trust - Frontsheet'!$A$16:$AC$216,26,0)+VLOOKUP(A110,'Trust - Frontsheet'!$A$16:$AC$216,28,0))&gt;0,VLOOKUP(A110,'Trust - Frontsheet'!$A$16:$AC$216,29,0)&lt;=0),"Actual hours entered with no patient count",""))</f>
        <v/>
      </c>
    </row>
    <row r="111" spans="1:19" ht="45" customHeight="1" x14ac:dyDescent="0.2">
      <c r="A111" s="66" t="str">
        <f ca="1">IF('Trust - Frontsheet'!A113="","",'Trust - Frontsheet'!A113)</f>
        <v/>
      </c>
      <c r="B111" s="66" t="str">
        <f ca="1">IF('Trust - Frontsheet'!A113="","",'Trust - Frontsheet'!D113)</f>
        <v/>
      </c>
      <c r="C111" s="66" t="str">
        <f ca="1">IF(VLOOKUP(A111,'Trust - Frontsheet'!$A$16:$AC$215,5,0)="","",VLOOKUP(A111,'Trust - Frontsheet'!$A$16:$AC$216,5,0))</f>
        <v/>
      </c>
      <c r="D111" s="66" t="str">
        <f ca="1">IF(VLOOKUP(A111,'Trust - Frontsheet'!$A$16:$AC$215,6,0)="","",VLOOKUP(A111,'Trust - Frontsheet'!$A$16:$AC$216,6,0))</f>
        <v/>
      </c>
      <c r="E111" s="66" t="str">
        <f ca="1">IF(A111="","",IF(AND('Trust - Frontsheet'!AK113&gt;1,ISNUMBER('Trust - Frontsheet'!AK113)),"Registered Nurses/Midwives Avg Day Fill rate &gt; 100%",""))</f>
        <v/>
      </c>
      <c r="F111" s="66" t="str">
        <f ca="1">IF(A111="","",IF(AND(ISNUMBER('Trust - Frontsheet'!AL113),'Trust - Frontsheet'!AL113&gt;1),"Non-Registered Nurses/Midwives Avg Day Fill rate &gt; 100%",""))</f>
        <v/>
      </c>
      <c r="G111" s="66" t="str">
        <f ca="1">IF(A111="","",IF(AND(ISNUMBER('Trust - Frontsheet'!AM113),'Trust - Frontsheet'!AM113&gt;1),"Registered Nursing Associates Day Fill rate &gt; 100%",""))</f>
        <v/>
      </c>
      <c r="H111" s="66" t="str">
        <f ca="1">IF(A111="","",IF(AND(ISNUMBER('Trust - Frontsheet'!AN113),'Trust - Frontsheet'!AN113&gt;1),"Non-Registered Nursing Associates Day Fill rate &gt; 100%",""))</f>
        <v/>
      </c>
      <c r="I111" s="66" t="str">
        <f ca="1">IF(A111="","",IF(AND(ISNUMBER('Trust - Frontsheet'!AO113),'Trust - Frontsheet'!AO113&gt;1),"Registered Nurses/Midwives Avg Night Fill rate &gt; 100%",""))</f>
        <v/>
      </c>
      <c r="J111" s="66" t="str">
        <f ca="1">IF(A111="","",IF(AND(ISNUMBER('Trust - Frontsheet'!AP113),'Trust - Frontsheet'!AP113&gt;1),"Non-Registered Nurses/Midwives Avg Night Fill rate &gt;100%",""))</f>
        <v/>
      </c>
      <c r="K111" s="66" t="str">
        <f ca="1">IF(A111="","",IF(AND(ISNUMBER('Trust - Frontsheet'!AQ113),'Trust - Frontsheet'!AQ113&gt;1),"Registered Nursing Associates Avg Night Fill rate 100%",""))</f>
        <v/>
      </c>
      <c r="L111" s="66" t="str">
        <f ca="1">IF(A111="","",IF(AND(ISNUMBER('Trust - Frontsheet'!AR113),'Trust - Frontsheet'!AR113&gt;1),"Non-Registered Nursing Associates Avg Night Fill rate &gt; 100%",""))</f>
        <v/>
      </c>
      <c r="M111" s="66" t="str">
        <f ca="1">IF(A111="","",IF(AND(ISNUMBER('Trust - Frontsheet'!AS113),'Trust - Frontsheet'!AS113&gt;1),"Registered Allied Health Professionals Avg Fill rate &gt; 100%",""))</f>
        <v/>
      </c>
      <c r="N111" s="66" t="str">
        <f ca="1">IF(A111="","",IF(AND(ISNUMBER('Trust - Frontsheet'!AT113),'Trust - Frontsheet'!AT113&gt;1),"Non-Registered Allied Health Professionals Avg Fill rate &gt; 100%",""))</f>
        <v/>
      </c>
      <c r="O111" s="66" t="str">
        <f ca="1">IF(A111="","",IF((VLOOKUP(A111,'Trust - Frontsheet'!$A$16:$AC$216,9,0)+VLOOKUP(A111,'Trust - Frontsheet'!$A$16:$AC$216,11,0)+VLOOKUP(A111,'Trust - Frontsheet'!$A$16:$AC$216,13,0)+VLOOKUP(A111,'Trust - Frontsheet'!$A$16:$AC$216,15,0)+VLOOKUP(A111,'Trust - Frontsheet'!$A$16:$AC$216,17,0)+VLOOKUP(A111,'Trust - Frontsheet'!$A$16:$AC$216,19,0)+VLOOKUP(A111,'Trust - Frontsheet'!$A$16:$AC$216,21,0)+VLOOKUP(A111,'Trust - Frontsheet'!$A$16:$AC$216,23,0)+VLOOKUP(A111,'Trust - Frontsheet'!$A$16:$AC$216,25,0)+VLOOKUP(A111,'Trust - Frontsheet'!$A$16:$AC$216,27,0))&lt;=0,"Planned hours aren't greater than zero",""))</f>
        <v/>
      </c>
      <c r="P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Frontsheet'!$A$16:$AC$216,28,0))&lt;=0,"Actual hours aren't greater than zero",""))</f>
        <v/>
      </c>
      <c r="Q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Frontsheet'!$A$16:$AC$216,28,0))&lt;1448,"Actual hours are under 1448",""))</f>
        <v/>
      </c>
      <c r="R111" s="66" t="str">
        <f ca="1">IF(A111="","",IF((VLOOKUP(A111,'Trust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Frontsheet'!$A$16:$AC$216,28,0))&gt;30000,"Actual hours are greater than 30,000",""))</f>
        <v/>
      </c>
      <c r="S111" s="66" t="str">
        <f ca="1">IF(A111="","",IF(AND((VLOOKUP(A111,'Trust - Frontsheet'!$A$16:$AC$216,10,0)+VLOOKUP(A111,'Trust - Frontsheet'!$A$16:$AC$216,12,0)+VLOOKUP(A111,'Trust - Frontsheet'!$A$16:$AC$216,14,0)+VLOOKUP(A111,'Trust - Frontsheet'!$A$16:$AC$216,16,0)+VLOOKUP(A111,'Trust - Frontsheet'!$A$16:$AC$216,18,0)+VLOOKUP(A111,'Trust - Frontsheet'!$A$16:$AC$216,20,0)+VLOOKUP(A111,'Trust - Frontsheet'!$A$16:$AC$216,22,0)+VLOOKUP(A111,'Trust - Frontsheet'!$A$16:$AC$216,24,0)+VLOOKUP(A111,'Trust - Frontsheet'!$A$16:$AC$216,26,0)+VLOOKUP(A111,'Trust - Frontsheet'!$A$16:$AC$216,28,0))&gt;0,VLOOKUP(A111,'Trust - Frontsheet'!$A$16:$AC$216,29,0)&lt;=0),"Actual hours entered with no patient count",""))</f>
        <v/>
      </c>
    </row>
    <row r="112" spans="1:19" ht="45" customHeight="1" x14ac:dyDescent="0.2">
      <c r="A112" s="66" t="str">
        <f ca="1">IF('Trust - Frontsheet'!A114="","",'Trust - Frontsheet'!A114)</f>
        <v/>
      </c>
      <c r="B112" s="66" t="str">
        <f ca="1">IF('Trust - Frontsheet'!A114="","",'Trust - Frontsheet'!D114)</f>
        <v/>
      </c>
      <c r="C112" s="66" t="str">
        <f ca="1">IF(VLOOKUP(A112,'Trust - Frontsheet'!$A$16:$AC$215,5,0)="","",VLOOKUP(A112,'Trust - Frontsheet'!$A$16:$AC$216,5,0))</f>
        <v/>
      </c>
      <c r="D112" s="66" t="str">
        <f ca="1">IF(VLOOKUP(A112,'Trust - Frontsheet'!$A$16:$AC$215,6,0)="","",VLOOKUP(A112,'Trust - Frontsheet'!$A$16:$AC$216,6,0))</f>
        <v/>
      </c>
      <c r="E112" s="66" t="str">
        <f ca="1">IF(A112="","",IF(AND('Trust - Frontsheet'!AK114&gt;1,ISNUMBER('Trust - Frontsheet'!AK114)),"Registered Nurses/Midwives Avg Day Fill rate &gt; 100%",""))</f>
        <v/>
      </c>
      <c r="F112" s="66" t="str">
        <f ca="1">IF(A112="","",IF(AND(ISNUMBER('Trust - Frontsheet'!AL114),'Trust - Frontsheet'!AL114&gt;1),"Non-Registered Nurses/Midwives Avg Day Fill rate &gt; 100%",""))</f>
        <v/>
      </c>
      <c r="G112" s="66" t="str">
        <f ca="1">IF(A112="","",IF(AND(ISNUMBER('Trust - Frontsheet'!AM114),'Trust - Frontsheet'!AM114&gt;1),"Registered Nursing Associates Day Fill rate &gt; 100%",""))</f>
        <v/>
      </c>
      <c r="H112" s="66" t="str">
        <f ca="1">IF(A112="","",IF(AND(ISNUMBER('Trust - Frontsheet'!AN114),'Trust - Frontsheet'!AN114&gt;1),"Non-Registered Nursing Associates Day Fill rate &gt; 100%",""))</f>
        <v/>
      </c>
      <c r="I112" s="66" t="str">
        <f ca="1">IF(A112="","",IF(AND(ISNUMBER('Trust - Frontsheet'!AO114),'Trust - Frontsheet'!AO114&gt;1),"Registered Nurses/Midwives Avg Night Fill rate &gt; 100%",""))</f>
        <v/>
      </c>
      <c r="J112" s="66" t="str">
        <f ca="1">IF(A112="","",IF(AND(ISNUMBER('Trust - Frontsheet'!AP114),'Trust - Frontsheet'!AP114&gt;1),"Non-Registered Nurses/Midwives Avg Night Fill rate &gt;100%",""))</f>
        <v/>
      </c>
      <c r="K112" s="66" t="str">
        <f ca="1">IF(A112="","",IF(AND(ISNUMBER('Trust - Frontsheet'!AQ114),'Trust - Frontsheet'!AQ114&gt;1),"Registered Nursing Associates Avg Night Fill rate 100%",""))</f>
        <v/>
      </c>
      <c r="L112" s="66" t="str">
        <f ca="1">IF(A112="","",IF(AND(ISNUMBER('Trust - Frontsheet'!AR114),'Trust - Frontsheet'!AR114&gt;1),"Non-Registered Nursing Associates Avg Night Fill rate &gt; 100%",""))</f>
        <v/>
      </c>
      <c r="M112" s="66" t="str">
        <f ca="1">IF(A112="","",IF(AND(ISNUMBER('Trust - Frontsheet'!AS114),'Trust - Frontsheet'!AS114&gt;1),"Registered Allied Health Professionals Avg Fill rate &gt; 100%",""))</f>
        <v/>
      </c>
      <c r="N112" s="66" t="str">
        <f ca="1">IF(A112="","",IF(AND(ISNUMBER('Trust - Frontsheet'!AT114),'Trust - Frontsheet'!AT114&gt;1),"Non-Registered Allied Health Professionals Avg Fill rate &gt; 100%",""))</f>
        <v/>
      </c>
      <c r="O112" s="66" t="str">
        <f ca="1">IF(A112="","",IF((VLOOKUP(A112,'Trust - Frontsheet'!$A$16:$AC$216,9,0)+VLOOKUP(A112,'Trust - Frontsheet'!$A$16:$AC$216,11,0)+VLOOKUP(A112,'Trust - Frontsheet'!$A$16:$AC$216,13,0)+VLOOKUP(A112,'Trust - Frontsheet'!$A$16:$AC$216,15,0)+VLOOKUP(A112,'Trust - Frontsheet'!$A$16:$AC$216,17,0)+VLOOKUP(A112,'Trust - Frontsheet'!$A$16:$AC$216,19,0)+VLOOKUP(A112,'Trust - Frontsheet'!$A$16:$AC$216,21,0)+VLOOKUP(A112,'Trust - Frontsheet'!$A$16:$AC$216,23,0)+VLOOKUP(A112,'Trust - Frontsheet'!$A$16:$AC$216,25,0)+VLOOKUP(A112,'Trust - Frontsheet'!$A$16:$AC$216,27,0))&lt;=0,"Planned hours aren't greater than zero",""))</f>
        <v/>
      </c>
      <c r="P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Frontsheet'!$A$16:$AC$216,28,0))&lt;=0,"Actual hours aren't greater than zero",""))</f>
        <v/>
      </c>
      <c r="Q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Frontsheet'!$A$16:$AC$216,28,0))&lt;1448,"Actual hours are under 1448",""))</f>
        <v/>
      </c>
      <c r="R112" s="66" t="str">
        <f ca="1">IF(A112="","",IF((VLOOKUP(A112,'Trust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Frontsheet'!$A$16:$AC$216,28,0))&gt;30000,"Actual hours are greater than 30,000",""))</f>
        <v/>
      </c>
      <c r="S112" s="66" t="str">
        <f ca="1">IF(A112="","",IF(AND((VLOOKUP(A112,'Trust - Frontsheet'!$A$16:$AC$216,10,0)+VLOOKUP(A112,'Trust - Frontsheet'!$A$16:$AC$216,12,0)+VLOOKUP(A112,'Trust - Frontsheet'!$A$16:$AC$216,14,0)+VLOOKUP(A112,'Trust - Frontsheet'!$A$16:$AC$216,16,0)+VLOOKUP(A112,'Trust - Frontsheet'!$A$16:$AC$216,18,0)+VLOOKUP(A112,'Trust - Frontsheet'!$A$16:$AC$216,20,0)+VLOOKUP(A112,'Trust - Frontsheet'!$A$16:$AC$216,22,0)+VLOOKUP(A112,'Trust - Frontsheet'!$A$16:$AC$216,24,0)+VLOOKUP(A112,'Trust - Frontsheet'!$A$16:$AC$216,26,0)+VLOOKUP(A112,'Trust - Frontsheet'!$A$16:$AC$216,28,0))&gt;0,VLOOKUP(A112,'Trust - Frontsheet'!$A$16:$AC$216,29,0)&lt;=0),"Actual hours entered with no patient count",""))</f>
        <v/>
      </c>
    </row>
    <row r="113" spans="1:19" ht="45" customHeight="1" x14ac:dyDescent="0.2">
      <c r="A113" s="66" t="str">
        <f ca="1">IF('Trust - Frontsheet'!A115="","",'Trust - Frontsheet'!A115)</f>
        <v/>
      </c>
      <c r="B113" s="66" t="str">
        <f ca="1">IF('Trust - Frontsheet'!A115="","",'Trust - Frontsheet'!D115)</f>
        <v/>
      </c>
      <c r="C113" s="66" t="str">
        <f ca="1">IF(VLOOKUP(A113,'Trust - Frontsheet'!$A$16:$AC$215,5,0)="","",VLOOKUP(A113,'Trust - Frontsheet'!$A$16:$AC$216,5,0))</f>
        <v/>
      </c>
      <c r="D113" s="66" t="str">
        <f ca="1">IF(VLOOKUP(A113,'Trust - Frontsheet'!$A$16:$AC$215,6,0)="","",VLOOKUP(A113,'Trust - Frontsheet'!$A$16:$AC$216,6,0))</f>
        <v/>
      </c>
      <c r="E113" s="66" t="str">
        <f ca="1">IF(A113="","",IF(AND('Trust - Frontsheet'!AK115&gt;1,ISNUMBER('Trust - Frontsheet'!AK115)),"Registered Nurses/Midwives Avg Day Fill rate &gt; 100%",""))</f>
        <v/>
      </c>
      <c r="F113" s="66" t="str">
        <f ca="1">IF(A113="","",IF(AND(ISNUMBER('Trust - Frontsheet'!AL115),'Trust - Frontsheet'!AL115&gt;1),"Non-Registered Nurses/Midwives Avg Day Fill rate &gt; 100%",""))</f>
        <v/>
      </c>
      <c r="G113" s="66" t="str">
        <f ca="1">IF(A113="","",IF(AND(ISNUMBER('Trust - Frontsheet'!AM115),'Trust - Frontsheet'!AM115&gt;1),"Registered Nursing Associates Day Fill rate &gt; 100%",""))</f>
        <v/>
      </c>
      <c r="H113" s="66" t="str">
        <f ca="1">IF(A113="","",IF(AND(ISNUMBER('Trust - Frontsheet'!AN115),'Trust - Frontsheet'!AN115&gt;1),"Non-Registered Nursing Associates Day Fill rate &gt; 100%",""))</f>
        <v/>
      </c>
      <c r="I113" s="66" t="str">
        <f ca="1">IF(A113="","",IF(AND(ISNUMBER('Trust - Frontsheet'!AO115),'Trust - Frontsheet'!AO115&gt;1),"Registered Nurses/Midwives Avg Night Fill rate &gt; 100%",""))</f>
        <v/>
      </c>
      <c r="J113" s="66" t="str">
        <f ca="1">IF(A113="","",IF(AND(ISNUMBER('Trust - Frontsheet'!AP115),'Trust - Frontsheet'!AP115&gt;1),"Non-Registered Nurses/Midwives Avg Night Fill rate &gt;100%",""))</f>
        <v/>
      </c>
      <c r="K113" s="66" t="str">
        <f ca="1">IF(A113="","",IF(AND(ISNUMBER('Trust - Frontsheet'!AQ115),'Trust - Frontsheet'!AQ115&gt;1),"Registered Nursing Associates Avg Night Fill rate 100%",""))</f>
        <v/>
      </c>
      <c r="L113" s="66" t="str">
        <f ca="1">IF(A113="","",IF(AND(ISNUMBER('Trust - Frontsheet'!AR115),'Trust - Frontsheet'!AR115&gt;1),"Non-Registered Nursing Associates Avg Night Fill rate &gt; 100%",""))</f>
        <v/>
      </c>
      <c r="M113" s="66" t="str">
        <f ca="1">IF(A113="","",IF(AND(ISNUMBER('Trust - Frontsheet'!AS115),'Trust - Frontsheet'!AS115&gt;1),"Registered Allied Health Professionals Avg Fill rate &gt; 100%",""))</f>
        <v/>
      </c>
      <c r="N113" s="66" t="str">
        <f ca="1">IF(A113="","",IF(AND(ISNUMBER('Trust - Frontsheet'!AT115),'Trust - Frontsheet'!AT115&gt;1),"Non-Registered Allied Health Professionals Avg Fill rate &gt; 100%",""))</f>
        <v/>
      </c>
      <c r="O113" s="66" t="str">
        <f ca="1">IF(A113="","",IF((VLOOKUP(A113,'Trust - Frontsheet'!$A$16:$AC$216,9,0)+VLOOKUP(A113,'Trust - Frontsheet'!$A$16:$AC$216,11,0)+VLOOKUP(A113,'Trust - Frontsheet'!$A$16:$AC$216,13,0)+VLOOKUP(A113,'Trust - Frontsheet'!$A$16:$AC$216,15,0)+VLOOKUP(A113,'Trust - Frontsheet'!$A$16:$AC$216,17,0)+VLOOKUP(A113,'Trust - Frontsheet'!$A$16:$AC$216,19,0)+VLOOKUP(A113,'Trust - Frontsheet'!$A$16:$AC$216,21,0)+VLOOKUP(A113,'Trust - Frontsheet'!$A$16:$AC$216,23,0)+VLOOKUP(A113,'Trust - Frontsheet'!$A$16:$AC$216,25,0)+VLOOKUP(A113,'Trust - Frontsheet'!$A$16:$AC$216,27,0))&lt;=0,"Planned hours aren't greater than zero",""))</f>
        <v/>
      </c>
      <c r="P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Frontsheet'!$A$16:$AC$216,28,0))&lt;=0,"Actual hours aren't greater than zero",""))</f>
        <v/>
      </c>
      <c r="Q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Frontsheet'!$A$16:$AC$216,28,0))&lt;1448,"Actual hours are under 1448",""))</f>
        <v/>
      </c>
      <c r="R113" s="66" t="str">
        <f ca="1">IF(A113="","",IF((VLOOKUP(A113,'Trust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Frontsheet'!$A$16:$AC$216,28,0))&gt;30000,"Actual hours are greater than 30,000",""))</f>
        <v/>
      </c>
      <c r="S113" s="66" t="str">
        <f ca="1">IF(A113="","",IF(AND((VLOOKUP(A113,'Trust - Frontsheet'!$A$16:$AC$216,10,0)+VLOOKUP(A113,'Trust - Frontsheet'!$A$16:$AC$216,12,0)+VLOOKUP(A113,'Trust - Frontsheet'!$A$16:$AC$216,14,0)+VLOOKUP(A113,'Trust - Frontsheet'!$A$16:$AC$216,16,0)+VLOOKUP(A113,'Trust - Frontsheet'!$A$16:$AC$216,18,0)+VLOOKUP(A113,'Trust - Frontsheet'!$A$16:$AC$216,20,0)+VLOOKUP(A113,'Trust - Frontsheet'!$A$16:$AC$216,22,0)+VLOOKUP(A113,'Trust - Frontsheet'!$A$16:$AC$216,24,0)+VLOOKUP(A113,'Trust - Frontsheet'!$A$16:$AC$216,26,0)+VLOOKUP(A113,'Trust - Frontsheet'!$A$16:$AC$216,28,0))&gt;0,VLOOKUP(A113,'Trust - Frontsheet'!$A$16:$AC$216,29,0)&lt;=0),"Actual hours entered with no patient count",""))</f>
        <v/>
      </c>
    </row>
    <row r="114" spans="1:19" ht="45" customHeight="1" x14ac:dyDescent="0.2">
      <c r="A114" s="66" t="str">
        <f ca="1">IF('Trust - Frontsheet'!A116="","",'Trust - Frontsheet'!A116)</f>
        <v/>
      </c>
      <c r="B114" s="66" t="str">
        <f ca="1">IF('Trust - Frontsheet'!A116="","",'Trust - Frontsheet'!D116)</f>
        <v/>
      </c>
      <c r="C114" s="66" t="str">
        <f ca="1">IF(VLOOKUP(A114,'Trust - Frontsheet'!$A$16:$AC$215,5,0)="","",VLOOKUP(A114,'Trust - Frontsheet'!$A$16:$AC$216,5,0))</f>
        <v/>
      </c>
      <c r="D114" s="66" t="str">
        <f ca="1">IF(VLOOKUP(A114,'Trust - Frontsheet'!$A$16:$AC$215,6,0)="","",VLOOKUP(A114,'Trust - Frontsheet'!$A$16:$AC$216,6,0))</f>
        <v/>
      </c>
      <c r="E114" s="66" t="str">
        <f ca="1">IF(A114="","",IF(AND('Trust - Frontsheet'!AK116&gt;1,ISNUMBER('Trust - Frontsheet'!AK116)),"Registered Nurses/Midwives Avg Day Fill rate &gt; 100%",""))</f>
        <v/>
      </c>
      <c r="F114" s="66" t="str">
        <f ca="1">IF(A114="","",IF(AND(ISNUMBER('Trust - Frontsheet'!AL116),'Trust - Frontsheet'!AL116&gt;1),"Non-Registered Nurses/Midwives Avg Day Fill rate &gt; 100%",""))</f>
        <v/>
      </c>
      <c r="G114" s="66" t="str">
        <f ca="1">IF(A114="","",IF(AND(ISNUMBER('Trust - Frontsheet'!AM116),'Trust - Frontsheet'!AM116&gt;1),"Registered Nursing Associates Day Fill rate &gt; 100%",""))</f>
        <v/>
      </c>
      <c r="H114" s="66" t="str">
        <f ca="1">IF(A114="","",IF(AND(ISNUMBER('Trust - Frontsheet'!AN116),'Trust - Frontsheet'!AN116&gt;1),"Non-Registered Nursing Associates Day Fill rate &gt; 100%",""))</f>
        <v/>
      </c>
      <c r="I114" s="66" t="str">
        <f ca="1">IF(A114="","",IF(AND(ISNUMBER('Trust - Frontsheet'!AO116),'Trust - Frontsheet'!AO116&gt;1),"Registered Nurses/Midwives Avg Night Fill rate &gt; 100%",""))</f>
        <v/>
      </c>
      <c r="J114" s="66" t="str">
        <f ca="1">IF(A114="","",IF(AND(ISNUMBER('Trust - Frontsheet'!AP116),'Trust - Frontsheet'!AP116&gt;1),"Non-Registered Nurses/Midwives Avg Night Fill rate &gt;100%",""))</f>
        <v/>
      </c>
      <c r="K114" s="66" t="str">
        <f ca="1">IF(A114="","",IF(AND(ISNUMBER('Trust - Frontsheet'!AQ116),'Trust - Frontsheet'!AQ116&gt;1),"Registered Nursing Associates Avg Night Fill rate 100%",""))</f>
        <v/>
      </c>
      <c r="L114" s="66" t="str">
        <f ca="1">IF(A114="","",IF(AND(ISNUMBER('Trust - Frontsheet'!AR116),'Trust - Frontsheet'!AR116&gt;1),"Non-Registered Nursing Associates Avg Night Fill rate &gt; 100%",""))</f>
        <v/>
      </c>
      <c r="M114" s="66" t="str">
        <f ca="1">IF(A114="","",IF(AND(ISNUMBER('Trust - Frontsheet'!AS116),'Trust - Frontsheet'!AS116&gt;1),"Registered Allied Health Professionals Avg Fill rate &gt; 100%",""))</f>
        <v/>
      </c>
      <c r="N114" s="66" t="str">
        <f ca="1">IF(A114="","",IF(AND(ISNUMBER('Trust - Frontsheet'!AT116),'Trust - Frontsheet'!AT116&gt;1),"Non-Registered Allied Health Professionals Avg Fill rate &gt; 100%",""))</f>
        <v/>
      </c>
      <c r="O114" s="66" t="str">
        <f ca="1">IF(A114="","",IF((VLOOKUP(A114,'Trust - Frontsheet'!$A$16:$AC$216,9,0)+VLOOKUP(A114,'Trust - Frontsheet'!$A$16:$AC$216,11,0)+VLOOKUP(A114,'Trust - Frontsheet'!$A$16:$AC$216,13,0)+VLOOKUP(A114,'Trust - Frontsheet'!$A$16:$AC$216,15,0)+VLOOKUP(A114,'Trust - Frontsheet'!$A$16:$AC$216,17,0)+VLOOKUP(A114,'Trust - Frontsheet'!$A$16:$AC$216,19,0)+VLOOKUP(A114,'Trust - Frontsheet'!$A$16:$AC$216,21,0)+VLOOKUP(A114,'Trust - Frontsheet'!$A$16:$AC$216,23,0)+VLOOKUP(A114,'Trust - Frontsheet'!$A$16:$AC$216,25,0)+VLOOKUP(A114,'Trust - Frontsheet'!$A$16:$AC$216,27,0))&lt;=0,"Planned hours aren't greater than zero",""))</f>
        <v/>
      </c>
      <c r="P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Frontsheet'!$A$16:$AC$216,28,0))&lt;=0,"Actual hours aren't greater than zero",""))</f>
        <v/>
      </c>
      <c r="Q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Frontsheet'!$A$16:$AC$216,28,0))&lt;1448,"Actual hours are under 1448",""))</f>
        <v/>
      </c>
      <c r="R114" s="66" t="str">
        <f ca="1">IF(A114="","",IF((VLOOKUP(A114,'Trust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Frontsheet'!$A$16:$AC$216,28,0))&gt;30000,"Actual hours are greater than 30,000",""))</f>
        <v/>
      </c>
      <c r="S114" s="66" t="str">
        <f ca="1">IF(A114="","",IF(AND((VLOOKUP(A114,'Trust - Frontsheet'!$A$16:$AC$216,10,0)+VLOOKUP(A114,'Trust - Frontsheet'!$A$16:$AC$216,12,0)+VLOOKUP(A114,'Trust - Frontsheet'!$A$16:$AC$216,14,0)+VLOOKUP(A114,'Trust - Frontsheet'!$A$16:$AC$216,16,0)+VLOOKUP(A114,'Trust - Frontsheet'!$A$16:$AC$216,18,0)+VLOOKUP(A114,'Trust - Frontsheet'!$A$16:$AC$216,20,0)+VLOOKUP(A114,'Trust - Frontsheet'!$A$16:$AC$216,22,0)+VLOOKUP(A114,'Trust - Frontsheet'!$A$16:$AC$216,24,0)+VLOOKUP(A114,'Trust - Frontsheet'!$A$16:$AC$216,26,0)+VLOOKUP(A114,'Trust - Frontsheet'!$A$16:$AC$216,28,0))&gt;0,VLOOKUP(A114,'Trust - Frontsheet'!$A$16:$AC$216,29,0)&lt;=0),"Actual hours entered with no patient count",""))</f>
        <v/>
      </c>
    </row>
    <row r="115" spans="1:19" ht="45" customHeight="1" x14ac:dyDescent="0.2">
      <c r="A115" s="66" t="str">
        <f ca="1">IF('Trust - Frontsheet'!A117="","",'Trust - Frontsheet'!A117)</f>
        <v/>
      </c>
      <c r="B115" s="66" t="str">
        <f ca="1">IF('Trust - Frontsheet'!A117="","",'Trust - Frontsheet'!D117)</f>
        <v/>
      </c>
      <c r="C115" s="66" t="str">
        <f ca="1">IF(VLOOKUP(A115,'Trust - Frontsheet'!$A$16:$AC$215,5,0)="","",VLOOKUP(A115,'Trust - Frontsheet'!$A$16:$AC$216,5,0))</f>
        <v/>
      </c>
      <c r="D115" s="66" t="str">
        <f ca="1">IF(VLOOKUP(A115,'Trust - Frontsheet'!$A$16:$AC$215,6,0)="","",VLOOKUP(A115,'Trust - Frontsheet'!$A$16:$AC$216,6,0))</f>
        <v/>
      </c>
      <c r="E115" s="66" t="str">
        <f ca="1">IF(A115="","",IF(AND('Trust - Frontsheet'!AK117&gt;1,ISNUMBER('Trust - Frontsheet'!AK117)),"Registered Nurses/Midwives Avg Day Fill rate &gt; 100%",""))</f>
        <v/>
      </c>
      <c r="F115" s="66" t="str">
        <f ca="1">IF(A115="","",IF(AND(ISNUMBER('Trust - Frontsheet'!AL117),'Trust - Frontsheet'!AL117&gt;1),"Non-Registered Nurses/Midwives Avg Day Fill rate &gt; 100%",""))</f>
        <v/>
      </c>
      <c r="G115" s="66" t="str">
        <f ca="1">IF(A115="","",IF(AND(ISNUMBER('Trust - Frontsheet'!AM117),'Trust - Frontsheet'!AM117&gt;1),"Registered Nursing Associates Day Fill rate &gt; 100%",""))</f>
        <v/>
      </c>
      <c r="H115" s="66" t="str">
        <f ca="1">IF(A115="","",IF(AND(ISNUMBER('Trust - Frontsheet'!AN117),'Trust - Frontsheet'!AN117&gt;1),"Non-Registered Nursing Associates Day Fill rate &gt; 100%",""))</f>
        <v/>
      </c>
      <c r="I115" s="66" t="str">
        <f ca="1">IF(A115="","",IF(AND(ISNUMBER('Trust - Frontsheet'!AO117),'Trust - Frontsheet'!AO117&gt;1),"Registered Nurses/Midwives Avg Night Fill rate &gt; 100%",""))</f>
        <v/>
      </c>
      <c r="J115" s="66" t="str">
        <f ca="1">IF(A115="","",IF(AND(ISNUMBER('Trust - Frontsheet'!AP117),'Trust - Frontsheet'!AP117&gt;1),"Non-Registered Nurses/Midwives Avg Night Fill rate &gt;100%",""))</f>
        <v/>
      </c>
      <c r="K115" s="66" t="str">
        <f ca="1">IF(A115="","",IF(AND(ISNUMBER('Trust - Frontsheet'!AQ117),'Trust - Frontsheet'!AQ117&gt;1),"Registered Nursing Associates Avg Night Fill rate 100%",""))</f>
        <v/>
      </c>
      <c r="L115" s="66" t="str">
        <f ca="1">IF(A115="","",IF(AND(ISNUMBER('Trust - Frontsheet'!AR117),'Trust - Frontsheet'!AR117&gt;1),"Non-Registered Nursing Associates Avg Night Fill rate &gt; 100%",""))</f>
        <v/>
      </c>
      <c r="M115" s="66" t="str">
        <f ca="1">IF(A115="","",IF(AND(ISNUMBER('Trust - Frontsheet'!AS117),'Trust - Frontsheet'!AS117&gt;1),"Registered Allied Health Professionals Avg Fill rate &gt; 100%",""))</f>
        <v/>
      </c>
      <c r="N115" s="66" t="str">
        <f ca="1">IF(A115="","",IF(AND(ISNUMBER('Trust - Frontsheet'!AT117),'Trust - Frontsheet'!AT117&gt;1),"Non-Registered Allied Health Professionals Avg Fill rate &gt; 100%",""))</f>
        <v/>
      </c>
      <c r="O115" s="66" t="str">
        <f ca="1">IF(A115="","",IF((VLOOKUP(A115,'Trust - Frontsheet'!$A$16:$AC$216,9,0)+VLOOKUP(A115,'Trust - Frontsheet'!$A$16:$AC$216,11,0)+VLOOKUP(A115,'Trust - Frontsheet'!$A$16:$AC$216,13,0)+VLOOKUP(A115,'Trust - Frontsheet'!$A$16:$AC$216,15,0)+VLOOKUP(A115,'Trust - Frontsheet'!$A$16:$AC$216,17,0)+VLOOKUP(A115,'Trust - Frontsheet'!$A$16:$AC$216,19,0)+VLOOKUP(A115,'Trust - Frontsheet'!$A$16:$AC$216,21,0)+VLOOKUP(A115,'Trust - Frontsheet'!$A$16:$AC$216,23,0)+VLOOKUP(A115,'Trust - Frontsheet'!$A$16:$AC$216,25,0)+VLOOKUP(A115,'Trust - Frontsheet'!$A$16:$AC$216,27,0))&lt;=0,"Planned hours aren't greater than zero",""))</f>
        <v/>
      </c>
      <c r="P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Frontsheet'!$A$16:$AC$216,28,0))&lt;=0,"Actual hours aren't greater than zero",""))</f>
        <v/>
      </c>
      <c r="Q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Frontsheet'!$A$16:$AC$216,28,0))&lt;1448,"Actual hours are under 1448",""))</f>
        <v/>
      </c>
      <c r="R115" s="66" t="str">
        <f ca="1">IF(A115="","",IF((VLOOKUP(A115,'Trust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Frontsheet'!$A$16:$AC$216,28,0))&gt;30000,"Actual hours are greater than 30,000",""))</f>
        <v/>
      </c>
      <c r="S115" s="66" t="str">
        <f ca="1">IF(A115="","",IF(AND((VLOOKUP(A115,'Trust - Frontsheet'!$A$16:$AC$216,10,0)+VLOOKUP(A115,'Trust - Frontsheet'!$A$16:$AC$216,12,0)+VLOOKUP(A115,'Trust - Frontsheet'!$A$16:$AC$216,14,0)+VLOOKUP(A115,'Trust - Frontsheet'!$A$16:$AC$216,16,0)+VLOOKUP(A115,'Trust - Frontsheet'!$A$16:$AC$216,18,0)+VLOOKUP(A115,'Trust - Frontsheet'!$A$16:$AC$216,20,0)+VLOOKUP(A115,'Trust - Frontsheet'!$A$16:$AC$216,22,0)+VLOOKUP(A115,'Trust - Frontsheet'!$A$16:$AC$216,24,0)+VLOOKUP(A115,'Trust - Frontsheet'!$A$16:$AC$216,26,0)+VLOOKUP(A115,'Trust - Frontsheet'!$A$16:$AC$216,28,0))&gt;0,VLOOKUP(A115,'Trust - Frontsheet'!$A$16:$AC$216,29,0)&lt;=0),"Actual hours entered with no patient count",""))</f>
        <v/>
      </c>
    </row>
    <row r="116" spans="1:19" ht="45" customHeight="1" x14ac:dyDescent="0.2">
      <c r="A116" s="66" t="str">
        <f ca="1">IF('Trust - Frontsheet'!A118="","",'Trust - Frontsheet'!A118)</f>
        <v/>
      </c>
      <c r="B116" s="66" t="str">
        <f ca="1">IF('Trust - Frontsheet'!A118="","",'Trust - Frontsheet'!D118)</f>
        <v/>
      </c>
      <c r="C116" s="66" t="str">
        <f ca="1">IF(VLOOKUP(A116,'Trust - Frontsheet'!$A$16:$AC$215,5,0)="","",VLOOKUP(A116,'Trust - Frontsheet'!$A$16:$AC$216,5,0))</f>
        <v/>
      </c>
      <c r="D116" s="66" t="str">
        <f ca="1">IF(VLOOKUP(A116,'Trust - Frontsheet'!$A$16:$AC$215,6,0)="","",VLOOKUP(A116,'Trust - Frontsheet'!$A$16:$AC$216,6,0))</f>
        <v/>
      </c>
      <c r="E116" s="66" t="str">
        <f ca="1">IF(A116="","",IF(AND('Trust - Frontsheet'!AK118&gt;1,ISNUMBER('Trust - Frontsheet'!AK118)),"Registered Nurses/Midwives Avg Day Fill rate &gt; 100%",""))</f>
        <v/>
      </c>
      <c r="F116" s="66" t="str">
        <f ca="1">IF(A116="","",IF(AND(ISNUMBER('Trust - Frontsheet'!AL118),'Trust - Frontsheet'!AL118&gt;1),"Non-Registered Nurses/Midwives Avg Day Fill rate &gt; 100%",""))</f>
        <v/>
      </c>
      <c r="G116" s="66" t="str">
        <f ca="1">IF(A116="","",IF(AND(ISNUMBER('Trust - Frontsheet'!AM118),'Trust - Frontsheet'!AM118&gt;1),"Registered Nursing Associates Day Fill rate &gt; 100%",""))</f>
        <v/>
      </c>
      <c r="H116" s="66" t="str">
        <f ca="1">IF(A116="","",IF(AND(ISNUMBER('Trust - Frontsheet'!AN118),'Trust - Frontsheet'!AN118&gt;1),"Non-Registered Nursing Associates Day Fill rate &gt; 100%",""))</f>
        <v/>
      </c>
      <c r="I116" s="66" t="str">
        <f ca="1">IF(A116="","",IF(AND(ISNUMBER('Trust - Frontsheet'!AO118),'Trust - Frontsheet'!AO118&gt;1),"Registered Nurses/Midwives Avg Night Fill rate &gt; 100%",""))</f>
        <v/>
      </c>
      <c r="J116" s="66" t="str">
        <f ca="1">IF(A116="","",IF(AND(ISNUMBER('Trust - Frontsheet'!AP118),'Trust - Frontsheet'!AP118&gt;1),"Non-Registered Nurses/Midwives Avg Night Fill rate &gt;100%",""))</f>
        <v/>
      </c>
      <c r="K116" s="66" t="str">
        <f ca="1">IF(A116="","",IF(AND(ISNUMBER('Trust - Frontsheet'!AQ118),'Trust - Frontsheet'!AQ118&gt;1),"Registered Nursing Associates Avg Night Fill rate 100%",""))</f>
        <v/>
      </c>
      <c r="L116" s="66" t="str">
        <f ca="1">IF(A116="","",IF(AND(ISNUMBER('Trust - Frontsheet'!AR118),'Trust - Frontsheet'!AR118&gt;1),"Non-Registered Nursing Associates Avg Night Fill rate &gt; 100%",""))</f>
        <v/>
      </c>
      <c r="M116" s="66" t="str">
        <f ca="1">IF(A116="","",IF(AND(ISNUMBER('Trust - Frontsheet'!AS118),'Trust - Frontsheet'!AS118&gt;1),"Registered Allied Health Professionals Avg Fill rate &gt; 100%",""))</f>
        <v/>
      </c>
      <c r="N116" s="66" t="str">
        <f ca="1">IF(A116="","",IF(AND(ISNUMBER('Trust - Frontsheet'!AT118),'Trust - Frontsheet'!AT118&gt;1),"Non-Registered Allied Health Professionals Avg Fill rate &gt; 100%",""))</f>
        <v/>
      </c>
      <c r="O116" s="66" t="str">
        <f ca="1">IF(A116="","",IF((VLOOKUP(A116,'Trust - Frontsheet'!$A$16:$AC$216,9,0)+VLOOKUP(A116,'Trust - Frontsheet'!$A$16:$AC$216,11,0)+VLOOKUP(A116,'Trust - Frontsheet'!$A$16:$AC$216,13,0)+VLOOKUP(A116,'Trust - Frontsheet'!$A$16:$AC$216,15,0)+VLOOKUP(A116,'Trust - Frontsheet'!$A$16:$AC$216,17,0)+VLOOKUP(A116,'Trust - Frontsheet'!$A$16:$AC$216,19,0)+VLOOKUP(A116,'Trust - Frontsheet'!$A$16:$AC$216,21,0)+VLOOKUP(A116,'Trust - Frontsheet'!$A$16:$AC$216,23,0)+VLOOKUP(A116,'Trust - Frontsheet'!$A$16:$AC$216,25,0)+VLOOKUP(A116,'Trust - Frontsheet'!$A$16:$AC$216,27,0))&lt;=0,"Planned hours aren't greater than zero",""))</f>
        <v/>
      </c>
      <c r="P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Frontsheet'!$A$16:$AC$216,28,0))&lt;=0,"Actual hours aren't greater than zero",""))</f>
        <v/>
      </c>
      <c r="Q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Frontsheet'!$A$16:$AC$216,28,0))&lt;1448,"Actual hours are under 1448",""))</f>
        <v/>
      </c>
      <c r="R116" s="66" t="str">
        <f ca="1">IF(A116="","",IF((VLOOKUP(A116,'Trust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Frontsheet'!$A$16:$AC$216,28,0))&gt;30000,"Actual hours are greater than 30,000",""))</f>
        <v/>
      </c>
      <c r="S116" s="66" t="str">
        <f ca="1">IF(A116="","",IF(AND((VLOOKUP(A116,'Trust - Frontsheet'!$A$16:$AC$216,10,0)+VLOOKUP(A116,'Trust - Frontsheet'!$A$16:$AC$216,12,0)+VLOOKUP(A116,'Trust - Frontsheet'!$A$16:$AC$216,14,0)+VLOOKUP(A116,'Trust - Frontsheet'!$A$16:$AC$216,16,0)+VLOOKUP(A116,'Trust - Frontsheet'!$A$16:$AC$216,18,0)+VLOOKUP(A116,'Trust - Frontsheet'!$A$16:$AC$216,20,0)+VLOOKUP(A116,'Trust - Frontsheet'!$A$16:$AC$216,22,0)+VLOOKUP(A116,'Trust - Frontsheet'!$A$16:$AC$216,24,0)+VLOOKUP(A116,'Trust - Frontsheet'!$A$16:$AC$216,26,0)+VLOOKUP(A116,'Trust - Frontsheet'!$A$16:$AC$216,28,0))&gt;0,VLOOKUP(A116,'Trust - Frontsheet'!$A$16:$AC$216,29,0)&lt;=0),"Actual hours entered with no patient count",""))</f>
        <v/>
      </c>
    </row>
    <row r="117" spans="1:19" ht="45" customHeight="1" x14ac:dyDescent="0.2">
      <c r="A117" s="66" t="str">
        <f ca="1">IF('Trust - Frontsheet'!A119="","",'Trust - Frontsheet'!A119)</f>
        <v/>
      </c>
      <c r="B117" s="66" t="str">
        <f ca="1">IF('Trust - Frontsheet'!A119="","",'Trust - Frontsheet'!D119)</f>
        <v/>
      </c>
      <c r="C117" s="66" t="str">
        <f ca="1">IF(VLOOKUP(A117,'Trust - Frontsheet'!$A$16:$AC$215,5,0)="","",VLOOKUP(A117,'Trust - Frontsheet'!$A$16:$AC$216,5,0))</f>
        <v/>
      </c>
      <c r="D117" s="66" t="str">
        <f ca="1">IF(VLOOKUP(A117,'Trust - Frontsheet'!$A$16:$AC$215,6,0)="","",VLOOKUP(A117,'Trust - Frontsheet'!$A$16:$AC$216,6,0))</f>
        <v/>
      </c>
      <c r="E117" s="66" t="str">
        <f ca="1">IF(A117="","",IF(AND('Trust - Frontsheet'!AK119&gt;1,ISNUMBER('Trust - Frontsheet'!AK119)),"Registered Nurses/Midwives Avg Day Fill rate &gt; 100%",""))</f>
        <v/>
      </c>
      <c r="F117" s="66" t="str">
        <f ca="1">IF(A117="","",IF(AND(ISNUMBER('Trust - Frontsheet'!AL119),'Trust - Frontsheet'!AL119&gt;1),"Non-Registered Nurses/Midwives Avg Day Fill rate &gt; 100%",""))</f>
        <v/>
      </c>
      <c r="G117" s="66" t="str">
        <f ca="1">IF(A117="","",IF(AND(ISNUMBER('Trust - Frontsheet'!AM119),'Trust - Frontsheet'!AM119&gt;1),"Registered Nursing Associates Day Fill rate &gt; 100%",""))</f>
        <v/>
      </c>
      <c r="H117" s="66" t="str">
        <f ca="1">IF(A117="","",IF(AND(ISNUMBER('Trust - Frontsheet'!AN119),'Trust - Frontsheet'!AN119&gt;1),"Non-Registered Nursing Associates Day Fill rate &gt; 100%",""))</f>
        <v/>
      </c>
      <c r="I117" s="66" t="str">
        <f ca="1">IF(A117="","",IF(AND(ISNUMBER('Trust - Frontsheet'!AO119),'Trust - Frontsheet'!AO119&gt;1),"Registered Nurses/Midwives Avg Night Fill rate &gt; 100%",""))</f>
        <v/>
      </c>
      <c r="J117" s="66" t="str">
        <f ca="1">IF(A117="","",IF(AND(ISNUMBER('Trust - Frontsheet'!AP119),'Trust - Frontsheet'!AP119&gt;1),"Non-Registered Nurses/Midwives Avg Night Fill rate &gt;100%",""))</f>
        <v/>
      </c>
      <c r="K117" s="66" t="str">
        <f ca="1">IF(A117="","",IF(AND(ISNUMBER('Trust - Frontsheet'!AQ119),'Trust - Frontsheet'!AQ119&gt;1),"Registered Nursing Associates Avg Night Fill rate 100%",""))</f>
        <v/>
      </c>
      <c r="L117" s="66" t="str">
        <f ca="1">IF(A117="","",IF(AND(ISNUMBER('Trust - Frontsheet'!AR119),'Trust - Frontsheet'!AR119&gt;1),"Non-Registered Nursing Associates Avg Night Fill rate &gt; 100%",""))</f>
        <v/>
      </c>
      <c r="M117" s="66" t="str">
        <f ca="1">IF(A117="","",IF(AND(ISNUMBER('Trust - Frontsheet'!AS119),'Trust - Frontsheet'!AS119&gt;1),"Registered Allied Health Professionals Avg Fill rate &gt; 100%",""))</f>
        <v/>
      </c>
      <c r="N117" s="66" t="str">
        <f ca="1">IF(A117="","",IF(AND(ISNUMBER('Trust - Frontsheet'!AT119),'Trust - Frontsheet'!AT119&gt;1),"Non-Registered Allied Health Professionals Avg Fill rate &gt; 100%",""))</f>
        <v/>
      </c>
      <c r="O117" s="66" t="str">
        <f ca="1">IF(A117="","",IF((VLOOKUP(A117,'Trust - Frontsheet'!$A$16:$AC$216,9,0)+VLOOKUP(A117,'Trust - Frontsheet'!$A$16:$AC$216,11,0)+VLOOKUP(A117,'Trust - Frontsheet'!$A$16:$AC$216,13,0)+VLOOKUP(A117,'Trust - Frontsheet'!$A$16:$AC$216,15,0)+VLOOKUP(A117,'Trust - Frontsheet'!$A$16:$AC$216,17,0)+VLOOKUP(A117,'Trust - Frontsheet'!$A$16:$AC$216,19,0)+VLOOKUP(A117,'Trust - Frontsheet'!$A$16:$AC$216,21,0)+VLOOKUP(A117,'Trust - Frontsheet'!$A$16:$AC$216,23,0)+VLOOKUP(A117,'Trust - Frontsheet'!$A$16:$AC$216,25,0)+VLOOKUP(A117,'Trust - Frontsheet'!$A$16:$AC$216,27,0))&lt;=0,"Planned hours aren't greater than zero",""))</f>
        <v/>
      </c>
      <c r="P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Frontsheet'!$A$16:$AC$216,28,0))&lt;=0,"Actual hours aren't greater than zero",""))</f>
        <v/>
      </c>
      <c r="Q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Frontsheet'!$A$16:$AC$216,28,0))&lt;1448,"Actual hours are under 1448",""))</f>
        <v/>
      </c>
      <c r="R117" s="66" t="str">
        <f ca="1">IF(A117="","",IF((VLOOKUP(A117,'Trust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Frontsheet'!$A$16:$AC$216,28,0))&gt;30000,"Actual hours are greater than 30,000",""))</f>
        <v/>
      </c>
      <c r="S117" s="66" t="str">
        <f ca="1">IF(A117="","",IF(AND((VLOOKUP(A117,'Trust - Frontsheet'!$A$16:$AC$216,10,0)+VLOOKUP(A117,'Trust - Frontsheet'!$A$16:$AC$216,12,0)+VLOOKUP(A117,'Trust - Frontsheet'!$A$16:$AC$216,14,0)+VLOOKUP(A117,'Trust - Frontsheet'!$A$16:$AC$216,16,0)+VLOOKUP(A117,'Trust - Frontsheet'!$A$16:$AC$216,18,0)+VLOOKUP(A117,'Trust - Frontsheet'!$A$16:$AC$216,20,0)+VLOOKUP(A117,'Trust - Frontsheet'!$A$16:$AC$216,22,0)+VLOOKUP(A117,'Trust - Frontsheet'!$A$16:$AC$216,24,0)+VLOOKUP(A117,'Trust - Frontsheet'!$A$16:$AC$216,26,0)+VLOOKUP(A117,'Trust - Frontsheet'!$A$16:$AC$216,28,0))&gt;0,VLOOKUP(A117,'Trust - Frontsheet'!$A$16:$AC$216,29,0)&lt;=0),"Actual hours entered with no patient count",""))</f>
        <v/>
      </c>
    </row>
    <row r="118" spans="1:19" ht="45" customHeight="1" x14ac:dyDescent="0.2">
      <c r="A118" s="66" t="str">
        <f ca="1">IF('Trust - Frontsheet'!A120="","",'Trust - Frontsheet'!A120)</f>
        <v/>
      </c>
      <c r="B118" s="66" t="str">
        <f ca="1">IF('Trust - Frontsheet'!A120="","",'Trust - Frontsheet'!D120)</f>
        <v/>
      </c>
      <c r="C118" s="66" t="str">
        <f ca="1">IF(VLOOKUP(A118,'Trust - Frontsheet'!$A$16:$AC$215,5,0)="","",VLOOKUP(A118,'Trust - Frontsheet'!$A$16:$AC$216,5,0))</f>
        <v/>
      </c>
      <c r="D118" s="66" t="str">
        <f ca="1">IF(VLOOKUP(A118,'Trust - Frontsheet'!$A$16:$AC$215,6,0)="","",VLOOKUP(A118,'Trust - Frontsheet'!$A$16:$AC$216,6,0))</f>
        <v/>
      </c>
      <c r="E118" s="66" t="str">
        <f ca="1">IF(A118="","",IF(AND('Trust - Frontsheet'!AK120&gt;1,ISNUMBER('Trust - Frontsheet'!AK120)),"Registered Nurses/Midwives Avg Day Fill rate &gt; 100%",""))</f>
        <v/>
      </c>
      <c r="F118" s="66" t="str">
        <f ca="1">IF(A118="","",IF(AND(ISNUMBER('Trust - Frontsheet'!AL120),'Trust - Frontsheet'!AL120&gt;1),"Non-Registered Nurses/Midwives Avg Day Fill rate &gt; 100%",""))</f>
        <v/>
      </c>
      <c r="G118" s="66" t="str">
        <f ca="1">IF(A118="","",IF(AND(ISNUMBER('Trust - Frontsheet'!AM120),'Trust - Frontsheet'!AM120&gt;1),"Registered Nursing Associates Day Fill rate &gt; 100%",""))</f>
        <v/>
      </c>
      <c r="H118" s="66" t="str">
        <f ca="1">IF(A118="","",IF(AND(ISNUMBER('Trust - Frontsheet'!AN120),'Trust - Frontsheet'!AN120&gt;1),"Non-Registered Nursing Associates Day Fill rate &gt; 100%",""))</f>
        <v/>
      </c>
      <c r="I118" s="66" t="str">
        <f ca="1">IF(A118="","",IF(AND(ISNUMBER('Trust - Frontsheet'!AO120),'Trust - Frontsheet'!AO120&gt;1),"Registered Nurses/Midwives Avg Night Fill rate &gt; 100%",""))</f>
        <v/>
      </c>
      <c r="J118" s="66" t="str">
        <f ca="1">IF(A118="","",IF(AND(ISNUMBER('Trust - Frontsheet'!AP120),'Trust - Frontsheet'!AP120&gt;1),"Non-Registered Nurses/Midwives Avg Night Fill rate &gt;100%",""))</f>
        <v/>
      </c>
      <c r="K118" s="66" t="str">
        <f ca="1">IF(A118="","",IF(AND(ISNUMBER('Trust - Frontsheet'!AQ120),'Trust - Frontsheet'!AQ120&gt;1),"Registered Nursing Associates Avg Night Fill rate 100%",""))</f>
        <v/>
      </c>
      <c r="L118" s="66" t="str">
        <f ca="1">IF(A118="","",IF(AND(ISNUMBER('Trust - Frontsheet'!AR120),'Trust - Frontsheet'!AR120&gt;1),"Non-Registered Nursing Associates Avg Night Fill rate &gt; 100%",""))</f>
        <v/>
      </c>
      <c r="M118" s="66" t="str">
        <f ca="1">IF(A118="","",IF(AND(ISNUMBER('Trust - Frontsheet'!AS120),'Trust - Frontsheet'!AS120&gt;1),"Registered Allied Health Professionals Avg Fill rate &gt; 100%",""))</f>
        <v/>
      </c>
      <c r="N118" s="66" t="str">
        <f ca="1">IF(A118="","",IF(AND(ISNUMBER('Trust - Frontsheet'!AT120),'Trust - Frontsheet'!AT120&gt;1),"Non-Registered Allied Health Professionals Avg Fill rate &gt; 100%",""))</f>
        <v/>
      </c>
      <c r="O118" s="66" t="str">
        <f ca="1">IF(A118="","",IF((VLOOKUP(A118,'Trust - Frontsheet'!$A$16:$AC$216,9,0)+VLOOKUP(A118,'Trust - Frontsheet'!$A$16:$AC$216,11,0)+VLOOKUP(A118,'Trust - Frontsheet'!$A$16:$AC$216,13,0)+VLOOKUP(A118,'Trust - Frontsheet'!$A$16:$AC$216,15,0)+VLOOKUP(A118,'Trust - Frontsheet'!$A$16:$AC$216,17,0)+VLOOKUP(A118,'Trust - Frontsheet'!$A$16:$AC$216,19,0)+VLOOKUP(A118,'Trust - Frontsheet'!$A$16:$AC$216,21,0)+VLOOKUP(A118,'Trust - Frontsheet'!$A$16:$AC$216,23,0)+VLOOKUP(A118,'Trust - Frontsheet'!$A$16:$AC$216,25,0)+VLOOKUP(A118,'Trust - Frontsheet'!$A$16:$AC$216,27,0))&lt;=0,"Planned hours aren't greater than zero",""))</f>
        <v/>
      </c>
      <c r="P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Frontsheet'!$A$16:$AC$216,28,0))&lt;=0,"Actual hours aren't greater than zero",""))</f>
        <v/>
      </c>
      <c r="Q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Frontsheet'!$A$16:$AC$216,28,0))&lt;1448,"Actual hours are under 1448",""))</f>
        <v/>
      </c>
      <c r="R118" s="66" t="str">
        <f ca="1">IF(A118="","",IF((VLOOKUP(A118,'Trust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Frontsheet'!$A$16:$AC$216,28,0))&gt;30000,"Actual hours are greater than 30,000",""))</f>
        <v/>
      </c>
      <c r="S118" s="66" t="str">
        <f ca="1">IF(A118="","",IF(AND((VLOOKUP(A118,'Trust - Frontsheet'!$A$16:$AC$216,10,0)+VLOOKUP(A118,'Trust - Frontsheet'!$A$16:$AC$216,12,0)+VLOOKUP(A118,'Trust - Frontsheet'!$A$16:$AC$216,14,0)+VLOOKUP(A118,'Trust - Frontsheet'!$A$16:$AC$216,16,0)+VLOOKUP(A118,'Trust - Frontsheet'!$A$16:$AC$216,18,0)+VLOOKUP(A118,'Trust - Frontsheet'!$A$16:$AC$216,20,0)+VLOOKUP(A118,'Trust - Frontsheet'!$A$16:$AC$216,22,0)+VLOOKUP(A118,'Trust - Frontsheet'!$A$16:$AC$216,24,0)+VLOOKUP(A118,'Trust - Frontsheet'!$A$16:$AC$216,26,0)+VLOOKUP(A118,'Trust - Frontsheet'!$A$16:$AC$216,28,0))&gt;0,VLOOKUP(A118,'Trust - Frontsheet'!$A$16:$AC$216,29,0)&lt;=0),"Actual hours entered with no patient count",""))</f>
        <v/>
      </c>
    </row>
    <row r="119" spans="1:19" ht="45" customHeight="1" x14ac:dyDescent="0.2">
      <c r="A119" s="66" t="str">
        <f ca="1">IF('Trust - Frontsheet'!A121="","",'Trust - Frontsheet'!A121)</f>
        <v/>
      </c>
      <c r="B119" s="66" t="str">
        <f ca="1">IF('Trust - Frontsheet'!A121="","",'Trust - Frontsheet'!D121)</f>
        <v/>
      </c>
      <c r="C119" s="66" t="str">
        <f ca="1">IF(VLOOKUP(A119,'Trust - Frontsheet'!$A$16:$AC$215,5,0)="","",VLOOKUP(A119,'Trust - Frontsheet'!$A$16:$AC$216,5,0))</f>
        <v/>
      </c>
      <c r="D119" s="66" t="str">
        <f ca="1">IF(VLOOKUP(A119,'Trust - Frontsheet'!$A$16:$AC$215,6,0)="","",VLOOKUP(A119,'Trust - Frontsheet'!$A$16:$AC$216,6,0))</f>
        <v/>
      </c>
      <c r="E119" s="66" t="str">
        <f ca="1">IF(A119="","",IF(AND('Trust - Frontsheet'!AK121&gt;1,ISNUMBER('Trust - Frontsheet'!AK121)),"Registered Nurses/Midwives Avg Day Fill rate &gt; 100%",""))</f>
        <v/>
      </c>
      <c r="F119" s="66" t="str">
        <f ca="1">IF(A119="","",IF(AND(ISNUMBER('Trust - Frontsheet'!AL121),'Trust - Frontsheet'!AL121&gt;1),"Non-Registered Nurses/Midwives Avg Day Fill rate &gt; 100%",""))</f>
        <v/>
      </c>
      <c r="G119" s="66" t="str">
        <f ca="1">IF(A119="","",IF(AND(ISNUMBER('Trust - Frontsheet'!AM121),'Trust - Frontsheet'!AM121&gt;1),"Registered Nursing Associates Day Fill rate &gt; 100%",""))</f>
        <v/>
      </c>
      <c r="H119" s="66" t="str">
        <f ca="1">IF(A119="","",IF(AND(ISNUMBER('Trust - Frontsheet'!AN121),'Trust - Frontsheet'!AN121&gt;1),"Non-Registered Nursing Associates Day Fill rate &gt; 100%",""))</f>
        <v/>
      </c>
      <c r="I119" s="66" t="str">
        <f ca="1">IF(A119="","",IF(AND(ISNUMBER('Trust - Frontsheet'!AO121),'Trust - Frontsheet'!AO121&gt;1),"Registered Nurses/Midwives Avg Night Fill rate &gt; 100%",""))</f>
        <v/>
      </c>
      <c r="J119" s="66" t="str">
        <f ca="1">IF(A119="","",IF(AND(ISNUMBER('Trust - Frontsheet'!AP121),'Trust - Frontsheet'!AP121&gt;1),"Non-Registered Nurses/Midwives Avg Night Fill rate &gt;100%",""))</f>
        <v/>
      </c>
      <c r="K119" s="66" t="str">
        <f ca="1">IF(A119="","",IF(AND(ISNUMBER('Trust - Frontsheet'!AQ121),'Trust - Frontsheet'!AQ121&gt;1),"Registered Nursing Associates Avg Night Fill rate 100%",""))</f>
        <v/>
      </c>
      <c r="L119" s="66" t="str">
        <f ca="1">IF(A119="","",IF(AND(ISNUMBER('Trust - Frontsheet'!AR121),'Trust - Frontsheet'!AR121&gt;1),"Non-Registered Nursing Associates Avg Night Fill rate &gt; 100%",""))</f>
        <v/>
      </c>
      <c r="M119" s="66" t="str">
        <f ca="1">IF(A119="","",IF(AND(ISNUMBER('Trust - Frontsheet'!AS121),'Trust - Frontsheet'!AS121&gt;1),"Registered Allied Health Professionals Avg Fill rate &gt; 100%",""))</f>
        <v/>
      </c>
      <c r="N119" s="66" t="str">
        <f ca="1">IF(A119="","",IF(AND(ISNUMBER('Trust - Frontsheet'!AT121),'Trust - Frontsheet'!AT121&gt;1),"Non-Registered Allied Health Professionals Avg Fill rate &gt; 100%",""))</f>
        <v/>
      </c>
      <c r="O119" s="66" t="str">
        <f ca="1">IF(A119="","",IF((VLOOKUP(A119,'Trust - Frontsheet'!$A$16:$AC$216,9,0)+VLOOKUP(A119,'Trust - Frontsheet'!$A$16:$AC$216,11,0)+VLOOKUP(A119,'Trust - Frontsheet'!$A$16:$AC$216,13,0)+VLOOKUP(A119,'Trust - Frontsheet'!$A$16:$AC$216,15,0)+VLOOKUP(A119,'Trust - Frontsheet'!$A$16:$AC$216,17,0)+VLOOKUP(A119,'Trust - Frontsheet'!$A$16:$AC$216,19,0)+VLOOKUP(A119,'Trust - Frontsheet'!$A$16:$AC$216,21,0)+VLOOKUP(A119,'Trust - Frontsheet'!$A$16:$AC$216,23,0)+VLOOKUP(A119,'Trust - Frontsheet'!$A$16:$AC$216,25,0)+VLOOKUP(A119,'Trust - Frontsheet'!$A$16:$AC$216,27,0))&lt;=0,"Planned hours aren't greater than zero",""))</f>
        <v/>
      </c>
      <c r="P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Frontsheet'!$A$16:$AC$216,28,0))&lt;=0,"Actual hours aren't greater than zero",""))</f>
        <v/>
      </c>
      <c r="Q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Frontsheet'!$A$16:$AC$216,28,0))&lt;1448,"Actual hours are under 1448",""))</f>
        <v/>
      </c>
      <c r="R119" s="66" t="str">
        <f ca="1">IF(A119="","",IF((VLOOKUP(A119,'Trust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Frontsheet'!$A$16:$AC$216,28,0))&gt;30000,"Actual hours are greater than 30,000",""))</f>
        <v/>
      </c>
      <c r="S119" s="66" t="str">
        <f ca="1">IF(A119="","",IF(AND((VLOOKUP(A119,'Trust - Frontsheet'!$A$16:$AC$216,10,0)+VLOOKUP(A119,'Trust - Frontsheet'!$A$16:$AC$216,12,0)+VLOOKUP(A119,'Trust - Frontsheet'!$A$16:$AC$216,14,0)+VLOOKUP(A119,'Trust - Frontsheet'!$A$16:$AC$216,16,0)+VLOOKUP(A119,'Trust - Frontsheet'!$A$16:$AC$216,18,0)+VLOOKUP(A119,'Trust - Frontsheet'!$A$16:$AC$216,20,0)+VLOOKUP(A119,'Trust - Frontsheet'!$A$16:$AC$216,22,0)+VLOOKUP(A119,'Trust - Frontsheet'!$A$16:$AC$216,24,0)+VLOOKUP(A119,'Trust - Frontsheet'!$A$16:$AC$216,26,0)+VLOOKUP(A119,'Trust - Frontsheet'!$A$16:$AC$216,28,0))&gt;0,VLOOKUP(A119,'Trust - Frontsheet'!$A$16:$AC$216,29,0)&lt;=0),"Actual hours entered with no patient count",""))</f>
        <v/>
      </c>
    </row>
    <row r="120" spans="1:19" ht="45" customHeight="1" x14ac:dyDescent="0.2">
      <c r="A120" s="66" t="str">
        <f ca="1">IF('Trust - Frontsheet'!A122="","",'Trust - Frontsheet'!A122)</f>
        <v/>
      </c>
      <c r="B120" s="66" t="str">
        <f ca="1">IF('Trust - Frontsheet'!A122="","",'Trust - Frontsheet'!D122)</f>
        <v/>
      </c>
      <c r="C120" s="66" t="str">
        <f ca="1">IF(VLOOKUP(A120,'Trust - Frontsheet'!$A$16:$AC$215,5,0)="","",VLOOKUP(A120,'Trust - Frontsheet'!$A$16:$AC$216,5,0))</f>
        <v/>
      </c>
      <c r="D120" s="66" t="str">
        <f ca="1">IF(VLOOKUP(A120,'Trust - Frontsheet'!$A$16:$AC$215,6,0)="","",VLOOKUP(A120,'Trust - Frontsheet'!$A$16:$AC$216,6,0))</f>
        <v/>
      </c>
      <c r="E120" s="66" t="str">
        <f ca="1">IF(A120="","",IF(AND('Trust - Frontsheet'!AK122&gt;1,ISNUMBER('Trust - Frontsheet'!AK122)),"Registered Nurses/Midwives Avg Day Fill rate &gt; 100%",""))</f>
        <v/>
      </c>
      <c r="F120" s="66" t="str">
        <f ca="1">IF(A120="","",IF(AND(ISNUMBER('Trust - Frontsheet'!AL122),'Trust - Frontsheet'!AL122&gt;1),"Non-Registered Nurses/Midwives Avg Day Fill rate &gt; 100%",""))</f>
        <v/>
      </c>
      <c r="G120" s="66" t="str">
        <f ca="1">IF(A120="","",IF(AND(ISNUMBER('Trust - Frontsheet'!AM122),'Trust - Frontsheet'!AM122&gt;1),"Registered Nursing Associates Day Fill rate &gt; 100%",""))</f>
        <v/>
      </c>
      <c r="H120" s="66" t="str">
        <f ca="1">IF(A120="","",IF(AND(ISNUMBER('Trust - Frontsheet'!AN122),'Trust - Frontsheet'!AN122&gt;1),"Non-Registered Nursing Associates Day Fill rate &gt; 100%",""))</f>
        <v/>
      </c>
      <c r="I120" s="66" t="str">
        <f ca="1">IF(A120="","",IF(AND(ISNUMBER('Trust - Frontsheet'!AO122),'Trust - Frontsheet'!AO122&gt;1),"Registered Nurses/Midwives Avg Night Fill rate &gt; 100%",""))</f>
        <v/>
      </c>
      <c r="J120" s="66" t="str">
        <f ca="1">IF(A120="","",IF(AND(ISNUMBER('Trust - Frontsheet'!AP122),'Trust - Frontsheet'!AP122&gt;1),"Non-Registered Nurses/Midwives Avg Night Fill rate &gt;100%",""))</f>
        <v/>
      </c>
      <c r="K120" s="66" t="str">
        <f ca="1">IF(A120="","",IF(AND(ISNUMBER('Trust - Frontsheet'!AQ122),'Trust - Frontsheet'!AQ122&gt;1),"Registered Nursing Associates Avg Night Fill rate 100%",""))</f>
        <v/>
      </c>
      <c r="L120" s="66" t="str">
        <f ca="1">IF(A120="","",IF(AND(ISNUMBER('Trust - Frontsheet'!AR122),'Trust - Frontsheet'!AR122&gt;1),"Non-Registered Nursing Associates Avg Night Fill rate &gt; 100%",""))</f>
        <v/>
      </c>
      <c r="M120" s="66" t="str">
        <f ca="1">IF(A120="","",IF(AND(ISNUMBER('Trust - Frontsheet'!AS122),'Trust - Frontsheet'!AS122&gt;1),"Registered Allied Health Professionals Avg Fill rate &gt; 100%",""))</f>
        <v/>
      </c>
      <c r="N120" s="66" t="str">
        <f ca="1">IF(A120="","",IF(AND(ISNUMBER('Trust - Frontsheet'!AT122),'Trust - Frontsheet'!AT122&gt;1),"Non-Registered Allied Health Professionals Avg Fill rate &gt; 100%",""))</f>
        <v/>
      </c>
      <c r="O120" s="66" t="str">
        <f ca="1">IF(A120="","",IF((VLOOKUP(A120,'Trust - Frontsheet'!$A$16:$AC$216,9,0)+VLOOKUP(A120,'Trust - Frontsheet'!$A$16:$AC$216,11,0)+VLOOKUP(A120,'Trust - Frontsheet'!$A$16:$AC$216,13,0)+VLOOKUP(A120,'Trust - Frontsheet'!$A$16:$AC$216,15,0)+VLOOKUP(A120,'Trust - Frontsheet'!$A$16:$AC$216,17,0)+VLOOKUP(A120,'Trust - Frontsheet'!$A$16:$AC$216,19,0)+VLOOKUP(A120,'Trust - Frontsheet'!$A$16:$AC$216,21,0)+VLOOKUP(A120,'Trust - Frontsheet'!$A$16:$AC$216,23,0)+VLOOKUP(A120,'Trust - Frontsheet'!$A$16:$AC$216,25,0)+VLOOKUP(A120,'Trust - Frontsheet'!$A$16:$AC$216,27,0))&lt;=0,"Planned hours aren't greater than zero",""))</f>
        <v/>
      </c>
      <c r="P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Frontsheet'!$A$16:$AC$216,28,0))&lt;=0,"Actual hours aren't greater than zero",""))</f>
        <v/>
      </c>
      <c r="Q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Frontsheet'!$A$16:$AC$216,28,0))&lt;1448,"Actual hours are under 1448",""))</f>
        <v/>
      </c>
      <c r="R120" s="66" t="str">
        <f ca="1">IF(A120="","",IF((VLOOKUP(A120,'Trust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Frontsheet'!$A$16:$AC$216,28,0))&gt;30000,"Actual hours are greater than 30,000",""))</f>
        <v/>
      </c>
      <c r="S120" s="66" t="str">
        <f ca="1">IF(A120="","",IF(AND((VLOOKUP(A120,'Trust - Frontsheet'!$A$16:$AC$216,10,0)+VLOOKUP(A120,'Trust - Frontsheet'!$A$16:$AC$216,12,0)+VLOOKUP(A120,'Trust - Frontsheet'!$A$16:$AC$216,14,0)+VLOOKUP(A120,'Trust - Frontsheet'!$A$16:$AC$216,16,0)+VLOOKUP(A120,'Trust - Frontsheet'!$A$16:$AC$216,18,0)+VLOOKUP(A120,'Trust - Frontsheet'!$A$16:$AC$216,20,0)+VLOOKUP(A120,'Trust - Frontsheet'!$A$16:$AC$216,22,0)+VLOOKUP(A120,'Trust - Frontsheet'!$A$16:$AC$216,24,0)+VLOOKUP(A120,'Trust - Frontsheet'!$A$16:$AC$216,26,0)+VLOOKUP(A120,'Trust - Frontsheet'!$A$16:$AC$216,28,0))&gt;0,VLOOKUP(A120,'Trust - Frontsheet'!$A$16:$AC$216,29,0)&lt;=0),"Actual hours entered with no patient count",""))</f>
        <v/>
      </c>
    </row>
    <row r="121" spans="1:19" ht="45" customHeight="1" x14ac:dyDescent="0.2">
      <c r="A121" s="66" t="str">
        <f ca="1">IF('Trust - Frontsheet'!A123="","",'Trust - Frontsheet'!A123)</f>
        <v/>
      </c>
      <c r="B121" s="66" t="str">
        <f ca="1">IF('Trust - Frontsheet'!A123="","",'Trust - Frontsheet'!D123)</f>
        <v/>
      </c>
      <c r="C121" s="66" t="str">
        <f ca="1">IF(VLOOKUP(A121,'Trust - Frontsheet'!$A$16:$AC$215,5,0)="","",VLOOKUP(A121,'Trust - Frontsheet'!$A$16:$AC$216,5,0))</f>
        <v/>
      </c>
      <c r="D121" s="66" t="str">
        <f ca="1">IF(VLOOKUP(A121,'Trust - Frontsheet'!$A$16:$AC$215,6,0)="","",VLOOKUP(A121,'Trust - Frontsheet'!$A$16:$AC$216,6,0))</f>
        <v/>
      </c>
      <c r="E121" s="66" t="str">
        <f ca="1">IF(A121="","",IF(AND('Trust - Frontsheet'!AK123&gt;1,ISNUMBER('Trust - Frontsheet'!AK123)),"Registered Nurses/Midwives Avg Day Fill rate &gt; 100%",""))</f>
        <v/>
      </c>
      <c r="F121" s="66" t="str">
        <f ca="1">IF(A121="","",IF(AND(ISNUMBER('Trust - Frontsheet'!AL123),'Trust - Frontsheet'!AL123&gt;1),"Non-Registered Nurses/Midwives Avg Day Fill rate &gt; 100%",""))</f>
        <v/>
      </c>
      <c r="G121" s="66" t="str">
        <f ca="1">IF(A121="","",IF(AND(ISNUMBER('Trust - Frontsheet'!AM123),'Trust - Frontsheet'!AM123&gt;1),"Registered Nursing Associates Day Fill rate &gt; 100%",""))</f>
        <v/>
      </c>
      <c r="H121" s="66" t="str">
        <f ca="1">IF(A121="","",IF(AND(ISNUMBER('Trust - Frontsheet'!AN123),'Trust - Frontsheet'!AN123&gt;1),"Non-Registered Nursing Associates Day Fill rate &gt; 100%",""))</f>
        <v/>
      </c>
      <c r="I121" s="66" t="str">
        <f ca="1">IF(A121="","",IF(AND(ISNUMBER('Trust - Frontsheet'!AO123),'Trust - Frontsheet'!AO123&gt;1),"Registered Nurses/Midwives Avg Night Fill rate &gt; 100%",""))</f>
        <v/>
      </c>
      <c r="J121" s="66" t="str">
        <f ca="1">IF(A121="","",IF(AND(ISNUMBER('Trust - Frontsheet'!AP123),'Trust - Frontsheet'!AP123&gt;1),"Non-Registered Nurses/Midwives Avg Night Fill rate &gt;100%",""))</f>
        <v/>
      </c>
      <c r="K121" s="66" t="str">
        <f ca="1">IF(A121="","",IF(AND(ISNUMBER('Trust - Frontsheet'!AQ123),'Trust - Frontsheet'!AQ123&gt;1),"Registered Nursing Associates Avg Night Fill rate 100%",""))</f>
        <v/>
      </c>
      <c r="L121" s="66" t="str">
        <f ca="1">IF(A121="","",IF(AND(ISNUMBER('Trust - Frontsheet'!AR123),'Trust - Frontsheet'!AR123&gt;1),"Non-Registered Nursing Associates Avg Night Fill rate &gt; 100%",""))</f>
        <v/>
      </c>
      <c r="M121" s="66" t="str">
        <f ca="1">IF(A121="","",IF(AND(ISNUMBER('Trust - Frontsheet'!AS123),'Trust - Frontsheet'!AS123&gt;1),"Registered Allied Health Professionals Avg Fill rate &gt; 100%",""))</f>
        <v/>
      </c>
      <c r="N121" s="66" t="str">
        <f ca="1">IF(A121="","",IF(AND(ISNUMBER('Trust - Frontsheet'!AT123),'Trust - Frontsheet'!AT123&gt;1),"Non-Registered Allied Health Professionals Avg Fill rate &gt; 100%",""))</f>
        <v/>
      </c>
      <c r="O121" s="66" t="str">
        <f ca="1">IF(A121="","",IF((VLOOKUP(A121,'Trust - Frontsheet'!$A$16:$AC$216,9,0)+VLOOKUP(A121,'Trust - Frontsheet'!$A$16:$AC$216,11,0)+VLOOKUP(A121,'Trust - Frontsheet'!$A$16:$AC$216,13,0)+VLOOKUP(A121,'Trust - Frontsheet'!$A$16:$AC$216,15,0)+VLOOKUP(A121,'Trust - Frontsheet'!$A$16:$AC$216,17,0)+VLOOKUP(A121,'Trust - Frontsheet'!$A$16:$AC$216,19,0)+VLOOKUP(A121,'Trust - Frontsheet'!$A$16:$AC$216,21,0)+VLOOKUP(A121,'Trust - Frontsheet'!$A$16:$AC$216,23,0)+VLOOKUP(A121,'Trust - Frontsheet'!$A$16:$AC$216,25,0)+VLOOKUP(A121,'Trust - Frontsheet'!$A$16:$AC$216,27,0))&lt;=0,"Planned hours aren't greater than zero",""))</f>
        <v/>
      </c>
      <c r="P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Frontsheet'!$A$16:$AC$216,28,0))&lt;=0,"Actual hours aren't greater than zero",""))</f>
        <v/>
      </c>
      <c r="Q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Frontsheet'!$A$16:$AC$216,28,0))&lt;1448,"Actual hours are under 1448",""))</f>
        <v/>
      </c>
      <c r="R121" s="66" t="str">
        <f ca="1">IF(A121="","",IF((VLOOKUP(A121,'Trust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Frontsheet'!$A$16:$AC$216,28,0))&gt;30000,"Actual hours are greater than 30,000",""))</f>
        <v/>
      </c>
      <c r="S121" s="66" t="str">
        <f ca="1">IF(A121="","",IF(AND((VLOOKUP(A121,'Trust - Frontsheet'!$A$16:$AC$216,10,0)+VLOOKUP(A121,'Trust - Frontsheet'!$A$16:$AC$216,12,0)+VLOOKUP(A121,'Trust - Frontsheet'!$A$16:$AC$216,14,0)+VLOOKUP(A121,'Trust - Frontsheet'!$A$16:$AC$216,16,0)+VLOOKUP(A121,'Trust - Frontsheet'!$A$16:$AC$216,18,0)+VLOOKUP(A121,'Trust - Frontsheet'!$A$16:$AC$216,20,0)+VLOOKUP(A121,'Trust - Frontsheet'!$A$16:$AC$216,22,0)+VLOOKUP(A121,'Trust - Frontsheet'!$A$16:$AC$216,24,0)+VLOOKUP(A121,'Trust - Frontsheet'!$A$16:$AC$216,26,0)+VLOOKUP(A121,'Trust - Frontsheet'!$A$16:$AC$216,28,0))&gt;0,VLOOKUP(A121,'Trust - Frontsheet'!$A$16:$AC$216,29,0)&lt;=0),"Actual hours entered with no patient count",""))</f>
        <v/>
      </c>
    </row>
    <row r="122" spans="1:19" ht="45" customHeight="1" x14ac:dyDescent="0.2">
      <c r="A122" s="66" t="str">
        <f ca="1">IF('Trust - Frontsheet'!A124="","",'Trust - Frontsheet'!A124)</f>
        <v/>
      </c>
      <c r="B122" s="66" t="str">
        <f ca="1">IF('Trust - Frontsheet'!A124="","",'Trust - Frontsheet'!D124)</f>
        <v/>
      </c>
      <c r="C122" s="66" t="str">
        <f ca="1">IF(VLOOKUP(A122,'Trust - Frontsheet'!$A$16:$AC$215,5,0)="","",VLOOKUP(A122,'Trust - Frontsheet'!$A$16:$AC$216,5,0))</f>
        <v/>
      </c>
      <c r="D122" s="66" t="str">
        <f ca="1">IF(VLOOKUP(A122,'Trust - Frontsheet'!$A$16:$AC$215,6,0)="","",VLOOKUP(A122,'Trust - Frontsheet'!$A$16:$AC$216,6,0))</f>
        <v/>
      </c>
      <c r="E122" s="66" t="str">
        <f ca="1">IF(A122="","",IF(AND('Trust - Frontsheet'!AK124&gt;1,ISNUMBER('Trust - Frontsheet'!AK124)),"Registered Nurses/Midwives Avg Day Fill rate &gt; 100%",""))</f>
        <v/>
      </c>
      <c r="F122" s="66" t="str">
        <f ca="1">IF(A122="","",IF(AND(ISNUMBER('Trust - Frontsheet'!AL124),'Trust - Frontsheet'!AL124&gt;1),"Non-Registered Nurses/Midwives Avg Day Fill rate &gt; 100%",""))</f>
        <v/>
      </c>
      <c r="G122" s="66" t="str">
        <f ca="1">IF(A122="","",IF(AND(ISNUMBER('Trust - Frontsheet'!AM124),'Trust - Frontsheet'!AM124&gt;1),"Registered Nursing Associates Day Fill rate &gt; 100%",""))</f>
        <v/>
      </c>
      <c r="H122" s="66" t="str">
        <f ca="1">IF(A122="","",IF(AND(ISNUMBER('Trust - Frontsheet'!AN124),'Trust - Frontsheet'!AN124&gt;1),"Non-Registered Nursing Associates Day Fill rate &gt; 100%",""))</f>
        <v/>
      </c>
      <c r="I122" s="66" t="str">
        <f ca="1">IF(A122="","",IF(AND(ISNUMBER('Trust - Frontsheet'!AO124),'Trust - Frontsheet'!AO124&gt;1),"Registered Nurses/Midwives Avg Night Fill rate &gt; 100%",""))</f>
        <v/>
      </c>
      <c r="J122" s="66" t="str">
        <f ca="1">IF(A122="","",IF(AND(ISNUMBER('Trust - Frontsheet'!AP124),'Trust - Frontsheet'!AP124&gt;1),"Non-Registered Nurses/Midwives Avg Night Fill rate &gt;100%",""))</f>
        <v/>
      </c>
      <c r="K122" s="66" t="str">
        <f ca="1">IF(A122="","",IF(AND(ISNUMBER('Trust - Frontsheet'!AQ124),'Trust - Frontsheet'!AQ124&gt;1),"Registered Nursing Associates Avg Night Fill rate 100%",""))</f>
        <v/>
      </c>
      <c r="L122" s="66" t="str">
        <f ca="1">IF(A122="","",IF(AND(ISNUMBER('Trust - Frontsheet'!AR124),'Trust - Frontsheet'!AR124&gt;1),"Non-Registered Nursing Associates Avg Night Fill rate &gt; 100%",""))</f>
        <v/>
      </c>
      <c r="M122" s="66" t="str">
        <f ca="1">IF(A122="","",IF(AND(ISNUMBER('Trust - Frontsheet'!AS124),'Trust - Frontsheet'!AS124&gt;1),"Registered Allied Health Professionals Avg Fill rate &gt; 100%",""))</f>
        <v/>
      </c>
      <c r="N122" s="66" t="str">
        <f ca="1">IF(A122="","",IF(AND(ISNUMBER('Trust - Frontsheet'!AT124),'Trust - Frontsheet'!AT124&gt;1),"Non-Registered Allied Health Professionals Avg Fill rate &gt; 100%",""))</f>
        <v/>
      </c>
      <c r="O122" s="66" t="str">
        <f ca="1">IF(A122="","",IF((VLOOKUP(A122,'Trust - Frontsheet'!$A$16:$AC$216,9,0)+VLOOKUP(A122,'Trust - Frontsheet'!$A$16:$AC$216,11,0)+VLOOKUP(A122,'Trust - Frontsheet'!$A$16:$AC$216,13,0)+VLOOKUP(A122,'Trust - Frontsheet'!$A$16:$AC$216,15,0)+VLOOKUP(A122,'Trust - Frontsheet'!$A$16:$AC$216,17,0)+VLOOKUP(A122,'Trust - Frontsheet'!$A$16:$AC$216,19,0)+VLOOKUP(A122,'Trust - Frontsheet'!$A$16:$AC$216,21,0)+VLOOKUP(A122,'Trust - Frontsheet'!$A$16:$AC$216,23,0)+VLOOKUP(A122,'Trust - Frontsheet'!$A$16:$AC$216,25,0)+VLOOKUP(A122,'Trust - Frontsheet'!$A$16:$AC$216,27,0))&lt;=0,"Planned hours aren't greater than zero",""))</f>
        <v/>
      </c>
      <c r="P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Frontsheet'!$A$16:$AC$216,28,0))&lt;=0,"Actual hours aren't greater than zero",""))</f>
        <v/>
      </c>
      <c r="Q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Frontsheet'!$A$16:$AC$216,28,0))&lt;1448,"Actual hours are under 1448",""))</f>
        <v/>
      </c>
      <c r="R122" s="66" t="str">
        <f ca="1">IF(A122="","",IF((VLOOKUP(A122,'Trust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Frontsheet'!$A$16:$AC$216,28,0))&gt;30000,"Actual hours are greater than 30,000",""))</f>
        <v/>
      </c>
      <c r="S122" s="66" t="str">
        <f ca="1">IF(A122="","",IF(AND((VLOOKUP(A122,'Trust - Frontsheet'!$A$16:$AC$216,10,0)+VLOOKUP(A122,'Trust - Frontsheet'!$A$16:$AC$216,12,0)+VLOOKUP(A122,'Trust - Frontsheet'!$A$16:$AC$216,14,0)+VLOOKUP(A122,'Trust - Frontsheet'!$A$16:$AC$216,16,0)+VLOOKUP(A122,'Trust - Frontsheet'!$A$16:$AC$216,18,0)+VLOOKUP(A122,'Trust - Frontsheet'!$A$16:$AC$216,20,0)+VLOOKUP(A122,'Trust - Frontsheet'!$A$16:$AC$216,22,0)+VLOOKUP(A122,'Trust - Frontsheet'!$A$16:$AC$216,24,0)+VLOOKUP(A122,'Trust - Frontsheet'!$A$16:$AC$216,26,0)+VLOOKUP(A122,'Trust - Frontsheet'!$A$16:$AC$216,28,0))&gt;0,VLOOKUP(A122,'Trust - Frontsheet'!$A$16:$AC$216,29,0)&lt;=0),"Actual hours entered with no patient count",""))</f>
        <v/>
      </c>
    </row>
    <row r="123" spans="1:19" ht="45" customHeight="1" x14ac:dyDescent="0.2">
      <c r="A123" s="66" t="str">
        <f ca="1">IF('Trust - Frontsheet'!A125="","",'Trust - Frontsheet'!A125)</f>
        <v/>
      </c>
      <c r="B123" s="66" t="str">
        <f ca="1">IF('Trust - Frontsheet'!A125="","",'Trust - Frontsheet'!D125)</f>
        <v/>
      </c>
      <c r="C123" s="66" t="str">
        <f ca="1">IF(VLOOKUP(A123,'Trust - Frontsheet'!$A$16:$AC$215,5,0)="","",VLOOKUP(A123,'Trust - Frontsheet'!$A$16:$AC$216,5,0))</f>
        <v/>
      </c>
      <c r="D123" s="66" t="str">
        <f ca="1">IF(VLOOKUP(A123,'Trust - Frontsheet'!$A$16:$AC$215,6,0)="","",VLOOKUP(A123,'Trust - Frontsheet'!$A$16:$AC$216,6,0))</f>
        <v/>
      </c>
      <c r="E123" s="66" t="str">
        <f ca="1">IF(A123="","",IF(AND('Trust - Frontsheet'!AK125&gt;1,ISNUMBER('Trust - Frontsheet'!AK125)),"Registered Nurses/Midwives Avg Day Fill rate &gt; 100%",""))</f>
        <v/>
      </c>
      <c r="F123" s="66" t="str">
        <f ca="1">IF(A123="","",IF(AND(ISNUMBER('Trust - Frontsheet'!AL125),'Trust - Frontsheet'!AL125&gt;1),"Non-Registered Nurses/Midwives Avg Day Fill rate &gt; 100%",""))</f>
        <v/>
      </c>
      <c r="G123" s="66" t="str">
        <f ca="1">IF(A123="","",IF(AND(ISNUMBER('Trust - Frontsheet'!AM125),'Trust - Frontsheet'!AM125&gt;1),"Registered Nursing Associates Day Fill rate &gt; 100%",""))</f>
        <v/>
      </c>
      <c r="H123" s="66" t="str">
        <f ca="1">IF(A123="","",IF(AND(ISNUMBER('Trust - Frontsheet'!AN125),'Trust - Frontsheet'!AN125&gt;1),"Non-Registered Nursing Associates Day Fill rate &gt; 100%",""))</f>
        <v/>
      </c>
      <c r="I123" s="66" t="str">
        <f ca="1">IF(A123="","",IF(AND(ISNUMBER('Trust - Frontsheet'!AO125),'Trust - Frontsheet'!AO125&gt;1),"Registered Nurses/Midwives Avg Night Fill rate &gt; 100%",""))</f>
        <v/>
      </c>
      <c r="J123" s="66" t="str">
        <f ca="1">IF(A123="","",IF(AND(ISNUMBER('Trust - Frontsheet'!AP125),'Trust - Frontsheet'!AP125&gt;1),"Non-Registered Nurses/Midwives Avg Night Fill rate &gt;100%",""))</f>
        <v/>
      </c>
      <c r="K123" s="66" t="str">
        <f ca="1">IF(A123="","",IF(AND(ISNUMBER('Trust - Frontsheet'!AQ125),'Trust - Frontsheet'!AQ125&gt;1),"Registered Nursing Associates Avg Night Fill rate 100%",""))</f>
        <v/>
      </c>
      <c r="L123" s="66" t="str">
        <f ca="1">IF(A123="","",IF(AND(ISNUMBER('Trust - Frontsheet'!AR125),'Trust - Frontsheet'!AR125&gt;1),"Non-Registered Nursing Associates Avg Night Fill rate &gt; 100%",""))</f>
        <v/>
      </c>
      <c r="M123" s="66" t="str">
        <f ca="1">IF(A123="","",IF(AND(ISNUMBER('Trust - Frontsheet'!AS125),'Trust - Frontsheet'!AS125&gt;1),"Registered Allied Health Professionals Avg Fill rate &gt; 100%",""))</f>
        <v/>
      </c>
      <c r="N123" s="66" t="str">
        <f ca="1">IF(A123="","",IF(AND(ISNUMBER('Trust - Frontsheet'!AT125),'Trust - Frontsheet'!AT125&gt;1),"Non-Registered Allied Health Professionals Avg Fill rate &gt; 100%",""))</f>
        <v/>
      </c>
      <c r="O123" s="66" t="str">
        <f ca="1">IF(A123="","",IF((VLOOKUP(A123,'Trust - Frontsheet'!$A$16:$AC$216,9,0)+VLOOKUP(A123,'Trust - Frontsheet'!$A$16:$AC$216,11,0)+VLOOKUP(A123,'Trust - Frontsheet'!$A$16:$AC$216,13,0)+VLOOKUP(A123,'Trust - Frontsheet'!$A$16:$AC$216,15,0)+VLOOKUP(A123,'Trust - Frontsheet'!$A$16:$AC$216,17,0)+VLOOKUP(A123,'Trust - Frontsheet'!$A$16:$AC$216,19,0)+VLOOKUP(A123,'Trust - Frontsheet'!$A$16:$AC$216,21,0)+VLOOKUP(A123,'Trust - Frontsheet'!$A$16:$AC$216,23,0)+VLOOKUP(A123,'Trust - Frontsheet'!$A$16:$AC$216,25,0)+VLOOKUP(A123,'Trust - Frontsheet'!$A$16:$AC$216,27,0))&lt;=0,"Planned hours aren't greater than zero",""))</f>
        <v/>
      </c>
      <c r="P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Frontsheet'!$A$16:$AC$216,28,0))&lt;=0,"Actual hours aren't greater than zero",""))</f>
        <v/>
      </c>
      <c r="Q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Frontsheet'!$A$16:$AC$216,28,0))&lt;1448,"Actual hours are under 1448",""))</f>
        <v/>
      </c>
      <c r="R123" s="66" t="str">
        <f ca="1">IF(A123="","",IF((VLOOKUP(A123,'Trust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Frontsheet'!$A$16:$AC$216,28,0))&gt;30000,"Actual hours are greater than 30,000",""))</f>
        <v/>
      </c>
      <c r="S123" s="66" t="str">
        <f ca="1">IF(A123="","",IF(AND((VLOOKUP(A123,'Trust - Frontsheet'!$A$16:$AC$216,10,0)+VLOOKUP(A123,'Trust - Frontsheet'!$A$16:$AC$216,12,0)+VLOOKUP(A123,'Trust - Frontsheet'!$A$16:$AC$216,14,0)+VLOOKUP(A123,'Trust - Frontsheet'!$A$16:$AC$216,16,0)+VLOOKUP(A123,'Trust - Frontsheet'!$A$16:$AC$216,18,0)+VLOOKUP(A123,'Trust - Frontsheet'!$A$16:$AC$216,20,0)+VLOOKUP(A123,'Trust - Frontsheet'!$A$16:$AC$216,22,0)+VLOOKUP(A123,'Trust - Frontsheet'!$A$16:$AC$216,24,0)+VLOOKUP(A123,'Trust - Frontsheet'!$A$16:$AC$216,26,0)+VLOOKUP(A123,'Trust - Frontsheet'!$A$16:$AC$216,28,0))&gt;0,VLOOKUP(A123,'Trust - Frontsheet'!$A$16:$AC$216,29,0)&lt;=0),"Actual hours entered with no patient count",""))</f>
        <v/>
      </c>
    </row>
    <row r="124" spans="1:19" ht="45" customHeight="1" x14ac:dyDescent="0.2">
      <c r="A124" s="66" t="str">
        <f ca="1">IF('Trust - Frontsheet'!A126="","",'Trust - Frontsheet'!A126)</f>
        <v/>
      </c>
      <c r="B124" s="66" t="str">
        <f ca="1">IF('Trust - Frontsheet'!A126="","",'Trust - Frontsheet'!D126)</f>
        <v/>
      </c>
      <c r="C124" s="66" t="str">
        <f ca="1">IF(VLOOKUP(A124,'Trust - Frontsheet'!$A$16:$AC$215,5,0)="","",VLOOKUP(A124,'Trust - Frontsheet'!$A$16:$AC$216,5,0))</f>
        <v/>
      </c>
      <c r="D124" s="66" t="str">
        <f ca="1">IF(VLOOKUP(A124,'Trust - Frontsheet'!$A$16:$AC$215,6,0)="","",VLOOKUP(A124,'Trust - Frontsheet'!$A$16:$AC$216,6,0))</f>
        <v/>
      </c>
      <c r="E124" s="66" t="str">
        <f ca="1">IF(A124="","",IF(AND('Trust - Frontsheet'!AK126&gt;1,ISNUMBER('Trust - Frontsheet'!AK126)),"Registered Nurses/Midwives Avg Day Fill rate &gt; 100%",""))</f>
        <v/>
      </c>
      <c r="F124" s="66" t="str">
        <f ca="1">IF(A124="","",IF(AND(ISNUMBER('Trust - Frontsheet'!AL126),'Trust - Frontsheet'!AL126&gt;1),"Non-Registered Nurses/Midwives Avg Day Fill rate &gt; 100%",""))</f>
        <v/>
      </c>
      <c r="G124" s="66" t="str">
        <f ca="1">IF(A124="","",IF(AND(ISNUMBER('Trust - Frontsheet'!AM126),'Trust - Frontsheet'!AM126&gt;1),"Registered Nursing Associates Day Fill rate &gt; 100%",""))</f>
        <v/>
      </c>
      <c r="H124" s="66" t="str">
        <f ca="1">IF(A124="","",IF(AND(ISNUMBER('Trust - Frontsheet'!AN126),'Trust - Frontsheet'!AN126&gt;1),"Non-Registered Nursing Associates Day Fill rate &gt; 100%",""))</f>
        <v/>
      </c>
      <c r="I124" s="66" t="str">
        <f ca="1">IF(A124="","",IF(AND(ISNUMBER('Trust - Frontsheet'!AO126),'Trust - Frontsheet'!AO126&gt;1),"Registered Nurses/Midwives Avg Night Fill rate &gt; 100%",""))</f>
        <v/>
      </c>
      <c r="J124" s="66" t="str">
        <f ca="1">IF(A124="","",IF(AND(ISNUMBER('Trust - Frontsheet'!AP126),'Trust - Frontsheet'!AP126&gt;1),"Non-Registered Nurses/Midwives Avg Night Fill rate &gt;100%",""))</f>
        <v/>
      </c>
      <c r="K124" s="66" t="str">
        <f ca="1">IF(A124="","",IF(AND(ISNUMBER('Trust - Frontsheet'!AQ126),'Trust - Frontsheet'!AQ126&gt;1),"Registered Nursing Associates Avg Night Fill rate 100%",""))</f>
        <v/>
      </c>
      <c r="L124" s="66" t="str">
        <f ca="1">IF(A124="","",IF(AND(ISNUMBER('Trust - Frontsheet'!AR126),'Trust - Frontsheet'!AR126&gt;1),"Non-Registered Nursing Associates Avg Night Fill rate &gt; 100%",""))</f>
        <v/>
      </c>
      <c r="M124" s="66" t="str">
        <f ca="1">IF(A124="","",IF(AND(ISNUMBER('Trust - Frontsheet'!AS126),'Trust - Frontsheet'!AS126&gt;1),"Registered Allied Health Professionals Avg Fill rate &gt; 100%",""))</f>
        <v/>
      </c>
      <c r="N124" s="66" t="str">
        <f ca="1">IF(A124="","",IF(AND(ISNUMBER('Trust - Frontsheet'!AT126),'Trust - Frontsheet'!AT126&gt;1),"Non-Registered Allied Health Professionals Avg Fill rate &gt; 100%",""))</f>
        <v/>
      </c>
      <c r="O124" s="66" t="str">
        <f ca="1">IF(A124="","",IF((VLOOKUP(A124,'Trust - Frontsheet'!$A$16:$AC$216,9,0)+VLOOKUP(A124,'Trust - Frontsheet'!$A$16:$AC$216,11,0)+VLOOKUP(A124,'Trust - Frontsheet'!$A$16:$AC$216,13,0)+VLOOKUP(A124,'Trust - Frontsheet'!$A$16:$AC$216,15,0)+VLOOKUP(A124,'Trust - Frontsheet'!$A$16:$AC$216,17,0)+VLOOKUP(A124,'Trust - Frontsheet'!$A$16:$AC$216,19,0)+VLOOKUP(A124,'Trust - Frontsheet'!$A$16:$AC$216,21,0)+VLOOKUP(A124,'Trust - Frontsheet'!$A$16:$AC$216,23,0)+VLOOKUP(A124,'Trust - Frontsheet'!$A$16:$AC$216,25,0)+VLOOKUP(A124,'Trust - Frontsheet'!$A$16:$AC$216,27,0))&lt;=0,"Planned hours aren't greater than zero",""))</f>
        <v/>
      </c>
      <c r="P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Frontsheet'!$A$16:$AC$216,28,0))&lt;=0,"Actual hours aren't greater than zero",""))</f>
        <v/>
      </c>
      <c r="Q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Frontsheet'!$A$16:$AC$216,28,0))&lt;1448,"Actual hours are under 1448",""))</f>
        <v/>
      </c>
      <c r="R124" s="66" t="str">
        <f ca="1">IF(A124="","",IF((VLOOKUP(A124,'Trust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Frontsheet'!$A$16:$AC$216,28,0))&gt;30000,"Actual hours are greater than 30,000",""))</f>
        <v/>
      </c>
      <c r="S124" s="66" t="str">
        <f ca="1">IF(A124="","",IF(AND((VLOOKUP(A124,'Trust - Frontsheet'!$A$16:$AC$216,10,0)+VLOOKUP(A124,'Trust - Frontsheet'!$A$16:$AC$216,12,0)+VLOOKUP(A124,'Trust - Frontsheet'!$A$16:$AC$216,14,0)+VLOOKUP(A124,'Trust - Frontsheet'!$A$16:$AC$216,16,0)+VLOOKUP(A124,'Trust - Frontsheet'!$A$16:$AC$216,18,0)+VLOOKUP(A124,'Trust - Frontsheet'!$A$16:$AC$216,20,0)+VLOOKUP(A124,'Trust - Frontsheet'!$A$16:$AC$216,22,0)+VLOOKUP(A124,'Trust - Frontsheet'!$A$16:$AC$216,24,0)+VLOOKUP(A124,'Trust - Frontsheet'!$A$16:$AC$216,26,0)+VLOOKUP(A124,'Trust - Frontsheet'!$A$16:$AC$216,28,0))&gt;0,VLOOKUP(A124,'Trust - Frontsheet'!$A$16:$AC$216,29,0)&lt;=0),"Actual hours entered with no patient count",""))</f>
        <v/>
      </c>
    </row>
    <row r="125" spans="1:19" ht="45" customHeight="1" x14ac:dyDescent="0.2">
      <c r="A125" s="66" t="str">
        <f ca="1">IF('Trust - Frontsheet'!A127="","",'Trust - Frontsheet'!A127)</f>
        <v/>
      </c>
      <c r="B125" s="66" t="str">
        <f ca="1">IF('Trust - Frontsheet'!A127="","",'Trust - Frontsheet'!D127)</f>
        <v/>
      </c>
      <c r="C125" s="66" t="str">
        <f ca="1">IF(VLOOKUP(A125,'Trust - Frontsheet'!$A$16:$AC$215,5,0)="","",VLOOKUP(A125,'Trust - Frontsheet'!$A$16:$AC$216,5,0))</f>
        <v/>
      </c>
      <c r="D125" s="66" t="str">
        <f ca="1">IF(VLOOKUP(A125,'Trust - Frontsheet'!$A$16:$AC$215,6,0)="","",VLOOKUP(A125,'Trust - Frontsheet'!$A$16:$AC$216,6,0))</f>
        <v/>
      </c>
      <c r="E125" s="66" t="str">
        <f ca="1">IF(A125="","",IF(AND('Trust - Frontsheet'!AK127&gt;1,ISNUMBER('Trust - Frontsheet'!AK127)),"Registered Nurses/Midwives Avg Day Fill rate &gt; 100%",""))</f>
        <v/>
      </c>
      <c r="F125" s="66" t="str">
        <f ca="1">IF(A125="","",IF(AND(ISNUMBER('Trust - Frontsheet'!AL127),'Trust - Frontsheet'!AL127&gt;1),"Non-Registered Nurses/Midwives Avg Day Fill rate &gt; 100%",""))</f>
        <v/>
      </c>
      <c r="G125" s="66" t="str">
        <f ca="1">IF(A125="","",IF(AND(ISNUMBER('Trust - Frontsheet'!AM127),'Trust - Frontsheet'!AM127&gt;1),"Registered Nursing Associates Day Fill rate &gt; 100%",""))</f>
        <v/>
      </c>
      <c r="H125" s="66" t="str">
        <f ca="1">IF(A125="","",IF(AND(ISNUMBER('Trust - Frontsheet'!AN127),'Trust - Frontsheet'!AN127&gt;1),"Non-Registered Nursing Associates Day Fill rate &gt; 100%",""))</f>
        <v/>
      </c>
      <c r="I125" s="66" t="str">
        <f ca="1">IF(A125="","",IF(AND(ISNUMBER('Trust - Frontsheet'!AO127),'Trust - Frontsheet'!AO127&gt;1),"Registered Nurses/Midwives Avg Night Fill rate &gt; 100%",""))</f>
        <v/>
      </c>
      <c r="J125" s="66" t="str">
        <f ca="1">IF(A125="","",IF(AND(ISNUMBER('Trust - Frontsheet'!AP127),'Trust - Frontsheet'!AP127&gt;1),"Non-Registered Nurses/Midwives Avg Night Fill rate &gt;100%",""))</f>
        <v/>
      </c>
      <c r="K125" s="66" t="str">
        <f ca="1">IF(A125="","",IF(AND(ISNUMBER('Trust - Frontsheet'!AQ127),'Trust - Frontsheet'!AQ127&gt;1),"Registered Nursing Associates Avg Night Fill rate 100%",""))</f>
        <v/>
      </c>
      <c r="L125" s="66" t="str">
        <f ca="1">IF(A125="","",IF(AND(ISNUMBER('Trust - Frontsheet'!AR127),'Trust - Frontsheet'!AR127&gt;1),"Non-Registered Nursing Associates Avg Night Fill rate &gt; 100%",""))</f>
        <v/>
      </c>
      <c r="M125" s="66" t="str">
        <f ca="1">IF(A125="","",IF(AND(ISNUMBER('Trust - Frontsheet'!AS127),'Trust - Frontsheet'!AS127&gt;1),"Registered Allied Health Professionals Avg Fill rate &gt; 100%",""))</f>
        <v/>
      </c>
      <c r="N125" s="66" t="str">
        <f ca="1">IF(A125="","",IF(AND(ISNUMBER('Trust - Frontsheet'!AT127),'Trust - Frontsheet'!AT127&gt;1),"Non-Registered Allied Health Professionals Avg Fill rate &gt; 100%",""))</f>
        <v/>
      </c>
      <c r="O125" s="66" t="str">
        <f ca="1">IF(A125="","",IF((VLOOKUP(A125,'Trust - Frontsheet'!$A$16:$AC$216,9,0)+VLOOKUP(A125,'Trust - Frontsheet'!$A$16:$AC$216,11,0)+VLOOKUP(A125,'Trust - Frontsheet'!$A$16:$AC$216,13,0)+VLOOKUP(A125,'Trust - Frontsheet'!$A$16:$AC$216,15,0)+VLOOKUP(A125,'Trust - Frontsheet'!$A$16:$AC$216,17,0)+VLOOKUP(A125,'Trust - Frontsheet'!$A$16:$AC$216,19,0)+VLOOKUP(A125,'Trust - Frontsheet'!$A$16:$AC$216,21,0)+VLOOKUP(A125,'Trust - Frontsheet'!$A$16:$AC$216,23,0)+VLOOKUP(A125,'Trust - Frontsheet'!$A$16:$AC$216,25,0)+VLOOKUP(A125,'Trust - Frontsheet'!$A$16:$AC$216,27,0))&lt;=0,"Planned hours aren't greater than zero",""))</f>
        <v/>
      </c>
      <c r="P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Frontsheet'!$A$16:$AC$216,28,0))&lt;=0,"Actual hours aren't greater than zero",""))</f>
        <v/>
      </c>
      <c r="Q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Frontsheet'!$A$16:$AC$216,28,0))&lt;1448,"Actual hours are under 1448",""))</f>
        <v/>
      </c>
      <c r="R125" s="66" t="str">
        <f ca="1">IF(A125="","",IF((VLOOKUP(A125,'Trust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Frontsheet'!$A$16:$AC$216,28,0))&gt;30000,"Actual hours are greater than 30,000",""))</f>
        <v/>
      </c>
      <c r="S125" s="66" t="str">
        <f ca="1">IF(A125="","",IF(AND((VLOOKUP(A125,'Trust - Frontsheet'!$A$16:$AC$216,10,0)+VLOOKUP(A125,'Trust - Frontsheet'!$A$16:$AC$216,12,0)+VLOOKUP(A125,'Trust - Frontsheet'!$A$16:$AC$216,14,0)+VLOOKUP(A125,'Trust - Frontsheet'!$A$16:$AC$216,16,0)+VLOOKUP(A125,'Trust - Frontsheet'!$A$16:$AC$216,18,0)+VLOOKUP(A125,'Trust - Frontsheet'!$A$16:$AC$216,20,0)+VLOOKUP(A125,'Trust - Frontsheet'!$A$16:$AC$216,22,0)+VLOOKUP(A125,'Trust - Frontsheet'!$A$16:$AC$216,24,0)+VLOOKUP(A125,'Trust - Frontsheet'!$A$16:$AC$216,26,0)+VLOOKUP(A125,'Trust - Frontsheet'!$A$16:$AC$216,28,0))&gt;0,VLOOKUP(A125,'Trust - Frontsheet'!$A$16:$AC$216,29,0)&lt;=0),"Actual hours entered with no patient count",""))</f>
        <v/>
      </c>
    </row>
    <row r="126" spans="1:19" ht="45" customHeight="1" x14ac:dyDescent="0.2">
      <c r="A126" s="66" t="str">
        <f ca="1">IF('Trust - Frontsheet'!A128="","",'Trust - Frontsheet'!A128)</f>
        <v/>
      </c>
      <c r="B126" s="66" t="str">
        <f ca="1">IF('Trust - Frontsheet'!A128="","",'Trust - Frontsheet'!D128)</f>
        <v/>
      </c>
      <c r="C126" s="66" t="str">
        <f ca="1">IF(VLOOKUP(A126,'Trust - Frontsheet'!$A$16:$AC$215,5,0)="","",VLOOKUP(A126,'Trust - Frontsheet'!$A$16:$AC$216,5,0))</f>
        <v/>
      </c>
      <c r="D126" s="66" t="str">
        <f ca="1">IF(VLOOKUP(A126,'Trust - Frontsheet'!$A$16:$AC$215,6,0)="","",VLOOKUP(A126,'Trust - Frontsheet'!$A$16:$AC$216,6,0))</f>
        <v/>
      </c>
      <c r="E126" s="66" t="str">
        <f ca="1">IF(A126="","",IF(AND('Trust - Frontsheet'!AK128&gt;1,ISNUMBER('Trust - Frontsheet'!AK128)),"Registered Nurses/Midwives Avg Day Fill rate &gt; 100%",""))</f>
        <v/>
      </c>
      <c r="F126" s="66" t="str">
        <f ca="1">IF(A126="","",IF(AND(ISNUMBER('Trust - Frontsheet'!AL128),'Trust - Frontsheet'!AL128&gt;1),"Non-Registered Nurses/Midwives Avg Day Fill rate &gt; 100%",""))</f>
        <v/>
      </c>
      <c r="G126" s="66" t="str">
        <f ca="1">IF(A126="","",IF(AND(ISNUMBER('Trust - Frontsheet'!AM128),'Trust - Frontsheet'!AM128&gt;1),"Registered Nursing Associates Day Fill rate &gt; 100%",""))</f>
        <v/>
      </c>
      <c r="H126" s="66" t="str">
        <f ca="1">IF(A126="","",IF(AND(ISNUMBER('Trust - Frontsheet'!AN128),'Trust - Frontsheet'!AN128&gt;1),"Non-Registered Nursing Associates Day Fill rate &gt; 100%",""))</f>
        <v/>
      </c>
      <c r="I126" s="66" t="str">
        <f ca="1">IF(A126="","",IF(AND(ISNUMBER('Trust - Frontsheet'!AO128),'Trust - Frontsheet'!AO128&gt;1),"Registered Nurses/Midwives Avg Night Fill rate &gt; 100%",""))</f>
        <v/>
      </c>
      <c r="J126" s="66" t="str">
        <f ca="1">IF(A126="","",IF(AND(ISNUMBER('Trust - Frontsheet'!AP128),'Trust - Frontsheet'!AP128&gt;1),"Non-Registered Nurses/Midwives Avg Night Fill rate &gt;100%",""))</f>
        <v/>
      </c>
      <c r="K126" s="66" t="str">
        <f ca="1">IF(A126="","",IF(AND(ISNUMBER('Trust - Frontsheet'!AQ128),'Trust - Frontsheet'!AQ128&gt;1),"Registered Nursing Associates Avg Night Fill rate 100%",""))</f>
        <v/>
      </c>
      <c r="L126" s="66" t="str">
        <f ca="1">IF(A126="","",IF(AND(ISNUMBER('Trust - Frontsheet'!AR128),'Trust - Frontsheet'!AR128&gt;1),"Non-Registered Nursing Associates Avg Night Fill rate &gt; 100%",""))</f>
        <v/>
      </c>
      <c r="M126" s="66" t="str">
        <f ca="1">IF(A126="","",IF(AND(ISNUMBER('Trust - Frontsheet'!AS128),'Trust - Frontsheet'!AS128&gt;1),"Registered Allied Health Professionals Avg Fill rate &gt; 100%",""))</f>
        <v/>
      </c>
      <c r="N126" s="66" t="str">
        <f ca="1">IF(A126="","",IF(AND(ISNUMBER('Trust - Frontsheet'!AT128),'Trust - Frontsheet'!AT128&gt;1),"Non-Registered Allied Health Professionals Avg Fill rate &gt; 100%",""))</f>
        <v/>
      </c>
      <c r="O126" s="66" t="str">
        <f ca="1">IF(A126="","",IF((VLOOKUP(A126,'Trust - Frontsheet'!$A$16:$AC$216,9,0)+VLOOKUP(A126,'Trust - Frontsheet'!$A$16:$AC$216,11,0)+VLOOKUP(A126,'Trust - Frontsheet'!$A$16:$AC$216,13,0)+VLOOKUP(A126,'Trust - Frontsheet'!$A$16:$AC$216,15,0)+VLOOKUP(A126,'Trust - Frontsheet'!$A$16:$AC$216,17,0)+VLOOKUP(A126,'Trust - Frontsheet'!$A$16:$AC$216,19,0)+VLOOKUP(A126,'Trust - Frontsheet'!$A$16:$AC$216,21,0)+VLOOKUP(A126,'Trust - Frontsheet'!$A$16:$AC$216,23,0)+VLOOKUP(A126,'Trust - Frontsheet'!$A$16:$AC$216,25,0)+VLOOKUP(A126,'Trust - Frontsheet'!$A$16:$AC$216,27,0))&lt;=0,"Planned hours aren't greater than zero",""))</f>
        <v/>
      </c>
      <c r="P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Frontsheet'!$A$16:$AC$216,28,0))&lt;=0,"Actual hours aren't greater than zero",""))</f>
        <v/>
      </c>
      <c r="Q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Frontsheet'!$A$16:$AC$216,28,0))&lt;1448,"Actual hours are under 1448",""))</f>
        <v/>
      </c>
      <c r="R126" s="66" t="str">
        <f ca="1">IF(A126="","",IF((VLOOKUP(A126,'Trust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Frontsheet'!$A$16:$AC$216,28,0))&gt;30000,"Actual hours are greater than 30,000",""))</f>
        <v/>
      </c>
      <c r="S126" s="66" t="str">
        <f ca="1">IF(A126="","",IF(AND((VLOOKUP(A126,'Trust - Frontsheet'!$A$16:$AC$216,10,0)+VLOOKUP(A126,'Trust - Frontsheet'!$A$16:$AC$216,12,0)+VLOOKUP(A126,'Trust - Frontsheet'!$A$16:$AC$216,14,0)+VLOOKUP(A126,'Trust - Frontsheet'!$A$16:$AC$216,16,0)+VLOOKUP(A126,'Trust - Frontsheet'!$A$16:$AC$216,18,0)+VLOOKUP(A126,'Trust - Frontsheet'!$A$16:$AC$216,20,0)+VLOOKUP(A126,'Trust - Frontsheet'!$A$16:$AC$216,22,0)+VLOOKUP(A126,'Trust - Frontsheet'!$A$16:$AC$216,24,0)+VLOOKUP(A126,'Trust - Frontsheet'!$A$16:$AC$216,26,0)+VLOOKUP(A126,'Trust - Frontsheet'!$A$16:$AC$216,28,0))&gt;0,VLOOKUP(A126,'Trust - Frontsheet'!$A$16:$AC$216,29,0)&lt;=0),"Actual hours entered with no patient count",""))</f>
        <v/>
      </c>
    </row>
    <row r="127" spans="1:19" ht="45" customHeight="1" x14ac:dyDescent="0.2">
      <c r="A127" s="66" t="str">
        <f ca="1">IF('Trust - Frontsheet'!A129="","",'Trust - Frontsheet'!A129)</f>
        <v/>
      </c>
      <c r="B127" s="66" t="str">
        <f ca="1">IF('Trust - Frontsheet'!A129="","",'Trust - Frontsheet'!D129)</f>
        <v/>
      </c>
      <c r="C127" s="66" t="str">
        <f ca="1">IF(VLOOKUP(A127,'Trust - Frontsheet'!$A$16:$AC$215,5,0)="","",VLOOKUP(A127,'Trust - Frontsheet'!$A$16:$AC$216,5,0))</f>
        <v/>
      </c>
      <c r="D127" s="66" t="str">
        <f ca="1">IF(VLOOKUP(A127,'Trust - Frontsheet'!$A$16:$AC$215,6,0)="","",VLOOKUP(A127,'Trust - Frontsheet'!$A$16:$AC$216,6,0))</f>
        <v/>
      </c>
      <c r="E127" s="66" t="str">
        <f ca="1">IF(A127="","",IF(AND('Trust - Frontsheet'!AK129&gt;1,ISNUMBER('Trust - Frontsheet'!AK129)),"Registered Nurses/Midwives Avg Day Fill rate &gt; 100%",""))</f>
        <v/>
      </c>
      <c r="F127" s="66" t="str">
        <f ca="1">IF(A127="","",IF(AND(ISNUMBER('Trust - Frontsheet'!AL129),'Trust - Frontsheet'!AL129&gt;1),"Non-Registered Nurses/Midwives Avg Day Fill rate &gt; 100%",""))</f>
        <v/>
      </c>
      <c r="G127" s="66" t="str">
        <f ca="1">IF(A127="","",IF(AND(ISNUMBER('Trust - Frontsheet'!AM129),'Trust - Frontsheet'!AM129&gt;1),"Registered Nursing Associates Day Fill rate &gt; 100%",""))</f>
        <v/>
      </c>
      <c r="H127" s="66" t="str">
        <f ca="1">IF(A127="","",IF(AND(ISNUMBER('Trust - Frontsheet'!AN129),'Trust - Frontsheet'!AN129&gt;1),"Non-Registered Nursing Associates Day Fill rate &gt; 100%",""))</f>
        <v/>
      </c>
      <c r="I127" s="66" t="str">
        <f ca="1">IF(A127="","",IF(AND(ISNUMBER('Trust - Frontsheet'!AO129),'Trust - Frontsheet'!AO129&gt;1),"Registered Nurses/Midwives Avg Night Fill rate &gt; 100%",""))</f>
        <v/>
      </c>
      <c r="J127" s="66" t="str">
        <f ca="1">IF(A127="","",IF(AND(ISNUMBER('Trust - Frontsheet'!AP129),'Trust - Frontsheet'!AP129&gt;1),"Non-Registered Nurses/Midwives Avg Night Fill rate &gt;100%",""))</f>
        <v/>
      </c>
      <c r="K127" s="66" t="str">
        <f ca="1">IF(A127="","",IF(AND(ISNUMBER('Trust - Frontsheet'!AQ129),'Trust - Frontsheet'!AQ129&gt;1),"Registered Nursing Associates Avg Night Fill rate 100%",""))</f>
        <v/>
      </c>
      <c r="L127" s="66" t="str">
        <f ca="1">IF(A127="","",IF(AND(ISNUMBER('Trust - Frontsheet'!AR129),'Trust - Frontsheet'!AR129&gt;1),"Non-Registered Nursing Associates Avg Night Fill rate &gt; 100%",""))</f>
        <v/>
      </c>
      <c r="M127" s="66" t="str">
        <f ca="1">IF(A127="","",IF(AND(ISNUMBER('Trust - Frontsheet'!AS129),'Trust - Frontsheet'!AS129&gt;1),"Registered Allied Health Professionals Avg Fill rate &gt; 100%",""))</f>
        <v/>
      </c>
      <c r="N127" s="66" t="str">
        <f ca="1">IF(A127="","",IF(AND(ISNUMBER('Trust - Frontsheet'!AT129),'Trust - Frontsheet'!AT129&gt;1),"Non-Registered Allied Health Professionals Avg Fill rate &gt; 100%",""))</f>
        <v/>
      </c>
      <c r="O127" s="66" t="str">
        <f ca="1">IF(A127="","",IF((VLOOKUP(A127,'Trust - Frontsheet'!$A$16:$AC$216,9,0)+VLOOKUP(A127,'Trust - Frontsheet'!$A$16:$AC$216,11,0)+VLOOKUP(A127,'Trust - Frontsheet'!$A$16:$AC$216,13,0)+VLOOKUP(A127,'Trust - Frontsheet'!$A$16:$AC$216,15,0)+VLOOKUP(A127,'Trust - Frontsheet'!$A$16:$AC$216,17,0)+VLOOKUP(A127,'Trust - Frontsheet'!$A$16:$AC$216,19,0)+VLOOKUP(A127,'Trust - Frontsheet'!$A$16:$AC$216,21,0)+VLOOKUP(A127,'Trust - Frontsheet'!$A$16:$AC$216,23,0)+VLOOKUP(A127,'Trust - Frontsheet'!$A$16:$AC$216,25,0)+VLOOKUP(A127,'Trust - Frontsheet'!$A$16:$AC$216,27,0))&lt;=0,"Planned hours aren't greater than zero",""))</f>
        <v/>
      </c>
      <c r="P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Frontsheet'!$A$16:$AC$216,28,0))&lt;=0,"Actual hours aren't greater than zero",""))</f>
        <v/>
      </c>
      <c r="Q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Frontsheet'!$A$16:$AC$216,28,0))&lt;1448,"Actual hours are under 1448",""))</f>
        <v/>
      </c>
      <c r="R127" s="66" t="str">
        <f ca="1">IF(A127="","",IF((VLOOKUP(A127,'Trust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Frontsheet'!$A$16:$AC$216,28,0))&gt;30000,"Actual hours are greater than 30,000",""))</f>
        <v/>
      </c>
      <c r="S127" s="66" t="str">
        <f ca="1">IF(A127="","",IF(AND((VLOOKUP(A127,'Trust - Frontsheet'!$A$16:$AC$216,10,0)+VLOOKUP(A127,'Trust - Frontsheet'!$A$16:$AC$216,12,0)+VLOOKUP(A127,'Trust - Frontsheet'!$A$16:$AC$216,14,0)+VLOOKUP(A127,'Trust - Frontsheet'!$A$16:$AC$216,16,0)+VLOOKUP(A127,'Trust - Frontsheet'!$A$16:$AC$216,18,0)+VLOOKUP(A127,'Trust - Frontsheet'!$A$16:$AC$216,20,0)+VLOOKUP(A127,'Trust - Frontsheet'!$A$16:$AC$216,22,0)+VLOOKUP(A127,'Trust - Frontsheet'!$A$16:$AC$216,24,0)+VLOOKUP(A127,'Trust - Frontsheet'!$A$16:$AC$216,26,0)+VLOOKUP(A127,'Trust - Frontsheet'!$A$16:$AC$216,28,0))&gt;0,VLOOKUP(A127,'Trust - Frontsheet'!$A$16:$AC$216,29,0)&lt;=0),"Actual hours entered with no patient count",""))</f>
        <v/>
      </c>
    </row>
    <row r="128" spans="1:19" ht="45" customHeight="1" x14ac:dyDescent="0.2">
      <c r="A128" s="66" t="str">
        <f ca="1">IF('Trust - Frontsheet'!A130="","",'Trust - Frontsheet'!A130)</f>
        <v/>
      </c>
      <c r="B128" s="66" t="str">
        <f ca="1">IF('Trust - Frontsheet'!A130="","",'Trust - Frontsheet'!D130)</f>
        <v/>
      </c>
      <c r="C128" s="66" t="str">
        <f ca="1">IF(VLOOKUP(A128,'Trust - Frontsheet'!$A$16:$AC$215,5,0)="","",VLOOKUP(A128,'Trust - Frontsheet'!$A$16:$AC$216,5,0))</f>
        <v/>
      </c>
      <c r="D128" s="66" t="str">
        <f ca="1">IF(VLOOKUP(A128,'Trust - Frontsheet'!$A$16:$AC$215,6,0)="","",VLOOKUP(A128,'Trust - Frontsheet'!$A$16:$AC$216,6,0))</f>
        <v/>
      </c>
      <c r="E128" s="66" t="str">
        <f ca="1">IF(A128="","",IF(AND('Trust - Frontsheet'!AK130&gt;1,ISNUMBER('Trust - Frontsheet'!AK130)),"Registered Nurses/Midwives Avg Day Fill rate &gt; 100%",""))</f>
        <v/>
      </c>
      <c r="F128" s="66" t="str">
        <f ca="1">IF(A128="","",IF(AND(ISNUMBER('Trust - Frontsheet'!AL130),'Trust - Frontsheet'!AL130&gt;1),"Non-Registered Nurses/Midwives Avg Day Fill rate &gt; 100%",""))</f>
        <v/>
      </c>
      <c r="G128" s="66" t="str">
        <f ca="1">IF(A128="","",IF(AND(ISNUMBER('Trust - Frontsheet'!AM130),'Trust - Frontsheet'!AM130&gt;1),"Registered Nursing Associates Day Fill rate &gt; 100%",""))</f>
        <v/>
      </c>
      <c r="H128" s="66" t="str">
        <f ca="1">IF(A128="","",IF(AND(ISNUMBER('Trust - Frontsheet'!AN130),'Trust - Frontsheet'!AN130&gt;1),"Non-Registered Nursing Associates Day Fill rate &gt; 100%",""))</f>
        <v/>
      </c>
      <c r="I128" s="66" t="str">
        <f ca="1">IF(A128="","",IF(AND(ISNUMBER('Trust - Frontsheet'!AO130),'Trust - Frontsheet'!AO130&gt;1),"Registered Nurses/Midwives Avg Night Fill rate &gt; 100%",""))</f>
        <v/>
      </c>
      <c r="J128" s="66" t="str">
        <f ca="1">IF(A128="","",IF(AND(ISNUMBER('Trust - Frontsheet'!AP130),'Trust - Frontsheet'!AP130&gt;1),"Non-Registered Nurses/Midwives Avg Night Fill rate &gt;100%",""))</f>
        <v/>
      </c>
      <c r="K128" s="66" t="str">
        <f ca="1">IF(A128="","",IF(AND(ISNUMBER('Trust - Frontsheet'!AQ130),'Trust - Frontsheet'!AQ130&gt;1),"Registered Nursing Associates Avg Night Fill rate 100%",""))</f>
        <v/>
      </c>
      <c r="L128" s="66" t="str">
        <f ca="1">IF(A128="","",IF(AND(ISNUMBER('Trust - Frontsheet'!AR130),'Trust - Frontsheet'!AR130&gt;1),"Non-Registered Nursing Associates Avg Night Fill rate &gt; 100%",""))</f>
        <v/>
      </c>
      <c r="M128" s="66" t="str">
        <f ca="1">IF(A128="","",IF(AND(ISNUMBER('Trust - Frontsheet'!AS130),'Trust - Frontsheet'!AS130&gt;1),"Registered Allied Health Professionals Avg Fill rate &gt; 100%",""))</f>
        <v/>
      </c>
      <c r="N128" s="66" t="str">
        <f ca="1">IF(A128="","",IF(AND(ISNUMBER('Trust - Frontsheet'!AT130),'Trust - Frontsheet'!AT130&gt;1),"Non-Registered Allied Health Professionals Avg Fill rate &gt; 100%",""))</f>
        <v/>
      </c>
      <c r="O128" s="66" t="str">
        <f ca="1">IF(A128="","",IF((VLOOKUP(A128,'Trust - Frontsheet'!$A$16:$AC$216,9,0)+VLOOKUP(A128,'Trust - Frontsheet'!$A$16:$AC$216,11,0)+VLOOKUP(A128,'Trust - Frontsheet'!$A$16:$AC$216,13,0)+VLOOKUP(A128,'Trust - Frontsheet'!$A$16:$AC$216,15,0)+VLOOKUP(A128,'Trust - Frontsheet'!$A$16:$AC$216,17,0)+VLOOKUP(A128,'Trust - Frontsheet'!$A$16:$AC$216,19,0)+VLOOKUP(A128,'Trust - Frontsheet'!$A$16:$AC$216,21,0)+VLOOKUP(A128,'Trust - Frontsheet'!$A$16:$AC$216,23,0)+VLOOKUP(A128,'Trust - Frontsheet'!$A$16:$AC$216,25,0)+VLOOKUP(A128,'Trust - Frontsheet'!$A$16:$AC$216,27,0))&lt;=0,"Planned hours aren't greater than zero",""))</f>
        <v/>
      </c>
      <c r="P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Frontsheet'!$A$16:$AC$216,28,0))&lt;=0,"Actual hours aren't greater than zero",""))</f>
        <v/>
      </c>
      <c r="Q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Frontsheet'!$A$16:$AC$216,28,0))&lt;1448,"Actual hours are under 1448",""))</f>
        <v/>
      </c>
      <c r="R128" s="66" t="str">
        <f ca="1">IF(A128="","",IF((VLOOKUP(A128,'Trust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Frontsheet'!$A$16:$AC$216,28,0))&gt;30000,"Actual hours are greater than 30,000",""))</f>
        <v/>
      </c>
      <c r="S128" s="66" t="str">
        <f ca="1">IF(A128="","",IF(AND((VLOOKUP(A128,'Trust - Frontsheet'!$A$16:$AC$216,10,0)+VLOOKUP(A128,'Trust - Frontsheet'!$A$16:$AC$216,12,0)+VLOOKUP(A128,'Trust - Frontsheet'!$A$16:$AC$216,14,0)+VLOOKUP(A128,'Trust - Frontsheet'!$A$16:$AC$216,16,0)+VLOOKUP(A128,'Trust - Frontsheet'!$A$16:$AC$216,18,0)+VLOOKUP(A128,'Trust - Frontsheet'!$A$16:$AC$216,20,0)+VLOOKUP(A128,'Trust - Frontsheet'!$A$16:$AC$216,22,0)+VLOOKUP(A128,'Trust - Frontsheet'!$A$16:$AC$216,24,0)+VLOOKUP(A128,'Trust - Frontsheet'!$A$16:$AC$216,26,0)+VLOOKUP(A128,'Trust - Frontsheet'!$A$16:$AC$216,28,0))&gt;0,VLOOKUP(A128,'Trust - Frontsheet'!$A$16:$AC$216,29,0)&lt;=0),"Actual hours entered with no patient count",""))</f>
        <v/>
      </c>
    </row>
    <row r="129" spans="1:19" ht="45" customHeight="1" x14ac:dyDescent="0.2">
      <c r="A129" s="66" t="str">
        <f ca="1">IF('Trust - Frontsheet'!A131="","",'Trust - Frontsheet'!A131)</f>
        <v/>
      </c>
      <c r="B129" s="66" t="str">
        <f ca="1">IF('Trust - Frontsheet'!A131="","",'Trust - Frontsheet'!D131)</f>
        <v/>
      </c>
      <c r="C129" s="66" t="str">
        <f ca="1">IF(VLOOKUP(A129,'Trust - Frontsheet'!$A$16:$AC$215,5,0)="","",VLOOKUP(A129,'Trust - Frontsheet'!$A$16:$AC$216,5,0))</f>
        <v/>
      </c>
      <c r="D129" s="66" t="str">
        <f ca="1">IF(VLOOKUP(A129,'Trust - Frontsheet'!$A$16:$AC$215,6,0)="","",VLOOKUP(A129,'Trust - Frontsheet'!$A$16:$AC$216,6,0))</f>
        <v/>
      </c>
      <c r="E129" s="66" t="str">
        <f ca="1">IF(A129="","",IF(AND('Trust - Frontsheet'!AK131&gt;1,ISNUMBER('Trust - Frontsheet'!AK131)),"Registered Nurses/Midwives Avg Day Fill rate &gt; 100%",""))</f>
        <v/>
      </c>
      <c r="F129" s="66" t="str">
        <f ca="1">IF(A129="","",IF(AND(ISNUMBER('Trust - Frontsheet'!AL131),'Trust - Frontsheet'!AL131&gt;1),"Non-Registered Nurses/Midwives Avg Day Fill rate &gt; 100%",""))</f>
        <v/>
      </c>
      <c r="G129" s="66" t="str">
        <f ca="1">IF(A129="","",IF(AND(ISNUMBER('Trust - Frontsheet'!AM131),'Trust - Frontsheet'!AM131&gt;1),"Registered Nursing Associates Day Fill rate &gt; 100%",""))</f>
        <v/>
      </c>
      <c r="H129" s="66" t="str">
        <f ca="1">IF(A129="","",IF(AND(ISNUMBER('Trust - Frontsheet'!AN131),'Trust - Frontsheet'!AN131&gt;1),"Non-Registered Nursing Associates Day Fill rate &gt; 100%",""))</f>
        <v/>
      </c>
      <c r="I129" s="66" t="str">
        <f ca="1">IF(A129="","",IF(AND(ISNUMBER('Trust - Frontsheet'!AO131),'Trust - Frontsheet'!AO131&gt;1),"Registered Nurses/Midwives Avg Night Fill rate &gt; 100%",""))</f>
        <v/>
      </c>
      <c r="J129" s="66" t="str">
        <f ca="1">IF(A129="","",IF(AND(ISNUMBER('Trust - Frontsheet'!AP131),'Trust - Frontsheet'!AP131&gt;1),"Non-Registered Nurses/Midwives Avg Night Fill rate &gt;100%",""))</f>
        <v/>
      </c>
      <c r="K129" s="66" t="str">
        <f ca="1">IF(A129="","",IF(AND(ISNUMBER('Trust - Frontsheet'!AQ131),'Trust - Frontsheet'!AQ131&gt;1),"Registered Nursing Associates Avg Night Fill rate 100%",""))</f>
        <v/>
      </c>
      <c r="L129" s="66" t="str">
        <f ca="1">IF(A129="","",IF(AND(ISNUMBER('Trust - Frontsheet'!AR131),'Trust - Frontsheet'!AR131&gt;1),"Non-Registered Nursing Associates Avg Night Fill rate &gt; 100%",""))</f>
        <v/>
      </c>
      <c r="M129" s="66" t="str">
        <f ca="1">IF(A129="","",IF(AND(ISNUMBER('Trust - Frontsheet'!AS131),'Trust - Frontsheet'!AS131&gt;1),"Registered Allied Health Professionals Avg Fill rate &gt; 100%",""))</f>
        <v/>
      </c>
      <c r="N129" s="66" t="str">
        <f ca="1">IF(A129="","",IF(AND(ISNUMBER('Trust - Frontsheet'!AT131),'Trust - Frontsheet'!AT131&gt;1),"Non-Registered Allied Health Professionals Avg Fill rate &gt; 100%",""))</f>
        <v/>
      </c>
      <c r="O129" s="66" t="str">
        <f ca="1">IF(A129="","",IF((VLOOKUP(A129,'Trust - Frontsheet'!$A$16:$AC$216,9,0)+VLOOKUP(A129,'Trust - Frontsheet'!$A$16:$AC$216,11,0)+VLOOKUP(A129,'Trust - Frontsheet'!$A$16:$AC$216,13,0)+VLOOKUP(A129,'Trust - Frontsheet'!$A$16:$AC$216,15,0)+VLOOKUP(A129,'Trust - Frontsheet'!$A$16:$AC$216,17,0)+VLOOKUP(A129,'Trust - Frontsheet'!$A$16:$AC$216,19,0)+VLOOKUP(A129,'Trust - Frontsheet'!$A$16:$AC$216,21,0)+VLOOKUP(A129,'Trust - Frontsheet'!$A$16:$AC$216,23,0)+VLOOKUP(A129,'Trust - Frontsheet'!$A$16:$AC$216,25,0)+VLOOKUP(A129,'Trust - Frontsheet'!$A$16:$AC$216,27,0))&lt;=0,"Planned hours aren't greater than zero",""))</f>
        <v/>
      </c>
      <c r="P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Frontsheet'!$A$16:$AC$216,28,0))&lt;=0,"Actual hours aren't greater than zero",""))</f>
        <v/>
      </c>
      <c r="Q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Frontsheet'!$A$16:$AC$216,28,0))&lt;1448,"Actual hours are under 1448",""))</f>
        <v/>
      </c>
      <c r="R129" s="66" t="str">
        <f ca="1">IF(A129="","",IF((VLOOKUP(A129,'Trust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Frontsheet'!$A$16:$AC$216,28,0))&gt;30000,"Actual hours are greater than 30,000",""))</f>
        <v/>
      </c>
      <c r="S129" s="66" t="str">
        <f ca="1">IF(A129="","",IF(AND((VLOOKUP(A129,'Trust - Frontsheet'!$A$16:$AC$216,10,0)+VLOOKUP(A129,'Trust - Frontsheet'!$A$16:$AC$216,12,0)+VLOOKUP(A129,'Trust - Frontsheet'!$A$16:$AC$216,14,0)+VLOOKUP(A129,'Trust - Frontsheet'!$A$16:$AC$216,16,0)+VLOOKUP(A129,'Trust - Frontsheet'!$A$16:$AC$216,18,0)+VLOOKUP(A129,'Trust - Frontsheet'!$A$16:$AC$216,20,0)+VLOOKUP(A129,'Trust - Frontsheet'!$A$16:$AC$216,22,0)+VLOOKUP(A129,'Trust - Frontsheet'!$A$16:$AC$216,24,0)+VLOOKUP(A129,'Trust - Frontsheet'!$A$16:$AC$216,26,0)+VLOOKUP(A129,'Trust - Frontsheet'!$A$16:$AC$216,28,0))&gt;0,VLOOKUP(A129,'Trust - Frontsheet'!$A$16:$AC$216,29,0)&lt;=0),"Actual hours entered with no patient count",""))</f>
        <v/>
      </c>
    </row>
    <row r="130" spans="1:19" ht="45" customHeight="1" x14ac:dyDescent="0.2">
      <c r="A130" s="66" t="str">
        <f ca="1">IF('Trust - Frontsheet'!A132="","",'Trust - Frontsheet'!A132)</f>
        <v/>
      </c>
      <c r="B130" s="66" t="str">
        <f ca="1">IF('Trust - Frontsheet'!A132="","",'Trust - Frontsheet'!D132)</f>
        <v/>
      </c>
      <c r="C130" s="66" t="str">
        <f ca="1">IF(VLOOKUP(A130,'Trust - Frontsheet'!$A$16:$AC$215,5,0)="","",VLOOKUP(A130,'Trust - Frontsheet'!$A$16:$AC$216,5,0))</f>
        <v/>
      </c>
      <c r="D130" s="66" t="str">
        <f ca="1">IF(VLOOKUP(A130,'Trust - Frontsheet'!$A$16:$AC$215,6,0)="","",VLOOKUP(A130,'Trust - Frontsheet'!$A$16:$AC$216,6,0))</f>
        <v/>
      </c>
      <c r="E130" s="66" t="str">
        <f ca="1">IF(A130="","",IF(AND('Trust - Frontsheet'!AK132&gt;1,ISNUMBER('Trust - Frontsheet'!AK132)),"Registered Nurses/Midwives Avg Day Fill rate &gt; 100%",""))</f>
        <v/>
      </c>
      <c r="F130" s="66" t="str">
        <f ca="1">IF(A130="","",IF(AND(ISNUMBER('Trust - Frontsheet'!AL132),'Trust - Frontsheet'!AL132&gt;1),"Non-Registered Nurses/Midwives Avg Day Fill rate &gt; 100%",""))</f>
        <v/>
      </c>
      <c r="G130" s="66" t="str">
        <f ca="1">IF(A130="","",IF(AND(ISNUMBER('Trust - Frontsheet'!AM132),'Trust - Frontsheet'!AM132&gt;1),"Registered Nursing Associates Day Fill rate &gt; 100%",""))</f>
        <v/>
      </c>
      <c r="H130" s="66" t="str">
        <f ca="1">IF(A130="","",IF(AND(ISNUMBER('Trust - Frontsheet'!AN132),'Trust - Frontsheet'!AN132&gt;1),"Non-Registered Nursing Associates Day Fill rate &gt; 100%",""))</f>
        <v/>
      </c>
      <c r="I130" s="66" t="str">
        <f ca="1">IF(A130="","",IF(AND(ISNUMBER('Trust - Frontsheet'!AO132),'Trust - Frontsheet'!AO132&gt;1),"Registered Nurses/Midwives Avg Night Fill rate &gt; 100%",""))</f>
        <v/>
      </c>
      <c r="J130" s="66" t="str">
        <f ca="1">IF(A130="","",IF(AND(ISNUMBER('Trust - Frontsheet'!AP132),'Trust - Frontsheet'!AP132&gt;1),"Non-Registered Nurses/Midwives Avg Night Fill rate &gt;100%",""))</f>
        <v/>
      </c>
      <c r="K130" s="66" t="str">
        <f ca="1">IF(A130="","",IF(AND(ISNUMBER('Trust - Frontsheet'!AQ132),'Trust - Frontsheet'!AQ132&gt;1),"Registered Nursing Associates Avg Night Fill rate 100%",""))</f>
        <v/>
      </c>
      <c r="L130" s="66" t="str">
        <f ca="1">IF(A130="","",IF(AND(ISNUMBER('Trust - Frontsheet'!AR132),'Trust - Frontsheet'!AR132&gt;1),"Non-Registered Nursing Associates Avg Night Fill rate &gt; 100%",""))</f>
        <v/>
      </c>
      <c r="M130" s="66" t="str">
        <f ca="1">IF(A130="","",IF(AND(ISNUMBER('Trust - Frontsheet'!AS132),'Trust - Frontsheet'!AS132&gt;1),"Registered Allied Health Professionals Avg Fill rate &gt; 100%",""))</f>
        <v/>
      </c>
      <c r="N130" s="66" t="str">
        <f ca="1">IF(A130="","",IF(AND(ISNUMBER('Trust - Frontsheet'!AT132),'Trust - Frontsheet'!AT132&gt;1),"Non-Registered Allied Health Professionals Avg Fill rate &gt; 100%",""))</f>
        <v/>
      </c>
      <c r="O130" s="66" t="str">
        <f ca="1">IF(A130="","",IF((VLOOKUP(A130,'Trust - Frontsheet'!$A$16:$AC$216,9,0)+VLOOKUP(A130,'Trust - Frontsheet'!$A$16:$AC$216,11,0)+VLOOKUP(A130,'Trust - Frontsheet'!$A$16:$AC$216,13,0)+VLOOKUP(A130,'Trust - Frontsheet'!$A$16:$AC$216,15,0)+VLOOKUP(A130,'Trust - Frontsheet'!$A$16:$AC$216,17,0)+VLOOKUP(A130,'Trust - Frontsheet'!$A$16:$AC$216,19,0)+VLOOKUP(A130,'Trust - Frontsheet'!$A$16:$AC$216,21,0)+VLOOKUP(A130,'Trust - Frontsheet'!$A$16:$AC$216,23,0)+VLOOKUP(A130,'Trust - Frontsheet'!$A$16:$AC$216,25,0)+VLOOKUP(A130,'Trust - Frontsheet'!$A$16:$AC$216,27,0))&lt;=0,"Planned hours aren't greater than zero",""))</f>
        <v/>
      </c>
      <c r="P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Frontsheet'!$A$16:$AC$216,28,0))&lt;=0,"Actual hours aren't greater than zero",""))</f>
        <v/>
      </c>
      <c r="Q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Frontsheet'!$A$16:$AC$216,28,0))&lt;1448,"Actual hours are under 1448",""))</f>
        <v/>
      </c>
      <c r="R130" s="66" t="str">
        <f ca="1">IF(A130="","",IF((VLOOKUP(A130,'Trust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Frontsheet'!$A$16:$AC$216,28,0))&gt;30000,"Actual hours are greater than 30,000",""))</f>
        <v/>
      </c>
      <c r="S130" s="66" t="str">
        <f ca="1">IF(A130="","",IF(AND((VLOOKUP(A130,'Trust - Frontsheet'!$A$16:$AC$216,10,0)+VLOOKUP(A130,'Trust - Frontsheet'!$A$16:$AC$216,12,0)+VLOOKUP(A130,'Trust - Frontsheet'!$A$16:$AC$216,14,0)+VLOOKUP(A130,'Trust - Frontsheet'!$A$16:$AC$216,16,0)+VLOOKUP(A130,'Trust - Frontsheet'!$A$16:$AC$216,18,0)+VLOOKUP(A130,'Trust - Frontsheet'!$A$16:$AC$216,20,0)+VLOOKUP(A130,'Trust - Frontsheet'!$A$16:$AC$216,22,0)+VLOOKUP(A130,'Trust - Frontsheet'!$A$16:$AC$216,24,0)+VLOOKUP(A130,'Trust - Frontsheet'!$A$16:$AC$216,26,0)+VLOOKUP(A130,'Trust - Frontsheet'!$A$16:$AC$216,28,0))&gt;0,VLOOKUP(A130,'Trust - Frontsheet'!$A$16:$AC$216,29,0)&lt;=0),"Actual hours entered with no patient count",""))</f>
        <v/>
      </c>
    </row>
    <row r="131" spans="1:19" ht="45" customHeight="1" x14ac:dyDescent="0.2">
      <c r="A131" s="66" t="str">
        <f ca="1">IF('Trust - Frontsheet'!A133="","",'Trust - Frontsheet'!A133)</f>
        <v/>
      </c>
      <c r="B131" s="66" t="str">
        <f ca="1">IF('Trust - Frontsheet'!A133="","",'Trust - Frontsheet'!D133)</f>
        <v/>
      </c>
      <c r="C131" s="66" t="str">
        <f ca="1">IF(VLOOKUP(A131,'Trust - Frontsheet'!$A$16:$AC$215,5,0)="","",VLOOKUP(A131,'Trust - Frontsheet'!$A$16:$AC$216,5,0))</f>
        <v/>
      </c>
      <c r="D131" s="66" t="str">
        <f ca="1">IF(VLOOKUP(A131,'Trust - Frontsheet'!$A$16:$AC$215,6,0)="","",VLOOKUP(A131,'Trust - Frontsheet'!$A$16:$AC$216,6,0))</f>
        <v/>
      </c>
      <c r="E131" s="66" t="str">
        <f ca="1">IF(A131="","",IF(AND('Trust - Frontsheet'!AK133&gt;1,ISNUMBER('Trust - Frontsheet'!AK133)),"Registered Nurses/Midwives Avg Day Fill rate &gt; 100%",""))</f>
        <v/>
      </c>
      <c r="F131" s="66" t="str">
        <f ca="1">IF(A131="","",IF(AND(ISNUMBER('Trust - Frontsheet'!AL133),'Trust - Frontsheet'!AL133&gt;1),"Non-Registered Nurses/Midwives Avg Day Fill rate &gt; 100%",""))</f>
        <v/>
      </c>
      <c r="G131" s="66" t="str">
        <f ca="1">IF(A131="","",IF(AND(ISNUMBER('Trust - Frontsheet'!AM133),'Trust - Frontsheet'!AM133&gt;1),"Registered Nursing Associates Day Fill rate &gt; 100%",""))</f>
        <v/>
      </c>
      <c r="H131" s="66" t="str">
        <f ca="1">IF(A131="","",IF(AND(ISNUMBER('Trust - Frontsheet'!AN133),'Trust - Frontsheet'!AN133&gt;1),"Non-Registered Nursing Associates Day Fill rate &gt; 100%",""))</f>
        <v/>
      </c>
      <c r="I131" s="66" t="str">
        <f ca="1">IF(A131="","",IF(AND(ISNUMBER('Trust - Frontsheet'!AO133),'Trust - Frontsheet'!AO133&gt;1),"Registered Nurses/Midwives Avg Night Fill rate &gt; 100%",""))</f>
        <v/>
      </c>
      <c r="J131" s="66" t="str">
        <f ca="1">IF(A131="","",IF(AND(ISNUMBER('Trust - Frontsheet'!AP133),'Trust - Frontsheet'!AP133&gt;1),"Non-Registered Nurses/Midwives Avg Night Fill rate &gt;100%",""))</f>
        <v/>
      </c>
      <c r="K131" s="66" t="str">
        <f ca="1">IF(A131="","",IF(AND(ISNUMBER('Trust - Frontsheet'!AQ133),'Trust - Frontsheet'!AQ133&gt;1),"Registered Nursing Associates Avg Night Fill rate 100%",""))</f>
        <v/>
      </c>
      <c r="L131" s="66" t="str">
        <f ca="1">IF(A131="","",IF(AND(ISNUMBER('Trust - Frontsheet'!AR133),'Trust - Frontsheet'!AR133&gt;1),"Non-Registered Nursing Associates Avg Night Fill rate &gt; 100%",""))</f>
        <v/>
      </c>
      <c r="M131" s="66" t="str">
        <f ca="1">IF(A131="","",IF(AND(ISNUMBER('Trust - Frontsheet'!AS133),'Trust - Frontsheet'!AS133&gt;1),"Registered Allied Health Professionals Avg Fill rate &gt; 100%",""))</f>
        <v/>
      </c>
      <c r="N131" s="66" t="str">
        <f ca="1">IF(A131="","",IF(AND(ISNUMBER('Trust - Frontsheet'!AT133),'Trust - Frontsheet'!AT133&gt;1),"Non-Registered Allied Health Professionals Avg Fill rate &gt; 100%",""))</f>
        <v/>
      </c>
      <c r="O131" s="66" t="str">
        <f ca="1">IF(A131="","",IF((VLOOKUP(A131,'Trust - Frontsheet'!$A$16:$AC$216,9,0)+VLOOKUP(A131,'Trust - Frontsheet'!$A$16:$AC$216,11,0)+VLOOKUP(A131,'Trust - Frontsheet'!$A$16:$AC$216,13,0)+VLOOKUP(A131,'Trust - Frontsheet'!$A$16:$AC$216,15,0)+VLOOKUP(A131,'Trust - Frontsheet'!$A$16:$AC$216,17,0)+VLOOKUP(A131,'Trust - Frontsheet'!$A$16:$AC$216,19,0)+VLOOKUP(A131,'Trust - Frontsheet'!$A$16:$AC$216,21,0)+VLOOKUP(A131,'Trust - Frontsheet'!$A$16:$AC$216,23,0)+VLOOKUP(A131,'Trust - Frontsheet'!$A$16:$AC$216,25,0)+VLOOKUP(A131,'Trust - Frontsheet'!$A$16:$AC$216,27,0))&lt;=0,"Planned hours aren't greater than zero",""))</f>
        <v/>
      </c>
      <c r="P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Frontsheet'!$A$16:$AC$216,28,0))&lt;=0,"Actual hours aren't greater than zero",""))</f>
        <v/>
      </c>
      <c r="Q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Frontsheet'!$A$16:$AC$216,28,0))&lt;1448,"Actual hours are under 1448",""))</f>
        <v/>
      </c>
      <c r="R131" s="66" t="str">
        <f ca="1">IF(A131="","",IF((VLOOKUP(A131,'Trust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Frontsheet'!$A$16:$AC$216,28,0))&gt;30000,"Actual hours are greater than 30,000",""))</f>
        <v/>
      </c>
      <c r="S131" s="66" t="str">
        <f ca="1">IF(A131="","",IF(AND((VLOOKUP(A131,'Trust - Frontsheet'!$A$16:$AC$216,10,0)+VLOOKUP(A131,'Trust - Frontsheet'!$A$16:$AC$216,12,0)+VLOOKUP(A131,'Trust - Frontsheet'!$A$16:$AC$216,14,0)+VLOOKUP(A131,'Trust - Frontsheet'!$A$16:$AC$216,16,0)+VLOOKUP(A131,'Trust - Frontsheet'!$A$16:$AC$216,18,0)+VLOOKUP(A131,'Trust - Frontsheet'!$A$16:$AC$216,20,0)+VLOOKUP(A131,'Trust - Frontsheet'!$A$16:$AC$216,22,0)+VLOOKUP(A131,'Trust - Frontsheet'!$A$16:$AC$216,24,0)+VLOOKUP(A131,'Trust - Frontsheet'!$A$16:$AC$216,26,0)+VLOOKUP(A131,'Trust - Frontsheet'!$A$16:$AC$216,28,0))&gt;0,VLOOKUP(A131,'Trust - Frontsheet'!$A$16:$AC$216,29,0)&lt;=0),"Actual hours entered with no patient count",""))</f>
        <v/>
      </c>
    </row>
    <row r="132" spans="1:19" ht="45" customHeight="1" x14ac:dyDescent="0.2">
      <c r="A132" s="66" t="str">
        <f ca="1">IF('Trust - Frontsheet'!A134="","",'Trust - Frontsheet'!A134)</f>
        <v/>
      </c>
      <c r="B132" s="66" t="str">
        <f ca="1">IF('Trust - Frontsheet'!A134="","",'Trust - Frontsheet'!D134)</f>
        <v/>
      </c>
      <c r="C132" s="66" t="str">
        <f ca="1">IF(VLOOKUP(A132,'Trust - Frontsheet'!$A$16:$AC$215,5,0)="","",VLOOKUP(A132,'Trust - Frontsheet'!$A$16:$AC$216,5,0))</f>
        <v/>
      </c>
      <c r="D132" s="66" t="str">
        <f ca="1">IF(VLOOKUP(A132,'Trust - Frontsheet'!$A$16:$AC$215,6,0)="","",VLOOKUP(A132,'Trust - Frontsheet'!$A$16:$AC$216,6,0))</f>
        <v/>
      </c>
      <c r="E132" s="66" t="str">
        <f ca="1">IF(A132="","",IF(AND('Trust - Frontsheet'!AK134&gt;1,ISNUMBER('Trust - Frontsheet'!AK134)),"Registered Nurses/Midwives Avg Day Fill rate &gt; 100%",""))</f>
        <v/>
      </c>
      <c r="F132" s="66" t="str">
        <f ca="1">IF(A132="","",IF(AND(ISNUMBER('Trust - Frontsheet'!AL134),'Trust - Frontsheet'!AL134&gt;1),"Non-Registered Nurses/Midwives Avg Day Fill rate &gt; 100%",""))</f>
        <v/>
      </c>
      <c r="G132" s="66" t="str">
        <f ca="1">IF(A132="","",IF(AND(ISNUMBER('Trust - Frontsheet'!AM134),'Trust - Frontsheet'!AM134&gt;1),"Registered Nursing Associates Day Fill rate &gt; 100%",""))</f>
        <v/>
      </c>
      <c r="H132" s="66" t="str">
        <f ca="1">IF(A132="","",IF(AND(ISNUMBER('Trust - Frontsheet'!AN134),'Trust - Frontsheet'!AN134&gt;1),"Non-Registered Nursing Associates Day Fill rate &gt; 100%",""))</f>
        <v/>
      </c>
      <c r="I132" s="66" t="str">
        <f ca="1">IF(A132="","",IF(AND(ISNUMBER('Trust - Frontsheet'!AO134),'Trust - Frontsheet'!AO134&gt;1),"Registered Nurses/Midwives Avg Night Fill rate &gt; 100%",""))</f>
        <v/>
      </c>
      <c r="J132" s="66" t="str">
        <f ca="1">IF(A132="","",IF(AND(ISNUMBER('Trust - Frontsheet'!AP134),'Trust - Frontsheet'!AP134&gt;1),"Non-Registered Nurses/Midwives Avg Night Fill rate &gt;100%",""))</f>
        <v/>
      </c>
      <c r="K132" s="66" t="str">
        <f ca="1">IF(A132="","",IF(AND(ISNUMBER('Trust - Frontsheet'!AQ134),'Trust - Frontsheet'!AQ134&gt;1),"Registered Nursing Associates Avg Night Fill rate 100%",""))</f>
        <v/>
      </c>
      <c r="L132" s="66" t="str">
        <f ca="1">IF(A132="","",IF(AND(ISNUMBER('Trust - Frontsheet'!AR134),'Trust - Frontsheet'!AR134&gt;1),"Non-Registered Nursing Associates Avg Night Fill rate &gt; 100%",""))</f>
        <v/>
      </c>
      <c r="M132" s="66" t="str">
        <f ca="1">IF(A132="","",IF(AND(ISNUMBER('Trust - Frontsheet'!AS134),'Trust - Frontsheet'!AS134&gt;1),"Registered Allied Health Professionals Avg Fill rate &gt; 100%",""))</f>
        <v/>
      </c>
      <c r="N132" s="66" t="str">
        <f ca="1">IF(A132="","",IF(AND(ISNUMBER('Trust - Frontsheet'!AT134),'Trust - Frontsheet'!AT134&gt;1),"Non-Registered Allied Health Professionals Avg Fill rate &gt; 100%",""))</f>
        <v/>
      </c>
      <c r="O132" s="66" t="str">
        <f ca="1">IF(A132="","",IF((VLOOKUP(A132,'Trust - Frontsheet'!$A$16:$AC$216,9,0)+VLOOKUP(A132,'Trust - Frontsheet'!$A$16:$AC$216,11,0)+VLOOKUP(A132,'Trust - Frontsheet'!$A$16:$AC$216,13,0)+VLOOKUP(A132,'Trust - Frontsheet'!$A$16:$AC$216,15,0)+VLOOKUP(A132,'Trust - Frontsheet'!$A$16:$AC$216,17,0)+VLOOKUP(A132,'Trust - Frontsheet'!$A$16:$AC$216,19,0)+VLOOKUP(A132,'Trust - Frontsheet'!$A$16:$AC$216,21,0)+VLOOKUP(A132,'Trust - Frontsheet'!$A$16:$AC$216,23,0)+VLOOKUP(A132,'Trust - Frontsheet'!$A$16:$AC$216,25,0)+VLOOKUP(A132,'Trust - Frontsheet'!$A$16:$AC$216,27,0))&lt;=0,"Planned hours aren't greater than zero",""))</f>
        <v/>
      </c>
      <c r="P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Frontsheet'!$A$16:$AC$216,28,0))&lt;=0,"Actual hours aren't greater than zero",""))</f>
        <v/>
      </c>
      <c r="Q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Frontsheet'!$A$16:$AC$216,28,0))&lt;1448,"Actual hours are under 1448",""))</f>
        <v/>
      </c>
      <c r="R132" s="66" t="str">
        <f ca="1">IF(A132="","",IF((VLOOKUP(A132,'Trust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Frontsheet'!$A$16:$AC$216,28,0))&gt;30000,"Actual hours are greater than 30,000",""))</f>
        <v/>
      </c>
      <c r="S132" s="66" t="str">
        <f ca="1">IF(A132="","",IF(AND((VLOOKUP(A132,'Trust - Frontsheet'!$A$16:$AC$216,10,0)+VLOOKUP(A132,'Trust - Frontsheet'!$A$16:$AC$216,12,0)+VLOOKUP(A132,'Trust - Frontsheet'!$A$16:$AC$216,14,0)+VLOOKUP(A132,'Trust - Frontsheet'!$A$16:$AC$216,16,0)+VLOOKUP(A132,'Trust - Frontsheet'!$A$16:$AC$216,18,0)+VLOOKUP(A132,'Trust - Frontsheet'!$A$16:$AC$216,20,0)+VLOOKUP(A132,'Trust - Frontsheet'!$A$16:$AC$216,22,0)+VLOOKUP(A132,'Trust - Frontsheet'!$A$16:$AC$216,24,0)+VLOOKUP(A132,'Trust - Frontsheet'!$A$16:$AC$216,26,0)+VLOOKUP(A132,'Trust - Frontsheet'!$A$16:$AC$216,28,0))&gt;0,VLOOKUP(A132,'Trust - Frontsheet'!$A$16:$AC$216,29,0)&lt;=0),"Actual hours entered with no patient count",""))</f>
        <v/>
      </c>
    </row>
    <row r="133" spans="1:19" ht="45" customHeight="1" x14ac:dyDescent="0.2">
      <c r="A133" s="66" t="str">
        <f ca="1">IF('Trust - Frontsheet'!A135="","",'Trust - Frontsheet'!A135)</f>
        <v/>
      </c>
      <c r="B133" s="66" t="str">
        <f ca="1">IF('Trust - Frontsheet'!A135="","",'Trust - Frontsheet'!D135)</f>
        <v/>
      </c>
      <c r="C133" s="66" t="str">
        <f ca="1">IF(VLOOKUP(A133,'Trust - Frontsheet'!$A$16:$AC$215,5,0)="","",VLOOKUP(A133,'Trust - Frontsheet'!$A$16:$AC$216,5,0))</f>
        <v/>
      </c>
      <c r="D133" s="66" t="str">
        <f ca="1">IF(VLOOKUP(A133,'Trust - Frontsheet'!$A$16:$AC$215,6,0)="","",VLOOKUP(A133,'Trust - Frontsheet'!$A$16:$AC$216,6,0))</f>
        <v/>
      </c>
      <c r="E133" s="66" t="str">
        <f ca="1">IF(A133="","",IF(AND('Trust - Frontsheet'!AK135&gt;1,ISNUMBER('Trust - Frontsheet'!AK135)),"Registered Nurses/Midwives Avg Day Fill rate &gt; 100%",""))</f>
        <v/>
      </c>
      <c r="F133" s="66" t="str">
        <f ca="1">IF(A133="","",IF(AND(ISNUMBER('Trust - Frontsheet'!AL135),'Trust - Frontsheet'!AL135&gt;1),"Non-Registered Nurses/Midwives Avg Day Fill rate &gt; 100%",""))</f>
        <v/>
      </c>
      <c r="G133" s="66" t="str">
        <f ca="1">IF(A133="","",IF(AND(ISNUMBER('Trust - Frontsheet'!AM135),'Trust - Frontsheet'!AM135&gt;1),"Registered Nursing Associates Day Fill rate &gt; 100%",""))</f>
        <v/>
      </c>
      <c r="H133" s="66" t="str">
        <f ca="1">IF(A133="","",IF(AND(ISNUMBER('Trust - Frontsheet'!AN135),'Trust - Frontsheet'!AN135&gt;1),"Non-Registered Nursing Associates Day Fill rate &gt; 100%",""))</f>
        <v/>
      </c>
      <c r="I133" s="66" t="str">
        <f ca="1">IF(A133="","",IF(AND(ISNUMBER('Trust - Frontsheet'!AO135),'Trust - Frontsheet'!AO135&gt;1),"Registered Nurses/Midwives Avg Night Fill rate &gt; 100%",""))</f>
        <v/>
      </c>
      <c r="J133" s="66" t="str">
        <f ca="1">IF(A133="","",IF(AND(ISNUMBER('Trust - Frontsheet'!AP135),'Trust - Frontsheet'!AP135&gt;1),"Non-Registered Nurses/Midwives Avg Night Fill rate &gt;100%",""))</f>
        <v/>
      </c>
      <c r="K133" s="66" t="str">
        <f ca="1">IF(A133="","",IF(AND(ISNUMBER('Trust - Frontsheet'!AQ135),'Trust - Frontsheet'!AQ135&gt;1),"Registered Nursing Associates Avg Night Fill rate 100%",""))</f>
        <v/>
      </c>
      <c r="L133" s="66" t="str">
        <f ca="1">IF(A133="","",IF(AND(ISNUMBER('Trust - Frontsheet'!AR135),'Trust - Frontsheet'!AR135&gt;1),"Non-Registered Nursing Associates Avg Night Fill rate &gt; 100%",""))</f>
        <v/>
      </c>
      <c r="M133" s="66" t="str">
        <f ca="1">IF(A133="","",IF(AND(ISNUMBER('Trust - Frontsheet'!AS135),'Trust - Frontsheet'!AS135&gt;1),"Registered Allied Health Professionals Avg Fill rate &gt; 100%",""))</f>
        <v/>
      </c>
      <c r="N133" s="66" t="str">
        <f ca="1">IF(A133="","",IF(AND(ISNUMBER('Trust - Frontsheet'!AT135),'Trust - Frontsheet'!AT135&gt;1),"Non-Registered Allied Health Professionals Avg Fill rate &gt; 100%",""))</f>
        <v/>
      </c>
      <c r="O133" s="66" t="str">
        <f ca="1">IF(A133="","",IF((VLOOKUP(A133,'Trust - Frontsheet'!$A$16:$AC$216,9,0)+VLOOKUP(A133,'Trust - Frontsheet'!$A$16:$AC$216,11,0)+VLOOKUP(A133,'Trust - Frontsheet'!$A$16:$AC$216,13,0)+VLOOKUP(A133,'Trust - Frontsheet'!$A$16:$AC$216,15,0)+VLOOKUP(A133,'Trust - Frontsheet'!$A$16:$AC$216,17,0)+VLOOKUP(A133,'Trust - Frontsheet'!$A$16:$AC$216,19,0)+VLOOKUP(A133,'Trust - Frontsheet'!$A$16:$AC$216,21,0)+VLOOKUP(A133,'Trust - Frontsheet'!$A$16:$AC$216,23,0)+VLOOKUP(A133,'Trust - Frontsheet'!$A$16:$AC$216,25,0)+VLOOKUP(A133,'Trust - Frontsheet'!$A$16:$AC$216,27,0))&lt;=0,"Planned hours aren't greater than zero",""))</f>
        <v/>
      </c>
      <c r="P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Frontsheet'!$A$16:$AC$216,28,0))&lt;=0,"Actual hours aren't greater than zero",""))</f>
        <v/>
      </c>
      <c r="Q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Frontsheet'!$A$16:$AC$216,28,0))&lt;1448,"Actual hours are under 1448",""))</f>
        <v/>
      </c>
      <c r="R133" s="66" t="str">
        <f ca="1">IF(A133="","",IF((VLOOKUP(A133,'Trust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Frontsheet'!$A$16:$AC$216,28,0))&gt;30000,"Actual hours are greater than 30,000",""))</f>
        <v/>
      </c>
      <c r="S133" s="66" t="str">
        <f ca="1">IF(A133="","",IF(AND((VLOOKUP(A133,'Trust - Frontsheet'!$A$16:$AC$216,10,0)+VLOOKUP(A133,'Trust - Frontsheet'!$A$16:$AC$216,12,0)+VLOOKUP(A133,'Trust - Frontsheet'!$A$16:$AC$216,14,0)+VLOOKUP(A133,'Trust - Frontsheet'!$A$16:$AC$216,16,0)+VLOOKUP(A133,'Trust - Frontsheet'!$A$16:$AC$216,18,0)+VLOOKUP(A133,'Trust - Frontsheet'!$A$16:$AC$216,20,0)+VLOOKUP(A133,'Trust - Frontsheet'!$A$16:$AC$216,22,0)+VLOOKUP(A133,'Trust - Frontsheet'!$A$16:$AC$216,24,0)+VLOOKUP(A133,'Trust - Frontsheet'!$A$16:$AC$216,26,0)+VLOOKUP(A133,'Trust - Frontsheet'!$A$16:$AC$216,28,0))&gt;0,VLOOKUP(A133,'Trust - Frontsheet'!$A$16:$AC$216,29,0)&lt;=0),"Actual hours entered with no patient count",""))</f>
        <v/>
      </c>
    </row>
    <row r="134" spans="1:19" ht="45" customHeight="1" x14ac:dyDescent="0.2">
      <c r="A134" s="66" t="str">
        <f ca="1">IF('Trust - Frontsheet'!A136="","",'Trust - Frontsheet'!A136)</f>
        <v/>
      </c>
      <c r="B134" s="66" t="str">
        <f ca="1">IF('Trust - Frontsheet'!A136="","",'Trust - Frontsheet'!D136)</f>
        <v/>
      </c>
      <c r="C134" s="66" t="str">
        <f ca="1">IF(VLOOKUP(A134,'Trust - Frontsheet'!$A$16:$AC$215,5,0)="","",VLOOKUP(A134,'Trust - Frontsheet'!$A$16:$AC$216,5,0))</f>
        <v/>
      </c>
      <c r="D134" s="66" t="str">
        <f ca="1">IF(VLOOKUP(A134,'Trust - Frontsheet'!$A$16:$AC$215,6,0)="","",VLOOKUP(A134,'Trust - Frontsheet'!$A$16:$AC$216,6,0))</f>
        <v/>
      </c>
      <c r="E134" s="66" t="str">
        <f ca="1">IF(A134="","",IF(AND('Trust - Frontsheet'!AK136&gt;1,ISNUMBER('Trust - Frontsheet'!AK136)),"Registered Nurses/Midwives Avg Day Fill rate &gt; 100%",""))</f>
        <v/>
      </c>
      <c r="F134" s="66" t="str">
        <f ca="1">IF(A134="","",IF(AND(ISNUMBER('Trust - Frontsheet'!AL136),'Trust - Frontsheet'!AL136&gt;1),"Non-Registered Nurses/Midwives Avg Day Fill rate &gt; 100%",""))</f>
        <v/>
      </c>
      <c r="G134" s="66" t="str">
        <f ca="1">IF(A134="","",IF(AND(ISNUMBER('Trust - Frontsheet'!AM136),'Trust - Frontsheet'!AM136&gt;1),"Registered Nursing Associates Day Fill rate &gt; 100%",""))</f>
        <v/>
      </c>
      <c r="H134" s="66" t="str">
        <f ca="1">IF(A134="","",IF(AND(ISNUMBER('Trust - Frontsheet'!AN136),'Trust - Frontsheet'!AN136&gt;1),"Non-Registered Nursing Associates Day Fill rate &gt; 100%",""))</f>
        <v/>
      </c>
      <c r="I134" s="66" t="str">
        <f ca="1">IF(A134="","",IF(AND(ISNUMBER('Trust - Frontsheet'!AO136),'Trust - Frontsheet'!AO136&gt;1),"Registered Nurses/Midwives Avg Night Fill rate &gt; 100%",""))</f>
        <v/>
      </c>
      <c r="J134" s="66" t="str">
        <f ca="1">IF(A134="","",IF(AND(ISNUMBER('Trust - Frontsheet'!AP136),'Trust - Frontsheet'!AP136&gt;1),"Non-Registered Nurses/Midwives Avg Night Fill rate &gt;100%",""))</f>
        <v/>
      </c>
      <c r="K134" s="66" t="str">
        <f ca="1">IF(A134="","",IF(AND(ISNUMBER('Trust - Frontsheet'!AQ136),'Trust - Frontsheet'!AQ136&gt;1),"Registered Nursing Associates Avg Night Fill rate 100%",""))</f>
        <v/>
      </c>
      <c r="L134" s="66" t="str">
        <f ca="1">IF(A134="","",IF(AND(ISNUMBER('Trust - Frontsheet'!AR136),'Trust - Frontsheet'!AR136&gt;1),"Non-Registered Nursing Associates Avg Night Fill rate &gt; 100%",""))</f>
        <v/>
      </c>
      <c r="M134" s="66" t="str">
        <f ca="1">IF(A134="","",IF(AND(ISNUMBER('Trust - Frontsheet'!AS136),'Trust - Frontsheet'!AS136&gt;1),"Registered Allied Health Professionals Avg Fill rate &gt; 100%",""))</f>
        <v/>
      </c>
      <c r="N134" s="66" t="str">
        <f ca="1">IF(A134="","",IF(AND(ISNUMBER('Trust - Frontsheet'!AT136),'Trust - Frontsheet'!AT136&gt;1),"Non-Registered Allied Health Professionals Avg Fill rate &gt; 100%",""))</f>
        <v/>
      </c>
      <c r="O134" s="66" t="str">
        <f ca="1">IF(A134="","",IF((VLOOKUP(A134,'Trust - Frontsheet'!$A$16:$AC$216,9,0)+VLOOKUP(A134,'Trust - Frontsheet'!$A$16:$AC$216,11,0)+VLOOKUP(A134,'Trust - Frontsheet'!$A$16:$AC$216,13,0)+VLOOKUP(A134,'Trust - Frontsheet'!$A$16:$AC$216,15,0)+VLOOKUP(A134,'Trust - Frontsheet'!$A$16:$AC$216,17,0)+VLOOKUP(A134,'Trust - Frontsheet'!$A$16:$AC$216,19,0)+VLOOKUP(A134,'Trust - Frontsheet'!$A$16:$AC$216,21,0)+VLOOKUP(A134,'Trust - Frontsheet'!$A$16:$AC$216,23,0)+VLOOKUP(A134,'Trust - Frontsheet'!$A$16:$AC$216,25,0)+VLOOKUP(A134,'Trust - Frontsheet'!$A$16:$AC$216,27,0))&lt;=0,"Planned hours aren't greater than zero",""))</f>
        <v/>
      </c>
      <c r="P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Frontsheet'!$A$16:$AC$216,28,0))&lt;=0,"Actual hours aren't greater than zero",""))</f>
        <v/>
      </c>
      <c r="Q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Frontsheet'!$A$16:$AC$216,28,0))&lt;1448,"Actual hours are under 1448",""))</f>
        <v/>
      </c>
      <c r="R134" s="66" t="str">
        <f ca="1">IF(A134="","",IF((VLOOKUP(A134,'Trust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Frontsheet'!$A$16:$AC$216,28,0))&gt;30000,"Actual hours are greater than 30,000",""))</f>
        <v/>
      </c>
      <c r="S134" s="66" t="str">
        <f ca="1">IF(A134="","",IF(AND((VLOOKUP(A134,'Trust - Frontsheet'!$A$16:$AC$216,10,0)+VLOOKUP(A134,'Trust - Frontsheet'!$A$16:$AC$216,12,0)+VLOOKUP(A134,'Trust - Frontsheet'!$A$16:$AC$216,14,0)+VLOOKUP(A134,'Trust - Frontsheet'!$A$16:$AC$216,16,0)+VLOOKUP(A134,'Trust - Frontsheet'!$A$16:$AC$216,18,0)+VLOOKUP(A134,'Trust - Frontsheet'!$A$16:$AC$216,20,0)+VLOOKUP(A134,'Trust - Frontsheet'!$A$16:$AC$216,22,0)+VLOOKUP(A134,'Trust - Frontsheet'!$A$16:$AC$216,24,0)+VLOOKUP(A134,'Trust - Frontsheet'!$A$16:$AC$216,26,0)+VLOOKUP(A134,'Trust - Frontsheet'!$A$16:$AC$216,28,0))&gt;0,VLOOKUP(A134,'Trust - Frontsheet'!$A$16:$AC$216,29,0)&lt;=0),"Actual hours entered with no patient count",""))</f>
        <v/>
      </c>
    </row>
    <row r="135" spans="1:19" ht="45" customHeight="1" x14ac:dyDescent="0.2">
      <c r="A135" s="66" t="str">
        <f ca="1">IF('Trust - Frontsheet'!A137="","",'Trust - Frontsheet'!A137)</f>
        <v/>
      </c>
      <c r="B135" s="66" t="str">
        <f ca="1">IF('Trust - Frontsheet'!A137="","",'Trust - Frontsheet'!D137)</f>
        <v/>
      </c>
      <c r="C135" s="66" t="str">
        <f ca="1">IF(VLOOKUP(A135,'Trust - Frontsheet'!$A$16:$AC$215,5,0)="","",VLOOKUP(A135,'Trust - Frontsheet'!$A$16:$AC$216,5,0))</f>
        <v/>
      </c>
      <c r="D135" s="66" t="str">
        <f ca="1">IF(VLOOKUP(A135,'Trust - Frontsheet'!$A$16:$AC$215,6,0)="","",VLOOKUP(A135,'Trust - Frontsheet'!$A$16:$AC$216,6,0))</f>
        <v/>
      </c>
      <c r="E135" s="66" t="str">
        <f ca="1">IF(A135="","",IF(AND('Trust - Frontsheet'!AK137&gt;1,ISNUMBER('Trust - Frontsheet'!AK137)),"Registered Nurses/Midwives Avg Day Fill rate &gt; 100%",""))</f>
        <v/>
      </c>
      <c r="F135" s="66" t="str">
        <f ca="1">IF(A135="","",IF(AND(ISNUMBER('Trust - Frontsheet'!AL137),'Trust - Frontsheet'!AL137&gt;1),"Non-Registered Nurses/Midwives Avg Day Fill rate &gt; 100%",""))</f>
        <v/>
      </c>
      <c r="G135" s="66" t="str">
        <f ca="1">IF(A135="","",IF(AND(ISNUMBER('Trust - Frontsheet'!AM137),'Trust - Frontsheet'!AM137&gt;1),"Registered Nursing Associates Day Fill rate &gt; 100%",""))</f>
        <v/>
      </c>
      <c r="H135" s="66" t="str">
        <f ca="1">IF(A135="","",IF(AND(ISNUMBER('Trust - Frontsheet'!AN137),'Trust - Frontsheet'!AN137&gt;1),"Non-Registered Nursing Associates Day Fill rate &gt; 100%",""))</f>
        <v/>
      </c>
      <c r="I135" s="66" t="str">
        <f ca="1">IF(A135="","",IF(AND(ISNUMBER('Trust - Frontsheet'!AO137),'Trust - Frontsheet'!AO137&gt;1),"Registered Nurses/Midwives Avg Night Fill rate &gt; 100%",""))</f>
        <v/>
      </c>
      <c r="J135" s="66" t="str">
        <f ca="1">IF(A135="","",IF(AND(ISNUMBER('Trust - Frontsheet'!AP137),'Trust - Frontsheet'!AP137&gt;1),"Non-Registered Nurses/Midwives Avg Night Fill rate &gt;100%",""))</f>
        <v/>
      </c>
      <c r="K135" s="66" t="str">
        <f ca="1">IF(A135="","",IF(AND(ISNUMBER('Trust - Frontsheet'!AQ137),'Trust - Frontsheet'!AQ137&gt;1),"Registered Nursing Associates Avg Night Fill rate 100%",""))</f>
        <v/>
      </c>
      <c r="L135" s="66" t="str">
        <f ca="1">IF(A135="","",IF(AND(ISNUMBER('Trust - Frontsheet'!AR137),'Trust - Frontsheet'!AR137&gt;1),"Non-Registered Nursing Associates Avg Night Fill rate &gt; 100%",""))</f>
        <v/>
      </c>
      <c r="M135" s="66" t="str">
        <f ca="1">IF(A135="","",IF(AND(ISNUMBER('Trust - Frontsheet'!AS137),'Trust - Frontsheet'!AS137&gt;1),"Registered Allied Health Professionals Avg Fill rate &gt; 100%",""))</f>
        <v/>
      </c>
      <c r="N135" s="66" t="str">
        <f ca="1">IF(A135="","",IF(AND(ISNUMBER('Trust - Frontsheet'!AT137),'Trust - Frontsheet'!AT137&gt;1),"Non-Registered Allied Health Professionals Avg Fill rate &gt; 100%",""))</f>
        <v/>
      </c>
      <c r="O135" s="66" t="str">
        <f ca="1">IF(A135="","",IF((VLOOKUP(A135,'Trust - Frontsheet'!$A$16:$AC$216,9,0)+VLOOKUP(A135,'Trust - Frontsheet'!$A$16:$AC$216,11,0)+VLOOKUP(A135,'Trust - Frontsheet'!$A$16:$AC$216,13,0)+VLOOKUP(A135,'Trust - Frontsheet'!$A$16:$AC$216,15,0)+VLOOKUP(A135,'Trust - Frontsheet'!$A$16:$AC$216,17,0)+VLOOKUP(A135,'Trust - Frontsheet'!$A$16:$AC$216,19,0)+VLOOKUP(A135,'Trust - Frontsheet'!$A$16:$AC$216,21,0)+VLOOKUP(A135,'Trust - Frontsheet'!$A$16:$AC$216,23,0)+VLOOKUP(A135,'Trust - Frontsheet'!$A$16:$AC$216,25,0)+VLOOKUP(A135,'Trust - Frontsheet'!$A$16:$AC$216,27,0))&lt;=0,"Planned hours aren't greater than zero",""))</f>
        <v/>
      </c>
      <c r="P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Frontsheet'!$A$16:$AC$216,28,0))&lt;=0,"Actual hours aren't greater than zero",""))</f>
        <v/>
      </c>
      <c r="Q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Frontsheet'!$A$16:$AC$216,28,0))&lt;1448,"Actual hours are under 1448",""))</f>
        <v/>
      </c>
      <c r="R135" s="66" t="str">
        <f ca="1">IF(A135="","",IF((VLOOKUP(A135,'Trust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Frontsheet'!$A$16:$AC$216,28,0))&gt;30000,"Actual hours are greater than 30,000",""))</f>
        <v/>
      </c>
      <c r="S135" s="66" t="str">
        <f ca="1">IF(A135="","",IF(AND((VLOOKUP(A135,'Trust - Frontsheet'!$A$16:$AC$216,10,0)+VLOOKUP(A135,'Trust - Frontsheet'!$A$16:$AC$216,12,0)+VLOOKUP(A135,'Trust - Frontsheet'!$A$16:$AC$216,14,0)+VLOOKUP(A135,'Trust - Frontsheet'!$A$16:$AC$216,16,0)+VLOOKUP(A135,'Trust - Frontsheet'!$A$16:$AC$216,18,0)+VLOOKUP(A135,'Trust - Frontsheet'!$A$16:$AC$216,20,0)+VLOOKUP(A135,'Trust - Frontsheet'!$A$16:$AC$216,22,0)+VLOOKUP(A135,'Trust - Frontsheet'!$A$16:$AC$216,24,0)+VLOOKUP(A135,'Trust - Frontsheet'!$A$16:$AC$216,26,0)+VLOOKUP(A135,'Trust - Frontsheet'!$A$16:$AC$216,28,0))&gt;0,VLOOKUP(A135,'Trust - Frontsheet'!$A$16:$AC$216,29,0)&lt;=0),"Actual hours entered with no patient count",""))</f>
        <v/>
      </c>
    </row>
    <row r="136" spans="1:19" ht="45" customHeight="1" x14ac:dyDescent="0.2">
      <c r="A136" s="66" t="str">
        <f ca="1">IF('Trust - Frontsheet'!A138="","",'Trust - Frontsheet'!A138)</f>
        <v/>
      </c>
      <c r="B136" s="66" t="str">
        <f ca="1">IF('Trust - Frontsheet'!A138="","",'Trust - Frontsheet'!D138)</f>
        <v/>
      </c>
      <c r="C136" s="66" t="str">
        <f ca="1">IF(VLOOKUP(A136,'Trust - Frontsheet'!$A$16:$AC$215,5,0)="","",VLOOKUP(A136,'Trust - Frontsheet'!$A$16:$AC$216,5,0))</f>
        <v/>
      </c>
      <c r="D136" s="66" t="str">
        <f ca="1">IF(VLOOKUP(A136,'Trust - Frontsheet'!$A$16:$AC$215,6,0)="","",VLOOKUP(A136,'Trust - Frontsheet'!$A$16:$AC$216,6,0))</f>
        <v/>
      </c>
      <c r="E136" s="66" t="str">
        <f ca="1">IF(A136="","",IF(AND('Trust - Frontsheet'!AK138&gt;1,ISNUMBER('Trust - Frontsheet'!AK138)),"Registered Nurses/Midwives Avg Day Fill rate &gt; 100%",""))</f>
        <v/>
      </c>
      <c r="F136" s="66" t="str">
        <f ca="1">IF(A136="","",IF(AND(ISNUMBER('Trust - Frontsheet'!AL138),'Trust - Frontsheet'!AL138&gt;1),"Non-Registered Nurses/Midwives Avg Day Fill rate &gt; 100%",""))</f>
        <v/>
      </c>
      <c r="G136" s="66" t="str">
        <f ca="1">IF(A136="","",IF(AND(ISNUMBER('Trust - Frontsheet'!AM138),'Trust - Frontsheet'!AM138&gt;1),"Registered Nursing Associates Day Fill rate &gt; 100%",""))</f>
        <v/>
      </c>
      <c r="H136" s="66" t="str">
        <f ca="1">IF(A136="","",IF(AND(ISNUMBER('Trust - Frontsheet'!AN138),'Trust - Frontsheet'!AN138&gt;1),"Non-Registered Nursing Associates Day Fill rate &gt; 100%",""))</f>
        <v/>
      </c>
      <c r="I136" s="66" t="str">
        <f ca="1">IF(A136="","",IF(AND(ISNUMBER('Trust - Frontsheet'!AO138),'Trust - Frontsheet'!AO138&gt;1),"Registered Nurses/Midwives Avg Night Fill rate &gt; 100%",""))</f>
        <v/>
      </c>
      <c r="J136" s="66" t="str">
        <f ca="1">IF(A136="","",IF(AND(ISNUMBER('Trust - Frontsheet'!AP138),'Trust - Frontsheet'!AP138&gt;1),"Non-Registered Nurses/Midwives Avg Night Fill rate &gt;100%",""))</f>
        <v/>
      </c>
      <c r="K136" s="66" t="str">
        <f ca="1">IF(A136="","",IF(AND(ISNUMBER('Trust - Frontsheet'!AQ138),'Trust - Frontsheet'!AQ138&gt;1),"Registered Nursing Associates Avg Night Fill rate 100%",""))</f>
        <v/>
      </c>
      <c r="L136" s="66" t="str">
        <f ca="1">IF(A136="","",IF(AND(ISNUMBER('Trust - Frontsheet'!AR138),'Trust - Frontsheet'!AR138&gt;1),"Non-Registered Nursing Associates Avg Night Fill rate &gt; 100%",""))</f>
        <v/>
      </c>
      <c r="M136" s="66" t="str">
        <f ca="1">IF(A136="","",IF(AND(ISNUMBER('Trust - Frontsheet'!AS138),'Trust - Frontsheet'!AS138&gt;1),"Registered Allied Health Professionals Avg Fill rate &gt; 100%",""))</f>
        <v/>
      </c>
      <c r="N136" s="66" t="str">
        <f ca="1">IF(A136="","",IF(AND(ISNUMBER('Trust - Frontsheet'!AT138),'Trust - Frontsheet'!AT138&gt;1),"Non-Registered Allied Health Professionals Avg Fill rate &gt; 100%",""))</f>
        <v/>
      </c>
      <c r="O136" s="66" t="str">
        <f ca="1">IF(A136="","",IF((VLOOKUP(A136,'Trust - Frontsheet'!$A$16:$AC$216,9,0)+VLOOKUP(A136,'Trust - Frontsheet'!$A$16:$AC$216,11,0)+VLOOKUP(A136,'Trust - Frontsheet'!$A$16:$AC$216,13,0)+VLOOKUP(A136,'Trust - Frontsheet'!$A$16:$AC$216,15,0)+VLOOKUP(A136,'Trust - Frontsheet'!$A$16:$AC$216,17,0)+VLOOKUP(A136,'Trust - Frontsheet'!$A$16:$AC$216,19,0)+VLOOKUP(A136,'Trust - Frontsheet'!$A$16:$AC$216,21,0)+VLOOKUP(A136,'Trust - Frontsheet'!$A$16:$AC$216,23,0)+VLOOKUP(A136,'Trust - Frontsheet'!$A$16:$AC$216,25,0)+VLOOKUP(A136,'Trust - Frontsheet'!$A$16:$AC$216,27,0))&lt;=0,"Planned hours aren't greater than zero",""))</f>
        <v/>
      </c>
      <c r="P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Frontsheet'!$A$16:$AC$216,28,0))&lt;=0,"Actual hours aren't greater than zero",""))</f>
        <v/>
      </c>
      <c r="Q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Frontsheet'!$A$16:$AC$216,28,0))&lt;1448,"Actual hours are under 1448",""))</f>
        <v/>
      </c>
      <c r="R136" s="66" t="str">
        <f ca="1">IF(A136="","",IF((VLOOKUP(A136,'Trust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Frontsheet'!$A$16:$AC$216,28,0))&gt;30000,"Actual hours are greater than 30,000",""))</f>
        <v/>
      </c>
      <c r="S136" s="66" t="str">
        <f ca="1">IF(A136="","",IF(AND((VLOOKUP(A136,'Trust - Frontsheet'!$A$16:$AC$216,10,0)+VLOOKUP(A136,'Trust - Frontsheet'!$A$16:$AC$216,12,0)+VLOOKUP(A136,'Trust - Frontsheet'!$A$16:$AC$216,14,0)+VLOOKUP(A136,'Trust - Frontsheet'!$A$16:$AC$216,16,0)+VLOOKUP(A136,'Trust - Frontsheet'!$A$16:$AC$216,18,0)+VLOOKUP(A136,'Trust - Frontsheet'!$A$16:$AC$216,20,0)+VLOOKUP(A136,'Trust - Frontsheet'!$A$16:$AC$216,22,0)+VLOOKUP(A136,'Trust - Frontsheet'!$A$16:$AC$216,24,0)+VLOOKUP(A136,'Trust - Frontsheet'!$A$16:$AC$216,26,0)+VLOOKUP(A136,'Trust - Frontsheet'!$A$16:$AC$216,28,0))&gt;0,VLOOKUP(A136,'Trust - Frontsheet'!$A$16:$AC$216,29,0)&lt;=0),"Actual hours entered with no patient count",""))</f>
        <v/>
      </c>
    </row>
    <row r="137" spans="1:19" ht="45" customHeight="1" x14ac:dyDescent="0.2">
      <c r="A137" s="66" t="str">
        <f ca="1">IF('Trust - Frontsheet'!A139="","",'Trust - Frontsheet'!A139)</f>
        <v/>
      </c>
      <c r="B137" s="66" t="str">
        <f ca="1">IF('Trust - Frontsheet'!A139="","",'Trust - Frontsheet'!D139)</f>
        <v/>
      </c>
      <c r="C137" s="66" t="str">
        <f ca="1">IF(VLOOKUP(A137,'Trust - Frontsheet'!$A$16:$AC$215,5,0)="","",VLOOKUP(A137,'Trust - Frontsheet'!$A$16:$AC$216,5,0))</f>
        <v/>
      </c>
      <c r="D137" s="66" t="str">
        <f ca="1">IF(VLOOKUP(A137,'Trust - Frontsheet'!$A$16:$AC$215,6,0)="","",VLOOKUP(A137,'Trust - Frontsheet'!$A$16:$AC$216,6,0))</f>
        <v/>
      </c>
      <c r="E137" s="66" t="str">
        <f ca="1">IF(A137="","",IF(AND('Trust - Frontsheet'!AK139&gt;1,ISNUMBER('Trust - Frontsheet'!AK139)),"Registered Nurses/Midwives Avg Day Fill rate &gt; 100%",""))</f>
        <v/>
      </c>
      <c r="F137" s="66" t="str">
        <f ca="1">IF(A137="","",IF(AND(ISNUMBER('Trust - Frontsheet'!AL139),'Trust - Frontsheet'!AL139&gt;1),"Non-Registered Nurses/Midwives Avg Day Fill rate &gt; 100%",""))</f>
        <v/>
      </c>
      <c r="G137" s="66" t="str">
        <f ca="1">IF(A137="","",IF(AND(ISNUMBER('Trust - Frontsheet'!AM139),'Trust - Frontsheet'!AM139&gt;1),"Registered Nursing Associates Day Fill rate &gt; 100%",""))</f>
        <v/>
      </c>
      <c r="H137" s="66" t="str">
        <f ca="1">IF(A137="","",IF(AND(ISNUMBER('Trust - Frontsheet'!AN139),'Trust - Frontsheet'!AN139&gt;1),"Non-Registered Nursing Associates Day Fill rate &gt; 100%",""))</f>
        <v/>
      </c>
      <c r="I137" s="66" t="str">
        <f ca="1">IF(A137="","",IF(AND(ISNUMBER('Trust - Frontsheet'!AO139),'Trust - Frontsheet'!AO139&gt;1),"Registered Nurses/Midwives Avg Night Fill rate &gt; 100%",""))</f>
        <v/>
      </c>
      <c r="J137" s="66" t="str">
        <f ca="1">IF(A137="","",IF(AND(ISNUMBER('Trust - Frontsheet'!AP139),'Trust - Frontsheet'!AP139&gt;1),"Non-Registered Nurses/Midwives Avg Night Fill rate &gt;100%",""))</f>
        <v/>
      </c>
      <c r="K137" s="66" t="str">
        <f ca="1">IF(A137="","",IF(AND(ISNUMBER('Trust - Frontsheet'!AQ139),'Trust - Frontsheet'!AQ139&gt;1),"Registered Nursing Associates Avg Night Fill rate 100%",""))</f>
        <v/>
      </c>
      <c r="L137" s="66" t="str">
        <f ca="1">IF(A137="","",IF(AND(ISNUMBER('Trust - Frontsheet'!AR139),'Trust - Frontsheet'!AR139&gt;1),"Non-Registered Nursing Associates Avg Night Fill rate &gt; 100%",""))</f>
        <v/>
      </c>
      <c r="M137" s="66" t="str">
        <f ca="1">IF(A137="","",IF(AND(ISNUMBER('Trust - Frontsheet'!AS139),'Trust - Frontsheet'!AS139&gt;1),"Registered Allied Health Professionals Avg Fill rate &gt; 100%",""))</f>
        <v/>
      </c>
      <c r="N137" s="66" t="str">
        <f ca="1">IF(A137="","",IF(AND(ISNUMBER('Trust - Frontsheet'!AT139),'Trust - Frontsheet'!AT139&gt;1),"Non-Registered Allied Health Professionals Avg Fill rate &gt; 100%",""))</f>
        <v/>
      </c>
      <c r="O137" s="66" t="str">
        <f ca="1">IF(A137="","",IF((VLOOKUP(A137,'Trust - Frontsheet'!$A$16:$AC$216,9,0)+VLOOKUP(A137,'Trust - Frontsheet'!$A$16:$AC$216,11,0)+VLOOKUP(A137,'Trust - Frontsheet'!$A$16:$AC$216,13,0)+VLOOKUP(A137,'Trust - Frontsheet'!$A$16:$AC$216,15,0)+VLOOKUP(A137,'Trust - Frontsheet'!$A$16:$AC$216,17,0)+VLOOKUP(A137,'Trust - Frontsheet'!$A$16:$AC$216,19,0)+VLOOKUP(A137,'Trust - Frontsheet'!$A$16:$AC$216,21,0)+VLOOKUP(A137,'Trust - Frontsheet'!$A$16:$AC$216,23,0)+VLOOKUP(A137,'Trust - Frontsheet'!$A$16:$AC$216,25,0)+VLOOKUP(A137,'Trust - Frontsheet'!$A$16:$AC$216,27,0))&lt;=0,"Planned hours aren't greater than zero",""))</f>
        <v/>
      </c>
      <c r="P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Frontsheet'!$A$16:$AC$216,28,0))&lt;=0,"Actual hours aren't greater than zero",""))</f>
        <v/>
      </c>
      <c r="Q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Frontsheet'!$A$16:$AC$216,28,0))&lt;1448,"Actual hours are under 1448",""))</f>
        <v/>
      </c>
      <c r="R137" s="66" t="str">
        <f ca="1">IF(A137="","",IF((VLOOKUP(A137,'Trust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Frontsheet'!$A$16:$AC$216,28,0))&gt;30000,"Actual hours are greater than 30,000",""))</f>
        <v/>
      </c>
      <c r="S137" s="66" t="str">
        <f ca="1">IF(A137="","",IF(AND((VLOOKUP(A137,'Trust - Frontsheet'!$A$16:$AC$216,10,0)+VLOOKUP(A137,'Trust - Frontsheet'!$A$16:$AC$216,12,0)+VLOOKUP(A137,'Trust - Frontsheet'!$A$16:$AC$216,14,0)+VLOOKUP(A137,'Trust - Frontsheet'!$A$16:$AC$216,16,0)+VLOOKUP(A137,'Trust - Frontsheet'!$A$16:$AC$216,18,0)+VLOOKUP(A137,'Trust - Frontsheet'!$A$16:$AC$216,20,0)+VLOOKUP(A137,'Trust - Frontsheet'!$A$16:$AC$216,22,0)+VLOOKUP(A137,'Trust - Frontsheet'!$A$16:$AC$216,24,0)+VLOOKUP(A137,'Trust - Frontsheet'!$A$16:$AC$216,26,0)+VLOOKUP(A137,'Trust - Frontsheet'!$A$16:$AC$216,28,0))&gt;0,VLOOKUP(A137,'Trust - Frontsheet'!$A$16:$AC$216,29,0)&lt;=0),"Actual hours entered with no patient count",""))</f>
        <v/>
      </c>
    </row>
    <row r="138" spans="1:19" ht="45" customHeight="1" x14ac:dyDescent="0.2">
      <c r="A138" s="66" t="str">
        <f ca="1">IF('Trust - Frontsheet'!A140="","",'Trust - Frontsheet'!A140)</f>
        <v/>
      </c>
      <c r="B138" s="66" t="str">
        <f ca="1">IF('Trust - Frontsheet'!A140="","",'Trust - Frontsheet'!D140)</f>
        <v/>
      </c>
      <c r="C138" s="66" t="str">
        <f ca="1">IF(VLOOKUP(A138,'Trust - Frontsheet'!$A$16:$AC$215,5,0)="","",VLOOKUP(A138,'Trust - Frontsheet'!$A$16:$AC$216,5,0))</f>
        <v/>
      </c>
      <c r="D138" s="66" t="str">
        <f ca="1">IF(VLOOKUP(A138,'Trust - Frontsheet'!$A$16:$AC$215,6,0)="","",VLOOKUP(A138,'Trust - Frontsheet'!$A$16:$AC$216,6,0))</f>
        <v/>
      </c>
      <c r="E138" s="66" t="str">
        <f ca="1">IF(A138="","",IF(AND('Trust - Frontsheet'!AK140&gt;1,ISNUMBER('Trust - Frontsheet'!AK140)),"Registered Nurses/Midwives Avg Day Fill rate &gt; 100%",""))</f>
        <v/>
      </c>
      <c r="F138" s="66" t="str">
        <f ca="1">IF(A138="","",IF(AND(ISNUMBER('Trust - Frontsheet'!AL140),'Trust - Frontsheet'!AL140&gt;1),"Non-Registered Nurses/Midwives Avg Day Fill rate &gt; 100%",""))</f>
        <v/>
      </c>
      <c r="G138" s="66" t="str">
        <f ca="1">IF(A138="","",IF(AND(ISNUMBER('Trust - Frontsheet'!AM140),'Trust - Frontsheet'!AM140&gt;1),"Registered Nursing Associates Day Fill rate &gt; 100%",""))</f>
        <v/>
      </c>
      <c r="H138" s="66" t="str">
        <f ca="1">IF(A138="","",IF(AND(ISNUMBER('Trust - Frontsheet'!AN140),'Trust - Frontsheet'!AN140&gt;1),"Non-Registered Nursing Associates Day Fill rate &gt; 100%",""))</f>
        <v/>
      </c>
      <c r="I138" s="66" t="str">
        <f ca="1">IF(A138="","",IF(AND(ISNUMBER('Trust - Frontsheet'!AO140),'Trust - Frontsheet'!AO140&gt;1),"Registered Nurses/Midwives Avg Night Fill rate &gt; 100%",""))</f>
        <v/>
      </c>
      <c r="J138" s="66" t="str">
        <f ca="1">IF(A138="","",IF(AND(ISNUMBER('Trust - Frontsheet'!AP140),'Trust - Frontsheet'!AP140&gt;1),"Non-Registered Nurses/Midwives Avg Night Fill rate &gt;100%",""))</f>
        <v/>
      </c>
      <c r="K138" s="66" t="str">
        <f ca="1">IF(A138="","",IF(AND(ISNUMBER('Trust - Frontsheet'!AQ140),'Trust - Frontsheet'!AQ140&gt;1),"Registered Nursing Associates Avg Night Fill rate 100%",""))</f>
        <v/>
      </c>
      <c r="L138" s="66" t="str">
        <f ca="1">IF(A138="","",IF(AND(ISNUMBER('Trust - Frontsheet'!AR140),'Trust - Frontsheet'!AR140&gt;1),"Non-Registered Nursing Associates Avg Night Fill rate &gt; 100%",""))</f>
        <v/>
      </c>
      <c r="M138" s="66" t="str">
        <f ca="1">IF(A138="","",IF(AND(ISNUMBER('Trust - Frontsheet'!AS140),'Trust - Frontsheet'!AS140&gt;1),"Registered Allied Health Professionals Avg Fill rate &gt; 100%",""))</f>
        <v/>
      </c>
      <c r="N138" s="66" t="str">
        <f ca="1">IF(A138="","",IF(AND(ISNUMBER('Trust - Frontsheet'!AT140),'Trust - Frontsheet'!AT140&gt;1),"Non-Registered Allied Health Professionals Avg Fill rate &gt; 100%",""))</f>
        <v/>
      </c>
      <c r="O138" s="66" t="str">
        <f ca="1">IF(A138="","",IF((VLOOKUP(A138,'Trust - Frontsheet'!$A$16:$AC$216,9,0)+VLOOKUP(A138,'Trust - Frontsheet'!$A$16:$AC$216,11,0)+VLOOKUP(A138,'Trust - Frontsheet'!$A$16:$AC$216,13,0)+VLOOKUP(A138,'Trust - Frontsheet'!$A$16:$AC$216,15,0)+VLOOKUP(A138,'Trust - Frontsheet'!$A$16:$AC$216,17,0)+VLOOKUP(A138,'Trust - Frontsheet'!$A$16:$AC$216,19,0)+VLOOKUP(A138,'Trust - Frontsheet'!$A$16:$AC$216,21,0)+VLOOKUP(A138,'Trust - Frontsheet'!$A$16:$AC$216,23,0)+VLOOKUP(A138,'Trust - Frontsheet'!$A$16:$AC$216,25,0)+VLOOKUP(A138,'Trust - Frontsheet'!$A$16:$AC$216,27,0))&lt;=0,"Planned hours aren't greater than zero",""))</f>
        <v/>
      </c>
      <c r="P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Frontsheet'!$A$16:$AC$216,28,0))&lt;=0,"Actual hours aren't greater than zero",""))</f>
        <v/>
      </c>
      <c r="Q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Frontsheet'!$A$16:$AC$216,28,0))&lt;1448,"Actual hours are under 1448",""))</f>
        <v/>
      </c>
      <c r="R138" s="66" t="str">
        <f ca="1">IF(A138="","",IF((VLOOKUP(A138,'Trust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Frontsheet'!$A$16:$AC$216,28,0))&gt;30000,"Actual hours are greater than 30,000",""))</f>
        <v/>
      </c>
      <c r="S138" s="66" t="str">
        <f ca="1">IF(A138="","",IF(AND((VLOOKUP(A138,'Trust - Frontsheet'!$A$16:$AC$216,10,0)+VLOOKUP(A138,'Trust - Frontsheet'!$A$16:$AC$216,12,0)+VLOOKUP(A138,'Trust - Frontsheet'!$A$16:$AC$216,14,0)+VLOOKUP(A138,'Trust - Frontsheet'!$A$16:$AC$216,16,0)+VLOOKUP(A138,'Trust - Frontsheet'!$A$16:$AC$216,18,0)+VLOOKUP(A138,'Trust - Frontsheet'!$A$16:$AC$216,20,0)+VLOOKUP(A138,'Trust - Frontsheet'!$A$16:$AC$216,22,0)+VLOOKUP(A138,'Trust - Frontsheet'!$A$16:$AC$216,24,0)+VLOOKUP(A138,'Trust - Frontsheet'!$A$16:$AC$216,26,0)+VLOOKUP(A138,'Trust - Frontsheet'!$A$16:$AC$216,28,0))&gt;0,VLOOKUP(A138,'Trust - Frontsheet'!$A$16:$AC$216,29,0)&lt;=0),"Actual hours entered with no patient count",""))</f>
        <v/>
      </c>
    </row>
    <row r="139" spans="1:19" ht="45" customHeight="1" x14ac:dyDescent="0.2">
      <c r="A139" s="66" t="str">
        <f ca="1">IF('Trust - Frontsheet'!A141="","",'Trust - Frontsheet'!A141)</f>
        <v/>
      </c>
      <c r="B139" s="66" t="str">
        <f ca="1">IF('Trust - Frontsheet'!A141="","",'Trust - Frontsheet'!D141)</f>
        <v/>
      </c>
      <c r="C139" s="66" t="str">
        <f ca="1">IF(VLOOKUP(A139,'Trust - Frontsheet'!$A$16:$AC$215,5,0)="","",VLOOKUP(A139,'Trust - Frontsheet'!$A$16:$AC$216,5,0))</f>
        <v/>
      </c>
      <c r="D139" s="66" t="str">
        <f ca="1">IF(VLOOKUP(A139,'Trust - Frontsheet'!$A$16:$AC$215,6,0)="","",VLOOKUP(A139,'Trust - Frontsheet'!$A$16:$AC$216,6,0))</f>
        <v/>
      </c>
      <c r="E139" s="66" t="str">
        <f ca="1">IF(A139="","",IF(AND('Trust - Frontsheet'!AK141&gt;1,ISNUMBER('Trust - Frontsheet'!AK141)),"Registered Nurses/Midwives Avg Day Fill rate &gt; 100%",""))</f>
        <v/>
      </c>
      <c r="F139" s="66" t="str">
        <f ca="1">IF(A139="","",IF(AND(ISNUMBER('Trust - Frontsheet'!AL141),'Trust - Frontsheet'!AL141&gt;1),"Non-Registered Nurses/Midwives Avg Day Fill rate &gt; 100%",""))</f>
        <v/>
      </c>
      <c r="G139" s="66" t="str">
        <f ca="1">IF(A139="","",IF(AND(ISNUMBER('Trust - Frontsheet'!AM141),'Trust - Frontsheet'!AM141&gt;1),"Registered Nursing Associates Day Fill rate &gt; 100%",""))</f>
        <v/>
      </c>
      <c r="H139" s="66" t="str">
        <f ca="1">IF(A139="","",IF(AND(ISNUMBER('Trust - Frontsheet'!AN141),'Trust - Frontsheet'!AN141&gt;1),"Non-Registered Nursing Associates Day Fill rate &gt; 100%",""))</f>
        <v/>
      </c>
      <c r="I139" s="66" t="str">
        <f ca="1">IF(A139="","",IF(AND(ISNUMBER('Trust - Frontsheet'!AO141),'Trust - Frontsheet'!AO141&gt;1),"Registered Nurses/Midwives Avg Night Fill rate &gt; 100%",""))</f>
        <v/>
      </c>
      <c r="J139" s="66" t="str">
        <f ca="1">IF(A139="","",IF(AND(ISNUMBER('Trust - Frontsheet'!AP141),'Trust - Frontsheet'!AP141&gt;1),"Non-Registered Nurses/Midwives Avg Night Fill rate &gt;100%",""))</f>
        <v/>
      </c>
      <c r="K139" s="66" t="str">
        <f ca="1">IF(A139="","",IF(AND(ISNUMBER('Trust - Frontsheet'!AQ141),'Trust - Frontsheet'!AQ141&gt;1),"Registered Nursing Associates Avg Night Fill rate 100%",""))</f>
        <v/>
      </c>
      <c r="L139" s="66" t="str">
        <f ca="1">IF(A139="","",IF(AND(ISNUMBER('Trust - Frontsheet'!AR141),'Trust - Frontsheet'!AR141&gt;1),"Non-Registered Nursing Associates Avg Night Fill rate &gt; 100%",""))</f>
        <v/>
      </c>
      <c r="M139" s="66" t="str">
        <f ca="1">IF(A139="","",IF(AND(ISNUMBER('Trust - Frontsheet'!AS141),'Trust - Frontsheet'!AS141&gt;1),"Registered Allied Health Professionals Avg Fill rate &gt; 100%",""))</f>
        <v/>
      </c>
      <c r="N139" s="66" t="str">
        <f ca="1">IF(A139="","",IF(AND(ISNUMBER('Trust - Frontsheet'!AT141),'Trust - Frontsheet'!AT141&gt;1),"Non-Registered Allied Health Professionals Avg Fill rate &gt; 100%",""))</f>
        <v/>
      </c>
      <c r="O139" s="66" t="str">
        <f ca="1">IF(A139="","",IF((VLOOKUP(A139,'Trust - Frontsheet'!$A$16:$AC$216,9,0)+VLOOKUP(A139,'Trust - Frontsheet'!$A$16:$AC$216,11,0)+VLOOKUP(A139,'Trust - Frontsheet'!$A$16:$AC$216,13,0)+VLOOKUP(A139,'Trust - Frontsheet'!$A$16:$AC$216,15,0)+VLOOKUP(A139,'Trust - Frontsheet'!$A$16:$AC$216,17,0)+VLOOKUP(A139,'Trust - Frontsheet'!$A$16:$AC$216,19,0)+VLOOKUP(A139,'Trust - Frontsheet'!$A$16:$AC$216,21,0)+VLOOKUP(A139,'Trust - Frontsheet'!$A$16:$AC$216,23,0)+VLOOKUP(A139,'Trust - Frontsheet'!$A$16:$AC$216,25,0)+VLOOKUP(A139,'Trust - Frontsheet'!$A$16:$AC$216,27,0))&lt;=0,"Planned hours aren't greater than zero",""))</f>
        <v/>
      </c>
      <c r="P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Frontsheet'!$A$16:$AC$216,28,0))&lt;=0,"Actual hours aren't greater than zero",""))</f>
        <v/>
      </c>
      <c r="Q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Frontsheet'!$A$16:$AC$216,28,0))&lt;1448,"Actual hours are under 1448",""))</f>
        <v/>
      </c>
      <c r="R139" s="66" t="str">
        <f ca="1">IF(A139="","",IF((VLOOKUP(A139,'Trust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Frontsheet'!$A$16:$AC$216,28,0))&gt;30000,"Actual hours are greater than 30,000",""))</f>
        <v/>
      </c>
      <c r="S139" s="66" t="str">
        <f ca="1">IF(A139="","",IF(AND((VLOOKUP(A139,'Trust - Frontsheet'!$A$16:$AC$216,10,0)+VLOOKUP(A139,'Trust - Frontsheet'!$A$16:$AC$216,12,0)+VLOOKUP(A139,'Trust - Frontsheet'!$A$16:$AC$216,14,0)+VLOOKUP(A139,'Trust - Frontsheet'!$A$16:$AC$216,16,0)+VLOOKUP(A139,'Trust - Frontsheet'!$A$16:$AC$216,18,0)+VLOOKUP(A139,'Trust - Frontsheet'!$A$16:$AC$216,20,0)+VLOOKUP(A139,'Trust - Frontsheet'!$A$16:$AC$216,22,0)+VLOOKUP(A139,'Trust - Frontsheet'!$A$16:$AC$216,24,0)+VLOOKUP(A139,'Trust - Frontsheet'!$A$16:$AC$216,26,0)+VLOOKUP(A139,'Trust - Frontsheet'!$A$16:$AC$216,28,0))&gt;0,VLOOKUP(A139,'Trust - Frontsheet'!$A$16:$AC$216,29,0)&lt;=0),"Actual hours entered with no patient count",""))</f>
        <v/>
      </c>
    </row>
    <row r="140" spans="1:19" ht="45" customHeight="1" x14ac:dyDescent="0.2">
      <c r="A140" s="66" t="str">
        <f ca="1">IF('Trust - Frontsheet'!A142="","",'Trust - Frontsheet'!A142)</f>
        <v/>
      </c>
      <c r="B140" s="66" t="str">
        <f ca="1">IF('Trust - Frontsheet'!A142="","",'Trust - Frontsheet'!D142)</f>
        <v/>
      </c>
      <c r="C140" s="66" t="str">
        <f ca="1">IF(VLOOKUP(A140,'Trust - Frontsheet'!$A$16:$AC$215,5,0)="","",VLOOKUP(A140,'Trust - Frontsheet'!$A$16:$AC$216,5,0))</f>
        <v/>
      </c>
      <c r="D140" s="66" t="str">
        <f ca="1">IF(VLOOKUP(A140,'Trust - Frontsheet'!$A$16:$AC$215,6,0)="","",VLOOKUP(A140,'Trust - Frontsheet'!$A$16:$AC$216,6,0))</f>
        <v/>
      </c>
      <c r="E140" s="66" t="str">
        <f ca="1">IF(A140="","",IF(AND('Trust - Frontsheet'!AK142&gt;1,ISNUMBER('Trust - Frontsheet'!AK142)),"Registered Nurses/Midwives Avg Day Fill rate &gt; 100%",""))</f>
        <v/>
      </c>
      <c r="F140" s="66" t="str">
        <f ca="1">IF(A140="","",IF(AND(ISNUMBER('Trust - Frontsheet'!AL142),'Trust - Frontsheet'!AL142&gt;1),"Non-Registered Nurses/Midwives Avg Day Fill rate &gt; 100%",""))</f>
        <v/>
      </c>
      <c r="G140" s="66" t="str">
        <f ca="1">IF(A140="","",IF(AND(ISNUMBER('Trust - Frontsheet'!AM142),'Trust - Frontsheet'!AM142&gt;1),"Registered Nursing Associates Day Fill rate &gt; 100%",""))</f>
        <v/>
      </c>
      <c r="H140" s="66" t="str">
        <f ca="1">IF(A140="","",IF(AND(ISNUMBER('Trust - Frontsheet'!AN142),'Trust - Frontsheet'!AN142&gt;1),"Non-Registered Nursing Associates Day Fill rate &gt; 100%",""))</f>
        <v/>
      </c>
      <c r="I140" s="66" t="str">
        <f ca="1">IF(A140="","",IF(AND(ISNUMBER('Trust - Frontsheet'!AO142),'Trust - Frontsheet'!AO142&gt;1),"Registered Nurses/Midwives Avg Night Fill rate &gt; 100%",""))</f>
        <v/>
      </c>
      <c r="J140" s="66" t="str">
        <f ca="1">IF(A140="","",IF(AND(ISNUMBER('Trust - Frontsheet'!AP142),'Trust - Frontsheet'!AP142&gt;1),"Non-Registered Nurses/Midwives Avg Night Fill rate &gt;100%",""))</f>
        <v/>
      </c>
      <c r="K140" s="66" t="str">
        <f ca="1">IF(A140="","",IF(AND(ISNUMBER('Trust - Frontsheet'!AQ142),'Trust - Frontsheet'!AQ142&gt;1),"Registered Nursing Associates Avg Night Fill rate 100%",""))</f>
        <v/>
      </c>
      <c r="L140" s="66" t="str">
        <f ca="1">IF(A140="","",IF(AND(ISNUMBER('Trust - Frontsheet'!AR142),'Trust - Frontsheet'!AR142&gt;1),"Non-Registered Nursing Associates Avg Night Fill rate &gt; 100%",""))</f>
        <v/>
      </c>
      <c r="M140" s="66" t="str">
        <f ca="1">IF(A140="","",IF(AND(ISNUMBER('Trust - Frontsheet'!AS142),'Trust - Frontsheet'!AS142&gt;1),"Registered Allied Health Professionals Avg Fill rate &gt; 100%",""))</f>
        <v/>
      </c>
      <c r="N140" s="66" t="str">
        <f ca="1">IF(A140="","",IF(AND(ISNUMBER('Trust - Frontsheet'!AT142),'Trust - Frontsheet'!AT142&gt;1),"Non-Registered Allied Health Professionals Avg Fill rate &gt; 100%",""))</f>
        <v/>
      </c>
      <c r="O140" s="66" t="str">
        <f ca="1">IF(A140="","",IF((VLOOKUP(A140,'Trust - Frontsheet'!$A$16:$AC$216,9,0)+VLOOKUP(A140,'Trust - Frontsheet'!$A$16:$AC$216,11,0)+VLOOKUP(A140,'Trust - Frontsheet'!$A$16:$AC$216,13,0)+VLOOKUP(A140,'Trust - Frontsheet'!$A$16:$AC$216,15,0)+VLOOKUP(A140,'Trust - Frontsheet'!$A$16:$AC$216,17,0)+VLOOKUP(A140,'Trust - Frontsheet'!$A$16:$AC$216,19,0)+VLOOKUP(A140,'Trust - Frontsheet'!$A$16:$AC$216,21,0)+VLOOKUP(A140,'Trust - Frontsheet'!$A$16:$AC$216,23,0)+VLOOKUP(A140,'Trust - Frontsheet'!$A$16:$AC$216,25,0)+VLOOKUP(A140,'Trust - Frontsheet'!$A$16:$AC$216,27,0))&lt;=0,"Planned hours aren't greater than zero",""))</f>
        <v/>
      </c>
      <c r="P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Frontsheet'!$A$16:$AC$216,28,0))&lt;=0,"Actual hours aren't greater than zero",""))</f>
        <v/>
      </c>
      <c r="Q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Frontsheet'!$A$16:$AC$216,28,0))&lt;1448,"Actual hours are under 1448",""))</f>
        <v/>
      </c>
      <c r="R140" s="66" t="str">
        <f ca="1">IF(A140="","",IF((VLOOKUP(A140,'Trust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Frontsheet'!$A$16:$AC$216,28,0))&gt;30000,"Actual hours are greater than 30,000",""))</f>
        <v/>
      </c>
      <c r="S140" s="66" t="str">
        <f ca="1">IF(A140="","",IF(AND((VLOOKUP(A140,'Trust - Frontsheet'!$A$16:$AC$216,10,0)+VLOOKUP(A140,'Trust - Frontsheet'!$A$16:$AC$216,12,0)+VLOOKUP(A140,'Trust - Frontsheet'!$A$16:$AC$216,14,0)+VLOOKUP(A140,'Trust - Frontsheet'!$A$16:$AC$216,16,0)+VLOOKUP(A140,'Trust - Frontsheet'!$A$16:$AC$216,18,0)+VLOOKUP(A140,'Trust - Frontsheet'!$A$16:$AC$216,20,0)+VLOOKUP(A140,'Trust - Frontsheet'!$A$16:$AC$216,22,0)+VLOOKUP(A140,'Trust - Frontsheet'!$A$16:$AC$216,24,0)+VLOOKUP(A140,'Trust - Frontsheet'!$A$16:$AC$216,26,0)+VLOOKUP(A140,'Trust - Frontsheet'!$A$16:$AC$216,28,0))&gt;0,VLOOKUP(A140,'Trust - Frontsheet'!$A$16:$AC$216,29,0)&lt;=0),"Actual hours entered with no patient count",""))</f>
        <v/>
      </c>
    </row>
    <row r="141" spans="1:19" ht="45" customHeight="1" x14ac:dyDescent="0.2">
      <c r="A141" s="66" t="str">
        <f ca="1">IF('Trust - Frontsheet'!A143="","",'Trust - Frontsheet'!A143)</f>
        <v/>
      </c>
      <c r="B141" s="66" t="str">
        <f ca="1">IF('Trust - Frontsheet'!A143="","",'Trust - Frontsheet'!D143)</f>
        <v/>
      </c>
      <c r="C141" s="66" t="str">
        <f ca="1">IF(VLOOKUP(A141,'Trust - Frontsheet'!$A$16:$AC$215,5,0)="","",VLOOKUP(A141,'Trust - Frontsheet'!$A$16:$AC$216,5,0))</f>
        <v/>
      </c>
      <c r="D141" s="66" t="str">
        <f ca="1">IF(VLOOKUP(A141,'Trust - Frontsheet'!$A$16:$AC$215,6,0)="","",VLOOKUP(A141,'Trust - Frontsheet'!$A$16:$AC$216,6,0))</f>
        <v/>
      </c>
      <c r="E141" s="66" t="str">
        <f ca="1">IF(A141="","",IF(AND('Trust - Frontsheet'!AK143&gt;1,ISNUMBER('Trust - Frontsheet'!AK143)),"Registered Nurses/Midwives Avg Day Fill rate &gt; 100%",""))</f>
        <v/>
      </c>
      <c r="F141" s="66" t="str">
        <f ca="1">IF(A141="","",IF(AND(ISNUMBER('Trust - Frontsheet'!AL143),'Trust - Frontsheet'!AL143&gt;1),"Non-Registered Nurses/Midwives Avg Day Fill rate &gt; 100%",""))</f>
        <v/>
      </c>
      <c r="G141" s="66" t="str">
        <f ca="1">IF(A141="","",IF(AND(ISNUMBER('Trust - Frontsheet'!AM143),'Trust - Frontsheet'!AM143&gt;1),"Registered Nursing Associates Day Fill rate &gt; 100%",""))</f>
        <v/>
      </c>
      <c r="H141" s="66" t="str">
        <f ca="1">IF(A141="","",IF(AND(ISNUMBER('Trust - Frontsheet'!AN143),'Trust - Frontsheet'!AN143&gt;1),"Non-Registered Nursing Associates Day Fill rate &gt; 100%",""))</f>
        <v/>
      </c>
      <c r="I141" s="66" t="str">
        <f ca="1">IF(A141="","",IF(AND(ISNUMBER('Trust - Frontsheet'!AO143),'Trust - Frontsheet'!AO143&gt;1),"Registered Nurses/Midwives Avg Night Fill rate &gt; 100%",""))</f>
        <v/>
      </c>
      <c r="J141" s="66" t="str">
        <f ca="1">IF(A141="","",IF(AND(ISNUMBER('Trust - Frontsheet'!AP143),'Trust - Frontsheet'!AP143&gt;1),"Non-Registered Nurses/Midwives Avg Night Fill rate &gt;100%",""))</f>
        <v/>
      </c>
      <c r="K141" s="66" t="str">
        <f ca="1">IF(A141="","",IF(AND(ISNUMBER('Trust - Frontsheet'!AQ143),'Trust - Frontsheet'!AQ143&gt;1),"Registered Nursing Associates Avg Night Fill rate 100%",""))</f>
        <v/>
      </c>
      <c r="L141" s="66" t="str">
        <f ca="1">IF(A141="","",IF(AND(ISNUMBER('Trust - Frontsheet'!AR143),'Trust - Frontsheet'!AR143&gt;1),"Non-Registered Nursing Associates Avg Night Fill rate &gt; 100%",""))</f>
        <v/>
      </c>
      <c r="M141" s="66" t="str">
        <f ca="1">IF(A141="","",IF(AND(ISNUMBER('Trust - Frontsheet'!AS143),'Trust - Frontsheet'!AS143&gt;1),"Registered Allied Health Professionals Avg Fill rate &gt; 100%",""))</f>
        <v/>
      </c>
      <c r="N141" s="66" t="str">
        <f ca="1">IF(A141="","",IF(AND(ISNUMBER('Trust - Frontsheet'!AT143),'Trust - Frontsheet'!AT143&gt;1),"Non-Registered Allied Health Professionals Avg Fill rate &gt; 100%",""))</f>
        <v/>
      </c>
      <c r="O141" s="66" t="str">
        <f ca="1">IF(A141="","",IF((VLOOKUP(A141,'Trust - Frontsheet'!$A$16:$AC$216,9,0)+VLOOKUP(A141,'Trust - Frontsheet'!$A$16:$AC$216,11,0)+VLOOKUP(A141,'Trust - Frontsheet'!$A$16:$AC$216,13,0)+VLOOKUP(A141,'Trust - Frontsheet'!$A$16:$AC$216,15,0)+VLOOKUP(A141,'Trust - Frontsheet'!$A$16:$AC$216,17,0)+VLOOKUP(A141,'Trust - Frontsheet'!$A$16:$AC$216,19,0)+VLOOKUP(A141,'Trust - Frontsheet'!$A$16:$AC$216,21,0)+VLOOKUP(A141,'Trust - Frontsheet'!$A$16:$AC$216,23,0)+VLOOKUP(A141,'Trust - Frontsheet'!$A$16:$AC$216,25,0)+VLOOKUP(A141,'Trust - Frontsheet'!$A$16:$AC$216,27,0))&lt;=0,"Planned hours aren't greater than zero",""))</f>
        <v/>
      </c>
      <c r="P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Frontsheet'!$A$16:$AC$216,28,0))&lt;=0,"Actual hours aren't greater than zero",""))</f>
        <v/>
      </c>
      <c r="Q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Frontsheet'!$A$16:$AC$216,28,0))&lt;1448,"Actual hours are under 1448",""))</f>
        <v/>
      </c>
      <c r="R141" s="66" t="str">
        <f ca="1">IF(A141="","",IF((VLOOKUP(A141,'Trust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Frontsheet'!$A$16:$AC$216,28,0))&gt;30000,"Actual hours are greater than 30,000",""))</f>
        <v/>
      </c>
      <c r="S141" s="66" t="str">
        <f ca="1">IF(A141="","",IF(AND((VLOOKUP(A141,'Trust - Frontsheet'!$A$16:$AC$216,10,0)+VLOOKUP(A141,'Trust - Frontsheet'!$A$16:$AC$216,12,0)+VLOOKUP(A141,'Trust - Frontsheet'!$A$16:$AC$216,14,0)+VLOOKUP(A141,'Trust - Frontsheet'!$A$16:$AC$216,16,0)+VLOOKUP(A141,'Trust - Frontsheet'!$A$16:$AC$216,18,0)+VLOOKUP(A141,'Trust - Frontsheet'!$A$16:$AC$216,20,0)+VLOOKUP(A141,'Trust - Frontsheet'!$A$16:$AC$216,22,0)+VLOOKUP(A141,'Trust - Frontsheet'!$A$16:$AC$216,24,0)+VLOOKUP(A141,'Trust - Frontsheet'!$A$16:$AC$216,26,0)+VLOOKUP(A141,'Trust - Frontsheet'!$A$16:$AC$216,28,0))&gt;0,VLOOKUP(A141,'Trust - Frontsheet'!$A$16:$AC$216,29,0)&lt;=0),"Actual hours entered with no patient count",""))</f>
        <v/>
      </c>
    </row>
    <row r="142" spans="1:19" ht="45" customHeight="1" x14ac:dyDescent="0.2">
      <c r="A142" s="66" t="str">
        <f ca="1">IF('Trust - Frontsheet'!A144="","",'Trust - Frontsheet'!A144)</f>
        <v/>
      </c>
      <c r="B142" s="66" t="str">
        <f ca="1">IF('Trust - Frontsheet'!A144="","",'Trust - Frontsheet'!D144)</f>
        <v/>
      </c>
      <c r="C142" s="66" t="str">
        <f ca="1">IF(VLOOKUP(A142,'Trust - Frontsheet'!$A$16:$AC$215,5,0)="","",VLOOKUP(A142,'Trust - Frontsheet'!$A$16:$AC$216,5,0))</f>
        <v/>
      </c>
      <c r="D142" s="66" t="str">
        <f ca="1">IF(VLOOKUP(A142,'Trust - Frontsheet'!$A$16:$AC$215,6,0)="","",VLOOKUP(A142,'Trust - Frontsheet'!$A$16:$AC$216,6,0))</f>
        <v/>
      </c>
      <c r="E142" s="66" t="str">
        <f ca="1">IF(A142="","",IF(AND('Trust - Frontsheet'!AK144&gt;1,ISNUMBER('Trust - Frontsheet'!AK144)),"Registered Nurses/Midwives Avg Day Fill rate &gt; 100%",""))</f>
        <v/>
      </c>
      <c r="F142" s="66" t="str">
        <f ca="1">IF(A142="","",IF(AND(ISNUMBER('Trust - Frontsheet'!AL144),'Trust - Frontsheet'!AL144&gt;1),"Non-Registered Nurses/Midwives Avg Day Fill rate &gt; 100%",""))</f>
        <v/>
      </c>
      <c r="G142" s="66" t="str">
        <f ca="1">IF(A142="","",IF(AND(ISNUMBER('Trust - Frontsheet'!AM144),'Trust - Frontsheet'!AM144&gt;1),"Registered Nursing Associates Day Fill rate &gt; 100%",""))</f>
        <v/>
      </c>
      <c r="H142" s="66" t="str">
        <f ca="1">IF(A142="","",IF(AND(ISNUMBER('Trust - Frontsheet'!AN144),'Trust - Frontsheet'!AN144&gt;1),"Non-Registered Nursing Associates Day Fill rate &gt; 100%",""))</f>
        <v/>
      </c>
      <c r="I142" s="66" t="str">
        <f ca="1">IF(A142="","",IF(AND(ISNUMBER('Trust - Frontsheet'!AO144),'Trust - Frontsheet'!AO144&gt;1),"Registered Nurses/Midwives Avg Night Fill rate &gt; 100%",""))</f>
        <v/>
      </c>
      <c r="J142" s="66" t="str">
        <f ca="1">IF(A142="","",IF(AND(ISNUMBER('Trust - Frontsheet'!AP144),'Trust - Frontsheet'!AP144&gt;1),"Non-Registered Nurses/Midwives Avg Night Fill rate &gt;100%",""))</f>
        <v/>
      </c>
      <c r="K142" s="66" t="str">
        <f ca="1">IF(A142="","",IF(AND(ISNUMBER('Trust - Frontsheet'!AQ144),'Trust - Frontsheet'!AQ144&gt;1),"Registered Nursing Associates Avg Night Fill rate 100%",""))</f>
        <v/>
      </c>
      <c r="L142" s="66" t="str">
        <f ca="1">IF(A142="","",IF(AND(ISNUMBER('Trust - Frontsheet'!AR144),'Trust - Frontsheet'!AR144&gt;1),"Non-Registered Nursing Associates Avg Night Fill rate &gt; 100%",""))</f>
        <v/>
      </c>
      <c r="M142" s="66" t="str">
        <f ca="1">IF(A142="","",IF(AND(ISNUMBER('Trust - Frontsheet'!AS144),'Trust - Frontsheet'!AS144&gt;1),"Registered Allied Health Professionals Avg Fill rate &gt; 100%",""))</f>
        <v/>
      </c>
      <c r="N142" s="66" t="str">
        <f ca="1">IF(A142="","",IF(AND(ISNUMBER('Trust - Frontsheet'!AT144),'Trust - Frontsheet'!AT144&gt;1),"Non-Registered Allied Health Professionals Avg Fill rate &gt; 100%",""))</f>
        <v/>
      </c>
      <c r="O142" s="66" t="str">
        <f ca="1">IF(A142="","",IF((VLOOKUP(A142,'Trust - Frontsheet'!$A$16:$AC$216,9,0)+VLOOKUP(A142,'Trust - Frontsheet'!$A$16:$AC$216,11,0)+VLOOKUP(A142,'Trust - Frontsheet'!$A$16:$AC$216,13,0)+VLOOKUP(A142,'Trust - Frontsheet'!$A$16:$AC$216,15,0)+VLOOKUP(A142,'Trust - Frontsheet'!$A$16:$AC$216,17,0)+VLOOKUP(A142,'Trust - Frontsheet'!$A$16:$AC$216,19,0)+VLOOKUP(A142,'Trust - Frontsheet'!$A$16:$AC$216,21,0)+VLOOKUP(A142,'Trust - Frontsheet'!$A$16:$AC$216,23,0)+VLOOKUP(A142,'Trust - Frontsheet'!$A$16:$AC$216,25,0)+VLOOKUP(A142,'Trust - Frontsheet'!$A$16:$AC$216,27,0))&lt;=0,"Planned hours aren't greater than zero",""))</f>
        <v/>
      </c>
      <c r="P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Frontsheet'!$A$16:$AC$216,28,0))&lt;=0,"Actual hours aren't greater than zero",""))</f>
        <v/>
      </c>
      <c r="Q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Frontsheet'!$A$16:$AC$216,28,0))&lt;1448,"Actual hours are under 1448",""))</f>
        <v/>
      </c>
      <c r="R142" s="66" t="str">
        <f ca="1">IF(A142="","",IF((VLOOKUP(A142,'Trust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Frontsheet'!$A$16:$AC$216,28,0))&gt;30000,"Actual hours are greater than 30,000",""))</f>
        <v/>
      </c>
      <c r="S142" s="66" t="str">
        <f ca="1">IF(A142="","",IF(AND((VLOOKUP(A142,'Trust - Frontsheet'!$A$16:$AC$216,10,0)+VLOOKUP(A142,'Trust - Frontsheet'!$A$16:$AC$216,12,0)+VLOOKUP(A142,'Trust - Frontsheet'!$A$16:$AC$216,14,0)+VLOOKUP(A142,'Trust - Frontsheet'!$A$16:$AC$216,16,0)+VLOOKUP(A142,'Trust - Frontsheet'!$A$16:$AC$216,18,0)+VLOOKUP(A142,'Trust - Frontsheet'!$A$16:$AC$216,20,0)+VLOOKUP(A142,'Trust - Frontsheet'!$A$16:$AC$216,22,0)+VLOOKUP(A142,'Trust - Frontsheet'!$A$16:$AC$216,24,0)+VLOOKUP(A142,'Trust - Frontsheet'!$A$16:$AC$216,26,0)+VLOOKUP(A142,'Trust - Frontsheet'!$A$16:$AC$216,28,0))&gt;0,VLOOKUP(A142,'Trust - Frontsheet'!$A$16:$AC$216,29,0)&lt;=0),"Actual hours entered with no patient count",""))</f>
        <v/>
      </c>
    </row>
    <row r="143" spans="1:19" ht="45" customHeight="1" x14ac:dyDescent="0.2">
      <c r="A143" s="66" t="str">
        <f ca="1">IF('Trust - Frontsheet'!A145="","",'Trust - Frontsheet'!A145)</f>
        <v/>
      </c>
      <c r="B143" s="66" t="str">
        <f ca="1">IF('Trust - Frontsheet'!A145="","",'Trust - Frontsheet'!D145)</f>
        <v/>
      </c>
      <c r="C143" s="66" t="str">
        <f ca="1">IF(VLOOKUP(A143,'Trust - Frontsheet'!$A$16:$AC$215,5,0)="","",VLOOKUP(A143,'Trust - Frontsheet'!$A$16:$AC$216,5,0))</f>
        <v/>
      </c>
      <c r="D143" s="66" t="str">
        <f ca="1">IF(VLOOKUP(A143,'Trust - Frontsheet'!$A$16:$AC$215,6,0)="","",VLOOKUP(A143,'Trust - Frontsheet'!$A$16:$AC$216,6,0))</f>
        <v/>
      </c>
      <c r="E143" s="66" t="str">
        <f ca="1">IF(A143="","",IF(AND('Trust - Frontsheet'!AK145&gt;1,ISNUMBER('Trust - Frontsheet'!AK145)),"Registered Nurses/Midwives Avg Day Fill rate &gt; 100%",""))</f>
        <v/>
      </c>
      <c r="F143" s="66" t="str">
        <f ca="1">IF(A143="","",IF(AND(ISNUMBER('Trust - Frontsheet'!AL145),'Trust - Frontsheet'!AL145&gt;1),"Non-Registered Nurses/Midwives Avg Day Fill rate &gt; 100%",""))</f>
        <v/>
      </c>
      <c r="G143" s="66" t="str">
        <f ca="1">IF(A143="","",IF(AND(ISNUMBER('Trust - Frontsheet'!AM145),'Trust - Frontsheet'!AM145&gt;1),"Registered Nursing Associates Day Fill rate &gt; 100%",""))</f>
        <v/>
      </c>
      <c r="H143" s="66" t="str">
        <f ca="1">IF(A143="","",IF(AND(ISNUMBER('Trust - Frontsheet'!AN145),'Trust - Frontsheet'!AN145&gt;1),"Non-Registered Nursing Associates Day Fill rate &gt; 100%",""))</f>
        <v/>
      </c>
      <c r="I143" s="66" t="str">
        <f ca="1">IF(A143="","",IF(AND(ISNUMBER('Trust - Frontsheet'!AO145),'Trust - Frontsheet'!AO145&gt;1),"Registered Nurses/Midwives Avg Night Fill rate &gt; 100%",""))</f>
        <v/>
      </c>
      <c r="J143" s="66" t="str">
        <f ca="1">IF(A143="","",IF(AND(ISNUMBER('Trust - Frontsheet'!AP145),'Trust - Frontsheet'!AP145&gt;1),"Non-Registered Nurses/Midwives Avg Night Fill rate &gt;100%",""))</f>
        <v/>
      </c>
      <c r="K143" s="66" t="str">
        <f ca="1">IF(A143="","",IF(AND(ISNUMBER('Trust - Frontsheet'!AQ145),'Trust - Frontsheet'!AQ145&gt;1),"Registered Nursing Associates Avg Night Fill rate 100%",""))</f>
        <v/>
      </c>
      <c r="L143" s="66" t="str">
        <f ca="1">IF(A143="","",IF(AND(ISNUMBER('Trust - Frontsheet'!AR145),'Trust - Frontsheet'!AR145&gt;1),"Non-Registered Nursing Associates Avg Night Fill rate &gt; 100%",""))</f>
        <v/>
      </c>
      <c r="M143" s="66" t="str">
        <f ca="1">IF(A143="","",IF(AND(ISNUMBER('Trust - Frontsheet'!AS145),'Trust - Frontsheet'!AS145&gt;1),"Registered Allied Health Professionals Avg Fill rate &gt; 100%",""))</f>
        <v/>
      </c>
      <c r="N143" s="66" t="str">
        <f ca="1">IF(A143="","",IF(AND(ISNUMBER('Trust - Frontsheet'!AT145),'Trust - Frontsheet'!AT145&gt;1),"Non-Registered Allied Health Professionals Avg Fill rate &gt; 100%",""))</f>
        <v/>
      </c>
      <c r="O143" s="66" t="str">
        <f ca="1">IF(A143="","",IF((VLOOKUP(A143,'Trust - Frontsheet'!$A$16:$AC$216,9,0)+VLOOKUP(A143,'Trust - Frontsheet'!$A$16:$AC$216,11,0)+VLOOKUP(A143,'Trust - Frontsheet'!$A$16:$AC$216,13,0)+VLOOKUP(A143,'Trust - Frontsheet'!$A$16:$AC$216,15,0)+VLOOKUP(A143,'Trust - Frontsheet'!$A$16:$AC$216,17,0)+VLOOKUP(A143,'Trust - Frontsheet'!$A$16:$AC$216,19,0)+VLOOKUP(A143,'Trust - Frontsheet'!$A$16:$AC$216,21,0)+VLOOKUP(A143,'Trust - Frontsheet'!$A$16:$AC$216,23,0)+VLOOKUP(A143,'Trust - Frontsheet'!$A$16:$AC$216,25,0)+VLOOKUP(A143,'Trust - Frontsheet'!$A$16:$AC$216,27,0))&lt;=0,"Planned hours aren't greater than zero",""))</f>
        <v/>
      </c>
      <c r="P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Frontsheet'!$A$16:$AC$216,28,0))&lt;=0,"Actual hours aren't greater than zero",""))</f>
        <v/>
      </c>
      <c r="Q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Frontsheet'!$A$16:$AC$216,28,0))&lt;1448,"Actual hours are under 1448",""))</f>
        <v/>
      </c>
      <c r="R143" s="66" t="str">
        <f ca="1">IF(A143="","",IF((VLOOKUP(A143,'Trust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Frontsheet'!$A$16:$AC$216,28,0))&gt;30000,"Actual hours are greater than 30,000",""))</f>
        <v/>
      </c>
      <c r="S143" s="66" t="str">
        <f ca="1">IF(A143="","",IF(AND((VLOOKUP(A143,'Trust - Frontsheet'!$A$16:$AC$216,10,0)+VLOOKUP(A143,'Trust - Frontsheet'!$A$16:$AC$216,12,0)+VLOOKUP(A143,'Trust - Frontsheet'!$A$16:$AC$216,14,0)+VLOOKUP(A143,'Trust - Frontsheet'!$A$16:$AC$216,16,0)+VLOOKUP(A143,'Trust - Frontsheet'!$A$16:$AC$216,18,0)+VLOOKUP(A143,'Trust - Frontsheet'!$A$16:$AC$216,20,0)+VLOOKUP(A143,'Trust - Frontsheet'!$A$16:$AC$216,22,0)+VLOOKUP(A143,'Trust - Frontsheet'!$A$16:$AC$216,24,0)+VLOOKUP(A143,'Trust - Frontsheet'!$A$16:$AC$216,26,0)+VLOOKUP(A143,'Trust - Frontsheet'!$A$16:$AC$216,28,0))&gt;0,VLOOKUP(A143,'Trust - Frontsheet'!$A$16:$AC$216,29,0)&lt;=0),"Actual hours entered with no patient count",""))</f>
        <v/>
      </c>
    </row>
    <row r="144" spans="1:19" ht="45" customHeight="1" x14ac:dyDescent="0.2">
      <c r="A144" s="66" t="str">
        <f ca="1">IF('Trust - Frontsheet'!A146="","",'Trust - Frontsheet'!A146)</f>
        <v/>
      </c>
      <c r="B144" s="66" t="str">
        <f ca="1">IF('Trust - Frontsheet'!A146="","",'Trust - Frontsheet'!D146)</f>
        <v/>
      </c>
      <c r="C144" s="66" t="str">
        <f ca="1">IF(VLOOKUP(A144,'Trust - Frontsheet'!$A$16:$AC$215,5,0)="","",VLOOKUP(A144,'Trust - Frontsheet'!$A$16:$AC$216,5,0))</f>
        <v/>
      </c>
      <c r="D144" s="66" t="str">
        <f ca="1">IF(VLOOKUP(A144,'Trust - Frontsheet'!$A$16:$AC$215,6,0)="","",VLOOKUP(A144,'Trust - Frontsheet'!$A$16:$AC$216,6,0))</f>
        <v/>
      </c>
      <c r="E144" s="66" t="str">
        <f ca="1">IF(A144="","",IF(AND('Trust - Frontsheet'!AK146&gt;1,ISNUMBER('Trust - Frontsheet'!AK146)),"Registered Nurses/Midwives Avg Day Fill rate &gt; 100%",""))</f>
        <v/>
      </c>
      <c r="F144" s="66" t="str">
        <f ca="1">IF(A144="","",IF(AND(ISNUMBER('Trust - Frontsheet'!AL146),'Trust - Frontsheet'!AL146&gt;1),"Non-Registered Nurses/Midwives Avg Day Fill rate &gt; 100%",""))</f>
        <v/>
      </c>
      <c r="G144" s="66" t="str">
        <f ca="1">IF(A144="","",IF(AND(ISNUMBER('Trust - Frontsheet'!AM146),'Trust - Frontsheet'!AM146&gt;1),"Registered Nursing Associates Day Fill rate &gt; 100%",""))</f>
        <v/>
      </c>
      <c r="H144" s="66" t="str">
        <f ca="1">IF(A144="","",IF(AND(ISNUMBER('Trust - Frontsheet'!AN146),'Trust - Frontsheet'!AN146&gt;1),"Non-Registered Nursing Associates Day Fill rate &gt; 100%",""))</f>
        <v/>
      </c>
      <c r="I144" s="66" t="str">
        <f ca="1">IF(A144="","",IF(AND(ISNUMBER('Trust - Frontsheet'!AO146),'Trust - Frontsheet'!AO146&gt;1),"Registered Nurses/Midwives Avg Night Fill rate &gt; 100%",""))</f>
        <v/>
      </c>
      <c r="J144" s="66" t="str">
        <f ca="1">IF(A144="","",IF(AND(ISNUMBER('Trust - Frontsheet'!AP146),'Trust - Frontsheet'!AP146&gt;1),"Non-Registered Nurses/Midwives Avg Night Fill rate &gt;100%",""))</f>
        <v/>
      </c>
      <c r="K144" s="66" t="str">
        <f ca="1">IF(A144="","",IF(AND(ISNUMBER('Trust - Frontsheet'!AQ146),'Trust - Frontsheet'!AQ146&gt;1),"Registered Nursing Associates Avg Night Fill rate 100%",""))</f>
        <v/>
      </c>
      <c r="L144" s="66" t="str">
        <f ca="1">IF(A144="","",IF(AND(ISNUMBER('Trust - Frontsheet'!AR146),'Trust - Frontsheet'!AR146&gt;1),"Non-Registered Nursing Associates Avg Night Fill rate &gt; 100%",""))</f>
        <v/>
      </c>
      <c r="M144" s="66" t="str">
        <f ca="1">IF(A144="","",IF(AND(ISNUMBER('Trust - Frontsheet'!AS146),'Trust - Frontsheet'!AS146&gt;1),"Registered Allied Health Professionals Avg Fill rate &gt; 100%",""))</f>
        <v/>
      </c>
      <c r="N144" s="66" t="str">
        <f ca="1">IF(A144="","",IF(AND(ISNUMBER('Trust - Frontsheet'!AT146),'Trust - Frontsheet'!AT146&gt;1),"Non-Registered Allied Health Professionals Avg Fill rate &gt; 100%",""))</f>
        <v/>
      </c>
      <c r="O144" s="66" t="str">
        <f ca="1">IF(A144="","",IF((VLOOKUP(A144,'Trust - Frontsheet'!$A$16:$AC$216,9,0)+VLOOKUP(A144,'Trust - Frontsheet'!$A$16:$AC$216,11,0)+VLOOKUP(A144,'Trust - Frontsheet'!$A$16:$AC$216,13,0)+VLOOKUP(A144,'Trust - Frontsheet'!$A$16:$AC$216,15,0)+VLOOKUP(A144,'Trust - Frontsheet'!$A$16:$AC$216,17,0)+VLOOKUP(A144,'Trust - Frontsheet'!$A$16:$AC$216,19,0)+VLOOKUP(A144,'Trust - Frontsheet'!$A$16:$AC$216,21,0)+VLOOKUP(A144,'Trust - Frontsheet'!$A$16:$AC$216,23,0)+VLOOKUP(A144,'Trust - Frontsheet'!$A$16:$AC$216,25,0)+VLOOKUP(A144,'Trust - Frontsheet'!$A$16:$AC$216,27,0))&lt;=0,"Planned hours aren't greater than zero",""))</f>
        <v/>
      </c>
      <c r="P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Frontsheet'!$A$16:$AC$216,28,0))&lt;=0,"Actual hours aren't greater than zero",""))</f>
        <v/>
      </c>
      <c r="Q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Frontsheet'!$A$16:$AC$216,28,0))&lt;1448,"Actual hours are under 1448",""))</f>
        <v/>
      </c>
      <c r="R144" s="66" t="str">
        <f ca="1">IF(A144="","",IF((VLOOKUP(A144,'Trust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Frontsheet'!$A$16:$AC$216,28,0))&gt;30000,"Actual hours are greater than 30,000",""))</f>
        <v/>
      </c>
      <c r="S144" s="66" t="str">
        <f ca="1">IF(A144="","",IF(AND((VLOOKUP(A144,'Trust - Frontsheet'!$A$16:$AC$216,10,0)+VLOOKUP(A144,'Trust - Frontsheet'!$A$16:$AC$216,12,0)+VLOOKUP(A144,'Trust - Frontsheet'!$A$16:$AC$216,14,0)+VLOOKUP(A144,'Trust - Frontsheet'!$A$16:$AC$216,16,0)+VLOOKUP(A144,'Trust - Frontsheet'!$A$16:$AC$216,18,0)+VLOOKUP(A144,'Trust - Frontsheet'!$A$16:$AC$216,20,0)+VLOOKUP(A144,'Trust - Frontsheet'!$A$16:$AC$216,22,0)+VLOOKUP(A144,'Trust - Frontsheet'!$A$16:$AC$216,24,0)+VLOOKUP(A144,'Trust - Frontsheet'!$A$16:$AC$216,26,0)+VLOOKUP(A144,'Trust - Frontsheet'!$A$16:$AC$216,28,0))&gt;0,VLOOKUP(A144,'Trust - Frontsheet'!$A$16:$AC$216,29,0)&lt;=0),"Actual hours entered with no patient count",""))</f>
        <v/>
      </c>
    </row>
    <row r="145" spans="1:19" ht="45" customHeight="1" x14ac:dyDescent="0.2">
      <c r="A145" s="66" t="str">
        <f ca="1">IF('Trust - Frontsheet'!A147="","",'Trust - Frontsheet'!A147)</f>
        <v/>
      </c>
      <c r="B145" s="66" t="str">
        <f ca="1">IF('Trust - Frontsheet'!A147="","",'Trust - Frontsheet'!D147)</f>
        <v/>
      </c>
      <c r="C145" s="66" t="str">
        <f ca="1">IF(VLOOKUP(A145,'Trust - Frontsheet'!$A$16:$AC$215,5,0)="","",VLOOKUP(A145,'Trust - Frontsheet'!$A$16:$AC$216,5,0))</f>
        <v/>
      </c>
      <c r="D145" s="66" t="str">
        <f ca="1">IF(VLOOKUP(A145,'Trust - Frontsheet'!$A$16:$AC$215,6,0)="","",VLOOKUP(A145,'Trust - Frontsheet'!$A$16:$AC$216,6,0))</f>
        <v/>
      </c>
      <c r="E145" s="66" t="str">
        <f ca="1">IF(A145="","",IF(AND('Trust - Frontsheet'!AK147&gt;1,ISNUMBER('Trust - Frontsheet'!AK147)),"Registered Nurses/Midwives Avg Day Fill rate &gt; 100%",""))</f>
        <v/>
      </c>
      <c r="F145" s="66" t="str">
        <f ca="1">IF(A145="","",IF(AND(ISNUMBER('Trust - Frontsheet'!AL147),'Trust - Frontsheet'!AL147&gt;1),"Non-Registered Nurses/Midwives Avg Day Fill rate &gt; 100%",""))</f>
        <v/>
      </c>
      <c r="G145" s="66" t="str">
        <f ca="1">IF(A145="","",IF(AND(ISNUMBER('Trust - Frontsheet'!AM147),'Trust - Frontsheet'!AM147&gt;1),"Registered Nursing Associates Day Fill rate &gt; 100%",""))</f>
        <v/>
      </c>
      <c r="H145" s="66" t="str">
        <f ca="1">IF(A145="","",IF(AND(ISNUMBER('Trust - Frontsheet'!AN147),'Trust - Frontsheet'!AN147&gt;1),"Non-Registered Nursing Associates Day Fill rate &gt; 100%",""))</f>
        <v/>
      </c>
      <c r="I145" s="66" t="str">
        <f ca="1">IF(A145="","",IF(AND(ISNUMBER('Trust - Frontsheet'!AO147),'Trust - Frontsheet'!AO147&gt;1),"Registered Nurses/Midwives Avg Night Fill rate &gt; 100%",""))</f>
        <v/>
      </c>
      <c r="J145" s="66" t="str">
        <f ca="1">IF(A145="","",IF(AND(ISNUMBER('Trust - Frontsheet'!AP147),'Trust - Frontsheet'!AP147&gt;1),"Non-Registered Nurses/Midwives Avg Night Fill rate &gt;100%",""))</f>
        <v/>
      </c>
      <c r="K145" s="66" t="str">
        <f ca="1">IF(A145="","",IF(AND(ISNUMBER('Trust - Frontsheet'!AQ147),'Trust - Frontsheet'!AQ147&gt;1),"Registered Nursing Associates Avg Night Fill rate 100%",""))</f>
        <v/>
      </c>
      <c r="L145" s="66" t="str">
        <f ca="1">IF(A145="","",IF(AND(ISNUMBER('Trust - Frontsheet'!AR147),'Trust - Frontsheet'!AR147&gt;1),"Non-Registered Nursing Associates Avg Night Fill rate &gt; 100%",""))</f>
        <v/>
      </c>
      <c r="M145" s="66" t="str">
        <f ca="1">IF(A145="","",IF(AND(ISNUMBER('Trust - Frontsheet'!AS147),'Trust - Frontsheet'!AS147&gt;1),"Registered Allied Health Professionals Avg Fill rate &gt; 100%",""))</f>
        <v/>
      </c>
      <c r="N145" s="66" t="str">
        <f ca="1">IF(A145="","",IF(AND(ISNUMBER('Trust - Frontsheet'!AT147),'Trust - Frontsheet'!AT147&gt;1),"Non-Registered Allied Health Professionals Avg Fill rate &gt; 100%",""))</f>
        <v/>
      </c>
      <c r="O145" s="66" t="str">
        <f ca="1">IF(A145="","",IF((VLOOKUP(A145,'Trust - Frontsheet'!$A$16:$AC$216,9,0)+VLOOKUP(A145,'Trust - Frontsheet'!$A$16:$AC$216,11,0)+VLOOKUP(A145,'Trust - Frontsheet'!$A$16:$AC$216,13,0)+VLOOKUP(A145,'Trust - Frontsheet'!$A$16:$AC$216,15,0)+VLOOKUP(A145,'Trust - Frontsheet'!$A$16:$AC$216,17,0)+VLOOKUP(A145,'Trust - Frontsheet'!$A$16:$AC$216,19,0)+VLOOKUP(A145,'Trust - Frontsheet'!$A$16:$AC$216,21,0)+VLOOKUP(A145,'Trust - Frontsheet'!$A$16:$AC$216,23,0)+VLOOKUP(A145,'Trust - Frontsheet'!$A$16:$AC$216,25,0)+VLOOKUP(A145,'Trust - Frontsheet'!$A$16:$AC$216,27,0))&lt;=0,"Planned hours aren't greater than zero",""))</f>
        <v/>
      </c>
      <c r="P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Frontsheet'!$A$16:$AC$216,28,0))&lt;=0,"Actual hours aren't greater than zero",""))</f>
        <v/>
      </c>
      <c r="Q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Frontsheet'!$A$16:$AC$216,28,0))&lt;1448,"Actual hours are under 1448",""))</f>
        <v/>
      </c>
      <c r="R145" s="66" t="str">
        <f ca="1">IF(A145="","",IF((VLOOKUP(A145,'Trust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Frontsheet'!$A$16:$AC$216,28,0))&gt;30000,"Actual hours are greater than 30,000",""))</f>
        <v/>
      </c>
      <c r="S145" s="66" t="str">
        <f ca="1">IF(A145="","",IF(AND((VLOOKUP(A145,'Trust - Frontsheet'!$A$16:$AC$216,10,0)+VLOOKUP(A145,'Trust - Frontsheet'!$A$16:$AC$216,12,0)+VLOOKUP(A145,'Trust - Frontsheet'!$A$16:$AC$216,14,0)+VLOOKUP(A145,'Trust - Frontsheet'!$A$16:$AC$216,16,0)+VLOOKUP(A145,'Trust - Frontsheet'!$A$16:$AC$216,18,0)+VLOOKUP(A145,'Trust - Frontsheet'!$A$16:$AC$216,20,0)+VLOOKUP(A145,'Trust - Frontsheet'!$A$16:$AC$216,22,0)+VLOOKUP(A145,'Trust - Frontsheet'!$A$16:$AC$216,24,0)+VLOOKUP(A145,'Trust - Frontsheet'!$A$16:$AC$216,26,0)+VLOOKUP(A145,'Trust - Frontsheet'!$A$16:$AC$216,28,0))&gt;0,VLOOKUP(A145,'Trust - Frontsheet'!$A$16:$AC$216,29,0)&lt;=0),"Actual hours entered with no patient count",""))</f>
        <v/>
      </c>
    </row>
    <row r="146" spans="1:19" ht="45" customHeight="1" x14ac:dyDescent="0.2">
      <c r="A146" s="66" t="str">
        <f ca="1">IF('Trust - Frontsheet'!A148="","",'Trust - Frontsheet'!A148)</f>
        <v/>
      </c>
      <c r="B146" s="66" t="str">
        <f ca="1">IF('Trust - Frontsheet'!A148="","",'Trust - Frontsheet'!D148)</f>
        <v/>
      </c>
      <c r="C146" s="66" t="str">
        <f ca="1">IF(VLOOKUP(A146,'Trust - Frontsheet'!$A$16:$AC$215,5,0)="","",VLOOKUP(A146,'Trust - Frontsheet'!$A$16:$AC$216,5,0))</f>
        <v/>
      </c>
      <c r="D146" s="66" t="str">
        <f ca="1">IF(VLOOKUP(A146,'Trust - Frontsheet'!$A$16:$AC$215,6,0)="","",VLOOKUP(A146,'Trust - Frontsheet'!$A$16:$AC$216,6,0))</f>
        <v/>
      </c>
      <c r="E146" s="66" t="str">
        <f ca="1">IF(A146="","",IF(AND('Trust - Frontsheet'!AK148&gt;1,ISNUMBER('Trust - Frontsheet'!AK148)),"Registered Nurses/Midwives Avg Day Fill rate &gt; 100%",""))</f>
        <v/>
      </c>
      <c r="F146" s="66" t="str">
        <f ca="1">IF(A146="","",IF(AND(ISNUMBER('Trust - Frontsheet'!AL148),'Trust - Frontsheet'!AL148&gt;1),"Non-Registered Nurses/Midwives Avg Day Fill rate &gt; 100%",""))</f>
        <v/>
      </c>
      <c r="G146" s="66" t="str">
        <f ca="1">IF(A146="","",IF(AND(ISNUMBER('Trust - Frontsheet'!AM148),'Trust - Frontsheet'!AM148&gt;1),"Registered Nursing Associates Day Fill rate &gt; 100%",""))</f>
        <v/>
      </c>
      <c r="H146" s="66" t="str">
        <f ca="1">IF(A146="","",IF(AND(ISNUMBER('Trust - Frontsheet'!AN148),'Trust - Frontsheet'!AN148&gt;1),"Non-Registered Nursing Associates Day Fill rate &gt; 100%",""))</f>
        <v/>
      </c>
      <c r="I146" s="66" t="str">
        <f ca="1">IF(A146="","",IF(AND(ISNUMBER('Trust - Frontsheet'!AO148),'Trust - Frontsheet'!AO148&gt;1),"Registered Nurses/Midwives Avg Night Fill rate &gt; 100%",""))</f>
        <v/>
      </c>
      <c r="J146" s="66" t="str">
        <f ca="1">IF(A146="","",IF(AND(ISNUMBER('Trust - Frontsheet'!AP148),'Trust - Frontsheet'!AP148&gt;1),"Non-Registered Nurses/Midwives Avg Night Fill rate &gt;100%",""))</f>
        <v/>
      </c>
      <c r="K146" s="66" t="str">
        <f ca="1">IF(A146="","",IF(AND(ISNUMBER('Trust - Frontsheet'!AQ148),'Trust - Frontsheet'!AQ148&gt;1),"Registered Nursing Associates Avg Night Fill rate 100%",""))</f>
        <v/>
      </c>
      <c r="L146" s="66" t="str">
        <f ca="1">IF(A146="","",IF(AND(ISNUMBER('Trust - Frontsheet'!AR148),'Trust - Frontsheet'!AR148&gt;1),"Non-Registered Nursing Associates Avg Night Fill rate &gt; 100%",""))</f>
        <v/>
      </c>
      <c r="M146" s="66" t="str">
        <f ca="1">IF(A146="","",IF(AND(ISNUMBER('Trust - Frontsheet'!AS148),'Trust - Frontsheet'!AS148&gt;1),"Registered Allied Health Professionals Avg Fill rate &gt; 100%",""))</f>
        <v/>
      </c>
      <c r="N146" s="66" t="str">
        <f ca="1">IF(A146="","",IF(AND(ISNUMBER('Trust - Frontsheet'!AT148),'Trust - Frontsheet'!AT148&gt;1),"Non-Registered Allied Health Professionals Avg Fill rate &gt; 100%",""))</f>
        <v/>
      </c>
      <c r="O146" s="66" t="str">
        <f ca="1">IF(A146="","",IF((VLOOKUP(A146,'Trust - Frontsheet'!$A$16:$AC$216,9,0)+VLOOKUP(A146,'Trust - Frontsheet'!$A$16:$AC$216,11,0)+VLOOKUP(A146,'Trust - Frontsheet'!$A$16:$AC$216,13,0)+VLOOKUP(A146,'Trust - Frontsheet'!$A$16:$AC$216,15,0)+VLOOKUP(A146,'Trust - Frontsheet'!$A$16:$AC$216,17,0)+VLOOKUP(A146,'Trust - Frontsheet'!$A$16:$AC$216,19,0)+VLOOKUP(A146,'Trust - Frontsheet'!$A$16:$AC$216,21,0)+VLOOKUP(A146,'Trust - Frontsheet'!$A$16:$AC$216,23,0)+VLOOKUP(A146,'Trust - Frontsheet'!$A$16:$AC$216,25,0)+VLOOKUP(A146,'Trust - Frontsheet'!$A$16:$AC$216,27,0))&lt;=0,"Planned hours aren't greater than zero",""))</f>
        <v/>
      </c>
      <c r="P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Frontsheet'!$A$16:$AC$216,28,0))&lt;=0,"Actual hours aren't greater than zero",""))</f>
        <v/>
      </c>
      <c r="Q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Frontsheet'!$A$16:$AC$216,28,0))&lt;1448,"Actual hours are under 1448",""))</f>
        <v/>
      </c>
      <c r="R146" s="66" t="str">
        <f ca="1">IF(A146="","",IF((VLOOKUP(A146,'Trust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Frontsheet'!$A$16:$AC$216,28,0))&gt;30000,"Actual hours are greater than 30,000",""))</f>
        <v/>
      </c>
      <c r="S146" s="66" t="str">
        <f ca="1">IF(A146="","",IF(AND((VLOOKUP(A146,'Trust - Frontsheet'!$A$16:$AC$216,10,0)+VLOOKUP(A146,'Trust - Frontsheet'!$A$16:$AC$216,12,0)+VLOOKUP(A146,'Trust - Frontsheet'!$A$16:$AC$216,14,0)+VLOOKUP(A146,'Trust - Frontsheet'!$A$16:$AC$216,16,0)+VLOOKUP(A146,'Trust - Frontsheet'!$A$16:$AC$216,18,0)+VLOOKUP(A146,'Trust - Frontsheet'!$A$16:$AC$216,20,0)+VLOOKUP(A146,'Trust - Frontsheet'!$A$16:$AC$216,22,0)+VLOOKUP(A146,'Trust - Frontsheet'!$A$16:$AC$216,24,0)+VLOOKUP(A146,'Trust - Frontsheet'!$A$16:$AC$216,26,0)+VLOOKUP(A146,'Trust - Frontsheet'!$A$16:$AC$216,28,0))&gt;0,VLOOKUP(A146,'Trust - Frontsheet'!$A$16:$AC$216,29,0)&lt;=0),"Actual hours entered with no patient count",""))</f>
        <v/>
      </c>
    </row>
    <row r="147" spans="1:19" ht="45" customHeight="1" x14ac:dyDescent="0.2">
      <c r="A147" s="66" t="str">
        <f ca="1">IF('Trust - Frontsheet'!A149="","",'Trust - Frontsheet'!A149)</f>
        <v/>
      </c>
      <c r="B147" s="66" t="str">
        <f ca="1">IF('Trust - Frontsheet'!A149="","",'Trust - Frontsheet'!D149)</f>
        <v/>
      </c>
      <c r="C147" s="66" t="str">
        <f ca="1">IF(VLOOKUP(A147,'Trust - Frontsheet'!$A$16:$AC$215,5,0)="","",VLOOKUP(A147,'Trust - Frontsheet'!$A$16:$AC$216,5,0))</f>
        <v/>
      </c>
      <c r="D147" s="66" t="str">
        <f ca="1">IF(VLOOKUP(A147,'Trust - Frontsheet'!$A$16:$AC$215,6,0)="","",VLOOKUP(A147,'Trust - Frontsheet'!$A$16:$AC$216,6,0))</f>
        <v/>
      </c>
      <c r="E147" s="66" t="str">
        <f ca="1">IF(A147="","",IF(AND('Trust - Frontsheet'!AK149&gt;1,ISNUMBER('Trust - Frontsheet'!AK149)),"Registered Nurses/Midwives Avg Day Fill rate &gt; 100%",""))</f>
        <v/>
      </c>
      <c r="F147" s="66" t="str">
        <f ca="1">IF(A147="","",IF(AND(ISNUMBER('Trust - Frontsheet'!AL149),'Trust - Frontsheet'!AL149&gt;1),"Non-Registered Nurses/Midwives Avg Day Fill rate &gt; 100%",""))</f>
        <v/>
      </c>
      <c r="G147" s="66" t="str">
        <f ca="1">IF(A147="","",IF(AND(ISNUMBER('Trust - Frontsheet'!AM149),'Trust - Frontsheet'!AM149&gt;1),"Registered Nursing Associates Day Fill rate &gt; 100%",""))</f>
        <v/>
      </c>
      <c r="H147" s="66" t="str">
        <f ca="1">IF(A147="","",IF(AND(ISNUMBER('Trust - Frontsheet'!AN149),'Trust - Frontsheet'!AN149&gt;1),"Non-Registered Nursing Associates Day Fill rate &gt; 100%",""))</f>
        <v/>
      </c>
      <c r="I147" s="66" t="str">
        <f ca="1">IF(A147="","",IF(AND(ISNUMBER('Trust - Frontsheet'!AO149),'Trust - Frontsheet'!AO149&gt;1),"Registered Nurses/Midwives Avg Night Fill rate &gt; 100%",""))</f>
        <v/>
      </c>
      <c r="J147" s="66" t="str">
        <f ca="1">IF(A147="","",IF(AND(ISNUMBER('Trust - Frontsheet'!AP149),'Trust - Frontsheet'!AP149&gt;1),"Non-Registered Nurses/Midwives Avg Night Fill rate &gt;100%",""))</f>
        <v/>
      </c>
      <c r="K147" s="66" t="str">
        <f ca="1">IF(A147="","",IF(AND(ISNUMBER('Trust - Frontsheet'!AQ149),'Trust - Frontsheet'!AQ149&gt;1),"Registered Nursing Associates Avg Night Fill rate 100%",""))</f>
        <v/>
      </c>
      <c r="L147" s="66" t="str">
        <f ca="1">IF(A147="","",IF(AND(ISNUMBER('Trust - Frontsheet'!AR149),'Trust - Frontsheet'!AR149&gt;1),"Non-Registered Nursing Associates Avg Night Fill rate &gt; 100%",""))</f>
        <v/>
      </c>
      <c r="M147" s="66" t="str">
        <f ca="1">IF(A147="","",IF(AND(ISNUMBER('Trust - Frontsheet'!AS149),'Trust - Frontsheet'!AS149&gt;1),"Registered Allied Health Professionals Avg Fill rate &gt; 100%",""))</f>
        <v/>
      </c>
      <c r="N147" s="66" t="str">
        <f ca="1">IF(A147="","",IF(AND(ISNUMBER('Trust - Frontsheet'!AT149),'Trust - Frontsheet'!AT149&gt;1),"Non-Registered Allied Health Professionals Avg Fill rate &gt; 100%",""))</f>
        <v/>
      </c>
      <c r="O147" s="66" t="str">
        <f ca="1">IF(A147="","",IF((VLOOKUP(A147,'Trust - Frontsheet'!$A$16:$AC$216,9,0)+VLOOKUP(A147,'Trust - Frontsheet'!$A$16:$AC$216,11,0)+VLOOKUP(A147,'Trust - Frontsheet'!$A$16:$AC$216,13,0)+VLOOKUP(A147,'Trust - Frontsheet'!$A$16:$AC$216,15,0)+VLOOKUP(A147,'Trust - Frontsheet'!$A$16:$AC$216,17,0)+VLOOKUP(A147,'Trust - Frontsheet'!$A$16:$AC$216,19,0)+VLOOKUP(A147,'Trust - Frontsheet'!$A$16:$AC$216,21,0)+VLOOKUP(A147,'Trust - Frontsheet'!$A$16:$AC$216,23,0)+VLOOKUP(A147,'Trust - Frontsheet'!$A$16:$AC$216,25,0)+VLOOKUP(A147,'Trust - Frontsheet'!$A$16:$AC$216,27,0))&lt;=0,"Planned hours aren't greater than zero",""))</f>
        <v/>
      </c>
      <c r="P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Frontsheet'!$A$16:$AC$216,28,0))&lt;=0,"Actual hours aren't greater than zero",""))</f>
        <v/>
      </c>
      <c r="Q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Frontsheet'!$A$16:$AC$216,28,0))&lt;1448,"Actual hours are under 1448",""))</f>
        <v/>
      </c>
      <c r="R147" s="66" t="str">
        <f ca="1">IF(A147="","",IF((VLOOKUP(A147,'Trust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Frontsheet'!$A$16:$AC$216,28,0))&gt;30000,"Actual hours are greater than 30,000",""))</f>
        <v/>
      </c>
      <c r="S147" s="66" t="str">
        <f ca="1">IF(A147="","",IF(AND((VLOOKUP(A147,'Trust - Frontsheet'!$A$16:$AC$216,10,0)+VLOOKUP(A147,'Trust - Frontsheet'!$A$16:$AC$216,12,0)+VLOOKUP(A147,'Trust - Frontsheet'!$A$16:$AC$216,14,0)+VLOOKUP(A147,'Trust - Frontsheet'!$A$16:$AC$216,16,0)+VLOOKUP(A147,'Trust - Frontsheet'!$A$16:$AC$216,18,0)+VLOOKUP(A147,'Trust - Frontsheet'!$A$16:$AC$216,20,0)+VLOOKUP(A147,'Trust - Frontsheet'!$A$16:$AC$216,22,0)+VLOOKUP(A147,'Trust - Frontsheet'!$A$16:$AC$216,24,0)+VLOOKUP(A147,'Trust - Frontsheet'!$A$16:$AC$216,26,0)+VLOOKUP(A147,'Trust - Frontsheet'!$A$16:$AC$216,28,0))&gt;0,VLOOKUP(A147,'Trust - Frontsheet'!$A$16:$AC$216,29,0)&lt;=0),"Actual hours entered with no patient count",""))</f>
        <v/>
      </c>
    </row>
    <row r="148" spans="1:19" ht="45" customHeight="1" x14ac:dyDescent="0.2">
      <c r="A148" s="66" t="str">
        <f ca="1">IF('Trust - Frontsheet'!A150="","",'Trust - Frontsheet'!A150)</f>
        <v/>
      </c>
      <c r="B148" s="66" t="str">
        <f ca="1">IF('Trust - Frontsheet'!A150="","",'Trust - Frontsheet'!D150)</f>
        <v/>
      </c>
      <c r="C148" s="66" t="str">
        <f ca="1">IF(VLOOKUP(A148,'Trust - Frontsheet'!$A$16:$AC$215,5,0)="","",VLOOKUP(A148,'Trust - Frontsheet'!$A$16:$AC$216,5,0))</f>
        <v/>
      </c>
      <c r="D148" s="66" t="str">
        <f ca="1">IF(VLOOKUP(A148,'Trust - Frontsheet'!$A$16:$AC$215,6,0)="","",VLOOKUP(A148,'Trust - Frontsheet'!$A$16:$AC$216,6,0))</f>
        <v/>
      </c>
      <c r="E148" s="66" t="str">
        <f ca="1">IF(A148="","",IF(AND('Trust - Frontsheet'!AK150&gt;1,ISNUMBER('Trust - Frontsheet'!AK150)),"Registered Nurses/Midwives Avg Day Fill rate &gt; 100%",""))</f>
        <v/>
      </c>
      <c r="F148" s="66" t="str">
        <f ca="1">IF(A148="","",IF(AND(ISNUMBER('Trust - Frontsheet'!AL150),'Trust - Frontsheet'!AL150&gt;1),"Non-Registered Nurses/Midwives Avg Day Fill rate &gt; 100%",""))</f>
        <v/>
      </c>
      <c r="G148" s="66" t="str">
        <f ca="1">IF(A148="","",IF(AND(ISNUMBER('Trust - Frontsheet'!AM150),'Trust - Frontsheet'!AM150&gt;1),"Registered Nursing Associates Day Fill rate &gt; 100%",""))</f>
        <v/>
      </c>
      <c r="H148" s="66" t="str">
        <f ca="1">IF(A148="","",IF(AND(ISNUMBER('Trust - Frontsheet'!AN150),'Trust - Frontsheet'!AN150&gt;1),"Non-Registered Nursing Associates Day Fill rate &gt; 100%",""))</f>
        <v/>
      </c>
      <c r="I148" s="66" t="str">
        <f ca="1">IF(A148="","",IF(AND(ISNUMBER('Trust - Frontsheet'!AO150),'Trust - Frontsheet'!AO150&gt;1),"Registered Nurses/Midwives Avg Night Fill rate &gt; 100%",""))</f>
        <v/>
      </c>
      <c r="J148" s="66" t="str">
        <f ca="1">IF(A148="","",IF(AND(ISNUMBER('Trust - Frontsheet'!AP150),'Trust - Frontsheet'!AP150&gt;1),"Non-Registered Nurses/Midwives Avg Night Fill rate &gt;100%",""))</f>
        <v/>
      </c>
      <c r="K148" s="66" t="str">
        <f ca="1">IF(A148="","",IF(AND(ISNUMBER('Trust - Frontsheet'!AQ150),'Trust - Frontsheet'!AQ150&gt;1),"Registered Nursing Associates Avg Night Fill rate 100%",""))</f>
        <v/>
      </c>
      <c r="L148" s="66" t="str">
        <f ca="1">IF(A148="","",IF(AND(ISNUMBER('Trust - Frontsheet'!AR150),'Trust - Frontsheet'!AR150&gt;1),"Non-Registered Nursing Associates Avg Night Fill rate &gt; 100%",""))</f>
        <v/>
      </c>
      <c r="M148" s="66" t="str">
        <f ca="1">IF(A148="","",IF(AND(ISNUMBER('Trust - Frontsheet'!AS150),'Trust - Frontsheet'!AS150&gt;1),"Registered Allied Health Professionals Avg Fill rate &gt; 100%",""))</f>
        <v/>
      </c>
      <c r="N148" s="66" t="str">
        <f ca="1">IF(A148="","",IF(AND(ISNUMBER('Trust - Frontsheet'!AT150),'Trust - Frontsheet'!AT150&gt;1),"Non-Registered Allied Health Professionals Avg Fill rate &gt; 100%",""))</f>
        <v/>
      </c>
      <c r="O148" s="66" t="str">
        <f ca="1">IF(A148="","",IF((VLOOKUP(A148,'Trust - Frontsheet'!$A$16:$AC$216,9,0)+VLOOKUP(A148,'Trust - Frontsheet'!$A$16:$AC$216,11,0)+VLOOKUP(A148,'Trust - Frontsheet'!$A$16:$AC$216,13,0)+VLOOKUP(A148,'Trust - Frontsheet'!$A$16:$AC$216,15,0)+VLOOKUP(A148,'Trust - Frontsheet'!$A$16:$AC$216,17,0)+VLOOKUP(A148,'Trust - Frontsheet'!$A$16:$AC$216,19,0)+VLOOKUP(A148,'Trust - Frontsheet'!$A$16:$AC$216,21,0)+VLOOKUP(A148,'Trust - Frontsheet'!$A$16:$AC$216,23,0)+VLOOKUP(A148,'Trust - Frontsheet'!$A$16:$AC$216,25,0)+VLOOKUP(A148,'Trust - Frontsheet'!$A$16:$AC$216,27,0))&lt;=0,"Planned hours aren't greater than zero",""))</f>
        <v/>
      </c>
      <c r="P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Frontsheet'!$A$16:$AC$216,28,0))&lt;=0,"Actual hours aren't greater than zero",""))</f>
        <v/>
      </c>
      <c r="Q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Frontsheet'!$A$16:$AC$216,28,0))&lt;1448,"Actual hours are under 1448",""))</f>
        <v/>
      </c>
      <c r="R148" s="66" t="str">
        <f ca="1">IF(A148="","",IF((VLOOKUP(A148,'Trust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Frontsheet'!$A$16:$AC$216,28,0))&gt;30000,"Actual hours are greater than 30,000",""))</f>
        <v/>
      </c>
      <c r="S148" s="66" t="str">
        <f ca="1">IF(A148="","",IF(AND((VLOOKUP(A148,'Trust - Frontsheet'!$A$16:$AC$216,10,0)+VLOOKUP(A148,'Trust - Frontsheet'!$A$16:$AC$216,12,0)+VLOOKUP(A148,'Trust - Frontsheet'!$A$16:$AC$216,14,0)+VLOOKUP(A148,'Trust - Frontsheet'!$A$16:$AC$216,16,0)+VLOOKUP(A148,'Trust - Frontsheet'!$A$16:$AC$216,18,0)+VLOOKUP(A148,'Trust - Frontsheet'!$A$16:$AC$216,20,0)+VLOOKUP(A148,'Trust - Frontsheet'!$A$16:$AC$216,22,0)+VLOOKUP(A148,'Trust - Frontsheet'!$A$16:$AC$216,24,0)+VLOOKUP(A148,'Trust - Frontsheet'!$A$16:$AC$216,26,0)+VLOOKUP(A148,'Trust - Frontsheet'!$A$16:$AC$216,28,0))&gt;0,VLOOKUP(A148,'Trust - Frontsheet'!$A$16:$AC$216,29,0)&lt;=0),"Actual hours entered with no patient count",""))</f>
        <v/>
      </c>
    </row>
    <row r="149" spans="1:19" ht="45" customHeight="1" x14ac:dyDescent="0.2">
      <c r="A149" s="66" t="str">
        <f ca="1">IF('Trust - Frontsheet'!A151="","",'Trust - Frontsheet'!A151)</f>
        <v/>
      </c>
      <c r="B149" s="66" t="str">
        <f ca="1">IF('Trust - Frontsheet'!A151="","",'Trust - Frontsheet'!D151)</f>
        <v/>
      </c>
      <c r="C149" s="66" t="str">
        <f ca="1">IF(VLOOKUP(A149,'Trust - Frontsheet'!$A$16:$AC$215,5,0)="","",VLOOKUP(A149,'Trust - Frontsheet'!$A$16:$AC$216,5,0))</f>
        <v/>
      </c>
      <c r="D149" s="66" t="str">
        <f ca="1">IF(VLOOKUP(A149,'Trust - Frontsheet'!$A$16:$AC$215,6,0)="","",VLOOKUP(A149,'Trust - Frontsheet'!$A$16:$AC$216,6,0))</f>
        <v/>
      </c>
      <c r="E149" s="66" t="str">
        <f ca="1">IF(A149="","",IF(AND('Trust - Frontsheet'!AK151&gt;1,ISNUMBER('Trust - Frontsheet'!AK151)),"Registered Nurses/Midwives Avg Day Fill rate &gt; 100%",""))</f>
        <v/>
      </c>
      <c r="F149" s="66" t="str">
        <f ca="1">IF(A149="","",IF(AND(ISNUMBER('Trust - Frontsheet'!AL151),'Trust - Frontsheet'!AL151&gt;1),"Non-Registered Nurses/Midwives Avg Day Fill rate &gt; 100%",""))</f>
        <v/>
      </c>
      <c r="G149" s="66" t="str">
        <f ca="1">IF(A149="","",IF(AND(ISNUMBER('Trust - Frontsheet'!AM151),'Trust - Frontsheet'!AM151&gt;1),"Registered Nursing Associates Day Fill rate &gt; 100%",""))</f>
        <v/>
      </c>
      <c r="H149" s="66" t="str">
        <f ca="1">IF(A149="","",IF(AND(ISNUMBER('Trust - Frontsheet'!AN151),'Trust - Frontsheet'!AN151&gt;1),"Non-Registered Nursing Associates Day Fill rate &gt; 100%",""))</f>
        <v/>
      </c>
      <c r="I149" s="66" t="str">
        <f ca="1">IF(A149="","",IF(AND(ISNUMBER('Trust - Frontsheet'!AO151),'Trust - Frontsheet'!AO151&gt;1),"Registered Nurses/Midwives Avg Night Fill rate &gt; 100%",""))</f>
        <v/>
      </c>
      <c r="J149" s="66" t="str">
        <f ca="1">IF(A149="","",IF(AND(ISNUMBER('Trust - Frontsheet'!AP151),'Trust - Frontsheet'!AP151&gt;1),"Non-Registered Nurses/Midwives Avg Night Fill rate &gt;100%",""))</f>
        <v/>
      </c>
      <c r="K149" s="66" t="str">
        <f ca="1">IF(A149="","",IF(AND(ISNUMBER('Trust - Frontsheet'!AQ151),'Trust - Frontsheet'!AQ151&gt;1),"Registered Nursing Associates Avg Night Fill rate 100%",""))</f>
        <v/>
      </c>
      <c r="L149" s="66" t="str">
        <f ca="1">IF(A149="","",IF(AND(ISNUMBER('Trust - Frontsheet'!AR151),'Trust - Frontsheet'!AR151&gt;1),"Non-Registered Nursing Associates Avg Night Fill rate &gt; 100%",""))</f>
        <v/>
      </c>
      <c r="M149" s="66" t="str">
        <f ca="1">IF(A149="","",IF(AND(ISNUMBER('Trust - Frontsheet'!AS151),'Trust - Frontsheet'!AS151&gt;1),"Registered Allied Health Professionals Avg Fill rate &gt; 100%",""))</f>
        <v/>
      </c>
      <c r="N149" s="66" t="str">
        <f ca="1">IF(A149="","",IF(AND(ISNUMBER('Trust - Frontsheet'!AT151),'Trust - Frontsheet'!AT151&gt;1),"Non-Registered Allied Health Professionals Avg Fill rate &gt; 100%",""))</f>
        <v/>
      </c>
      <c r="O149" s="66" t="str">
        <f ca="1">IF(A149="","",IF((VLOOKUP(A149,'Trust - Frontsheet'!$A$16:$AC$216,9,0)+VLOOKUP(A149,'Trust - Frontsheet'!$A$16:$AC$216,11,0)+VLOOKUP(A149,'Trust - Frontsheet'!$A$16:$AC$216,13,0)+VLOOKUP(A149,'Trust - Frontsheet'!$A$16:$AC$216,15,0)+VLOOKUP(A149,'Trust - Frontsheet'!$A$16:$AC$216,17,0)+VLOOKUP(A149,'Trust - Frontsheet'!$A$16:$AC$216,19,0)+VLOOKUP(A149,'Trust - Frontsheet'!$A$16:$AC$216,21,0)+VLOOKUP(A149,'Trust - Frontsheet'!$A$16:$AC$216,23,0)+VLOOKUP(A149,'Trust - Frontsheet'!$A$16:$AC$216,25,0)+VLOOKUP(A149,'Trust - Frontsheet'!$A$16:$AC$216,27,0))&lt;=0,"Planned hours aren't greater than zero",""))</f>
        <v/>
      </c>
      <c r="P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Frontsheet'!$A$16:$AC$216,28,0))&lt;=0,"Actual hours aren't greater than zero",""))</f>
        <v/>
      </c>
      <c r="Q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Frontsheet'!$A$16:$AC$216,28,0))&lt;1448,"Actual hours are under 1448",""))</f>
        <v/>
      </c>
      <c r="R149" s="66" t="str">
        <f ca="1">IF(A149="","",IF((VLOOKUP(A149,'Trust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Frontsheet'!$A$16:$AC$216,28,0))&gt;30000,"Actual hours are greater than 30,000",""))</f>
        <v/>
      </c>
      <c r="S149" s="66" t="str">
        <f ca="1">IF(A149="","",IF(AND((VLOOKUP(A149,'Trust - Frontsheet'!$A$16:$AC$216,10,0)+VLOOKUP(A149,'Trust - Frontsheet'!$A$16:$AC$216,12,0)+VLOOKUP(A149,'Trust - Frontsheet'!$A$16:$AC$216,14,0)+VLOOKUP(A149,'Trust - Frontsheet'!$A$16:$AC$216,16,0)+VLOOKUP(A149,'Trust - Frontsheet'!$A$16:$AC$216,18,0)+VLOOKUP(A149,'Trust - Frontsheet'!$A$16:$AC$216,20,0)+VLOOKUP(A149,'Trust - Frontsheet'!$A$16:$AC$216,22,0)+VLOOKUP(A149,'Trust - Frontsheet'!$A$16:$AC$216,24,0)+VLOOKUP(A149,'Trust - Frontsheet'!$A$16:$AC$216,26,0)+VLOOKUP(A149,'Trust - Frontsheet'!$A$16:$AC$216,28,0))&gt;0,VLOOKUP(A149,'Trust - Frontsheet'!$A$16:$AC$216,29,0)&lt;=0),"Actual hours entered with no patient count",""))</f>
        <v/>
      </c>
    </row>
    <row r="150" spans="1:19" ht="45" customHeight="1" x14ac:dyDescent="0.2">
      <c r="A150" s="66" t="str">
        <f ca="1">IF('Trust - Frontsheet'!A152="","",'Trust - Frontsheet'!A152)</f>
        <v/>
      </c>
      <c r="B150" s="66" t="str">
        <f ca="1">IF('Trust - Frontsheet'!A152="","",'Trust - Frontsheet'!D152)</f>
        <v/>
      </c>
      <c r="C150" s="66" t="str">
        <f ca="1">IF(VLOOKUP(A150,'Trust - Frontsheet'!$A$16:$AC$215,5,0)="","",VLOOKUP(A150,'Trust - Frontsheet'!$A$16:$AC$216,5,0))</f>
        <v/>
      </c>
      <c r="D150" s="66" t="str">
        <f ca="1">IF(VLOOKUP(A150,'Trust - Frontsheet'!$A$16:$AC$215,6,0)="","",VLOOKUP(A150,'Trust - Frontsheet'!$A$16:$AC$216,6,0))</f>
        <v/>
      </c>
      <c r="E150" s="66" t="str">
        <f ca="1">IF(A150="","",IF(AND('Trust - Frontsheet'!AK152&gt;1,ISNUMBER('Trust - Frontsheet'!AK152)),"Registered Nurses/Midwives Avg Day Fill rate &gt; 100%",""))</f>
        <v/>
      </c>
      <c r="F150" s="66" t="str">
        <f ca="1">IF(A150="","",IF(AND(ISNUMBER('Trust - Frontsheet'!AL152),'Trust - Frontsheet'!AL152&gt;1),"Non-Registered Nurses/Midwives Avg Day Fill rate &gt; 100%",""))</f>
        <v/>
      </c>
      <c r="G150" s="66" t="str">
        <f ca="1">IF(A150="","",IF(AND(ISNUMBER('Trust - Frontsheet'!AM152),'Trust - Frontsheet'!AM152&gt;1),"Registered Nursing Associates Day Fill rate &gt; 100%",""))</f>
        <v/>
      </c>
      <c r="H150" s="66" t="str">
        <f ca="1">IF(A150="","",IF(AND(ISNUMBER('Trust - Frontsheet'!AN152),'Trust - Frontsheet'!AN152&gt;1),"Non-Registered Nursing Associates Day Fill rate &gt; 100%",""))</f>
        <v/>
      </c>
      <c r="I150" s="66" t="str">
        <f ca="1">IF(A150="","",IF(AND(ISNUMBER('Trust - Frontsheet'!AO152),'Trust - Frontsheet'!AO152&gt;1),"Registered Nurses/Midwives Avg Night Fill rate &gt; 100%",""))</f>
        <v/>
      </c>
      <c r="J150" s="66" t="str">
        <f ca="1">IF(A150="","",IF(AND(ISNUMBER('Trust - Frontsheet'!AP152),'Trust - Frontsheet'!AP152&gt;1),"Non-Registered Nurses/Midwives Avg Night Fill rate &gt;100%",""))</f>
        <v/>
      </c>
      <c r="K150" s="66" t="str">
        <f ca="1">IF(A150="","",IF(AND(ISNUMBER('Trust - Frontsheet'!AQ152),'Trust - Frontsheet'!AQ152&gt;1),"Registered Nursing Associates Avg Night Fill rate 100%",""))</f>
        <v/>
      </c>
      <c r="L150" s="66" t="str">
        <f ca="1">IF(A150="","",IF(AND(ISNUMBER('Trust - Frontsheet'!AR152),'Trust - Frontsheet'!AR152&gt;1),"Non-Registered Nursing Associates Avg Night Fill rate &gt; 100%",""))</f>
        <v/>
      </c>
      <c r="M150" s="66" t="str">
        <f ca="1">IF(A150="","",IF(AND(ISNUMBER('Trust - Frontsheet'!AS152),'Trust - Frontsheet'!AS152&gt;1),"Registered Allied Health Professionals Avg Fill rate &gt; 100%",""))</f>
        <v/>
      </c>
      <c r="N150" s="66" t="str">
        <f ca="1">IF(A150="","",IF(AND(ISNUMBER('Trust - Frontsheet'!AT152),'Trust - Frontsheet'!AT152&gt;1),"Non-Registered Allied Health Professionals Avg Fill rate &gt; 100%",""))</f>
        <v/>
      </c>
      <c r="O150" s="66" t="str">
        <f ca="1">IF(A150="","",IF((VLOOKUP(A150,'Trust - Frontsheet'!$A$16:$AC$216,9,0)+VLOOKUP(A150,'Trust - Frontsheet'!$A$16:$AC$216,11,0)+VLOOKUP(A150,'Trust - Frontsheet'!$A$16:$AC$216,13,0)+VLOOKUP(A150,'Trust - Frontsheet'!$A$16:$AC$216,15,0)+VLOOKUP(A150,'Trust - Frontsheet'!$A$16:$AC$216,17,0)+VLOOKUP(A150,'Trust - Frontsheet'!$A$16:$AC$216,19,0)+VLOOKUP(A150,'Trust - Frontsheet'!$A$16:$AC$216,21,0)+VLOOKUP(A150,'Trust - Frontsheet'!$A$16:$AC$216,23,0)+VLOOKUP(A150,'Trust - Frontsheet'!$A$16:$AC$216,25,0)+VLOOKUP(A150,'Trust - Frontsheet'!$A$16:$AC$216,27,0))&lt;=0,"Planned hours aren't greater than zero",""))</f>
        <v/>
      </c>
      <c r="P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Frontsheet'!$A$16:$AC$216,28,0))&lt;=0,"Actual hours aren't greater than zero",""))</f>
        <v/>
      </c>
      <c r="Q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Frontsheet'!$A$16:$AC$216,28,0))&lt;1448,"Actual hours are under 1448",""))</f>
        <v/>
      </c>
      <c r="R150" s="66" t="str">
        <f ca="1">IF(A150="","",IF((VLOOKUP(A150,'Trust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Frontsheet'!$A$16:$AC$216,28,0))&gt;30000,"Actual hours are greater than 30,000",""))</f>
        <v/>
      </c>
      <c r="S150" s="66" t="str">
        <f ca="1">IF(A150="","",IF(AND((VLOOKUP(A150,'Trust - Frontsheet'!$A$16:$AC$216,10,0)+VLOOKUP(A150,'Trust - Frontsheet'!$A$16:$AC$216,12,0)+VLOOKUP(A150,'Trust - Frontsheet'!$A$16:$AC$216,14,0)+VLOOKUP(A150,'Trust - Frontsheet'!$A$16:$AC$216,16,0)+VLOOKUP(A150,'Trust - Frontsheet'!$A$16:$AC$216,18,0)+VLOOKUP(A150,'Trust - Frontsheet'!$A$16:$AC$216,20,0)+VLOOKUP(A150,'Trust - Frontsheet'!$A$16:$AC$216,22,0)+VLOOKUP(A150,'Trust - Frontsheet'!$A$16:$AC$216,24,0)+VLOOKUP(A150,'Trust - Frontsheet'!$A$16:$AC$216,26,0)+VLOOKUP(A150,'Trust - Frontsheet'!$A$16:$AC$216,28,0))&gt;0,VLOOKUP(A150,'Trust - Frontsheet'!$A$16:$AC$216,29,0)&lt;=0),"Actual hours entered with no patient count",""))</f>
        <v/>
      </c>
    </row>
    <row r="151" spans="1:19" ht="45" customHeight="1" x14ac:dyDescent="0.2">
      <c r="A151" s="66" t="str">
        <f ca="1">IF('Trust - Frontsheet'!A153="","",'Trust - Frontsheet'!A153)</f>
        <v/>
      </c>
      <c r="B151" s="66" t="str">
        <f ca="1">IF('Trust - Frontsheet'!A153="","",'Trust - Frontsheet'!D153)</f>
        <v/>
      </c>
      <c r="C151" s="66" t="str">
        <f ca="1">IF(VLOOKUP(A151,'Trust - Frontsheet'!$A$16:$AC$215,5,0)="","",VLOOKUP(A151,'Trust - Frontsheet'!$A$16:$AC$216,5,0))</f>
        <v/>
      </c>
      <c r="D151" s="66" t="str">
        <f ca="1">IF(VLOOKUP(A151,'Trust - Frontsheet'!$A$16:$AC$215,6,0)="","",VLOOKUP(A151,'Trust - Frontsheet'!$A$16:$AC$216,6,0))</f>
        <v/>
      </c>
      <c r="E151" s="66" t="str">
        <f ca="1">IF(A151="","",IF(AND('Trust - Frontsheet'!AK153&gt;1,ISNUMBER('Trust - Frontsheet'!AK153)),"Registered Nurses/Midwives Avg Day Fill rate &gt; 100%",""))</f>
        <v/>
      </c>
      <c r="F151" s="66" t="str">
        <f ca="1">IF(A151="","",IF(AND(ISNUMBER('Trust - Frontsheet'!AL153),'Trust - Frontsheet'!AL153&gt;1),"Non-Registered Nurses/Midwives Avg Day Fill rate &gt; 100%",""))</f>
        <v/>
      </c>
      <c r="G151" s="66" t="str">
        <f ca="1">IF(A151="","",IF(AND(ISNUMBER('Trust - Frontsheet'!AM153),'Trust - Frontsheet'!AM153&gt;1),"Registered Nursing Associates Day Fill rate &gt; 100%",""))</f>
        <v/>
      </c>
      <c r="H151" s="66" t="str">
        <f ca="1">IF(A151="","",IF(AND(ISNUMBER('Trust - Frontsheet'!AN153),'Trust - Frontsheet'!AN153&gt;1),"Non-Registered Nursing Associates Day Fill rate &gt; 100%",""))</f>
        <v/>
      </c>
      <c r="I151" s="66" t="str">
        <f ca="1">IF(A151="","",IF(AND(ISNUMBER('Trust - Frontsheet'!AO153),'Trust - Frontsheet'!AO153&gt;1),"Registered Nurses/Midwives Avg Night Fill rate &gt; 100%",""))</f>
        <v/>
      </c>
      <c r="J151" s="66" t="str">
        <f ca="1">IF(A151="","",IF(AND(ISNUMBER('Trust - Frontsheet'!AP153),'Trust - Frontsheet'!AP153&gt;1),"Non-Registered Nurses/Midwives Avg Night Fill rate &gt;100%",""))</f>
        <v/>
      </c>
      <c r="K151" s="66" t="str">
        <f ca="1">IF(A151="","",IF(AND(ISNUMBER('Trust - Frontsheet'!AQ153),'Trust - Frontsheet'!AQ153&gt;1),"Registered Nursing Associates Avg Night Fill rate 100%",""))</f>
        <v/>
      </c>
      <c r="L151" s="66" t="str">
        <f ca="1">IF(A151="","",IF(AND(ISNUMBER('Trust - Frontsheet'!AR153),'Trust - Frontsheet'!AR153&gt;1),"Non-Registered Nursing Associates Avg Night Fill rate &gt; 100%",""))</f>
        <v/>
      </c>
      <c r="M151" s="66" t="str">
        <f ca="1">IF(A151="","",IF(AND(ISNUMBER('Trust - Frontsheet'!AS153),'Trust - Frontsheet'!AS153&gt;1),"Registered Allied Health Professionals Avg Fill rate &gt; 100%",""))</f>
        <v/>
      </c>
      <c r="N151" s="66" t="str">
        <f ca="1">IF(A151="","",IF(AND(ISNUMBER('Trust - Frontsheet'!AT153),'Trust - Frontsheet'!AT153&gt;1),"Non-Registered Allied Health Professionals Avg Fill rate &gt; 100%",""))</f>
        <v/>
      </c>
      <c r="O151" s="66" t="str">
        <f ca="1">IF(A151="","",IF((VLOOKUP(A151,'Trust - Frontsheet'!$A$16:$AC$216,9,0)+VLOOKUP(A151,'Trust - Frontsheet'!$A$16:$AC$216,11,0)+VLOOKUP(A151,'Trust - Frontsheet'!$A$16:$AC$216,13,0)+VLOOKUP(A151,'Trust - Frontsheet'!$A$16:$AC$216,15,0)+VLOOKUP(A151,'Trust - Frontsheet'!$A$16:$AC$216,17,0)+VLOOKUP(A151,'Trust - Frontsheet'!$A$16:$AC$216,19,0)+VLOOKUP(A151,'Trust - Frontsheet'!$A$16:$AC$216,21,0)+VLOOKUP(A151,'Trust - Frontsheet'!$A$16:$AC$216,23,0)+VLOOKUP(A151,'Trust - Frontsheet'!$A$16:$AC$216,25,0)+VLOOKUP(A151,'Trust - Frontsheet'!$A$16:$AC$216,27,0))&lt;=0,"Planned hours aren't greater than zero",""))</f>
        <v/>
      </c>
      <c r="P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Frontsheet'!$A$16:$AC$216,28,0))&lt;=0,"Actual hours aren't greater than zero",""))</f>
        <v/>
      </c>
      <c r="Q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Frontsheet'!$A$16:$AC$216,28,0))&lt;1448,"Actual hours are under 1448",""))</f>
        <v/>
      </c>
      <c r="R151" s="66" t="str">
        <f ca="1">IF(A151="","",IF((VLOOKUP(A151,'Trust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Frontsheet'!$A$16:$AC$216,28,0))&gt;30000,"Actual hours are greater than 30,000",""))</f>
        <v/>
      </c>
      <c r="S151" s="66" t="str">
        <f ca="1">IF(A151="","",IF(AND((VLOOKUP(A151,'Trust - Frontsheet'!$A$16:$AC$216,10,0)+VLOOKUP(A151,'Trust - Frontsheet'!$A$16:$AC$216,12,0)+VLOOKUP(A151,'Trust - Frontsheet'!$A$16:$AC$216,14,0)+VLOOKUP(A151,'Trust - Frontsheet'!$A$16:$AC$216,16,0)+VLOOKUP(A151,'Trust - Frontsheet'!$A$16:$AC$216,18,0)+VLOOKUP(A151,'Trust - Frontsheet'!$A$16:$AC$216,20,0)+VLOOKUP(A151,'Trust - Frontsheet'!$A$16:$AC$216,22,0)+VLOOKUP(A151,'Trust - Frontsheet'!$A$16:$AC$216,24,0)+VLOOKUP(A151,'Trust - Frontsheet'!$A$16:$AC$216,26,0)+VLOOKUP(A151,'Trust - Frontsheet'!$A$16:$AC$216,28,0))&gt;0,VLOOKUP(A151,'Trust - Frontsheet'!$A$16:$AC$216,29,0)&lt;=0),"Actual hours entered with no patient count",""))</f>
        <v/>
      </c>
    </row>
    <row r="152" spans="1:19" ht="45" customHeight="1" x14ac:dyDescent="0.2">
      <c r="A152" s="66" t="str">
        <f ca="1">IF('Trust - Frontsheet'!A154="","",'Trust - Frontsheet'!A154)</f>
        <v/>
      </c>
      <c r="B152" s="66" t="str">
        <f ca="1">IF('Trust - Frontsheet'!A154="","",'Trust - Frontsheet'!D154)</f>
        <v/>
      </c>
      <c r="C152" s="66" t="str">
        <f ca="1">IF(VLOOKUP(A152,'Trust - Frontsheet'!$A$16:$AC$215,5,0)="","",VLOOKUP(A152,'Trust - Frontsheet'!$A$16:$AC$216,5,0))</f>
        <v/>
      </c>
      <c r="D152" s="66" t="str">
        <f ca="1">IF(VLOOKUP(A152,'Trust - Frontsheet'!$A$16:$AC$215,6,0)="","",VLOOKUP(A152,'Trust - Frontsheet'!$A$16:$AC$216,6,0))</f>
        <v/>
      </c>
      <c r="E152" s="66" t="str">
        <f ca="1">IF(A152="","",IF(AND('Trust - Frontsheet'!AK154&gt;1,ISNUMBER('Trust - Frontsheet'!AK154)),"Registered Nurses/Midwives Avg Day Fill rate &gt; 100%",""))</f>
        <v/>
      </c>
      <c r="F152" s="66" t="str">
        <f ca="1">IF(A152="","",IF(AND(ISNUMBER('Trust - Frontsheet'!AL154),'Trust - Frontsheet'!AL154&gt;1),"Non-Registered Nurses/Midwives Avg Day Fill rate &gt; 100%",""))</f>
        <v/>
      </c>
      <c r="G152" s="66" t="str">
        <f ca="1">IF(A152="","",IF(AND(ISNUMBER('Trust - Frontsheet'!AM154),'Trust - Frontsheet'!AM154&gt;1),"Registered Nursing Associates Day Fill rate &gt; 100%",""))</f>
        <v/>
      </c>
      <c r="H152" s="66" t="str">
        <f ca="1">IF(A152="","",IF(AND(ISNUMBER('Trust - Frontsheet'!AN154),'Trust - Frontsheet'!AN154&gt;1),"Non-Registered Nursing Associates Day Fill rate &gt; 100%",""))</f>
        <v/>
      </c>
      <c r="I152" s="66" t="str">
        <f ca="1">IF(A152="","",IF(AND(ISNUMBER('Trust - Frontsheet'!AO154),'Trust - Frontsheet'!AO154&gt;1),"Registered Nurses/Midwives Avg Night Fill rate &gt; 100%",""))</f>
        <v/>
      </c>
      <c r="J152" s="66" t="str">
        <f ca="1">IF(A152="","",IF(AND(ISNUMBER('Trust - Frontsheet'!AP154),'Trust - Frontsheet'!AP154&gt;1),"Non-Registered Nurses/Midwives Avg Night Fill rate &gt;100%",""))</f>
        <v/>
      </c>
      <c r="K152" s="66" t="str">
        <f ca="1">IF(A152="","",IF(AND(ISNUMBER('Trust - Frontsheet'!AQ154),'Trust - Frontsheet'!AQ154&gt;1),"Registered Nursing Associates Avg Night Fill rate 100%",""))</f>
        <v/>
      </c>
      <c r="L152" s="66" t="str">
        <f ca="1">IF(A152="","",IF(AND(ISNUMBER('Trust - Frontsheet'!AR154),'Trust - Frontsheet'!AR154&gt;1),"Non-Registered Nursing Associates Avg Night Fill rate &gt; 100%",""))</f>
        <v/>
      </c>
      <c r="M152" s="66" t="str">
        <f ca="1">IF(A152="","",IF(AND(ISNUMBER('Trust - Frontsheet'!AS154),'Trust - Frontsheet'!AS154&gt;1),"Registered Allied Health Professionals Avg Fill rate &gt; 100%",""))</f>
        <v/>
      </c>
      <c r="N152" s="66" t="str">
        <f ca="1">IF(A152="","",IF(AND(ISNUMBER('Trust - Frontsheet'!AT154),'Trust - Frontsheet'!AT154&gt;1),"Non-Registered Allied Health Professionals Avg Fill rate &gt; 100%",""))</f>
        <v/>
      </c>
      <c r="O152" s="66" t="str">
        <f ca="1">IF(A152="","",IF((VLOOKUP(A152,'Trust - Frontsheet'!$A$16:$AC$216,9,0)+VLOOKUP(A152,'Trust - Frontsheet'!$A$16:$AC$216,11,0)+VLOOKUP(A152,'Trust - Frontsheet'!$A$16:$AC$216,13,0)+VLOOKUP(A152,'Trust - Frontsheet'!$A$16:$AC$216,15,0)+VLOOKUP(A152,'Trust - Frontsheet'!$A$16:$AC$216,17,0)+VLOOKUP(A152,'Trust - Frontsheet'!$A$16:$AC$216,19,0)+VLOOKUP(A152,'Trust - Frontsheet'!$A$16:$AC$216,21,0)+VLOOKUP(A152,'Trust - Frontsheet'!$A$16:$AC$216,23,0)+VLOOKUP(A152,'Trust - Frontsheet'!$A$16:$AC$216,25,0)+VLOOKUP(A152,'Trust - Frontsheet'!$A$16:$AC$216,27,0))&lt;=0,"Planned hours aren't greater than zero",""))</f>
        <v/>
      </c>
      <c r="P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Frontsheet'!$A$16:$AC$216,28,0))&lt;=0,"Actual hours aren't greater than zero",""))</f>
        <v/>
      </c>
      <c r="Q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Frontsheet'!$A$16:$AC$216,28,0))&lt;1448,"Actual hours are under 1448",""))</f>
        <v/>
      </c>
      <c r="R152" s="66" t="str">
        <f ca="1">IF(A152="","",IF((VLOOKUP(A152,'Trust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Frontsheet'!$A$16:$AC$216,28,0))&gt;30000,"Actual hours are greater than 30,000",""))</f>
        <v/>
      </c>
      <c r="S152" s="66" t="str">
        <f ca="1">IF(A152="","",IF(AND((VLOOKUP(A152,'Trust - Frontsheet'!$A$16:$AC$216,10,0)+VLOOKUP(A152,'Trust - Frontsheet'!$A$16:$AC$216,12,0)+VLOOKUP(A152,'Trust - Frontsheet'!$A$16:$AC$216,14,0)+VLOOKUP(A152,'Trust - Frontsheet'!$A$16:$AC$216,16,0)+VLOOKUP(A152,'Trust - Frontsheet'!$A$16:$AC$216,18,0)+VLOOKUP(A152,'Trust - Frontsheet'!$A$16:$AC$216,20,0)+VLOOKUP(A152,'Trust - Frontsheet'!$A$16:$AC$216,22,0)+VLOOKUP(A152,'Trust - Frontsheet'!$A$16:$AC$216,24,0)+VLOOKUP(A152,'Trust - Frontsheet'!$A$16:$AC$216,26,0)+VLOOKUP(A152,'Trust - Frontsheet'!$A$16:$AC$216,28,0))&gt;0,VLOOKUP(A152,'Trust - Frontsheet'!$A$16:$AC$216,29,0)&lt;=0),"Actual hours entered with no patient count",""))</f>
        <v/>
      </c>
    </row>
    <row r="153" spans="1:19" ht="45" customHeight="1" x14ac:dyDescent="0.2">
      <c r="A153" s="66" t="str">
        <f ca="1">IF('Trust - Frontsheet'!A155="","",'Trust - Frontsheet'!A155)</f>
        <v/>
      </c>
      <c r="B153" s="66" t="str">
        <f ca="1">IF('Trust - Frontsheet'!A155="","",'Trust - Frontsheet'!D155)</f>
        <v/>
      </c>
      <c r="C153" s="66" t="str">
        <f ca="1">IF(VLOOKUP(A153,'Trust - Frontsheet'!$A$16:$AC$215,5,0)="","",VLOOKUP(A153,'Trust - Frontsheet'!$A$16:$AC$216,5,0))</f>
        <v/>
      </c>
      <c r="D153" s="66" t="str">
        <f ca="1">IF(VLOOKUP(A153,'Trust - Frontsheet'!$A$16:$AC$215,6,0)="","",VLOOKUP(A153,'Trust - Frontsheet'!$A$16:$AC$216,6,0))</f>
        <v/>
      </c>
      <c r="E153" s="66" t="str">
        <f ca="1">IF(A153="","",IF(AND('Trust - Frontsheet'!AK155&gt;1,ISNUMBER('Trust - Frontsheet'!AK155)),"Registered Nurses/Midwives Avg Day Fill rate &gt; 100%",""))</f>
        <v/>
      </c>
      <c r="F153" s="66" t="str">
        <f ca="1">IF(A153="","",IF(AND(ISNUMBER('Trust - Frontsheet'!AL155),'Trust - Frontsheet'!AL155&gt;1),"Non-Registered Nurses/Midwives Avg Day Fill rate &gt; 100%",""))</f>
        <v/>
      </c>
      <c r="G153" s="66" t="str">
        <f ca="1">IF(A153="","",IF(AND(ISNUMBER('Trust - Frontsheet'!AM155),'Trust - Frontsheet'!AM155&gt;1),"Registered Nursing Associates Day Fill rate &gt; 100%",""))</f>
        <v/>
      </c>
      <c r="H153" s="66" t="str">
        <f ca="1">IF(A153="","",IF(AND(ISNUMBER('Trust - Frontsheet'!AN155),'Trust - Frontsheet'!AN155&gt;1),"Non-Registered Nursing Associates Day Fill rate &gt; 100%",""))</f>
        <v/>
      </c>
      <c r="I153" s="66" t="str">
        <f ca="1">IF(A153="","",IF(AND(ISNUMBER('Trust - Frontsheet'!AO155),'Trust - Frontsheet'!AO155&gt;1),"Registered Nurses/Midwives Avg Night Fill rate &gt; 100%",""))</f>
        <v/>
      </c>
      <c r="J153" s="66" t="str">
        <f ca="1">IF(A153="","",IF(AND(ISNUMBER('Trust - Frontsheet'!AP155),'Trust - Frontsheet'!AP155&gt;1),"Non-Registered Nurses/Midwives Avg Night Fill rate &gt;100%",""))</f>
        <v/>
      </c>
      <c r="K153" s="66" t="str">
        <f ca="1">IF(A153="","",IF(AND(ISNUMBER('Trust - Frontsheet'!AQ155),'Trust - Frontsheet'!AQ155&gt;1),"Registered Nursing Associates Avg Night Fill rate 100%",""))</f>
        <v/>
      </c>
      <c r="L153" s="66" t="str">
        <f ca="1">IF(A153="","",IF(AND(ISNUMBER('Trust - Frontsheet'!AR155),'Trust - Frontsheet'!AR155&gt;1),"Non-Registered Nursing Associates Avg Night Fill rate &gt; 100%",""))</f>
        <v/>
      </c>
      <c r="M153" s="66" t="str">
        <f ca="1">IF(A153="","",IF(AND(ISNUMBER('Trust - Frontsheet'!AS155),'Trust - Frontsheet'!AS155&gt;1),"Registered Allied Health Professionals Avg Fill rate &gt; 100%",""))</f>
        <v/>
      </c>
      <c r="N153" s="66" t="str">
        <f ca="1">IF(A153="","",IF(AND(ISNUMBER('Trust - Frontsheet'!AT155),'Trust - Frontsheet'!AT155&gt;1),"Non-Registered Allied Health Professionals Avg Fill rate &gt; 100%",""))</f>
        <v/>
      </c>
      <c r="O153" s="66" t="str">
        <f ca="1">IF(A153="","",IF((VLOOKUP(A153,'Trust - Frontsheet'!$A$16:$AC$216,9,0)+VLOOKUP(A153,'Trust - Frontsheet'!$A$16:$AC$216,11,0)+VLOOKUP(A153,'Trust - Frontsheet'!$A$16:$AC$216,13,0)+VLOOKUP(A153,'Trust - Frontsheet'!$A$16:$AC$216,15,0)+VLOOKUP(A153,'Trust - Frontsheet'!$A$16:$AC$216,17,0)+VLOOKUP(A153,'Trust - Frontsheet'!$A$16:$AC$216,19,0)+VLOOKUP(A153,'Trust - Frontsheet'!$A$16:$AC$216,21,0)+VLOOKUP(A153,'Trust - Frontsheet'!$A$16:$AC$216,23,0)+VLOOKUP(A153,'Trust - Frontsheet'!$A$16:$AC$216,25,0)+VLOOKUP(A153,'Trust - Frontsheet'!$A$16:$AC$216,27,0))&lt;=0,"Planned hours aren't greater than zero",""))</f>
        <v/>
      </c>
      <c r="P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Frontsheet'!$A$16:$AC$216,28,0))&lt;=0,"Actual hours aren't greater than zero",""))</f>
        <v/>
      </c>
      <c r="Q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Frontsheet'!$A$16:$AC$216,28,0))&lt;1448,"Actual hours are under 1448",""))</f>
        <v/>
      </c>
      <c r="R153" s="66" t="str">
        <f ca="1">IF(A153="","",IF((VLOOKUP(A153,'Trust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Frontsheet'!$A$16:$AC$216,28,0))&gt;30000,"Actual hours are greater than 30,000",""))</f>
        <v/>
      </c>
      <c r="S153" s="66" t="str">
        <f ca="1">IF(A153="","",IF(AND((VLOOKUP(A153,'Trust - Frontsheet'!$A$16:$AC$216,10,0)+VLOOKUP(A153,'Trust - Frontsheet'!$A$16:$AC$216,12,0)+VLOOKUP(A153,'Trust - Frontsheet'!$A$16:$AC$216,14,0)+VLOOKUP(A153,'Trust - Frontsheet'!$A$16:$AC$216,16,0)+VLOOKUP(A153,'Trust - Frontsheet'!$A$16:$AC$216,18,0)+VLOOKUP(A153,'Trust - Frontsheet'!$A$16:$AC$216,20,0)+VLOOKUP(A153,'Trust - Frontsheet'!$A$16:$AC$216,22,0)+VLOOKUP(A153,'Trust - Frontsheet'!$A$16:$AC$216,24,0)+VLOOKUP(A153,'Trust - Frontsheet'!$A$16:$AC$216,26,0)+VLOOKUP(A153,'Trust - Frontsheet'!$A$16:$AC$216,28,0))&gt;0,VLOOKUP(A153,'Trust - Frontsheet'!$A$16:$AC$216,29,0)&lt;=0),"Actual hours entered with no patient count",""))</f>
        <v/>
      </c>
    </row>
    <row r="154" spans="1:19" ht="45" customHeight="1" x14ac:dyDescent="0.2">
      <c r="A154" s="66" t="str">
        <f ca="1">IF('Trust - Frontsheet'!A156="","",'Trust - Frontsheet'!A156)</f>
        <v/>
      </c>
      <c r="B154" s="66" t="str">
        <f ca="1">IF('Trust - Frontsheet'!A156="","",'Trust - Frontsheet'!D156)</f>
        <v/>
      </c>
      <c r="C154" s="66" t="str">
        <f ca="1">IF(VLOOKUP(A154,'Trust - Frontsheet'!$A$16:$AC$215,5,0)="","",VLOOKUP(A154,'Trust - Frontsheet'!$A$16:$AC$216,5,0))</f>
        <v/>
      </c>
      <c r="D154" s="66" t="str">
        <f ca="1">IF(VLOOKUP(A154,'Trust - Frontsheet'!$A$16:$AC$215,6,0)="","",VLOOKUP(A154,'Trust - Frontsheet'!$A$16:$AC$216,6,0))</f>
        <v/>
      </c>
      <c r="E154" s="66" t="str">
        <f ca="1">IF(A154="","",IF(AND('Trust - Frontsheet'!AK156&gt;1,ISNUMBER('Trust - Frontsheet'!AK156)),"Registered Nurses/Midwives Avg Day Fill rate &gt; 100%",""))</f>
        <v/>
      </c>
      <c r="F154" s="66" t="str">
        <f ca="1">IF(A154="","",IF(AND(ISNUMBER('Trust - Frontsheet'!AL156),'Trust - Frontsheet'!AL156&gt;1),"Non-Registered Nurses/Midwives Avg Day Fill rate &gt; 100%",""))</f>
        <v/>
      </c>
      <c r="G154" s="66" t="str">
        <f ca="1">IF(A154="","",IF(AND(ISNUMBER('Trust - Frontsheet'!AM156),'Trust - Frontsheet'!AM156&gt;1),"Registered Nursing Associates Day Fill rate &gt; 100%",""))</f>
        <v/>
      </c>
      <c r="H154" s="66" t="str">
        <f ca="1">IF(A154="","",IF(AND(ISNUMBER('Trust - Frontsheet'!AN156),'Trust - Frontsheet'!AN156&gt;1),"Non-Registered Nursing Associates Day Fill rate &gt; 100%",""))</f>
        <v/>
      </c>
      <c r="I154" s="66" t="str">
        <f ca="1">IF(A154="","",IF(AND(ISNUMBER('Trust - Frontsheet'!AO156),'Trust - Frontsheet'!AO156&gt;1),"Registered Nurses/Midwives Avg Night Fill rate &gt; 100%",""))</f>
        <v/>
      </c>
      <c r="J154" s="66" t="str">
        <f ca="1">IF(A154="","",IF(AND(ISNUMBER('Trust - Frontsheet'!AP156),'Trust - Frontsheet'!AP156&gt;1),"Non-Registered Nurses/Midwives Avg Night Fill rate &gt;100%",""))</f>
        <v/>
      </c>
      <c r="K154" s="66" t="str">
        <f ca="1">IF(A154="","",IF(AND(ISNUMBER('Trust - Frontsheet'!AQ156),'Trust - Frontsheet'!AQ156&gt;1),"Registered Nursing Associates Avg Night Fill rate 100%",""))</f>
        <v/>
      </c>
      <c r="L154" s="66" t="str">
        <f ca="1">IF(A154="","",IF(AND(ISNUMBER('Trust - Frontsheet'!AR156),'Trust - Frontsheet'!AR156&gt;1),"Non-Registered Nursing Associates Avg Night Fill rate &gt; 100%",""))</f>
        <v/>
      </c>
      <c r="M154" s="66" t="str">
        <f ca="1">IF(A154="","",IF(AND(ISNUMBER('Trust - Frontsheet'!AS156),'Trust - Frontsheet'!AS156&gt;1),"Registered Allied Health Professionals Avg Fill rate &gt; 100%",""))</f>
        <v/>
      </c>
      <c r="N154" s="66" t="str">
        <f ca="1">IF(A154="","",IF(AND(ISNUMBER('Trust - Frontsheet'!AT156),'Trust - Frontsheet'!AT156&gt;1),"Non-Registered Allied Health Professionals Avg Fill rate &gt; 100%",""))</f>
        <v/>
      </c>
      <c r="O154" s="66" t="str">
        <f ca="1">IF(A154="","",IF((VLOOKUP(A154,'Trust - Frontsheet'!$A$16:$AC$216,9,0)+VLOOKUP(A154,'Trust - Frontsheet'!$A$16:$AC$216,11,0)+VLOOKUP(A154,'Trust - Frontsheet'!$A$16:$AC$216,13,0)+VLOOKUP(A154,'Trust - Frontsheet'!$A$16:$AC$216,15,0)+VLOOKUP(A154,'Trust - Frontsheet'!$A$16:$AC$216,17,0)+VLOOKUP(A154,'Trust - Frontsheet'!$A$16:$AC$216,19,0)+VLOOKUP(A154,'Trust - Frontsheet'!$A$16:$AC$216,21,0)+VLOOKUP(A154,'Trust - Frontsheet'!$A$16:$AC$216,23,0)+VLOOKUP(A154,'Trust - Frontsheet'!$A$16:$AC$216,25,0)+VLOOKUP(A154,'Trust - Frontsheet'!$A$16:$AC$216,27,0))&lt;=0,"Planned hours aren't greater than zero",""))</f>
        <v/>
      </c>
      <c r="P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Frontsheet'!$A$16:$AC$216,28,0))&lt;=0,"Actual hours aren't greater than zero",""))</f>
        <v/>
      </c>
      <c r="Q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Frontsheet'!$A$16:$AC$216,28,0))&lt;1448,"Actual hours are under 1448",""))</f>
        <v/>
      </c>
      <c r="R154" s="66" t="str">
        <f ca="1">IF(A154="","",IF((VLOOKUP(A154,'Trust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Frontsheet'!$A$16:$AC$216,28,0))&gt;30000,"Actual hours are greater than 30,000",""))</f>
        <v/>
      </c>
      <c r="S154" s="66" t="str">
        <f ca="1">IF(A154="","",IF(AND((VLOOKUP(A154,'Trust - Frontsheet'!$A$16:$AC$216,10,0)+VLOOKUP(A154,'Trust - Frontsheet'!$A$16:$AC$216,12,0)+VLOOKUP(A154,'Trust - Frontsheet'!$A$16:$AC$216,14,0)+VLOOKUP(A154,'Trust - Frontsheet'!$A$16:$AC$216,16,0)+VLOOKUP(A154,'Trust - Frontsheet'!$A$16:$AC$216,18,0)+VLOOKUP(A154,'Trust - Frontsheet'!$A$16:$AC$216,20,0)+VLOOKUP(A154,'Trust - Frontsheet'!$A$16:$AC$216,22,0)+VLOOKUP(A154,'Trust - Frontsheet'!$A$16:$AC$216,24,0)+VLOOKUP(A154,'Trust - Frontsheet'!$A$16:$AC$216,26,0)+VLOOKUP(A154,'Trust - Frontsheet'!$A$16:$AC$216,28,0))&gt;0,VLOOKUP(A154,'Trust - Frontsheet'!$A$16:$AC$216,29,0)&lt;=0),"Actual hours entered with no patient count",""))</f>
        <v/>
      </c>
    </row>
    <row r="155" spans="1:19" ht="45" customHeight="1" x14ac:dyDescent="0.2">
      <c r="A155" s="66" t="str">
        <f ca="1">IF('Trust - Frontsheet'!A157="","",'Trust - Frontsheet'!A157)</f>
        <v/>
      </c>
      <c r="B155" s="66" t="str">
        <f ca="1">IF('Trust - Frontsheet'!A157="","",'Trust - Frontsheet'!D157)</f>
        <v/>
      </c>
      <c r="C155" s="66" t="str">
        <f ca="1">IF(VLOOKUP(A155,'Trust - Frontsheet'!$A$16:$AC$215,5,0)="","",VLOOKUP(A155,'Trust - Frontsheet'!$A$16:$AC$216,5,0))</f>
        <v/>
      </c>
      <c r="D155" s="66" t="str">
        <f ca="1">IF(VLOOKUP(A155,'Trust - Frontsheet'!$A$16:$AC$215,6,0)="","",VLOOKUP(A155,'Trust - Frontsheet'!$A$16:$AC$216,6,0))</f>
        <v/>
      </c>
      <c r="E155" s="66" t="str">
        <f ca="1">IF(A155="","",IF(AND('Trust - Frontsheet'!AK157&gt;1,ISNUMBER('Trust - Frontsheet'!AK157)),"Registered Nurses/Midwives Avg Day Fill rate &gt; 100%",""))</f>
        <v/>
      </c>
      <c r="F155" s="66" t="str">
        <f ca="1">IF(A155="","",IF(AND(ISNUMBER('Trust - Frontsheet'!AL157),'Trust - Frontsheet'!AL157&gt;1),"Non-Registered Nurses/Midwives Avg Day Fill rate &gt; 100%",""))</f>
        <v/>
      </c>
      <c r="G155" s="66" t="str">
        <f ca="1">IF(A155="","",IF(AND(ISNUMBER('Trust - Frontsheet'!AM157),'Trust - Frontsheet'!AM157&gt;1),"Registered Nursing Associates Day Fill rate &gt; 100%",""))</f>
        <v/>
      </c>
      <c r="H155" s="66" t="str">
        <f ca="1">IF(A155="","",IF(AND(ISNUMBER('Trust - Frontsheet'!AN157),'Trust - Frontsheet'!AN157&gt;1),"Non-Registered Nursing Associates Day Fill rate &gt; 100%",""))</f>
        <v/>
      </c>
      <c r="I155" s="66" t="str">
        <f ca="1">IF(A155="","",IF(AND(ISNUMBER('Trust - Frontsheet'!AO157),'Trust - Frontsheet'!AO157&gt;1),"Registered Nurses/Midwives Avg Night Fill rate &gt; 100%",""))</f>
        <v/>
      </c>
      <c r="J155" s="66" t="str">
        <f ca="1">IF(A155="","",IF(AND(ISNUMBER('Trust - Frontsheet'!AP157),'Trust - Frontsheet'!AP157&gt;1),"Non-Registered Nurses/Midwives Avg Night Fill rate &gt;100%",""))</f>
        <v/>
      </c>
      <c r="K155" s="66" t="str">
        <f ca="1">IF(A155="","",IF(AND(ISNUMBER('Trust - Frontsheet'!AQ157),'Trust - Frontsheet'!AQ157&gt;1),"Registered Nursing Associates Avg Night Fill rate 100%",""))</f>
        <v/>
      </c>
      <c r="L155" s="66" t="str">
        <f ca="1">IF(A155="","",IF(AND(ISNUMBER('Trust - Frontsheet'!AR157),'Trust - Frontsheet'!AR157&gt;1),"Non-Registered Nursing Associates Avg Night Fill rate &gt; 100%",""))</f>
        <v/>
      </c>
      <c r="M155" s="66" t="str">
        <f ca="1">IF(A155="","",IF(AND(ISNUMBER('Trust - Frontsheet'!AS157),'Trust - Frontsheet'!AS157&gt;1),"Registered Allied Health Professionals Avg Fill rate &gt; 100%",""))</f>
        <v/>
      </c>
      <c r="N155" s="66" t="str">
        <f ca="1">IF(A155="","",IF(AND(ISNUMBER('Trust - Frontsheet'!AT157),'Trust - Frontsheet'!AT157&gt;1),"Non-Registered Allied Health Professionals Avg Fill rate &gt; 100%",""))</f>
        <v/>
      </c>
      <c r="O155" s="66" t="str">
        <f ca="1">IF(A155="","",IF((VLOOKUP(A155,'Trust - Frontsheet'!$A$16:$AC$216,9,0)+VLOOKUP(A155,'Trust - Frontsheet'!$A$16:$AC$216,11,0)+VLOOKUP(A155,'Trust - Frontsheet'!$A$16:$AC$216,13,0)+VLOOKUP(A155,'Trust - Frontsheet'!$A$16:$AC$216,15,0)+VLOOKUP(A155,'Trust - Frontsheet'!$A$16:$AC$216,17,0)+VLOOKUP(A155,'Trust - Frontsheet'!$A$16:$AC$216,19,0)+VLOOKUP(A155,'Trust - Frontsheet'!$A$16:$AC$216,21,0)+VLOOKUP(A155,'Trust - Frontsheet'!$A$16:$AC$216,23,0)+VLOOKUP(A155,'Trust - Frontsheet'!$A$16:$AC$216,25,0)+VLOOKUP(A155,'Trust - Frontsheet'!$A$16:$AC$216,27,0))&lt;=0,"Planned hours aren't greater than zero",""))</f>
        <v/>
      </c>
      <c r="P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Frontsheet'!$A$16:$AC$216,28,0))&lt;=0,"Actual hours aren't greater than zero",""))</f>
        <v/>
      </c>
      <c r="Q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Frontsheet'!$A$16:$AC$216,28,0))&lt;1448,"Actual hours are under 1448",""))</f>
        <v/>
      </c>
      <c r="R155" s="66" t="str">
        <f ca="1">IF(A155="","",IF((VLOOKUP(A155,'Trust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Frontsheet'!$A$16:$AC$216,28,0))&gt;30000,"Actual hours are greater than 30,000",""))</f>
        <v/>
      </c>
      <c r="S155" s="66" t="str">
        <f ca="1">IF(A155="","",IF(AND((VLOOKUP(A155,'Trust - Frontsheet'!$A$16:$AC$216,10,0)+VLOOKUP(A155,'Trust - Frontsheet'!$A$16:$AC$216,12,0)+VLOOKUP(A155,'Trust - Frontsheet'!$A$16:$AC$216,14,0)+VLOOKUP(A155,'Trust - Frontsheet'!$A$16:$AC$216,16,0)+VLOOKUP(A155,'Trust - Frontsheet'!$A$16:$AC$216,18,0)+VLOOKUP(A155,'Trust - Frontsheet'!$A$16:$AC$216,20,0)+VLOOKUP(A155,'Trust - Frontsheet'!$A$16:$AC$216,22,0)+VLOOKUP(A155,'Trust - Frontsheet'!$A$16:$AC$216,24,0)+VLOOKUP(A155,'Trust - Frontsheet'!$A$16:$AC$216,26,0)+VLOOKUP(A155,'Trust - Frontsheet'!$A$16:$AC$216,28,0))&gt;0,VLOOKUP(A155,'Trust - Frontsheet'!$A$16:$AC$216,29,0)&lt;=0),"Actual hours entered with no patient count",""))</f>
        <v/>
      </c>
    </row>
    <row r="156" spans="1:19" ht="45" customHeight="1" x14ac:dyDescent="0.2">
      <c r="A156" s="66" t="str">
        <f ca="1">IF('Trust - Frontsheet'!A158="","",'Trust - Frontsheet'!A158)</f>
        <v/>
      </c>
      <c r="B156" s="66" t="str">
        <f ca="1">IF('Trust - Frontsheet'!A158="","",'Trust - Frontsheet'!D158)</f>
        <v/>
      </c>
      <c r="C156" s="66" t="str">
        <f ca="1">IF(VLOOKUP(A156,'Trust - Frontsheet'!$A$16:$AC$215,5,0)="","",VLOOKUP(A156,'Trust - Frontsheet'!$A$16:$AC$216,5,0))</f>
        <v/>
      </c>
      <c r="D156" s="66" t="str">
        <f ca="1">IF(VLOOKUP(A156,'Trust - Frontsheet'!$A$16:$AC$215,6,0)="","",VLOOKUP(A156,'Trust - Frontsheet'!$A$16:$AC$216,6,0))</f>
        <v/>
      </c>
      <c r="E156" s="66" t="str">
        <f ca="1">IF(A156="","",IF(AND('Trust - Frontsheet'!AK158&gt;1,ISNUMBER('Trust - Frontsheet'!AK158)),"Registered Nurses/Midwives Avg Day Fill rate &gt; 100%",""))</f>
        <v/>
      </c>
      <c r="F156" s="66" t="str">
        <f ca="1">IF(A156="","",IF(AND(ISNUMBER('Trust - Frontsheet'!AL158),'Trust - Frontsheet'!AL158&gt;1),"Non-Registered Nurses/Midwives Avg Day Fill rate &gt; 100%",""))</f>
        <v/>
      </c>
      <c r="G156" s="66" t="str">
        <f ca="1">IF(A156="","",IF(AND(ISNUMBER('Trust - Frontsheet'!AM158),'Trust - Frontsheet'!AM158&gt;1),"Registered Nursing Associates Day Fill rate &gt; 100%",""))</f>
        <v/>
      </c>
      <c r="H156" s="66" t="str">
        <f ca="1">IF(A156="","",IF(AND(ISNUMBER('Trust - Frontsheet'!AN158),'Trust - Frontsheet'!AN158&gt;1),"Non-Registered Nursing Associates Day Fill rate &gt; 100%",""))</f>
        <v/>
      </c>
      <c r="I156" s="66" t="str">
        <f ca="1">IF(A156="","",IF(AND(ISNUMBER('Trust - Frontsheet'!AO158),'Trust - Frontsheet'!AO158&gt;1),"Registered Nurses/Midwives Avg Night Fill rate &gt; 100%",""))</f>
        <v/>
      </c>
      <c r="J156" s="66" t="str">
        <f ca="1">IF(A156="","",IF(AND(ISNUMBER('Trust - Frontsheet'!AP158),'Trust - Frontsheet'!AP158&gt;1),"Non-Registered Nurses/Midwives Avg Night Fill rate &gt;100%",""))</f>
        <v/>
      </c>
      <c r="K156" s="66" t="str">
        <f ca="1">IF(A156="","",IF(AND(ISNUMBER('Trust - Frontsheet'!AQ158),'Trust - Frontsheet'!AQ158&gt;1),"Registered Nursing Associates Avg Night Fill rate 100%",""))</f>
        <v/>
      </c>
      <c r="L156" s="66" t="str">
        <f ca="1">IF(A156="","",IF(AND(ISNUMBER('Trust - Frontsheet'!AR158),'Trust - Frontsheet'!AR158&gt;1),"Non-Registered Nursing Associates Avg Night Fill rate &gt; 100%",""))</f>
        <v/>
      </c>
      <c r="M156" s="66" t="str">
        <f ca="1">IF(A156="","",IF(AND(ISNUMBER('Trust - Frontsheet'!AS158),'Trust - Frontsheet'!AS158&gt;1),"Registered Allied Health Professionals Avg Fill rate &gt; 100%",""))</f>
        <v/>
      </c>
      <c r="N156" s="66" t="str">
        <f ca="1">IF(A156="","",IF(AND(ISNUMBER('Trust - Frontsheet'!AT158),'Trust - Frontsheet'!AT158&gt;1),"Non-Registered Allied Health Professionals Avg Fill rate &gt; 100%",""))</f>
        <v/>
      </c>
      <c r="O156" s="66" t="str">
        <f ca="1">IF(A156="","",IF((VLOOKUP(A156,'Trust - Frontsheet'!$A$16:$AC$216,9,0)+VLOOKUP(A156,'Trust - Frontsheet'!$A$16:$AC$216,11,0)+VLOOKUP(A156,'Trust - Frontsheet'!$A$16:$AC$216,13,0)+VLOOKUP(A156,'Trust - Frontsheet'!$A$16:$AC$216,15,0)+VLOOKUP(A156,'Trust - Frontsheet'!$A$16:$AC$216,17,0)+VLOOKUP(A156,'Trust - Frontsheet'!$A$16:$AC$216,19,0)+VLOOKUP(A156,'Trust - Frontsheet'!$A$16:$AC$216,21,0)+VLOOKUP(A156,'Trust - Frontsheet'!$A$16:$AC$216,23,0)+VLOOKUP(A156,'Trust - Frontsheet'!$A$16:$AC$216,25,0)+VLOOKUP(A156,'Trust - Frontsheet'!$A$16:$AC$216,27,0))&lt;=0,"Planned hours aren't greater than zero",""))</f>
        <v/>
      </c>
      <c r="P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Frontsheet'!$A$16:$AC$216,28,0))&lt;=0,"Actual hours aren't greater than zero",""))</f>
        <v/>
      </c>
      <c r="Q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Frontsheet'!$A$16:$AC$216,28,0))&lt;1448,"Actual hours are under 1448",""))</f>
        <v/>
      </c>
      <c r="R156" s="66" t="str">
        <f ca="1">IF(A156="","",IF((VLOOKUP(A156,'Trust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Frontsheet'!$A$16:$AC$216,28,0))&gt;30000,"Actual hours are greater than 30,000",""))</f>
        <v/>
      </c>
      <c r="S156" s="66" t="str">
        <f ca="1">IF(A156="","",IF(AND((VLOOKUP(A156,'Trust - Frontsheet'!$A$16:$AC$216,10,0)+VLOOKUP(A156,'Trust - Frontsheet'!$A$16:$AC$216,12,0)+VLOOKUP(A156,'Trust - Frontsheet'!$A$16:$AC$216,14,0)+VLOOKUP(A156,'Trust - Frontsheet'!$A$16:$AC$216,16,0)+VLOOKUP(A156,'Trust - Frontsheet'!$A$16:$AC$216,18,0)+VLOOKUP(A156,'Trust - Frontsheet'!$A$16:$AC$216,20,0)+VLOOKUP(A156,'Trust - Frontsheet'!$A$16:$AC$216,22,0)+VLOOKUP(A156,'Trust - Frontsheet'!$A$16:$AC$216,24,0)+VLOOKUP(A156,'Trust - Frontsheet'!$A$16:$AC$216,26,0)+VLOOKUP(A156,'Trust - Frontsheet'!$A$16:$AC$216,28,0))&gt;0,VLOOKUP(A156,'Trust - Frontsheet'!$A$16:$AC$216,29,0)&lt;=0),"Actual hours entered with no patient count",""))</f>
        <v/>
      </c>
    </row>
    <row r="157" spans="1:19" ht="45" customHeight="1" x14ac:dyDescent="0.2">
      <c r="A157" s="66" t="str">
        <f ca="1">IF('Trust - Frontsheet'!A159="","",'Trust - Frontsheet'!A159)</f>
        <v/>
      </c>
      <c r="B157" s="66" t="str">
        <f ca="1">IF('Trust - Frontsheet'!A159="","",'Trust - Frontsheet'!D159)</f>
        <v/>
      </c>
      <c r="C157" s="66" t="str">
        <f ca="1">IF(VLOOKUP(A157,'Trust - Frontsheet'!$A$16:$AC$215,5,0)="","",VLOOKUP(A157,'Trust - Frontsheet'!$A$16:$AC$216,5,0))</f>
        <v/>
      </c>
      <c r="D157" s="66" t="str">
        <f ca="1">IF(VLOOKUP(A157,'Trust - Frontsheet'!$A$16:$AC$215,6,0)="","",VLOOKUP(A157,'Trust - Frontsheet'!$A$16:$AC$216,6,0))</f>
        <v/>
      </c>
      <c r="E157" s="66" t="str">
        <f ca="1">IF(A157="","",IF(AND('Trust - Frontsheet'!AK159&gt;1,ISNUMBER('Trust - Frontsheet'!AK159)),"Registered Nurses/Midwives Avg Day Fill rate &gt; 100%",""))</f>
        <v/>
      </c>
      <c r="F157" s="66" t="str">
        <f ca="1">IF(A157="","",IF(AND(ISNUMBER('Trust - Frontsheet'!AL159),'Trust - Frontsheet'!AL159&gt;1),"Non-Registered Nurses/Midwives Avg Day Fill rate &gt; 100%",""))</f>
        <v/>
      </c>
      <c r="G157" s="66" t="str">
        <f ca="1">IF(A157="","",IF(AND(ISNUMBER('Trust - Frontsheet'!AM159),'Trust - Frontsheet'!AM159&gt;1),"Registered Nursing Associates Day Fill rate &gt; 100%",""))</f>
        <v/>
      </c>
      <c r="H157" s="66" t="str">
        <f ca="1">IF(A157="","",IF(AND(ISNUMBER('Trust - Frontsheet'!AN159),'Trust - Frontsheet'!AN159&gt;1),"Non-Registered Nursing Associates Day Fill rate &gt; 100%",""))</f>
        <v/>
      </c>
      <c r="I157" s="66" t="str">
        <f ca="1">IF(A157="","",IF(AND(ISNUMBER('Trust - Frontsheet'!AO159),'Trust - Frontsheet'!AO159&gt;1),"Registered Nurses/Midwives Avg Night Fill rate &gt; 100%",""))</f>
        <v/>
      </c>
      <c r="J157" s="66" t="str">
        <f ca="1">IF(A157="","",IF(AND(ISNUMBER('Trust - Frontsheet'!AP159),'Trust - Frontsheet'!AP159&gt;1),"Non-Registered Nurses/Midwives Avg Night Fill rate &gt;100%",""))</f>
        <v/>
      </c>
      <c r="K157" s="66" t="str">
        <f ca="1">IF(A157="","",IF(AND(ISNUMBER('Trust - Frontsheet'!AQ159),'Trust - Frontsheet'!AQ159&gt;1),"Registered Nursing Associates Avg Night Fill rate 100%",""))</f>
        <v/>
      </c>
      <c r="L157" s="66" t="str">
        <f ca="1">IF(A157="","",IF(AND(ISNUMBER('Trust - Frontsheet'!AR159),'Trust - Frontsheet'!AR159&gt;1),"Non-Registered Nursing Associates Avg Night Fill rate &gt; 100%",""))</f>
        <v/>
      </c>
      <c r="M157" s="66" t="str">
        <f ca="1">IF(A157="","",IF(AND(ISNUMBER('Trust - Frontsheet'!AS159),'Trust - Frontsheet'!AS159&gt;1),"Registered Allied Health Professionals Avg Fill rate &gt; 100%",""))</f>
        <v/>
      </c>
      <c r="N157" s="66" t="str">
        <f ca="1">IF(A157="","",IF(AND(ISNUMBER('Trust - Frontsheet'!AT159),'Trust - Frontsheet'!AT159&gt;1),"Non-Registered Allied Health Professionals Avg Fill rate &gt; 100%",""))</f>
        <v/>
      </c>
      <c r="O157" s="66" t="str">
        <f ca="1">IF(A157="","",IF((VLOOKUP(A157,'Trust - Frontsheet'!$A$16:$AC$216,9,0)+VLOOKUP(A157,'Trust - Frontsheet'!$A$16:$AC$216,11,0)+VLOOKUP(A157,'Trust - Frontsheet'!$A$16:$AC$216,13,0)+VLOOKUP(A157,'Trust - Frontsheet'!$A$16:$AC$216,15,0)+VLOOKUP(A157,'Trust - Frontsheet'!$A$16:$AC$216,17,0)+VLOOKUP(A157,'Trust - Frontsheet'!$A$16:$AC$216,19,0)+VLOOKUP(A157,'Trust - Frontsheet'!$A$16:$AC$216,21,0)+VLOOKUP(A157,'Trust - Frontsheet'!$A$16:$AC$216,23,0)+VLOOKUP(A157,'Trust - Frontsheet'!$A$16:$AC$216,25,0)+VLOOKUP(A157,'Trust - Frontsheet'!$A$16:$AC$216,27,0))&lt;=0,"Planned hours aren't greater than zero",""))</f>
        <v/>
      </c>
      <c r="P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Frontsheet'!$A$16:$AC$216,28,0))&lt;=0,"Actual hours aren't greater than zero",""))</f>
        <v/>
      </c>
      <c r="Q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Frontsheet'!$A$16:$AC$216,28,0))&lt;1448,"Actual hours are under 1448",""))</f>
        <v/>
      </c>
      <c r="R157" s="66" t="str">
        <f ca="1">IF(A157="","",IF((VLOOKUP(A157,'Trust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Frontsheet'!$A$16:$AC$216,28,0))&gt;30000,"Actual hours are greater than 30,000",""))</f>
        <v/>
      </c>
      <c r="S157" s="66" t="str">
        <f ca="1">IF(A157="","",IF(AND((VLOOKUP(A157,'Trust - Frontsheet'!$A$16:$AC$216,10,0)+VLOOKUP(A157,'Trust - Frontsheet'!$A$16:$AC$216,12,0)+VLOOKUP(A157,'Trust - Frontsheet'!$A$16:$AC$216,14,0)+VLOOKUP(A157,'Trust - Frontsheet'!$A$16:$AC$216,16,0)+VLOOKUP(A157,'Trust - Frontsheet'!$A$16:$AC$216,18,0)+VLOOKUP(A157,'Trust - Frontsheet'!$A$16:$AC$216,20,0)+VLOOKUP(A157,'Trust - Frontsheet'!$A$16:$AC$216,22,0)+VLOOKUP(A157,'Trust - Frontsheet'!$A$16:$AC$216,24,0)+VLOOKUP(A157,'Trust - Frontsheet'!$A$16:$AC$216,26,0)+VLOOKUP(A157,'Trust - Frontsheet'!$A$16:$AC$216,28,0))&gt;0,VLOOKUP(A157,'Trust - Frontsheet'!$A$16:$AC$216,29,0)&lt;=0),"Actual hours entered with no patient count",""))</f>
        <v/>
      </c>
    </row>
    <row r="158" spans="1:19" ht="45" customHeight="1" x14ac:dyDescent="0.2">
      <c r="A158" s="66" t="str">
        <f ca="1">IF('Trust - Frontsheet'!A160="","",'Trust - Frontsheet'!A160)</f>
        <v/>
      </c>
      <c r="B158" s="66" t="str">
        <f ca="1">IF('Trust - Frontsheet'!A160="","",'Trust - Frontsheet'!D160)</f>
        <v/>
      </c>
      <c r="C158" s="66" t="str">
        <f ca="1">IF(VLOOKUP(A158,'Trust - Frontsheet'!$A$16:$AC$215,5,0)="","",VLOOKUP(A158,'Trust - Frontsheet'!$A$16:$AC$216,5,0))</f>
        <v/>
      </c>
      <c r="D158" s="66" t="str">
        <f ca="1">IF(VLOOKUP(A158,'Trust - Frontsheet'!$A$16:$AC$215,6,0)="","",VLOOKUP(A158,'Trust - Frontsheet'!$A$16:$AC$216,6,0))</f>
        <v/>
      </c>
      <c r="E158" s="66" t="str">
        <f ca="1">IF(A158="","",IF(AND('Trust - Frontsheet'!AK160&gt;1,ISNUMBER('Trust - Frontsheet'!AK160)),"Registered Nurses/Midwives Avg Day Fill rate &gt; 100%",""))</f>
        <v/>
      </c>
      <c r="F158" s="66" t="str">
        <f ca="1">IF(A158="","",IF(AND(ISNUMBER('Trust - Frontsheet'!AL160),'Trust - Frontsheet'!AL160&gt;1),"Non-Registered Nurses/Midwives Avg Day Fill rate &gt; 100%",""))</f>
        <v/>
      </c>
      <c r="G158" s="66" t="str">
        <f ca="1">IF(A158="","",IF(AND(ISNUMBER('Trust - Frontsheet'!AM160),'Trust - Frontsheet'!AM160&gt;1),"Registered Nursing Associates Day Fill rate &gt; 100%",""))</f>
        <v/>
      </c>
      <c r="H158" s="66" t="str">
        <f ca="1">IF(A158="","",IF(AND(ISNUMBER('Trust - Frontsheet'!AN160),'Trust - Frontsheet'!AN160&gt;1),"Non-Registered Nursing Associates Day Fill rate &gt; 100%",""))</f>
        <v/>
      </c>
      <c r="I158" s="66" t="str">
        <f ca="1">IF(A158="","",IF(AND(ISNUMBER('Trust - Frontsheet'!AO160),'Trust - Frontsheet'!AO160&gt;1),"Registered Nurses/Midwives Avg Night Fill rate &gt; 100%",""))</f>
        <v/>
      </c>
      <c r="J158" s="66" t="str">
        <f ca="1">IF(A158="","",IF(AND(ISNUMBER('Trust - Frontsheet'!AP160),'Trust - Frontsheet'!AP160&gt;1),"Non-Registered Nurses/Midwives Avg Night Fill rate &gt;100%",""))</f>
        <v/>
      </c>
      <c r="K158" s="66" t="str">
        <f ca="1">IF(A158="","",IF(AND(ISNUMBER('Trust - Frontsheet'!AQ160),'Trust - Frontsheet'!AQ160&gt;1),"Registered Nursing Associates Avg Night Fill rate 100%",""))</f>
        <v/>
      </c>
      <c r="L158" s="66" t="str">
        <f ca="1">IF(A158="","",IF(AND(ISNUMBER('Trust - Frontsheet'!AR160),'Trust - Frontsheet'!AR160&gt;1),"Non-Registered Nursing Associates Avg Night Fill rate &gt; 100%",""))</f>
        <v/>
      </c>
      <c r="M158" s="66" t="str">
        <f ca="1">IF(A158="","",IF(AND(ISNUMBER('Trust - Frontsheet'!AS160),'Trust - Frontsheet'!AS160&gt;1),"Registered Allied Health Professionals Avg Fill rate &gt; 100%",""))</f>
        <v/>
      </c>
      <c r="N158" s="66" t="str">
        <f ca="1">IF(A158="","",IF(AND(ISNUMBER('Trust - Frontsheet'!AT160),'Trust - Frontsheet'!AT160&gt;1),"Non-Registered Allied Health Professionals Avg Fill rate &gt; 100%",""))</f>
        <v/>
      </c>
      <c r="O158" s="66" t="str">
        <f ca="1">IF(A158="","",IF((VLOOKUP(A158,'Trust - Frontsheet'!$A$16:$AC$216,9,0)+VLOOKUP(A158,'Trust - Frontsheet'!$A$16:$AC$216,11,0)+VLOOKUP(A158,'Trust - Frontsheet'!$A$16:$AC$216,13,0)+VLOOKUP(A158,'Trust - Frontsheet'!$A$16:$AC$216,15,0)+VLOOKUP(A158,'Trust - Frontsheet'!$A$16:$AC$216,17,0)+VLOOKUP(A158,'Trust - Frontsheet'!$A$16:$AC$216,19,0)+VLOOKUP(A158,'Trust - Frontsheet'!$A$16:$AC$216,21,0)+VLOOKUP(A158,'Trust - Frontsheet'!$A$16:$AC$216,23,0)+VLOOKUP(A158,'Trust - Frontsheet'!$A$16:$AC$216,25,0)+VLOOKUP(A158,'Trust - Frontsheet'!$A$16:$AC$216,27,0))&lt;=0,"Planned hours aren't greater than zero",""))</f>
        <v/>
      </c>
      <c r="P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Frontsheet'!$A$16:$AC$216,28,0))&lt;=0,"Actual hours aren't greater than zero",""))</f>
        <v/>
      </c>
      <c r="Q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Frontsheet'!$A$16:$AC$216,28,0))&lt;1448,"Actual hours are under 1448",""))</f>
        <v/>
      </c>
      <c r="R158" s="66" t="str">
        <f ca="1">IF(A158="","",IF((VLOOKUP(A158,'Trust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Frontsheet'!$A$16:$AC$216,28,0))&gt;30000,"Actual hours are greater than 30,000",""))</f>
        <v/>
      </c>
      <c r="S158" s="66" t="str">
        <f ca="1">IF(A158="","",IF(AND((VLOOKUP(A158,'Trust - Frontsheet'!$A$16:$AC$216,10,0)+VLOOKUP(A158,'Trust - Frontsheet'!$A$16:$AC$216,12,0)+VLOOKUP(A158,'Trust - Frontsheet'!$A$16:$AC$216,14,0)+VLOOKUP(A158,'Trust - Frontsheet'!$A$16:$AC$216,16,0)+VLOOKUP(A158,'Trust - Frontsheet'!$A$16:$AC$216,18,0)+VLOOKUP(A158,'Trust - Frontsheet'!$A$16:$AC$216,20,0)+VLOOKUP(A158,'Trust - Frontsheet'!$A$16:$AC$216,22,0)+VLOOKUP(A158,'Trust - Frontsheet'!$A$16:$AC$216,24,0)+VLOOKUP(A158,'Trust - Frontsheet'!$A$16:$AC$216,26,0)+VLOOKUP(A158,'Trust - Frontsheet'!$A$16:$AC$216,28,0))&gt;0,VLOOKUP(A158,'Trust - Frontsheet'!$A$16:$AC$216,29,0)&lt;=0),"Actual hours entered with no patient count",""))</f>
        <v/>
      </c>
    </row>
    <row r="159" spans="1:19" ht="45" customHeight="1" x14ac:dyDescent="0.2">
      <c r="A159" s="66" t="str">
        <f ca="1">IF('Trust - Frontsheet'!A161="","",'Trust - Frontsheet'!A161)</f>
        <v/>
      </c>
      <c r="B159" s="66" t="str">
        <f ca="1">IF('Trust - Frontsheet'!A161="","",'Trust - Frontsheet'!D161)</f>
        <v/>
      </c>
      <c r="C159" s="66" t="str">
        <f ca="1">IF(VLOOKUP(A159,'Trust - Frontsheet'!$A$16:$AC$215,5,0)="","",VLOOKUP(A159,'Trust - Frontsheet'!$A$16:$AC$216,5,0))</f>
        <v/>
      </c>
      <c r="D159" s="66" t="str">
        <f ca="1">IF(VLOOKUP(A159,'Trust - Frontsheet'!$A$16:$AC$215,6,0)="","",VLOOKUP(A159,'Trust - Frontsheet'!$A$16:$AC$216,6,0))</f>
        <v/>
      </c>
      <c r="E159" s="66" t="str">
        <f ca="1">IF(A159="","",IF(AND('Trust - Frontsheet'!AK161&gt;1,ISNUMBER('Trust - Frontsheet'!AK161)),"Registered Nurses/Midwives Avg Day Fill rate &gt; 100%",""))</f>
        <v/>
      </c>
      <c r="F159" s="66" t="str">
        <f ca="1">IF(A159="","",IF(AND(ISNUMBER('Trust - Frontsheet'!AL161),'Trust - Frontsheet'!AL161&gt;1),"Non-Registered Nurses/Midwives Avg Day Fill rate &gt; 100%",""))</f>
        <v/>
      </c>
      <c r="G159" s="66" t="str">
        <f ca="1">IF(A159="","",IF(AND(ISNUMBER('Trust - Frontsheet'!AM161),'Trust - Frontsheet'!AM161&gt;1),"Registered Nursing Associates Day Fill rate &gt; 100%",""))</f>
        <v/>
      </c>
      <c r="H159" s="66" t="str">
        <f ca="1">IF(A159="","",IF(AND(ISNUMBER('Trust - Frontsheet'!AN161),'Trust - Frontsheet'!AN161&gt;1),"Non-Registered Nursing Associates Day Fill rate &gt; 100%",""))</f>
        <v/>
      </c>
      <c r="I159" s="66" t="str">
        <f ca="1">IF(A159="","",IF(AND(ISNUMBER('Trust - Frontsheet'!AO161),'Trust - Frontsheet'!AO161&gt;1),"Registered Nurses/Midwives Avg Night Fill rate &gt; 100%",""))</f>
        <v/>
      </c>
      <c r="J159" s="66" t="str">
        <f ca="1">IF(A159="","",IF(AND(ISNUMBER('Trust - Frontsheet'!AP161),'Trust - Frontsheet'!AP161&gt;1),"Non-Registered Nurses/Midwives Avg Night Fill rate &gt;100%",""))</f>
        <v/>
      </c>
      <c r="K159" s="66" t="str">
        <f ca="1">IF(A159="","",IF(AND(ISNUMBER('Trust - Frontsheet'!AQ161),'Trust - Frontsheet'!AQ161&gt;1),"Registered Nursing Associates Avg Night Fill rate 100%",""))</f>
        <v/>
      </c>
      <c r="L159" s="66" t="str">
        <f ca="1">IF(A159="","",IF(AND(ISNUMBER('Trust - Frontsheet'!AR161),'Trust - Frontsheet'!AR161&gt;1),"Non-Registered Nursing Associates Avg Night Fill rate &gt; 100%",""))</f>
        <v/>
      </c>
      <c r="M159" s="66" t="str">
        <f ca="1">IF(A159="","",IF(AND(ISNUMBER('Trust - Frontsheet'!AS161),'Trust - Frontsheet'!AS161&gt;1),"Registered Allied Health Professionals Avg Fill rate &gt; 100%",""))</f>
        <v/>
      </c>
      <c r="N159" s="66" t="str">
        <f ca="1">IF(A159="","",IF(AND(ISNUMBER('Trust - Frontsheet'!AT161),'Trust - Frontsheet'!AT161&gt;1),"Non-Registered Allied Health Professionals Avg Fill rate &gt; 100%",""))</f>
        <v/>
      </c>
      <c r="O159" s="66" t="str">
        <f ca="1">IF(A159="","",IF((VLOOKUP(A159,'Trust - Frontsheet'!$A$16:$AC$216,9,0)+VLOOKUP(A159,'Trust - Frontsheet'!$A$16:$AC$216,11,0)+VLOOKUP(A159,'Trust - Frontsheet'!$A$16:$AC$216,13,0)+VLOOKUP(A159,'Trust - Frontsheet'!$A$16:$AC$216,15,0)+VLOOKUP(A159,'Trust - Frontsheet'!$A$16:$AC$216,17,0)+VLOOKUP(A159,'Trust - Frontsheet'!$A$16:$AC$216,19,0)+VLOOKUP(A159,'Trust - Frontsheet'!$A$16:$AC$216,21,0)+VLOOKUP(A159,'Trust - Frontsheet'!$A$16:$AC$216,23,0)+VLOOKUP(A159,'Trust - Frontsheet'!$A$16:$AC$216,25,0)+VLOOKUP(A159,'Trust - Frontsheet'!$A$16:$AC$216,27,0))&lt;=0,"Planned hours aren't greater than zero",""))</f>
        <v/>
      </c>
      <c r="P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Frontsheet'!$A$16:$AC$216,28,0))&lt;=0,"Actual hours aren't greater than zero",""))</f>
        <v/>
      </c>
      <c r="Q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Frontsheet'!$A$16:$AC$216,28,0))&lt;1448,"Actual hours are under 1448",""))</f>
        <v/>
      </c>
      <c r="R159" s="66" t="str">
        <f ca="1">IF(A159="","",IF((VLOOKUP(A159,'Trust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Frontsheet'!$A$16:$AC$216,28,0))&gt;30000,"Actual hours are greater than 30,000",""))</f>
        <v/>
      </c>
      <c r="S159" s="66" t="str">
        <f ca="1">IF(A159="","",IF(AND((VLOOKUP(A159,'Trust - Frontsheet'!$A$16:$AC$216,10,0)+VLOOKUP(A159,'Trust - Frontsheet'!$A$16:$AC$216,12,0)+VLOOKUP(A159,'Trust - Frontsheet'!$A$16:$AC$216,14,0)+VLOOKUP(A159,'Trust - Frontsheet'!$A$16:$AC$216,16,0)+VLOOKUP(A159,'Trust - Frontsheet'!$A$16:$AC$216,18,0)+VLOOKUP(A159,'Trust - Frontsheet'!$A$16:$AC$216,20,0)+VLOOKUP(A159,'Trust - Frontsheet'!$A$16:$AC$216,22,0)+VLOOKUP(A159,'Trust - Frontsheet'!$A$16:$AC$216,24,0)+VLOOKUP(A159,'Trust - Frontsheet'!$A$16:$AC$216,26,0)+VLOOKUP(A159,'Trust - Frontsheet'!$A$16:$AC$216,28,0))&gt;0,VLOOKUP(A159,'Trust - Frontsheet'!$A$16:$AC$216,29,0)&lt;=0),"Actual hours entered with no patient count",""))</f>
        <v/>
      </c>
    </row>
    <row r="160" spans="1:19" ht="45" customHeight="1" x14ac:dyDescent="0.2">
      <c r="A160" s="66" t="str">
        <f ca="1">IF('Trust - Frontsheet'!A162="","",'Trust - Frontsheet'!A162)</f>
        <v/>
      </c>
      <c r="B160" s="66" t="str">
        <f ca="1">IF('Trust - Frontsheet'!A162="","",'Trust - Frontsheet'!D162)</f>
        <v/>
      </c>
      <c r="C160" s="66" t="str">
        <f ca="1">IF(VLOOKUP(A160,'Trust - Frontsheet'!$A$16:$AC$215,5,0)="","",VLOOKUP(A160,'Trust - Frontsheet'!$A$16:$AC$216,5,0))</f>
        <v/>
      </c>
      <c r="D160" s="66" t="str">
        <f ca="1">IF(VLOOKUP(A160,'Trust - Frontsheet'!$A$16:$AC$215,6,0)="","",VLOOKUP(A160,'Trust - Frontsheet'!$A$16:$AC$216,6,0))</f>
        <v/>
      </c>
      <c r="E160" s="66" t="str">
        <f ca="1">IF(A160="","",IF(AND('Trust - Frontsheet'!AK162&gt;1,ISNUMBER('Trust - Frontsheet'!AK162)),"Registered Nurses/Midwives Avg Day Fill rate &gt; 100%",""))</f>
        <v/>
      </c>
      <c r="F160" s="66" t="str">
        <f ca="1">IF(A160="","",IF(AND(ISNUMBER('Trust - Frontsheet'!AL162),'Trust - Frontsheet'!AL162&gt;1),"Non-Registered Nurses/Midwives Avg Day Fill rate &gt; 100%",""))</f>
        <v/>
      </c>
      <c r="G160" s="66" t="str">
        <f ca="1">IF(A160="","",IF(AND(ISNUMBER('Trust - Frontsheet'!AM162),'Trust - Frontsheet'!AM162&gt;1),"Registered Nursing Associates Day Fill rate &gt; 100%",""))</f>
        <v/>
      </c>
      <c r="H160" s="66" t="str">
        <f ca="1">IF(A160="","",IF(AND(ISNUMBER('Trust - Frontsheet'!AN162),'Trust - Frontsheet'!AN162&gt;1),"Non-Registered Nursing Associates Day Fill rate &gt; 100%",""))</f>
        <v/>
      </c>
      <c r="I160" s="66" t="str">
        <f ca="1">IF(A160="","",IF(AND(ISNUMBER('Trust - Frontsheet'!AO162),'Trust - Frontsheet'!AO162&gt;1),"Registered Nurses/Midwives Avg Night Fill rate &gt; 100%",""))</f>
        <v/>
      </c>
      <c r="J160" s="66" t="str">
        <f ca="1">IF(A160="","",IF(AND(ISNUMBER('Trust - Frontsheet'!AP162),'Trust - Frontsheet'!AP162&gt;1),"Non-Registered Nurses/Midwives Avg Night Fill rate &gt;100%",""))</f>
        <v/>
      </c>
      <c r="K160" s="66" t="str">
        <f ca="1">IF(A160="","",IF(AND(ISNUMBER('Trust - Frontsheet'!AQ162),'Trust - Frontsheet'!AQ162&gt;1),"Registered Nursing Associates Avg Night Fill rate 100%",""))</f>
        <v/>
      </c>
      <c r="L160" s="66" t="str">
        <f ca="1">IF(A160="","",IF(AND(ISNUMBER('Trust - Frontsheet'!AR162),'Trust - Frontsheet'!AR162&gt;1),"Non-Registered Nursing Associates Avg Night Fill rate &gt; 100%",""))</f>
        <v/>
      </c>
      <c r="M160" s="66" t="str">
        <f ca="1">IF(A160="","",IF(AND(ISNUMBER('Trust - Frontsheet'!AS162),'Trust - Frontsheet'!AS162&gt;1),"Registered Allied Health Professionals Avg Fill rate &gt; 100%",""))</f>
        <v/>
      </c>
      <c r="N160" s="66" t="str">
        <f ca="1">IF(A160="","",IF(AND(ISNUMBER('Trust - Frontsheet'!AT162),'Trust - Frontsheet'!AT162&gt;1),"Non-Registered Allied Health Professionals Avg Fill rate &gt; 100%",""))</f>
        <v/>
      </c>
      <c r="O160" s="66" t="str">
        <f ca="1">IF(A160="","",IF((VLOOKUP(A160,'Trust - Frontsheet'!$A$16:$AC$216,9,0)+VLOOKUP(A160,'Trust - Frontsheet'!$A$16:$AC$216,11,0)+VLOOKUP(A160,'Trust - Frontsheet'!$A$16:$AC$216,13,0)+VLOOKUP(A160,'Trust - Frontsheet'!$A$16:$AC$216,15,0)+VLOOKUP(A160,'Trust - Frontsheet'!$A$16:$AC$216,17,0)+VLOOKUP(A160,'Trust - Frontsheet'!$A$16:$AC$216,19,0)+VLOOKUP(A160,'Trust - Frontsheet'!$A$16:$AC$216,21,0)+VLOOKUP(A160,'Trust - Frontsheet'!$A$16:$AC$216,23,0)+VLOOKUP(A160,'Trust - Frontsheet'!$A$16:$AC$216,25,0)+VLOOKUP(A160,'Trust - Frontsheet'!$A$16:$AC$216,27,0))&lt;=0,"Planned hours aren't greater than zero",""))</f>
        <v/>
      </c>
      <c r="P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Frontsheet'!$A$16:$AC$216,28,0))&lt;=0,"Actual hours aren't greater than zero",""))</f>
        <v/>
      </c>
      <c r="Q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Frontsheet'!$A$16:$AC$216,28,0))&lt;1448,"Actual hours are under 1448",""))</f>
        <v/>
      </c>
      <c r="R160" s="66" t="str">
        <f ca="1">IF(A160="","",IF((VLOOKUP(A160,'Trust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Frontsheet'!$A$16:$AC$216,28,0))&gt;30000,"Actual hours are greater than 30,000",""))</f>
        <v/>
      </c>
      <c r="S160" s="66" t="str">
        <f ca="1">IF(A160="","",IF(AND((VLOOKUP(A160,'Trust - Frontsheet'!$A$16:$AC$216,10,0)+VLOOKUP(A160,'Trust - Frontsheet'!$A$16:$AC$216,12,0)+VLOOKUP(A160,'Trust - Frontsheet'!$A$16:$AC$216,14,0)+VLOOKUP(A160,'Trust - Frontsheet'!$A$16:$AC$216,16,0)+VLOOKUP(A160,'Trust - Frontsheet'!$A$16:$AC$216,18,0)+VLOOKUP(A160,'Trust - Frontsheet'!$A$16:$AC$216,20,0)+VLOOKUP(A160,'Trust - Frontsheet'!$A$16:$AC$216,22,0)+VLOOKUP(A160,'Trust - Frontsheet'!$A$16:$AC$216,24,0)+VLOOKUP(A160,'Trust - Frontsheet'!$A$16:$AC$216,26,0)+VLOOKUP(A160,'Trust - Frontsheet'!$A$16:$AC$216,28,0))&gt;0,VLOOKUP(A160,'Trust - Frontsheet'!$A$16:$AC$216,29,0)&lt;=0),"Actual hours entered with no patient count",""))</f>
        <v/>
      </c>
    </row>
    <row r="161" spans="1:19" ht="45" customHeight="1" x14ac:dyDescent="0.2">
      <c r="A161" s="66" t="str">
        <f ca="1">IF('Trust - Frontsheet'!A163="","",'Trust - Frontsheet'!A163)</f>
        <v/>
      </c>
      <c r="B161" s="66" t="str">
        <f ca="1">IF('Trust - Frontsheet'!A163="","",'Trust - Frontsheet'!D163)</f>
        <v/>
      </c>
      <c r="C161" s="66" t="str">
        <f ca="1">IF(VLOOKUP(A161,'Trust - Frontsheet'!$A$16:$AC$215,5,0)="","",VLOOKUP(A161,'Trust - Frontsheet'!$A$16:$AC$216,5,0))</f>
        <v/>
      </c>
      <c r="D161" s="66" t="str">
        <f ca="1">IF(VLOOKUP(A161,'Trust - Frontsheet'!$A$16:$AC$215,6,0)="","",VLOOKUP(A161,'Trust - Frontsheet'!$A$16:$AC$216,6,0))</f>
        <v/>
      </c>
      <c r="E161" s="66" t="str">
        <f ca="1">IF(A161="","",IF(AND('Trust - Frontsheet'!AK163&gt;1,ISNUMBER('Trust - Frontsheet'!AK163)),"Registered Nurses/Midwives Avg Day Fill rate &gt; 100%",""))</f>
        <v/>
      </c>
      <c r="F161" s="66" t="str">
        <f ca="1">IF(A161="","",IF(AND(ISNUMBER('Trust - Frontsheet'!AL163),'Trust - Frontsheet'!AL163&gt;1),"Non-Registered Nurses/Midwives Avg Day Fill rate &gt; 100%",""))</f>
        <v/>
      </c>
      <c r="G161" s="66" t="str">
        <f ca="1">IF(A161="","",IF(AND(ISNUMBER('Trust - Frontsheet'!AM163),'Trust - Frontsheet'!AM163&gt;1),"Registered Nursing Associates Day Fill rate &gt; 100%",""))</f>
        <v/>
      </c>
      <c r="H161" s="66" t="str">
        <f ca="1">IF(A161="","",IF(AND(ISNUMBER('Trust - Frontsheet'!AN163),'Trust - Frontsheet'!AN163&gt;1),"Non-Registered Nursing Associates Day Fill rate &gt; 100%",""))</f>
        <v/>
      </c>
      <c r="I161" s="66" t="str">
        <f ca="1">IF(A161="","",IF(AND(ISNUMBER('Trust - Frontsheet'!AO163),'Trust - Frontsheet'!AO163&gt;1),"Registered Nurses/Midwives Avg Night Fill rate &gt; 100%",""))</f>
        <v/>
      </c>
      <c r="J161" s="66" t="str">
        <f ca="1">IF(A161="","",IF(AND(ISNUMBER('Trust - Frontsheet'!AP163),'Trust - Frontsheet'!AP163&gt;1),"Non-Registered Nurses/Midwives Avg Night Fill rate &gt;100%",""))</f>
        <v/>
      </c>
      <c r="K161" s="66" t="str">
        <f ca="1">IF(A161="","",IF(AND(ISNUMBER('Trust - Frontsheet'!AQ163),'Trust - Frontsheet'!AQ163&gt;1),"Registered Nursing Associates Avg Night Fill rate 100%",""))</f>
        <v/>
      </c>
      <c r="L161" s="66" t="str">
        <f ca="1">IF(A161="","",IF(AND(ISNUMBER('Trust - Frontsheet'!AR163),'Trust - Frontsheet'!AR163&gt;1),"Non-Registered Nursing Associates Avg Night Fill rate &gt; 100%",""))</f>
        <v/>
      </c>
      <c r="M161" s="66" t="str">
        <f ca="1">IF(A161="","",IF(AND(ISNUMBER('Trust - Frontsheet'!AS163),'Trust - Frontsheet'!AS163&gt;1),"Registered Allied Health Professionals Avg Fill rate &gt; 100%",""))</f>
        <v/>
      </c>
      <c r="N161" s="66" t="str">
        <f ca="1">IF(A161="","",IF(AND(ISNUMBER('Trust - Frontsheet'!AT163),'Trust - Frontsheet'!AT163&gt;1),"Non-Registered Allied Health Professionals Avg Fill rate &gt; 100%",""))</f>
        <v/>
      </c>
      <c r="O161" s="66" t="str">
        <f ca="1">IF(A161="","",IF((VLOOKUP(A161,'Trust - Frontsheet'!$A$16:$AC$216,9,0)+VLOOKUP(A161,'Trust - Frontsheet'!$A$16:$AC$216,11,0)+VLOOKUP(A161,'Trust - Frontsheet'!$A$16:$AC$216,13,0)+VLOOKUP(A161,'Trust - Frontsheet'!$A$16:$AC$216,15,0)+VLOOKUP(A161,'Trust - Frontsheet'!$A$16:$AC$216,17,0)+VLOOKUP(A161,'Trust - Frontsheet'!$A$16:$AC$216,19,0)+VLOOKUP(A161,'Trust - Frontsheet'!$A$16:$AC$216,21,0)+VLOOKUP(A161,'Trust - Frontsheet'!$A$16:$AC$216,23,0)+VLOOKUP(A161,'Trust - Frontsheet'!$A$16:$AC$216,25,0)+VLOOKUP(A161,'Trust - Frontsheet'!$A$16:$AC$216,27,0))&lt;=0,"Planned hours aren't greater than zero",""))</f>
        <v/>
      </c>
      <c r="P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Frontsheet'!$A$16:$AC$216,28,0))&lt;=0,"Actual hours aren't greater than zero",""))</f>
        <v/>
      </c>
      <c r="Q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Frontsheet'!$A$16:$AC$216,28,0))&lt;1448,"Actual hours are under 1448",""))</f>
        <v/>
      </c>
      <c r="R161" s="66" t="str">
        <f ca="1">IF(A161="","",IF((VLOOKUP(A161,'Trust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Frontsheet'!$A$16:$AC$216,28,0))&gt;30000,"Actual hours are greater than 30,000",""))</f>
        <v/>
      </c>
      <c r="S161" s="66" t="str">
        <f ca="1">IF(A161="","",IF(AND((VLOOKUP(A161,'Trust - Frontsheet'!$A$16:$AC$216,10,0)+VLOOKUP(A161,'Trust - Frontsheet'!$A$16:$AC$216,12,0)+VLOOKUP(A161,'Trust - Frontsheet'!$A$16:$AC$216,14,0)+VLOOKUP(A161,'Trust - Frontsheet'!$A$16:$AC$216,16,0)+VLOOKUP(A161,'Trust - Frontsheet'!$A$16:$AC$216,18,0)+VLOOKUP(A161,'Trust - Frontsheet'!$A$16:$AC$216,20,0)+VLOOKUP(A161,'Trust - Frontsheet'!$A$16:$AC$216,22,0)+VLOOKUP(A161,'Trust - Frontsheet'!$A$16:$AC$216,24,0)+VLOOKUP(A161,'Trust - Frontsheet'!$A$16:$AC$216,26,0)+VLOOKUP(A161,'Trust - Frontsheet'!$A$16:$AC$216,28,0))&gt;0,VLOOKUP(A161,'Trust - Frontsheet'!$A$16:$AC$216,29,0)&lt;=0),"Actual hours entered with no patient count",""))</f>
        <v/>
      </c>
    </row>
    <row r="162" spans="1:19" ht="45" customHeight="1" x14ac:dyDescent="0.2">
      <c r="A162" s="66" t="str">
        <f ca="1">IF('Trust - Frontsheet'!A164="","",'Trust - Frontsheet'!A164)</f>
        <v/>
      </c>
      <c r="B162" s="66" t="str">
        <f ca="1">IF('Trust - Frontsheet'!A164="","",'Trust - Frontsheet'!D164)</f>
        <v/>
      </c>
      <c r="C162" s="66" t="str">
        <f ca="1">IF(VLOOKUP(A162,'Trust - Frontsheet'!$A$16:$AC$215,5,0)="","",VLOOKUP(A162,'Trust - Frontsheet'!$A$16:$AC$216,5,0))</f>
        <v/>
      </c>
      <c r="D162" s="66" t="str">
        <f ca="1">IF(VLOOKUP(A162,'Trust - Frontsheet'!$A$16:$AC$215,6,0)="","",VLOOKUP(A162,'Trust - Frontsheet'!$A$16:$AC$216,6,0))</f>
        <v/>
      </c>
      <c r="E162" s="66" t="str">
        <f ca="1">IF(A162="","",IF(AND('Trust - Frontsheet'!AK164&gt;1,ISNUMBER('Trust - Frontsheet'!AK164)),"Registered Nurses/Midwives Avg Day Fill rate &gt; 100%",""))</f>
        <v/>
      </c>
      <c r="F162" s="66" t="str">
        <f ca="1">IF(A162="","",IF(AND(ISNUMBER('Trust - Frontsheet'!AL164),'Trust - Frontsheet'!AL164&gt;1),"Non-Registered Nurses/Midwives Avg Day Fill rate &gt; 100%",""))</f>
        <v/>
      </c>
      <c r="G162" s="66" t="str">
        <f ca="1">IF(A162="","",IF(AND(ISNUMBER('Trust - Frontsheet'!AM164),'Trust - Frontsheet'!AM164&gt;1),"Registered Nursing Associates Day Fill rate &gt; 100%",""))</f>
        <v/>
      </c>
      <c r="H162" s="66" t="str">
        <f ca="1">IF(A162="","",IF(AND(ISNUMBER('Trust - Frontsheet'!AN164),'Trust - Frontsheet'!AN164&gt;1),"Non-Registered Nursing Associates Day Fill rate &gt; 100%",""))</f>
        <v/>
      </c>
      <c r="I162" s="66" t="str">
        <f ca="1">IF(A162="","",IF(AND(ISNUMBER('Trust - Frontsheet'!AO164),'Trust - Frontsheet'!AO164&gt;1),"Registered Nurses/Midwives Avg Night Fill rate &gt; 100%",""))</f>
        <v/>
      </c>
      <c r="J162" s="66" t="str">
        <f ca="1">IF(A162="","",IF(AND(ISNUMBER('Trust - Frontsheet'!AP164),'Trust - Frontsheet'!AP164&gt;1),"Non-Registered Nurses/Midwives Avg Night Fill rate &gt;100%",""))</f>
        <v/>
      </c>
      <c r="K162" s="66" t="str">
        <f ca="1">IF(A162="","",IF(AND(ISNUMBER('Trust - Frontsheet'!AQ164),'Trust - Frontsheet'!AQ164&gt;1),"Registered Nursing Associates Avg Night Fill rate 100%",""))</f>
        <v/>
      </c>
      <c r="L162" s="66" t="str">
        <f ca="1">IF(A162="","",IF(AND(ISNUMBER('Trust - Frontsheet'!AR164),'Trust - Frontsheet'!AR164&gt;1),"Non-Registered Nursing Associates Avg Night Fill rate &gt; 100%",""))</f>
        <v/>
      </c>
      <c r="M162" s="66" t="str">
        <f ca="1">IF(A162="","",IF(AND(ISNUMBER('Trust - Frontsheet'!AS164),'Trust - Frontsheet'!AS164&gt;1),"Registered Allied Health Professionals Avg Fill rate &gt; 100%",""))</f>
        <v/>
      </c>
      <c r="N162" s="66" t="str">
        <f ca="1">IF(A162="","",IF(AND(ISNUMBER('Trust - Frontsheet'!AT164),'Trust - Frontsheet'!AT164&gt;1),"Non-Registered Allied Health Professionals Avg Fill rate &gt; 100%",""))</f>
        <v/>
      </c>
      <c r="O162" s="66" t="str">
        <f ca="1">IF(A162="","",IF((VLOOKUP(A162,'Trust - Frontsheet'!$A$16:$AC$216,9,0)+VLOOKUP(A162,'Trust - Frontsheet'!$A$16:$AC$216,11,0)+VLOOKUP(A162,'Trust - Frontsheet'!$A$16:$AC$216,13,0)+VLOOKUP(A162,'Trust - Frontsheet'!$A$16:$AC$216,15,0)+VLOOKUP(A162,'Trust - Frontsheet'!$A$16:$AC$216,17,0)+VLOOKUP(A162,'Trust - Frontsheet'!$A$16:$AC$216,19,0)+VLOOKUP(A162,'Trust - Frontsheet'!$A$16:$AC$216,21,0)+VLOOKUP(A162,'Trust - Frontsheet'!$A$16:$AC$216,23,0)+VLOOKUP(A162,'Trust - Frontsheet'!$A$16:$AC$216,25,0)+VLOOKUP(A162,'Trust - Frontsheet'!$A$16:$AC$216,27,0))&lt;=0,"Planned hours aren't greater than zero",""))</f>
        <v/>
      </c>
      <c r="P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Frontsheet'!$A$16:$AC$216,28,0))&lt;=0,"Actual hours aren't greater than zero",""))</f>
        <v/>
      </c>
      <c r="Q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Frontsheet'!$A$16:$AC$216,28,0))&lt;1448,"Actual hours are under 1448",""))</f>
        <v/>
      </c>
      <c r="R162" s="66" t="str">
        <f ca="1">IF(A162="","",IF((VLOOKUP(A162,'Trust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Frontsheet'!$A$16:$AC$216,28,0))&gt;30000,"Actual hours are greater than 30,000",""))</f>
        <v/>
      </c>
      <c r="S162" s="66" t="str">
        <f ca="1">IF(A162="","",IF(AND((VLOOKUP(A162,'Trust - Frontsheet'!$A$16:$AC$216,10,0)+VLOOKUP(A162,'Trust - Frontsheet'!$A$16:$AC$216,12,0)+VLOOKUP(A162,'Trust - Frontsheet'!$A$16:$AC$216,14,0)+VLOOKUP(A162,'Trust - Frontsheet'!$A$16:$AC$216,16,0)+VLOOKUP(A162,'Trust - Frontsheet'!$A$16:$AC$216,18,0)+VLOOKUP(A162,'Trust - Frontsheet'!$A$16:$AC$216,20,0)+VLOOKUP(A162,'Trust - Frontsheet'!$A$16:$AC$216,22,0)+VLOOKUP(A162,'Trust - Frontsheet'!$A$16:$AC$216,24,0)+VLOOKUP(A162,'Trust - Frontsheet'!$A$16:$AC$216,26,0)+VLOOKUP(A162,'Trust - Frontsheet'!$A$16:$AC$216,28,0))&gt;0,VLOOKUP(A162,'Trust - Frontsheet'!$A$16:$AC$216,29,0)&lt;=0),"Actual hours entered with no patient count",""))</f>
        <v/>
      </c>
    </row>
    <row r="163" spans="1:19" ht="45" customHeight="1" x14ac:dyDescent="0.2">
      <c r="A163" s="66" t="str">
        <f ca="1">IF('Trust - Frontsheet'!A165="","",'Trust - Frontsheet'!A165)</f>
        <v/>
      </c>
      <c r="B163" s="66" t="str">
        <f ca="1">IF('Trust - Frontsheet'!A165="","",'Trust - Frontsheet'!D165)</f>
        <v/>
      </c>
      <c r="C163" s="66" t="str">
        <f ca="1">IF(VLOOKUP(A163,'Trust - Frontsheet'!$A$16:$AC$215,5,0)="","",VLOOKUP(A163,'Trust - Frontsheet'!$A$16:$AC$216,5,0))</f>
        <v/>
      </c>
      <c r="D163" s="66" t="str">
        <f ca="1">IF(VLOOKUP(A163,'Trust - Frontsheet'!$A$16:$AC$215,6,0)="","",VLOOKUP(A163,'Trust - Frontsheet'!$A$16:$AC$216,6,0))</f>
        <v/>
      </c>
      <c r="E163" s="66" t="str">
        <f ca="1">IF(A163="","",IF(AND('Trust - Frontsheet'!AK165&gt;1,ISNUMBER('Trust - Frontsheet'!AK165)),"Registered Nurses/Midwives Avg Day Fill rate &gt; 100%",""))</f>
        <v/>
      </c>
      <c r="F163" s="66" t="str">
        <f ca="1">IF(A163="","",IF(AND(ISNUMBER('Trust - Frontsheet'!AL165),'Trust - Frontsheet'!AL165&gt;1),"Non-Registered Nurses/Midwives Avg Day Fill rate &gt; 100%",""))</f>
        <v/>
      </c>
      <c r="G163" s="66" t="str">
        <f ca="1">IF(A163="","",IF(AND(ISNUMBER('Trust - Frontsheet'!AM165),'Trust - Frontsheet'!AM165&gt;1),"Registered Nursing Associates Day Fill rate &gt; 100%",""))</f>
        <v/>
      </c>
      <c r="H163" s="66" t="str">
        <f ca="1">IF(A163="","",IF(AND(ISNUMBER('Trust - Frontsheet'!AN165),'Trust - Frontsheet'!AN165&gt;1),"Non-Registered Nursing Associates Day Fill rate &gt; 100%",""))</f>
        <v/>
      </c>
      <c r="I163" s="66" t="str">
        <f ca="1">IF(A163="","",IF(AND(ISNUMBER('Trust - Frontsheet'!AO165),'Trust - Frontsheet'!AO165&gt;1),"Registered Nurses/Midwives Avg Night Fill rate &gt; 100%",""))</f>
        <v/>
      </c>
      <c r="J163" s="66" t="str">
        <f ca="1">IF(A163="","",IF(AND(ISNUMBER('Trust - Frontsheet'!AP165),'Trust - Frontsheet'!AP165&gt;1),"Non-Registered Nurses/Midwives Avg Night Fill rate &gt;100%",""))</f>
        <v/>
      </c>
      <c r="K163" s="66" t="str">
        <f ca="1">IF(A163="","",IF(AND(ISNUMBER('Trust - Frontsheet'!AQ165),'Trust - Frontsheet'!AQ165&gt;1),"Registered Nursing Associates Avg Night Fill rate 100%",""))</f>
        <v/>
      </c>
      <c r="L163" s="66" t="str">
        <f ca="1">IF(A163="","",IF(AND(ISNUMBER('Trust - Frontsheet'!AR165),'Trust - Frontsheet'!AR165&gt;1),"Non-Registered Nursing Associates Avg Night Fill rate &gt; 100%",""))</f>
        <v/>
      </c>
      <c r="M163" s="66" t="str">
        <f ca="1">IF(A163="","",IF(AND(ISNUMBER('Trust - Frontsheet'!AS165),'Trust - Frontsheet'!AS165&gt;1),"Registered Allied Health Professionals Avg Fill rate &gt; 100%",""))</f>
        <v/>
      </c>
      <c r="N163" s="66" t="str">
        <f ca="1">IF(A163="","",IF(AND(ISNUMBER('Trust - Frontsheet'!AT165),'Trust - Frontsheet'!AT165&gt;1),"Non-Registered Allied Health Professionals Avg Fill rate &gt; 100%",""))</f>
        <v/>
      </c>
      <c r="O163" s="66" t="str">
        <f ca="1">IF(A163="","",IF((VLOOKUP(A163,'Trust - Frontsheet'!$A$16:$AC$216,9,0)+VLOOKUP(A163,'Trust - Frontsheet'!$A$16:$AC$216,11,0)+VLOOKUP(A163,'Trust - Frontsheet'!$A$16:$AC$216,13,0)+VLOOKUP(A163,'Trust - Frontsheet'!$A$16:$AC$216,15,0)+VLOOKUP(A163,'Trust - Frontsheet'!$A$16:$AC$216,17,0)+VLOOKUP(A163,'Trust - Frontsheet'!$A$16:$AC$216,19,0)+VLOOKUP(A163,'Trust - Frontsheet'!$A$16:$AC$216,21,0)+VLOOKUP(A163,'Trust - Frontsheet'!$A$16:$AC$216,23,0)+VLOOKUP(A163,'Trust - Frontsheet'!$A$16:$AC$216,25,0)+VLOOKUP(A163,'Trust - Frontsheet'!$A$16:$AC$216,27,0))&lt;=0,"Planned hours aren't greater than zero",""))</f>
        <v/>
      </c>
      <c r="P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Frontsheet'!$A$16:$AC$216,28,0))&lt;=0,"Actual hours aren't greater than zero",""))</f>
        <v/>
      </c>
      <c r="Q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Frontsheet'!$A$16:$AC$216,28,0))&lt;1448,"Actual hours are under 1448",""))</f>
        <v/>
      </c>
      <c r="R163" s="66" t="str">
        <f ca="1">IF(A163="","",IF((VLOOKUP(A163,'Trust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Frontsheet'!$A$16:$AC$216,28,0))&gt;30000,"Actual hours are greater than 30,000",""))</f>
        <v/>
      </c>
      <c r="S163" s="66" t="str">
        <f ca="1">IF(A163="","",IF(AND((VLOOKUP(A163,'Trust - Frontsheet'!$A$16:$AC$216,10,0)+VLOOKUP(A163,'Trust - Frontsheet'!$A$16:$AC$216,12,0)+VLOOKUP(A163,'Trust - Frontsheet'!$A$16:$AC$216,14,0)+VLOOKUP(A163,'Trust - Frontsheet'!$A$16:$AC$216,16,0)+VLOOKUP(A163,'Trust - Frontsheet'!$A$16:$AC$216,18,0)+VLOOKUP(A163,'Trust - Frontsheet'!$A$16:$AC$216,20,0)+VLOOKUP(A163,'Trust - Frontsheet'!$A$16:$AC$216,22,0)+VLOOKUP(A163,'Trust - Frontsheet'!$A$16:$AC$216,24,0)+VLOOKUP(A163,'Trust - Frontsheet'!$A$16:$AC$216,26,0)+VLOOKUP(A163,'Trust - Frontsheet'!$A$16:$AC$216,28,0))&gt;0,VLOOKUP(A163,'Trust - Frontsheet'!$A$16:$AC$216,29,0)&lt;=0),"Actual hours entered with no patient count",""))</f>
        <v/>
      </c>
    </row>
    <row r="164" spans="1:19" ht="45" customHeight="1" x14ac:dyDescent="0.2">
      <c r="A164" s="66" t="str">
        <f ca="1">IF('Trust - Frontsheet'!A166="","",'Trust - Frontsheet'!A166)</f>
        <v/>
      </c>
      <c r="B164" s="66" t="str">
        <f ca="1">IF('Trust - Frontsheet'!A166="","",'Trust - Frontsheet'!D166)</f>
        <v/>
      </c>
      <c r="C164" s="66" t="str">
        <f ca="1">IF(VLOOKUP(A164,'Trust - Frontsheet'!$A$16:$AC$215,5,0)="","",VLOOKUP(A164,'Trust - Frontsheet'!$A$16:$AC$216,5,0))</f>
        <v/>
      </c>
      <c r="D164" s="66" t="str">
        <f ca="1">IF(VLOOKUP(A164,'Trust - Frontsheet'!$A$16:$AC$215,6,0)="","",VLOOKUP(A164,'Trust - Frontsheet'!$A$16:$AC$216,6,0))</f>
        <v/>
      </c>
      <c r="E164" s="66" t="str">
        <f ca="1">IF(A164="","",IF(AND('Trust - Frontsheet'!AK166&gt;1,ISNUMBER('Trust - Frontsheet'!AK166)),"Registered Nurses/Midwives Avg Day Fill rate &gt; 100%",""))</f>
        <v/>
      </c>
      <c r="F164" s="66" t="str">
        <f ca="1">IF(A164="","",IF(AND(ISNUMBER('Trust - Frontsheet'!AL166),'Trust - Frontsheet'!AL166&gt;1),"Non-Registered Nurses/Midwives Avg Day Fill rate &gt; 100%",""))</f>
        <v/>
      </c>
      <c r="G164" s="66" t="str">
        <f ca="1">IF(A164="","",IF(AND(ISNUMBER('Trust - Frontsheet'!AM166),'Trust - Frontsheet'!AM166&gt;1),"Registered Nursing Associates Day Fill rate &gt; 100%",""))</f>
        <v/>
      </c>
      <c r="H164" s="66" t="str">
        <f ca="1">IF(A164="","",IF(AND(ISNUMBER('Trust - Frontsheet'!AN166),'Trust - Frontsheet'!AN166&gt;1),"Non-Registered Nursing Associates Day Fill rate &gt; 100%",""))</f>
        <v/>
      </c>
      <c r="I164" s="66" t="str">
        <f ca="1">IF(A164="","",IF(AND(ISNUMBER('Trust - Frontsheet'!AO166),'Trust - Frontsheet'!AO166&gt;1),"Registered Nurses/Midwives Avg Night Fill rate &gt; 100%",""))</f>
        <v/>
      </c>
      <c r="J164" s="66" t="str">
        <f ca="1">IF(A164="","",IF(AND(ISNUMBER('Trust - Frontsheet'!AP166),'Trust - Frontsheet'!AP166&gt;1),"Non-Registered Nurses/Midwives Avg Night Fill rate &gt;100%",""))</f>
        <v/>
      </c>
      <c r="K164" s="66" t="str">
        <f ca="1">IF(A164="","",IF(AND(ISNUMBER('Trust - Frontsheet'!AQ166),'Trust - Frontsheet'!AQ166&gt;1),"Registered Nursing Associates Avg Night Fill rate 100%",""))</f>
        <v/>
      </c>
      <c r="L164" s="66" t="str">
        <f ca="1">IF(A164="","",IF(AND(ISNUMBER('Trust - Frontsheet'!AR166),'Trust - Frontsheet'!AR166&gt;1),"Non-Registered Nursing Associates Avg Night Fill rate &gt; 100%",""))</f>
        <v/>
      </c>
      <c r="M164" s="66" t="str">
        <f ca="1">IF(A164="","",IF(AND(ISNUMBER('Trust - Frontsheet'!AS166),'Trust - Frontsheet'!AS166&gt;1),"Registered Allied Health Professionals Avg Fill rate &gt; 100%",""))</f>
        <v/>
      </c>
      <c r="N164" s="66" t="str">
        <f ca="1">IF(A164="","",IF(AND(ISNUMBER('Trust - Frontsheet'!AT166),'Trust - Frontsheet'!AT166&gt;1),"Non-Registered Allied Health Professionals Avg Fill rate &gt; 100%",""))</f>
        <v/>
      </c>
      <c r="O164" s="66" t="str">
        <f ca="1">IF(A164="","",IF((VLOOKUP(A164,'Trust - Frontsheet'!$A$16:$AC$216,9,0)+VLOOKUP(A164,'Trust - Frontsheet'!$A$16:$AC$216,11,0)+VLOOKUP(A164,'Trust - Frontsheet'!$A$16:$AC$216,13,0)+VLOOKUP(A164,'Trust - Frontsheet'!$A$16:$AC$216,15,0)+VLOOKUP(A164,'Trust - Frontsheet'!$A$16:$AC$216,17,0)+VLOOKUP(A164,'Trust - Frontsheet'!$A$16:$AC$216,19,0)+VLOOKUP(A164,'Trust - Frontsheet'!$A$16:$AC$216,21,0)+VLOOKUP(A164,'Trust - Frontsheet'!$A$16:$AC$216,23,0)+VLOOKUP(A164,'Trust - Frontsheet'!$A$16:$AC$216,25,0)+VLOOKUP(A164,'Trust - Frontsheet'!$A$16:$AC$216,27,0))&lt;=0,"Planned hours aren't greater than zero",""))</f>
        <v/>
      </c>
      <c r="P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Frontsheet'!$A$16:$AC$216,28,0))&lt;=0,"Actual hours aren't greater than zero",""))</f>
        <v/>
      </c>
      <c r="Q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Frontsheet'!$A$16:$AC$216,28,0))&lt;1448,"Actual hours are under 1448",""))</f>
        <v/>
      </c>
      <c r="R164" s="66" t="str">
        <f ca="1">IF(A164="","",IF((VLOOKUP(A164,'Trust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Frontsheet'!$A$16:$AC$216,28,0))&gt;30000,"Actual hours are greater than 30,000",""))</f>
        <v/>
      </c>
      <c r="S164" s="66" t="str">
        <f ca="1">IF(A164="","",IF(AND((VLOOKUP(A164,'Trust - Frontsheet'!$A$16:$AC$216,10,0)+VLOOKUP(A164,'Trust - Frontsheet'!$A$16:$AC$216,12,0)+VLOOKUP(A164,'Trust - Frontsheet'!$A$16:$AC$216,14,0)+VLOOKUP(A164,'Trust - Frontsheet'!$A$16:$AC$216,16,0)+VLOOKUP(A164,'Trust - Frontsheet'!$A$16:$AC$216,18,0)+VLOOKUP(A164,'Trust - Frontsheet'!$A$16:$AC$216,20,0)+VLOOKUP(A164,'Trust - Frontsheet'!$A$16:$AC$216,22,0)+VLOOKUP(A164,'Trust - Frontsheet'!$A$16:$AC$216,24,0)+VLOOKUP(A164,'Trust - Frontsheet'!$A$16:$AC$216,26,0)+VLOOKUP(A164,'Trust - Frontsheet'!$A$16:$AC$216,28,0))&gt;0,VLOOKUP(A164,'Trust - Frontsheet'!$A$16:$AC$216,29,0)&lt;=0),"Actual hours entered with no patient count",""))</f>
        <v/>
      </c>
    </row>
    <row r="165" spans="1:19" ht="45" customHeight="1" x14ac:dyDescent="0.2">
      <c r="A165" s="66" t="str">
        <f ca="1">IF('Trust - Frontsheet'!A167="","",'Trust - Frontsheet'!A167)</f>
        <v/>
      </c>
      <c r="B165" s="66" t="str">
        <f ca="1">IF('Trust - Frontsheet'!A167="","",'Trust - Frontsheet'!D167)</f>
        <v/>
      </c>
      <c r="C165" s="66" t="str">
        <f ca="1">IF(VLOOKUP(A165,'Trust - Frontsheet'!$A$16:$AC$215,5,0)="","",VLOOKUP(A165,'Trust - Frontsheet'!$A$16:$AC$216,5,0))</f>
        <v/>
      </c>
      <c r="D165" s="66" t="str">
        <f ca="1">IF(VLOOKUP(A165,'Trust - Frontsheet'!$A$16:$AC$215,6,0)="","",VLOOKUP(A165,'Trust - Frontsheet'!$A$16:$AC$216,6,0))</f>
        <v/>
      </c>
      <c r="E165" s="66" t="str">
        <f ca="1">IF(A165="","",IF(AND('Trust - Frontsheet'!AK167&gt;1,ISNUMBER('Trust - Frontsheet'!AK167)),"Registered Nurses/Midwives Avg Day Fill rate &gt; 100%",""))</f>
        <v/>
      </c>
      <c r="F165" s="66" t="str">
        <f ca="1">IF(A165="","",IF(AND(ISNUMBER('Trust - Frontsheet'!AL167),'Trust - Frontsheet'!AL167&gt;1),"Non-Registered Nurses/Midwives Avg Day Fill rate &gt; 100%",""))</f>
        <v/>
      </c>
      <c r="G165" s="66" t="str">
        <f ca="1">IF(A165="","",IF(AND(ISNUMBER('Trust - Frontsheet'!AM167),'Trust - Frontsheet'!AM167&gt;1),"Registered Nursing Associates Day Fill rate &gt; 100%",""))</f>
        <v/>
      </c>
      <c r="H165" s="66" t="str">
        <f ca="1">IF(A165="","",IF(AND(ISNUMBER('Trust - Frontsheet'!AN167),'Trust - Frontsheet'!AN167&gt;1),"Non-Registered Nursing Associates Day Fill rate &gt; 100%",""))</f>
        <v/>
      </c>
      <c r="I165" s="66" t="str">
        <f ca="1">IF(A165="","",IF(AND(ISNUMBER('Trust - Frontsheet'!AO167),'Trust - Frontsheet'!AO167&gt;1),"Registered Nurses/Midwives Avg Night Fill rate &gt; 100%",""))</f>
        <v/>
      </c>
      <c r="J165" s="66" t="str">
        <f ca="1">IF(A165="","",IF(AND(ISNUMBER('Trust - Frontsheet'!AP167),'Trust - Frontsheet'!AP167&gt;1),"Non-Registered Nurses/Midwives Avg Night Fill rate &gt;100%",""))</f>
        <v/>
      </c>
      <c r="K165" s="66" t="str">
        <f ca="1">IF(A165="","",IF(AND(ISNUMBER('Trust - Frontsheet'!AQ167),'Trust - Frontsheet'!AQ167&gt;1),"Registered Nursing Associates Avg Night Fill rate 100%",""))</f>
        <v/>
      </c>
      <c r="L165" s="66" t="str">
        <f ca="1">IF(A165="","",IF(AND(ISNUMBER('Trust - Frontsheet'!AR167),'Trust - Frontsheet'!AR167&gt;1),"Non-Registered Nursing Associates Avg Night Fill rate &gt; 100%",""))</f>
        <v/>
      </c>
      <c r="M165" s="66" t="str">
        <f ca="1">IF(A165="","",IF(AND(ISNUMBER('Trust - Frontsheet'!AS167),'Trust - Frontsheet'!AS167&gt;1),"Registered Allied Health Professionals Avg Fill rate &gt; 100%",""))</f>
        <v/>
      </c>
      <c r="N165" s="66" t="str">
        <f ca="1">IF(A165="","",IF(AND(ISNUMBER('Trust - Frontsheet'!AT167),'Trust - Frontsheet'!AT167&gt;1),"Non-Registered Allied Health Professionals Avg Fill rate &gt; 100%",""))</f>
        <v/>
      </c>
      <c r="O165" s="66" t="str">
        <f ca="1">IF(A165="","",IF((VLOOKUP(A165,'Trust - Frontsheet'!$A$16:$AC$216,9,0)+VLOOKUP(A165,'Trust - Frontsheet'!$A$16:$AC$216,11,0)+VLOOKUP(A165,'Trust - Frontsheet'!$A$16:$AC$216,13,0)+VLOOKUP(A165,'Trust - Frontsheet'!$A$16:$AC$216,15,0)+VLOOKUP(A165,'Trust - Frontsheet'!$A$16:$AC$216,17,0)+VLOOKUP(A165,'Trust - Frontsheet'!$A$16:$AC$216,19,0)+VLOOKUP(A165,'Trust - Frontsheet'!$A$16:$AC$216,21,0)+VLOOKUP(A165,'Trust - Frontsheet'!$A$16:$AC$216,23,0)+VLOOKUP(A165,'Trust - Frontsheet'!$A$16:$AC$216,25,0)+VLOOKUP(A165,'Trust - Frontsheet'!$A$16:$AC$216,27,0))&lt;=0,"Planned hours aren't greater than zero",""))</f>
        <v/>
      </c>
      <c r="P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Frontsheet'!$A$16:$AC$216,28,0))&lt;=0,"Actual hours aren't greater than zero",""))</f>
        <v/>
      </c>
      <c r="Q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Frontsheet'!$A$16:$AC$216,28,0))&lt;1448,"Actual hours are under 1448",""))</f>
        <v/>
      </c>
      <c r="R165" s="66" t="str">
        <f ca="1">IF(A165="","",IF((VLOOKUP(A165,'Trust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Frontsheet'!$A$16:$AC$216,28,0))&gt;30000,"Actual hours are greater than 30,000",""))</f>
        <v/>
      </c>
      <c r="S165" s="66" t="str">
        <f ca="1">IF(A165="","",IF(AND((VLOOKUP(A165,'Trust - Frontsheet'!$A$16:$AC$216,10,0)+VLOOKUP(A165,'Trust - Frontsheet'!$A$16:$AC$216,12,0)+VLOOKUP(A165,'Trust - Frontsheet'!$A$16:$AC$216,14,0)+VLOOKUP(A165,'Trust - Frontsheet'!$A$16:$AC$216,16,0)+VLOOKUP(A165,'Trust - Frontsheet'!$A$16:$AC$216,18,0)+VLOOKUP(A165,'Trust - Frontsheet'!$A$16:$AC$216,20,0)+VLOOKUP(A165,'Trust - Frontsheet'!$A$16:$AC$216,22,0)+VLOOKUP(A165,'Trust - Frontsheet'!$A$16:$AC$216,24,0)+VLOOKUP(A165,'Trust - Frontsheet'!$A$16:$AC$216,26,0)+VLOOKUP(A165,'Trust - Frontsheet'!$A$16:$AC$216,28,0))&gt;0,VLOOKUP(A165,'Trust - Frontsheet'!$A$16:$AC$216,29,0)&lt;=0),"Actual hours entered with no patient count",""))</f>
        <v/>
      </c>
    </row>
    <row r="166" spans="1:19" ht="45" customHeight="1" x14ac:dyDescent="0.2">
      <c r="A166" s="66" t="str">
        <f ca="1">IF('Trust - Frontsheet'!A168="","",'Trust - Frontsheet'!A168)</f>
        <v/>
      </c>
      <c r="B166" s="66" t="str">
        <f ca="1">IF('Trust - Frontsheet'!A168="","",'Trust - Frontsheet'!D168)</f>
        <v/>
      </c>
      <c r="C166" s="66" t="str">
        <f ca="1">IF(VLOOKUP(A166,'Trust - Frontsheet'!$A$16:$AC$215,5,0)="","",VLOOKUP(A166,'Trust - Frontsheet'!$A$16:$AC$216,5,0))</f>
        <v/>
      </c>
      <c r="D166" s="66" t="str">
        <f ca="1">IF(VLOOKUP(A166,'Trust - Frontsheet'!$A$16:$AC$215,6,0)="","",VLOOKUP(A166,'Trust - Frontsheet'!$A$16:$AC$216,6,0))</f>
        <v/>
      </c>
      <c r="E166" s="66" t="str">
        <f ca="1">IF(A166="","",IF(AND('Trust - Frontsheet'!AK168&gt;1,ISNUMBER('Trust - Frontsheet'!AK168)),"Registered Nurses/Midwives Avg Day Fill rate &gt; 100%",""))</f>
        <v/>
      </c>
      <c r="F166" s="66" t="str">
        <f ca="1">IF(A166="","",IF(AND(ISNUMBER('Trust - Frontsheet'!AL168),'Trust - Frontsheet'!AL168&gt;1),"Non-Registered Nurses/Midwives Avg Day Fill rate &gt; 100%",""))</f>
        <v/>
      </c>
      <c r="G166" s="66" t="str">
        <f ca="1">IF(A166="","",IF(AND(ISNUMBER('Trust - Frontsheet'!AM168),'Trust - Frontsheet'!AM168&gt;1),"Registered Nursing Associates Day Fill rate &gt; 100%",""))</f>
        <v/>
      </c>
      <c r="H166" s="66" t="str">
        <f ca="1">IF(A166="","",IF(AND(ISNUMBER('Trust - Frontsheet'!AN168),'Trust - Frontsheet'!AN168&gt;1),"Non-Registered Nursing Associates Day Fill rate &gt; 100%",""))</f>
        <v/>
      </c>
      <c r="I166" s="66" t="str">
        <f ca="1">IF(A166="","",IF(AND(ISNUMBER('Trust - Frontsheet'!AO168),'Trust - Frontsheet'!AO168&gt;1),"Registered Nurses/Midwives Avg Night Fill rate &gt; 100%",""))</f>
        <v/>
      </c>
      <c r="J166" s="66" t="str">
        <f ca="1">IF(A166="","",IF(AND(ISNUMBER('Trust - Frontsheet'!AP168),'Trust - Frontsheet'!AP168&gt;1),"Non-Registered Nurses/Midwives Avg Night Fill rate &gt;100%",""))</f>
        <v/>
      </c>
      <c r="K166" s="66" t="str">
        <f ca="1">IF(A166="","",IF(AND(ISNUMBER('Trust - Frontsheet'!AQ168),'Trust - Frontsheet'!AQ168&gt;1),"Registered Nursing Associates Avg Night Fill rate 100%",""))</f>
        <v/>
      </c>
      <c r="L166" s="66" t="str">
        <f ca="1">IF(A166="","",IF(AND(ISNUMBER('Trust - Frontsheet'!AR168),'Trust - Frontsheet'!AR168&gt;1),"Non-Registered Nursing Associates Avg Night Fill rate &gt; 100%",""))</f>
        <v/>
      </c>
      <c r="M166" s="66" t="str">
        <f ca="1">IF(A166="","",IF(AND(ISNUMBER('Trust - Frontsheet'!AS168),'Trust - Frontsheet'!AS168&gt;1),"Registered Allied Health Professionals Avg Fill rate &gt; 100%",""))</f>
        <v/>
      </c>
      <c r="N166" s="66" t="str">
        <f ca="1">IF(A166="","",IF(AND(ISNUMBER('Trust - Frontsheet'!AT168),'Trust - Frontsheet'!AT168&gt;1),"Non-Registered Allied Health Professionals Avg Fill rate &gt; 100%",""))</f>
        <v/>
      </c>
      <c r="O166" s="66" t="str">
        <f ca="1">IF(A166="","",IF((VLOOKUP(A166,'Trust - Frontsheet'!$A$16:$AC$216,9,0)+VLOOKUP(A166,'Trust - Frontsheet'!$A$16:$AC$216,11,0)+VLOOKUP(A166,'Trust - Frontsheet'!$A$16:$AC$216,13,0)+VLOOKUP(A166,'Trust - Frontsheet'!$A$16:$AC$216,15,0)+VLOOKUP(A166,'Trust - Frontsheet'!$A$16:$AC$216,17,0)+VLOOKUP(A166,'Trust - Frontsheet'!$A$16:$AC$216,19,0)+VLOOKUP(A166,'Trust - Frontsheet'!$A$16:$AC$216,21,0)+VLOOKUP(A166,'Trust - Frontsheet'!$A$16:$AC$216,23,0)+VLOOKUP(A166,'Trust - Frontsheet'!$A$16:$AC$216,25,0)+VLOOKUP(A166,'Trust - Frontsheet'!$A$16:$AC$216,27,0))&lt;=0,"Planned hours aren't greater than zero",""))</f>
        <v/>
      </c>
      <c r="P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Frontsheet'!$A$16:$AC$216,28,0))&lt;=0,"Actual hours aren't greater than zero",""))</f>
        <v/>
      </c>
      <c r="Q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Frontsheet'!$A$16:$AC$216,28,0))&lt;1448,"Actual hours are under 1448",""))</f>
        <v/>
      </c>
      <c r="R166" s="66" t="str">
        <f ca="1">IF(A166="","",IF((VLOOKUP(A166,'Trust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Frontsheet'!$A$16:$AC$216,28,0))&gt;30000,"Actual hours are greater than 30,000",""))</f>
        <v/>
      </c>
      <c r="S166" s="66" t="str">
        <f ca="1">IF(A166="","",IF(AND((VLOOKUP(A166,'Trust - Frontsheet'!$A$16:$AC$216,10,0)+VLOOKUP(A166,'Trust - Frontsheet'!$A$16:$AC$216,12,0)+VLOOKUP(A166,'Trust - Frontsheet'!$A$16:$AC$216,14,0)+VLOOKUP(A166,'Trust - Frontsheet'!$A$16:$AC$216,16,0)+VLOOKUP(A166,'Trust - Frontsheet'!$A$16:$AC$216,18,0)+VLOOKUP(A166,'Trust - Frontsheet'!$A$16:$AC$216,20,0)+VLOOKUP(A166,'Trust - Frontsheet'!$A$16:$AC$216,22,0)+VLOOKUP(A166,'Trust - Frontsheet'!$A$16:$AC$216,24,0)+VLOOKUP(A166,'Trust - Frontsheet'!$A$16:$AC$216,26,0)+VLOOKUP(A166,'Trust - Frontsheet'!$A$16:$AC$216,28,0))&gt;0,VLOOKUP(A166,'Trust - Frontsheet'!$A$16:$AC$216,29,0)&lt;=0),"Actual hours entered with no patient count",""))</f>
        <v/>
      </c>
    </row>
    <row r="167" spans="1:19" ht="45" customHeight="1" x14ac:dyDescent="0.2">
      <c r="A167" s="66" t="str">
        <f ca="1">IF('Trust - Frontsheet'!A169="","",'Trust - Frontsheet'!A169)</f>
        <v/>
      </c>
      <c r="B167" s="66" t="str">
        <f ca="1">IF('Trust - Frontsheet'!A169="","",'Trust - Frontsheet'!D169)</f>
        <v/>
      </c>
      <c r="C167" s="66" t="str">
        <f ca="1">IF(VLOOKUP(A167,'Trust - Frontsheet'!$A$16:$AC$215,5,0)="","",VLOOKUP(A167,'Trust - Frontsheet'!$A$16:$AC$216,5,0))</f>
        <v/>
      </c>
      <c r="D167" s="66" t="str">
        <f ca="1">IF(VLOOKUP(A167,'Trust - Frontsheet'!$A$16:$AC$215,6,0)="","",VLOOKUP(A167,'Trust - Frontsheet'!$A$16:$AC$216,6,0))</f>
        <v/>
      </c>
      <c r="E167" s="66" t="str">
        <f ca="1">IF(A167="","",IF(AND('Trust - Frontsheet'!AK169&gt;1,ISNUMBER('Trust - Frontsheet'!AK169)),"Registered Nurses/Midwives Avg Day Fill rate &gt; 100%",""))</f>
        <v/>
      </c>
      <c r="F167" s="66" t="str">
        <f ca="1">IF(A167="","",IF(AND(ISNUMBER('Trust - Frontsheet'!AL169),'Trust - Frontsheet'!AL169&gt;1),"Non-Registered Nurses/Midwives Avg Day Fill rate &gt; 100%",""))</f>
        <v/>
      </c>
      <c r="G167" s="66" t="str">
        <f ca="1">IF(A167="","",IF(AND(ISNUMBER('Trust - Frontsheet'!AM169),'Trust - Frontsheet'!AM169&gt;1),"Registered Nursing Associates Day Fill rate &gt; 100%",""))</f>
        <v/>
      </c>
      <c r="H167" s="66" t="str">
        <f ca="1">IF(A167="","",IF(AND(ISNUMBER('Trust - Frontsheet'!AN169),'Trust - Frontsheet'!AN169&gt;1),"Non-Registered Nursing Associates Day Fill rate &gt; 100%",""))</f>
        <v/>
      </c>
      <c r="I167" s="66" t="str">
        <f ca="1">IF(A167="","",IF(AND(ISNUMBER('Trust - Frontsheet'!AO169),'Trust - Frontsheet'!AO169&gt;1),"Registered Nurses/Midwives Avg Night Fill rate &gt; 100%",""))</f>
        <v/>
      </c>
      <c r="J167" s="66" t="str">
        <f ca="1">IF(A167="","",IF(AND(ISNUMBER('Trust - Frontsheet'!AP169),'Trust - Frontsheet'!AP169&gt;1),"Non-Registered Nurses/Midwives Avg Night Fill rate &gt;100%",""))</f>
        <v/>
      </c>
      <c r="K167" s="66" t="str">
        <f ca="1">IF(A167="","",IF(AND(ISNUMBER('Trust - Frontsheet'!AQ169),'Trust - Frontsheet'!AQ169&gt;1),"Registered Nursing Associates Avg Night Fill rate 100%",""))</f>
        <v/>
      </c>
      <c r="L167" s="66" t="str">
        <f ca="1">IF(A167="","",IF(AND(ISNUMBER('Trust - Frontsheet'!AR169),'Trust - Frontsheet'!AR169&gt;1),"Non-Registered Nursing Associates Avg Night Fill rate &gt; 100%",""))</f>
        <v/>
      </c>
      <c r="M167" s="66" t="str">
        <f ca="1">IF(A167="","",IF(AND(ISNUMBER('Trust - Frontsheet'!AS169),'Trust - Frontsheet'!AS169&gt;1),"Registered Allied Health Professionals Avg Fill rate &gt; 100%",""))</f>
        <v/>
      </c>
      <c r="N167" s="66" t="str">
        <f ca="1">IF(A167="","",IF(AND(ISNUMBER('Trust - Frontsheet'!AT169),'Trust - Frontsheet'!AT169&gt;1),"Non-Registered Allied Health Professionals Avg Fill rate &gt; 100%",""))</f>
        <v/>
      </c>
      <c r="O167" s="66" t="str">
        <f ca="1">IF(A167="","",IF((VLOOKUP(A167,'Trust - Frontsheet'!$A$16:$AC$216,9,0)+VLOOKUP(A167,'Trust - Frontsheet'!$A$16:$AC$216,11,0)+VLOOKUP(A167,'Trust - Frontsheet'!$A$16:$AC$216,13,0)+VLOOKUP(A167,'Trust - Frontsheet'!$A$16:$AC$216,15,0)+VLOOKUP(A167,'Trust - Frontsheet'!$A$16:$AC$216,17,0)+VLOOKUP(A167,'Trust - Frontsheet'!$A$16:$AC$216,19,0)+VLOOKUP(A167,'Trust - Frontsheet'!$A$16:$AC$216,21,0)+VLOOKUP(A167,'Trust - Frontsheet'!$A$16:$AC$216,23,0)+VLOOKUP(A167,'Trust - Frontsheet'!$A$16:$AC$216,25,0)+VLOOKUP(A167,'Trust - Frontsheet'!$A$16:$AC$216,27,0))&lt;=0,"Planned hours aren't greater than zero",""))</f>
        <v/>
      </c>
      <c r="P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Frontsheet'!$A$16:$AC$216,28,0))&lt;=0,"Actual hours aren't greater than zero",""))</f>
        <v/>
      </c>
      <c r="Q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Frontsheet'!$A$16:$AC$216,28,0))&lt;1448,"Actual hours are under 1448",""))</f>
        <v/>
      </c>
      <c r="R167" s="66" t="str">
        <f ca="1">IF(A167="","",IF((VLOOKUP(A167,'Trust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Frontsheet'!$A$16:$AC$216,28,0))&gt;30000,"Actual hours are greater than 30,000",""))</f>
        <v/>
      </c>
      <c r="S167" s="66" t="str">
        <f ca="1">IF(A167="","",IF(AND((VLOOKUP(A167,'Trust - Frontsheet'!$A$16:$AC$216,10,0)+VLOOKUP(A167,'Trust - Frontsheet'!$A$16:$AC$216,12,0)+VLOOKUP(A167,'Trust - Frontsheet'!$A$16:$AC$216,14,0)+VLOOKUP(A167,'Trust - Frontsheet'!$A$16:$AC$216,16,0)+VLOOKUP(A167,'Trust - Frontsheet'!$A$16:$AC$216,18,0)+VLOOKUP(A167,'Trust - Frontsheet'!$A$16:$AC$216,20,0)+VLOOKUP(A167,'Trust - Frontsheet'!$A$16:$AC$216,22,0)+VLOOKUP(A167,'Trust - Frontsheet'!$A$16:$AC$216,24,0)+VLOOKUP(A167,'Trust - Frontsheet'!$A$16:$AC$216,26,0)+VLOOKUP(A167,'Trust - Frontsheet'!$A$16:$AC$216,28,0))&gt;0,VLOOKUP(A167,'Trust - Frontsheet'!$A$16:$AC$216,29,0)&lt;=0),"Actual hours entered with no patient count",""))</f>
        <v/>
      </c>
    </row>
    <row r="168" spans="1:19" ht="45" customHeight="1" x14ac:dyDescent="0.2">
      <c r="A168" s="66" t="str">
        <f ca="1">IF('Trust - Frontsheet'!A170="","",'Trust - Frontsheet'!A170)</f>
        <v/>
      </c>
      <c r="B168" s="66" t="str">
        <f ca="1">IF('Trust - Frontsheet'!A170="","",'Trust - Frontsheet'!D170)</f>
        <v/>
      </c>
      <c r="C168" s="66" t="str">
        <f ca="1">IF(VLOOKUP(A168,'Trust - Frontsheet'!$A$16:$AC$215,5,0)="","",VLOOKUP(A168,'Trust - Frontsheet'!$A$16:$AC$216,5,0))</f>
        <v/>
      </c>
      <c r="D168" s="66" t="str">
        <f ca="1">IF(VLOOKUP(A168,'Trust - Frontsheet'!$A$16:$AC$215,6,0)="","",VLOOKUP(A168,'Trust - Frontsheet'!$A$16:$AC$216,6,0))</f>
        <v/>
      </c>
      <c r="E168" s="66" t="str">
        <f ca="1">IF(A168="","",IF(AND('Trust - Frontsheet'!AK170&gt;1,ISNUMBER('Trust - Frontsheet'!AK170)),"Registered Nurses/Midwives Avg Day Fill rate &gt; 100%",""))</f>
        <v/>
      </c>
      <c r="F168" s="66" t="str">
        <f ca="1">IF(A168="","",IF(AND(ISNUMBER('Trust - Frontsheet'!AL170),'Trust - Frontsheet'!AL170&gt;1),"Non-Registered Nurses/Midwives Avg Day Fill rate &gt; 100%",""))</f>
        <v/>
      </c>
      <c r="G168" s="66" t="str">
        <f ca="1">IF(A168="","",IF(AND(ISNUMBER('Trust - Frontsheet'!AM170),'Trust - Frontsheet'!AM170&gt;1),"Registered Nursing Associates Day Fill rate &gt; 100%",""))</f>
        <v/>
      </c>
      <c r="H168" s="66" t="str">
        <f ca="1">IF(A168="","",IF(AND(ISNUMBER('Trust - Frontsheet'!AN170),'Trust - Frontsheet'!AN170&gt;1),"Non-Registered Nursing Associates Day Fill rate &gt; 100%",""))</f>
        <v/>
      </c>
      <c r="I168" s="66" t="str">
        <f ca="1">IF(A168="","",IF(AND(ISNUMBER('Trust - Frontsheet'!AO170),'Trust - Frontsheet'!AO170&gt;1),"Registered Nurses/Midwives Avg Night Fill rate &gt; 100%",""))</f>
        <v/>
      </c>
      <c r="J168" s="66" t="str">
        <f ca="1">IF(A168="","",IF(AND(ISNUMBER('Trust - Frontsheet'!AP170),'Trust - Frontsheet'!AP170&gt;1),"Non-Registered Nurses/Midwives Avg Night Fill rate &gt;100%",""))</f>
        <v/>
      </c>
      <c r="K168" s="66" t="str">
        <f ca="1">IF(A168="","",IF(AND(ISNUMBER('Trust - Frontsheet'!AQ170),'Trust - Frontsheet'!AQ170&gt;1),"Registered Nursing Associates Avg Night Fill rate 100%",""))</f>
        <v/>
      </c>
      <c r="L168" s="66" t="str">
        <f ca="1">IF(A168="","",IF(AND(ISNUMBER('Trust - Frontsheet'!AR170),'Trust - Frontsheet'!AR170&gt;1),"Non-Registered Nursing Associates Avg Night Fill rate &gt; 100%",""))</f>
        <v/>
      </c>
      <c r="M168" s="66" t="str">
        <f ca="1">IF(A168="","",IF(AND(ISNUMBER('Trust - Frontsheet'!AS170),'Trust - Frontsheet'!AS170&gt;1),"Registered Allied Health Professionals Avg Fill rate &gt; 100%",""))</f>
        <v/>
      </c>
      <c r="N168" s="66" t="str">
        <f ca="1">IF(A168="","",IF(AND(ISNUMBER('Trust - Frontsheet'!AT170),'Trust - Frontsheet'!AT170&gt;1),"Non-Registered Allied Health Professionals Avg Fill rate &gt; 100%",""))</f>
        <v/>
      </c>
      <c r="O168" s="66" t="str">
        <f ca="1">IF(A168="","",IF((VLOOKUP(A168,'Trust - Frontsheet'!$A$16:$AC$216,9,0)+VLOOKUP(A168,'Trust - Frontsheet'!$A$16:$AC$216,11,0)+VLOOKUP(A168,'Trust - Frontsheet'!$A$16:$AC$216,13,0)+VLOOKUP(A168,'Trust - Frontsheet'!$A$16:$AC$216,15,0)+VLOOKUP(A168,'Trust - Frontsheet'!$A$16:$AC$216,17,0)+VLOOKUP(A168,'Trust - Frontsheet'!$A$16:$AC$216,19,0)+VLOOKUP(A168,'Trust - Frontsheet'!$A$16:$AC$216,21,0)+VLOOKUP(A168,'Trust - Frontsheet'!$A$16:$AC$216,23,0)+VLOOKUP(A168,'Trust - Frontsheet'!$A$16:$AC$216,25,0)+VLOOKUP(A168,'Trust - Frontsheet'!$A$16:$AC$216,27,0))&lt;=0,"Planned hours aren't greater than zero",""))</f>
        <v/>
      </c>
      <c r="P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Frontsheet'!$A$16:$AC$216,28,0))&lt;=0,"Actual hours aren't greater than zero",""))</f>
        <v/>
      </c>
      <c r="Q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Frontsheet'!$A$16:$AC$216,28,0))&lt;1448,"Actual hours are under 1448",""))</f>
        <v/>
      </c>
      <c r="R168" s="66" t="str">
        <f ca="1">IF(A168="","",IF((VLOOKUP(A168,'Trust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Frontsheet'!$A$16:$AC$216,28,0))&gt;30000,"Actual hours are greater than 30,000",""))</f>
        <v/>
      </c>
      <c r="S168" s="66" t="str">
        <f ca="1">IF(A168="","",IF(AND((VLOOKUP(A168,'Trust - Frontsheet'!$A$16:$AC$216,10,0)+VLOOKUP(A168,'Trust - Frontsheet'!$A$16:$AC$216,12,0)+VLOOKUP(A168,'Trust - Frontsheet'!$A$16:$AC$216,14,0)+VLOOKUP(A168,'Trust - Frontsheet'!$A$16:$AC$216,16,0)+VLOOKUP(A168,'Trust - Frontsheet'!$A$16:$AC$216,18,0)+VLOOKUP(A168,'Trust - Frontsheet'!$A$16:$AC$216,20,0)+VLOOKUP(A168,'Trust - Frontsheet'!$A$16:$AC$216,22,0)+VLOOKUP(A168,'Trust - Frontsheet'!$A$16:$AC$216,24,0)+VLOOKUP(A168,'Trust - Frontsheet'!$A$16:$AC$216,26,0)+VLOOKUP(A168,'Trust - Frontsheet'!$A$16:$AC$216,28,0))&gt;0,VLOOKUP(A168,'Trust - Frontsheet'!$A$16:$AC$216,29,0)&lt;=0),"Actual hours entered with no patient count",""))</f>
        <v/>
      </c>
    </row>
    <row r="169" spans="1:19" ht="45" customHeight="1" x14ac:dyDescent="0.2">
      <c r="A169" s="66" t="str">
        <f ca="1">IF('Trust - Frontsheet'!A171="","",'Trust - Frontsheet'!A171)</f>
        <v/>
      </c>
      <c r="B169" s="66" t="str">
        <f ca="1">IF('Trust - Frontsheet'!A171="","",'Trust - Frontsheet'!D171)</f>
        <v/>
      </c>
      <c r="C169" s="66" t="str">
        <f ca="1">IF(VLOOKUP(A169,'Trust - Frontsheet'!$A$16:$AC$215,5,0)="","",VLOOKUP(A169,'Trust - Frontsheet'!$A$16:$AC$216,5,0))</f>
        <v/>
      </c>
      <c r="D169" s="66" t="str">
        <f ca="1">IF(VLOOKUP(A169,'Trust - Frontsheet'!$A$16:$AC$215,6,0)="","",VLOOKUP(A169,'Trust - Frontsheet'!$A$16:$AC$216,6,0))</f>
        <v/>
      </c>
      <c r="E169" s="66" t="str">
        <f ca="1">IF(A169="","",IF(AND('Trust - Frontsheet'!AK171&gt;1,ISNUMBER('Trust - Frontsheet'!AK171)),"Registered Nurses/Midwives Avg Day Fill rate &gt; 100%",""))</f>
        <v/>
      </c>
      <c r="F169" s="66" t="str">
        <f ca="1">IF(A169="","",IF(AND(ISNUMBER('Trust - Frontsheet'!AL171),'Trust - Frontsheet'!AL171&gt;1),"Non-Registered Nurses/Midwives Avg Day Fill rate &gt; 100%",""))</f>
        <v/>
      </c>
      <c r="G169" s="66" t="str">
        <f ca="1">IF(A169="","",IF(AND(ISNUMBER('Trust - Frontsheet'!AM171),'Trust - Frontsheet'!AM171&gt;1),"Registered Nursing Associates Day Fill rate &gt; 100%",""))</f>
        <v/>
      </c>
      <c r="H169" s="66" t="str">
        <f ca="1">IF(A169="","",IF(AND(ISNUMBER('Trust - Frontsheet'!AN171),'Trust - Frontsheet'!AN171&gt;1),"Non-Registered Nursing Associates Day Fill rate &gt; 100%",""))</f>
        <v/>
      </c>
      <c r="I169" s="66" t="str">
        <f ca="1">IF(A169="","",IF(AND(ISNUMBER('Trust - Frontsheet'!AO171),'Trust - Frontsheet'!AO171&gt;1),"Registered Nurses/Midwives Avg Night Fill rate &gt; 100%",""))</f>
        <v/>
      </c>
      <c r="J169" s="66" t="str">
        <f ca="1">IF(A169="","",IF(AND(ISNUMBER('Trust - Frontsheet'!AP171),'Trust - Frontsheet'!AP171&gt;1),"Non-Registered Nurses/Midwives Avg Night Fill rate &gt;100%",""))</f>
        <v/>
      </c>
      <c r="K169" s="66" t="str">
        <f ca="1">IF(A169="","",IF(AND(ISNUMBER('Trust - Frontsheet'!AQ171),'Trust - Frontsheet'!AQ171&gt;1),"Registered Nursing Associates Avg Night Fill rate 100%",""))</f>
        <v/>
      </c>
      <c r="L169" s="66" t="str">
        <f ca="1">IF(A169="","",IF(AND(ISNUMBER('Trust - Frontsheet'!AR171),'Trust - Frontsheet'!AR171&gt;1),"Non-Registered Nursing Associates Avg Night Fill rate &gt; 100%",""))</f>
        <v/>
      </c>
      <c r="M169" s="66" t="str">
        <f ca="1">IF(A169="","",IF(AND(ISNUMBER('Trust - Frontsheet'!AS171),'Trust - Frontsheet'!AS171&gt;1),"Registered Allied Health Professionals Avg Fill rate &gt; 100%",""))</f>
        <v/>
      </c>
      <c r="N169" s="66" t="str">
        <f ca="1">IF(A169="","",IF(AND(ISNUMBER('Trust - Frontsheet'!AT171),'Trust - Frontsheet'!AT171&gt;1),"Non-Registered Allied Health Professionals Avg Fill rate &gt; 100%",""))</f>
        <v/>
      </c>
      <c r="O169" s="66" t="str">
        <f ca="1">IF(A169="","",IF((VLOOKUP(A169,'Trust - Frontsheet'!$A$16:$AC$216,9,0)+VLOOKUP(A169,'Trust - Frontsheet'!$A$16:$AC$216,11,0)+VLOOKUP(A169,'Trust - Frontsheet'!$A$16:$AC$216,13,0)+VLOOKUP(A169,'Trust - Frontsheet'!$A$16:$AC$216,15,0)+VLOOKUP(A169,'Trust - Frontsheet'!$A$16:$AC$216,17,0)+VLOOKUP(A169,'Trust - Frontsheet'!$A$16:$AC$216,19,0)+VLOOKUP(A169,'Trust - Frontsheet'!$A$16:$AC$216,21,0)+VLOOKUP(A169,'Trust - Frontsheet'!$A$16:$AC$216,23,0)+VLOOKUP(A169,'Trust - Frontsheet'!$A$16:$AC$216,25,0)+VLOOKUP(A169,'Trust - Frontsheet'!$A$16:$AC$216,27,0))&lt;=0,"Planned hours aren't greater than zero",""))</f>
        <v/>
      </c>
      <c r="P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Frontsheet'!$A$16:$AC$216,28,0))&lt;=0,"Actual hours aren't greater than zero",""))</f>
        <v/>
      </c>
      <c r="Q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Frontsheet'!$A$16:$AC$216,28,0))&lt;1448,"Actual hours are under 1448",""))</f>
        <v/>
      </c>
      <c r="R169" s="66" t="str">
        <f ca="1">IF(A169="","",IF((VLOOKUP(A169,'Trust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Frontsheet'!$A$16:$AC$216,28,0))&gt;30000,"Actual hours are greater than 30,000",""))</f>
        <v/>
      </c>
      <c r="S169" s="66" t="str">
        <f ca="1">IF(A169="","",IF(AND((VLOOKUP(A169,'Trust - Frontsheet'!$A$16:$AC$216,10,0)+VLOOKUP(A169,'Trust - Frontsheet'!$A$16:$AC$216,12,0)+VLOOKUP(A169,'Trust - Frontsheet'!$A$16:$AC$216,14,0)+VLOOKUP(A169,'Trust - Frontsheet'!$A$16:$AC$216,16,0)+VLOOKUP(A169,'Trust - Frontsheet'!$A$16:$AC$216,18,0)+VLOOKUP(A169,'Trust - Frontsheet'!$A$16:$AC$216,20,0)+VLOOKUP(A169,'Trust - Frontsheet'!$A$16:$AC$216,22,0)+VLOOKUP(A169,'Trust - Frontsheet'!$A$16:$AC$216,24,0)+VLOOKUP(A169,'Trust - Frontsheet'!$A$16:$AC$216,26,0)+VLOOKUP(A169,'Trust - Frontsheet'!$A$16:$AC$216,28,0))&gt;0,VLOOKUP(A169,'Trust - Frontsheet'!$A$16:$AC$216,29,0)&lt;=0),"Actual hours entered with no patient count",""))</f>
        <v/>
      </c>
    </row>
    <row r="170" spans="1:19" ht="45" customHeight="1" x14ac:dyDescent="0.2">
      <c r="A170" s="66" t="str">
        <f ca="1">IF('Trust - Frontsheet'!A172="","",'Trust - Frontsheet'!A172)</f>
        <v/>
      </c>
      <c r="B170" s="66" t="str">
        <f ca="1">IF('Trust - Frontsheet'!A172="","",'Trust - Frontsheet'!D172)</f>
        <v/>
      </c>
      <c r="C170" s="66" t="str">
        <f ca="1">IF(VLOOKUP(A170,'Trust - Frontsheet'!$A$16:$AC$215,5,0)="","",VLOOKUP(A170,'Trust - Frontsheet'!$A$16:$AC$216,5,0))</f>
        <v/>
      </c>
      <c r="D170" s="66" t="str">
        <f ca="1">IF(VLOOKUP(A170,'Trust - Frontsheet'!$A$16:$AC$215,6,0)="","",VLOOKUP(A170,'Trust - Frontsheet'!$A$16:$AC$216,6,0))</f>
        <v/>
      </c>
      <c r="E170" s="66" t="str">
        <f ca="1">IF(A170="","",IF(AND('Trust - Frontsheet'!AK172&gt;1,ISNUMBER('Trust - Frontsheet'!AK172)),"Registered Nurses/Midwives Avg Day Fill rate &gt; 100%",""))</f>
        <v/>
      </c>
      <c r="F170" s="66" t="str">
        <f ca="1">IF(A170="","",IF(AND(ISNUMBER('Trust - Frontsheet'!AL172),'Trust - Frontsheet'!AL172&gt;1),"Non-Registered Nurses/Midwives Avg Day Fill rate &gt; 100%",""))</f>
        <v/>
      </c>
      <c r="G170" s="66" t="str">
        <f ca="1">IF(A170="","",IF(AND(ISNUMBER('Trust - Frontsheet'!AM172),'Trust - Frontsheet'!AM172&gt;1),"Registered Nursing Associates Day Fill rate &gt; 100%",""))</f>
        <v/>
      </c>
      <c r="H170" s="66" t="str">
        <f ca="1">IF(A170="","",IF(AND(ISNUMBER('Trust - Frontsheet'!AN172),'Trust - Frontsheet'!AN172&gt;1),"Non-Registered Nursing Associates Day Fill rate &gt; 100%",""))</f>
        <v/>
      </c>
      <c r="I170" s="66" t="str">
        <f ca="1">IF(A170="","",IF(AND(ISNUMBER('Trust - Frontsheet'!AO172),'Trust - Frontsheet'!AO172&gt;1),"Registered Nurses/Midwives Avg Night Fill rate &gt; 100%",""))</f>
        <v/>
      </c>
      <c r="J170" s="66" t="str">
        <f ca="1">IF(A170="","",IF(AND(ISNUMBER('Trust - Frontsheet'!AP172),'Trust - Frontsheet'!AP172&gt;1),"Non-Registered Nurses/Midwives Avg Night Fill rate &gt;100%",""))</f>
        <v/>
      </c>
      <c r="K170" s="66" t="str">
        <f ca="1">IF(A170="","",IF(AND(ISNUMBER('Trust - Frontsheet'!AQ172),'Trust - Frontsheet'!AQ172&gt;1),"Registered Nursing Associates Avg Night Fill rate 100%",""))</f>
        <v/>
      </c>
      <c r="L170" s="66" t="str">
        <f ca="1">IF(A170="","",IF(AND(ISNUMBER('Trust - Frontsheet'!AR172),'Trust - Frontsheet'!AR172&gt;1),"Non-Registered Nursing Associates Avg Night Fill rate &gt; 100%",""))</f>
        <v/>
      </c>
      <c r="M170" s="66" t="str">
        <f ca="1">IF(A170="","",IF(AND(ISNUMBER('Trust - Frontsheet'!AS172),'Trust - Frontsheet'!AS172&gt;1),"Registered Allied Health Professionals Avg Fill rate &gt; 100%",""))</f>
        <v/>
      </c>
      <c r="N170" s="66" t="str">
        <f ca="1">IF(A170="","",IF(AND(ISNUMBER('Trust - Frontsheet'!AT172),'Trust - Frontsheet'!AT172&gt;1),"Non-Registered Allied Health Professionals Avg Fill rate &gt; 100%",""))</f>
        <v/>
      </c>
      <c r="O170" s="66" t="str">
        <f ca="1">IF(A170="","",IF((VLOOKUP(A170,'Trust - Frontsheet'!$A$16:$AC$216,9,0)+VLOOKUP(A170,'Trust - Frontsheet'!$A$16:$AC$216,11,0)+VLOOKUP(A170,'Trust - Frontsheet'!$A$16:$AC$216,13,0)+VLOOKUP(A170,'Trust - Frontsheet'!$A$16:$AC$216,15,0)+VLOOKUP(A170,'Trust - Frontsheet'!$A$16:$AC$216,17,0)+VLOOKUP(A170,'Trust - Frontsheet'!$A$16:$AC$216,19,0)+VLOOKUP(A170,'Trust - Frontsheet'!$A$16:$AC$216,21,0)+VLOOKUP(A170,'Trust - Frontsheet'!$A$16:$AC$216,23,0)+VLOOKUP(A170,'Trust - Frontsheet'!$A$16:$AC$216,25,0)+VLOOKUP(A170,'Trust - Frontsheet'!$A$16:$AC$216,27,0))&lt;=0,"Planned hours aren't greater than zero",""))</f>
        <v/>
      </c>
      <c r="P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Frontsheet'!$A$16:$AC$216,28,0))&lt;=0,"Actual hours aren't greater than zero",""))</f>
        <v/>
      </c>
      <c r="Q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Frontsheet'!$A$16:$AC$216,28,0))&lt;1448,"Actual hours are under 1448",""))</f>
        <v/>
      </c>
      <c r="R170" s="66" t="str">
        <f ca="1">IF(A170="","",IF((VLOOKUP(A170,'Trust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Frontsheet'!$A$16:$AC$216,28,0))&gt;30000,"Actual hours are greater than 30,000",""))</f>
        <v/>
      </c>
      <c r="S170" s="66" t="str">
        <f ca="1">IF(A170="","",IF(AND((VLOOKUP(A170,'Trust - Frontsheet'!$A$16:$AC$216,10,0)+VLOOKUP(A170,'Trust - Frontsheet'!$A$16:$AC$216,12,0)+VLOOKUP(A170,'Trust - Frontsheet'!$A$16:$AC$216,14,0)+VLOOKUP(A170,'Trust - Frontsheet'!$A$16:$AC$216,16,0)+VLOOKUP(A170,'Trust - Frontsheet'!$A$16:$AC$216,18,0)+VLOOKUP(A170,'Trust - Frontsheet'!$A$16:$AC$216,20,0)+VLOOKUP(A170,'Trust - Frontsheet'!$A$16:$AC$216,22,0)+VLOOKUP(A170,'Trust - Frontsheet'!$A$16:$AC$216,24,0)+VLOOKUP(A170,'Trust - Frontsheet'!$A$16:$AC$216,26,0)+VLOOKUP(A170,'Trust - Frontsheet'!$A$16:$AC$216,28,0))&gt;0,VLOOKUP(A170,'Trust - Frontsheet'!$A$16:$AC$216,29,0)&lt;=0),"Actual hours entered with no patient count",""))</f>
        <v/>
      </c>
    </row>
    <row r="171" spans="1:19" ht="45" customHeight="1" x14ac:dyDescent="0.2">
      <c r="A171" s="66" t="str">
        <f ca="1">IF('Trust - Frontsheet'!A173="","",'Trust - Frontsheet'!A173)</f>
        <v/>
      </c>
      <c r="B171" s="66" t="str">
        <f ca="1">IF('Trust - Frontsheet'!A173="","",'Trust - Frontsheet'!D173)</f>
        <v/>
      </c>
      <c r="C171" s="66" t="str">
        <f ca="1">IF(VLOOKUP(A171,'Trust - Frontsheet'!$A$16:$AC$215,5,0)="","",VLOOKUP(A171,'Trust - Frontsheet'!$A$16:$AC$216,5,0))</f>
        <v/>
      </c>
      <c r="D171" s="66" t="str">
        <f ca="1">IF(VLOOKUP(A171,'Trust - Frontsheet'!$A$16:$AC$215,6,0)="","",VLOOKUP(A171,'Trust - Frontsheet'!$A$16:$AC$216,6,0))</f>
        <v/>
      </c>
      <c r="E171" s="66" t="str">
        <f ca="1">IF(A171="","",IF(AND('Trust - Frontsheet'!AK173&gt;1,ISNUMBER('Trust - Frontsheet'!AK173)),"Registered Nurses/Midwives Avg Day Fill rate &gt; 100%",""))</f>
        <v/>
      </c>
      <c r="F171" s="66" t="str">
        <f ca="1">IF(A171="","",IF(AND(ISNUMBER('Trust - Frontsheet'!AL173),'Trust - Frontsheet'!AL173&gt;1),"Non-Registered Nurses/Midwives Avg Day Fill rate &gt; 100%",""))</f>
        <v/>
      </c>
      <c r="G171" s="66" t="str">
        <f ca="1">IF(A171="","",IF(AND(ISNUMBER('Trust - Frontsheet'!AM173),'Trust - Frontsheet'!AM173&gt;1),"Registered Nursing Associates Day Fill rate &gt; 100%",""))</f>
        <v/>
      </c>
      <c r="H171" s="66" t="str">
        <f ca="1">IF(A171="","",IF(AND(ISNUMBER('Trust - Frontsheet'!AN173),'Trust - Frontsheet'!AN173&gt;1),"Non-Registered Nursing Associates Day Fill rate &gt; 100%",""))</f>
        <v/>
      </c>
      <c r="I171" s="66" t="str">
        <f ca="1">IF(A171="","",IF(AND(ISNUMBER('Trust - Frontsheet'!AO173),'Trust - Frontsheet'!AO173&gt;1),"Registered Nurses/Midwives Avg Night Fill rate &gt; 100%",""))</f>
        <v/>
      </c>
      <c r="J171" s="66" t="str">
        <f ca="1">IF(A171="","",IF(AND(ISNUMBER('Trust - Frontsheet'!AP173),'Trust - Frontsheet'!AP173&gt;1),"Non-Registered Nurses/Midwives Avg Night Fill rate &gt;100%",""))</f>
        <v/>
      </c>
      <c r="K171" s="66" t="str">
        <f ca="1">IF(A171="","",IF(AND(ISNUMBER('Trust - Frontsheet'!AQ173),'Trust - Frontsheet'!AQ173&gt;1),"Registered Nursing Associates Avg Night Fill rate 100%",""))</f>
        <v/>
      </c>
      <c r="L171" s="66" t="str">
        <f ca="1">IF(A171="","",IF(AND(ISNUMBER('Trust - Frontsheet'!AR173),'Trust - Frontsheet'!AR173&gt;1),"Non-Registered Nursing Associates Avg Night Fill rate &gt; 100%",""))</f>
        <v/>
      </c>
      <c r="M171" s="66" t="str">
        <f ca="1">IF(A171="","",IF(AND(ISNUMBER('Trust - Frontsheet'!AS173),'Trust - Frontsheet'!AS173&gt;1),"Registered Allied Health Professionals Avg Fill rate &gt; 100%",""))</f>
        <v/>
      </c>
      <c r="N171" s="66" t="str">
        <f ca="1">IF(A171="","",IF(AND(ISNUMBER('Trust - Frontsheet'!AT173),'Trust - Frontsheet'!AT173&gt;1),"Non-Registered Allied Health Professionals Avg Fill rate &gt; 100%",""))</f>
        <v/>
      </c>
      <c r="O171" s="66" t="str">
        <f ca="1">IF(A171="","",IF((VLOOKUP(A171,'Trust - Frontsheet'!$A$16:$AC$216,9,0)+VLOOKUP(A171,'Trust - Frontsheet'!$A$16:$AC$216,11,0)+VLOOKUP(A171,'Trust - Frontsheet'!$A$16:$AC$216,13,0)+VLOOKUP(A171,'Trust - Frontsheet'!$A$16:$AC$216,15,0)+VLOOKUP(A171,'Trust - Frontsheet'!$A$16:$AC$216,17,0)+VLOOKUP(A171,'Trust - Frontsheet'!$A$16:$AC$216,19,0)+VLOOKUP(A171,'Trust - Frontsheet'!$A$16:$AC$216,21,0)+VLOOKUP(A171,'Trust - Frontsheet'!$A$16:$AC$216,23,0)+VLOOKUP(A171,'Trust - Frontsheet'!$A$16:$AC$216,25,0)+VLOOKUP(A171,'Trust - Frontsheet'!$A$16:$AC$216,27,0))&lt;=0,"Planned hours aren't greater than zero",""))</f>
        <v/>
      </c>
      <c r="P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Frontsheet'!$A$16:$AC$216,28,0))&lt;=0,"Actual hours aren't greater than zero",""))</f>
        <v/>
      </c>
      <c r="Q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Frontsheet'!$A$16:$AC$216,28,0))&lt;1448,"Actual hours are under 1448",""))</f>
        <v/>
      </c>
      <c r="R171" s="66" t="str">
        <f ca="1">IF(A171="","",IF((VLOOKUP(A171,'Trust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Frontsheet'!$A$16:$AC$216,28,0))&gt;30000,"Actual hours are greater than 30,000",""))</f>
        <v/>
      </c>
      <c r="S171" s="66" t="str">
        <f ca="1">IF(A171="","",IF(AND((VLOOKUP(A171,'Trust - Frontsheet'!$A$16:$AC$216,10,0)+VLOOKUP(A171,'Trust - Frontsheet'!$A$16:$AC$216,12,0)+VLOOKUP(A171,'Trust - Frontsheet'!$A$16:$AC$216,14,0)+VLOOKUP(A171,'Trust - Frontsheet'!$A$16:$AC$216,16,0)+VLOOKUP(A171,'Trust - Frontsheet'!$A$16:$AC$216,18,0)+VLOOKUP(A171,'Trust - Frontsheet'!$A$16:$AC$216,20,0)+VLOOKUP(A171,'Trust - Frontsheet'!$A$16:$AC$216,22,0)+VLOOKUP(A171,'Trust - Frontsheet'!$A$16:$AC$216,24,0)+VLOOKUP(A171,'Trust - Frontsheet'!$A$16:$AC$216,26,0)+VLOOKUP(A171,'Trust - Frontsheet'!$A$16:$AC$216,28,0))&gt;0,VLOOKUP(A171,'Trust - Frontsheet'!$A$16:$AC$216,29,0)&lt;=0),"Actual hours entered with no patient count",""))</f>
        <v/>
      </c>
    </row>
    <row r="172" spans="1:19" ht="45" customHeight="1" x14ac:dyDescent="0.2">
      <c r="A172" s="66" t="str">
        <f ca="1">IF('Trust - Frontsheet'!A174="","",'Trust - Frontsheet'!A174)</f>
        <v/>
      </c>
      <c r="B172" s="66" t="str">
        <f ca="1">IF('Trust - Frontsheet'!A174="","",'Trust - Frontsheet'!D174)</f>
        <v/>
      </c>
      <c r="C172" s="66" t="str">
        <f ca="1">IF(VLOOKUP(A172,'Trust - Frontsheet'!$A$16:$AC$215,5,0)="","",VLOOKUP(A172,'Trust - Frontsheet'!$A$16:$AC$216,5,0))</f>
        <v/>
      </c>
      <c r="D172" s="66" t="str">
        <f ca="1">IF(VLOOKUP(A172,'Trust - Frontsheet'!$A$16:$AC$215,6,0)="","",VLOOKUP(A172,'Trust - Frontsheet'!$A$16:$AC$216,6,0))</f>
        <v/>
      </c>
      <c r="E172" s="66" t="str">
        <f ca="1">IF(A172="","",IF(AND('Trust - Frontsheet'!AK174&gt;1,ISNUMBER('Trust - Frontsheet'!AK174)),"Registered Nurses/Midwives Avg Day Fill rate &gt; 100%",""))</f>
        <v/>
      </c>
      <c r="F172" s="66" t="str">
        <f ca="1">IF(A172="","",IF(AND(ISNUMBER('Trust - Frontsheet'!AL174),'Trust - Frontsheet'!AL174&gt;1),"Non-Registered Nurses/Midwives Avg Day Fill rate &gt; 100%",""))</f>
        <v/>
      </c>
      <c r="G172" s="66" t="str">
        <f ca="1">IF(A172="","",IF(AND(ISNUMBER('Trust - Frontsheet'!AM174),'Trust - Frontsheet'!AM174&gt;1),"Registered Nursing Associates Day Fill rate &gt; 100%",""))</f>
        <v/>
      </c>
      <c r="H172" s="66" t="str">
        <f ca="1">IF(A172="","",IF(AND(ISNUMBER('Trust - Frontsheet'!AN174),'Trust - Frontsheet'!AN174&gt;1),"Non-Registered Nursing Associates Day Fill rate &gt; 100%",""))</f>
        <v/>
      </c>
      <c r="I172" s="66" t="str">
        <f ca="1">IF(A172="","",IF(AND(ISNUMBER('Trust - Frontsheet'!AO174),'Trust - Frontsheet'!AO174&gt;1),"Registered Nurses/Midwives Avg Night Fill rate &gt; 100%",""))</f>
        <v/>
      </c>
      <c r="J172" s="66" t="str">
        <f ca="1">IF(A172="","",IF(AND(ISNUMBER('Trust - Frontsheet'!AP174),'Trust - Frontsheet'!AP174&gt;1),"Non-Registered Nurses/Midwives Avg Night Fill rate &gt;100%",""))</f>
        <v/>
      </c>
      <c r="K172" s="66" t="str">
        <f ca="1">IF(A172="","",IF(AND(ISNUMBER('Trust - Frontsheet'!AQ174),'Trust - Frontsheet'!AQ174&gt;1),"Registered Nursing Associates Avg Night Fill rate 100%",""))</f>
        <v/>
      </c>
      <c r="L172" s="66" t="str">
        <f ca="1">IF(A172="","",IF(AND(ISNUMBER('Trust - Frontsheet'!AR174),'Trust - Frontsheet'!AR174&gt;1),"Non-Registered Nursing Associates Avg Night Fill rate &gt; 100%",""))</f>
        <v/>
      </c>
      <c r="M172" s="66" t="str">
        <f ca="1">IF(A172="","",IF(AND(ISNUMBER('Trust - Frontsheet'!AS174),'Trust - Frontsheet'!AS174&gt;1),"Registered Allied Health Professionals Avg Fill rate &gt; 100%",""))</f>
        <v/>
      </c>
      <c r="N172" s="66" t="str">
        <f ca="1">IF(A172="","",IF(AND(ISNUMBER('Trust - Frontsheet'!AT174),'Trust - Frontsheet'!AT174&gt;1),"Non-Registered Allied Health Professionals Avg Fill rate &gt; 100%",""))</f>
        <v/>
      </c>
      <c r="O172" s="66" t="str">
        <f ca="1">IF(A172="","",IF((VLOOKUP(A172,'Trust - Frontsheet'!$A$16:$AC$216,9,0)+VLOOKUP(A172,'Trust - Frontsheet'!$A$16:$AC$216,11,0)+VLOOKUP(A172,'Trust - Frontsheet'!$A$16:$AC$216,13,0)+VLOOKUP(A172,'Trust - Frontsheet'!$A$16:$AC$216,15,0)+VLOOKUP(A172,'Trust - Frontsheet'!$A$16:$AC$216,17,0)+VLOOKUP(A172,'Trust - Frontsheet'!$A$16:$AC$216,19,0)+VLOOKUP(A172,'Trust - Frontsheet'!$A$16:$AC$216,21,0)+VLOOKUP(A172,'Trust - Frontsheet'!$A$16:$AC$216,23,0)+VLOOKUP(A172,'Trust - Frontsheet'!$A$16:$AC$216,25,0)+VLOOKUP(A172,'Trust - Frontsheet'!$A$16:$AC$216,27,0))&lt;=0,"Planned hours aren't greater than zero",""))</f>
        <v/>
      </c>
      <c r="P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Frontsheet'!$A$16:$AC$216,28,0))&lt;=0,"Actual hours aren't greater than zero",""))</f>
        <v/>
      </c>
      <c r="Q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Frontsheet'!$A$16:$AC$216,28,0))&lt;1448,"Actual hours are under 1448",""))</f>
        <v/>
      </c>
      <c r="R172" s="66" t="str">
        <f ca="1">IF(A172="","",IF((VLOOKUP(A172,'Trust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Frontsheet'!$A$16:$AC$216,28,0))&gt;30000,"Actual hours are greater than 30,000",""))</f>
        <v/>
      </c>
      <c r="S172" s="66" t="str">
        <f ca="1">IF(A172="","",IF(AND((VLOOKUP(A172,'Trust - Frontsheet'!$A$16:$AC$216,10,0)+VLOOKUP(A172,'Trust - Frontsheet'!$A$16:$AC$216,12,0)+VLOOKUP(A172,'Trust - Frontsheet'!$A$16:$AC$216,14,0)+VLOOKUP(A172,'Trust - Frontsheet'!$A$16:$AC$216,16,0)+VLOOKUP(A172,'Trust - Frontsheet'!$A$16:$AC$216,18,0)+VLOOKUP(A172,'Trust - Frontsheet'!$A$16:$AC$216,20,0)+VLOOKUP(A172,'Trust - Frontsheet'!$A$16:$AC$216,22,0)+VLOOKUP(A172,'Trust - Frontsheet'!$A$16:$AC$216,24,0)+VLOOKUP(A172,'Trust - Frontsheet'!$A$16:$AC$216,26,0)+VLOOKUP(A172,'Trust - Frontsheet'!$A$16:$AC$216,28,0))&gt;0,VLOOKUP(A172,'Trust - Frontsheet'!$A$16:$AC$216,29,0)&lt;=0),"Actual hours entered with no patient count",""))</f>
        <v/>
      </c>
    </row>
    <row r="173" spans="1:19" ht="45" customHeight="1" x14ac:dyDescent="0.2">
      <c r="A173" s="66" t="str">
        <f ca="1">IF('Trust - Frontsheet'!A175="","",'Trust - Frontsheet'!A175)</f>
        <v/>
      </c>
      <c r="B173" s="66" t="str">
        <f ca="1">IF('Trust - Frontsheet'!A175="","",'Trust - Frontsheet'!D175)</f>
        <v/>
      </c>
      <c r="C173" s="66" t="str">
        <f ca="1">IF(VLOOKUP(A173,'Trust - Frontsheet'!$A$16:$AC$215,5,0)="","",VLOOKUP(A173,'Trust - Frontsheet'!$A$16:$AC$216,5,0))</f>
        <v/>
      </c>
      <c r="D173" s="66" t="str">
        <f ca="1">IF(VLOOKUP(A173,'Trust - Frontsheet'!$A$16:$AC$215,6,0)="","",VLOOKUP(A173,'Trust - Frontsheet'!$A$16:$AC$216,6,0))</f>
        <v/>
      </c>
      <c r="E173" s="66" t="str">
        <f ca="1">IF(A173="","",IF(AND('Trust - Frontsheet'!AK175&gt;1,ISNUMBER('Trust - Frontsheet'!AK175)),"Registered Nurses/Midwives Avg Day Fill rate &gt; 100%",""))</f>
        <v/>
      </c>
      <c r="F173" s="66" t="str">
        <f ca="1">IF(A173="","",IF(AND(ISNUMBER('Trust - Frontsheet'!AL175),'Trust - Frontsheet'!AL175&gt;1),"Non-Registered Nurses/Midwives Avg Day Fill rate &gt; 100%",""))</f>
        <v/>
      </c>
      <c r="G173" s="66" t="str">
        <f ca="1">IF(A173="","",IF(AND(ISNUMBER('Trust - Frontsheet'!AM175),'Trust - Frontsheet'!AM175&gt;1),"Registered Nursing Associates Day Fill rate &gt; 100%",""))</f>
        <v/>
      </c>
      <c r="H173" s="66" t="str">
        <f ca="1">IF(A173="","",IF(AND(ISNUMBER('Trust - Frontsheet'!AN175),'Trust - Frontsheet'!AN175&gt;1),"Non-Registered Nursing Associates Day Fill rate &gt; 100%",""))</f>
        <v/>
      </c>
      <c r="I173" s="66" t="str">
        <f ca="1">IF(A173="","",IF(AND(ISNUMBER('Trust - Frontsheet'!AO175),'Trust - Frontsheet'!AO175&gt;1),"Registered Nurses/Midwives Avg Night Fill rate &gt; 100%",""))</f>
        <v/>
      </c>
      <c r="J173" s="66" t="str">
        <f ca="1">IF(A173="","",IF(AND(ISNUMBER('Trust - Frontsheet'!AP175),'Trust - Frontsheet'!AP175&gt;1),"Non-Registered Nurses/Midwives Avg Night Fill rate &gt;100%",""))</f>
        <v/>
      </c>
      <c r="K173" s="66" t="str">
        <f ca="1">IF(A173="","",IF(AND(ISNUMBER('Trust - Frontsheet'!AQ175),'Trust - Frontsheet'!AQ175&gt;1),"Registered Nursing Associates Avg Night Fill rate 100%",""))</f>
        <v/>
      </c>
      <c r="L173" s="66" t="str">
        <f ca="1">IF(A173="","",IF(AND(ISNUMBER('Trust - Frontsheet'!AR175),'Trust - Frontsheet'!AR175&gt;1),"Non-Registered Nursing Associates Avg Night Fill rate &gt; 100%",""))</f>
        <v/>
      </c>
      <c r="M173" s="66" t="str">
        <f ca="1">IF(A173="","",IF(AND(ISNUMBER('Trust - Frontsheet'!AS175),'Trust - Frontsheet'!AS175&gt;1),"Registered Allied Health Professionals Avg Fill rate &gt; 100%",""))</f>
        <v/>
      </c>
      <c r="N173" s="66" t="str">
        <f ca="1">IF(A173="","",IF(AND(ISNUMBER('Trust - Frontsheet'!AT175),'Trust - Frontsheet'!AT175&gt;1),"Non-Registered Allied Health Professionals Avg Fill rate &gt; 100%",""))</f>
        <v/>
      </c>
      <c r="O173" s="66" t="str">
        <f ca="1">IF(A173="","",IF((VLOOKUP(A173,'Trust - Frontsheet'!$A$16:$AC$216,9,0)+VLOOKUP(A173,'Trust - Frontsheet'!$A$16:$AC$216,11,0)+VLOOKUP(A173,'Trust - Frontsheet'!$A$16:$AC$216,13,0)+VLOOKUP(A173,'Trust - Frontsheet'!$A$16:$AC$216,15,0)+VLOOKUP(A173,'Trust - Frontsheet'!$A$16:$AC$216,17,0)+VLOOKUP(A173,'Trust - Frontsheet'!$A$16:$AC$216,19,0)+VLOOKUP(A173,'Trust - Frontsheet'!$A$16:$AC$216,21,0)+VLOOKUP(A173,'Trust - Frontsheet'!$A$16:$AC$216,23,0)+VLOOKUP(A173,'Trust - Frontsheet'!$A$16:$AC$216,25,0)+VLOOKUP(A173,'Trust - Frontsheet'!$A$16:$AC$216,27,0))&lt;=0,"Planned hours aren't greater than zero",""))</f>
        <v/>
      </c>
      <c r="P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Frontsheet'!$A$16:$AC$216,28,0))&lt;=0,"Actual hours aren't greater than zero",""))</f>
        <v/>
      </c>
      <c r="Q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Frontsheet'!$A$16:$AC$216,28,0))&lt;1448,"Actual hours are under 1448",""))</f>
        <v/>
      </c>
      <c r="R173" s="66" t="str">
        <f ca="1">IF(A173="","",IF((VLOOKUP(A173,'Trust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Frontsheet'!$A$16:$AC$216,28,0))&gt;30000,"Actual hours are greater than 30,000",""))</f>
        <v/>
      </c>
      <c r="S173" s="66" t="str">
        <f ca="1">IF(A173="","",IF(AND((VLOOKUP(A173,'Trust - Frontsheet'!$A$16:$AC$216,10,0)+VLOOKUP(A173,'Trust - Frontsheet'!$A$16:$AC$216,12,0)+VLOOKUP(A173,'Trust - Frontsheet'!$A$16:$AC$216,14,0)+VLOOKUP(A173,'Trust - Frontsheet'!$A$16:$AC$216,16,0)+VLOOKUP(A173,'Trust - Frontsheet'!$A$16:$AC$216,18,0)+VLOOKUP(A173,'Trust - Frontsheet'!$A$16:$AC$216,20,0)+VLOOKUP(A173,'Trust - Frontsheet'!$A$16:$AC$216,22,0)+VLOOKUP(A173,'Trust - Frontsheet'!$A$16:$AC$216,24,0)+VLOOKUP(A173,'Trust - Frontsheet'!$A$16:$AC$216,26,0)+VLOOKUP(A173,'Trust - Frontsheet'!$A$16:$AC$216,28,0))&gt;0,VLOOKUP(A173,'Trust - Frontsheet'!$A$16:$AC$216,29,0)&lt;=0),"Actual hours entered with no patient count",""))</f>
        <v/>
      </c>
    </row>
    <row r="174" spans="1:19" ht="45" customHeight="1" x14ac:dyDescent="0.2">
      <c r="A174" s="66" t="str">
        <f ca="1">IF('Trust - Frontsheet'!A176="","",'Trust - Frontsheet'!A176)</f>
        <v/>
      </c>
      <c r="B174" s="66" t="str">
        <f ca="1">IF('Trust - Frontsheet'!A176="","",'Trust - Frontsheet'!D176)</f>
        <v/>
      </c>
      <c r="C174" s="66" t="str">
        <f ca="1">IF(VLOOKUP(A174,'Trust - Frontsheet'!$A$16:$AC$215,5,0)="","",VLOOKUP(A174,'Trust - Frontsheet'!$A$16:$AC$216,5,0))</f>
        <v/>
      </c>
      <c r="D174" s="66" t="str">
        <f ca="1">IF(VLOOKUP(A174,'Trust - Frontsheet'!$A$16:$AC$215,6,0)="","",VLOOKUP(A174,'Trust - Frontsheet'!$A$16:$AC$216,6,0))</f>
        <v/>
      </c>
      <c r="E174" s="66" t="str">
        <f ca="1">IF(A174="","",IF(AND('Trust - Frontsheet'!AK176&gt;1,ISNUMBER('Trust - Frontsheet'!AK176)),"Registered Nurses/Midwives Avg Day Fill rate &gt; 100%",""))</f>
        <v/>
      </c>
      <c r="F174" s="66" t="str">
        <f ca="1">IF(A174="","",IF(AND(ISNUMBER('Trust - Frontsheet'!AL176),'Trust - Frontsheet'!AL176&gt;1),"Non-Registered Nurses/Midwives Avg Day Fill rate &gt; 100%",""))</f>
        <v/>
      </c>
      <c r="G174" s="66" t="str">
        <f ca="1">IF(A174="","",IF(AND(ISNUMBER('Trust - Frontsheet'!AM176),'Trust - Frontsheet'!AM176&gt;1),"Registered Nursing Associates Day Fill rate &gt; 100%",""))</f>
        <v/>
      </c>
      <c r="H174" s="66" t="str">
        <f ca="1">IF(A174="","",IF(AND(ISNUMBER('Trust - Frontsheet'!AN176),'Trust - Frontsheet'!AN176&gt;1),"Non-Registered Nursing Associates Day Fill rate &gt; 100%",""))</f>
        <v/>
      </c>
      <c r="I174" s="66" t="str">
        <f ca="1">IF(A174="","",IF(AND(ISNUMBER('Trust - Frontsheet'!AO176),'Trust - Frontsheet'!AO176&gt;1),"Registered Nurses/Midwives Avg Night Fill rate &gt; 100%",""))</f>
        <v/>
      </c>
      <c r="J174" s="66" t="str">
        <f ca="1">IF(A174="","",IF(AND(ISNUMBER('Trust - Frontsheet'!AP176),'Trust - Frontsheet'!AP176&gt;1),"Non-Registered Nurses/Midwives Avg Night Fill rate &gt;100%",""))</f>
        <v/>
      </c>
      <c r="K174" s="66" t="str">
        <f ca="1">IF(A174="","",IF(AND(ISNUMBER('Trust - Frontsheet'!AQ176),'Trust - Frontsheet'!AQ176&gt;1),"Registered Nursing Associates Avg Night Fill rate 100%",""))</f>
        <v/>
      </c>
      <c r="L174" s="66" t="str">
        <f ca="1">IF(A174="","",IF(AND(ISNUMBER('Trust - Frontsheet'!AR176),'Trust - Frontsheet'!AR176&gt;1),"Non-Registered Nursing Associates Avg Night Fill rate &gt; 100%",""))</f>
        <v/>
      </c>
      <c r="M174" s="66" t="str">
        <f ca="1">IF(A174="","",IF(AND(ISNUMBER('Trust - Frontsheet'!AS176),'Trust - Frontsheet'!AS176&gt;1),"Registered Allied Health Professionals Avg Fill rate &gt; 100%",""))</f>
        <v/>
      </c>
      <c r="N174" s="66" t="str">
        <f ca="1">IF(A174="","",IF(AND(ISNUMBER('Trust - Frontsheet'!AT176),'Trust - Frontsheet'!AT176&gt;1),"Non-Registered Allied Health Professionals Avg Fill rate &gt; 100%",""))</f>
        <v/>
      </c>
      <c r="O174" s="66" t="str">
        <f ca="1">IF(A174="","",IF((VLOOKUP(A174,'Trust - Frontsheet'!$A$16:$AC$216,9,0)+VLOOKUP(A174,'Trust - Frontsheet'!$A$16:$AC$216,11,0)+VLOOKUP(A174,'Trust - Frontsheet'!$A$16:$AC$216,13,0)+VLOOKUP(A174,'Trust - Frontsheet'!$A$16:$AC$216,15,0)+VLOOKUP(A174,'Trust - Frontsheet'!$A$16:$AC$216,17,0)+VLOOKUP(A174,'Trust - Frontsheet'!$A$16:$AC$216,19,0)+VLOOKUP(A174,'Trust - Frontsheet'!$A$16:$AC$216,21,0)+VLOOKUP(A174,'Trust - Frontsheet'!$A$16:$AC$216,23,0)+VLOOKUP(A174,'Trust - Frontsheet'!$A$16:$AC$216,25,0)+VLOOKUP(A174,'Trust - Frontsheet'!$A$16:$AC$216,27,0))&lt;=0,"Planned hours aren't greater than zero",""))</f>
        <v/>
      </c>
      <c r="P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Frontsheet'!$A$16:$AC$216,28,0))&lt;=0,"Actual hours aren't greater than zero",""))</f>
        <v/>
      </c>
      <c r="Q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Frontsheet'!$A$16:$AC$216,28,0))&lt;1448,"Actual hours are under 1448",""))</f>
        <v/>
      </c>
      <c r="R174" s="66" t="str">
        <f ca="1">IF(A174="","",IF((VLOOKUP(A174,'Trust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Frontsheet'!$A$16:$AC$216,28,0))&gt;30000,"Actual hours are greater than 30,000",""))</f>
        <v/>
      </c>
      <c r="S174" s="66" t="str">
        <f ca="1">IF(A174="","",IF(AND((VLOOKUP(A174,'Trust - Frontsheet'!$A$16:$AC$216,10,0)+VLOOKUP(A174,'Trust - Frontsheet'!$A$16:$AC$216,12,0)+VLOOKUP(A174,'Trust - Frontsheet'!$A$16:$AC$216,14,0)+VLOOKUP(A174,'Trust - Frontsheet'!$A$16:$AC$216,16,0)+VLOOKUP(A174,'Trust - Frontsheet'!$A$16:$AC$216,18,0)+VLOOKUP(A174,'Trust - Frontsheet'!$A$16:$AC$216,20,0)+VLOOKUP(A174,'Trust - Frontsheet'!$A$16:$AC$216,22,0)+VLOOKUP(A174,'Trust - Frontsheet'!$A$16:$AC$216,24,0)+VLOOKUP(A174,'Trust - Frontsheet'!$A$16:$AC$216,26,0)+VLOOKUP(A174,'Trust - Frontsheet'!$A$16:$AC$216,28,0))&gt;0,VLOOKUP(A174,'Trust - Frontsheet'!$A$16:$AC$216,29,0)&lt;=0),"Actual hours entered with no patient count",""))</f>
        <v/>
      </c>
    </row>
    <row r="175" spans="1:19" ht="45" customHeight="1" x14ac:dyDescent="0.2">
      <c r="A175" s="66" t="str">
        <f ca="1">IF('Trust - Frontsheet'!A177="","",'Trust - Frontsheet'!A177)</f>
        <v/>
      </c>
      <c r="B175" s="66" t="str">
        <f ca="1">IF('Trust - Frontsheet'!A177="","",'Trust - Frontsheet'!D177)</f>
        <v/>
      </c>
      <c r="C175" s="66" t="str">
        <f ca="1">IF(VLOOKUP(A175,'Trust - Frontsheet'!$A$16:$AC$215,5,0)="","",VLOOKUP(A175,'Trust - Frontsheet'!$A$16:$AC$216,5,0))</f>
        <v/>
      </c>
      <c r="D175" s="66" t="str">
        <f ca="1">IF(VLOOKUP(A175,'Trust - Frontsheet'!$A$16:$AC$215,6,0)="","",VLOOKUP(A175,'Trust - Frontsheet'!$A$16:$AC$216,6,0))</f>
        <v/>
      </c>
      <c r="E175" s="66" t="str">
        <f ca="1">IF(A175="","",IF(AND('Trust - Frontsheet'!AK177&gt;1,ISNUMBER('Trust - Frontsheet'!AK177)),"Registered Nurses/Midwives Avg Day Fill rate &gt; 100%",""))</f>
        <v/>
      </c>
      <c r="F175" s="66" t="str">
        <f ca="1">IF(A175="","",IF(AND(ISNUMBER('Trust - Frontsheet'!AL177),'Trust - Frontsheet'!AL177&gt;1),"Non-Registered Nurses/Midwives Avg Day Fill rate &gt; 100%",""))</f>
        <v/>
      </c>
      <c r="G175" s="66" t="str">
        <f ca="1">IF(A175="","",IF(AND(ISNUMBER('Trust - Frontsheet'!AM177),'Trust - Frontsheet'!AM177&gt;1),"Registered Nursing Associates Day Fill rate &gt; 100%",""))</f>
        <v/>
      </c>
      <c r="H175" s="66" t="str">
        <f ca="1">IF(A175="","",IF(AND(ISNUMBER('Trust - Frontsheet'!AN177),'Trust - Frontsheet'!AN177&gt;1),"Non-Registered Nursing Associates Day Fill rate &gt; 100%",""))</f>
        <v/>
      </c>
      <c r="I175" s="66" t="str">
        <f ca="1">IF(A175="","",IF(AND(ISNUMBER('Trust - Frontsheet'!AO177),'Trust - Frontsheet'!AO177&gt;1),"Registered Nurses/Midwives Avg Night Fill rate &gt; 100%",""))</f>
        <v/>
      </c>
      <c r="J175" s="66" t="str">
        <f ca="1">IF(A175="","",IF(AND(ISNUMBER('Trust - Frontsheet'!AP177),'Trust - Frontsheet'!AP177&gt;1),"Non-Registered Nurses/Midwives Avg Night Fill rate &gt;100%",""))</f>
        <v/>
      </c>
      <c r="K175" s="66" t="str">
        <f ca="1">IF(A175="","",IF(AND(ISNUMBER('Trust - Frontsheet'!AQ177),'Trust - Frontsheet'!AQ177&gt;1),"Registered Nursing Associates Avg Night Fill rate 100%",""))</f>
        <v/>
      </c>
      <c r="L175" s="66" t="str">
        <f ca="1">IF(A175="","",IF(AND(ISNUMBER('Trust - Frontsheet'!AR177),'Trust - Frontsheet'!AR177&gt;1),"Non-Registered Nursing Associates Avg Night Fill rate &gt; 100%",""))</f>
        <v/>
      </c>
      <c r="M175" s="66" t="str">
        <f ca="1">IF(A175="","",IF(AND(ISNUMBER('Trust - Frontsheet'!AS177),'Trust - Frontsheet'!AS177&gt;1),"Registered Allied Health Professionals Avg Fill rate &gt; 100%",""))</f>
        <v/>
      </c>
      <c r="N175" s="66" t="str">
        <f ca="1">IF(A175="","",IF(AND(ISNUMBER('Trust - Frontsheet'!AT177),'Trust - Frontsheet'!AT177&gt;1),"Non-Registered Allied Health Professionals Avg Fill rate &gt; 100%",""))</f>
        <v/>
      </c>
      <c r="O175" s="66" t="str">
        <f ca="1">IF(A175="","",IF((VLOOKUP(A175,'Trust - Frontsheet'!$A$16:$AC$216,9,0)+VLOOKUP(A175,'Trust - Frontsheet'!$A$16:$AC$216,11,0)+VLOOKUP(A175,'Trust - Frontsheet'!$A$16:$AC$216,13,0)+VLOOKUP(A175,'Trust - Frontsheet'!$A$16:$AC$216,15,0)+VLOOKUP(A175,'Trust - Frontsheet'!$A$16:$AC$216,17,0)+VLOOKUP(A175,'Trust - Frontsheet'!$A$16:$AC$216,19,0)+VLOOKUP(A175,'Trust - Frontsheet'!$A$16:$AC$216,21,0)+VLOOKUP(A175,'Trust - Frontsheet'!$A$16:$AC$216,23,0)+VLOOKUP(A175,'Trust - Frontsheet'!$A$16:$AC$216,25,0)+VLOOKUP(A175,'Trust - Frontsheet'!$A$16:$AC$216,27,0))&lt;=0,"Planned hours aren't greater than zero",""))</f>
        <v/>
      </c>
      <c r="P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Frontsheet'!$A$16:$AC$216,28,0))&lt;=0,"Actual hours aren't greater than zero",""))</f>
        <v/>
      </c>
      <c r="Q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Frontsheet'!$A$16:$AC$216,28,0))&lt;1448,"Actual hours are under 1448",""))</f>
        <v/>
      </c>
      <c r="R175" s="66" t="str">
        <f ca="1">IF(A175="","",IF((VLOOKUP(A175,'Trust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Frontsheet'!$A$16:$AC$216,28,0))&gt;30000,"Actual hours are greater than 30,000",""))</f>
        <v/>
      </c>
      <c r="S175" s="66" t="str">
        <f ca="1">IF(A175="","",IF(AND((VLOOKUP(A175,'Trust - Frontsheet'!$A$16:$AC$216,10,0)+VLOOKUP(A175,'Trust - Frontsheet'!$A$16:$AC$216,12,0)+VLOOKUP(A175,'Trust - Frontsheet'!$A$16:$AC$216,14,0)+VLOOKUP(A175,'Trust - Frontsheet'!$A$16:$AC$216,16,0)+VLOOKUP(A175,'Trust - Frontsheet'!$A$16:$AC$216,18,0)+VLOOKUP(A175,'Trust - Frontsheet'!$A$16:$AC$216,20,0)+VLOOKUP(A175,'Trust - Frontsheet'!$A$16:$AC$216,22,0)+VLOOKUP(A175,'Trust - Frontsheet'!$A$16:$AC$216,24,0)+VLOOKUP(A175,'Trust - Frontsheet'!$A$16:$AC$216,26,0)+VLOOKUP(A175,'Trust - Frontsheet'!$A$16:$AC$216,28,0))&gt;0,VLOOKUP(A175,'Trust - Frontsheet'!$A$16:$AC$216,29,0)&lt;=0),"Actual hours entered with no patient count",""))</f>
        <v/>
      </c>
    </row>
    <row r="176" spans="1:19" ht="45" customHeight="1" x14ac:dyDescent="0.2">
      <c r="A176" s="66" t="str">
        <f ca="1">IF('Trust - Frontsheet'!A178="","",'Trust - Frontsheet'!A178)</f>
        <v/>
      </c>
      <c r="B176" s="66" t="str">
        <f ca="1">IF('Trust - Frontsheet'!A178="","",'Trust - Frontsheet'!D178)</f>
        <v/>
      </c>
      <c r="C176" s="66" t="str">
        <f ca="1">IF(VLOOKUP(A176,'Trust - Frontsheet'!$A$16:$AC$215,5,0)="","",VLOOKUP(A176,'Trust - Frontsheet'!$A$16:$AC$216,5,0))</f>
        <v/>
      </c>
      <c r="D176" s="66" t="str">
        <f ca="1">IF(VLOOKUP(A176,'Trust - Frontsheet'!$A$16:$AC$215,6,0)="","",VLOOKUP(A176,'Trust - Frontsheet'!$A$16:$AC$216,6,0))</f>
        <v/>
      </c>
      <c r="E176" s="66" t="str">
        <f ca="1">IF(A176="","",IF(AND('Trust - Frontsheet'!AK178&gt;1,ISNUMBER('Trust - Frontsheet'!AK178)),"Registered Nurses/Midwives Avg Day Fill rate &gt; 100%",""))</f>
        <v/>
      </c>
      <c r="F176" s="66" t="str">
        <f ca="1">IF(A176="","",IF(AND(ISNUMBER('Trust - Frontsheet'!AL178),'Trust - Frontsheet'!AL178&gt;1),"Non-Registered Nurses/Midwives Avg Day Fill rate &gt; 100%",""))</f>
        <v/>
      </c>
      <c r="G176" s="66" t="str">
        <f ca="1">IF(A176="","",IF(AND(ISNUMBER('Trust - Frontsheet'!AM178),'Trust - Frontsheet'!AM178&gt;1),"Registered Nursing Associates Day Fill rate &gt; 100%",""))</f>
        <v/>
      </c>
      <c r="H176" s="66" t="str">
        <f ca="1">IF(A176="","",IF(AND(ISNUMBER('Trust - Frontsheet'!AN178),'Trust - Frontsheet'!AN178&gt;1),"Non-Registered Nursing Associates Day Fill rate &gt; 100%",""))</f>
        <v/>
      </c>
      <c r="I176" s="66" t="str">
        <f ca="1">IF(A176="","",IF(AND(ISNUMBER('Trust - Frontsheet'!AO178),'Trust - Frontsheet'!AO178&gt;1),"Registered Nurses/Midwives Avg Night Fill rate &gt; 100%",""))</f>
        <v/>
      </c>
      <c r="J176" s="66" t="str">
        <f ca="1">IF(A176="","",IF(AND(ISNUMBER('Trust - Frontsheet'!AP178),'Trust - Frontsheet'!AP178&gt;1),"Non-Registered Nurses/Midwives Avg Night Fill rate &gt;100%",""))</f>
        <v/>
      </c>
      <c r="K176" s="66" t="str">
        <f ca="1">IF(A176="","",IF(AND(ISNUMBER('Trust - Frontsheet'!AQ178),'Trust - Frontsheet'!AQ178&gt;1),"Registered Nursing Associates Avg Night Fill rate 100%",""))</f>
        <v/>
      </c>
      <c r="L176" s="66" t="str">
        <f ca="1">IF(A176="","",IF(AND(ISNUMBER('Trust - Frontsheet'!AR178),'Trust - Frontsheet'!AR178&gt;1),"Non-Registered Nursing Associates Avg Night Fill rate &gt; 100%",""))</f>
        <v/>
      </c>
      <c r="M176" s="66" t="str">
        <f ca="1">IF(A176="","",IF(AND(ISNUMBER('Trust - Frontsheet'!AS178),'Trust - Frontsheet'!AS178&gt;1),"Registered Allied Health Professionals Avg Fill rate &gt; 100%",""))</f>
        <v/>
      </c>
      <c r="N176" s="66" t="str">
        <f ca="1">IF(A176="","",IF(AND(ISNUMBER('Trust - Frontsheet'!AT178),'Trust - Frontsheet'!AT178&gt;1),"Non-Registered Allied Health Professionals Avg Fill rate &gt; 100%",""))</f>
        <v/>
      </c>
      <c r="O176" s="66" t="str">
        <f ca="1">IF(A176="","",IF((VLOOKUP(A176,'Trust - Frontsheet'!$A$16:$AC$216,9,0)+VLOOKUP(A176,'Trust - Frontsheet'!$A$16:$AC$216,11,0)+VLOOKUP(A176,'Trust - Frontsheet'!$A$16:$AC$216,13,0)+VLOOKUP(A176,'Trust - Frontsheet'!$A$16:$AC$216,15,0)+VLOOKUP(A176,'Trust - Frontsheet'!$A$16:$AC$216,17,0)+VLOOKUP(A176,'Trust - Frontsheet'!$A$16:$AC$216,19,0)+VLOOKUP(A176,'Trust - Frontsheet'!$A$16:$AC$216,21,0)+VLOOKUP(A176,'Trust - Frontsheet'!$A$16:$AC$216,23,0)+VLOOKUP(A176,'Trust - Frontsheet'!$A$16:$AC$216,25,0)+VLOOKUP(A176,'Trust - Frontsheet'!$A$16:$AC$216,27,0))&lt;=0,"Planned hours aren't greater than zero",""))</f>
        <v/>
      </c>
      <c r="P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Frontsheet'!$A$16:$AC$216,28,0))&lt;=0,"Actual hours aren't greater than zero",""))</f>
        <v/>
      </c>
      <c r="Q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Frontsheet'!$A$16:$AC$216,28,0))&lt;1448,"Actual hours are under 1448",""))</f>
        <v/>
      </c>
      <c r="R176" s="66" t="str">
        <f ca="1">IF(A176="","",IF((VLOOKUP(A176,'Trust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Frontsheet'!$A$16:$AC$216,28,0))&gt;30000,"Actual hours are greater than 30,000",""))</f>
        <v/>
      </c>
      <c r="S176" s="66" t="str">
        <f ca="1">IF(A176="","",IF(AND((VLOOKUP(A176,'Trust - Frontsheet'!$A$16:$AC$216,10,0)+VLOOKUP(A176,'Trust - Frontsheet'!$A$16:$AC$216,12,0)+VLOOKUP(A176,'Trust - Frontsheet'!$A$16:$AC$216,14,0)+VLOOKUP(A176,'Trust - Frontsheet'!$A$16:$AC$216,16,0)+VLOOKUP(A176,'Trust - Frontsheet'!$A$16:$AC$216,18,0)+VLOOKUP(A176,'Trust - Frontsheet'!$A$16:$AC$216,20,0)+VLOOKUP(A176,'Trust - Frontsheet'!$A$16:$AC$216,22,0)+VLOOKUP(A176,'Trust - Frontsheet'!$A$16:$AC$216,24,0)+VLOOKUP(A176,'Trust - Frontsheet'!$A$16:$AC$216,26,0)+VLOOKUP(A176,'Trust - Frontsheet'!$A$16:$AC$216,28,0))&gt;0,VLOOKUP(A176,'Trust - Frontsheet'!$A$16:$AC$216,29,0)&lt;=0),"Actual hours entered with no patient count",""))</f>
        <v/>
      </c>
    </row>
    <row r="177" spans="1:19" ht="45" customHeight="1" x14ac:dyDescent="0.2">
      <c r="A177" s="66" t="str">
        <f ca="1">IF('Trust - Frontsheet'!A179="","",'Trust - Frontsheet'!A179)</f>
        <v/>
      </c>
      <c r="B177" s="66" t="str">
        <f ca="1">IF('Trust - Frontsheet'!A179="","",'Trust - Frontsheet'!D179)</f>
        <v/>
      </c>
      <c r="C177" s="66" t="str">
        <f ca="1">IF(VLOOKUP(A177,'Trust - Frontsheet'!$A$16:$AC$215,5,0)="","",VLOOKUP(A177,'Trust - Frontsheet'!$A$16:$AC$216,5,0))</f>
        <v/>
      </c>
      <c r="D177" s="66" t="str">
        <f ca="1">IF(VLOOKUP(A177,'Trust - Frontsheet'!$A$16:$AC$215,6,0)="","",VLOOKUP(A177,'Trust - Frontsheet'!$A$16:$AC$216,6,0))</f>
        <v/>
      </c>
      <c r="E177" s="66" t="str">
        <f ca="1">IF(A177="","",IF(AND('Trust - Frontsheet'!AK179&gt;1,ISNUMBER('Trust - Frontsheet'!AK179)),"Registered Nurses/Midwives Avg Day Fill rate &gt; 100%",""))</f>
        <v/>
      </c>
      <c r="F177" s="66" t="str">
        <f ca="1">IF(A177="","",IF(AND(ISNUMBER('Trust - Frontsheet'!AL179),'Trust - Frontsheet'!AL179&gt;1),"Non-Registered Nurses/Midwives Avg Day Fill rate &gt; 100%",""))</f>
        <v/>
      </c>
      <c r="G177" s="66" t="str">
        <f ca="1">IF(A177="","",IF(AND(ISNUMBER('Trust - Frontsheet'!AM179),'Trust - Frontsheet'!AM179&gt;1),"Registered Nursing Associates Day Fill rate &gt; 100%",""))</f>
        <v/>
      </c>
      <c r="H177" s="66" t="str">
        <f ca="1">IF(A177="","",IF(AND(ISNUMBER('Trust - Frontsheet'!AN179),'Trust - Frontsheet'!AN179&gt;1),"Non-Registered Nursing Associates Day Fill rate &gt; 100%",""))</f>
        <v/>
      </c>
      <c r="I177" s="66" t="str">
        <f ca="1">IF(A177="","",IF(AND(ISNUMBER('Trust - Frontsheet'!AO179),'Trust - Frontsheet'!AO179&gt;1),"Registered Nurses/Midwives Avg Night Fill rate &gt; 100%",""))</f>
        <v/>
      </c>
      <c r="J177" s="66" t="str">
        <f ca="1">IF(A177="","",IF(AND(ISNUMBER('Trust - Frontsheet'!AP179),'Trust - Frontsheet'!AP179&gt;1),"Non-Registered Nurses/Midwives Avg Night Fill rate &gt;100%",""))</f>
        <v/>
      </c>
      <c r="K177" s="66" t="str">
        <f ca="1">IF(A177="","",IF(AND(ISNUMBER('Trust - Frontsheet'!AQ179),'Trust - Frontsheet'!AQ179&gt;1),"Registered Nursing Associates Avg Night Fill rate 100%",""))</f>
        <v/>
      </c>
      <c r="L177" s="66" t="str">
        <f ca="1">IF(A177="","",IF(AND(ISNUMBER('Trust - Frontsheet'!AR179),'Trust - Frontsheet'!AR179&gt;1),"Non-Registered Nursing Associates Avg Night Fill rate &gt; 100%",""))</f>
        <v/>
      </c>
      <c r="M177" s="66" t="str">
        <f ca="1">IF(A177="","",IF(AND(ISNUMBER('Trust - Frontsheet'!AS179),'Trust - Frontsheet'!AS179&gt;1),"Registered Allied Health Professionals Avg Fill rate &gt; 100%",""))</f>
        <v/>
      </c>
      <c r="N177" s="66" t="str">
        <f ca="1">IF(A177="","",IF(AND(ISNUMBER('Trust - Frontsheet'!AT179),'Trust - Frontsheet'!AT179&gt;1),"Non-Registered Allied Health Professionals Avg Fill rate &gt; 100%",""))</f>
        <v/>
      </c>
      <c r="O177" s="66" t="str">
        <f ca="1">IF(A177="","",IF((VLOOKUP(A177,'Trust - Frontsheet'!$A$16:$AC$216,9,0)+VLOOKUP(A177,'Trust - Frontsheet'!$A$16:$AC$216,11,0)+VLOOKUP(A177,'Trust - Frontsheet'!$A$16:$AC$216,13,0)+VLOOKUP(A177,'Trust - Frontsheet'!$A$16:$AC$216,15,0)+VLOOKUP(A177,'Trust - Frontsheet'!$A$16:$AC$216,17,0)+VLOOKUP(A177,'Trust - Frontsheet'!$A$16:$AC$216,19,0)+VLOOKUP(A177,'Trust - Frontsheet'!$A$16:$AC$216,21,0)+VLOOKUP(A177,'Trust - Frontsheet'!$A$16:$AC$216,23,0)+VLOOKUP(A177,'Trust - Frontsheet'!$A$16:$AC$216,25,0)+VLOOKUP(A177,'Trust - Frontsheet'!$A$16:$AC$216,27,0))&lt;=0,"Planned hours aren't greater than zero",""))</f>
        <v/>
      </c>
      <c r="P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Frontsheet'!$A$16:$AC$216,28,0))&lt;=0,"Actual hours aren't greater than zero",""))</f>
        <v/>
      </c>
      <c r="Q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Frontsheet'!$A$16:$AC$216,28,0))&lt;1448,"Actual hours are under 1448",""))</f>
        <v/>
      </c>
      <c r="R177" s="66" t="str">
        <f ca="1">IF(A177="","",IF((VLOOKUP(A177,'Trust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Frontsheet'!$A$16:$AC$216,28,0))&gt;30000,"Actual hours are greater than 30,000",""))</f>
        <v/>
      </c>
      <c r="S177" s="66" t="str">
        <f ca="1">IF(A177="","",IF(AND((VLOOKUP(A177,'Trust - Frontsheet'!$A$16:$AC$216,10,0)+VLOOKUP(A177,'Trust - Frontsheet'!$A$16:$AC$216,12,0)+VLOOKUP(A177,'Trust - Frontsheet'!$A$16:$AC$216,14,0)+VLOOKUP(A177,'Trust - Frontsheet'!$A$16:$AC$216,16,0)+VLOOKUP(A177,'Trust - Frontsheet'!$A$16:$AC$216,18,0)+VLOOKUP(A177,'Trust - Frontsheet'!$A$16:$AC$216,20,0)+VLOOKUP(A177,'Trust - Frontsheet'!$A$16:$AC$216,22,0)+VLOOKUP(A177,'Trust - Frontsheet'!$A$16:$AC$216,24,0)+VLOOKUP(A177,'Trust - Frontsheet'!$A$16:$AC$216,26,0)+VLOOKUP(A177,'Trust - Frontsheet'!$A$16:$AC$216,28,0))&gt;0,VLOOKUP(A177,'Trust - Frontsheet'!$A$16:$AC$216,29,0)&lt;=0),"Actual hours entered with no patient count",""))</f>
        <v/>
      </c>
    </row>
    <row r="178" spans="1:19" ht="45" customHeight="1" x14ac:dyDescent="0.2">
      <c r="A178" s="66" t="str">
        <f ca="1">IF('Trust - Frontsheet'!A180="","",'Trust - Frontsheet'!A180)</f>
        <v/>
      </c>
      <c r="B178" s="66" t="str">
        <f ca="1">IF('Trust - Frontsheet'!A180="","",'Trust - Frontsheet'!D180)</f>
        <v/>
      </c>
      <c r="C178" s="66" t="str">
        <f ca="1">IF(VLOOKUP(A178,'Trust - Frontsheet'!$A$16:$AC$215,5,0)="","",VLOOKUP(A178,'Trust - Frontsheet'!$A$16:$AC$216,5,0))</f>
        <v/>
      </c>
      <c r="D178" s="66" t="str">
        <f ca="1">IF(VLOOKUP(A178,'Trust - Frontsheet'!$A$16:$AC$215,6,0)="","",VLOOKUP(A178,'Trust - Frontsheet'!$A$16:$AC$216,6,0))</f>
        <v/>
      </c>
      <c r="E178" s="66" t="str">
        <f ca="1">IF(A178="","",IF(AND('Trust - Frontsheet'!AK180&gt;1,ISNUMBER('Trust - Frontsheet'!AK180)),"Registered Nurses/Midwives Avg Day Fill rate &gt; 100%",""))</f>
        <v/>
      </c>
      <c r="F178" s="66" t="str">
        <f ca="1">IF(A178="","",IF(AND(ISNUMBER('Trust - Frontsheet'!AL180),'Trust - Frontsheet'!AL180&gt;1),"Non-Registered Nurses/Midwives Avg Day Fill rate &gt; 100%",""))</f>
        <v/>
      </c>
      <c r="G178" s="66" t="str">
        <f ca="1">IF(A178="","",IF(AND(ISNUMBER('Trust - Frontsheet'!AM180),'Trust - Frontsheet'!AM180&gt;1),"Registered Nursing Associates Day Fill rate &gt; 100%",""))</f>
        <v/>
      </c>
      <c r="H178" s="66" t="str">
        <f ca="1">IF(A178="","",IF(AND(ISNUMBER('Trust - Frontsheet'!AN180),'Trust - Frontsheet'!AN180&gt;1),"Non-Registered Nursing Associates Day Fill rate &gt; 100%",""))</f>
        <v/>
      </c>
      <c r="I178" s="66" t="str">
        <f ca="1">IF(A178="","",IF(AND(ISNUMBER('Trust - Frontsheet'!AO180),'Trust - Frontsheet'!AO180&gt;1),"Registered Nurses/Midwives Avg Night Fill rate &gt; 100%",""))</f>
        <v/>
      </c>
      <c r="J178" s="66" t="str">
        <f ca="1">IF(A178="","",IF(AND(ISNUMBER('Trust - Frontsheet'!AP180),'Trust - Frontsheet'!AP180&gt;1),"Non-Registered Nurses/Midwives Avg Night Fill rate &gt;100%",""))</f>
        <v/>
      </c>
      <c r="K178" s="66" t="str">
        <f ca="1">IF(A178="","",IF(AND(ISNUMBER('Trust - Frontsheet'!AQ180),'Trust - Frontsheet'!AQ180&gt;1),"Registered Nursing Associates Avg Night Fill rate 100%",""))</f>
        <v/>
      </c>
      <c r="L178" s="66" t="str">
        <f ca="1">IF(A178="","",IF(AND(ISNUMBER('Trust - Frontsheet'!AR180),'Trust - Frontsheet'!AR180&gt;1),"Non-Registered Nursing Associates Avg Night Fill rate &gt; 100%",""))</f>
        <v/>
      </c>
      <c r="M178" s="66" t="str">
        <f ca="1">IF(A178="","",IF(AND(ISNUMBER('Trust - Frontsheet'!AS180),'Trust - Frontsheet'!AS180&gt;1),"Registered Allied Health Professionals Avg Fill rate &gt; 100%",""))</f>
        <v/>
      </c>
      <c r="N178" s="66" t="str">
        <f ca="1">IF(A178="","",IF(AND(ISNUMBER('Trust - Frontsheet'!AT180),'Trust - Frontsheet'!AT180&gt;1),"Non-Registered Allied Health Professionals Avg Fill rate &gt; 100%",""))</f>
        <v/>
      </c>
      <c r="O178" s="66" t="str">
        <f ca="1">IF(A178="","",IF((VLOOKUP(A178,'Trust - Frontsheet'!$A$16:$AC$216,9,0)+VLOOKUP(A178,'Trust - Frontsheet'!$A$16:$AC$216,11,0)+VLOOKUP(A178,'Trust - Frontsheet'!$A$16:$AC$216,13,0)+VLOOKUP(A178,'Trust - Frontsheet'!$A$16:$AC$216,15,0)+VLOOKUP(A178,'Trust - Frontsheet'!$A$16:$AC$216,17,0)+VLOOKUP(A178,'Trust - Frontsheet'!$A$16:$AC$216,19,0)+VLOOKUP(A178,'Trust - Frontsheet'!$A$16:$AC$216,21,0)+VLOOKUP(A178,'Trust - Frontsheet'!$A$16:$AC$216,23,0)+VLOOKUP(A178,'Trust - Frontsheet'!$A$16:$AC$216,25,0)+VLOOKUP(A178,'Trust - Frontsheet'!$A$16:$AC$216,27,0))&lt;=0,"Planned hours aren't greater than zero",""))</f>
        <v/>
      </c>
      <c r="P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Frontsheet'!$A$16:$AC$216,28,0))&lt;=0,"Actual hours aren't greater than zero",""))</f>
        <v/>
      </c>
      <c r="Q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Frontsheet'!$A$16:$AC$216,28,0))&lt;1448,"Actual hours are under 1448",""))</f>
        <v/>
      </c>
      <c r="R178" s="66" t="str">
        <f ca="1">IF(A178="","",IF((VLOOKUP(A178,'Trust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Frontsheet'!$A$16:$AC$216,28,0))&gt;30000,"Actual hours are greater than 30,000",""))</f>
        <v/>
      </c>
      <c r="S178" s="66" t="str">
        <f ca="1">IF(A178="","",IF(AND((VLOOKUP(A178,'Trust - Frontsheet'!$A$16:$AC$216,10,0)+VLOOKUP(A178,'Trust - Frontsheet'!$A$16:$AC$216,12,0)+VLOOKUP(A178,'Trust - Frontsheet'!$A$16:$AC$216,14,0)+VLOOKUP(A178,'Trust - Frontsheet'!$A$16:$AC$216,16,0)+VLOOKUP(A178,'Trust - Frontsheet'!$A$16:$AC$216,18,0)+VLOOKUP(A178,'Trust - Frontsheet'!$A$16:$AC$216,20,0)+VLOOKUP(A178,'Trust - Frontsheet'!$A$16:$AC$216,22,0)+VLOOKUP(A178,'Trust - Frontsheet'!$A$16:$AC$216,24,0)+VLOOKUP(A178,'Trust - Frontsheet'!$A$16:$AC$216,26,0)+VLOOKUP(A178,'Trust - Frontsheet'!$A$16:$AC$216,28,0))&gt;0,VLOOKUP(A178,'Trust - Frontsheet'!$A$16:$AC$216,29,0)&lt;=0),"Actual hours entered with no patient count",""))</f>
        <v/>
      </c>
    </row>
    <row r="179" spans="1:19" ht="45" customHeight="1" x14ac:dyDescent="0.2">
      <c r="A179" s="66" t="str">
        <f ca="1">IF('Trust - Frontsheet'!A181="","",'Trust - Frontsheet'!A181)</f>
        <v/>
      </c>
      <c r="B179" s="66" t="str">
        <f ca="1">IF('Trust - Frontsheet'!A181="","",'Trust - Frontsheet'!D181)</f>
        <v/>
      </c>
      <c r="C179" s="66" t="str">
        <f ca="1">IF(VLOOKUP(A179,'Trust - Frontsheet'!$A$16:$AC$215,5,0)="","",VLOOKUP(A179,'Trust - Frontsheet'!$A$16:$AC$216,5,0))</f>
        <v/>
      </c>
      <c r="D179" s="66" t="str">
        <f ca="1">IF(VLOOKUP(A179,'Trust - Frontsheet'!$A$16:$AC$215,6,0)="","",VLOOKUP(A179,'Trust - Frontsheet'!$A$16:$AC$216,6,0))</f>
        <v/>
      </c>
      <c r="E179" s="66" t="str">
        <f ca="1">IF(A179="","",IF(AND('Trust - Frontsheet'!AK181&gt;1,ISNUMBER('Trust - Frontsheet'!AK181)),"Registered Nurses/Midwives Avg Day Fill rate &gt; 100%",""))</f>
        <v/>
      </c>
      <c r="F179" s="66" t="str">
        <f ca="1">IF(A179="","",IF(AND(ISNUMBER('Trust - Frontsheet'!AL181),'Trust - Frontsheet'!AL181&gt;1),"Non-Registered Nurses/Midwives Avg Day Fill rate &gt; 100%",""))</f>
        <v/>
      </c>
      <c r="G179" s="66" t="str">
        <f ca="1">IF(A179="","",IF(AND(ISNUMBER('Trust - Frontsheet'!AM181),'Trust - Frontsheet'!AM181&gt;1),"Registered Nursing Associates Day Fill rate &gt; 100%",""))</f>
        <v/>
      </c>
      <c r="H179" s="66" t="str">
        <f ca="1">IF(A179="","",IF(AND(ISNUMBER('Trust - Frontsheet'!AN181),'Trust - Frontsheet'!AN181&gt;1),"Non-Registered Nursing Associates Day Fill rate &gt; 100%",""))</f>
        <v/>
      </c>
      <c r="I179" s="66" t="str">
        <f ca="1">IF(A179="","",IF(AND(ISNUMBER('Trust - Frontsheet'!AO181),'Trust - Frontsheet'!AO181&gt;1),"Registered Nurses/Midwives Avg Night Fill rate &gt; 100%",""))</f>
        <v/>
      </c>
      <c r="J179" s="66" t="str">
        <f ca="1">IF(A179="","",IF(AND(ISNUMBER('Trust - Frontsheet'!AP181),'Trust - Frontsheet'!AP181&gt;1),"Non-Registered Nurses/Midwives Avg Night Fill rate &gt;100%",""))</f>
        <v/>
      </c>
      <c r="K179" s="66" t="str">
        <f ca="1">IF(A179="","",IF(AND(ISNUMBER('Trust - Frontsheet'!AQ181),'Trust - Frontsheet'!AQ181&gt;1),"Registered Nursing Associates Avg Night Fill rate 100%",""))</f>
        <v/>
      </c>
      <c r="L179" s="66" t="str">
        <f ca="1">IF(A179="","",IF(AND(ISNUMBER('Trust - Frontsheet'!AR181),'Trust - Frontsheet'!AR181&gt;1),"Non-Registered Nursing Associates Avg Night Fill rate &gt; 100%",""))</f>
        <v/>
      </c>
      <c r="M179" s="66" t="str">
        <f ca="1">IF(A179="","",IF(AND(ISNUMBER('Trust - Frontsheet'!AS181),'Trust - Frontsheet'!AS181&gt;1),"Registered Allied Health Professionals Avg Fill rate &gt; 100%",""))</f>
        <v/>
      </c>
      <c r="N179" s="66" t="str">
        <f ca="1">IF(A179="","",IF(AND(ISNUMBER('Trust - Frontsheet'!AT181),'Trust - Frontsheet'!AT181&gt;1),"Non-Registered Allied Health Professionals Avg Fill rate &gt; 100%",""))</f>
        <v/>
      </c>
      <c r="O179" s="66" t="str">
        <f ca="1">IF(A179="","",IF((VLOOKUP(A179,'Trust - Frontsheet'!$A$16:$AC$216,9,0)+VLOOKUP(A179,'Trust - Frontsheet'!$A$16:$AC$216,11,0)+VLOOKUP(A179,'Trust - Frontsheet'!$A$16:$AC$216,13,0)+VLOOKUP(A179,'Trust - Frontsheet'!$A$16:$AC$216,15,0)+VLOOKUP(A179,'Trust - Frontsheet'!$A$16:$AC$216,17,0)+VLOOKUP(A179,'Trust - Frontsheet'!$A$16:$AC$216,19,0)+VLOOKUP(A179,'Trust - Frontsheet'!$A$16:$AC$216,21,0)+VLOOKUP(A179,'Trust - Frontsheet'!$A$16:$AC$216,23,0)+VLOOKUP(A179,'Trust - Frontsheet'!$A$16:$AC$216,25,0)+VLOOKUP(A179,'Trust - Frontsheet'!$A$16:$AC$216,27,0))&lt;=0,"Planned hours aren't greater than zero",""))</f>
        <v/>
      </c>
      <c r="P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Frontsheet'!$A$16:$AC$216,28,0))&lt;=0,"Actual hours aren't greater than zero",""))</f>
        <v/>
      </c>
      <c r="Q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Frontsheet'!$A$16:$AC$216,28,0))&lt;1448,"Actual hours are under 1448",""))</f>
        <v/>
      </c>
      <c r="R179" s="66" t="str">
        <f ca="1">IF(A179="","",IF((VLOOKUP(A179,'Trust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Frontsheet'!$A$16:$AC$216,28,0))&gt;30000,"Actual hours are greater than 30,000",""))</f>
        <v/>
      </c>
      <c r="S179" s="66" t="str">
        <f ca="1">IF(A179="","",IF(AND((VLOOKUP(A179,'Trust - Frontsheet'!$A$16:$AC$216,10,0)+VLOOKUP(A179,'Trust - Frontsheet'!$A$16:$AC$216,12,0)+VLOOKUP(A179,'Trust - Frontsheet'!$A$16:$AC$216,14,0)+VLOOKUP(A179,'Trust - Frontsheet'!$A$16:$AC$216,16,0)+VLOOKUP(A179,'Trust - Frontsheet'!$A$16:$AC$216,18,0)+VLOOKUP(A179,'Trust - Frontsheet'!$A$16:$AC$216,20,0)+VLOOKUP(A179,'Trust - Frontsheet'!$A$16:$AC$216,22,0)+VLOOKUP(A179,'Trust - Frontsheet'!$A$16:$AC$216,24,0)+VLOOKUP(A179,'Trust - Frontsheet'!$A$16:$AC$216,26,0)+VLOOKUP(A179,'Trust - Frontsheet'!$A$16:$AC$216,28,0))&gt;0,VLOOKUP(A179,'Trust - Frontsheet'!$A$16:$AC$216,29,0)&lt;=0),"Actual hours entered with no patient count",""))</f>
        <v/>
      </c>
    </row>
    <row r="180" spans="1:19" ht="45" customHeight="1" x14ac:dyDescent="0.2">
      <c r="A180" s="66" t="str">
        <f ca="1">IF('Trust - Frontsheet'!A182="","",'Trust - Frontsheet'!A182)</f>
        <v/>
      </c>
      <c r="B180" s="66" t="str">
        <f ca="1">IF('Trust - Frontsheet'!A182="","",'Trust - Frontsheet'!D182)</f>
        <v/>
      </c>
      <c r="C180" s="66" t="str">
        <f ca="1">IF(VLOOKUP(A180,'Trust - Frontsheet'!$A$16:$AC$215,5,0)="","",VLOOKUP(A180,'Trust - Frontsheet'!$A$16:$AC$216,5,0))</f>
        <v/>
      </c>
      <c r="D180" s="66" t="str">
        <f ca="1">IF(VLOOKUP(A180,'Trust - Frontsheet'!$A$16:$AC$215,6,0)="","",VLOOKUP(A180,'Trust - Frontsheet'!$A$16:$AC$216,6,0))</f>
        <v/>
      </c>
      <c r="E180" s="66" t="str">
        <f ca="1">IF(A180="","",IF(AND('Trust - Frontsheet'!AK182&gt;1,ISNUMBER('Trust - Frontsheet'!AK182)),"Registered Nurses/Midwives Avg Day Fill rate &gt; 100%",""))</f>
        <v/>
      </c>
      <c r="F180" s="66" t="str">
        <f ca="1">IF(A180="","",IF(AND(ISNUMBER('Trust - Frontsheet'!AL182),'Trust - Frontsheet'!AL182&gt;1),"Non-Registered Nurses/Midwives Avg Day Fill rate &gt; 100%",""))</f>
        <v/>
      </c>
      <c r="G180" s="66" t="str">
        <f ca="1">IF(A180="","",IF(AND(ISNUMBER('Trust - Frontsheet'!AM182),'Trust - Frontsheet'!AM182&gt;1),"Registered Nursing Associates Day Fill rate &gt; 100%",""))</f>
        <v/>
      </c>
      <c r="H180" s="66" t="str">
        <f ca="1">IF(A180="","",IF(AND(ISNUMBER('Trust - Frontsheet'!AN182),'Trust - Frontsheet'!AN182&gt;1),"Non-Registered Nursing Associates Day Fill rate &gt; 100%",""))</f>
        <v/>
      </c>
      <c r="I180" s="66" t="str">
        <f ca="1">IF(A180="","",IF(AND(ISNUMBER('Trust - Frontsheet'!AO182),'Trust - Frontsheet'!AO182&gt;1),"Registered Nurses/Midwives Avg Night Fill rate &gt; 100%",""))</f>
        <v/>
      </c>
      <c r="J180" s="66" t="str">
        <f ca="1">IF(A180="","",IF(AND(ISNUMBER('Trust - Frontsheet'!AP182),'Trust - Frontsheet'!AP182&gt;1),"Non-Registered Nurses/Midwives Avg Night Fill rate &gt;100%",""))</f>
        <v/>
      </c>
      <c r="K180" s="66" t="str">
        <f ca="1">IF(A180="","",IF(AND(ISNUMBER('Trust - Frontsheet'!AQ182),'Trust - Frontsheet'!AQ182&gt;1),"Registered Nursing Associates Avg Night Fill rate 100%",""))</f>
        <v/>
      </c>
      <c r="L180" s="66" t="str">
        <f ca="1">IF(A180="","",IF(AND(ISNUMBER('Trust - Frontsheet'!AR182),'Trust - Frontsheet'!AR182&gt;1),"Non-Registered Nursing Associates Avg Night Fill rate &gt; 100%",""))</f>
        <v/>
      </c>
      <c r="M180" s="66" t="str">
        <f ca="1">IF(A180="","",IF(AND(ISNUMBER('Trust - Frontsheet'!AS182),'Trust - Frontsheet'!AS182&gt;1),"Registered Allied Health Professionals Avg Fill rate &gt; 100%",""))</f>
        <v/>
      </c>
      <c r="N180" s="66" t="str">
        <f ca="1">IF(A180="","",IF(AND(ISNUMBER('Trust - Frontsheet'!AT182),'Trust - Frontsheet'!AT182&gt;1),"Non-Registered Allied Health Professionals Avg Fill rate &gt; 100%",""))</f>
        <v/>
      </c>
      <c r="O180" s="66" t="str">
        <f ca="1">IF(A180="","",IF((VLOOKUP(A180,'Trust - Frontsheet'!$A$16:$AC$216,9,0)+VLOOKUP(A180,'Trust - Frontsheet'!$A$16:$AC$216,11,0)+VLOOKUP(A180,'Trust - Frontsheet'!$A$16:$AC$216,13,0)+VLOOKUP(A180,'Trust - Frontsheet'!$A$16:$AC$216,15,0)+VLOOKUP(A180,'Trust - Frontsheet'!$A$16:$AC$216,17,0)+VLOOKUP(A180,'Trust - Frontsheet'!$A$16:$AC$216,19,0)+VLOOKUP(A180,'Trust - Frontsheet'!$A$16:$AC$216,21,0)+VLOOKUP(A180,'Trust - Frontsheet'!$A$16:$AC$216,23,0)+VLOOKUP(A180,'Trust - Frontsheet'!$A$16:$AC$216,25,0)+VLOOKUP(A180,'Trust - Frontsheet'!$A$16:$AC$216,27,0))&lt;=0,"Planned hours aren't greater than zero",""))</f>
        <v/>
      </c>
      <c r="P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Frontsheet'!$A$16:$AC$216,28,0))&lt;=0,"Actual hours aren't greater than zero",""))</f>
        <v/>
      </c>
      <c r="Q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Frontsheet'!$A$16:$AC$216,28,0))&lt;1448,"Actual hours are under 1448",""))</f>
        <v/>
      </c>
      <c r="R180" s="66" t="str">
        <f ca="1">IF(A180="","",IF((VLOOKUP(A180,'Trust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Frontsheet'!$A$16:$AC$216,28,0))&gt;30000,"Actual hours are greater than 30,000",""))</f>
        <v/>
      </c>
      <c r="S180" s="66" t="str">
        <f ca="1">IF(A180="","",IF(AND((VLOOKUP(A180,'Trust - Frontsheet'!$A$16:$AC$216,10,0)+VLOOKUP(A180,'Trust - Frontsheet'!$A$16:$AC$216,12,0)+VLOOKUP(A180,'Trust - Frontsheet'!$A$16:$AC$216,14,0)+VLOOKUP(A180,'Trust - Frontsheet'!$A$16:$AC$216,16,0)+VLOOKUP(A180,'Trust - Frontsheet'!$A$16:$AC$216,18,0)+VLOOKUP(A180,'Trust - Frontsheet'!$A$16:$AC$216,20,0)+VLOOKUP(A180,'Trust - Frontsheet'!$A$16:$AC$216,22,0)+VLOOKUP(A180,'Trust - Frontsheet'!$A$16:$AC$216,24,0)+VLOOKUP(A180,'Trust - Frontsheet'!$A$16:$AC$216,26,0)+VLOOKUP(A180,'Trust - Frontsheet'!$A$16:$AC$216,28,0))&gt;0,VLOOKUP(A180,'Trust - Frontsheet'!$A$16:$AC$216,29,0)&lt;=0),"Actual hours entered with no patient count",""))</f>
        <v/>
      </c>
    </row>
    <row r="181" spans="1:19" ht="45" customHeight="1" x14ac:dyDescent="0.2">
      <c r="A181" s="66" t="str">
        <f ca="1">IF('Trust - Frontsheet'!A183="","",'Trust - Frontsheet'!A183)</f>
        <v/>
      </c>
      <c r="B181" s="66" t="str">
        <f ca="1">IF('Trust - Frontsheet'!A183="","",'Trust - Frontsheet'!D183)</f>
        <v/>
      </c>
      <c r="C181" s="66" t="str">
        <f ca="1">IF(VLOOKUP(A181,'Trust - Frontsheet'!$A$16:$AC$215,5,0)="","",VLOOKUP(A181,'Trust - Frontsheet'!$A$16:$AC$216,5,0))</f>
        <v/>
      </c>
      <c r="D181" s="66" t="str">
        <f ca="1">IF(VLOOKUP(A181,'Trust - Frontsheet'!$A$16:$AC$215,6,0)="","",VLOOKUP(A181,'Trust - Frontsheet'!$A$16:$AC$216,6,0))</f>
        <v/>
      </c>
      <c r="E181" s="66" t="str">
        <f ca="1">IF(A181="","",IF(AND('Trust - Frontsheet'!AK183&gt;1,ISNUMBER('Trust - Frontsheet'!AK183)),"Registered Nurses/Midwives Avg Day Fill rate &gt; 100%",""))</f>
        <v/>
      </c>
      <c r="F181" s="66" t="str">
        <f ca="1">IF(A181="","",IF(AND(ISNUMBER('Trust - Frontsheet'!AL183),'Trust - Frontsheet'!AL183&gt;1),"Non-Registered Nurses/Midwives Avg Day Fill rate &gt; 100%",""))</f>
        <v/>
      </c>
      <c r="G181" s="66" t="str">
        <f ca="1">IF(A181="","",IF(AND(ISNUMBER('Trust - Frontsheet'!AM183),'Trust - Frontsheet'!AM183&gt;1),"Registered Nursing Associates Day Fill rate &gt; 100%",""))</f>
        <v/>
      </c>
      <c r="H181" s="66" t="str">
        <f ca="1">IF(A181="","",IF(AND(ISNUMBER('Trust - Frontsheet'!AN183),'Trust - Frontsheet'!AN183&gt;1),"Non-Registered Nursing Associates Day Fill rate &gt; 100%",""))</f>
        <v/>
      </c>
      <c r="I181" s="66" t="str">
        <f ca="1">IF(A181="","",IF(AND(ISNUMBER('Trust - Frontsheet'!AO183),'Trust - Frontsheet'!AO183&gt;1),"Registered Nurses/Midwives Avg Night Fill rate &gt; 100%",""))</f>
        <v/>
      </c>
      <c r="J181" s="66" t="str">
        <f ca="1">IF(A181="","",IF(AND(ISNUMBER('Trust - Frontsheet'!AP183),'Trust - Frontsheet'!AP183&gt;1),"Non-Registered Nurses/Midwives Avg Night Fill rate &gt;100%",""))</f>
        <v/>
      </c>
      <c r="K181" s="66" t="str">
        <f ca="1">IF(A181="","",IF(AND(ISNUMBER('Trust - Frontsheet'!AQ183),'Trust - Frontsheet'!AQ183&gt;1),"Registered Nursing Associates Avg Night Fill rate 100%",""))</f>
        <v/>
      </c>
      <c r="L181" s="66" t="str">
        <f ca="1">IF(A181="","",IF(AND(ISNUMBER('Trust - Frontsheet'!AR183),'Trust - Frontsheet'!AR183&gt;1),"Non-Registered Nursing Associates Avg Night Fill rate &gt; 100%",""))</f>
        <v/>
      </c>
      <c r="M181" s="66" t="str">
        <f ca="1">IF(A181="","",IF(AND(ISNUMBER('Trust - Frontsheet'!AS183),'Trust - Frontsheet'!AS183&gt;1),"Registered Allied Health Professionals Avg Fill rate &gt; 100%",""))</f>
        <v/>
      </c>
      <c r="N181" s="66" t="str">
        <f ca="1">IF(A181="","",IF(AND(ISNUMBER('Trust - Frontsheet'!AT183),'Trust - Frontsheet'!AT183&gt;1),"Non-Registered Allied Health Professionals Avg Fill rate &gt; 100%",""))</f>
        <v/>
      </c>
      <c r="O181" s="66" t="str">
        <f ca="1">IF(A181="","",IF((VLOOKUP(A181,'Trust - Frontsheet'!$A$16:$AC$216,9,0)+VLOOKUP(A181,'Trust - Frontsheet'!$A$16:$AC$216,11,0)+VLOOKUP(A181,'Trust - Frontsheet'!$A$16:$AC$216,13,0)+VLOOKUP(A181,'Trust - Frontsheet'!$A$16:$AC$216,15,0)+VLOOKUP(A181,'Trust - Frontsheet'!$A$16:$AC$216,17,0)+VLOOKUP(A181,'Trust - Frontsheet'!$A$16:$AC$216,19,0)+VLOOKUP(A181,'Trust - Frontsheet'!$A$16:$AC$216,21,0)+VLOOKUP(A181,'Trust - Frontsheet'!$A$16:$AC$216,23,0)+VLOOKUP(A181,'Trust - Frontsheet'!$A$16:$AC$216,25,0)+VLOOKUP(A181,'Trust - Frontsheet'!$A$16:$AC$216,27,0))&lt;=0,"Planned hours aren't greater than zero",""))</f>
        <v/>
      </c>
      <c r="P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Frontsheet'!$A$16:$AC$216,28,0))&lt;=0,"Actual hours aren't greater than zero",""))</f>
        <v/>
      </c>
      <c r="Q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Frontsheet'!$A$16:$AC$216,28,0))&lt;1448,"Actual hours are under 1448",""))</f>
        <v/>
      </c>
      <c r="R181" s="66" t="str">
        <f ca="1">IF(A181="","",IF((VLOOKUP(A181,'Trust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Frontsheet'!$A$16:$AC$216,28,0))&gt;30000,"Actual hours are greater than 30,000",""))</f>
        <v/>
      </c>
      <c r="S181" s="66" t="str">
        <f ca="1">IF(A181="","",IF(AND((VLOOKUP(A181,'Trust - Frontsheet'!$A$16:$AC$216,10,0)+VLOOKUP(A181,'Trust - Frontsheet'!$A$16:$AC$216,12,0)+VLOOKUP(A181,'Trust - Frontsheet'!$A$16:$AC$216,14,0)+VLOOKUP(A181,'Trust - Frontsheet'!$A$16:$AC$216,16,0)+VLOOKUP(A181,'Trust - Frontsheet'!$A$16:$AC$216,18,0)+VLOOKUP(A181,'Trust - Frontsheet'!$A$16:$AC$216,20,0)+VLOOKUP(A181,'Trust - Frontsheet'!$A$16:$AC$216,22,0)+VLOOKUP(A181,'Trust - Frontsheet'!$A$16:$AC$216,24,0)+VLOOKUP(A181,'Trust - Frontsheet'!$A$16:$AC$216,26,0)+VLOOKUP(A181,'Trust - Frontsheet'!$A$16:$AC$216,28,0))&gt;0,VLOOKUP(A181,'Trust - Frontsheet'!$A$16:$AC$216,29,0)&lt;=0),"Actual hours entered with no patient count",""))</f>
        <v/>
      </c>
    </row>
    <row r="182" spans="1:19" ht="45" customHeight="1" x14ac:dyDescent="0.2">
      <c r="A182" s="66" t="str">
        <f ca="1">IF('Trust - Frontsheet'!A184="","",'Trust - Frontsheet'!A184)</f>
        <v/>
      </c>
      <c r="B182" s="66" t="str">
        <f ca="1">IF('Trust - Frontsheet'!A184="","",'Trust - Frontsheet'!D184)</f>
        <v/>
      </c>
      <c r="C182" s="66" t="str">
        <f ca="1">IF(VLOOKUP(A182,'Trust - Frontsheet'!$A$16:$AC$215,5,0)="","",VLOOKUP(A182,'Trust - Frontsheet'!$A$16:$AC$216,5,0))</f>
        <v/>
      </c>
      <c r="D182" s="66" t="str">
        <f ca="1">IF(VLOOKUP(A182,'Trust - Frontsheet'!$A$16:$AC$215,6,0)="","",VLOOKUP(A182,'Trust - Frontsheet'!$A$16:$AC$216,6,0))</f>
        <v/>
      </c>
      <c r="E182" s="66" t="str">
        <f ca="1">IF(A182="","",IF(AND('Trust - Frontsheet'!AK184&gt;1,ISNUMBER('Trust - Frontsheet'!AK184)),"Registered Nurses/Midwives Avg Day Fill rate &gt; 100%",""))</f>
        <v/>
      </c>
      <c r="F182" s="66" t="str">
        <f ca="1">IF(A182="","",IF(AND(ISNUMBER('Trust - Frontsheet'!AL184),'Trust - Frontsheet'!AL184&gt;1),"Non-Registered Nurses/Midwives Avg Day Fill rate &gt; 100%",""))</f>
        <v/>
      </c>
      <c r="G182" s="66" t="str">
        <f ca="1">IF(A182="","",IF(AND(ISNUMBER('Trust - Frontsheet'!AM184),'Trust - Frontsheet'!AM184&gt;1),"Registered Nursing Associates Day Fill rate &gt; 100%",""))</f>
        <v/>
      </c>
      <c r="H182" s="66" t="str">
        <f ca="1">IF(A182="","",IF(AND(ISNUMBER('Trust - Frontsheet'!AN184),'Trust - Frontsheet'!AN184&gt;1),"Non-Registered Nursing Associates Day Fill rate &gt; 100%",""))</f>
        <v/>
      </c>
      <c r="I182" s="66" t="str">
        <f ca="1">IF(A182="","",IF(AND(ISNUMBER('Trust - Frontsheet'!AO184),'Trust - Frontsheet'!AO184&gt;1),"Registered Nurses/Midwives Avg Night Fill rate &gt; 100%",""))</f>
        <v/>
      </c>
      <c r="J182" s="66" t="str">
        <f ca="1">IF(A182="","",IF(AND(ISNUMBER('Trust - Frontsheet'!AP184),'Trust - Frontsheet'!AP184&gt;1),"Non-Registered Nurses/Midwives Avg Night Fill rate &gt;100%",""))</f>
        <v/>
      </c>
      <c r="K182" s="66" t="str">
        <f ca="1">IF(A182="","",IF(AND(ISNUMBER('Trust - Frontsheet'!AQ184),'Trust - Frontsheet'!AQ184&gt;1),"Registered Nursing Associates Avg Night Fill rate 100%",""))</f>
        <v/>
      </c>
      <c r="L182" s="66" t="str">
        <f ca="1">IF(A182="","",IF(AND(ISNUMBER('Trust - Frontsheet'!AR184),'Trust - Frontsheet'!AR184&gt;1),"Non-Registered Nursing Associates Avg Night Fill rate &gt; 100%",""))</f>
        <v/>
      </c>
      <c r="M182" s="66" t="str">
        <f ca="1">IF(A182="","",IF(AND(ISNUMBER('Trust - Frontsheet'!AS184),'Trust - Frontsheet'!AS184&gt;1),"Registered Allied Health Professionals Avg Fill rate &gt; 100%",""))</f>
        <v/>
      </c>
      <c r="N182" s="66" t="str">
        <f ca="1">IF(A182="","",IF(AND(ISNUMBER('Trust - Frontsheet'!AT184),'Trust - Frontsheet'!AT184&gt;1),"Non-Registered Allied Health Professionals Avg Fill rate &gt; 100%",""))</f>
        <v/>
      </c>
      <c r="O182" s="66" t="str">
        <f ca="1">IF(A182="","",IF((VLOOKUP(A182,'Trust - Frontsheet'!$A$16:$AC$216,9,0)+VLOOKUP(A182,'Trust - Frontsheet'!$A$16:$AC$216,11,0)+VLOOKUP(A182,'Trust - Frontsheet'!$A$16:$AC$216,13,0)+VLOOKUP(A182,'Trust - Frontsheet'!$A$16:$AC$216,15,0)+VLOOKUP(A182,'Trust - Frontsheet'!$A$16:$AC$216,17,0)+VLOOKUP(A182,'Trust - Frontsheet'!$A$16:$AC$216,19,0)+VLOOKUP(A182,'Trust - Frontsheet'!$A$16:$AC$216,21,0)+VLOOKUP(A182,'Trust - Frontsheet'!$A$16:$AC$216,23,0)+VLOOKUP(A182,'Trust - Frontsheet'!$A$16:$AC$216,25,0)+VLOOKUP(A182,'Trust - Frontsheet'!$A$16:$AC$216,27,0))&lt;=0,"Planned hours aren't greater than zero",""))</f>
        <v/>
      </c>
      <c r="P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Frontsheet'!$A$16:$AC$216,28,0))&lt;=0,"Actual hours aren't greater than zero",""))</f>
        <v/>
      </c>
      <c r="Q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Frontsheet'!$A$16:$AC$216,28,0))&lt;1448,"Actual hours are under 1448",""))</f>
        <v/>
      </c>
      <c r="R182" s="66" t="str">
        <f ca="1">IF(A182="","",IF((VLOOKUP(A182,'Trust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Frontsheet'!$A$16:$AC$216,28,0))&gt;30000,"Actual hours are greater than 30,000",""))</f>
        <v/>
      </c>
      <c r="S182" s="66" t="str">
        <f ca="1">IF(A182="","",IF(AND((VLOOKUP(A182,'Trust - Frontsheet'!$A$16:$AC$216,10,0)+VLOOKUP(A182,'Trust - Frontsheet'!$A$16:$AC$216,12,0)+VLOOKUP(A182,'Trust - Frontsheet'!$A$16:$AC$216,14,0)+VLOOKUP(A182,'Trust - Frontsheet'!$A$16:$AC$216,16,0)+VLOOKUP(A182,'Trust - Frontsheet'!$A$16:$AC$216,18,0)+VLOOKUP(A182,'Trust - Frontsheet'!$A$16:$AC$216,20,0)+VLOOKUP(A182,'Trust - Frontsheet'!$A$16:$AC$216,22,0)+VLOOKUP(A182,'Trust - Frontsheet'!$A$16:$AC$216,24,0)+VLOOKUP(A182,'Trust - Frontsheet'!$A$16:$AC$216,26,0)+VLOOKUP(A182,'Trust - Frontsheet'!$A$16:$AC$216,28,0))&gt;0,VLOOKUP(A182,'Trust - Frontsheet'!$A$16:$AC$216,29,0)&lt;=0),"Actual hours entered with no patient count",""))</f>
        <v/>
      </c>
    </row>
    <row r="183" spans="1:19" ht="45" customHeight="1" x14ac:dyDescent="0.2">
      <c r="A183" s="66" t="str">
        <f ca="1">IF('Trust - Frontsheet'!A185="","",'Trust - Frontsheet'!A185)</f>
        <v/>
      </c>
      <c r="B183" s="66" t="str">
        <f ca="1">IF('Trust - Frontsheet'!A185="","",'Trust - Frontsheet'!D185)</f>
        <v/>
      </c>
      <c r="C183" s="66" t="str">
        <f ca="1">IF(VLOOKUP(A183,'Trust - Frontsheet'!$A$16:$AC$215,5,0)="","",VLOOKUP(A183,'Trust - Frontsheet'!$A$16:$AC$216,5,0))</f>
        <v/>
      </c>
      <c r="D183" s="66" t="str">
        <f ca="1">IF(VLOOKUP(A183,'Trust - Frontsheet'!$A$16:$AC$215,6,0)="","",VLOOKUP(A183,'Trust - Frontsheet'!$A$16:$AC$216,6,0))</f>
        <v/>
      </c>
      <c r="E183" s="66" t="str">
        <f ca="1">IF(A183="","",IF(AND('Trust - Frontsheet'!AK185&gt;1,ISNUMBER('Trust - Frontsheet'!AK185)),"Registered Nurses/Midwives Avg Day Fill rate &gt; 100%",""))</f>
        <v/>
      </c>
      <c r="F183" s="66" t="str">
        <f ca="1">IF(A183="","",IF(AND(ISNUMBER('Trust - Frontsheet'!AL185),'Trust - Frontsheet'!AL185&gt;1),"Non-Registered Nurses/Midwives Avg Day Fill rate &gt; 100%",""))</f>
        <v/>
      </c>
      <c r="G183" s="66" t="str">
        <f ca="1">IF(A183="","",IF(AND(ISNUMBER('Trust - Frontsheet'!AM185),'Trust - Frontsheet'!AM185&gt;1),"Registered Nursing Associates Day Fill rate &gt; 100%",""))</f>
        <v/>
      </c>
      <c r="H183" s="66" t="str">
        <f ca="1">IF(A183="","",IF(AND(ISNUMBER('Trust - Frontsheet'!AN185),'Trust - Frontsheet'!AN185&gt;1),"Non-Registered Nursing Associates Day Fill rate &gt; 100%",""))</f>
        <v/>
      </c>
      <c r="I183" s="66" t="str">
        <f ca="1">IF(A183="","",IF(AND(ISNUMBER('Trust - Frontsheet'!AO185),'Trust - Frontsheet'!AO185&gt;1),"Registered Nurses/Midwives Avg Night Fill rate &gt; 100%",""))</f>
        <v/>
      </c>
      <c r="J183" s="66" t="str">
        <f ca="1">IF(A183="","",IF(AND(ISNUMBER('Trust - Frontsheet'!AP185),'Trust - Frontsheet'!AP185&gt;1),"Non-Registered Nurses/Midwives Avg Night Fill rate &gt;100%",""))</f>
        <v/>
      </c>
      <c r="K183" s="66" t="str">
        <f ca="1">IF(A183="","",IF(AND(ISNUMBER('Trust - Frontsheet'!AQ185),'Trust - Frontsheet'!AQ185&gt;1),"Registered Nursing Associates Avg Night Fill rate 100%",""))</f>
        <v/>
      </c>
      <c r="L183" s="66" t="str">
        <f ca="1">IF(A183="","",IF(AND(ISNUMBER('Trust - Frontsheet'!AR185),'Trust - Frontsheet'!AR185&gt;1),"Non-Registered Nursing Associates Avg Night Fill rate &gt; 100%",""))</f>
        <v/>
      </c>
      <c r="M183" s="66" t="str">
        <f ca="1">IF(A183="","",IF(AND(ISNUMBER('Trust - Frontsheet'!AS185),'Trust - Frontsheet'!AS185&gt;1),"Registered Allied Health Professionals Avg Fill rate &gt; 100%",""))</f>
        <v/>
      </c>
      <c r="N183" s="66" t="str">
        <f ca="1">IF(A183="","",IF(AND(ISNUMBER('Trust - Frontsheet'!AT185),'Trust - Frontsheet'!AT185&gt;1),"Non-Registered Allied Health Professionals Avg Fill rate &gt; 100%",""))</f>
        <v/>
      </c>
      <c r="O183" s="66" t="str">
        <f ca="1">IF(A183="","",IF((VLOOKUP(A183,'Trust - Frontsheet'!$A$16:$AC$216,9,0)+VLOOKUP(A183,'Trust - Frontsheet'!$A$16:$AC$216,11,0)+VLOOKUP(A183,'Trust - Frontsheet'!$A$16:$AC$216,13,0)+VLOOKUP(A183,'Trust - Frontsheet'!$A$16:$AC$216,15,0)+VLOOKUP(A183,'Trust - Frontsheet'!$A$16:$AC$216,17,0)+VLOOKUP(A183,'Trust - Frontsheet'!$A$16:$AC$216,19,0)+VLOOKUP(A183,'Trust - Frontsheet'!$A$16:$AC$216,21,0)+VLOOKUP(A183,'Trust - Frontsheet'!$A$16:$AC$216,23,0)+VLOOKUP(A183,'Trust - Frontsheet'!$A$16:$AC$216,25,0)+VLOOKUP(A183,'Trust - Frontsheet'!$A$16:$AC$216,27,0))&lt;=0,"Planned hours aren't greater than zero",""))</f>
        <v/>
      </c>
      <c r="P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Frontsheet'!$A$16:$AC$216,28,0))&lt;=0,"Actual hours aren't greater than zero",""))</f>
        <v/>
      </c>
      <c r="Q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Frontsheet'!$A$16:$AC$216,28,0))&lt;1448,"Actual hours are under 1448",""))</f>
        <v/>
      </c>
      <c r="R183" s="66" t="str">
        <f ca="1">IF(A183="","",IF((VLOOKUP(A183,'Trust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Frontsheet'!$A$16:$AC$216,28,0))&gt;30000,"Actual hours are greater than 30,000",""))</f>
        <v/>
      </c>
      <c r="S183" s="66" t="str">
        <f ca="1">IF(A183="","",IF(AND((VLOOKUP(A183,'Trust - Frontsheet'!$A$16:$AC$216,10,0)+VLOOKUP(A183,'Trust - Frontsheet'!$A$16:$AC$216,12,0)+VLOOKUP(A183,'Trust - Frontsheet'!$A$16:$AC$216,14,0)+VLOOKUP(A183,'Trust - Frontsheet'!$A$16:$AC$216,16,0)+VLOOKUP(A183,'Trust - Frontsheet'!$A$16:$AC$216,18,0)+VLOOKUP(A183,'Trust - Frontsheet'!$A$16:$AC$216,20,0)+VLOOKUP(A183,'Trust - Frontsheet'!$A$16:$AC$216,22,0)+VLOOKUP(A183,'Trust - Frontsheet'!$A$16:$AC$216,24,0)+VLOOKUP(A183,'Trust - Frontsheet'!$A$16:$AC$216,26,0)+VLOOKUP(A183,'Trust - Frontsheet'!$A$16:$AC$216,28,0))&gt;0,VLOOKUP(A183,'Trust - Frontsheet'!$A$16:$AC$216,29,0)&lt;=0),"Actual hours entered with no patient count",""))</f>
        <v/>
      </c>
    </row>
    <row r="184" spans="1:19" ht="45" customHeight="1" x14ac:dyDescent="0.2">
      <c r="A184" s="66" t="str">
        <f ca="1">IF('Trust - Frontsheet'!A186="","",'Trust - Frontsheet'!A186)</f>
        <v/>
      </c>
      <c r="B184" s="66" t="str">
        <f ca="1">IF('Trust - Frontsheet'!A186="","",'Trust - Frontsheet'!D186)</f>
        <v/>
      </c>
      <c r="C184" s="66" t="str">
        <f ca="1">IF(VLOOKUP(A184,'Trust - Frontsheet'!$A$16:$AC$215,5,0)="","",VLOOKUP(A184,'Trust - Frontsheet'!$A$16:$AC$216,5,0))</f>
        <v/>
      </c>
      <c r="D184" s="66" t="str">
        <f ca="1">IF(VLOOKUP(A184,'Trust - Frontsheet'!$A$16:$AC$215,6,0)="","",VLOOKUP(A184,'Trust - Frontsheet'!$A$16:$AC$216,6,0))</f>
        <v/>
      </c>
      <c r="E184" s="66" t="str">
        <f ca="1">IF(A184="","",IF(AND('Trust - Frontsheet'!AK186&gt;1,ISNUMBER('Trust - Frontsheet'!AK186)),"Registered Nurses/Midwives Avg Day Fill rate &gt; 100%",""))</f>
        <v/>
      </c>
      <c r="F184" s="66" t="str">
        <f ca="1">IF(A184="","",IF(AND(ISNUMBER('Trust - Frontsheet'!AL186),'Trust - Frontsheet'!AL186&gt;1),"Non-Registered Nurses/Midwives Avg Day Fill rate &gt; 100%",""))</f>
        <v/>
      </c>
      <c r="G184" s="66" t="str">
        <f ca="1">IF(A184="","",IF(AND(ISNUMBER('Trust - Frontsheet'!AM186),'Trust - Frontsheet'!AM186&gt;1),"Registered Nursing Associates Day Fill rate &gt; 100%",""))</f>
        <v/>
      </c>
      <c r="H184" s="66" t="str">
        <f ca="1">IF(A184="","",IF(AND(ISNUMBER('Trust - Frontsheet'!AN186),'Trust - Frontsheet'!AN186&gt;1),"Non-Registered Nursing Associates Day Fill rate &gt; 100%",""))</f>
        <v/>
      </c>
      <c r="I184" s="66" t="str">
        <f ca="1">IF(A184="","",IF(AND(ISNUMBER('Trust - Frontsheet'!AO186),'Trust - Frontsheet'!AO186&gt;1),"Registered Nurses/Midwives Avg Night Fill rate &gt; 100%",""))</f>
        <v/>
      </c>
      <c r="J184" s="66" t="str">
        <f ca="1">IF(A184="","",IF(AND(ISNUMBER('Trust - Frontsheet'!AP186),'Trust - Frontsheet'!AP186&gt;1),"Non-Registered Nurses/Midwives Avg Night Fill rate &gt;100%",""))</f>
        <v/>
      </c>
      <c r="K184" s="66" t="str">
        <f ca="1">IF(A184="","",IF(AND(ISNUMBER('Trust - Frontsheet'!AQ186),'Trust - Frontsheet'!AQ186&gt;1),"Registered Nursing Associates Avg Night Fill rate 100%",""))</f>
        <v/>
      </c>
      <c r="L184" s="66" t="str">
        <f ca="1">IF(A184="","",IF(AND(ISNUMBER('Trust - Frontsheet'!AR186),'Trust - Frontsheet'!AR186&gt;1),"Non-Registered Nursing Associates Avg Night Fill rate &gt; 100%",""))</f>
        <v/>
      </c>
      <c r="M184" s="66" t="str">
        <f ca="1">IF(A184="","",IF(AND(ISNUMBER('Trust - Frontsheet'!AS186),'Trust - Frontsheet'!AS186&gt;1),"Registered Allied Health Professionals Avg Fill rate &gt; 100%",""))</f>
        <v/>
      </c>
      <c r="N184" s="66" t="str">
        <f ca="1">IF(A184="","",IF(AND(ISNUMBER('Trust - Frontsheet'!AT186),'Trust - Frontsheet'!AT186&gt;1),"Non-Registered Allied Health Professionals Avg Fill rate &gt; 100%",""))</f>
        <v/>
      </c>
      <c r="O184" s="66" t="str">
        <f ca="1">IF(A184="","",IF((VLOOKUP(A184,'Trust - Frontsheet'!$A$16:$AC$216,9,0)+VLOOKUP(A184,'Trust - Frontsheet'!$A$16:$AC$216,11,0)+VLOOKUP(A184,'Trust - Frontsheet'!$A$16:$AC$216,13,0)+VLOOKUP(A184,'Trust - Frontsheet'!$A$16:$AC$216,15,0)+VLOOKUP(A184,'Trust - Frontsheet'!$A$16:$AC$216,17,0)+VLOOKUP(A184,'Trust - Frontsheet'!$A$16:$AC$216,19,0)+VLOOKUP(A184,'Trust - Frontsheet'!$A$16:$AC$216,21,0)+VLOOKUP(A184,'Trust - Frontsheet'!$A$16:$AC$216,23,0)+VLOOKUP(A184,'Trust - Frontsheet'!$A$16:$AC$216,25,0)+VLOOKUP(A184,'Trust - Frontsheet'!$A$16:$AC$216,27,0))&lt;=0,"Planned hours aren't greater than zero",""))</f>
        <v/>
      </c>
      <c r="P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Frontsheet'!$A$16:$AC$216,28,0))&lt;=0,"Actual hours aren't greater than zero",""))</f>
        <v/>
      </c>
      <c r="Q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Frontsheet'!$A$16:$AC$216,28,0))&lt;1448,"Actual hours are under 1448",""))</f>
        <v/>
      </c>
      <c r="R184" s="66" t="str">
        <f ca="1">IF(A184="","",IF((VLOOKUP(A184,'Trust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Frontsheet'!$A$16:$AC$216,28,0))&gt;30000,"Actual hours are greater than 30,000",""))</f>
        <v/>
      </c>
      <c r="S184" s="66" t="str">
        <f ca="1">IF(A184="","",IF(AND((VLOOKUP(A184,'Trust - Frontsheet'!$A$16:$AC$216,10,0)+VLOOKUP(A184,'Trust - Frontsheet'!$A$16:$AC$216,12,0)+VLOOKUP(A184,'Trust - Frontsheet'!$A$16:$AC$216,14,0)+VLOOKUP(A184,'Trust - Frontsheet'!$A$16:$AC$216,16,0)+VLOOKUP(A184,'Trust - Frontsheet'!$A$16:$AC$216,18,0)+VLOOKUP(A184,'Trust - Frontsheet'!$A$16:$AC$216,20,0)+VLOOKUP(A184,'Trust - Frontsheet'!$A$16:$AC$216,22,0)+VLOOKUP(A184,'Trust - Frontsheet'!$A$16:$AC$216,24,0)+VLOOKUP(A184,'Trust - Frontsheet'!$A$16:$AC$216,26,0)+VLOOKUP(A184,'Trust - Frontsheet'!$A$16:$AC$216,28,0))&gt;0,VLOOKUP(A184,'Trust - Frontsheet'!$A$16:$AC$216,29,0)&lt;=0),"Actual hours entered with no patient count",""))</f>
        <v/>
      </c>
    </row>
    <row r="185" spans="1:19" ht="45" customHeight="1" x14ac:dyDescent="0.2">
      <c r="A185" s="66" t="str">
        <f ca="1">IF('Trust - Frontsheet'!A187="","",'Trust - Frontsheet'!A187)</f>
        <v/>
      </c>
      <c r="B185" s="66" t="str">
        <f ca="1">IF('Trust - Frontsheet'!A187="","",'Trust - Frontsheet'!D187)</f>
        <v/>
      </c>
      <c r="C185" s="66" t="str">
        <f ca="1">IF(VLOOKUP(A185,'Trust - Frontsheet'!$A$16:$AC$215,5,0)="","",VLOOKUP(A185,'Trust - Frontsheet'!$A$16:$AC$216,5,0))</f>
        <v/>
      </c>
      <c r="D185" s="66" t="str">
        <f ca="1">IF(VLOOKUP(A185,'Trust - Frontsheet'!$A$16:$AC$215,6,0)="","",VLOOKUP(A185,'Trust - Frontsheet'!$A$16:$AC$216,6,0))</f>
        <v/>
      </c>
      <c r="E185" s="66" t="str">
        <f ca="1">IF(A185="","",IF(AND('Trust - Frontsheet'!AK187&gt;1,ISNUMBER('Trust - Frontsheet'!AK187)),"Registered Nurses/Midwives Avg Day Fill rate &gt; 100%",""))</f>
        <v/>
      </c>
      <c r="F185" s="66" t="str">
        <f ca="1">IF(A185="","",IF(AND(ISNUMBER('Trust - Frontsheet'!AL187),'Trust - Frontsheet'!AL187&gt;1),"Non-Registered Nurses/Midwives Avg Day Fill rate &gt; 100%",""))</f>
        <v/>
      </c>
      <c r="G185" s="66" t="str">
        <f ca="1">IF(A185="","",IF(AND(ISNUMBER('Trust - Frontsheet'!AM187),'Trust - Frontsheet'!AM187&gt;1),"Registered Nursing Associates Day Fill rate &gt; 100%",""))</f>
        <v/>
      </c>
      <c r="H185" s="66" t="str">
        <f ca="1">IF(A185="","",IF(AND(ISNUMBER('Trust - Frontsheet'!AN187),'Trust - Frontsheet'!AN187&gt;1),"Non-Registered Nursing Associates Day Fill rate &gt; 100%",""))</f>
        <v/>
      </c>
      <c r="I185" s="66" t="str">
        <f ca="1">IF(A185="","",IF(AND(ISNUMBER('Trust - Frontsheet'!AO187),'Trust - Frontsheet'!AO187&gt;1),"Registered Nurses/Midwives Avg Night Fill rate &gt; 100%",""))</f>
        <v/>
      </c>
      <c r="J185" s="66" t="str">
        <f ca="1">IF(A185="","",IF(AND(ISNUMBER('Trust - Frontsheet'!AP187),'Trust - Frontsheet'!AP187&gt;1),"Non-Registered Nurses/Midwives Avg Night Fill rate &gt;100%",""))</f>
        <v/>
      </c>
      <c r="K185" s="66" t="str">
        <f ca="1">IF(A185="","",IF(AND(ISNUMBER('Trust - Frontsheet'!AQ187),'Trust - Frontsheet'!AQ187&gt;1),"Registered Nursing Associates Avg Night Fill rate 100%",""))</f>
        <v/>
      </c>
      <c r="L185" s="66" t="str">
        <f ca="1">IF(A185="","",IF(AND(ISNUMBER('Trust - Frontsheet'!AR187),'Trust - Frontsheet'!AR187&gt;1),"Non-Registered Nursing Associates Avg Night Fill rate &gt; 100%",""))</f>
        <v/>
      </c>
      <c r="M185" s="66" t="str">
        <f ca="1">IF(A185="","",IF(AND(ISNUMBER('Trust - Frontsheet'!AS187),'Trust - Frontsheet'!AS187&gt;1),"Registered Allied Health Professionals Avg Fill rate &gt; 100%",""))</f>
        <v/>
      </c>
      <c r="N185" s="66" t="str">
        <f ca="1">IF(A185="","",IF(AND(ISNUMBER('Trust - Frontsheet'!AT187),'Trust - Frontsheet'!AT187&gt;1),"Non-Registered Allied Health Professionals Avg Fill rate &gt; 100%",""))</f>
        <v/>
      </c>
      <c r="O185" s="66" t="str">
        <f ca="1">IF(A185="","",IF((VLOOKUP(A185,'Trust - Frontsheet'!$A$16:$AC$216,9,0)+VLOOKUP(A185,'Trust - Frontsheet'!$A$16:$AC$216,11,0)+VLOOKUP(A185,'Trust - Frontsheet'!$A$16:$AC$216,13,0)+VLOOKUP(A185,'Trust - Frontsheet'!$A$16:$AC$216,15,0)+VLOOKUP(A185,'Trust - Frontsheet'!$A$16:$AC$216,17,0)+VLOOKUP(A185,'Trust - Frontsheet'!$A$16:$AC$216,19,0)+VLOOKUP(A185,'Trust - Frontsheet'!$A$16:$AC$216,21,0)+VLOOKUP(A185,'Trust - Frontsheet'!$A$16:$AC$216,23,0)+VLOOKUP(A185,'Trust - Frontsheet'!$A$16:$AC$216,25,0)+VLOOKUP(A185,'Trust - Frontsheet'!$A$16:$AC$216,27,0))&lt;=0,"Planned hours aren't greater than zero",""))</f>
        <v/>
      </c>
      <c r="P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Frontsheet'!$A$16:$AC$216,28,0))&lt;=0,"Actual hours aren't greater than zero",""))</f>
        <v/>
      </c>
      <c r="Q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Frontsheet'!$A$16:$AC$216,28,0))&lt;1448,"Actual hours are under 1448",""))</f>
        <v/>
      </c>
      <c r="R185" s="66" t="str">
        <f ca="1">IF(A185="","",IF((VLOOKUP(A185,'Trust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Frontsheet'!$A$16:$AC$216,28,0))&gt;30000,"Actual hours are greater than 30,000",""))</f>
        <v/>
      </c>
      <c r="S185" s="66" t="str">
        <f ca="1">IF(A185="","",IF(AND((VLOOKUP(A185,'Trust - Frontsheet'!$A$16:$AC$216,10,0)+VLOOKUP(A185,'Trust - Frontsheet'!$A$16:$AC$216,12,0)+VLOOKUP(A185,'Trust - Frontsheet'!$A$16:$AC$216,14,0)+VLOOKUP(A185,'Trust - Frontsheet'!$A$16:$AC$216,16,0)+VLOOKUP(A185,'Trust - Frontsheet'!$A$16:$AC$216,18,0)+VLOOKUP(A185,'Trust - Frontsheet'!$A$16:$AC$216,20,0)+VLOOKUP(A185,'Trust - Frontsheet'!$A$16:$AC$216,22,0)+VLOOKUP(A185,'Trust - Frontsheet'!$A$16:$AC$216,24,0)+VLOOKUP(A185,'Trust - Frontsheet'!$A$16:$AC$216,26,0)+VLOOKUP(A185,'Trust - Frontsheet'!$A$16:$AC$216,28,0))&gt;0,VLOOKUP(A185,'Trust - Frontsheet'!$A$16:$AC$216,29,0)&lt;=0),"Actual hours entered with no patient count",""))</f>
        <v/>
      </c>
    </row>
    <row r="186" spans="1:19" ht="45" customHeight="1" x14ac:dyDescent="0.2">
      <c r="A186" s="66" t="str">
        <f ca="1">IF('Trust - Frontsheet'!A188="","",'Trust - Frontsheet'!A188)</f>
        <v/>
      </c>
      <c r="B186" s="66" t="str">
        <f ca="1">IF('Trust - Frontsheet'!A188="","",'Trust - Frontsheet'!D188)</f>
        <v/>
      </c>
      <c r="C186" s="66" t="str">
        <f ca="1">IF(VLOOKUP(A186,'Trust - Frontsheet'!$A$16:$AC$215,5,0)="","",VLOOKUP(A186,'Trust - Frontsheet'!$A$16:$AC$216,5,0))</f>
        <v/>
      </c>
      <c r="D186" s="66" t="str">
        <f ca="1">IF(VLOOKUP(A186,'Trust - Frontsheet'!$A$16:$AC$215,6,0)="","",VLOOKUP(A186,'Trust - Frontsheet'!$A$16:$AC$216,6,0))</f>
        <v/>
      </c>
      <c r="E186" s="66" t="str">
        <f ca="1">IF(A186="","",IF(AND('Trust - Frontsheet'!AK188&gt;1,ISNUMBER('Trust - Frontsheet'!AK188)),"Registered Nurses/Midwives Avg Day Fill rate &gt; 100%",""))</f>
        <v/>
      </c>
      <c r="F186" s="66" t="str">
        <f ca="1">IF(A186="","",IF(AND(ISNUMBER('Trust - Frontsheet'!AL188),'Trust - Frontsheet'!AL188&gt;1),"Non-Registered Nurses/Midwives Avg Day Fill rate &gt; 100%",""))</f>
        <v/>
      </c>
      <c r="G186" s="66" t="str">
        <f ca="1">IF(A186="","",IF(AND(ISNUMBER('Trust - Frontsheet'!AM188),'Trust - Frontsheet'!AM188&gt;1),"Registered Nursing Associates Day Fill rate &gt; 100%",""))</f>
        <v/>
      </c>
      <c r="H186" s="66" t="str">
        <f ca="1">IF(A186="","",IF(AND(ISNUMBER('Trust - Frontsheet'!AN188),'Trust - Frontsheet'!AN188&gt;1),"Non-Registered Nursing Associates Day Fill rate &gt; 100%",""))</f>
        <v/>
      </c>
      <c r="I186" s="66" t="str">
        <f ca="1">IF(A186="","",IF(AND(ISNUMBER('Trust - Frontsheet'!AO188),'Trust - Frontsheet'!AO188&gt;1),"Registered Nurses/Midwives Avg Night Fill rate &gt; 100%",""))</f>
        <v/>
      </c>
      <c r="J186" s="66" t="str">
        <f ca="1">IF(A186="","",IF(AND(ISNUMBER('Trust - Frontsheet'!AP188),'Trust - Frontsheet'!AP188&gt;1),"Non-Registered Nurses/Midwives Avg Night Fill rate &gt;100%",""))</f>
        <v/>
      </c>
      <c r="K186" s="66" t="str">
        <f ca="1">IF(A186="","",IF(AND(ISNUMBER('Trust - Frontsheet'!AQ188),'Trust - Frontsheet'!AQ188&gt;1),"Registered Nursing Associates Avg Night Fill rate 100%",""))</f>
        <v/>
      </c>
      <c r="L186" s="66" t="str">
        <f ca="1">IF(A186="","",IF(AND(ISNUMBER('Trust - Frontsheet'!AR188),'Trust - Frontsheet'!AR188&gt;1),"Non-Registered Nursing Associates Avg Night Fill rate &gt; 100%",""))</f>
        <v/>
      </c>
      <c r="M186" s="66" t="str">
        <f ca="1">IF(A186="","",IF(AND(ISNUMBER('Trust - Frontsheet'!AS188),'Trust - Frontsheet'!AS188&gt;1),"Registered Allied Health Professionals Avg Fill rate &gt; 100%",""))</f>
        <v/>
      </c>
      <c r="N186" s="66" t="str">
        <f ca="1">IF(A186="","",IF(AND(ISNUMBER('Trust - Frontsheet'!AT188),'Trust - Frontsheet'!AT188&gt;1),"Non-Registered Allied Health Professionals Avg Fill rate &gt; 100%",""))</f>
        <v/>
      </c>
      <c r="O186" s="66" t="str">
        <f ca="1">IF(A186="","",IF((VLOOKUP(A186,'Trust - Frontsheet'!$A$16:$AC$216,9,0)+VLOOKUP(A186,'Trust - Frontsheet'!$A$16:$AC$216,11,0)+VLOOKUP(A186,'Trust - Frontsheet'!$A$16:$AC$216,13,0)+VLOOKUP(A186,'Trust - Frontsheet'!$A$16:$AC$216,15,0)+VLOOKUP(A186,'Trust - Frontsheet'!$A$16:$AC$216,17,0)+VLOOKUP(A186,'Trust - Frontsheet'!$A$16:$AC$216,19,0)+VLOOKUP(A186,'Trust - Frontsheet'!$A$16:$AC$216,21,0)+VLOOKUP(A186,'Trust - Frontsheet'!$A$16:$AC$216,23,0)+VLOOKUP(A186,'Trust - Frontsheet'!$A$16:$AC$216,25,0)+VLOOKUP(A186,'Trust - Frontsheet'!$A$16:$AC$216,27,0))&lt;=0,"Planned hours aren't greater than zero",""))</f>
        <v/>
      </c>
      <c r="P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Frontsheet'!$A$16:$AC$216,28,0))&lt;=0,"Actual hours aren't greater than zero",""))</f>
        <v/>
      </c>
      <c r="Q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Frontsheet'!$A$16:$AC$216,28,0))&lt;1448,"Actual hours are under 1448",""))</f>
        <v/>
      </c>
      <c r="R186" s="66" t="str">
        <f ca="1">IF(A186="","",IF((VLOOKUP(A186,'Trust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Frontsheet'!$A$16:$AC$216,28,0))&gt;30000,"Actual hours are greater than 30,000",""))</f>
        <v/>
      </c>
      <c r="S186" s="66" t="str">
        <f ca="1">IF(A186="","",IF(AND((VLOOKUP(A186,'Trust - Frontsheet'!$A$16:$AC$216,10,0)+VLOOKUP(A186,'Trust - Frontsheet'!$A$16:$AC$216,12,0)+VLOOKUP(A186,'Trust - Frontsheet'!$A$16:$AC$216,14,0)+VLOOKUP(A186,'Trust - Frontsheet'!$A$16:$AC$216,16,0)+VLOOKUP(A186,'Trust - Frontsheet'!$A$16:$AC$216,18,0)+VLOOKUP(A186,'Trust - Frontsheet'!$A$16:$AC$216,20,0)+VLOOKUP(A186,'Trust - Frontsheet'!$A$16:$AC$216,22,0)+VLOOKUP(A186,'Trust - Frontsheet'!$A$16:$AC$216,24,0)+VLOOKUP(A186,'Trust - Frontsheet'!$A$16:$AC$216,26,0)+VLOOKUP(A186,'Trust - Frontsheet'!$A$16:$AC$216,28,0))&gt;0,VLOOKUP(A186,'Trust - Frontsheet'!$A$16:$AC$216,29,0)&lt;=0),"Actual hours entered with no patient count",""))</f>
        <v/>
      </c>
    </row>
    <row r="187" spans="1:19" ht="45" customHeight="1" x14ac:dyDescent="0.2">
      <c r="A187" s="66" t="str">
        <f ca="1">IF('Trust - Frontsheet'!A189="","",'Trust - Frontsheet'!A189)</f>
        <v/>
      </c>
      <c r="B187" s="66" t="str">
        <f ca="1">IF('Trust - Frontsheet'!A189="","",'Trust - Frontsheet'!D189)</f>
        <v/>
      </c>
      <c r="C187" s="66" t="str">
        <f ca="1">IF(VLOOKUP(A187,'Trust - Frontsheet'!$A$16:$AC$215,5,0)="","",VLOOKUP(A187,'Trust - Frontsheet'!$A$16:$AC$216,5,0))</f>
        <v/>
      </c>
      <c r="D187" s="66" t="str">
        <f ca="1">IF(VLOOKUP(A187,'Trust - Frontsheet'!$A$16:$AC$215,6,0)="","",VLOOKUP(A187,'Trust - Frontsheet'!$A$16:$AC$216,6,0))</f>
        <v/>
      </c>
      <c r="E187" s="66" t="str">
        <f ca="1">IF(A187="","",IF(AND('Trust - Frontsheet'!AK189&gt;1,ISNUMBER('Trust - Frontsheet'!AK189)),"Registered Nurses/Midwives Avg Day Fill rate &gt; 100%",""))</f>
        <v/>
      </c>
      <c r="F187" s="66" t="str">
        <f ca="1">IF(A187="","",IF(AND(ISNUMBER('Trust - Frontsheet'!AL189),'Trust - Frontsheet'!AL189&gt;1),"Non-Registered Nurses/Midwives Avg Day Fill rate &gt; 100%",""))</f>
        <v/>
      </c>
      <c r="G187" s="66" t="str">
        <f ca="1">IF(A187="","",IF(AND(ISNUMBER('Trust - Frontsheet'!AM189),'Trust - Frontsheet'!AM189&gt;1),"Registered Nursing Associates Day Fill rate &gt; 100%",""))</f>
        <v/>
      </c>
      <c r="H187" s="66" t="str">
        <f ca="1">IF(A187="","",IF(AND(ISNUMBER('Trust - Frontsheet'!AN189),'Trust - Frontsheet'!AN189&gt;1),"Non-Registered Nursing Associates Day Fill rate &gt; 100%",""))</f>
        <v/>
      </c>
      <c r="I187" s="66" t="str">
        <f ca="1">IF(A187="","",IF(AND(ISNUMBER('Trust - Frontsheet'!AO189),'Trust - Frontsheet'!AO189&gt;1),"Registered Nurses/Midwives Avg Night Fill rate &gt; 100%",""))</f>
        <v/>
      </c>
      <c r="J187" s="66" t="str">
        <f ca="1">IF(A187="","",IF(AND(ISNUMBER('Trust - Frontsheet'!AP189),'Trust - Frontsheet'!AP189&gt;1),"Non-Registered Nurses/Midwives Avg Night Fill rate &gt;100%",""))</f>
        <v/>
      </c>
      <c r="K187" s="66" t="str">
        <f ca="1">IF(A187="","",IF(AND(ISNUMBER('Trust - Frontsheet'!AQ189),'Trust - Frontsheet'!AQ189&gt;1),"Registered Nursing Associates Avg Night Fill rate 100%",""))</f>
        <v/>
      </c>
      <c r="L187" s="66" t="str">
        <f ca="1">IF(A187="","",IF(AND(ISNUMBER('Trust - Frontsheet'!AR189),'Trust - Frontsheet'!AR189&gt;1),"Non-Registered Nursing Associates Avg Night Fill rate &gt; 100%",""))</f>
        <v/>
      </c>
      <c r="M187" s="66" t="str">
        <f ca="1">IF(A187="","",IF(AND(ISNUMBER('Trust - Frontsheet'!AS189),'Trust - Frontsheet'!AS189&gt;1),"Registered Allied Health Professionals Avg Fill rate &gt; 100%",""))</f>
        <v/>
      </c>
      <c r="N187" s="66" t="str">
        <f ca="1">IF(A187="","",IF(AND(ISNUMBER('Trust - Frontsheet'!AT189),'Trust - Frontsheet'!AT189&gt;1),"Non-Registered Allied Health Professionals Avg Fill rate &gt; 100%",""))</f>
        <v/>
      </c>
      <c r="O187" s="66" t="str">
        <f ca="1">IF(A187="","",IF((VLOOKUP(A187,'Trust - Frontsheet'!$A$16:$AC$216,9,0)+VLOOKUP(A187,'Trust - Frontsheet'!$A$16:$AC$216,11,0)+VLOOKUP(A187,'Trust - Frontsheet'!$A$16:$AC$216,13,0)+VLOOKUP(A187,'Trust - Frontsheet'!$A$16:$AC$216,15,0)+VLOOKUP(A187,'Trust - Frontsheet'!$A$16:$AC$216,17,0)+VLOOKUP(A187,'Trust - Frontsheet'!$A$16:$AC$216,19,0)+VLOOKUP(A187,'Trust - Frontsheet'!$A$16:$AC$216,21,0)+VLOOKUP(A187,'Trust - Frontsheet'!$A$16:$AC$216,23,0)+VLOOKUP(A187,'Trust - Frontsheet'!$A$16:$AC$216,25,0)+VLOOKUP(A187,'Trust - Frontsheet'!$A$16:$AC$216,27,0))&lt;=0,"Planned hours aren't greater than zero",""))</f>
        <v/>
      </c>
      <c r="P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Frontsheet'!$A$16:$AC$216,28,0))&lt;=0,"Actual hours aren't greater than zero",""))</f>
        <v/>
      </c>
      <c r="Q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Frontsheet'!$A$16:$AC$216,28,0))&lt;1448,"Actual hours are under 1448",""))</f>
        <v/>
      </c>
      <c r="R187" s="66" t="str">
        <f ca="1">IF(A187="","",IF((VLOOKUP(A187,'Trust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Frontsheet'!$A$16:$AC$216,28,0))&gt;30000,"Actual hours are greater than 30,000",""))</f>
        <v/>
      </c>
      <c r="S187" s="66" t="str">
        <f ca="1">IF(A187="","",IF(AND((VLOOKUP(A187,'Trust - Frontsheet'!$A$16:$AC$216,10,0)+VLOOKUP(A187,'Trust - Frontsheet'!$A$16:$AC$216,12,0)+VLOOKUP(A187,'Trust - Frontsheet'!$A$16:$AC$216,14,0)+VLOOKUP(A187,'Trust - Frontsheet'!$A$16:$AC$216,16,0)+VLOOKUP(A187,'Trust - Frontsheet'!$A$16:$AC$216,18,0)+VLOOKUP(A187,'Trust - Frontsheet'!$A$16:$AC$216,20,0)+VLOOKUP(A187,'Trust - Frontsheet'!$A$16:$AC$216,22,0)+VLOOKUP(A187,'Trust - Frontsheet'!$A$16:$AC$216,24,0)+VLOOKUP(A187,'Trust - Frontsheet'!$A$16:$AC$216,26,0)+VLOOKUP(A187,'Trust - Frontsheet'!$A$16:$AC$216,28,0))&gt;0,VLOOKUP(A187,'Trust - Frontsheet'!$A$16:$AC$216,29,0)&lt;=0),"Actual hours entered with no patient count",""))</f>
        <v/>
      </c>
    </row>
    <row r="188" spans="1:19" ht="45" customHeight="1" x14ac:dyDescent="0.2">
      <c r="A188" s="66" t="str">
        <f ca="1">IF('Trust - Frontsheet'!A190="","",'Trust - Frontsheet'!A190)</f>
        <v/>
      </c>
      <c r="B188" s="66" t="str">
        <f ca="1">IF('Trust - Frontsheet'!A190="","",'Trust - Frontsheet'!D190)</f>
        <v/>
      </c>
      <c r="C188" s="66" t="str">
        <f ca="1">IF(VLOOKUP(A188,'Trust - Frontsheet'!$A$16:$AC$215,5,0)="","",VLOOKUP(A188,'Trust - Frontsheet'!$A$16:$AC$216,5,0))</f>
        <v/>
      </c>
      <c r="D188" s="66" t="str">
        <f ca="1">IF(VLOOKUP(A188,'Trust - Frontsheet'!$A$16:$AC$215,6,0)="","",VLOOKUP(A188,'Trust - Frontsheet'!$A$16:$AC$216,6,0))</f>
        <v/>
      </c>
      <c r="E188" s="66" t="str">
        <f ca="1">IF(A188="","",IF(AND('Trust - Frontsheet'!AK190&gt;1,ISNUMBER('Trust - Frontsheet'!AK190)),"Registered Nurses/Midwives Avg Day Fill rate &gt; 100%",""))</f>
        <v/>
      </c>
      <c r="F188" s="66" t="str">
        <f ca="1">IF(A188="","",IF(AND(ISNUMBER('Trust - Frontsheet'!AL190),'Trust - Frontsheet'!AL190&gt;1),"Non-Registered Nurses/Midwives Avg Day Fill rate &gt; 100%",""))</f>
        <v/>
      </c>
      <c r="G188" s="66" t="str">
        <f ca="1">IF(A188="","",IF(AND(ISNUMBER('Trust - Frontsheet'!AM190),'Trust - Frontsheet'!AM190&gt;1),"Registered Nursing Associates Day Fill rate &gt; 100%",""))</f>
        <v/>
      </c>
      <c r="H188" s="66" t="str">
        <f ca="1">IF(A188="","",IF(AND(ISNUMBER('Trust - Frontsheet'!AN190),'Trust - Frontsheet'!AN190&gt;1),"Non-Registered Nursing Associates Day Fill rate &gt; 100%",""))</f>
        <v/>
      </c>
      <c r="I188" s="66" t="str">
        <f ca="1">IF(A188="","",IF(AND(ISNUMBER('Trust - Frontsheet'!AO190),'Trust - Frontsheet'!AO190&gt;1),"Registered Nurses/Midwives Avg Night Fill rate &gt; 100%",""))</f>
        <v/>
      </c>
      <c r="J188" s="66" t="str">
        <f ca="1">IF(A188="","",IF(AND(ISNUMBER('Trust - Frontsheet'!AP190),'Trust - Frontsheet'!AP190&gt;1),"Non-Registered Nurses/Midwives Avg Night Fill rate &gt;100%",""))</f>
        <v/>
      </c>
      <c r="K188" s="66" t="str">
        <f ca="1">IF(A188="","",IF(AND(ISNUMBER('Trust - Frontsheet'!AQ190),'Trust - Frontsheet'!AQ190&gt;1),"Registered Nursing Associates Avg Night Fill rate 100%",""))</f>
        <v/>
      </c>
      <c r="L188" s="66" t="str">
        <f ca="1">IF(A188="","",IF(AND(ISNUMBER('Trust - Frontsheet'!AR190),'Trust - Frontsheet'!AR190&gt;1),"Non-Registered Nursing Associates Avg Night Fill rate &gt; 100%",""))</f>
        <v/>
      </c>
      <c r="M188" s="66" t="str">
        <f ca="1">IF(A188="","",IF(AND(ISNUMBER('Trust - Frontsheet'!AS190),'Trust - Frontsheet'!AS190&gt;1),"Registered Allied Health Professionals Avg Fill rate &gt; 100%",""))</f>
        <v/>
      </c>
      <c r="N188" s="66" t="str">
        <f ca="1">IF(A188="","",IF(AND(ISNUMBER('Trust - Frontsheet'!AT190),'Trust - Frontsheet'!AT190&gt;1),"Non-Registered Allied Health Professionals Avg Fill rate &gt; 100%",""))</f>
        <v/>
      </c>
      <c r="O188" s="66" t="str">
        <f ca="1">IF(A188="","",IF((VLOOKUP(A188,'Trust - Frontsheet'!$A$16:$AC$216,9,0)+VLOOKUP(A188,'Trust - Frontsheet'!$A$16:$AC$216,11,0)+VLOOKUP(A188,'Trust - Frontsheet'!$A$16:$AC$216,13,0)+VLOOKUP(A188,'Trust - Frontsheet'!$A$16:$AC$216,15,0)+VLOOKUP(A188,'Trust - Frontsheet'!$A$16:$AC$216,17,0)+VLOOKUP(A188,'Trust - Frontsheet'!$A$16:$AC$216,19,0)+VLOOKUP(A188,'Trust - Frontsheet'!$A$16:$AC$216,21,0)+VLOOKUP(A188,'Trust - Frontsheet'!$A$16:$AC$216,23,0)+VLOOKUP(A188,'Trust - Frontsheet'!$A$16:$AC$216,25,0)+VLOOKUP(A188,'Trust - Frontsheet'!$A$16:$AC$216,27,0))&lt;=0,"Planned hours aren't greater than zero",""))</f>
        <v/>
      </c>
      <c r="P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Frontsheet'!$A$16:$AC$216,28,0))&lt;=0,"Actual hours aren't greater than zero",""))</f>
        <v/>
      </c>
      <c r="Q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Frontsheet'!$A$16:$AC$216,28,0))&lt;1448,"Actual hours are under 1448",""))</f>
        <v/>
      </c>
      <c r="R188" s="66" t="str">
        <f ca="1">IF(A188="","",IF((VLOOKUP(A188,'Trust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Frontsheet'!$A$16:$AC$216,28,0))&gt;30000,"Actual hours are greater than 30,000",""))</f>
        <v/>
      </c>
      <c r="S188" s="66" t="str">
        <f ca="1">IF(A188="","",IF(AND((VLOOKUP(A188,'Trust - Frontsheet'!$A$16:$AC$216,10,0)+VLOOKUP(A188,'Trust - Frontsheet'!$A$16:$AC$216,12,0)+VLOOKUP(A188,'Trust - Frontsheet'!$A$16:$AC$216,14,0)+VLOOKUP(A188,'Trust - Frontsheet'!$A$16:$AC$216,16,0)+VLOOKUP(A188,'Trust - Frontsheet'!$A$16:$AC$216,18,0)+VLOOKUP(A188,'Trust - Frontsheet'!$A$16:$AC$216,20,0)+VLOOKUP(A188,'Trust - Frontsheet'!$A$16:$AC$216,22,0)+VLOOKUP(A188,'Trust - Frontsheet'!$A$16:$AC$216,24,0)+VLOOKUP(A188,'Trust - Frontsheet'!$A$16:$AC$216,26,0)+VLOOKUP(A188,'Trust - Frontsheet'!$A$16:$AC$216,28,0))&gt;0,VLOOKUP(A188,'Trust - Frontsheet'!$A$16:$AC$216,29,0)&lt;=0),"Actual hours entered with no patient count",""))</f>
        <v/>
      </c>
    </row>
    <row r="189" spans="1:19" ht="45" customHeight="1" x14ac:dyDescent="0.2">
      <c r="A189" s="66" t="str">
        <f ca="1">IF('Trust - Frontsheet'!A191="","",'Trust - Frontsheet'!A191)</f>
        <v/>
      </c>
      <c r="B189" s="66" t="str">
        <f ca="1">IF('Trust - Frontsheet'!A191="","",'Trust - Frontsheet'!D191)</f>
        <v/>
      </c>
      <c r="C189" s="66" t="str">
        <f ca="1">IF(VLOOKUP(A189,'Trust - Frontsheet'!$A$16:$AC$215,5,0)="","",VLOOKUP(A189,'Trust - Frontsheet'!$A$16:$AC$216,5,0))</f>
        <v/>
      </c>
      <c r="D189" s="66" t="str">
        <f ca="1">IF(VLOOKUP(A189,'Trust - Frontsheet'!$A$16:$AC$215,6,0)="","",VLOOKUP(A189,'Trust - Frontsheet'!$A$16:$AC$216,6,0))</f>
        <v/>
      </c>
      <c r="E189" s="66" t="str">
        <f ca="1">IF(A189="","",IF(AND('Trust - Frontsheet'!AK191&gt;1,ISNUMBER('Trust - Frontsheet'!AK191)),"Registered Nurses/Midwives Avg Day Fill rate &gt; 100%",""))</f>
        <v/>
      </c>
      <c r="F189" s="66" t="str">
        <f ca="1">IF(A189="","",IF(AND(ISNUMBER('Trust - Frontsheet'!AL191),'Trust - Frontsheet'!AL191&gt;1),"Non-Registered Nurses/Midwives Avg Day Fill rate &gt; 100%",""))</f>
        <v/>
      </c>
      <c r="G189" s="66" t="str">
        <f ca="1">IF(A189="","",IF(AND(ISNUMBER('Trust - Frontsheet'!AM191),'Trust - Frontsheet'!AM191&gt;1),"Registered Nursing Associates Day Fill rate &gt; 100%",""))</f>
        <v/>
      </c>
      <c r="H189" s="66" t="str">
        <f ca="1">IF(A189="","",IF(AND(ISNUMBER('Trust - Frontsheet'!AN191),'Trust - Frontsheet'!AN191&gt;1),"Non-Registered Nursing Associates Day Fill rate &gt; 100%",""))</f>
        <v/>
      </c>
      <c r="I189" s="66" t="str">
        <f ca="1">IF(A189="","",IF(AND(ISNUMBER('Trust - Frontsheet'!AO191),'Trust - Frontsheet'!AO191&gt;1),"Registered Nurses/Midwives Avg Night Fill rate &gt; 100%",""))</f>
        <v/>
      </c>
      <c r="J189" s="66" t="str">
        <f ca="1">IF(A189="","",IF(AND(ISNUMBER('Trust - Frontsheet'!AP191),'Trust - Frontsheet'!AP191&gt;1),"Non-Registered Nurses/Midwives Avg Night Fill rate &gt;100%",""))</f>
        <v/>
      </c>
      <c r="K189" s="66" t="str">
        <f ca="1">IF(A189="","",IF(AND(ISNUMBER('Trust - Frontsheet'!AQ191),'Trust - Frontsheet'!AQ191&gt;1),"Registered Nursing Associates Avg Night Fill rate 100%",""))</f>
        <v/>
      </c>
      <c r="L189" s="66" t="str">
        <f ca="1">IF(A189="","",IF(AND(ISNUMBER('Trust - Frontsheet'!AR191),'Trust - Frontsheet'!AR191&gt;1),"Non-Registered Nursing Associates Avg Night Fill rate &gt; 100%",""))</f>
        <v/>
      </c>
      <c r="M189" s="66" t="str">
        <f ca="1">IF(A189="","",IF(AND(ISNUMBER('Trust - Frontsheet'!AS191),'Trust - Frontsheet'!AS191&gt;1),"Registered Allied Health Professionals Avg Fill rate &gt; 100%",""))</f>
        <v/>
      </c>
      <c r="N189" s="66" t="str">
        <f ca="1">IF(A189="","",IF(AND(ISNUMBER('Trust - Frontsheet'!AT191),'Trust - Frontsheet'!AT191&gt;1),"Non-Registered Allied Health Professionals Avg Fill rate &gt; 100%",""))</f>
        <v/>
      </c>
      <c r="O189" s="66" t="str">
        <f ca="1">IF(A189="","",IF((VLOOKUP(A189,'Trust - Frontsheet'!$A$16:$AC$216,9,0)+VLOOKUP(A189,'Trust - Frontsheet'!$A$16:$AC$216,11,0)+VLOOKUP(A189,'Trust - Frontsheet'!$A$16:$AC$216,13,0)+VLOOKUP(A189,'Trust - Frontsheet'!$A$16:$AC$216,15,0)+VLOOKUP(A189,'Trust - Frontsheet'!$A$16:$AC$216,17,0)+VLOOKUP(A189,'Trust - Frontsheet'!$A$16:$AC$216,19,0)+VLOOKUP(A189,'Trust - Frontsheet'!$A$16:$AC$216,21,0)+VLOOKUP(A189,'Trust - Frontsheet'!$A$16:$AC$216,23,0)+VLOOKUP(A189,'Trust - Frontsheet'!$A$16:$AC$216,25,0)+VLOOKUP(A189,'Trust - Frontsheet'!$A$16:$AC$216,27,0))&lt;=0,"Planned hours aren't greater than zero",""))</f>
        <v/>
      </c>
      <c r="P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Frontsheet'!$A$16:$AC$216,28,0))&lt;=0,"Actual hours aren't greater than zero",""))</f>
        <v/>
      </c>
      <c r="Q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Frontsheet'!$A$16:$AC$216,28,0))&lt;1448,"Actual hours are under 1448",""))</f>
        <v/>
      </c>
      <c r="R189" s="66" t="str">
        <f ca="1">IF(A189="","",IF((VLOOKUP(A189,'Trust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Frontsheet'!$A$16:$AC$216,28,0))&gt;30000,"Actual hours are greater than 30,000",""))</f>
        <v/>
      </c>
      <c r="S189" s="66" t="str">
        <f ca="1">IF(A189="","",IF(AND((VLOOKUP(A189,'Trust - Frontsheet'!$A$16:$AC$216,10,0)+VLOOKUP(A189,'Trust - Frontsheet'!$A$16:$AC$216,12,0)+VLOOKUP(A189,'Trust - Frontsheet'!$A$16:$AC$216,14,0)+VLOOKUP(A189,'Trust - Frontsheet'!$A$16:$AC$216,16,0)+VLOOKUP(A189,'Trust - Frontsheet'!$A$16:$AC$216,18,0)+VLOOKUP(A189,'Trust - Frontsheet'!$A$16:$AC$216,20,0)+VLOOKUP(A189,'Trust - Frontsheet'!$A$16:$AC$216,22,0)+VLOOKUP(A189,'Trust - Frontsheet'!$A$16:$AC$216,24,0)+VLOOKUP(A189,'Trust - Frontsheet'!$A$16:$AC$216,26,0)+VLOOKUP(A189,'Trust - Frontsheet'!$A$16:$AC$216,28,0))&gt;0,VLOOKUP(A189,'Trust - Frontsheet'!$A$16:$AC$216,29,0)&lt;=0),"Actual hours entered with no patient count",""))</f>
        <v/>
      </c>
    </row>
    <row r="190" spans="1:19" ht="45" customHeight="1" x14ac:dyDescent="0.2">
      <c r="A190" s="66" t="str">
        <f ca="1">IF('Trust - Frontsheet'!A192="","",'Trust - Frontsheet'!A192)</f>
        <v/>
      </c>
      <c r="B190" s="66" t="str">
        <f ca="1">IF('Trust - Frontsheet'!A192="","",'Trust - Frontsheet'!D192)</f>
        <v/>
      </c>
      <c r="C190" s="66" t="str">
        <f ca="1">IF(VLOOKUP(A190,'Trust - Frontsheet'!$A$16:$AC$215,5,0)="","",VLOOKUP(A190,'Trust - Frontsheet'!$A$16:$AC$216,5,0))</f>
        <v/>
      </c>
      <c r="D190" s="66" t="str">
        <f ca="1">IF(VLOOKUP(A190,'Trust - Frontsheet'!$A$16:$AC$215,6,0)="","",VLOOKUP(A190,'Trust - Frontsheet'!$A$16:$AC$216,6,0))</f>
        <v/>
      </c>
      <c r="E190" s="66" t="str">
        <f ca="1">IF(A190="","",IF(AND('Trust - Frontsheet'!AK192&gt;1,ISNUMBER('Trust - Frontsheet'!AK192)),"Registered Nurses/Midwives Avg Day Fill rate &gt; 100%",""))</f>
        <v/>
      </c>
      <c r="F190" s="66" t="str">
        <f ca="1">IF(A190="","",IF(AND(ISNUMBER('Trust - Frontsheet'!AL192),'Trust - Frontsheet'!AL192&gt;1),"Non-Registered Nurses/Midwives Avg Day Fill rate &gt; 100%",""))</f>
        <v/>
      </c>
      <c r="G190" s="66" t="str">
        <f ca="1">IF(A190="","",IF(AND(ISNUMBER('Trust - Frontsheet'!AM192),'Trust - Frontsheet'!AM192&gt;1),"Registered Nursing Associates Day Fill rate &gt; 100%",""))</f>
        <v/>
      </c>
      <c r="H190" s="66" t="str">
        <f ca="1">IF(A190="","",IF(AND(ISNUMBER('Trust - Frontsheet'!AN192),'Trust - Frontsheet'!AN192&gt;1),"Non-Registered Nursing Associates Day Fill rate &gt; 100%",""))</f>
        <v/>
      </c>
      <c r="I190" s="66" t="str">
        <f ca="1">IF(A190="","",IF(AND(ISNUMBER('Trust - Frontsheet'!AO192),'Trust - Frontsheet'!AO192&gt;1),"Registered Nurses/Midwives Avg Night Fill rate &gt; 100%",""))</f>
        <v/>
      </c>
      <c r="J190" s="66" t="str">
        <f ca="1">IF(A190="","",IF(AND(ISNUMBER('Trust - Frontsheet'!AP192),'Trust - Frontsheet'!AP192&gt;1),"Non-Registered Nurses/Midwives Avg Night Fill rate &gt;100%",""))</f>
        <v/>
      </c>
      <c r="K190" s="66" t="str">
        <f ca="1">IF(A190="","",IF(AND(ISNUMBER('Trust - Frontsheet'!AQ192),'Trust - Frontsheet'!AQ192&gt;1),"Registered Nursing Associates Avg Night Fill rate 100%",""))</f>
        <v/>
      </c>
      <c r="L190" s="66" t="str">
        <f ca="1">IF(A190="","",IF(AND(ISNUMBER('Trust - Frontsheet'!AR192),'Trust - Frontsheet'!AR192&gt;1),"Non-Registered Nursing Associates Avg Night Fill rate &gt; 100%",""))</f>
        <v/>
      </c>
      <c r="M190" s="66" t="str">
        <f ca="1">IF(A190="","",IF(AND(ISNUMBER('Trust - Frontsheet'!AS192),'Trust - Frontsheet'!AS192&gt;1),"Registered Allied Health Professionals Avg Fill rate &gt; 100%",""))</f>
        <v/>
      </c>
      <c r="N190" s="66" t="str">
        <f ca="1">IF(A190="","",IF(AND(ISNUMBER('Trust - Frontsheet'!AT192),'Trust - Frontsheet'!AT192&gt;1),"Non-Registered Allied Health Professionals Avg Fill rate &gt; 100%",""))</f>
        <v/>
      </c>
      <c r="O190" s="66" t="str">
        <f ca="1">IF(A190="","",IF((VLOOKUP(A190,'Trust - Frontsheet'!$A$16:$AC$216,9,0)+VLOOKUP(A190,'Trust - Frontsheet'!$A$16:$AC$216,11,0)+VLOOKUP(A190,'Trust - Frontsheet'!$A$16:$AC$216,13,0)+VLOOKUP(A190,'Trust - Frontsheet'!$A$16:$AC$216,15,0)+VLOOKUP(A190,'Trust - Frontsheet'!$A$16:$AC$216,17,0)+VLOOKUP(A190,'Trust - Frontsheet'!$A$16:$AC$216,19,0)+VLOOKUP(A190,'Trust - Frontsheet'!$A$16:$AC$216,21,0)+VLOOKUP(A190,'Trust - Frontsheet'!$A$16:$AC$216,23,0)+VLOOKUP(A190,'Trust - Frontsheet'!$A$16:$AC$216,25,0)+VLOOKUP(A190,'Trust - Frontsheet'!$A$16:$AC$216,27,0))&lt;=0,"Planned hours aren't greater than zero",""))</f>
        <v/>
      </c>
      <c r="P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Frontsheet'!$A$16:$AC$216,28,0))&lt;=0,"Actual hours aren't greater than zero",""))</f>
        <v/>
      </c>
      <c r="Q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Frontsheet'!$A$16:$AC$216,28,0))&lt;1448,"Actual hours are under 1448",""))</f>
        <v/>
      </c>
      <c r="R190" s="66" t="str">
        <f ca="1">IF(A190="","",IF((VLOOKUP(A190,'Trust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Frontsheet'!$A$16:$AC$216,28,0))&gt;30000,"Actual hours are greater than 30,000",""))</f>
        <v/>
      </c>
      <c r="S190" s="66" t="str">
        <f ca="1">IF(A190="","",IF(AND((VLOOKUP(A190,'Trust - Frontsheet'!$A$16:$AC$216,10,0)+VLOOKUP(A190,'Trust - Frontsheet'!$A$16:$AC$216,12,0)+VLOOKUP(A190,'Trust - Frontsheet'!$A$16:$AC$216,14,0)+VLOOKUP(A190,'Trust - Frontsheet'!$A$16:$AC$216,16,0)+VLOOKUP(A190,'Trust - Frontsheet'!$A$16:$AC$216,18,0)+VLOOKUP(A190,'Trust - Frontsheet'!$A$16:$AC$216,20,0)+VLOOKUP(A190,'Trust - Frontsheet'!$A$16:$AC$216,22,0)+VLOOKUP(A190,'Trust - Frontsheet'!$A$16:$AC$216,24,0)+VLOOKUP(A190,'Trust - Frontsheet'!$A$16:$AC$216,26,0)+VLOOKUP(A190,'Trust - Frontsheet'!$A$16:$AC$216,28,0))&gt;0,VLOOKUP(A190,'Trust - Frontsheet'!$A$16:$AC$216,29,0)&lt;=0),"Actual hours entered with no patient count",""))</f>
        <v/>
      </c>
    </row>
    <row r="191" spans="1:19" ht="45" customHeight="1" x14ac:dyDescent="0.2">
      <c r="A191" s="66" t="str">
        <f ca="1">IF('Trust - Frontsheet'!A193="","",'Trust - Frontsheet'!A193)</f>
        <v/>
      </c>
      <c r="B191" s="66" t="str">
        <f ca="1">IF('Trust - Frontsheet'!A193="","",'Trust - Frontsheet'!D193)</f>
        <v/>
      </c>
      <c r="C191" s="66" t="str">
        <f ca="1">IF(VLOOKUP(A191,'Trust - Frontsheet'!$A$16:$AC$215,5,0)="","",VLOOKUP(A191,'Trust - Frontsheet'!$A$16:$AC$216,5,0))</f>
        <v/>
      </c>
      <c r="D191" s="66" t="str">
        <f ca="1">IF(VLOOKUP(A191,'Trust - Frontsheet'!$A$16:$AC$215,6,0)="","",VLOOKUP(A191,'Trust - Frontsheet'!$A$16:$AC$216,6,0))</f>
        <v/>
      </c>
      <c r="E191" s="66" t="str">
        <f ca="1">IF(A191="","",IF(AND('Trust - Frontsheet'!AK193&gt;1,ISNUMBER('Trust - Frontsheet'!AK193)),"Registered Nurses/Midwives Avg Day Fill rate &gt; 100%",""))</f>
        <v/>
      </c>
      <c r="F191" s="66" t="str">
        <f ca="1">IF(A191="","",IF(AND(ISNUMBER('Trust - Frontsheet'!AL193),'Trust - Frontsheet'!AL193&gt;1),"Non-Registered Nurses/Midwives Avg Day Fill rate &gt; 100%",""))</f>
        <v/>
      </c>
      <c r="G191" s="66" t="str">
        <f ca="1">IF(A191="","",IF(AND(ISNUMBER('Trust - Frontsheet'!AM193),'Trust - Frontsheet'!AM193&gt;1),"Registered Nursing Associates Day Fill rate &gt; 100%",""))</f>
        <v/>
      </c>
      <c r="H191" s="66" t="str">
        <f ca="1">IF(A191="","",IF(AND(ISNUMBER('Trust - Frontsheet'!AN193),'Trust - Frontsheet'!AN193&gt;1),"Non-Registered Nursing Associates Day Fill rate &gt; 100%",""))</f>
        <v/>
      </c>
      <c r="I191" s="66" t="str">
        <f ca="1">IF(A191="","",IF(AND(ISNUMBER('Trust - Frontsheet'!AO193),'Trust - Frontsheet'!AO193&gt;1),"Registered Nurses/Midwives Avg Night Fill rate &gt; 100%",""))</f>
        <v/>
      </c>
      <c r="J191" s="66" t="str">
        <f ca="1">IF(A191="","",IF(AND(ISNUMBER('Trust - Frontsheet'!AP193),'Trust - Frontsheet'!AP193&gt;1),"Non-Registered Nurses/Midwives Avg Night Fill rate &gt;100%",""))</f>
        <v/>
      </c>
      <c r="K191" s="66" t="str">
        <f ca="1">IF(A191="","",IF(AND(ISNUMBER('Trust - Frontsheet'!AQ193),'Trust - Frontsheet'!AQ193&gt;1),"Registered Nursing Associates Avg Night Fill rate 100%",""))</f>
        <v/>
      </c>
      <c r="L191" s="66" t="str">
        <f ca="1">IF(A191="","",IF(AND(ISNUMBER('Trust - Frontsheet'!AR193),'Trust - Frontsheet'!AR193&gt;1),"Non-Registered Nursing Associates Avg Night Fill rate &gt; 100%",""))</f>
        <v/>
      </c>
      <c r="M191" s="66" t="str">
        <f ca="1">IF(A191="","",IF(AND(ISNUMBER('Trust - Frontsheet'!AS193),'Trust - Frontsheet'!AS193&gt;1),"Registered Allied Health Professionals Avg Fill rate &gt; 100%",""))</f>
        <v/>
      </c>
      <c r="N191" s="66" t="str">
        <f ca="1">IF(A191="","",IF(AND(ISNUMBER('Trust - Frontsheet'!AT193),'Trust - Frontsheet'!AT193&gt;1),"Non-Registered Allied Health Professionals Avg Fill rate &gt; 100%",""))</f>
        <v/>
      </c>
      <c r="O191" s="66" t="str">
        <f ca="1">IF(A191="","",IF((VLOOKUP(A191,'Trust - Frontsheet'!$A$16:$AC$216,9,0)+VLOOKUP(A191,'Trust - Frontsheet'!$A$16:$AC$216,11,0)+VLOOKUP(A191,'Trust - Frontsheet'!$A$16:$AC$216,13,0)+VLOOKUP(A191,'Trust - Frontsheet'!$A$16:$AC$216,15,0)+VLOOKUP(A191,'Trust - Frontsheet'!$A$16:$AC$216,17,0)+VLOOKUP(A191,'Trust - Frontsheet'!$A$16:$AC$216,19,0)+VLOOKUP(A191,'Trust - Frontsheet'!$A$16:$AC$216,21,0)+VLOOKUP(A191,'Trust - Frontsheet'!$A$16:$AC$216,23,0)+VLOOKUP(A191,'Trust - Frontsheet'!$A$16:$AC$216,25,0)+VLOOKUP(A191,'Trust - Frontsheet'!$A$16:$AC$216,27,0))&lt;=0,"Planned hours aren't greater than zero",""))</f>
        <v/>
      </c>
      <c r="P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Frontsheet'!$A$16:$AC$216,28,0))&lt;=0,"Actual hours aren't greater than zero",""))</f>
        <v/>
      </c>
      <c r="Q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Frontsheet'!$A$16:$AC$216,28,0))&lt;1448,"Actual hours are under 1448",""))</f>
        <v/>
      </c>
      <c r="R191" s="66" t="str">
        <f ca="1">IF(A191="","",IF((VLOOKUP(A191,'Trust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Frontsheet'!$A$16:$AC$216,28,0))&gt;30000,"Actual hours are greater than 30,000",""))</f>
        <v/>
      </c>
      <c r="S191" s="66" t="str">
        <f ca="1">IF(A191="","",IF(AND((VLOOKUP(A191,'Trust - Frontsheet'!$A$16:$AC$216,10,0)+VLOOKUP(A191,'Trust - Frontsheet'!$A$16:$AC$216,12,0)+VLOOKUP(A191,'Trust - Frontsheet'!$A$16:$AC$216,14,0)+VLOOKUP(A191,'Trust - Frontsheet'!$A$16:$AC$216,16,0)+VLOOKUP(A191,'Trust - Frontsheet'!$A$16:$AC$216,18,0)+VLOOKUP(A191,'Trust - Frontsheet'!$A$16:$AC$216,20,0)+VLOOKUP(A191,'Trust - Frontsheet'!$A$16:$AC$216,22,0)+VLOOKUP(A191,'Trust - Frontsheet'!$A$16:$AC$216,24,0)+VLOOKUP(A191,'Trust - Frontsheet'!$A$16:$AC$216,26,0)+VLOOKUP(A191,'Trust - Frontsheet'!$A$16:$AC$216,28,0))&gt;0,VLOOKUP(A191,'Trust - Frontsheet'!$A$16:$AC$216,29,0)&lt;=0),"Actual hours entered with no patient count",""))</f>
        <v/>
      </c>
    </row>
    <row r="192" spans="1:19" ht="45" customHeight="1" x14ac:dyDescent="0.2">
      <c r="A192" s="66" t="str">
        <f ca="1">IF('Trust - Frontsheet'!A194="","",'Trust - Frontsheet'!A194)</f>
        <v/>
      </c>
      <c r="B192" s="66" t="str">
        <f ca="1">IF('Trust - Frontsheet'!A194="","",'Trust - Frontsheet'!D194)</f>
        <v/>
      </c>
      <c r="C192" s="66" t="str">
        <f ca="1">IF(VLOOKUP(A192,'Trust - Frontsheet'!$A$16:$AC$215,5,0)="","",VLOOKUP(A192,'Trust - Frontsheet'!$A$16:$AC$216,5,0))</f>
        <v/>
      </c>
      <c r="D192" s="66" t="str">
        <f ca="1">IF(VLOOKUP(A192,'Trust - Frontsheet'!$A$16:$AC$215,6,0)="","",VLOOKUP(A192,'Trust - Frontsheet'!$A$16:$AC$216,6,0))</f>
        <v/>
      </c>
      <c r="E192" s="66" t="str">
        <f ca="1">IF(A192="","",IF(AND('Trust - Frontsheet'!AK194&gt;1,ISNUMBER('Trust - Frontsheet'!AK194)),"Registered Nurses/Midwives Avg Day Fill rate &gt; 100%",""))</f>
        <v/>
      </c>
      <c r="F192" s="66" t="str">
        <f ca="1">IF(A192="","",IF(AND(ISNUMBER('Trust - Frontsheet'!AL194),'Trust - Frontsheet'!AL194&gt;1),"Non-Registered Nurses/Midwives Avg Day Fill rate &gt; 100%",""))</f>
        <v/>
      </c>
      <c r="G192" s="66" t="str">
        <f ca="1">IF(A192="","",IF(AND(ISNUMBER('Trust - Frontsheet'!AM194),'Trust - Frontsheet'!AM194&gt;1),"Registered Nursing Associates Day Fill rate &gt; 100%",""))</f>
        <v/>
      </c>
      <c r="H192" s="66" t="str">
        <f ca="1">IF(A192="","",IF(AND(ISNUMBER('Trust - Frontsheet'!AN194),'Trust - Frontsheet'!AN194&gt;1),"Non-Registered Nursing Associates Day Fill rate &gt; 100%",""))</f>
        <v/>
      </c>
      <c r="I192" s="66" t="str">
        <f ca="1">IF(A192="","",IF(AND(ISNUMBER('Trust - Frontsheet'!AO194),'Trust - Frontsheet'!AO194&gt;1),"Registered Nurses/Midwives Avg Night Fill rate &gt; 100%",""))</f>
        <v/>
      </c>
      <c r="J192" s="66" t="str">
        <f ca="1">IF(A192="","",IF(AND(ISNUMBER('Trust - Frontsheet'!AP194),'Trust - Frontsheet'!AP194&gt;1),"Non-Registered Nurses/Midwives Avg Night Fill rate &gt;100%",""))</f>
        <v/>
      </c>
      <c r="K192" s="66" t="str">
        <f ca="1">IF(A192="","",IF(AND(ISNUMBER('Trust - Frontsheet'!AQ194),'Trust - Frontsheet'!AQ194&gt;1),"Registered Nursing Associates Avg Night Fill rate 100%",""))</f>
        <v/>
      </c>
      <c r="L192" s="66" t="str">
        <f ca="1">IF(A192="","",IF(AND(ISNUMBER('Trust - Frontsheet'!AR194),'Trust - Frontsheet'!AR194&gt;1),"Non-Registered Nursing Associates Avg Night Fill rate &gt; 100%",""))</f>
        <v/>
      </c>
      <c r="M192" s="66" t="str">
        <f ca="1">IF(A192="","",IF(AND(ISNUMBER('Trust - Frontsheet'!AS194),'Trust - Frontsheet'!AS194&gt;1),"Registered Allied Health Professionals Avg Fill rate &gt; 100%",""))</f>
        <v/>
      </c>
      <c r="N192" s="66" t="str">
        <f ca="1">IF(A192="","",IF(AND(ISNUMBER('Trust - Frontsheet'!AT194),'Trust - Frontsheet'!AT194&gt;1),"Non-Registered Allied Health Professionals Avg Fill rate &gt; 100%",""))</f>
        <v/>
      </c>
      <c r="O192" s="66" t="str">
        <f ca="1">IF(A192="","",IF((VLOOKUP(A192,'Trust - Frontsheet'!$A$16:$AC$216,9,0)+VLOOKUP(A192,'Trust - Frontsheet'!$A$16:$AC$216,11,0)+VLOOKUP(A192,'Trust - Frontsheet'!$A$16:$AC$216,13,0)+VLOOKUP(A192,'Trust - Frontsheet'!$A$16:$AC$216,15,0)+VLOOKUP(A192,'Trust - Frontsheet'!$A$16:$AC$216,17,0)+VLOOKUP(A192,'Trust - Frontsheet'!$A$16:$AC$216,19,0)+VLOOKUP(A192,'Trust - Frontsheet'!$A$16:$AC$216,21,0)+VLOOKUP(A192,'Trust - Frontsheet'!$A$16:$AC$216,23,0)+VLOOKUP(A192,'Trust - Frontsheet'!$A$16:$AC$216,25,0)+VLOOKUP(A192,'Trust - Frontsheet'!$A$16:$AC$216,27,0))&lt;=0,"Planned hours aren't greater than zero",""))</f>
        <v/>
      </c>
      <c r="P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Frontsheet'!$A$16:$AC$216,28,0))&lt;=0,"Actual hours aren't greater than zero",""))</f>
        <v/>
      </c>
      <c r="Q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Frontsheet'!$A$16:$AC$216,28,0))&lt;1448,"Actual hours are under 1448",""))</f>
        <v/>
      </c>
      <c r="R192" s="66" t="str">
        <f ca="1">IF(A192="","",IF((VLOOKUP(A192,'Trust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Frontsheet'!$A$16:$AC$216,28,0))&gt;30000,"Actual hours are greater than 30,000",""))</f>
        <v/>
      </c>
      <c r="S192" s="66" t="str">
        <f ca="1">IF(A192="","",IF(AND((VLOOKUP(A192,'Trust - Frontsheet'!$A$16:$AC$216,10,0)+VLOOKUP(A192,'Trust - Frontsheet'!$A$16:$AC$216,12,0)+VLOOKUP(A192,'Trust - Frontsheet'!$A$16:$AC$216,14,0)+VLOOKUP(A192,'Trust - Frontsheet'!$A$16:$AC$216,16,0)+VLOOKUP(A192,'Trust - Frontsheet'!$A$16:$AC$216,18,0)+VLOOKUP(A192,'Trust - Frontsheet'!$A$16:$AC$216,20,0)+VLOOKUP(A192,'Trust - Frontsheet'!$A$16:$AC$216,22,0)+VLOOKUP(A192,'Trust - Frontsheet'!$A$16:$AC$216,24,0)+VLOOKUP(A192,'Trust - Frontsheet'!$A$16:$AC$216,26,0)+VLOOKUP(A192,'Trust - Frontsheet'!$A$16:$AC$216,28,0))&gt;0,VLOOKUP(A192,'Trust - Frontsheet'!$A$16:$AC$216,29,0)&lt;=0),"Actual hours entered with no patient count",""))</f>
        <v/>
      </c>
    </row>
    <row r="193" spans="1:19" ht="45" customHeight="1" x14ac:dyDescent="0.2">
      <c r="A193" s="66" t="str">
        <f ca="1">IF('Trust - Frontsheet'!A195="","",'Trust - Frontsheet'!A195)</f>
        <v/>
      </c>
      <c r="B193" s="66" t="str">
        <f ca="1">IF('Trust - Frontsheet'!A195="","",'Trust - Frontsheet'!D195)</f>
        <v/>
      </c>
      <c r="C193" s="66" t="str">
        <f ca="1">IF(VLOOKUP(A193,'Trust - Frontsheet'!$A$16:$AC$215,5,0)="","",VLOOKUP(A193,'Trust - Frontsheet'!$A$16:$AC$216,5,0))</f>
        <v/>
      </c>
      <c r="D193" s="66" t="str">
        <f ca="1">IF(VLOOKUP(A193,'Trust - Frontsheet'!$A$16:$AC$215,6,0)="","",VLOOKUP(A193,'Trust - Frontsheet'!$A$16:$AC$216,6,0))</f>
        <v/>
      </c>
      <c r="E193" s="66" t="str">
        <f ca="1">IF(A193="","",IF(AND('Trust - Frontsheet'!AK195&gt;1,ISNUMBER('Trust - Frontsheet'!AK195)),"Registered Nurses/Midwives Avg Day Fill rate &gt; 100%",""))</f>
        <v/>
      </c>
      <c r="F193" s="66" t="str">
        <f ca="1">IF(A193="","",IF(AND(ISNUMBER('Trust - Frontsheet'!AL195),'Trust - Frontsheet'!AL195&gt;1),"Non-Registered Nurses/Midwives Avg Day Fill rate &gt; 100%",""))</f>
        <v/>
      </c>
      <c r="G193" s="66" t="str">
        <f ca="1">IF(A193="","",IF(AND(ISNUMBER('Trust - Frontsheet'!AM195),'Trust - Frontsheet'!AM195&gt;1),"Registered Nursing Associates Day Fill rate &gt; 100%",""))</f>
        <v/>
      </c>
      <c r="H193" s="66" t="str">
        <f ca="1">IF(A193="","",IF(AND(ISNUMBER('Trust - Frontsheet'!AN195),'Trust - Frontsheet'!AN195&gt;1),"Non-Registered Nursing Associates Day Fill rate &gt; 100%",""))</f>
        <v/>
      </c>
      <c r="I193" s="66" t="str">
        <f ca="1">IF(A193="","",IF(AND(ISNUMBER('Trust - Frontsheet'!AO195),'Trust - Frontsheet'!AO195&gt;1),"Registered Nurses/Midwives Avg Night Fill rate &gt; 100%",""))</f>
        <v/>
      </c>
      <c r="J193" s="66" t="str">
        <f ca="1">IF(A193="","",IF(AND(ISNUMBER('Trust - Frontsheet'!AP195),'Trust - Frontsheet'!AP195&gt;1),"Non-Registered Nurses/Midwives Avg Night Fill rate &gt;100%",""))</f>
        <v/>
      </c>
      <c r="K193" s="66" t="str">
        <f ca="1">IF(A193="","",IF(AND(ISNUMBER('Trust - Frontsheet'!AQ195),'Trust - Frontsheet'!AQ195&gt;1),"Registered Nursing Associates Avg Night Fill rate 100%",""))</f>
        <v/>
      </c>
      <c r="L193" s="66" t="str">
        <f ca="1">IF(A193="","",IF(AND(ISNUMBER('Trust - Frontsheet'!AR195),'Trust - Frontsheet'!AR195&gt;1),"Non-Registered Nursing Associates Avg Night Fill rate &gt; 100%",""))</f>
        <v/>
      </c>
      <c r="M193" s="66" t="str">
        <f ca="1">IF(A193="","",IF(AND(ISNUMBER('Trust - Frontsheet'!AS195),'Trust - Frontsheet'!AS195&gt;1),"Registered Allied Health Professionals Avg Fill rate &gt; 100%",""))</f>
        <v/>
      </c>
      <c r="N193" s="66" t="str">
        <f ca="1">IF(A193="","",IF(AND(ISNUMBER('Trust - Frontsheet'!AT195),'Trust - Frontsheet'!AT195&gt;1),"Non-Registered Allied Health Professionals Avg Fill rate &gt; 100%",""))</f>
        <v/>
      </c>
      <c r="O193" s="66" t="str">
        <f ca="1">IF(A193="","",IF((VLOOKUP(A193,'Trust - Frontsheet'!$A$16:$AC$216,9,0)+VLOOKUP(A193,'Trust - Frontsheet'!$A$16:$AC$216,11,0)+VLOOKUP(A193,'Trust - Frontsheet'!$A$16:$AC$216,13,0)+VLOOKUP(A193,'Trust - Frontsheet'!$A$16:$AC$216,15,0)+VLOOKUP(A193,'Trust - Frontsheet'!$A$16:$AC$216,17,0)+VLOOKUP(A193,'Trust - Frontsheet'!$A$16:$AC$216,19,0)+VLOOKUP(A193,'Trust - Frontsheet'!$A$16:$AC$216,21,0)+VLOOKUP(A193,'Trust - Frontsheet'!$A$16:$AC$216,23,0)+VLOOKUP(A193,'Trust - Frontsheet'!$A$16:$AC$216,25,0)+VLOOKUP(A193,'Trust - Frontsheet'!$A$16:$AC$216,27,0))&lt;=0,"Planned hours aren't greater than zero",""))</f>
        <v/>
      </c>
      <c r="P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Frontsheet'!$A$16:$AC$216,28,0))&lt;=0,"Actual hours aren't greater than zero",""))</f>
        <v/>
      </c>
      <c r="Q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Frontsheet'!$A$16:$AC$216,28,0))&lt;1448,"Actual hours are under 1448",""))</f>
        <v/>
      </c>
      <c r="R193" s="66" t="str">
        <f ca="1">IF(A193="","",IF((VLOOKUP(A193,'Trust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Frontsheet'!$A$16:$AC$216,28,0))&gt;30000,"Actual hours are greater than 30,000",""))</f>
        <v/>
      </c>
      <c r="S193" s="66" t="str">
        <f ca="1">IF(A193="","",IF(AND((VLOOKUP(A193,'Trust - Frontsheet'!$A$16:$AC$216,10,0)+VLOOKUP(A193,'Trust - Frontsheet'!$A$16:$AC$216,12,0)+VLOOKUP(A193,'Trust - Frontsheet'!$A$16:$AC$216,14,0)+VLOOKUP(A193,'Trust - Frontsheet'!$A$16:$AC$216,16,0)+VLOOKUP(A193,'Trust - Frontsheet'!$A$16:$AC$216,18,0)+VLOOKUP(A193,'Trust - Frontsheet'!$A$16:$AC$216,20,0)+VLOOKUP(A193,'Trust - Frontsheet'!$A$16:$AC$216,22,0)+VLOOKUP(A193,'Trust - Frontsheet'!$A$16:$AC$216,24,0)+VLOOKUP(A193,'Trust - Frontsheet'!$A$16:$AC$216,26,0)+VLOOKUP(A193,'Trust - Frontsheet'!$A$16:$AC$216,28,0))&gt;0,VLOOKUP(A193,'Trust - Frontsheet'!$A$16:$AC$216,29,0)&lt;=0),"Actual hours entered with no patient count",""))</f>
        <v/>
      </c>
    </row>
    <row r="194" spans="1:19" ht="45" customHeight="1" x14ac:dyDescent="0.2">
      <c r="A194" s="66" t="str">
        <f ca="1">IF('Trust - Frontsheet'!A196="","",'Trust - Frontsheet'!A196)</f>
        <v/>
      </c>
      <c r="B194" s="66" t="str">
        <f ca="1">IF('Trust - Frontsheet'!A196="","",'Trust - Frontsheet'!D196)</f>
        <v/>
      </c>
      <c r="C194" s="66" t="str">
        <f ca="1">IF(VLOOKUP(A194,'Trust - Frontsheet'!$A$16:$AC$215,5,0)="","",VLOOKUP(A194,'Trust - Frontsheet'!$A$16:$AC$216,5,0))</f>
        <v/>
      </c>
      <c r="D194" s="66" t="str">
        <f ca="1">IF(VLOOKUP(A194,'Trust - Frontsheet'!$A$16:$AC$215,6,0)="","",VLOOKUP(A194,'Trust - Frontsheet'!$A$16:$AC$216,6,0))</f>
        <v/>
      </c>
      <c r="E194" s="66" t="str">
        <f ca="1">IF(A194="","",IF(AND('Trust - Frontsheet'!AK196&gt;1,ISNUMBER('Trust - Frontsheet'!AK196)),"Registered Nurses/Midwives Avg Day Fill rate &gt; 100%",""))</f>
        <v/>
      </c>
      <c r="F194" s="66" t="str">
        <f ca="1">IF(A194="","",IF(AND(ISNUMBER('Trust - Frontsheet'!AL196),'Trust - Frontsheet'!AL196&gt;1),"Non-Registered Nurses/Midwives Avg Day Fill rate &gt; 100%",""))</f>
        <v/>
      </c>
      <c r="G194" s="66" t="str">
        <f ca="1">IF(A194="","",IF(AND(ISNUMBER('Trust - Frontsheet'!AM196),'Trust - Frontsheet'!AM196&gt;1),"Registered Nursing Associates Day Fill rate &gt; 100%",""))</f>
        <v/>
      </c>
      <c r="H194" s="66" t="str">
        <f ca="1">IF(A194="","",IF(AND(ISNUMBER('Trust - Frontsheet'!AN196),'Trust - Frontsheet'!AN196&gt;1),"Non-Registered Nursing Associates Day Fill rate &gt; 100%",""))</f>
        <v/>
      </c>
      <c r="I194" s="66" t="str">
        <f ca="1">IF(A194="","",IF(AND(ISNUMBER('Trust - Frontsheet'!AO196),'Trust - Frontsheet'!AO196&gt;1),"Registered Nurses/Midwives Avg Night Fill rate &gt; 100%",""))</f>
        <v/>
      </c>
      <c r="J194" s="66" t="str">
        <f ca="1">IF(A194="","",IF(AND(ISNUMBER('Trust - Frontsheet'!AP196),'Trust - Frontsheet'!AP196&gt;1),"Non-Registered Nurses/Midwives Avg Night Fill rate &gt;100%",""))</f>
        <v/>
      </c>
      <c r="K194" s="66" t="str">
        <f ca="1">IF(A194="","",IF(AND(ISNUMBER('Trust - Frontsheet'!AQ196),'Trust - Frontsheet'!AQ196&gt;1),"Registered Nursing Associates Avg Night Fill rate 100%",""))</f>
        <v/>
      </c>
      <c r="L194" s="66" t="str">
        <f ca="1">IF(A194="","",IF(AND(ISNUMBER('Trust - Frontsheet'!AR196),'Trust - Frontsheet'!AR196&gt;1),"Non-Registered Nursing Associates Avg Night Fill rate &gt; 100%",""))</f>
        <v/>
      </c>
      <c r="M194" s="66" t="str">
        <f ca="1">IF(A194="","",IF(AND(ISNUMBER('Trust - Frontsheet'!AS196),'Trust - Frontsheet'!AS196&gt;1),"Registered Allied Health Professionals Avg Fill rate &gt; 100%",""))</f>
        <v/>
      </c>
      <c r="N194" s="66" t="str">
        <f ca="1">IF(A194="","",IF(AND(ISNUMBER('Trust - Frontsheet'!AT196),'Trust - Frontsheet'!AT196&gt;1),"Non-Registered Allied Health Professionals Avg Fill rate &gt; 100%",""))</f>
        <v/>
      </c>
      <c r="O194" s="66" t="str">
        <f ca="1">IF(A194="","",IF((VLOOKUP(A194,'Trust - Frontsheet'!$A$16:$AC$216,9,0)+VLOOKUP(A194,'Trust - Frontsheet'!$A$16:$AC$216,11,0)+VLOOKUP(A194,'Trust - Frontsheet'!$A$16:$AC$216,13,0)+VLOOKUP(A194,'Trust - Frontsheet'!$A$16:$AC$216,15,0)+VLOOKUP(A194,'Trust - Frontsheet'!$A$16:$AC$216,17,0)+VLOOKUP(A194,'Trust - Frontsheet'!$A$16:$AC$216,19,0)+VLOOKUP(A194,'Trust - Frontsheet'!$A$16:$AC$216,21,0)+VLOOKUP(A194,'Trust - Frontsheet'!$A$16:$AC$216,23,0)+VLOOKUP(A194,'Trust - Frontsheet'!$A$16:$AC$216,25,0)+VLOOKUP(A194,'Trust - Frontsheet'!$A$16:$AC$216,27,0))&lt;=0,"Planned hours aren't greater than zero",""))</f>
        <v/>
      </c>
      <c r="P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Frontsheet'!$A$16:$AC$216,28,0))&lt;=0,"Actual hours aren't greater than zero",""))</f>
        <v/>
      </c>
      <c r="Q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Frontsheet'!$A$16:$AC$216,28,0))&lt;1448,"Actual hours are under 1448",""))</f>
        <v/>
      </c>
      <c r="R194" s="66" t="str">
        <f ca="1">IF(A194="","",IF((VLOOKUP(A194,'Trust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Frontsheet'!$A$16:$AC$216,28,0))&gt;30000,"Actual hours are greater than 30,000",""))</f>
        <v/>
      </c>
      <c r="S194" s="66" t="str">
        <f ca="1">IF(A194="","",IF(AND((VLOOKUP(A194,'Trust - Frontsheet'!$A$16:$AC$216,10,0)+VLOOKUP(A194,'Trust - Frontsheet'!$A$16:$AC$216,12,0)+VLOOKUP(A194,'Trust - Frontsheet'!$A$16:$AC$216,14,0)+VLOOKUP(A194,'Trust - Frontsheet'!$A$16:$AC$216,16,0)+VLOOKUP(A194,'Trust - Frontsheet'!$A$16:$AC$216,18,0)+VLOOKUP(A194,'Trust - Frontsheet'!$A$16:$AC$216,20,0)+VLOOKUP(A194,'Trust - Frontsheet'!$A$16:$AC$216,22,0)+VLOOKUP(A194,'Trust - Frontsheet'!$A$16:$AC$216,24,0)+VLOOKUP(A194,'Trust - Frontsheet'!$A$16:$AC$216,26,0)+VLOOKUP(A194,'Trust - Frontsheet'!$A$16:$AC$216,28,0))&gt;0,VLOOKUP(A194,'Trust - Frontsheet'!$A$16:$AC$216,29,0)&lt;=0),"Actual hours entered with no patient count",""))</f>
        <v/>
      </c>
    </row>
    <row r="195" spans="1:19" ht="45" customHeight="1" x14ac:dyDescent="0.2">
      <c r="A195" s="66" t="str">
        <f ca="1">IF('Trust - Frontsheet'!A197="","",'Trust - Frontsheet'!A197)</f>
        <v/>
      </c>
      <c r="B195" s="66" t="str">
        <f ca="1">IF('Trust - Frontsheet'!A197="","",'Trust - Frontsheet'!D197)</f>
        <v/>
      </c>
      <c r="C195" s="66" t="str">
        <f ca="1">IF(VLOOKUP(A195,'Trust - Frontsheet'!$A$16:$AC$215,5,0)="","",VLOOKUP(A195,'Trust - Frontsheet'!$A$16:$AC$216,5,0))</f>
        <v/>
      </c>
      <c r="D195" s="66" t="str">
        <f ca="1">IF(VLOOKUP(A195,'Trust - Frontsheet'!$A$16:$AC$215,6,0)="","",VLOOKUP(A195,'Trust - Frontsheet'!$A$16:$AC$216,6,0))</f>
        <v/>
      </c>
      <c r="E195" s="66" t="str">
        <f ca="1">IF(A195="","",IF(AND('Trust - Frontsheet'!AK197&gt;1,ISNUMBER('Trust - Frontsheet'!AK197)),"Registered Nurses/Midwives Avg Day Fill rate &gt; 100%",""))</f>
        <v/>
      </c>
      <c r="F195" s="66" t="str">
        <f ca="1">IF(A195="","",IF(AND(ISNUMBER('Trust - Frontsheet'!AL197),'Trust - Frontsheet'!AL197&gt;1),"Non-Registered Nurses/Midwives Avg Day Fill rate &gt; 100%",""))</f>
        <v/>
      </c>
      <c r="G195" s="66" t="str">
        <f ca="1">IF(A195="","",IF(AND(ISNUMBER('Trust - Frontsheet'!AM197),'Trust - Frontsheet'!AM197&gt;1),"Registered Nursing Associates Day Fill rate &gt; 100%",""))</f>
        <v/>
      </c>
      <c r="H195" s="66" t="str">
        <f ca="1">IF(A195="","",IF(AND(ISNUMBER('Trust - Frontsheet'!AN197),'Trust - Frontsheet'!AN197&gt;1),"Non-Registered Nursing Associates Day Fill rate &gt; 100%",""))</f>
        <v/>
      </c>
      <c r="I195" s="66" t="str">
        <f ca="1">IF(A195="","",IF(AND(ISNUMBER('Trust - Frontsheet'!AO197),'Trust - Frontsheet'!AO197&gt;1),"Registered Nurses/Midwives Avg Night Fill rate &gt; 100%",""))</f>
        <v/>
      </c>
      <c r="J195" s="66" t="str">
        <f ca="1">IF(A195="","",IF(AND(ISNUMBER('Trust - Frontsheet'!AP197),'Trust - Frontsheet'!AP197&gt;1),"Non-Registered Nurses/Midwives Avg Night Fill rate &gt;100%",""))</f>
        <v/>
      </c>
      <c r="K195" s="66" t="str">
        <f ca="1">IF(A195="","",IF(AND(ISNUMBER('Trust - Frontsheet'!AQ197),'Trust - Frontsheet'!AQ197&gt;1),"Registered Nursing Associates Avg Night Fill rate 100%",""))</f>
        <v/>
      </c>
      <c r="L195" s="66" t="str">
        <f ca="1">IF(A195="","",IF(AND(ISNUMBER('Trust - Frontsheet'!AR197),'Trust - Frontsheet'!AR197&gt;1),"Non-Registered Nursing Associates Avg Night Fill rate &gt; 100%",""))</f>
        <v/>
      </c>
      <c r="M195" s="66" t="str">
        <f ca="1">IF(A195="","",IF(AND(ISNUMBER('Trust - Frontsheet'!AS197),'Trust - Frontsheet'!AS197&gt;1),"Registered Allied Health Professionals Avg Fill rate &gt; 100%",""))</f>
        <v/>
      </c>
      <c r="N195" s="66" t="str">
        <f ca="1">IF(A195="","",IF(AND(ISNUMBER('Trust - Frontsheet'!AT197),'Trust - Frontsheet'!AT197&gt;1),"Non-Registered Allied Health Professionals Avg Fill rate &gt; 100%",""))</f>
        <v/>
      </c>
      <c r="O195" s="66" t="str">
        <f ca="1">IF(A195="","",IF((VLOOKUP(A195,'Trust - Frontsheet'!$A$16:$AC$216,9,0)+VLOOKUP(A195,'Trust - Frontsheet'!$A$16:$AC$216,11,0)+VLOOKUP(A195,'Trust - Frontsheet'!$A$16:$AC$216,13,0)+VLOOKUP(A195,'Trust - Frontsheet'!$A$16:$AC$216,15,0)+VLOOKUP(A195,'Trust - Frontsheet'!$A$16:$AC$216,17,0)+VLOOKUP(A195,'Trust - Frontsheet'!$A$16:$AC$216,19,0)+VLOOKUP(A195,'Trust - Frontsheet'!$A$16:$AC$216,21,0)+VLOOKUP(A195,'Trust - Frontsheet'!$A$16:$AC$216,23,0)+VLOOKUP(A195,'Trust - Frontsheet'!$A$16:$AC$216,25,0)+VLOOKUP(A195,'Trust - Frontsheet'!$A$16:$AC$216,27,0))&lt;=0,"Planned hours aren't greater than zero",""))</f>
        <v/>
      </c>
      <c r="P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Frontsheet'!$A$16:$AC$216,28,0))&lt;=0,"Actual hours aren't greater than zero",""))</f>
        <v/>
      </c>
      <c r="Q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Frontsheet'!$A$16:$AC$216,28,0))&lt;1448,"Actual hours are under 1448",""))</f>
        <v/>
      </c>
      <c r="R195" s="66" t="str">
        <f ca="1">IF(A195="","",IF((VLOOKUP(A195,'Trust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Frontsheet'!$A$16:$AC$216,28,0))&gt;30000,"Actual hours are greater than 30,000",""))</f>
        <v/>
      </c>
      <c r="S195" s="66" t="str">
        <f ca="1">IF(A195="","",IF(AND((VLOOKUP(A195,'Trust - Frontsheet'!$A$16:$AC$216,10,0)+VLOOKUP(A195,'Trust - Frontsheet'!$A$16:$AC$216,12,0)+VLOOKUP(A195,'Trust - Frontsheet'!$A$16:$AC$216,14,0)+VLOOKUP(A195,'Trust - Frontsheet'!$A$16:$AC$216,16,0)+VLOOKUP(A195,'Trust - Frontsheet'!$A$16:$AC$216,18,0)+VLOOKUP(A195,'Trust - Frontsheet'!$A$16:$AC$216,20,0)+VLOOKUP(A195,'Trust - Frontsheet'!$A$16:$AC$216,22,0)+VLOOKUP(A195,'Trust - Frontsheet'!$A$16:$AC$216,24,0)+VLOOKUP(A195,'Trust - Frontsheet'!$A$16:$AC$216,26,0)+VLOOKUP(A195,'Trust - Frontsheet'!$A$16:$AC$216,28,0))&gt;0,VLOOKUP(A195,'Trust - Frontsheet'!$A$16:$AC$216,29,0)&lt;=0),"Actual hours entered with no patient count",""))</f>
        <v/>
      </c>
    </row>
    <row r="196" spans="1:19" ht="45" customHeight="1" x14ac:dyDescent="0.2">
      <c r="A196" s="66" t="str">
        <f ca="1">IF('Trust - Frontsheet'!A198="","",'Trust - Frontsheet'!A198)</f>
        <v/>
      </c>
      <c r="B196" s="66" t="str">
        <f ca="1">IF('Trust - Frontsheet'!A198="","",'Trust - Frontsheet'!D198)</f>
        <v/>
      </c>
      <c r="C196" s="66" t="str">
        <f ca="1">IF(VLOOKUP(A196,'Trust - Frontsheet'!$A$16:$AC$215,5,0)="","",VLOOKUP(A196,'Trust - Frontsheet'!$A$16:$AC$216,5,0))</f>
        <v/>
      </c>
      <c r="D196" s="66" t="str">
        <f ca="1">IF(VLOOKUP(A196,'Trust - Frontsheet'!$A$16:$AC$215,6,0)="","",VLOOKUP(A196,'Trust - Frontsheet'!$A$16:$AC$216,6,0))</f>
        <v/>
      </c>
      <c r="E196" s="66" t="str">
        <f ca="1">IF(A196="","",IF(AND('Trust - Frontsheet'!AK198&gt;1,ISNUMBER('Trust - Frontsheet'!AK198)),"Registered Nurses/Midwives Avg Day Fill rate &gt; 100%",""))</f>
        <v/>
      </c>
      <c r="F196" s="66" t="str">
        <f ca="1">IF(A196="","",IF(AND(ISNUMBER('Trust - Frontsheet'!AL198),'Trust - Frontsheet'!AL198&gt;1),"Non-Registered Nurses/Midwives Avg Day Fill rate &gt; 100%",""))</f>
        <v/>
      </c>
      <c r="G196" s="66" t="str">
        <f ca="1">IF(A196="","",IF(AND(ISNUMBER('Trust - Frontsheet'!AM198),'Trust - Frontsheet'!AM198&gt;1),"Registered Nursing Associates Day Fill rate &gt; 100%",""))</f>
        <v/>
      </c>
      <c r="H196" s="66" t="str">
        <f ca="1">IF(A196="","",IF(AND(ISNUMBER('Trust - Frontsheet'!AN198),'Trust - Frontsheet'!AN198&gt;1),"Non-Registered Nursing Associates Day Fill rate &gt; 100%",""))</f>
        <v/>
      </c>
      <c r="I196" s="66" t="str">
        <f ca="1">IF(A196="","",IF(AND(ISNUMBER('Trust - Frontsheet'!AO198),'Trust - Frontsheet'!AO198&gt;1),"Registered Nurses/Midwives Avg Night Fill rate &gt; 100%",""))</f>
        <v/>
      </c>
      <c r="J196" s="66" t="str">
        <f ca="1">IF(A196="","",IF(AND(ISNUMBER('Trust - Frontsheet'!AP198),'Trust - Frontsheet'!AP198&gt;1),"Non-Registered Nurses/Midwives Avg Night Fill rate &gt;100%",""))</f>
        <v/>
      </c>
      <c r="K196" s="66" t="str">
        <f ca="1">IF(A196="","",IF(AND(ISNUMBER('Trust - Frontsheet'!AQ198),'Trust - Frontsheet'!AQ198&gt;1),"Registered Nursing Associates Avg Night Fill rate 100%",""))</f>
        <v/>
      </c>
      <c r="L196" s="66" t="str">
        <f ca="1">IF(A196="","",IF(AND(ISNUMBER('Trust - Frontsheet'!AR198),'Trust - Frontsheet'!AR198&gt;1),"Non-Registered Nursing Associates Avg Night Fill rate &gt; 100%",""))</f>
        <v/>
      </c>
      <c r="M196" s="66" t="str">
        <f ca="1">IF(A196="","",IF(AND(ISNUMBER('Trust - Frontsheet'!AS198),'Trust - Frontsheet'!AS198&gt;1),"Registered Allied Health Professionals Avg Fill rate &gt; 100%",""))</f>
        <v/>
      </c>
      <c r="N196" s="66" t="str">
        <f ca="1">IF(A196="","",IF(AND(ISNUMBER('Trust - Frontsheet'!AT198),'Trust - Frontsheet'!AT198&gt;1),"Non-Registered Allied Health Professionals Avg Fill rate &gt; 100%",""))</f>
        <v/>
      </c>
      <c r="O196" s="66" t="str">
        <f ca="1">IF(A196="","",IF((VLOOKUP(A196,'Trust - Frontsheet'!$A$16:$AC$216,9,0)+VLOOKUP(A196,'Trust - Frontsheet'!$A$16:$AC$216,11,0)+VLOOKUP(A196,'Trust - Frontsheet'!$A$16:$AC$216,13,0)+VLOOKUP(A196,'Trust - Frontsheet'!$A$16:$AC$216,15,0)+VLOOKUP(A196,'Trust - Frontsheet'!$A$16:$AC$216,17,0)+VLOOKUP(A196,'Trust - Frontsheet'!$A$16:$AC$216,19,0)+VLOOKUP(A196,'Trust - Frontsheet'!$A$16:$AC$216,21,0)+VLOOKUP(A196,'Trust - Frontsheet'!$A$16:$AC$216,23,0)+VLOOKUP(A196,'Trust - Frontsheet'!$A$16:$AC$216,25,0)+VLOOKUP(A196,'Trust - Frontsheet'!$A$16:$AC$216,27,0))&lt;=0,"Planned hours aren't greater than zero",""))</f>
        <v/>
      </c>
      <c r="P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Frontsheet'!$A$16:$AC$216,28,0))&lt;=0,"Actual hours aren't greater than zero",""))</f>
        <v/>
      </c>
      <c r="Q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Frontsheet'!$A$16:$AC$216,28,0))&lt;1448,"Actual hours are under 1448",""))</f>
        <v/>
      </c>
      <c r="R196" s="66" t="str">
        <f ca="1">IF(A196="","",IF((VLOOKUP(A196,'Trust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Frontsheet'!$A$16:$AC$216,28,0))&gt;30000,"Actual hours are greater than 30,000",""))</f>
        <v/>
      </c>
      <c r="S196" s="66" t="str">
        <f ca="1">IF(A196="","",IF(AND((VLOOKUP(A196,'Trust - Frontsheet'!$A$16:$AC$216,10,0)+VLOOKUP(A196,'Trust - Frontsheet'!$A$16:$AC$216,12,0)+VLOOKUP(A196,'Trust - Frontsheet'!$A$16:$AC$216,14,0)+VLOOKUP(A196,'Trust - Frontsheet'!$A$16:$AC$216,16,0)+VLOOKUP(A196,'Trust - Frontsheet'!$A$16:$AC$216,18,0)+VLOOKUP(A196,'Trust - Frontsheet'!$A$16:$AC$216,20,0)+VLOOKUP(A196,'Trust - Frontsheet'!$A$16:$AC$216,22,0)+VLOOKUP(A196,'Trust - Frontsheet'!$A$16:$AC$216,24,0)+VLOOKUP(A196,'Trust - Frontsheet'!$A$16:$AC$216,26,0)+VLOOKUP(A196,'Trust - Frontsheet'!$A$16:$AC$216,28,0))&gt;0,VLOOKUP(A196,'Trust - Frontsheet'!$A$16:$AC$216,29,0)&lt;=0),"Actual hours entered with no patient count",""))</f>
        <v/>
      </c>
    </row>
    <row r="197" spans="1:19" ht="45" customHeight="1" x14ac:dyDescent="0.2">
      <c r="A197" s="66" t="str">
        <f ca="1">IF('Trust - Frontsheet'!A199="","",'Trust - Frontsheet'!A199)</f>
        <v/>
      </c>
      <c r="B197" s="66" t="str">
        <f ca="1">IF('Trust - Frontsheet'!A199="","",'Trust - Frontsheet'!D199)</f>
        <v/>
      </c>
      <c r="C197" s="66" t="str">
        <f ca="1">IF(VLOOKUP(A197,'Trust - Frontsheet'!$A$16:$AC$215,5,0)="","",VLOOKUP(A197,'Trust - Frontsheet'!$A$16:$AC$216,5,0))</f>
        <v/>
      </c>
      <c r="D197" s="66" t="str">
        <f ca="1">IF(VLOOKUP(A197,'Trust - Frontsheet'!$A$16:$AC$215,6,0)="","",VLOOKUP(A197,'Trust - Frontsheet'!$A$16:$AC$216,6,0))</f>
        <v/>
      </c>
      <c r="E197" s="66" t="str">
        <f ca="1">IF(A197="","",IF(AND('Trust - Frontsheet'!AK199&gt;1,ISNUMBER('Trust - Frontsheet'!AK199)),"Registered Nurses/Midwives Avg Day Fill rate &gt; 100%",""))</f>
        <v/>
      </c>
      <c r="F197" s="66" t="str">
        <f ca="1">IF(A197="","",IF(AND(ISNUMBER('Trust - Frontsheet'!AL199),'Trust - Frontsheet'!AL199&gt;1),"Non-Registered Nurses/Midwives Avg Day Fill rate &gt; 100%",""))</f>
        <v/>
      </c>
      <c r="G197" s="66" t="str">
        <f ca="1">IF(A197="","",IF(AND(ISNUMBER('Trust - Frontsheet'!AM199),'Trust - Frontsheet'!AM199&gt;1),"Registered Nursing Associates Day Fill rate &gt; 100%",""))</f>
        <v/>
      </c>
      <c r="H197" s="66" t="str">
        <f ca="1">IF(A197="","",IF(AND(ISNUMBER('Trust - Frontsheet'!AN199),'Trust - Frontsheet'!AN199&gt;1),"Non-Registered Nursing Associates Day Fill rate &gt; 100%",""))</f>
        <v/>
      </c>
      <c r="I197" s="66" t="str">
        <f ca="1">IF(A197="","",IF(AND(ISNUMBER('Trust - Frontsheet'!AO199),'Trust - Frontsheet'!AO199&gt;1),"Registered Nurses/Midwives Avg Night Fill rate &gt; 100%",""))</f>
        <v/>
      </c>
      <c r="J197" s="66" t="str">
        <f ca="1">IF(A197="","",IF(AND(ISNUMBER('Trust - Frontsheet'!AP199),'Trust - Frontsheet'!AP199&gt;1),"Non-Registered Nurses/Midwives Avg Night Fill rate &gt;100%",""))</f>
        <v/>
      </c>
      <c r="K197" s="66" t="str">
        <f ca="1">IF(A197="","",IF(AND(ISNUMBER('Trust - Frontsheet'!AQ199),'Trust - Frontsheet'!AQ199&gt;1),"Registered Nursing Associates Avg Night Fill rate 100%",""))</f>
        <v/>
      </c>
      <c r="L197" s="66" t="str">
        <f ca="1">IF(A197="","",IF(AND(ISNUMBER('Trust - Frontsheet'!AR199),'Trust - Frontsheet'!AR199&gt;1),"Non-Registered Nursing Associates Avg Night Fill rate &gt; 100%",""))</f>
        <v/>
      </c>
      <c r="M197" s="66" t="str">
        <f ca="1">IF(A197="","",IF(AND(ISNUMBER('Trust - Frontsheet'!AS199),'Trust - Frontsheet'!AS199&gt;1),"Registered Allied Health Professionals Avg Fill rate &gt; 100%",""))</f>
        <v/>
      </c>
      <c r="N197" s="66" t="str">
        <f ca="1">IF(A197="","",IF(AND(ISNUMBER('Trust - Frontsheet'!AT199),'Trust - Frontsheet'!AT199&gt;1),"Non-Registered Allied Health Professionals Avg Fill rate &gt; 100%",""))</f>
        <v/>
      </c>
      <c r="O197" s="66" t="str">
        <f ca="1">IF(A197="","",IF((VLOOKUP(A197,'Trust - Frontsheet'!$A$16:$AC$216,9,0)+VLOOKUP(A197,'Trust - Frontsheet'!$A$16:$AC$216,11,0)+VLOOKUP(A197,'Trust - Frontsheet'!$A$16:$AC$216,13,0)+VLOOKUP(A197,'Trust - Frontsheet'!$A$16:$AC$216,15,0)+VLOOKUP(A197,'Trust - Frontsheet'!$A$16:$AC$216,17,0)+VLOOKUP(A197,'Trust - Frontsheet'!$A$16:$AC$216,19,0)+VLOOKUP(A197,'Trust - Frontsheet'!$A$16:$AC$216,21,0)+VLOOKUP(A197,'Trust - Frontsheet'!$A$16:$AC$216,23,0)+VLOOKUP(A197,'Trust - Frontsheet'!$A$16:$AC$216,25,0)+VLOOKUP(A197,'Trust - Frontsheet'!$A$16:$AC$216,27,0))&lt;=0,"Planned hours aren't greater than zero",""))</f>
        <v/>
      </c>
      <c r="P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Frontsheet'!$A$16:$AC$216,28,0))&lt;=0,"Actual hours aren't greater than zero",""))</f>
        <v/>
      </c>
      <c r="Q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Frontsheet'!$A$16:$AC$216,28,0))&lt;1448,"Actual hours are under 1448",""))</f>
        <v/>
      </c>
      <c r="R197" s="66" t="str">
        <f ca="1">IF(A197="","",IF((VLOOKUP(A197,'Trust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Frontsheet'!$A$16:$AC$216,28,0))&gt;30000,"Actual hours are greater than 30,000",""))</f>
        <v/>
      </c>
      <c r="S197" s="66" t="str">
        <f ca="1">IF(A197="","",IF(AND((VLOOKUP(A197,'Trust - Frontsheet'!$A$16:$AC$216,10,0)+VLOOKUP(A197,'Trust - Frontsheet'!$A$16:$AC$216,12,0)+VLOOKUP(A197,'Trust - Frontsheet'!$A$16:$AC$216,14,0)+VLOOKUP(A197,'Trust - Frontsheet'!$A$16:$AC$216,16,0)+VLOOKUP(A197,'Trust - Frontsheet'!$A$16:$AC$216,18,0)+VLOOKUP(A197,'Trust - Frontsheet'!$A$16:$AC$216,20,0)+VLOOKUP(A197,'Trust - Frontsheet'!$A$16:$AC$216,22,0)+VLOOKUP(A197,'Trust - Frontsheet'!$A$16:$AC$216,24,0)+VLOOKUP(A197,'Trust - Frontsheet'!$A$16:$AC$216,26,0)+VLOOKUP(A197,'Trust - Frontsheet'!$A$16:$AC$216,28,0))&gt;0,VLOOKUP(A197,'Trust - Frontsheet'!$A$16:$AC$216,29,0)&lt;=0),"Actual hours entered with no patient count",""))</f>
        <v/>
      </c>
    </row>
    <row r="198" spans="1:19" ht="45" customHeight="1" x14ac:dyDescent="0.2">
      <c r="A198" s="66" t="str">
        <f ca="1">IF('Trust - Frontsheet'!A200="","",'Trust - Frontsheet'!A200)</f>
        <v/>
      </c>
      <c r="B198" s="66" t="str">
        <f ca="1">IF('Trust - Frontsheet'!A200="","",'Trust - Frontsheet'!D200)</f>
        <v/>
      </c>
      <c r="C198" s="66" t="str">
        <f ca="1">IF(VLOOKUP(A198,'Trust - Frontsheet'!$A$16:$AC$215,5,0)="","",VLOOKUP(A198,'Trust - Frontsheet'!$A$16:$AC$216,5,0))</f>
        <v/>
      </c>
      <c r="D198" s="66" t="str">
        <f ca="1">IF(VLOOKUP(A198,'Trust - Frontsheet'!$A$16:$AC$215,6,0)="","",VLOOKUP(A198,'Trust - Frontsheet'!$A$16:$AC$216,6,0))</f>
        <v/>
      </c>
      <c r="E198" s="66" t="str">
        <f ca="1">IF(A198="","",IF(AND('Trust - Frontsheet'!AK200&gt;1,ISNUMBER('Trust - Frontsheet'!AK200)),"Registered Nurses/Midwives Avg Day Fill rate &gt; 100%",""))</f>
        <v/>
      </c>
      <c r="F198" s="66" t="str">
        <f ca="1">IF(A198="","",IF(AND(ISNUMBER('Trust - Frontsheet'!AL200),'Trust - Frontsheet'!AL200&gt;1),"Non-Registered Nurses/Midwives Avg Day Fill rate &gt; 100%",""))</f>
        <v/>
      </c>
      <c r="G198" s="66" t="str">
        <f ca="1">IF(A198="","",IF(AND(ISNUMBER('Trust - Frontsheet'!AM200),'Trust - Frontsheet'!AM200&gt;1),"Registered Nursing Associates Day Fill rate &gt; 100%",""))</f>
        <v/>
      </c>
      <c r="H198" s="66" t="str">
        <f ca="1">IF(A198="","",IF(AND(ISNUMBER('Trust - Frontsheet'!AN200),'Trust - Frontsheet'!AN200&gt;1),"Non-Registered Nursing Associates Day Fill rate &gt; 100%",""))</f>
        <v/>
      </c>
      <c r="I198" s="66" t="str">
        <f ca="1">IF(A198="","",IF(AND(ISNUMBER('Trust - Frontsheet'!AO200),'Trust - Frontsheet'!AO200&gt;1),"Registered Nurses/Midwives Avg Night Fill rate &gt; 100%",""))</f>
        <v/>
      </c>
      <c r="J198" s="66" t="str">
        <f ca="1">IF(A198="","",IF(AND(ISNUMBER('Trust - Frontsheet'!AP200),'Trust - Frontsheet'!AP200&gt;1),"Non-Registered Nurses/Midwives Avg Night Fill rate &gt;100%",""))</f>
        <v/>
      </c>
      <c r="K198" s="66" t="str">
        <f ca="1">IF(A198="","",IF(AND(ISNUMBER('Trust - Frontsheet'!AQ200),'Trust - Frontsheet'!AQ200&gt;1),"Registered Nursing Associates Avg Night Fill rate 100%",""))</f>
        <v/>
      </c>
      <c r="L198" s="66" t="str">
        <f ca="1">IF(A198="","",IF(AND(ISNUMBER('Trust - Frontsheet'!AR200),'Trust - Frontsheet'!AR200&gt;1),"Non-Registered Nursing Associates Avg Night Fill rate &gt; 100%",""))</f>
        <v/>
      </c>
      <c r="M198" s="66" t="str">
        <f ca="1">IF(A198="","",IF(AND(ISNUMBER('Trust - Frontsheet'!AS200),'Trust - Frontsheet'!AS200&gt;1),"Registered Allied Health Professionals Avg Fill rate &gt; 100%",""))</f>
        <v/>
      </c>
      <c r="N198" s="66" t="str">
        <f ca="1">IF(A198="","",IF(AND(ISNUMBER('Trust - Frontsheet'!AT200),'Trust - Frontsheet'!AT200&gt;1),"Non-Registered Allied Health Professionals Avg Fill rate &gt; 100%",""))</f>
        <v/>
      </c>
      <c r="O198" s="66" t="str">
        <f ca="1">IF(A198="","",IF((VLOOKUP(A198,'Trust - Frontsheet'!$A$16:$AC$216,9,0)+VLOOKUP(A198,'Trust - Frontsheet'!$A$16:$AC$216,11,0)+VLOOKUP(A198,'Trust - Frontsheet'!$A$16:$AC$216,13,0)+VLOOKUP(A198,'Trust - Frontsheet'!$A$16:$AC$216,15,0)+VLOOKUP(A198,'Trust - Frontsheet'!$A$16:$AC$216,17,0)+VLOOKUP(A198,'Trust - Frontsheet'!$A$16:$AC$216,19,0)+VLOOKUP(A198,'Trust - Frontsheet'!$A$16:$AC$216,21,0)+VLOOKUP(A198,'Trust - Frontsheet'!$A$16:$AC$216,23,0)+VLOOKUP(A198,'Trust - Frontsheet'!$A$16:$AC$216,25,0)+VLOOKUP(A198,'Trust - Frontsheet'!$A$16:$AC$216,27,0))&lt;=0,"Planned hours aren't greater than zero",""))</f>
        <v/>
      </c>
      <c r="P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Frontsheet'!$A$16:$AC$216,28,0))&lt;=0,"Actual hours aren't greater than zero",""))</f>
        <v/>
      </c>
      <c r="Q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Frontsheet'!$A$16:$AC$216,28,0))&lt;1448,"Actual hours are under 1448",""))</f>
        <v/>
      </c>
      <c r="R198" s="66" t="str">
        <f ca="1">IF(A198="","",IF((VLOOKUP(A198,'Trust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Frontsheet'!$A$16:$AC$216,28,0))&gt;30000,"Actual hours are greater than 30,000",""))</f>
        <v/>
      </c>
      <c r="S198" s="66" t="str">
        <f ca="1">IF(A198="","",IF(AND((VLOOKUP(A198,'Trust - Frontsheet'!$A$16:$AC$216,10,0)+VLOOKUP(A198,'Trust - Frontsheet'!$A$16:$AC$216,12,0)+VLOOKUP(A198,'Trust - Frontsheet'!$A$16:$AC$216,14,0)+VLOOKUP(A198,'Trust - Frontsheet'!$A$16:$AC$216,16,0)+VLOOKUP(A198,'Trust - Frontsheet'!$A$16:$AC$216,18,0)+VLOOKUP(A198,'Trust - Frontsheet'!$A$16:$AC$216,20,0)+VLOOKUP(A198,'Trust - Frontsheet'!$A$16:$AC$216,22,0)+VLOOKUP(A198,'Trust - Frontsheet'!$A$16:$AC$216,24,0)+VLOOKUP(A198,'Trust - Frontsheet'!$A$16:$AC$216,26,0)+VLOOKUP(A198,'Trust - Frontsheet'!$A$16:$AC$216,28,0))&gt;0,VLOOKUP(A198,'Trust - Frontsheet'!$A$16:$AC$216,29,0)&lt;=0),"Actual hours entered with no patient count",""))</f>
        <v/>
      </c>
    </row>
    <row r="199" spans="1:19" ht="45" customHeight="1" x14ac:dyDescent="0.2">
      <c r="A199" s="66" t="str">
        <f ca="1">IF('Trust - Frontsheet'!A201="","",'Trust - Frontsheet'!A201)</f>
        <v/>
      </c>
      <c r="B199" s="66" t="str">
        <f ca="1">IF('Trust - Frontsheet'!A201="","",'Trust - Frontsheet'!D201)</f>
        <v/>
      </c>
      <c r="C199" s="66" t="str">
        <f ca="1">IF(VLOOKUP(A199,'Trust - Frontsheet'!$A$16:$AC$215,5,0)="","",VLOOKUP(A199,'Trust - Frontsheet'!$A$16:$AC$216,5,0))</f>
        <v/>
      </c>
      <c r="D199" s="66" t="str">
        <f ca="1">IF(VLOOKUP(A199,'Trust - Frontsheet'!$A$16:$AC$215,6,0)="","",VLOOKUP(A199,'Trust - Frontsheet'!$A$16:$AC$216,6,0))</f>
        <v/>
      </c>
      <c r="E199" s="66" t="str">
        <f ca="1">IF(A199="","",IF(AND('Trust - Frontsheet'!AK201&gt;1,ISNUMBER('Trust - Frontsheet'!AK201)),"Registered Nurses/Midwives Avg Day Fill rate &gt; 100%",""))</f>
        <v/>
      </c>
      <c r="F199" s="66" t="str">
        <f ca="1">IF(A199="","",IF(AND(ISNUMBER('Trust - Frontsheet'!AL201),'Trust - Frontsheet'!AL201&gt;1),"Non-Registered Nurses/Midwives Avg Day Fill rate &gt; 100%",""))</f>
        <v/>
      </c>
      <c r="G199" s="66" t="str">
        <f ca="1">IF(A199="","",IF(AND(ISNUMBER('Trust - Frontsheet'!AM201),'Trust - Frontsheet'!AM201&gt;1),"Registered Nursing Associates Day Fill rate &gt; 100%",""))</f>
        <v/>
      </c>
      <c r="H199" s="66" t="str">
        <f ca="1">IF(A199="","",IF(AND(ISNUMBER('Trust - Frontsheet'!AN201),'Trust - Frontsheet'!AN201&gt;1),"Non-Registered Nursing Associates Day Fill rate &gt; 100%",""))</f>
        <v/>
      </c>
      <c r="I199" s="66" t="str">
        <f ca="1">IF(A199="","",IF(AND(ISNUMBER('Trust - Frontsheet'!AO201),'Trust - Frontsheet'!AO201&gt;1),"Registered Nurses/Midwives Avg Night Fill rate &gt; 100%",""))</f>
        <v/>
      </c>
      <c r="J199" s="66" t="str">
        <f ca="1">IF(A199="","",IF(AND(ISNUMBER('Trust - Frontsheet'!AP201),'Trust - Frontsheet'!AP201&gt;1),"Non-Registered Nurses/Midwives Avg Night Fill rate &gt;100%",""))</f>
        <v/>
      </c>
      <c r="K199" s="66" t="str">
        <f ca="1">IF(A199="","",IF(AND(ISNUMBER('Trust - Frontsheet'!AQ201),'Trust - Frontsheet'!AQ201&gt;1),"Registered Nursing Associates Avg Night Fill rate 100%",""))</f>
        <v/>
      </c>
      <c r="L199" s="66" t="str">
        <f ca="1">IF(A199="","",IF(AND(ISNUMBER('Trust - Frontsheet'!AR201),'Trust - Frontsheet'!AR201&gt;1),"Non-Registered Nursing Associates Avg Night Fill rate &gt; 100%",""))</f>
        <v/>
      </c>
      <c r="M199" s="66" t="str">
        <f ca="1">IF(A199="","",IF(AND(ISNUMBER('Trust - Frontsheet'!AS201),'Trust - Frontsheet'!AS201&gt;1),"Registered Allied Health Professionals Avg Fill rate &gt; 100%",""))</f>
        <v/>
      </c>
      <c r="N199" s="66" t="str">
        <f ca="1">IF(A199="","",IF(AND(ISNUMBER('Trust - Frontsheet'!AT201),'Trust - Frontsheet'!AT201&gt;1),"Non-Registered Allied Health Professionals Avg Fill rate &gt; 100%",""))</f>
        <v/>
      </c>
      <c r="O199" s="66" t="str">
        <f ca="1">IF(A199="","",IF((VLOOKUP(A199,'Trust - Frontsheet'!$A$16:$AC$216,9,0)+VLOOKUP(A199,'Trust - Frontsheet'!$A$16:$AC$216,11,0)+VLOOKUP(A199,'Trust - Frontsheet'!$A$16:$AC$216,13,0)+VLOOKUP(A199,'Trust - Frontsheet'!$A$16:$AC$216,15,0)+VLOOKUP(A199,'Trust - Frontsheet'!$A$16:$AC$216,17,0)+VLOOKUP(A199,'Trust - Frontsheet'!$A$16:$AC$216,19,0)+VLOOKUP(A199,'Trust - Frontsheet'!$A$16:$AC$216,21,0)+VLOOKUP(A199,'Trust - Frontsheet'!$A$16:$AC$216,23,0)+VLOOKUP(A199,'Trust - Frontsheet'!$A$16:$AC$216,25,0)+VLOOKUP(A199,'Trust - Frontsheet'!$A$16:$AC$216,27,0))&lt;=0,"Planned hours aren't greater than zero",""))</f>
        <v/>
      </c>
      <c r="P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Frontsheet'!$A$16:$AC$216,28,0))&lt;=0,"Actual hours aren't greater than zero",""))</f>
        <v/>
      </c>
      <c r="Q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Frontsheet'!$A$16:$AC$216,28,0))&lt;1448,"Actual hours are under 1448",""))</f>
        <v/>
      </c>
      <c r="R199" s="66" t="str">
        <f ca="1">IF(A199="","",IF((VLOOKUP(A199,'Trust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Frontsheet'!$A$16:$AC$216,28,0))&gt;30000,"Actual hours are greater than 30,000",""))</f>
        <v/>
      </c>
      <c r="S199" s="66" t="str">
        <f ca="1">IF(A199="","",IF(AND((VLOOKUP(A199,'Trust - Frontsheet'!$A$16:$AC$216,10,0)+VLOOKUP(A199,'Trust - Frontsheet'!$A$16:$AC$216,12,0)+VLOOKUP(A199,'Trust - Frontsheet'!$A$16:$AC$216,14,0)+VLOOKUP(A199,'Trust - Frontsheet'!$A$16:$AC$216,16,0)+VLOOKUP(A199,'Trust - Frontsheet'!$A$16:$AC$216,18,0)+VLOOKUP(A199,'Trust - Frontsheet'!$A$16:$AC$216,20,0)+VLOOKUP(A199,'Trust - Frontsheet'!$A$16:$AC$216,22,0)+VLOOKUP(A199,'Trust - Frontsheet'!$A$16:$AC$216,24,0)+VLOOKUP(A199,'Trust - Frontsheet'!$A$16:$AC$216,26,0)+VLOOKUP(A199,'Trust - Frontsheet'!$A$16:$AC$216,28,0))&gt;0,VLOOKUP(A199,'Trust - Frontsheet'!$A$16:$AC$216,29,0)&lt;=0),"Actual hours entered with no patient count",""))</f>
        <v/>
      </c>
    </row>
    <row r="200" spans="1:19" ht="45" customHeight="1" x14ac:dyDescent="0.2">
      <c r="A200" s="66" t="str">
        <f ca="1">IF('Trust - Frontsheet'!A202="","",'Trust - Frontsheet'!A202)</f>
        <v/>
      </c>
      <c r="B200" s="66" t="str">
        <f ca="1">IF('Trust - Frontsheet'!A202="","",'Trust - Frontsheet'!D202)</f>
        <v/>
      </c>
      <c r="C200" s="66" t="str">
        <f ca="1">IF(VLOOKUP(A200,'Trust - Frontsheet'!$A$16:$AC$215,5,0)="","",VLOOKUP(A200,'Trust - Frontsheet'!$A$16:$AC$216,5,0))</f>
        <v/>
      </c>
      <c r="D200" s="66" t="str">
        <f ca="1">IF(VLOOKUP(A200,'Trust - Frontsheet'!$A$16:$AC$215,6,0)="","",VLOOKUP(A200,'Trust - Frontsheet'!$A$16:$AC$216,6,0))</f>
        <v/>
      </c>
      <c r="E200" s="66" t="str">
        <f ca="1">IF(A200="","",IF(AND('Trust - Frontsheet'!AK202&gt;1,ISNUMBER('Trust - Frontsheet'!AK202)),"Registered Nurses/Midwives Avg Day Fill rate &gt; 100%",""))</f>
        <v/>
      </c>
      <c r="F200" s="66" t="str">
        <f ca="1">IF(A200="","",IF(AND(ISNUMBER('Trust - Frontsheet'!AL202),'Trust - Frontsheet'!AL202&gt;1),"Non-Registered Nurses/Midwives Avg Day Fill rate &gt; 100%",""))</f>
        <v/>
      </c>
      <c r="G200" s="66" t="str">
        <f ca="1">IF(A200="","",IF(AND(ISNUMBER('Trust - Frontsheet'!AM202),'Trust - Frontsheet'!AM202&gt;1),"Registered Nursing Associates Day Fill rate &gt; 100%",""))</f>
        <v/>
      </c>
      <c r="H200" s="66" t="str">
        <f ca="1">IF(A200="","",IF(AND(ISNUMBER('Trust - Frontsheet'!AN202),'Trust - Frontsheet'!AN202&gt;1),"Non-Registered Nursing Associates Day Fill rate &gt; 100%",""))</f>
        <v/>
      </c>
      <c r="I200" s="66" t="str">
        <f ca="1">IF(A200="","",IF(AND(ISNUMBER('Trust - Frontsheet'!AO202),'Trust - Frontsheet'!AO202&gt;1),"Registered Nurses/Midwives Avg Night Fill rate &gt; 100%",""))</f>
        <v/>
      </c>
      <c r="J200" s="66" t="str">
        <f ca="1">IF(A200="","",IF(AND(ISNUMBER('Trust - Frontsheet'!AP202),'Trust - Frontsheet'!AP202&gt;1),"Non-Registered Nurses/Midwives Avg Night Fill rate &gt;100%",""))</f>
        <v/>
      </c>
      <c r="K200" s="66" t="str">
        <f ca="1">IF(A200="","",IF(AND(ISNUMBER('Trust - Frontsheet'!AQ202),'Trust - Frontsheet'!AQ202&gt;1),"Registered Nursing Associates Avg Night Fill rate 100%",""))</f>
        <v/>
      </c>
      <c r="L200" s="66" t="str">
        <f ca="1">IF(A200="","",IF(AND(ISNUMBER('Trust - Frontsheet'!AR202),'Trust - Frontsheet'!AR202&gt;1),"Non-Registered Nursing Associates Avg Night Fill rate &gt; 100%",""))</f>
        <v/>
      </c>
      <c r="M200" s="66" t="str">
        <f ca="1">IF(A200="","",IF(AND(ISNUMBER('Trust - Frontsheet'!AS202),'Trust - Frontsheet'!AS202&gt;1),"Registered Allied Health Professionals Avg Fill rate &gt; 100%",""))</f>
        <v/>
      </c>
      <c r="N200" s="66" t="str">
        <f ca="1">IF(A200="","",IF(AND(ISNUMBER('Trust - Frontsheet'!AT202),'Trust - Frontsheet'!AT202&gt;1),"Non-Registered Allied Health Professionals Avg Fill rate &gt; 100%",""))</f>
        <v/>
      </c>
      <c r="O200" s="66" t="str">
        <f ca="1">IF(A200="","",IF((VLOOKUP(A200,'Trust - Frontsheet'!$A$16:$AC$216,9,0)+VLOOKUP(A200,'Trust - Frontsheet'!$A$16:$AC$216,11,0)+VLOOKUP(A200,'Trust - Frontsheet'!$A$16:$AC$216,13,0)+VLOOKUP(A200,'Trust - Frontsheet'!$A$16:$AC$216,15,0)+VLOOKUP(A200,'Trust - Frontsheet'!$A$16:$AC$216,17,0)+VLOOKUP(A200,'Trust - Frontsheet'!$A$16:$AC$216,19,0)+VLOOKUP(A200,'Trust - Frontsheet'!$A$16:$AC$216,21,0)+VLOOKUP(A200,'Trust - Frontsheet'!$A$16:$AC$216,23,0)+VLOOKUP(A200,'Trust - Frontsheet'!$A$16:$AC$216,25,0)+VLOOKUP(A200,'Trust - Frontsheet'!$A$16:$AC$216,27,0))&lt;=0,"Planned hours aren't greater than zero",""))</f>
        <v/>
      </c>
      <c r="P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Frontsheet'!$A$16:$AC$216,28,0))&lt;=0,"Actual hours aren't greater than zero",""))</f>
        <v/>
      </c>
      <c r="Q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Frontsheet'!$A$16:$AC$216,28,0))&lt;1448,"Actual hours are under 1448",""))</f>
        <v/>
      </c>
      <c r="R200" s="66" t="str">
        <f ca="1">IF(A200="","",IF((VLOOKUP(A200,'Trust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Frontsheet'!$A$16:$AC$216,28,0))&gt;30000,"Actual hours are greater than 30,000",""))</f>
        <v/>
      </c>
      <c r="S200" s="66" t="str">
        <f ca="1">IF(A200="","",IF(AND((VLOOKUP(A200,'Trust - Frontsheet'!$A$16:$AC$216,10,0)+VLOOKUP(A200,'Trust - Frontsheet'!$A$16:$AC$216,12,0)+VLOOKUP(A200,'Trust - Frontsheet'!$A$16:$AC$216,14,0)+VLOOKUP(A200,'Trust - Frontsheet'!$A$16:$AC$216,16,0)+VLOOKUP(A200,'Trust - Frontsheet'!$A$16:$AC$216,18,0)+VLOOKUP(A200,'Trust - Frontsheet'!$A$16:$AC$216,20,0)+VLOOKUP(A200,'Trust - Frontsheet'!$A$16:$AC$216,22,0)+VLOOKUP(A200,'Trust - Frontsheet'!$A$16:$AC$216,24,0)+VLOOKUP(A200,'Trust - Frontsheet'!$A$16:$AC$216,26,0)+VLOOKUP(A200,'Trust - Frontsheet'!$A$16:$AC$216,28,0))&gt;0,VLOOKUP(A200,'Trust - Frontsheet'!$A$16:$AC$216,29,0)&lt;=0),"Actual hours entered with no patient count",""))</f>
        <v/>
      </c>
    </row>
    <row r="201" spans="1:19" ht="45" customHeight="1" x14ac:dyDescent="0.2">
      <c r="A201" s="66" t="str">
        <f ca="1">IF('Trust - Frontsheet'!A203="","",'Trust - Frontsheet'!A203)</f>
        <v/>
      </c>
      <c r="B201" s="66" t="str">
        <f ca="1">IF('Trust - Frontsheet'!A203="","",'Trust - Frontsheet'!D203)</f>
        <v/>
      </c>
      <c r="C201" s="66" t="str">
        <f ca="1">IF(VLOOKUP(A201,'Trust - Frontsheet'!$A$16:$AC$215,5,0)="","",VLOOKUP(A201,'Trust - Frontsheet'!$A$16:$AC$216,5,0))</f>
        <v/>
      </c>
      <c r="D201" s="66" t="str">
        <f ca="1">IF(VLOOKUP(A201,'Trust - Frontsheet'!$A$16:$AC$215,6,0)="","",VLOOKUP(A201,'Trust - Frontsheet'!$A$16:$AC$216,6,0))</f>
        <v/>
      </c>
      <c r="E201" s="66" t="str">
        <f ca="1">IF(A201="","",IF(AND('Trust - Frontsheet'!AK203&gt;1,ISNUMBER('Trust - Frontsheet'!AK203)),"Registered Nurses/Midwives Avg Day Fill rate &gt; 100%",""))</f>
        <v/>
      </c>
      <c r="F201" s="66" t="str">
        <f ca="1">IF(A201="","",IF(AND(ISNUMBER('Trust - Frontsheet'!AL203),'Trust - Frontsheet'!AL203&gt;1),"Non-Registered Nurses/Midwives Avg Day Fill rate &gt; 100%",""))</f>
        <v/>
      </c>
      <c r="G201" s="66" t="str">
        <f ca="1">IF(A201="","",IF(AND(ISNUMBER('Trust - Frontsheet'!AM203),'Trust - Frontsheet'!AM203&gt;1),"Registered Nursing Associates Day Fill rate &gt; 100%",""))</f>
        <v/>
      </c>
      <c r="H201" s="66" t="str">
        <f ca="1">IF(A201="","",IF(AND(ISNUMBER('Trust - Frontsheet'!AN203),'Trust - Frontsheet'!AN203&gt;1),"Non-Registered Nursing Associates Day Fill rate &gt; 100%",""))</f>
        <v/>
      </c>
      <c r="I201" s="66" t="str">
        <f ca="1">IF(A201="","",IF(AND(ISNUMBER('Trust - Frontsheet'!AO203),'Trust - Frontsheet'!AO203&gt;1),"Registered Nurses/Midwives Avg Night Fill rate &gt; 100%",""))</f>
        <v/>
      </c>
      <c r="J201" s="66" t="str">
        <f ca="1">IF(A201="","",IF(AND(ISNUMBER('Trust - Frontsheet'!AP203),'Trust - Frontsheet'!AP203&gt;1),"Non-Registered Nurses/Midwives Avg Night Fill rate &gt;100%",""))</f>
        <v/>
      </c>
      <c r="K201" s="66" t="str">
        <f ca="1">IF(A201="","",IF(AND(ISNUMBER('Trust - Frontsheet'!AQ203),'Trust - Frontsheet'!AQ203&gt;1),"Registered Nursing Associates Avg Night Fill rate 100%",""))</f>
        <v/>
      </c>
      <c r="L201" s="66" t="str">
        <f ca="1">IF(A201="","",IF(AND(ISNUMBER('Trust - Frontsheet'!AR203),'Trust - Frontsheet'!AR203&gt;1),"Non-Registered Nursing Associates Avg Night Fill rate &gt; 100%",""))</f>
        <v/>
      </c>
      <c r="M201" s="66" t="str">
        <f ca="1">IF(A201="","",IF(AND(ISNUMBER('Trust - Frontsheet'!AS203),'Trust - Frontsheet'!AS203&gt;1),"Registered Allied Health Professionals Avg Fill rate &gt; 100%",""))</f>
        <v/>
      </c>
      <c r="N201" s="66" t="str">
        <f ca="1">IF(A201="","",IF(AND(ISNUMBER('Trust - Frontsheet'!AT203),'Trust - Frontsheet'!AT203&gt;1),"Non-Registered Allied Health Professionals Avg Fill rate &gt; 100%",""))</f>
        <v/>
      </c>
      <c r="O201" s="66" t="str">
        <f ca="1">IF(A201="","",IF((VLOOKUP(A201,'Trust - Frontsheet'!$A$16:$AC$216,9,0)+VLOOKUP(A201,'Trust - Frontsheet'!$A$16:$AC$216,11,0)+VLOOKUP(A201,'Trust - Frontsheet'!$A$16:$AC$216,13,0)+VLOOKUP(A201,'Trust - Frontsheet'!$A$16:$AC$216,15,0)+VLOOKUP(A201,'Trust - Frontsheet'!$A$16:$AC$216,17,0)+VLOOKUP(A201,'Trust - Frontsheet'!$A$16:$AC$216,19,0)+VLOOKUP(A201,'Trust - Frontsheet'!$A$16:$AC$216,21,0)+VLOOKUP(A201,'Trust - Frontsheet'!$A$16:$AC$216,23,0)+VLOOKUP(A201,'Trust - Frontsheet'!$A$16:$AC$216,25,0)+VLOOKUP(A201,'Trust - Frontsheet'!$A$16:$AC$216,27,0))&lt;=0,"Planned hours aren't greater than zero",""))</f>
        <v/>
      </c>
      <c r="P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Frontsheet'!$A$16:$AC$216,28,0))&lt;=0,"Actual hours aren't greater than zero",""))</f>
        <v/>
      </c>
      <c r="Q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Frontsheet'!$A$16:$AC$216,28,0))&lt;1448,"Actual hours are under 1448",""))</f>
        <v/>
      </c>
      <c r="R201" s="66" t="str">
        <f ca="1">IF(A201="","",IF((VLOOKUP(A201,'Trust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Frontsheet'!$A$16:$AC$216,28,0))&gt;30000,"Actual hours are greater than 30,000",""))</f>
        <v/>
      </c>
      <c r="S201" s="66" t="str">
        <f ca="1">IF(A201="","",IF(AND((VLOOKUP(A201,'Trust - Frontsheet'!$A$16:$AC$216,10,0)+VLOOKUP(A201,'Trust - Frontsheet'!$A$16:$AC$216,12,0)+VLOOKUP(A201,'Trust - Frontsheet'!$A$16:$AC$216,14,0)+VLOOKUP(A201,'Trust - Frontsheet'!$A$16:$AC$216,16,0)+VLOOKUP(A201,'Trust - Frontsheet'!$A$16:$AC$216,18,0)+VLOOKUP(A201,'Trust - Frontsheet'!$A$16:$AC$216,20,0)+VLOOKUP(A201,'Trust - Frontsheet'!$A$16:$AC$216,22,0)+VLOOKUP(A201,'Trust - Frontsheet'!$A$16:$AC$216,24,0)+VLOOKUP(A201,'Trust - Frontsheet'!$A$16:$AC$216,26,0)+VLOOKUP(A201,'Trust - Frontsheet'!$A$16:$AC$216,28,0))&gt;0,VLOOKUP(A201,'Trust - Frontsheet'!$A$16:$AC$216,29,0)&lt;=0),"Actual hours entered with no patient count",""))</f>
        <v/>
      </c>
    </row>
    <row r="202" spans="1:19" ht="45" customHeight="1" x14ac:dyDescent="0.2">
      <c r="A202" s="66" t="str">
        <f ca="1">IF('Trust - Frontsheet'!A204="","",'Trust - Frontsheet'!A204)</f>
        <v/>
      </c>
      <c r="B202" s="66" t="str">
        <f ca="1">IF('Trust - Frontsheet'!A204="","",'Trust - Frontsheet'!D204)</f>
        <v/>
      </c>
      <c r="C202" s="66" t="str">
        <f ca="1">IF(VLOOKUP(A202,'Trust - Frontsheet'!$A$16:$AC$215,5,0)="","",VLOOKUP(A202,'Trust - Frontsheet'!$A$16:$AC$216,5,0))</f>
        <v/>
      </c>
      <c r="D202" s="66" t="str">
        <f ca="1">IF(VLOOKUP(A202,'Trust - Frontsheet'!$A$16:$AC$215,6,0)="","",VLOOKUP(A202,'Trust - Frontsheet'!$A$16:$AC$216,6,0))</f>
        <v/>
      </c>
      <c r="E202" s="66" t="str">
        <f ca="1">IF(A202="","",IF(AND('Trust - Frontsheet'!AK204&gt;1,ISNUMBER('Trust - Frontsheet'!AK204)),"Registered Nurses/Midwives Avg Day Fill rate &gt; 100%",""))</f>
        <v/>
      </c>
      <c r="F202" s="66" t="str">
        <f ca="1">IF(A202="","",IF(AND(ISNUMBER('Trust - Frontsheet'!AL204),'Trust - Frontsheet'!AL204&gt;1),"Non-Registered Nurses/Midwives Avg Day Fill rate &gt; 100%",""))</f>
        <v/>
      </c>
      <c r="G202" s="66" t="str">
        <f ca="1">IF(A202="","",IF(AND(ISNUMBER('Trust - Frontsheet'!AM204),'Trust - Frontsheet'!AM204&gt;1),"Registered Nursing Associates Day Fill rate &gt; 100%",""))</f>
        <v/>
      </c>
      <c r="H202" s="66" t="str">
        <f ca="1">IF(A202="","",IF(AND(ISNUMBER('Trust - Frontsheet'!AN204),'Trust - Frontsheet'!AN204&gt;1),"Non-Registered Nursing Associates Day Fill rate &gt; 100%",""))</f>
        <v/>
      </c>
      <c r="I202" s="66" t="str">
        <f ca="1">IF(A202="","",IF(AND(ISNUMBER('Trust - Frontsheet'!AO204),'Trust - Frontsheet'!AO204&gt;1),"Registered Nurses/Midwives Avg Night Fill rate &gt; 100%",""))</f>
        <v/>
      </c>
      <c r="J202" s="66" t="str">
        <f ca="1">IF(A202="","",IF(AND(ISNUMBER('Trust - Frontsheet'!AP204),'Trust - Frontsheet'!AP204&gt;1),"Non-Registered Nurses/Midwives Avg Night Fill rate &gt;100%",""))</f>
        <v/>
      </c>
      <c r="K202" s="66" t="str">
        <f ca="1">IF(A202="","",IF(AND(ISNUMBER('Trust - Frontsheet'!AQ204),'Trust - Frontsheet'!AQ204&gt;1),"Registered Nursing Associates Avg Night Fill rate 100%",""))</f>
        <v/>
      </c>
      <c r="L202" s="66" t="str">
        <f ca="1">IF(A202="","",IF(AND(ISNUMBER('Trust - Frontsheet'!AR204),'Trust - Frontsheet'!AR204&gt;1),"Non-Registered Nursing Associates Avg Night Fill rate &gt; 100%",""))</f>
        <v/>
      </c>
      <c r="M202" s="66" t="str">
        <f ca="1">IF(A202="","",IF(AND(ISNUMBER('Trust - Frontsheet'!AS204),'Trust - Frontsheet'!AS204&gt;1),"Registered Allied Health Professionals Avg Fill rate &gt; 100%",""))</f>
        <v/>
      </c>
      <c r="N202" s="66" t="str">
        <f ca="1">IF(A202="","",IF(AND(ISNUMBER('Trust - Frontsheet'!AT204),'Trust - Frontsheet'!AT204&gt;1),"Non-Registered Allied Health Professionals Avg Fill rate &gt; 100%",""))</f>
        <v/>
      </c>
      <c r="O202" s="66" t="str">
        <f ca="1">IF(A202="","",IF((VLOOKUP(A202,'Trust - Frontsheet'!$A$16:$AC$216,9,0)+VLOOKUP(A202,'Trust - Frontsheet'!$A$16:$AC$216,11,0)+VLOOKUP(A202,'Trust - Frontsheet'!$A$16:$AC$216,13,0)+VLOOKUP(A202,'Trust - Frontsheet'!$A$16:$AC$216,15,0)+VLOOKUP(A202,'Trust - Frontsheet'!$A$16:$AC$216,17,0)+VLOOKUP(A202,'Trust - Frontsheet'!$A$16:$AC$216,19,0)+VLOOKUP(A202,'Trust - Frontsheet'!$A$16:$AC$216,21,0)+VLOOKUP(A202,'Trust - Frontsheet'!$A$16:$AC$216,23,0)+VLOOKUP(A202,'Trust - Frontsheet'!$A$16:$AC$216,25,0)+VLOOKUP(A202,'Trust - Frontsheet'!$A$16:$AC$216,27,0))&lt;=0,"Planned hours aren't greater than zero",""))</f>
        <v/>
      </c>
      <c r="P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Frontsheet'!$A$16:$AC$216,28,0))&lt;=0,"Actual hours aren't greater than zero",""))</f>
        <v/>
      </c>
      <c r="Q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Frontsheet'!$A$16:$AC$216,28,0))&lt;1448,"Actual hours are under 1448",""))</f>
        <v/>
      </c>
      <c r="R202" s="66" t="str">
        <f ca="1">IF(A202="","",IF((VLOOKUP(A202,'Trust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Frontsheet'!$A$16:$AC$216,28,0))&gt;30000,"Actual hours are greater than 30,000",""))</f>
        <v/>
      </c>
      <c r="S202" s="66" t="str">
        <f ca="1">IF(A202="","",IF(AND((VLOOKUP(A202,'Trust - Frontsheet'!$A$16:$AC$216,10,0)+VLOOKUP(A202,'Trust - Frontsheet'!$A$16:$AC$216,12,0)+VLOOKUP(A202,'Trust - Frontsheet'!$A$16:$AC$216,14,0)+VLOOKUP(A202,'Trust - Frontsheet'!$A$16:$AC$216,16,0)+VLOOKUP(A202,'Trust - Frontsheet'!$A$16:$AC$216,18,0)+VLOOKUP(A202,'Trust - Frontsheet'!$A$16:$AC$216,20,0)+VLOOKUP(A202,'Trust - Frontsheet'!$A$16:$AC$216,22,0)+VLOOKUP(A202,'Trust - Frontsheet'!$A$16:$AC$216,24,0)+VLOOKUP(A202,'Trust - Frontsheet'!$A$16:$AC$216,26,0)+VLOOKUP(A202,'Trust - Frontsheet'!$A$16:$AC$216,28,0))&gt;0,VLOOKUP(A202,'Trust - Frontsheet'!$A$16:$AC$216,29,0)&lt;=0),"Actual hours entered with no patient count",""))</f>
        <v/>
      </c>
    </row>
    <row r="203" spans="1:19" ht="45" customHeight="1" x14ac:dyDescent="0.2">
      <c r="A203" s="66" t="str">
        <f ca="1">IF('Trust - Frontsheet'!A205="","",'Trust - Frontsheet'!A205)</f>
        <v/>
      </c>
      <c r="B203" s="66" t="str">
        <f ca="1">IF('Trust - Frontsheet'!A205="","",'Trust - Frontsheet'!D205)</f>
        <v/>
      </c>
      <c r="C203" s="66" t="str">
        <f ca="1">IF(VLOOKUP(A203,'Trust - Frontsheet'!$A$16:$AC$215,5,0)="","",VLOOKUP(A203,'Trust - Frontsheet'!$A$16:$AC$216,5,0))</f>
        <v/>
      </c>
      <c r="D203" s="66" t="str">
        <f ca="1">IF(VLOOKUP(A203,'Trust - Frontsheet'!$A$16:$AC$215,6,0)="","",VLOOKUP(A203,'Trust - Frontsheet'!$A$16:$AC$216,6,0))</f>
        <v/>
      </c>
      <c r="E203" s="66" t="str">
        <f ca="1">IF(A203="","",IF(AND('Trust - Frontsheet'!AK205&gt;1,ISNUMBER('Trust - Frontsheet'!AK205)),"Registered Nurses/Midwives Avg Day Fill rate &gt; 100%",""))</f>
        <v/>
      </c>
      <c r="F203" s="66" t="str">
        <f ca="1">IF(A203="","",IF(AND(ISNUMBER('Trust - Frontsheet'!AL205),'Trust - Frontsheet'!AL205&gt;1),"Non-Registered Nurses/Midwives Avg Day Fill rate &gt; 100%",""))</f>
        <v/>
      </c>
      <c r="G203" s="66" t="str">
        <f ca="1">IF(A203="","",IF(AND(ISNUMBER('Trust - Frontsheet'!AM205),'Trust - Frontsheet'!AM205&gt;1),"Registered Nursing Associates Day Fill rate &gt; 100%",""))</f>
        <v/>
      </c>
      <c r="H203" s="66" t="str">
        <f ca="1">IF(A203="","",IF(AND(ISNUMBER('Trust - Frontsheet'!AN205),'Trust - Frontsheet'!AN205&gt;1),"Non-Registered Nursing Associates Day Fill rate &gt; 100%",""))</f>
        <v/>
      </c>
      <c r="I203" s="66" t="str">
        <f ca="1">IF(A203="","",IF(AND(ISNUMBER('Trust - Frontsheet'!AO205),'Trust - Frontsheet'!AO205&gt;1),"Registered Nurses/Midwives Avg Night Fill rate &gt; 100%",""))</f>
        <v/>
      </c>
      <c r="J203" s="66" t="str">
        <f ca="1">IF(A203="","",IF(AND(ISNUMBER('Trust - Frontsheet'!AP205),'Trust - Frontsheet'!AP205&gt;1),"Non-Registered Nurses/Midwives Avg Night Fill rate &gt;100%",""))</f>
        <v/>
      </c>
      <c r="K203" s="66" t="str">
        <f ca="1">IF(A203="","",IF(AND(ISNUMBER('Trust - Frontsheet'!AQ205),'Trust - Frontsheet'!AQ205&gt;1),"Registered Nursing Associates Avg Night Fill rate 100%",""))</f>
        <v/>
      </c>
      <c r="L203" s="66" t="str">
        <f ca="1">IF(A203="","",IF(AND(ISNUMBER('Trust - Frontsheet'!AR205),'Trust - Frontsheet'!AR205&gt;1),"Non-Registered Nursing Associates Avg Night Fill rate &gt; 100%",""))</f>
        <v/>
      </c>
      <c r="M203" s="66" t="str">
        <f ca="1">IF(A203="","",IF(AND(ISNUMBER('Trust - Frontsheet'!AS205),'Trust - Frontsheet'!AS205&gt;1),"Registered Allied Health Professionals Avg Fill rate &gt; 100%",""))</f>
        <v/>
      </c>
      <c r="N203" s="66" t="str">
        <f ca="1">IF(A203="","",IF(AND(ISNUMBER('Trust - Frontsheet'!AT205),'Trust - Frontsheet'!AT205&gt;1),"Non-Registered Allied Health Professionals Avg Fill rate &gt; 100%",""))</f>
        <v/>
      </c>
      <c r="O203" s="66" t="str">
        <f ca="1">IF(A203="","",IF((VLOOKUP(A203,'Trust - Frontsheet'!$A$16:$AC$216,9,0)+VLOOKUP(A203,'Trust - Frontsheet'!$A$16:$AC$216,11,0)+VLOOKUP(A203,'Trust - Frontsheet'!$A$16:$AC$216,13,0)+VLOOKUP(A203,'Trust - Frontsheet'!$A$16:$AC$216,15,0)+VLOOKUP(A203,'Trust - Frontsheet'!$A$16:$AC$216,17,0)+VLOOKUP(A203,'Trust - Frontsheet'!$A$16:$AC$216,19,0)+VLOOKUP(A203,'Trust - Frontsheet'!$A$16:$AC$216,21,0)+VLOOKUP(A203,'Trust - Frontsheet'!$A$16:$AC$216,23,0)+VLOOKUP(A203,'Trust - Frontsheet'!$A$16:$AC$216,25,0)+VLOOKUP(A203,'Trust - Frontsheet'!$A$16:$AC$216,27,0))&lt;=0,"Planned hours aren't greater than zero",""))</f>
        <v/>
      </c>
      <c r="P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Frontsheet'!$A$16:$AC$216,28,0))&lt;=0,"Actual hours aren't greater than zero",""))</f>
        <v/>
      </c>
      <c r="Q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Frontsheet'!$A$16:$AC$216,28,0))&lt;1448,"Actual hours are under 1448",""))</f>
        <v/>
      </c>
      <c r="R203" s="66" t="str">
        <f ca="1">IF(A203="","",IF((VLOOKUP(A203,'Trust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Frontsheet'!$A$16:$AC$216,28,0))&gt;30000,"Actual hours are greater than 30,000",""))</f>
        <v/>
      </c>
      <c r="S203" s="66" t="str">
        <f ca="1">IF(A203="","",IF(AND((VLOOKUP(A203,'Trust - Frontsheet'!$A$16:$AC$216,10,0)+VLOOKUP(A203,'Trust - Frontsheet'!$A$16:$AC$216,12,0)+VLOOKUP(A203,'Trust - Frontsheet'!$A$16:$AC$216,14,0)+VLOOKUP(A203,'Trust - Frontsheet'!$A$16:$AC$216,16,0)+VLOOKUP(A203,'Trust - Frontsheet'!$A$16:$AC$216,18,0)+VLOOKUP(A203,'Trust - Frontsheet'!$A$16:$AC$216,20,0)+VLOOKUP(A203,'Trust - Frontsheet'!$A$16:$AC$216,22,0)+VLOOKUP(A203,'Trust - Frontsheet'!$A$16:$AC$216,24,0)+VLOOKUP(A203,'Trust - Frontsheet'!$A$16:$AC$216,26,0)+VLOOKUP(A203,'Trust - Frontsheet'!$A$16:$AC$216,28,0))&gt;0,VLOOKUP(A203,'Trust - Frontsheet'!$A$16:$AC$216,29,0)&lt;=0),"Actual hours entered with no patient count",""))</f>
        <v/>
      </c>
    </row>
    <row r="204" spans="1:19" ht="45" customHeight="1" x14ac:dyDescent="0.2">
      <c r="A204" s="66" t="str">
        <f ca="1">IF('Trust - Frontsheet'!A206="","",'Trust - Frontsheet'!A206)</f>
        <v/>
      </c>
      <c r="B204" s="66" t="str">
        <f ca="1">IF('Trust - Frontsheet'!A206="","",'Trust - Frontsheet'!D206)</f>
        <v/>
      </c>
      <c r="C204" s="66" t="str">
        <f ca="1">IF(VLOOKUP(A204,'Trust - Frontsheet'!$A$16:$AC$215,5,0)="","",VLOOKUP(A204,'Trust - Frontsheet'!$A$16:$AC$216,5,0))</f>
        <v/>
      </c>
      <c r="D204" s="66" t="str">
        <f ca="1">IF(VLOOKUP(A204,'Trust - Frontsheet'!$A$16:$AC$215,6,0)="","",VLOOKUP(A204,'Trust - Frontsheet'!$A$16:$AC$216,6,0))</f>
        <v/>
      </c>
      <c r="E204" s="66" t="str">
        <f ca="1">IF(A204="","",IF(AND('Trust - Frontsheet'!AK206&gt;1,ISNUMBER('Trust - Frontsheet'!AK206)),"Registered Nurses/Midwives Avg Day Fill rate &gt; 100%",""))</f>
        <v/>
      </c>
      <c r="F204" s="66" t="str">
        <f ca="1">IF(A204="","",IF(AND(ISNUMBER('Trust - Frontsheet'!AL206),'Trust - Frontsheet'!AL206&gt;1),"Non-Registered Nurses/Midwives Avg Day Fill rate &gt; 100%",""))</f>
        <v/>
      </c>
      <c r="G204" s="66" t="str">
        <f ca="1">IF(A204="","",IF(AND(ISNUMBER('Trust - Frontsheet'!AM206),'Trust - Frontsheet'!AM206&gt;1),"Registered Nursing Associates Day Fill rate &gt; 100%",""))</f>
        <v/>
      </c>
      <c r="H204" s="66" t="str">
        <f ca="1">IF(A204="","",IF(AND(ISNUMBER('Trust - Frontsheet'!AN206),'Trust - Frontsheet'!AN206&gt;1),"Non-Registered Nursing Associates Day Fill rate &gt; 100%",""))</f>
        <v/>
      </c>
      <c r="I204" s="66" t="str">
        <f ca="1">IF(A204="","",IF(AND(ISNUMBER('Trust - Frontsheet'!AO206),'Trust - Frontsheet'!AO206&gt;1),"Registered Nurses/Midwives Avg Night Fill rate &gt; 100%",""))</f>
        <v/>
      </c>
      <c r="J204" s="66" t="str">
        <f ca="1">IF(A204="","",IF(AND(ISNUMBER('Trust - Frontsheet'!AP206),'Trust - Frontsheet'!AP206&gt;1),"Non-Registered Nurses/Midwives Avg Night Fill rate &gt;100%",""))</f>
        <v/>
      </c>
      <c r="K204" s="66" t="str">
        <f ca="1">IF(A204="","",IF(AND(ISNUMBER('Trust - Frontsheet'!AQ206),'Trust - Frontsheet'!AQ206&gt;1),"Registered Nursing Associates Avg Night Fill rate 100%",""))</f>
        <v/>
      </c>
      <c r="L204" s="66" t="str">
        <f ca="1">IF(A204="","",IF(AND(ISNUMBER('Trust - Frontsheet'!AR206),'Trust - Frontsheet'!AR206&gt;1),"Non-Registered Nursing Associates Avg Night Fill rate &gt; 100%",""))</f>
        <v/>
      </c>
      <c r="M204" s="66" t="str">
        <f ca="1">IF(A204="","",IF(AND(ISNUMBER('Trust - Frontsheet'!AS206),'Trust - Frontsheet'!AS206&gt;1),"Registered Allied Health Professionals Avg Fill rate &gt; 100%",""))</f>
        <v/>
      </c>
      <c r="N204" s="66" t="str">
        <f ca="1">IF(A204="","",IF(AND(ISNUMBER('Trust - Frontsheet'!AT206),'Trust - Frontsheet'!AT206&gt;1),"Non-Registered Allied Health Professionals Avg Fill rate &gt; 100%",""))</f>
        <v/>
      </c>
      <c r="O204" s="66" t="str">
        <f ca="1">IF(A204="","",IF((VLOOKUP(A204,'Trust - Frontsheet'!$A$16:$AC$216,9,0)+VLOOKUP(A204,'Trust - Frontsheet'!$A$16:$AC$216,11,0)+VLOOKUP(A204,'Trust - Frontsheet'!$A$16:$AC$216,13,0)+VLOOKUP(A204,'Trust - Frontsheet'!$A$16:$AC$216,15,0)+VLOOKUP(A204,'Trust - Frontsheet'!$A$16:$AC$216,17,0)+VLOOKUP(A204,'Trust - Frontsheet'!$A$16:$AC$216,19,0)+VLOOKUP(A204,'Trust - Frontsheet'!$A$16:$AC$216,21,0)+VLOOKUP(A204,'Trust - Frontsheet'!$A$16:$AC$216,23,0)+VLOOKUP(A204,'Trust - Frontsheet'!$A$16:$AC$216,25,0)+VLOOKUP(A204,'Trust - Frontsheet'!$A$16:$AC$216,27,0))&lt;=0,"Planned hours aren't greater than zero",""))</f>
        <v/>
      </c>
      <c r="P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Frontsheet'!$A$16:$AC$216,28,0))&lt;=0,"Actual hours aren't greater than zero",""))</f>
        <v/>
      </c>
      <c r="Q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Frontsheet'!$A$16:$AC$216,28,0))&lt;1448,"Actual hours are under 1448",""))</f>
        <v/>
      </c>
      <c r="R204" s="66" t="str">
        <f ca="1">IF(A204="","",IF((VLOOKUP(A204,'Trust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Frontsheet'!$A$16:$AC$216,28,0))&gt;30000,"Actual hours are greater than 30,000",""))</f>
        <v/>
      </c>
      <c r="S204" s="66" t="str">
        <f ca="1">IF(A204="","",IF(AND((VLOOKUP(A204,'Trust - Frontsheet'!$A$16:$AC$216,10,0)+VLOOKUP(A204,'Trust - Frontsheet'!$A$16:$AC$216,12,0)+VLOOKUP(A204,'Trust - Frontsheet'!$A$16:$AC$216,14,0)+VLOOKUP(A204,'Trust - Frontsheet'!$A$16:$AC$216,16,0)+VLOOKUP(A204,'Trust - Frontsheet'!$A$16:$AC$216,18,0)+VLOOKUP(A204,'Trust - Frontsheet'!$A$16:$AC$216,20,0)+VLOOKUP(A204,'Trust - Frontsheet'!$A$16:$AC$216,22,0)+VLOOKUP(A204,'Trust - Frontsheet'!$A$16:$AC$216,24,0)+VLOOKUP(A204,'Trust - Frontsheet'!$A$16:$AC$216,26,0)+VLOOKUP(A204,'Trust - Frontsheet'!$A$16:$AC$216,28,0))&gt;0,VLOOKUP(A204,'Trust - Frontsheet'!$A$16:$AC$216,29,0)&lt;=0),"Actual hours entered with no patient count",""))</f>
        <v/>
      </c>
    </row>
    <row r="205" spans="1:19" ht="45" customHeight="1" x14ac:dyDescent="0.2">
      <c r="A205" s="66" t="str">
        <f ca="1">IF('Trust - Frontsheet'!A207="","",'Trust - Frontsheet'!A207)</f>
        <v/>
      </c>
      <c r="B205" s="66" t="str">
        <f ca="1">IF('Trust - Frontsheet'!A207="","",'Trust - Frontsheet'!D207)</f>
        <v/>
      </c>
      <c r="C205" s="66" t="str">
        <f ca="1">IF(VLOOKUP(A205,'Trust - Frontsheet'!$A$16:$AC$215,5,0)="","",VLOOKUP(A205,'Trust - Frontsheet'!$A$16:$AC$216,5,0))</f>
        <v/>
      </c>
      <c r="D205" s="66" t="str">
        <f ca="1">IF(VLOOKUP(A205,'Trust - Frontsheet'!$A$16:$AC$215,6,0)="","",VLOOKUP(A205,'Trust - Frontsheet'!$A$16:$AC$216,6,0))</f>
        <v/>
      </c>
      <c r="E205" s="66" t="str">
        <f ca="1">IF(A205="","",IF(AND('Trust - Frontsheet'!AK207&gt;1,ISNUMBER('Trust - Frontsheet'!AK207)),"Registered Nurses/Midwives Avg Day Fill rate &gt; 100%",""))</f>
        <v/>
      </c>
      <c r="F205" s="66" t="str">
        <f ca="1">IF(A205="","",IF(AND(ISNUMBER('Trust - Frontsheet'!AL207),'Trust - Frontsheet'!AL207&gt;1),"Non-Registered Nurses/Midwives Avg Day Fill rate &gt; 100%",""))</f>
        <v/>
      </c>
      <c r="G205" s="66" t="str">
        <f ca="1">IF(A205="","",IF(AND(ISNUMBER('Trust - Frontsheet'!AM207),'Trust - Frontsheet'!AM207&gt;1),"Registered Nursing Associates Day Fill rate &gt; 100%",""))</f>
        <v/>
      </c>
      <c r="H205" s="66" t="str">
        <f ca="1">IF(A205="","",IF(AND(ISNUMBER('Trust - Frontsheet'!AN207),'Trust - Frontsheet'!AN207&gt;1),"Non-Registered Nursing Associates Day Fill rate &gt; 100%",""))</f>
        <v/>
      </c>
      <c r="I205" s="66" t="str">
        <f ca="1">IF(A205="","",IF(AND(ISNUMBER('Trust - Frontsheet'!AO207),'Trust - Frontsheet'!AO207&gt;1),"Registered Nurses/Midwives Avg Night Fill rate &gt; 100%",""))</f>
        <v/>
      </c>
      <c r="J205" s="66" t="str">
        <f ca="1">IF(A205="","",IF(AND(ISNUMBER('Trust - Frontsheet'!AP207),'Trust - Frontsheet'!AP207&gt;1),"Non-Registered Nurses/Midwives Avg Night Fill rate &gt;100%",""))</f>
        <v/>
      </c>
      <c r="K205" s="66" t="str">
        <f ca="1">IF(A205="","",IF(AND(ISNUMBER('Trust - Frontsheet'!AQ207),'Trust - Frontsheet'!AQ207&gt;1),"Registered Nursing Associates Avg Night Fill rate 100%",""))</f>
        <v/>
      </c>
      <c r="L205" s="66" t="str">
        <f ca="1">IF(A205="","",IF(AND(ISNUMBER('Trust - Frontsheet'!AR207),'Trust - Frontsheet'!AR207&gt;1),"Non-Registered Nursing Associates Avg Night Fill rate &gt; 100%",""))</f>
        <v/>
      </c>
      <c r="M205" s="66" t="str">
        <f ca="1">IF(A205="","",IF(AND(ISNUMBER('Trust - Frontsheet'!AS207),'Trust - Frontsheet'!AS207&gt;1),"Registered Allied Health Professionals Avg Fill rate &gt; 100%",""))</f>
        <v/>
      </c>
      <c r="N205" s="66" t="str">
        <f ca="1">IF(A205="","",IF(AND(ISNUMBER('Trust - Frontsheet'!AT207),'Trust - Frontsheet'!AT207&gt;1),"Non-Registered Allied Health Professionals Avg Fill rate &gt; 100%",""))</f>
        <v/>
      </c>
      <c r="O205" s="66" t="str">
        <f ca="1">IF(A205="","",IF((VLOOKUP(A205,'Trust - Frontsheet'!$A$16:$AC$216,9,0)+VLOOKUP(A205,'Trust - Frontsheet'!$A$16:$AC$216,11,0)+VLOOKUP(A205,'Trust - Frontsheet'!$A$16:$AC$216,13,0)+VLOOKUP(A205,'Trust - Frontsheet'!$A$16:$AC$216,15,0)+VLOOKUP(A205,'Trust - Frontsheet'!$A$16:$AC$216,17,0)+VLOOKUP(A205,'Trust - Frontsheet'!$A$16:$AC$216,19,0)+VLOOKUP(A205,'Trust - Frontsheet'!$A$16:$AC$216,21,0)+VLOOKUP(A205,'Trust - Frontsheet'!$A$16:$AC$216,23,0)+VLOOKUP(A205,'Trust - Frontsheet'!$A$16:$AC$216,25,0)+VLOOKUP(A205,'Trust - Frontsheet'!$A$16:$AC$216,27,0))&lt;=0,"Planned hours aren't greater than zero",""))</f>
        <v/>
      </c>
      <c r="P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Frontsheet'!$A$16:$AC$216,28,0))&lt;=0,"Actual hours aren't greater than zero",""))</f>
        <v/>
      </c>
      <c r="Q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Frontsheet'!$A$16:$AC$216,28,0))&lt;1448,"Actual hours are under 1448",""))</f>
        <v/>
      </c>
      <c r="R205" s="66" t="str">
        <f ca="1">IF(A205="","",IF((VLOOKUP(A205,'Trust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Frontsheet'!$A$16:$AC$216,28,0))&gt;30000,"Actual hours are greater than 30,000",""))</f>
        <v/>
      </c>
      <c r="S205" s="66" t="str">
        <f ca="1">IF(A205="","",IF(AND((VLOOKUP(A205,'Trust - Frontsheet'!$A$16:$AC$216,10,0)+VLOOKUP(A205,'Trust - Frontsheet'!$A$16:$AC$216,12,0)+VLOOKUP(A205,'Trust - Frontsheet'!$A$16:$AC$216,14,0)+VLOOKUP(A205,'Trust - Frontsheet'!$A$16:$AC$216,16,0)+VLOOKUP(A205,'Trust - Frontsheet'!$A$16:$AC$216,18,0)+VLOOKUP(A205,'Trust - Frontsheet'!$A$16:$AC$216,20,0)+VLOOKUP(A205,'Trust - Frontsheet'!$A$16:$AC$216,22,0)+VLOOKUP(A205,'Trust - Frontsheet'!$A$16:$AC$216,24,0)+VLOOKUP(A205,'Trust - Frontsheet'!$A$16:$AC$216,26,0)+VLOOKUP(A205,'Trust - Frontsheet'!$A$16:$AC$216,28,0))&gt;0,VLOOKUP(A205,'Trust - Frontsheet'!$A$16:$AC$216,29,0)&lt;=0),"Actual hours entered with no patient count",""))</f>
        <v/>
      </c>
    </row>
    <row r="206" spans="1:19" ht="45" customHeight="1" x14ac:dyDescent="0.2">
      <c r="A206" s="66" t="str">
        <f ca="1">IF('Trust - Frontsheet'!A208="","",'Trust - Frontsheet'!A208)</f>
        <v/>
      </c>
      <c r="B206" s="66" t="str">
        <f ca="1">IF('Trust - Frontsheet'!A208="","",'Trust - Frontsheet'!D208)</f>
        <v/>
      </c>
      <c r="C206" s="66" t="str">
        <f ca="1">IF(VLOOKUP(A206,'Trust - Frontsheet'!$A$16:$AC$215,5,0)="","",VLOOKUP(A206,'Trust - Frontsheet'!$A$16:$AC$216,5,0))</f>
        <v/>
      </c>
      <c r="D206" s="66" t="str">
        <f ca="1">IF(VLOOKUP(A206,'Trust - Frontsheet'!$A$16:$AC$215,6,0)="","",VLOOKUP(A206,'Trust - Frontsheet'!$A$16:$AC$216,6,0))</f>
        <v/>
      </c>
      <c r="E206" s="66" t="str">
        <f ca="1">IF(A206="","",IF(AND('Trust - Frontsheet'!AK208&gt;1,ISNUMBER('Trust - Frontsheet'!AK208)),"Registered Nurses/Midwives Avg Day Fill rate &gt; 100%",""))</f>
        <v/>
      </c>
      <c r="F206" s="66" t="str">
        <f ca="1">IF(A206="","",IF(AND(ISNUMBER('Trust - Frontsheet'!AL208),'Trust - Frontsheet'!AL208&gt;1),"Non-Registered Nurses/Midwives Avg Day Fill rate &gt; 100%",""))</f>
        <v/>
      </c>
      <c r="G206" s="66" t="str">
        <f ca="1">IF(A206="","",IF(AND(ISNUMBER('Trust - Frontsheet'!AM208),'Trust - Frontsheet'!AM208&gt;1),"Registered Nursing Associates Day Fill rate &gt; 100%",""))</f>
        <v/>
      </c>
      <c r="H206" s="66" t="str">
        <f ca="1">IF(A206="","",IF(AND(ISNUMBER('Trust - Frontsheet'!AN208),'Trust - Frontsheet'!AN208&gt;1),"Non-Registered Nursing Associates Day Fill rate &gt; 100%",""))</f>
        <v/>
      </c>
      <c r="I206" s="66" t="str">
        <f ca="1">IF(A206="","",IF(AND(ISNUMBER('Trust - Frontsheet'!AO208),'Trust - Frontsheet'!AO208&gt;1),"Registered Nurses/Midwives Avg Night Fill rate &gt; 100%",""))</f>
        <v/>
      </c>
      <c r="J206" s="66" t="str">
        <f ca="1">IF(A206="","",IF(AND(ISNUMBER('Trust - Frontsheet'!AP208),'Trust - Frontsheet'!AP208&gt;1),"Non-Registered Nurses/Midwives Avg Night Fill rate &gt;100%",""))</f>
        <v/>
      </c>
      <c r="K206" s="66" t="str">
        <f ca="1">IF(A206="","",IF(AND(ISNUMBER('Trust - Frontsheet'!AQ208),'Trust - Frontsheet'!AQ208&gt;1),"Registered Nursing Associates Avg Night Fill rate 100%",""))</f>
        <v/>
      </c>
      <c r="L206" s="66" t="str">
        <f ca="1">IF(A206="","",IF(AND(ISNUMBER('Trust - Frontsheet'!AR208),'Trust - Frontsheet'!AR208&gt;1),"Non-Registered Nursing Associates Avg Night Fill rate &gt; 100%",""))</f>
        <v/>
      </c>
      <c r="M206" s="66" t="str">
        <f ca="1">IF(A206="","",IF(AND(ISNUMBER('Trust - Frontsheet'!AS208),'Trust - Frontsheet'!AS208&gt;1),"Registered Allied Health Professionals Avg Fill rate &gt; 100%",""))</f>
        <v/>
      </c>
      <c r="N206" s="66" t="str">
        <f ca="1">IF(A206="","",IF(AND(ISNUMBER('Trust - Frontsheet'!AT208),'Trust - Frontsheet'!AT208&gt;1),"Non-Registered Allied Health Professionals Avg Fill rate &gt; 100%",""))</f>
        <v/>
      </c>
      <c r="O206" s="66" t="str">
        <f ca="1">IF(A206="","",IF((VLOOKUP(A206,'Trust - Frontsheet'!$A$16:$AC$216,9,0)+VLOOKUP(A206,'Trust - Frontsheet'!$A$16:$AC$216,11,0)+VLOOKUP(A206,'Trust - Frontsheet'!$A$16:$AC$216,13,0)+VLOOKUP(A206,'Trust - Frontsheet'!$A$16:$AC$216,15,0)+VLOOKUP(A206,'Trust - Frontsheet'!$A$16:$AC$216,17,0)+VLOOKUP(A206,'Trust - Frontsheet'!$A$16:$AC$216,19,0)+VLOOKUP(A206,'Trust - Frontsheet'!$A$16:$AC$216,21,0)+VLOOKUP(A206,'Trust - Frontsheet'!$A$16:$AC$216,23,0)+VLOOKUP(A206,'Trust - Frontsheet'!$A$16:$AC$216,25,0)+VLOOKUP(A206,'Trust - Frontsheet'!$A$16:$AC$216,27,0))&lt;=0,"Planned hours aren't greater than zero",""))</f>
        <v/>
      </c>
      <c r="P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Frontsheet'!$A$16:$AC$216,28,0))&lt;=0,"Actual hours aren't greater than zero",""))</f>
        <v/>
      </c>
      <c r="Q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Frontsheet'!$A$16:$AC$216,28,0))&lt;1448,"Actual hours are under 1448",""))</f>
        <v/>
      </c>
      <c r="R206" s="66" t="str">
        <f ca="1">IF(A206="","",IF((VLOOKUP(A206,'Trust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Frontsheet'!$A$16:$AC$216,28,0))&gt;30000,"Actual hours are greater than 30,000",""))</f>
        <v/>
      </c>
      <c r="S206" s="66" t="str">
        <f ca="1">IF(A206="","",IF(AND((VLOOKUP(A206,'Trust - Frontsheet'!$A$16:$AC$216,10,0)+VLOOKUP(A206,'Trust - Frontsheet'!$A$16:$AC$216,12,0)+VLOOKUP(A206,'Trust - Frontsheet'!$A$16:$AC$216,14,0)+VLOOKUP(A206,'Trust - Frontsheet'!$A$16:$AC$216,16,0)+VLOOKUP(A206,'Trust - Frontsheet'!$A$16:$AC$216,18,0)+VLOOKUP(A206,'Trust - Frontsheet'!$A$16:$AC$216,20,0)+VLOOKUP(A206,'Trust - Frontsheet'!$A$16:$AC$216,22,0)+VLOOKUP(A206,'Trust - Frontsheet'!$A$16:$AC$216,24,0)+VLOOKUP(A206,'Trust - Frontsheet'!$A$16:$AC$216,26,0)+VLOOKUP(A206,'Trust - Frontsheet'!$A$16:$AC$216,28,0))&gt;0,VLOOKUP(A206,'Trust - Frontsheet'!$A$16:$AC$216,29,0)&lt;=0),"Actual hours entered with no patient count",""))</f>
        <v/>
      </c>
    </row>
    <row r="207" spans="1:19" ht="45" customHeight="1" x14ac:dyDescent="0.2">
      <c r="A207" s="66" t="str">
        <f ca="1">IF('Trust - Frontsheet'!A209="","",'Trust - Frontsheet'!A209)</f>
        <v/>
      </c>
      <c r="B207" s="66" t="str">
        <f ca="1">IF('Trust - Frontsheet'!A209="","",'Trust - Frontsheet'!D209)</f>
        <v/>
      </c>
      <c r="C207" s="66" t="str">
        <f ca="1">IF(VLOOKUP(A207,'Trust - Frontsheet'!$A$16:$AC$215,5,0)="","",VLOOKUP(A207,'Trust - Frontsheet'!$A$16:$AC$216,5,0))</f>
        <v/>
      </c>
      <c r="D207" s="66" t="str">
        <f ca="1">IF(VLOOKUP(A207,'Trust - Frontsheet'!$A$16:$AC$215,6,0)="","",VLOOKUP(A207,'Trust - Frontsheet'!$A$16:$AC$216,6,0))</f>
        <v/>
      </c>
      <c r="E207" s="66" t="str">
        <f ca="1">IF(A207="","",IF(AND('Trust - Frontsheet'!AK209&gt;1,ISNUMBER('Trust - Frontsheet'!AK209)),"Registered Nurses/Midwives Avg Day Fill rate &gt; 100%",""))</f>
        <v/>
      </c>
      <c r="F207" s="66" t="str">
        <f ca="1">IF(A207="","",IF(AND(ISNUMBER('Trust - Frontsheet'!AL209),'Trust - Frontsheet'!AL209&gt;1),"Non-Registered Nurses/Midwives Avg Day Fill rate &gt; 100%",""))</f>
        <v/>
      </c>
      <c r="G207" s="66" t="str">
        <f ca="1">IF(A207="","",IF(AND(ISNUMBER('Trust - Frontsheet'!AM209),'Trust - Frontsheet'!AM209&gt;1),"Registered Nursing Associates Day Fill rate &gt; 100%",""))</f>
        <v/>
      </c>
      <c r="H207" s="66" t="str">
        <f ca="1">IF(A207="","",IF(AND(ISNUMBER('Trust - Frontsheet'!AN209),'Trust - Frontsheet'!AN209&gt;1),"Non-Registered Nursing Associates Day Fill rate &gt; 100%",""))</f>
        <v/>
      </c>
      <c r="I207" s="66" t="str">
        <f ca="1">IF(A207="","",IF(AND(ISNUMBER('Trust - Frontsheet'!AO209),'Trust - Frontsheet'!AO209&gt;1),"Registered Nurses/Midwives Avg Night Fill rate &gt; 100%",""))</f>
        <v/>
      </c>
      <c r="J207" s="66" t="str">
        <f ca="1">IF(A207="","",IF(AND(ISNUMBER('Trust - Frontsheet'!AP209),'Trust - Frontsheet'!AP209&gt;1),"Non-Registered Nurses/Midwives Avg Night Fill rate &gt;100%",""))</f>
        <v/>
      </c>
      <c r="K207" s="66" t="str">
        <f ca="1">IF(A207="","",IF(AND(ISNUMBER('Trust - Frontsheet'!AQ209),'Trust - Frontsheet'!AQ209&gt;1),"Registered Nursing Associates Avg Night Fill rate 100%",""))</f>
        <v/>
      </c>
      <c r="L207" s="66" t="str">
        <f ca="1">IF(A207="","",IF(AND(ISNUMBER('Trust - Frontsheet'!AR209),'Trust - Frontsheet'!AR209&gt;1),"Non-Registered Nursing Associates Avg Night Fill rate &gt; 100%",""))</f>
        <v/>
      </c>
      <c r="M207" s="66" t="str">
        <f ca="1">IF(A207="","",IF(AND(ISNUMBER('Trust - Frontsheet'!AS209),'Trust - Frontsheet'!AS209&gt;1),"Registered Allied Health Professionals Avg Fill rate &gt; 100%",""))</f>
        <v/>
      </c>
      <c r="N207" s="66" t="str">
        <f ca="1">IF(A207="","",IF(AND(ISNUMBER('Trust - Frontsheet'!AT209),'Trust - Frontsheet'!AT209&gt;1),"Non-Registered Allied Health Professionals Avg Fill rate &gt; 100%",""))</f>
        <v/>
      </c>
      <c r="O207" s="66" t="str">
        <f ca="1">IF(A207="","",IF((VLOOKUP(A207,'Trust - Frontsheet'!$A$16:$AC$216,9,0)+VLOOKUP(A207,'Trust - Frontsheet'!$A$16:$AC$216,11,0)+VLOOKUP(A207,'Trust - Frontsheet'!$A$16:$AC$216,13,0)+VLOOKUP(A207,'Trust - Frontsheet'!$A$16:$AC$216,15,0)+VLOOKUP(A207,'Trust - Frontsheet'!$A$16:$AC$216,17,0)+VLOOKUP(A207,'Trust - Frontsheet'!$A$16:$AC$216,19,0)+VLOOKUP(A207,'Trust - Frontsheet'!$A$16:$AC$216,21,0)+VLOOKUP(A207,'Trust - Frontsheet'!$A$16:$AC$216,23,0)+VLOOKUP(A207,'Trust - Frontsheet'!$A$16:$AC$216,25,0)+VLOOKUP(A207,'Trust - Frontsheet'!$A$16:$AC$216,27,0))&lt;=0,"Planned hours aren't greater than zero",""))</f>
        <v/>
      </c>
      <c r="P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Frontsheet'!$A$16:$AC$216,28,0))&lt;=0,"Actual hours aren't greater than zero",""))</f>
        <v/>
      </c>
      <c r="Q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Frontsheet'!$A$16:$AC$216,28,0))&lt;1448,"Actual hours are under 1448",""))</f>
        <v/>
      </c>
      <c r="R207" s="66" t="str">
        <f ca="1">IF(A207="","",IF((VLOOKUP(A207,'Trust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Frontsheet'!$A$16:$AC$216,28,0))&gt;30000,"Actual hours are greater than 30,000",""))</f>
        <v/>
      </c>
      <c r="S207" s="66" t="str">
        <f ca="1">IF(A207="","",IF(AND((VLOOKUP(A207,'Trust - Frontsheet'!$A$16:$AC$216,10,0)+VLOOKUP(A207,'Trust - Frontsheet'!$A$16:$AC$216,12,0)+VLOOKUP(A207,'Trust - Frontsheet'!$A$16:$AC$216,14,0)+VLOOKUP(A207,'Trust - Frontsheet'!$A$16:$AC$216,16,0)+VLOOKUP(A207,'Trust - Frontsheet'!$A$16:$AC$216,18,0)+VLOOKUP(A207,'Trust - Frontsheet'!$A$16:$AC$216,20,0)+VLOOKUP(A207,'Trust - Frontsheet'!$A$16:$AC$216,22,0)+VLOOKUP(A207,'Trust - Frontsheet'!$A$16:$AC$216,24,0)+VLOOKUP(A207,'Trust - Frontsheet'!$A$16:$AC$216,26,0)+VLOOKUP(A207,'Trust - Frontsheet'!$A$16:$AC$216,28,0))&gt;0,VLOOKUP(A207,'Trust - Frontsheet'!$A$16:$AC$216,29,0)&lt;=0),"Actual hours entered with no patient count",""))</f>
        <v/>
      </c>
    </row>
    <row r="208" spans="1:19" ht="45" customHeight="1" x14ac:dyDescent="0.2">
      <c r="A208" s="66" t="str">
        <f ca="1">IF('Trust - Frontsheet'!A210="","",'Trust - Frontsheet'!A210)</f>
        <v/>
      </c>
      <c r="B208" s="66" t="str">
        <f ca="1">IF('Trust - Frontsheet'!A210="","",'Trust - Frontsheet'!D210)</f>
        <v/>
      </c>
      <c r="C208" s="66" t="str">
        <f ca="1">IF(VLOOKUP(A208,'Trust - Frontsheet'!$A$16:$AC$215,5,0)="","",VLOOKUP(A208,'Trust - Frontsheet'!$A$16:$AC$216,5,0))</f>
        <v/>
      </c>
      <c r="D208" s="66" t="str">
        <f ca="1">IF(VLOOKUP(A208,'Trust - Frontsheet'!$A$16:$AC$215,6,0)="","",VLOOKUP(A208,'Trust - Frontsheet'!$A$16:$AC$216,6,0))</f>
        <v/>
      </c>
      <c r="E208" s="66" t="str">
        <f ca="1">IF(A208="","",IF(AND('Trust - Frontsheet'!AK210&gt;1,ISNUMBER('Trust - Frontsheet'!AK210)),"Registered Nurses/Midwives Avg Day Fill rate &gt; 100%",""))</f>
        <v/>
      </c>
      <c r="F208" s="66" t="str">
        <f ca="1">IF(A208="","",IF(AND(ISNUMBER('Trust - Frontsheet'!AL210),'Trust - Frontsheet'!AL210&gt;1),"Non-Registered Nurses/Midwives Avg Day Fill rate &gt; 100%",""))</f>
        <v/>
      </c>
      <c r="G208" s="66" t="str">
        <f ca="1">IF(A208="","",IF(AND(ISNUMBER('Trust - Frontsheet'!AM210),'Trust - Frontsheet'!AM210&gt;1),"Registered Nursing Associates Day Fill rate &gt; 100%",""))</f>
        <v/>
      </c>
      <c r="H208" s="66" t="str">
        <f ca="1">IF(A208="","",IF(AND(ISNUMBER('Trust - Frontsheet'!AN210),'Trust - Frontsheet'!AN210&gt;1),"Non-Registered Nursing Associates Day Fill rate &gt; 100%",""))</f>
        <v/>
      </c>
      <c r="I208" s="66" t="str">
        <f ca="1">IF(A208="","",IF(AND(ISNUMBER('Trust - Frontsheet'!AO210),'Trust - Frontsheet'!AO210&gt;1),"Registered Nurses/Midwives Avg Night Fill rate &gt; 100%",""))</f>
        <v/>
      </c>
      <c r="J208" s="66" t="str">
        <f ca="1">IF(A208="","",IF(AND(ISNUMBER('Trust - Frontsheet'!AP210),'Trust - Frontsheet'!AP210&gt;1),"Non-Registered Nurses/Midwives Avg Night Fill rate &gt;100%",""))</f>
        <v/>
      </c>
      <c r="K208" s="66" t="str">
        <f ca="1">IF(A208="","",IF(AND(ISNUMBER('Trust - Frontsheet'!AQ210),'Trust - Frontsheet'!AQ210&gt;1),"Registered Nursing Associates Avg Night Fill rate 100%",""))</f>
        <v/>
      </c>
      <c r="L208" s="66" t="str">
        <f ca="1">IF(A208="","",IF(AND(ISNUMBER('Trust - Frontsheet'!AR210),'Trust - Frontsheet'!AR210&gt;1),"Non-Registered Nursing Associates Avg Night Fill rate &gt; 100%",""))</f>
        <v/>
      </c>
      <c r="M208" s="66" t="str">
        <f ca="1">IF(A208="","",IF(AND(ISNUMBER('Trust - Frontsheet'!AS210),'Trust - Frontsheet'!AS210&gt;1),"Registered Allied Health Professionals Avg Fill rate &gt; 100%",""))</f>
        <v/>
      </c>
      <c r="N208" s="66" t="str">
        <f ca="1">IF(A208="","",IF(AND(ISNUMBER('Trust - Frontsheet'!AT210),'Trust - Frontsheet'!AT210&gt;1),"Non-Registered Allied Health Professionals Avg Fill rate &gt; 100%",""))</f>
        <v/>
      </c>
      <c r="O208" s="66" t="str">
        <f ca="1">IF(A208="","",IF((VLOOKUP(A208,'Trust - Frontsheet'!$A$16:$AC$216,9,0)+VLOOKUP(A208,'Trust - Frontsheet'!$A$16:$AC$216,11,0)+VLOOKUP(A208,'Trust - Frontsheet'!$A$16:$AC$216,13,0)+VLOOKUP(A208,'Trust - Frontsheet'!$A$16:$AC$216,15,0)+VLOOKUP(A208,'Trust - Frontsheet'!$A$16:$AC$216,17,0)+VLOOKUP(A208,'Trust - Frontsheet'!$A$16:$AC$216,19,0)+VLOOKUP(A208,'Trust - Frontsheet'!$A$16:$AC$216,21,0)+VLOOKUP(A208,'Trust - Frontsheet'!$A$16:$AC$216,23,0)+VLOOKUP(A208,'Trust - Frontsheet'!$A$16:$AC$216,25,0)+VLOOKUP(A208,'Trust - Frontsheet'!$A$16:$AC$216,27,0))&lt;=0,"Planned hours aren't greater than zero",""))</f>
        <v/>
      </c>
      <c r="P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Frontsheet'!$A$16:$AC$216,28,0))&lt;=0,"Actual hours aren't greater than zero",""))</f>
        <v/>
      </c>
      <c r="Q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Frontsheet'!$A$16:$AC$216,28,0))&lt;1448,"Actual hours are under 1448",""))</f>
        <v/>
      </c>
      <c r="R208" s="66" t="str">
        <f ca="1">IF(A208="","",IF((VLOOKUP(A208,'Trust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Frontsheet'!$A$16:$AC$216,28,0))&gt;30000,"Actual hours are greater than 30,000",""))</f>
        <v/>
      </c>
      <c r="S208" s="66" t="str">
        <f ca="1">IF(A208="","",IF(AND((VLOOKUP(A208,'Trust - Frontsheet'!$A$16:$AC$216,10,0)+VLOOKUP(A208,'Trust - Frontsheet'!$A$16:$AC$216,12,0)+VLOOKUP(A208,'Trust - Frontsheet'!$A$16:$AC$216,14,0)+VLOOKUP(A208,'Trust - Frontsheet'!$A$16:$AC$216,16,0)+VLOOKUP(A208,'Trust - Frontsheet'!$A$16:$AC$216,18,0)+VLOOKUP(A208,'Trust - Frontsheet'!$A$16:$AC$216,20,0)+VLOOKUP(A208,'Trust - Frontsheet'!$A$16:$AC$216,22,0)+VLOOKUP(A208,'Trust - Frontsheet'!$A$16:$AC$216,24,0)+VLOOKUP(A208,'Trust - Frontsheet'!$A$16:$AC$216,26,0)+VLOOKUP(A208,'Trust - Frontsheet'!$A$16:$AC$216,28,0))&gt;0,VLOOKUP(A208,'Trust - Frontsheet'!$A$16:$AC$216,29,0)&lt;=0),"Actual hours entered with no patient count",""))</f>
        <v/>
      </c>
    </row>
    <row r="209" spans="1:19" ht="45" customHeight="1" x14ac:dyDescent="0.2">
      <c r="A209" s="66" t="str">
        <f ca="1">IF('Trust - Frontsheet'!A211="","",'Trust - Frontsheet'!A211)</f>
        <v/>
      </c>
      <c r="B209" s="66" t="str">
        <f ca="1">IF('Trust - Frontsheet'!A211="","",'Trust - Frontsheet'!D211)</f>
        <v/>
      </c>
      <c r="C209" s="66" t="str">
        <f ca="1">IF(VLOOKUP(A209,'Trust - Frontsheet'!$A$16:$AC$215,5,0)="","",VLOOKUP(A209,'Trust - Frontsheet'!$A$16:$AC$216,5,0))</f>
        <v/>
      </c>
      <c r="D209" s="66" t="str">
        <f ca="1">IF(VLOOKUP(A209,'Trust - Frontsheet'!$A$16:$AC$215,6,0)="","",VLOOKUP(A209,'Trust - Frontsheet'!$A$16:$AC$216,6,0))</f>
        <v/>
      </c>
      <c r="E209" s="66" t="str">
        <f ca="1">IF(A209="","",IF(AND('Trust - Frontsheet'!AK211&gt;1,ISNUMBER('Trust - Frontsheet'!AK211)),"Registered Nurses/Midwives Avg Day Fill rate &gt; 100%",""))</f>
        <v/>
      </c>
      <c r="F209" s="66" t="str">
        <f ca="1">IF(A209="","",IF(AND(ISNUMBER('Trust - Frontsheet'!AL211),'Trust - Frontsheet'!AL211&gt;1),"Non-Registered Nurses/Midwives Avg Day Fill rate &gt; 100%",""))</f>
        <v/>
      </c>
      <c r="G209" s="66" t="str">
        <f ca="1">IF(A209="","",IF(AND(ISNUMBER('Trust - Frontsheet'!AM211),'Trust - Frontsheet'!AM211&gt;1),"Registered Nursing Associates Day Fill rate &gt; 100%",""))</f>
        <v/>
      </c>
      <c r="H209" s="66" t="str">
        <f ca="1">IF(A209="","",IF(AND(ISNUMBER('Trust - Frontsheet'!AN211),'Trust - Frontsheet'!AN211&gt;1),"Non-Registered Nursing Associates Day Fill rate &gt; 100%",""))</f>
        <v/>
      </c>
      <c r="I209" s="66" t="str">
        <f ca="1">IF(A209="","",IF(AND(ISNUMBER('Trust - Frontsheet'!AO211),'Trust - Frontsheet'!AO211&gt;1),"Registered Nurses/Midwives Avg Night Fill rate &gt; 100%",""))</f>
        <v/>
      </c>
      <c r="J209" s="66" t="str">
        <f ca="1">IF(A209="","",IF(AND(ISNUMBER('Trust - Frontsheet'!AP211),'Trust - Frontsheet'!AP211&gt;1),"Non-Registered Nurses/Midwives Avg Night Fill rate &gt;100%",""))</f>
        <v/>
      </c>
      <c r="K209" s="66" t="str">
        <f ca="1">IF(A209="","",IF(AND(ISNUMBER('Trust - Frontsheet'!AQ211),'Trust - Frontsheet'!AQ211&gt;1),"Registered Nursing Associates Avg Night Fill rate 100%",""))</f>
        <v/>
      </c>
      <c r="L209" s="66" t="str">
        <f ca="1">IF(A209="","",IF(AND(ISNUMBER('Trust - Frontsheet'!AR211),'Trust - Frontsheet'!AR211&gt;1),"Non-Registered Nursing Associates Avg Night Fill rate &gt; 100%",""))</f>
        <v/>
      </c>
      <c r="M209" s="66" t="str">
        <f ca="1">IF(A209="","",IF(AND(ISNUMBER('Trust - Frontsheet'!AS211),'Trust - Frontsheet'!AS211&gt;1),"Registered Allied Health Professionals Avg Fill rate &gt; 100%",""))</f>
        <v/>
      </c>
      <c r="N209" s="66" t="str">
        <f ca="1">IF(A209="","",IF(AND(ISNUMBER('Trust - Frontsheet'!AT211),'Trust - Frontsheet'!AT211&gt;1),"Non-Registered Allied Health Professionals Avg Fill rate &gt; 100%",""))</f>
        <v/>
      </c>
      <c r="O209" s="66" t="str">
        <f ca="1">IF(A209="","",IF((VLOOKUP(A209,'Trust - Frontsheet'!$A$16:$AC$216,9,0)+VLOOKUP(A209,'Trust - Frontsheet'!$A$16:$AC$216,11,0)+VLOOKUP(A209,'Trust - Frontsheet'!$A$16:$AC$216,13,0)+VLOOKUP(A209,'Trust - Frontsheet'!$A$16:$AC$216,15,0)+VLOOKUP(A209,'Trust - Frontsheet'!$A$16:$AC$216,17,0)+VLOOKUP(A209,'Trust - Frontsheet'!$A$16:$AC$216,19,0)+VLOOKUP(A209,'Trust - Frontsheet'!$A$16:$AC$216,21,0)+VLOOKUP(A209,'Trust - Frontsheet'!$A$16:$AC$216,23,0)+VLOOKUP(A209,'Trust - Frontsheet'!$A$16:$AC$216,25,0)+VLOOKUP(A209,'Trust - Frontsheet'!$A$16:$AC$216,27,0))&lt;=0,"Planned hours aren't greater than zero",""))</f>
        <v/>
      </c>
      <c r="P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Frontsheet'!$A$16:$AC$216,28,0))&lt;=0,"Actual hours aren't greater than zero",""))</f>
        <v/>
      </c>
      <c r="Q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Frontsheet'!$A$16:$AC$216,28,0))&lt;1448,"Actual hours are under 1448",""))</f>
        <v/>
      </c>
      <c r="R209" s="66" t="str">
        <f ca="1">IF(A209="","",IF((VLOOKUP(A209,'Trust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Frontsheet'!$A$16:$AC$216,28,0))&gt;30000,"Actual hours are greater than 30,000",""))</f>
        <v/>
      </c>
      <c r="S209" s="66" t="str">
        <f ca="1">IF(A209="","",IF(AND((VLOOKUP(A209,'Trust - Frontsheet'!$A$16:$AC$216,10,0)+VLOOKUP(A209,'Trust - Frontsheet'!$A$16:$AC$216,12,0)+VLOOKUP(A209,'Trust - Frontsheet'!$A$16:$AC$216,14,0)+VLOOKUP(A209,'Trust - Frontsheet'!$A$16:$AC$216,16,0)+VLOOKUP(A209,'Trust - Frontsheet'!$A$16:$AC$216,18,0)+VLOOKUP(A209,'Trust - Frontsheet'!$A$16:$AC$216,20,0)+VLOOKUP(A209,'Trust - Frontsheet'!$A$16:$AC$216,22,0)+VLOOKUP(A209,'Trust - Frontsheet'!$A$16:$AC$216,24,0)+VLOOKUP(A209,'Trust - Frontsheet'!$A$16:$AC$216,26,0)+VLOOKUP(A209,'Trust - Frontsheet'!$A$16:$AC$216,28,0))&gt;0,VLOOKUP(A209,'Trust - Frontsheet'!$A$16:$AC$216,29,0)&lt;=0),"Actual hours entered with no patient count",""))</f>
        <v/>
      </c>
    </row>
    <row r="210" spans="1:19" ht="45" customHeight="1" x14ac:dyDescent="0.2">
      <c r="A210" s="66" t="str">
        <f ca="1">IF('Trust - Frontsheet'!A212="","",'Trust - Frontsheet'!A212)</f>
        <v/>
      </c>
      <c r="B210" s="66" t="str">
        <f ca="1">IF('Trust - Frontsheet'!A212="","",'Trust - Frontsheet'!D212)</f>
        <v/>
      </c>
      <c r="C210" s="66" t="str">
        <f ca="1">IF(VLOOKUP(A210,'Trust - Frontsheet'!$A$16:$AC$215,5,0)="","",VLOOKUP(A210,'Trust - Frontsheet'!$A$16:$AC$216,5,0))</f>
        <v/>
      </c>
      <c r="D210" s="66" t="str">
        <f ca="1">IF(VLOOKUP(A210,'Trust - Frontsheet'!$A$16:$AC$215,6,0)="","",VLOOKUP(A210,'Trust - Frontsheet'!$A$16:$AC$216,6,0))</f>
        <v/>
      </c>
      <c r="E210" s="66" t="str">
        <f ca="1">IF(A210="","",IF(AND('Trust - Frontsheet'!AK212&gt;1,ISNUMBER('Trust - Frontsheet'!AK212)),"Registered Nurses/Midwives Avg Day Fill rate &gt; 100%",""))</f>
        <v/>
      </c>
      <c r="F210" s="66" t="str">
        <f ca="1">IF(A210="","",IF(AND(ISNUMBER('Trust - Frontsheet'!AL212),'Trust - Frontsheet'!AL212&gt;1),"Non-Registered Nurses/Midwives Avg Day Fill rate &gt; 100%",""))</f>
        <v/>
      </c>
      <c r="G210" s="66" t="str">
        <f ca="1">IF(A210="","",IF(AND(ISNUMBER('Trust - Frontsheet'!AM212),'Trust - Frontsheet'!AM212&gt;1),"Registered Nursing Associates Day Fill rate &gt; 100%",""))</f>
        <v/>
      </c>
      <c r="H210" s="66" t="str">
        <f ca="1">IF(A210="","",IF(AND(ISNUMBER('Trust - Frontsheet'!AN212),'Trust - Frontsheet'!AN212&gt;1),"Non-Registered Nursing Associates Day Fill rate &gt; 100%",""))</f>
        <v/>
      </c>
      <c r="I210" s="66" t="str">
        <f ca="1">IF(A210="","",IF(AND(ISNUMBER('Trust - Frontsheet'!AO212),'Trust - Frontsheet'!AO212&gt;1),"Registered Nurses/Midwives Avg Night Fill rate &gt; 100%",""))</f>
        <v/>
      </c>
      <c r="J210" s="66" t="str">
        <f ca="1">IF(A210="","",IF(AND(ISNUMBER('Trust - Frontsheet'!AP212),'Trust - Frontsheet'!AP212&gt;1),"Non-Registered Nurses/Midwives Avg Night Fill rate &gt;100%",""))</f>
        <v/>
      </c>
      <c r="K210" s="66" t="str">
        <f ca="1">IF(A210="","",IF(AND(ISNUMBER('Trust - Frontsheet'!AQ212),'Trust - Frontsheet'!AQ212&gt;1),"Registered Nursing Associates Avg Night Fill rate 100%",""))</f>
        <v/>
      </c>
      <c r="L210" s="66" t="str">
        <f ca="1">IF(A210="","",IF(AND(ISNUMBER('Trust - Frontsheet'!AR212),'Trust - Frontsheet'!AR212&gt;1),"Non-Registered Nursing Associates Avg Night Fill rate &gt; 100%",""))</f>
        <v/>
      </c>
      <c r="M210" s="66" t="str">
        <f ca="1">IF(A210="","",IF(AND(ISNUMBER('Trust - Frontsheet'!AS212),'Trust - Frontsheet'!AS212&gt;1),"Registered Allied Health Professionals Avg Fill rate &gt; 100%",""))</f>
        <v/>
      </c>
      <c r="N210" s="66" t="str">
        <f ca="1">IF(A210="","",IF(AND(ISNUMBER('Trust - Frontsheet'!AT212),'Trust - Frontsheet'!AT212&gt;1),"Non-Registered Allied Health Professionals Avg Fill rate &gt; 100%",""))</f>
        <v/>
      </c>
      <c r="O210" s="66" t="str">
        <f ca="1">IF(A210="","",IF((VLOOKUP(A210,'Trust - Frontsheet'!$A$16:$AC$216,9,0)+VLOOKUP(A210,'Trust - Frontsheet'!$A$16:$AC$216,11,0)+VLOOKUP(A210,'Trust - Frontsheet'!$A$16:$AC$216,13,0)+VLOOKUP(A210,'Trust - Frontsheet'!$A$16:$AC$216,15,0)+VLOOKUP(A210,'Trust - Frontsheet'!$A$16:$AC$216,17,0)+VLOOKUP(A210,'Trust - Frontsheet'!$A$16:$AC$216,19,0)+VLOOKUP(A210,'Trust - Frontsheet'!$A$16:$AC$216,21,0)+VLOOKUP(A210,'Trust - Frontsheet'!$A$16:$AC$216,23,0)+VLOOKUP(A210,'Trust - Frontsheet'!$A$16:$AC$216,25,0)+VLOOKUP(A210,'Trust - Frontsheet'!$A$16:$AC$216,27,0))&lt;=0,"Planned hours aren't greater than zero",""))</f>
        <v/>
      </c>
      <c r="P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Frontsheet'!$A$16:$AC$216,28,0))&lt;=0,"Actual hours aren't greater than zero",""))</f>
        <v/>
      </c>
      <c r="Q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Frontsheet'!$A$16:$AC$216,28,0))&lt;1448,"Actual hours are under 1448",""))</f>
        <v/>
      </c>
      <c r="R210" s="66" t="str">
        <f ca="1">IF(A210="","",IF((VLOOKUP(A210,'Trust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Frontsheet'!$A$16:$AC$216,28,0))&gt;30000,"Actual hours are greater than 30,000",""))</f>
        <v/>
      </c>
      <c r="S210" s="66" t="str">
        <f ca="1">IF(A210="","",IF(AND((VLOOKUP(A210,'Trust - Frontsheet'!$A$16:$AC$216,10,0)+VLOOKUP(A210,'Trust - Frontsheet'!$A$16:$AC$216,12,0)+VLOOKUP(A210,'Trust - Frontsheet'!$A$16:$AC$216,14,0)+VLOOKUP(A210,'Trust - Frontsheet'!$A$16:$AC$216,16,0)+VLOOKUP(A210,'Trust - Frontsheet'!$A$16:$AC$216,18,0)+VLOOKUP(A210,'Trust - Frontsheet'!$A$16:$AC$216,20,0)+VLOOKUP(A210,'Trust - Frontsheet'!$A$16:$AC$216,22,0)+VLOOKUP(A210,'Trust - Frontsheet'!$A$16:$AC$216,24,0)+VLOOKUP(A210,'Trust - Frontsheet'!$A$16:$AC$216,26,0)+VLOOKUP(A210,'Trust - Frontsheet'!$A$16:$AC$216,28,0))&gt;0,VLOOKUP(A210,'Trust - Frontsheet'!$A$16:$AC$216,29,0)&lt;=0),"Actual hours entered with no patient count",""))</f>
        <v/>
      </c>
    </row>
    <row r="211" spans="1:19" ht="45" customHeight="1" x14ac:dyDescent="0.2">
      <c r="A211" s="66" t="str">
        <f ca="1">IF('Trust - Frontsheet'!A213="","",'Trust - Frontsheet'!A213)</f>
        <v/>
      </c>
      <c r="B211" s="66" t="str">
        <f ca="1">IF('Trust - Frontsheet'!A213="","",'Trust - Frontsheet'!D213)</f>
        <v/>
      </c>
      <c r="C211" s="66" t="str">
        <f ca="1">IF(VLOOKUP(A211,'Trust - Frontsheet'!$A$16:$AC$215,5,0)="","",VLOOKUP(A211,'Trust - Frontsheet'!$A$16:$AC$216,5,0))</f>
        <v/>
      </c>
      <c r="D211" s="66" t="str">
        <f ca="1">IF(VLOOKUP(A211,'Trust - Frontsheet'!$A$16:$AC$215,6,0)="","",VLOOKUP(A211,'Trust - Frontsheet'!$A$16:$AC$216,6,0))</f>
        <v/>
      </c>
      <c r="E211" s="66" t="str">
        <f ca="1">IF(A211="","",IF(AND('Trust - Frontsheet'!AK213&gt;1,ISNUMBER('Trust - Frontsheet'!AK213)),"Registered Nurses/Midwives Avg Day Fill rate &gt; 100%",""))</f>
        <v/>
      </c>
      <c r="F211" s="66" t="str">
        <f ca="1">IF(A211="","",IF(AND(ISNUMBER('Trust - Frontsheet'!AL213),'Trust - Frontsheet'!AL213&gt;1),"Non-Registered Nurses/Midwives Avg Day Fill rate &gt; 100%",""))</f>
        <v/>
      </c>
      <c r="G211" s="66" t="str">
        <f ca="1">IF(A211="","",IF(AND(ISNUMBER('Trust - Frontsheet'!AM213),'Trust - Frontsheet'!AM213&gt;1),"Registered Nursing Associates Day Fill rate &gt; 100%",""))</f>
        <v/>
      </c>
      <c r="H211" s="66" t="str">
        <f ca="1">IF(A211="","",IF(AND(ISNUMBER('Trust - Frontsheet'!AN213),'Trust - Frontsheet'!AN213&gt;1),"Non-Registered Nursing Associates Day Fill rate &gt; 100%",""))</f>
        <v/>
      </c>
      <c r="I211" s="66" t="str">
        <f ca="1">IF(A211="","",IF(AND(ISNUMBER('Trust - Frontsheet'!AO213),'Trust - Frontsheet'!AO213&gt;1),"Registered Nurses/Midwives Avg Night Fill rate &gt; 100%",""))</f>
        <v/>
      </c>
      <c r="J211" s="66" t="str">
        <f ca="1">IF(A211="","",IF(AND(ISNUMBER('Trust - Frontsheet'!AP213),'Trust - Frontsheet'!AP213&gt;1),"Non-Registered Nurses/Midwives Avg Night Fill rate &gt;100%",""))</f>
        <v/>
      </c>
      <c r="K211" s="66" t="str">
        <f ca="1">IF(A211="","",IF(AND(ISNUMBER('Trust - Frontsheet'!AQ213),'Trust - Frontsheet'!AQ213&gt;1),"Registered Nursing Associates Avg Night Fill rate 100%",""))</f>
        <v/>
      </c>
      <c r="L211" s="66" t="str">
        <f ca="1">IF(A211="","",IF(AND(ISNUMBER('Trust - Frontsheet'!AR213),'Trust - Frontsheet'!AR213&gt;1),"Non-Registered Nursing Associates Avg Night Fill rate &gt; 100%",""))</f>
        <v/>
      </c>
      <c r="M211" s="66" t="str">
        <f ca="1">IF(A211="","",IF(AND(ISNUMBER('Trust - Frontsheet'!AS213),'Trust - Frontsheet'!AS213&gt;1),"Registered Allied Health Professionals Avg Fill rate &gt; 100%",""))</f>
        <v/>
      </c>
      <c r="N211" s="66" t="str">
        <f ca="1">IF(A211="","",IF(AND(ISNUMBER('Trust - Frontsheet'!AT213),'Trust - Frontsheet'!AT213&gt;1),"Non-Registered Allied Health Professionals Avg Fill rate &gt; 100%",""))</f>
        <v/>
      </c>
      <c r="O211" s="66" t="str">
        <f ca="1">IF(A211="","",IF((VLOOKUP(A211,'Trust - Frontsheet'!$A$16:$AC$216,9,0)+VLOOKUP(A211,'Trust - Frontsheet'!$A$16:$AC$216,11,0)+VLOOKUP(A211,'Trust - Frontsheet'!$A$16:$AC$216,13,0)+VLOOKUP(A211,'Trust - Frontsheet'!$A$16:$AC$216,15,0)+VLOOKUP(A211,'Trust - Frontsheet'!$A$16:$AC$216,17,0)+VLOOKUP(A211,'Trust - Frontsheet'!$A$16:$AC$216,19,0)+VLOOKUP(A211,'Trust - Frontsheet'!$A$16:$AC$216,21,0)+VLOOKUP(A211,'Trust - Frontsheet'!$A$16:$AC$216,23,0)+VLOOKUP(A211,'Trust - Frontsheet'!$A$16:$AC$216,25,0)+VLOOKUP(A211,'Trust - Frontsheet'!$A$16:$AC$216,27,0))&lt;=0,"Planned hours aren't greater than zero",""))</f>
        <v/>
      </c>
      <c r="P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Frontsheet'!$A$16:$AC$216,28,0))&lt;=0,"Actual hours aren't greater than zero",""))</f>
        <v/>
      </c>
      <c r="Q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Frontsheet'!$A$16:$AC$216,28,0))&lt;1448,"Actual hours are under 1448",""))</f>
        <v/>
      </c>
      <c r="R211" s="66" t="str">
        <f ca="1">IF(A211="","",IF((VLOOKUP(A211,'Trust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Frontsheet'!$A$16:$AC$216,28,0))&gt;30000,"Actual hours are greater than 30,000",""))</f>
        <v/>
      </c>
      <c r="S211" s="66" t="str">
        <f ca="1">IF(A211="","",IF(AND((VLOOKUP(A211,'Trust - Frontsheet'!$A$16:$AC$216,10,0)+VLOOKUP(A211,'Trust - Frontsheet'!$A$16:$AC$216,12,0)+VLOOKUP(A211,'Trust - Frontsheet'!$A$16:$AC$216,14,0)+VLOOKUP(A211,'Trust - Frontsheet'!$A$16:$AC$216,16,0)+VLOOKUP(A211,'Trust - Frontsheet'!$A$16:$AC$216,18,0)+VLOOKUP(A211,'Trust - Frontsheet'!$A$16:$AC$216,20,0)+VLOOKUP(A211,'Trust - Frontsheet'!$A$16:$AC$216,22,0)+VLOOKUP(A211,'Trust - Frontsheet'!$A$16:$AC$216,24,0)+VLOOKUP(A211,'Trust - Frontsheet'!$A$16:$AC$216,26,0)+VLOOKUP(A211,'Trust - Frontsheet'!$A$16:$AC$216,28,0))&gt;0,VLOOKUP(A211,'Trust - Frontsheet'!$A$16:$AC$216,29,0)&lt;=0),"Actual hours entered with no patient count",""))</f>
        <v/>
      </c>
    </row>
    <row r="212" spans="1:19" ht="45" customHeight="1" x14ac:dyDescent="0.2">
      <c r="A212" s="66" t="str">
        <f ca="1">IF('Trust - Frontsheet'!A214="","",'Trust - Frontsheet'!A214)</f>
        <v/>
      </c>
      <c r="B212" s="66" t="str">
        <f ca="1">IF('Trust - Frontsheet'!A214="","",'Trust - Frontsheet'!D214)</f>
        <v/>
      </c>
      <c r="C212" s="66" t="str">
        <f ca="1">IF(VLOOKUP(A212,'Trust - Frontsheet'!$A$16:$AC$215,5,0)="","",VLOOKUP(A212,'Trust - Frontsheet'!$A$16:$AC$216,5,0))</f>
        <v/>
      </c>
      <c r="D212" s="66" t="str">
        <f ca="1">IF(VLOOKUP(A212,'Trust - Frontsheet'!$A$16:$AC$215,6,0)="","",VLOOKUP(A212,'Trust - Frontsheet'!$A$16:$AC$216,6,0))</f>
        <v/>
      </c>
      <c r="E212" s="66" t="str">
        <f ca="1">IF(A212="","",IF(AND('Trust - Frontsheet'!AK214&gt;1,ISNUMBER('Trust - Frontsheet'!AK214)),"Registered Nurses/Midwives Avg Day Fill rate &gt; 100%",""))</f>
        <v/>
      </c>
      <c r="F212" s="66" t="str">
        <f ca="1">IF(A212="","",IF(AND(ISNUMBER('Trust - Frontsheet'!AL214),'Trust - Frontsheet'!AL214&gt;1),"Non-Registered Nurses/Midwives Avg Day Fill rate &gt; 100%",""))</f>
        <v/>
      </c>
      <c r="G212" s="66" t="str">
        <f ca="1">IF(A212="","",IF(AND(ISNUMBER('Trust - Frontsheet'!AM214),'Trust - Frontsheet'!AM214&gt;1),"Registered Nursing Associates Day Fill rate &gt; 100%",""))</f>
        <v/>
      </c>
      <c r="H212" s="66" t="str">
        <f ca="1">IF(A212="","",IF(AND(ISNUMBER('Trust - Frontsheet'!AN214),'Trust - Frontsheet'!AN214&gt;1),"Non-Registered Nursing Associates Day Fill rate &gt; 100%",""))</f>
        <v/>
      </c>
      <c r="I212" s="66" t="str">
        <f ca="1">IF(A212="","",IF(AND(ISNUMBER('Trust - Frontsheet'!AO214),'Trust - Frontsheet'!AO214&gt;1),"Registered Nurses/Midwives Avg Night Fill rate &gt; 100%",""))</f>
        <v/>
      </c>
      <c r="J212" s="66" t="str">
        <f ca="1">IF(A212="","",IF(AND(ISNUMBER('Trust - Frontsheet'!AP214),'Trust - Frontsheet'!AP214&gt;1),"Non-Registered Nurses/Midwives Avg Night Fill rate &gt;100%",""))</f>
        <v/>
      </c>
      <c r="K212" s="66" t="str">
        <f ca="1">IF(A212="","",IF(AND(ISNUMBER('Trust - Frontsheet'!AQ214),'Trust - Frontsheet'!AQ214&gt;1),"Registered Nursing Associates Avg Night Fill rate 100%",""))</f>
        <v/>
      </c>
      <c r="L212" s="66" t="str">
        <f ca="1">IF(A212="","",IF(AND(ISNUMBER('Trust - Frontsheet'!AR214),'Trust - Frontsheet'!AR214&gt;1),"Non-Registered Nursing Associates Avg Night Fill rate &gt; 100%",""))</f>
        <v/>
      </c>
      <c r="M212" s="66" t="str">
        <f ca="1">IF(A212="","",IF(AND(ISNUMBER('Trust - Frontsheet'!AS214),'Trust - Frontsheet'!AS214&gt;1),"Registered Allied Health Professionals Avg Fill rate &gt; 100%",""))</f>
        <v/>
      </c>
      <c r="N212" s="66" t="str">
        <f ca="1">IF(A212="","",IF(AND(ISNUMBER('Trust - Frontsheet'!AT214),'Trust - Frontsheet'!AT214&gt;1),"Non-Registered Allied Health Professionals Avg Fill rate &gt; 100%",""))</f>
        <v/>
      </c>
      <c r="O212" s="66" t="str">
        <f ca="1">IF(A212="","",IF((VLOOKUP(A212,'Trust - Frontsheet'!$A$16:$AC$216,9,0)+VLOOKUP(A212,'Trust - Frontsheet'!$A$16:$AC$216,11,0)+VLOOKUP(A212,'Trust - Frontsheet'!$A$16:$AC$216,13,0)+VLOOKUP(A212,'Trust - Frontsheet'!$A$16:$AC$216,15,0)+VLOOKUP(A212,'Trust - Frontsheet'!$A$16:$AC$216,17,0)+VLOOKUP(A212,'Trust - Frontsheet'!$A$16:$AC$216,19,0)+VLOOKUP(A212,'Trust - Frontsheet'!$A$16:$AC$216,21,0)+VLOOKUP(A212,'Trust - Frontsheet'!$A$16:$AC$216,23,0)+VLOOKUP(A212,'Trust - Frontsheet'!$A$16:$AC$216,25,0)+VLOOKUP(A212,'Trust - Frontsheet'!$A$16:$AC$216,27,0))&lt;=0,"Planned hours aren't greater than zero",""))</f>
        <v/>
      </c>
      <c r="P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Frontsheet'!$A$16:$AC$216,28,0))&lt;=0,"Actual hours aren't greater than zero",""))</f>
        <v/>
      </c>
      <c r="Q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Frontsheet'!$A$16:$AC$216,28,0))&lt;1448,"Actual hours are under 1448",""))</f>
        <v/>
      </c>
      <c r="R212" s="66" t="str">
        <f ca="1">IF(A212="","",IF((VLOOKUP(A212,'Trust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Frontsheet'!$A$16:$AC$216,28,0))&gt;30000,"Actual hours are greater than 30,000",""))</f>
        <v/>
      </c>
      <c r="S212" s="66" t="str">
        <f ca="1">IF(A212="","",IF(AND((VLOOKUP(A212,'Trust - Frontsheet'!$A$16:$AC$216,10,0)+VLOOKUP(A212,'Trust - Frontsheet'!$A$16:$AC$216,12,0)+VLOOKUP(A212,'Trust - Frontsheet'!$A$16:$AC$216,14,0)+VLOOKUP(A212,'Trust - Frontsheet'!$A$16:$AC$216,16,0)+VLOOKUP(A212,'Trust - Frontsheet'!$A$16:$AC$216,18,0)+VLOOKUP(A212,'Trust - Frontsheet'!$A$16:$AC$216,20,0)+VLOOKUP(A212,'Trust - Frontsheet'!$A$16:$AC$216,22,0)+VLOOKUP(A212,'Trust - Frontsheet'!$A$16:$AC$216,24,0)+VLOOKUP(A212,'Trust - Frontsheet'!$A$16:$AC$216,26,0)+VLOOKUP(A212,'Trust - Frontsheet'!$A$16:$AC$216,28,0))&gt;0,VLOOKUP(A212,'Trust - Frontsheet'!$A$16:$AC$216,29,0)&lt;=0),"Actual hours entered with no patient count",""))</f>
        <v/>
      </c>
    </row>
    <row r="213" spans="1:19" ht="45" customHeight="1" x14ac:dyDescent="0.2">
      <c r="A213" s="66" t="str">
        <f ca="1">IF('Trust - Frontsheet'!A215="","",'Trust - Frontsheet'!A215)</f>
        <v/>
      </c>
      <c r="B213" s="66" t="str">
        <f ca="1">IF('Trust - Frontsheet'!A215="","",'Trust - Frontsheet'!D215)</f>
        <v/>
      </c>
      <c r="C213" s="66" t="str">
        <f ca="1">IF(VLOOKUP(A213,'Trust - Frontsheet'!$A$16:$AC$215,5,0)="","",VLOOKUP(A213,'Trust - Frontsheet'!$A$16:$AC$216,5,0))</f>
        <v/>
      </c>
      <c r="D213" s="66" t="str">
        <f ca="1">IF(VLOOKUP(A213,'Trust - Frontsheet'!$A$16:$AC$215,6,0)="","",VLOOKUP(A213,'Trust - Frontsheet'!$A$16:$AC$216,6,0))</f>
        <v/>
      </c>
      <c r="E213" s="66" t="str">
        <f ca="1">IF(A213="","",IF(AND('Trust - Frontsheet'!AK215&gt;1,ISNUMBER('Trust - Frontsheet'!AK215)),"Registered Nurses/Midwives Avg Day Fill rate &gt; 100%",""))</f>
        <v/>
      </c>
      <c r="F213" s="66" t="str">
        <f ca="1">IF(A213="","",IF(AND(ISNUMBER('Trust - Frontsheet'!AL215),'Trust - Frontsheet'!AL215&gt;1),"Non-Registered Nurses/Midwives Avg Day Fill rate &gt; 100%",""))</f>
        <v/>
      </c>
      <c r="G213" s="66" t="str">
        <f ca="1">IF(A213="","",IF(AND(ISNUMBER('Trust - Frontsheet'!AM215),'Trust - Frontsheet'!AM215&gt;1),"Registered Nursing Associates Day Fill rate &gt; 100%",""))</f>
        <v/>
      </c>
      <c r="H213" s="66" t="str">
        <f ca="1">IF(A213="","",IF(AND(ISNUMBER('Trust - Frontsheet'!AN215),'Trust - Frontsheet'!AN215&gt;1),"Non-Registered Nursing Associates Day Fill rate &gt; 100%",""))</f>
        <v/>
      </c>
      <c r="I213" s="66" t="str">
        <f ca="1">IF(A213="","",IF(AND(ISNUMBER('Trust - Frontsheet'!AO215),'Trust - Frontsheet'!AO215&gt;1),"Registered Nurses/Midwives Avg Night Fill rate &gt; 100%",""))</f>
        <v/>
      </c>
      <c r="J213" s="66" t="str">
        <f ca="1">IF(A213="","",IF(AND(ISNUMBER('Trust - Frontsheet'!AP215),'Trust - Frontsheet'!AP215&gt;1),"Non-Registered Nurses/Midwives Avg Night Fill rate &gt;100%",""))</f>
        <v/>
      </c>
      <c r="K213" s="66" t="str">
        <f ca="1">IF(A213="","",IF(AND(ISNUMBER('Trust - Frontsheet'!AQ215),'Trust - Frontsheet'!AQ215&gt;1),"Registered Nursing Associates Avg Night Fill rate 100%",""))</f>
        <v/>
      </c>
      <c r="L213" s="66" t="str">
        <f ca="1">IF(A213="","",IF(AND(ISNUMBER('Trust - Frontsheet'!AR215),'Trust - Frontsheet'!AR215&gt;1),"Non-Registered Nursing Associates Avg Night Fill rate &gt; 100%",""))</f>
        <v/>
      </c>
      <c r="M213" s="66" t="str">
        <f ca="1">IF(A213="","",IF(AND(ISNUMBER('Trust - Frontsheet'!AS215),'Trust - Frontsheet'!AS215&gt;1),"Registered Allied Health Professionals Avg Fill rate &gt; 100%",""))</f>
        <v/>
      </c>
      <c r="N213" s="66" t="str">
        <f ca="1">IF(A213="","",IF(AND(ISNUMBER('Trust - Frontsheet'!AT215),'Trust - Frontsheet'!AT215&gt;1),"Non-Registered Allied Health Professionals Avg Fill rate &gt; 100%",""))</f>
        <v/>
      </c>
      <c r="O213" s="66" t="str">
        <f ca="1">IF(A213="","",IF((VLOOKUP(A213,'Trust - Frontsheet'!$A$16:$AC$216,9,0)+VLOOKUP(A213,'Trust - Frontsheet'!$A$16:$AC$216,11,0)+VLOOKUP(A213,'Trust - Frontsheet'!$A$16:$AC$216,13,0)+VLOOKUP(A213,'Trust - Frontsheet'!$A$16:$AC$216,15,0)+VLOOKUP(A213,'Trust - Frontsheet'!$A$16:$AC$216,17,0)+VLOOKUP(A213,'Trust - Frontsheet'!$A$16:$AC$216,19,0)+VLOOKUP(A213,'Trust - Frontsheet'!$A$16:$AC$216,21,0)+VLOOKUP(A213,'Trust - Frontsheet'!$A$16:$AC$216,23,0)+VLOOKUP(A213,'Trust - Frontsheet'!$A$16:$AC$216,25,0)+VLOOKUP(A213,'Trust - Frontsheet'!$A$16:$AC$216,27,0))&lt;=0,"Planned hours aren't greater than zero",""))</f>
        <v/>
      </c>
      <c r="P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Frontsheet'!$A$16:$AC$216,28,0))&lt;=0,"Actual hours aren't greater than zero",""))</f>
        <v/>
      </c>
      <c r="Q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Frontsheet'!$A$16:$AC$216,28,0))&lt;1448,"Actual hours are under 1448",""))</f>
        <v/>
      </c>
      <c r="R213" s="66" t="str">
        <f ca="1">IF(A213="","",IF((VLOOKUP(A213,'Trust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Frontsheet'!$A$16:$AC$216,28,0))&gt;30000,"Actual hours are greater than 30,000",""))</f>
        <v/>
      </c>
      <c r="S213" s="66" t="str">
        <f ca="1">IF(A213="","",IF(AND((VLOOKUP(A213,'Trust - Frontsheet'!$A$16:$AC$216,10,0)+VLOOKUP(A213,'Trust - Frontsheet'!$A$16:$AC$216,12,0)+VLOOKUP(A213,'Trust - Frontsheet'!$A$16:$AC$216,14,0)+VLOOKUP(A213,'Trust - Frontsheet'!$A$16:$AC$216,16,0)+VLOOKUP(A213,'Trust - Frontsheet'!$A$16:$AC$216,18,0)+VLOOKUP(A213,'Trust - Frontsheet'!$A$16:$AC$216,20,0)+VLOOKUP(A213,'Trust - Frontsheet'!$A$16:$AC$216,22,0)+VLOOKUP(A213,'Trust - Frontsheet'!$A$16:$AC$216,24,0)+VLOOKUP(A213,'Trust - Frontsheet'!$A$16:$AC$216,26,0)+VLOOKUP(A213,'Trust - Frontsheet'!$A$16:$AC$216,28,0))&gt;0,VLOOKUP(A213,'Trust - Frontsheet'!$A$16:$AC$216,29,0)&lt;=0),"Actual hours entered with no patient count",""))</f>
        <v/>
      </c>
    </row>
    <row r="214" spans="1:19" x14ac:dyDescent="0.2"/>
    <row r="215" spans="1:19" x14ac:dyDescent="0.2"/>
  </sheetData>
  <sheetProtection algorithmName="SHA-512" hashValue="goFHovSX1vK4Z7EzSLfR6aFMCEBPcZ4PBxZvLsqT+su7EmtesnySo6tSHbVUfgtWVjq04RUTlqUOpul62ORpSw==" saltValue="Fg7rJb0DAXgtK1H/rekCsA==" spinCount="100000" sheet="1" objects="1" scenarios="1"/>
  <mergeCells count="3">
    <mergeCell ref="B5:K5"/>
    <mergeCell ref="A10:S10"/>
    <mergeCell ref="B12:S1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7C93AC-814B-4289-B8C2-B6EEBD39B497}">
  <sheetPr codeName="Sheet2"/>
  <dimension ref="A1:K4385"/>
  <sheetViews>
    <sheetView topLeftCell="G2844" zoomScale="70" zoomScaleNormal="70" workbookViewId="0">
      <selection activeCell="G2875" sqref="G2875"/>
    </sheetView>
  </sheetViews>
  <sheetFormatPr defaultRowHeight="15" x14ac:dyDescent="0.2"/>
  <cols>
    <col min="1" max="1" width="54.6640625" bestFit="1" customWidth="1"/>
    <col min="4" max="4" width="15.77734375" bestFit="1" customWidth="1"/>
    <col min="5" max="5" width="81.88671875" bestFit="1" customWidth="1"/>
    <col min="7" max="7" width="85.5546875" bestFit="1" customWidth="1"/>
    <col min="9" max="9" width="64.6640625" bestFit="1" customWidth="1"/>
    <col min="11" max="11" width="15.44140625" customWidth="1"/>
  </cols>
  <sheetData>
    <row r="1" spans="1:11" ht="15.75" x14ac:dyDescent="0.25">
      <c r="A1" s="7" t="s">
        <v>34</v>
      </c>
      <c r="D1" s="7" t="s">
        <v>42</v>
      </c>
      <c r="G1" s="7" t="s">
        <v>243</v>
      </c>
      <c r="J1" s="7" t="s">
        <v>14035</v>
      </c>
    </row>
    <row r="2" spans="1:11" x14ac:dyDescent="0.2">
      <c r="A2" t="s">
        <v>14723</v>
      </c>
      <c r="D2" t="s">
        <v>43</v>
      </c>
      <c r="E2" t="s">
        <v>8350</v>
      </c>
      <c r="G2" t="str">
        <f t="shared" ref="G2:G65" si="0">H2&amp;I2</f>
        <v>AXGSAVERNAKE COMMUNITY HOSPITAL</v>
      </c>
      <c r="H2" t="str">
        <f t="shared" ref="H2:H65" si="1">LEFT(J2,3)</f>
        <v>AXG</v>
      </c>
      <c r="I2" t="s">
        <v>245</v>
      </c>
      <c r="J2" t="s">
        <v>244</v>
      </c>
      <c r="K2" t="s">
        <v>14029</v>
      </c>
    </row>
    <row r="3" spans="1:11" x14ac:dyDescent="0.2">
      <c r="A3" t="s">
        <v>14641</v>
      </c>
      <c r="D3" t="s">
        <v>44</v>
      </c>
      <c r="E3" t="s">
        <v>8371</v>
      </c>
      <c r="G3" t="str">
        <f t="shared" si="0"/>
        <v>AXGWARMINSTER COMMUNITY HOSPITAL</v>
      </c>
      <c r="H3" t="str">
        <f t="shared" si="1"/>
        <v>AXG</v>
      </c>
      <c r="I3" t="s">
        <v>247</v>
      </c>
      <c r="J3" t="s">
        <v>246</v>
      </c>
      <c r="K3">
        <f>MATCH(OrgCodeSelection,SiteOrgCodes,0)+1</f>
        <v>2108</v>
      </c>
    </row>
    <row r="4" spans="1:11" x14ac:dyDescent="0.2">
      <c r="A4" t="s">
        <v>14642</v>
      </c>
      <c r="D4" t="s">
        <v>45</v>
      </c>
      <c r="E4" t="s">
        <v>8384</v>
      </c>
      <c r="G4" t="str">
        <f t="shared" si="0"/>
        <v>AXGWILTSHIRE HEALTH &amp; CARE (CHIPPENHAM COMMUNITY HOSPITAL)</v>
      </c>
      <c r="H4" t="str">
        <f t="shared" si="1"/>
        <v>AXG</v>
      </c>
      <c r="I4" t="s">
        <v>249</v>
      </c>
      <c r="J4" t="s">
        <v>248</v>
      </c>
      <c r="K4" t="s">
        <v>14030</v>
      </c>
    </row>
    <row r="5" spans="1:11" x14ac:dyDescent="0.2">
      <c r="A5" t="s">
        <v>14643</v>
      </c>
      <c r="D5" t="s">
        <v>46</v>
      </c>
      <c r="E5" t="s">
        <v>8408</v>
      </c>
      <c r="G5" t="str">
        <f t="shared" si="0"/>
        <v>R0AMANCHESTER ROYAL EYE HOSPITAL</v>
      </c>
      <c r="H5" t="str">
        <f t="shared" si="1"/>
        <v>R0A</v>
      </c>
      <c r="I5" t="s">
        <v>259</v>
      </c>
      <c r="J5" t="s">
        <v>258</v>
      </c>
      <c r="K5">
        <f>SUM(COUNTIF(SiteOrgCodes,OrgCodeSelection)+$K$3-1)</f>
        <v>2149</v>
      </c>
    </row>
    <row r="6" spans="1:11" x14ac:dyDescent="0.2">
      <c r="A6" t="s">
        <v>14644</v>
      </c>
      <c r="D6" t="s">
        <v>47</v>
      </c>
      <c r="E6" t="s">
        <v>8454</v>
      </c>
      <c r="G6" t="str">
        <f t="shared" si="0"/>
        <v>R0AMANCHESTER ROYAL INFIRMARY</v>
      </c>
      <c r="H6" t="str">
        <f t="shared" si="1"/>
        <v>R0A</v>
      </c>
      <c r="I6" t="s">
        <v>261</v>
      </c>
      <c r="J6" t="s">
        <v>260</v>
      </c>
      <c r="K6" t="s">
        <v>14031</v>
      </c>
    </row>
    <row r="7" spans="1:11" x14ac:dyDescent="0.2">
      <c r="A7" t="s">
        <v>14645</v>
      </c>
      <c r="D7" t="s">
        <v>48</v>
      </c>
      <c r="E7" t="s">
        <v>8494</v>
      </c>
      <c r="G7" t="str">
        <f t="shared" si="0"/>
        <v>R0ANORTH MANCHESTER GENERAL HOSPITAL</v>
      </c>
      <c r="H7" t="str">
        <f t="shared" si="1"/>
        <v>R0A</v>
      </c>
      <c r="I7" t="s">
        <v>5132</v>
      </c>
      <c r="J7" t="s">
        <v>14149</v>
      </c>
      <c r="K7" t="s">
        <v>14033</v>
      </c>
    </row>
    <row r="8" spans="1:11" x14ac:dyDescent="0.2">
      <c r="A8" t="s">
        <v>14646</v>
      </c>
      <c r="D8" t="s">
        <v>49</v>
      </c>
      <c r="E8" t="s">
        <v>8502</v>
      </c>
      <c r="G8" t="str">
        <f t="shared" si="0"/>
        <v>R0AROYAL MANCHESTER CHILDREN'S HOSPITAL</v>
      </c>
      <c r="H8" t="str">
        <f t="shared" si="1"/>
        <v>R0A</v>
      </c>
      <c r="I8" t="s">
        <v>263</v>
      </c>
      <c r="J8" t="s">
        <v>262</v>
      </c>
      <c r="K8" t="s">
        <v>14034</v>
      </c>
    </row>
    <row r="9" spans="1:11" x14ac:dyDescent="0.2">
      <c r="A9" t="s">
        <v>14647</v>
      </c>
      <c r="D9" t="s">
        <v>50</v>
      </c>
      <c r="E9" t="s">
        <v>8520</v>
      </c>
      <c r="G9" t="str">
        <f t="shared" si="0"/>
        <v>R0AST MARY'S HOSPITAL</v>
      </c>
      <c r="H9" t="str">
        <f t="shared" si="1"/>
        <v>R0A</v>
      </c>
      <c r="I9" t="s">
        <v>265</v>
      </c>
      <c r="J9" t="s">
        <v>264</v>
      </c>
    </row>
    <row r="10" spans="1:11" x14ac:dyDescent="0.2">
      <c r="A10" t="s">
        <v>14648</v>
      </c>
      <c r="D10" t="s">
        <v>133</v>
      </c>
      <c r="E10" t="s">
        <v>14144</v>
      </c>
      <c r="G10" t="str">
        <f t="shared" si="0"/>
        <v>R0ATRAFFORD GENERAL HOSPITAL</v>
      </c>
      <c r="H10" t="str">
        <f t="shared" si="1"/>
        <v>R0A</v>
      </c>
      <c r="I10" t="s">
        <v>267</v>
      </c>
      <c r="J10" t="s">
        <v>266</v>
      </c>
      <c r="K10" t="s">
        <v>14032</v>
      </c>
    </row>
    <row r="11" spans="1:11" x14ac:dyDescent="0.2">
      <c r="A11" t="s">
        <v>14649</v>
      </c>
      <c r="D11" t="s">
        <v>51</v>
      </c>
      <c r="E11" t="s">
        <v>8660</v>
      </c>
      <c r="G11" t="str">
        <f t="shared" si="0"/>
        <v>R0AUNIVERSITY DENTAL HOSPITAL</v>
      </c>
      <c r="H11" t="str">
        <f t="shared" si="1"/>
        <v>R0A</v>
      </c>
      <c r="I11" t="s">
        <v>269</v>
      </c>
      <c r="J11" t="s">
        <v>268</v>
      </c>
      <c r="K11" t="str">
        <f>CONCATENATE($K$7,$K$3,$K$8,$K$5)</f>
        <v>$I2108:$I2149</v>
      </c>
    </row>
    <row r="12" spans="1:11" x14ac:dyDescent="0.2">
      <c r="A12" t="s">
        <v>14650</v>
      </c>
      <c r="D12" t="s">
        <v>52</v>
      </c>
      <c r="E12" t="s">
        <v>8674</v>
      </c>
      <c r="G12" t="str">
        <f t="shared" si="0"/>
        <v>R0AWYTHENSHAWE HOSPITAL</v>
      </c>
      <c r="H12" t="str">
        <f t="shared" si="1"/>
        <v>R0A</v>
      </c>
      <c r="I12" t="s">
        <v>271</v>
      </c>
      <c r="J12" t="s">
        <v>270</v>
      </c>
    </row>
    <row r="13" spans="1:11" x14ac:dyDescent="0.2">
      <c r="A13" t="s">
        <v>14651</v>
      </c>
      <c r="D13" t="s">
        <v>53</v>
      </c>
      <c r="E13" t="s">
        <v>14178</v>
      </c>
      <c r="G13" t="str">
        <f t="shared" si="0"/>
        <v>R0BMONKTON HALL HOSPITAL</v>
      </c>
      <c r="H13" t="str">
        <f t="shared" si="1"/>
        <v>R0B</v>
      </c>
      <c r="I13" t="s">
        <v>273</v>
      </c>
      <c r="J13" t="s">
        <v>272</v>
      </c>
    </row>
    <row r="14" spans="1:11" x14ac:dyDescent="0.2">
      <c r="A14" t="s">
        <v>14652</v>
      </c>
      <c r="D14" t="s">
        <v>54</v>
      </c>
      <c r="E14" t="s">
        <v>8732</v>
      </c>
      <c r="G14" t="str">
        <f t="shared" si="0"/>
        <v>R0BSOUTH TYNESIDE DISTRICT HOSPITAL</v>
      </c>
      <c r="H14" t="str">
        <f t="shared" si="1"/>
        <v>R0B</v>
      </c>
      <c r="I14" t="s">
        <v>275</v>
      </c>
      <c r="J14" t="s">
        <v>274</v>
      </c>
    </row>
    <row r="15" spans="1:11" x14ac:dyDescent="0.2">
      <c r="A15" t="s">
        <v>14653</v>
      </c>
      <c r="D15" t="s">
        <v>55</v>
      </c>
      <c r="E15" t="s">
        <v>14220</v>
      </c>
      <c r="G15" t="str">
        <f t="shared" si="0"/>
        <v>R0BST BENEDICT'S HOSPICE</v>
      </c>
      <c r="H15" t="str">
        <f t="shared" si="1"/>
        <v>R0B</v>
      </c>
      <c r="I15" t="s">
        <v>277</v>
      </c>
      <c r="J15" t="s">
        <v>276</v>
      </c>
    </row>
    <row r="16" spans="1:11" x14ac:dyDescent="0.2">
      <c r="A16" t="s">
        <v>14654</v>
      </c>
      <c r="D16" t="s">
        <v>56</v>
      </c>
      <c r="E16" t="s">
        <v>8767</v>
      </c>
      <c r="G16" t="str">
        <f t="shared" si="0"/>
        <v>R0BSUNDERLAND EYE INFIRMARY</v>
      </c>
      <c r="H16" t="str">
        <f t="shared" si="1"/>
        <v>R0B</v>
      </c>
      <c r="I16" t="s">
        <v>279</v>
      </c>
      <c r="J16" t="s">
        <v>278</v>
      </c>
    </row>
    <row r="17" spans="1:10" x14ac:dyDescent="0.2">
      <c r="A17" t="s">
        <v>14655</v>
      </c>
      <c r="D17" t="s">
        <v>57</v>
      </c>
      <c r="E17" t="s">
        <v>8792</v>
      </c>
      <c r="G17" t="str">
        <f t="shared" si="0"/>
        <v>R0BSUNDERLAND ROYAL HOSPITAL</v>
      </c>
      <c r="H17" t="str">
        <f t="shared" si="1"/>
        <v>R0B</v>
      </c>
      <c r="I17" t="s">
        <v>281</v>
      </c>
      <c r="J17" t="s">
        <v>280</v>
      </c>
    </row>
    <row r="18" spans="1:10" x14ac:dyDescent="0.2">
      <c r="A18" t="s">
        <v>14656</v>
      </c>
      <c r="D18" t="s">
        <v>58</v>
      </c>
      <c r="E18" t="s">
        <v>14181</v>
      </c>
      <c r="G18" t="str">
        <f t="shared" si="0"/>
        <v>R0DA&amp;E</v>
      </c>
      <c r="H18" t="str">
        <f t="shared" si="1"/>
        <v>R0D</v>
      </c>
      <c r="I18" t="s">
        <v>13813</v>
      </c>
      <c r="J18" t="s">
        <v>14379</v>
      </c>
    </row>
    <row r="19" spans="1:10" x14ac:dyDescent="0.2">
      <c r="A19" t="s">
        <v>14657</v>
      </c>
      <c r="D19" t="s">
        <v>59</v>
      </c>
      <c r="E19" t="s">
        <v>8827</v>
      </c>
      <c r="G19" t="str">
        <f t="shared" si="0"/>
        <v>R0DALDERNEY COMMUNITY HOSPITAL</v>
      </c>
      <c r="H19" t="str">
        <f t="shared" si="1"/>
        <v>R0D</v>
      </c>
      <c r="I19" t="s">
        <v>14331</v>
      </c>
      <c r="J19" t="s">
        <v>14330</v>
      </c>
    </row>
    <row r="20" spans="1:10" x14ac:dyDescent="0.2">
      <c r="A20" t="s">
        <v>14658</v>
      </c>
      <c r="D20" t="s">
        <v>60</v>
      </c>
      <c r="E20" t="s">
        <v>8850</v>
      </c>
      <c r="G20" t="str">
        <f t="shared" si="0"/>
        <v>R0DBLANDFORD COMMUNITY HOSPITAL</v>
      </c>
      <c r="H20" t="str">
        <f t="shared" si="1"/>
        <v>R0D</v>
      </c>
      <c r="I20" t="s">
        <v>980</v>
      </c>
      <c r="J20" t="s">
        <v>14308</v>
      </c>
    </row>
    <row r="21" spans="1:10" x14ac:dyDescent="0.2">
      <c r="A21" t="s">
        <v>14659</v>
      </c>
      <c r="D21" t="s">
        <v>61</v>
      </c>
      <c r="E21" t="s">
        <v>8900</v>
      </c>
      <c r="G21" t="str">
        <f t="shared" si="0"/>
        <v>R0DBOSCOMBE COMMUNITY HOSPITAL</v>
      </c>
      <c r="H21" t="str">
        <f t="shared" si="1"/>
        <v>R0D</v>
      </c>
      <c r="I21" t="s">
        <v>1297</v>
      </c>
      <c r="J21" t="s">
        <v>14309</v>
      </c>
    </row>
    <row r="22" spans="1:10" x14ac:dyDescent="0.2">
      <c r="A22" t="s">
        <v>14660</v>
      </c>
      <c r="D22" t="s">
        <v>62</v>
      </c>
      <c r="E22" t="s">
        <v>8949</v>
      </c>
      <c r="G22" t="str">
        <f t="shared" si="0"/>
        <v>R0DBREAST SCREENING - POOLE</v>
      </c>
      <c r="H22" t="str">
        <f t="shared" si="1"/>
        <v>R0D</v>
      </c>
      <c r="I22" t="s">
        <v>14372</v>
      </c>
      <c r="J22" t="s">
        <v>14371</v>
      </c>
    </row>
    <row r="23" spans="1:10" x14ac:dyDescent="0.2">
      <c r="A23" t="s">
        <v>14661</v>
      </c>
      <c r="D23" t="s">
        <v>63</v>
      </c>
      <c r="E23" t="s">
        <v>8979</v>
      </c>
      <c r="G23" t="str">
        <f t="shared" si="0"/>
        <v>R0DCHRISTCHURCH HOSPITAL</v>
      </c>
      <c r="H23" t="str">
        <f t="shared" si="1"/>
        <v>R0D</v>
      </c>
      <c r="I23" t="s">
        <v>1457</v>
      </c>
      <c r="J23" t="s">
        <v>14307</v>
      </c>
    </row>
    <row r="24" spans="1:10" x14ac:dyDescent="0.2">
      <c r="A24" t="s">
        <v>14662</v>
      </c>
      <c r="D24" t="s">
        <v>64</v>
      </c>
      <c r="E24" t="s">
        <v>9032</v>
      </c>
      <c r="G24" t="str">
        <f t="shared" si="0"/>
        <v>R0DCONERWAYS MEDICAL CENTRE</v>
      </c>
      <c r="H24" t="str">
        <f t="shared" si="1"/>
        <v>R0D</v>
      </c>
      <c r="I24" t="s">
        <v>14311</v>
      </c>
      <c r="J24" t="s">
        <v>14310</v>
      </c>
    </row>
    <row r="25" spans="1:10" x14ac:dyDescent="0.2">
      <c r="A25" t="s">
        <v>14663</v>
      </c>
      <c r="D25" t="s">
        <v>65</v>
      </c>
      <c r="E25" t="s">
        <v>14221</v>
      </c>
      <c r="G25" t="str">
        <f t="shared" si="0"/>
        <v>R0DDERMATOLOGY XCH</v>
      </c>
      <c r="H25" t="str">
        <f t="shared" si="1"/>
        <v>R0D</v>
      </c>
      <c r="I25" t="s">
        <v>14387</v>
      </c>
      <c r="J25" t="s">
        <v>14386</v>
      </c>
    </row>
    <row r="26" spans="1:10" x14ac:dyDescent="0.2">
      <c r="A26" t="s">
        <v>14664</v>
      </c>
      <c r="D26" t="s">
        <v>66</v>
      </c>
      <c r="E26" t="s">
        <v>14182</v>
      </c>
      <c r="G26" t="str">
        <f t="shared" si="0"/>
        <v>R0DDORSET COUNTY HOSPITAL</v>
      </c>
      <c r="H26" t="str">
        <f t="shared" si="1"/>
        <v>R0D</v>
      </c>
      <c r="I26" t="s">
        <v>984</v>
      </c>
      <c r="J26" t="s">
        <v>14312</v>
      </c>
    </row>
    <row r="27" spans="1:10" x14ac:dyDescent="0.2">
      <c r="A27" t="s">
        <v>14665</v>
      </c>
      <c r="D27" t="s">
        <v>67</v>
      </c>
      <c r="E27" t="s">
        <v>9064</v>
      </c>
      <c r="G27" t="str">
        <f t="shared" si="0"/>
        <v>R0DDORSET COUNTY HOSPITAL BCSC</v>
      </c>
      <c r="H27" t="str">
        <f t="shared" si="1"/>
        <v>R0D</v>
      </c>
      <c r="I27" t="s">
        <v>14374</v>
      </c>
      <c r="J27" t="s">
        <v>14373</v>
      </c>
    </row>
    <row r="28" spans="1:10" x14ac:dyDescent="0.2">
      <c r="A28" t="s">
        <v>14666</v>
      </c>
      <c r="D28" t="s">
        <v>68</v>
      </c>
      <c r="E28" t="s">
        <v>14179</v>
      </c>
      <c r="G28" t="str">
        <f t="shared" si="0"/>
        <v>R0DELDERLY XCH</v>
      </c>
      <c r="H28" t="str">
        <f t="shared" si="1"/>
        <v>R0D</v>
      </c>
      <c r="I28" t="s">
        <v>14392</v>
      </c>
      <c r="J28" t="s">
        <v>14393</v>
      </c>
    </row>
    <row r="29" spans="1:10" x14ac:dyDescent="0.2">
      <c r="A29" t="s">
        <v>14667</v>
      </c>
      <c r="D29" t="s">
        <v>69</v>
      </c>
      <c r="E29" t="s">
        <v>9122</v>
      </c>
      <c r="G29" t="str">
        <f t="shared" si="0"/>
        <v>R0DFERNDOWN LEISURE CENTRE</v>
      </c>
      <c r="H29" t="str">
        <f t="shared" si="1"/>
        <v>R0D</v>
      </c>
      <c r="I29" t="s">
        <v>14314</v>
      </c>
      <c r="J29" t="s">
        <v>14313</v>
      </c>
    </row>
    <row r="30" spans="1:10" x14ac:dyDescent="0.2">
      <c r="A30" t="s">
        <v>14668</v>
      </c>
      <c r="D30" t="s">
        <v>70</v>
      </c>
      <c r="E30" t="s">
        <v>9154</v>
      </c>
      <c r="G30" t="str">
        <f t="shared" si="0"/>
        <v>R0DFOREST HOLME</v>
      </c>
      <c r="H30" t="str">
        <f t="shared" si="1"/>
        <v>R0D</v>
      </c>
      <c r="I30" t="s">
        <v>14341</v>
      </c>
      <c r="J30" t="s">
        <v>14340</v>
      </c>
    </row>
    <row r="31" spans="1:10" x14ac:dyDescent="0.2">
      <c r="A31" t="s">
        <v>14669</v>
      </c>
      <c r="D31" t="s">
        <v>71</v>
      </c>
      <c r="E31" t="s">
        <v>9170</v>
      </c>
      <c r="G31" t="str">
        <f t="shared" si="0"/>
        <v>R0DLITTLEDOWN SURGERY</v>
      </c>
      <c r="H31" t="str">
        <f t="shared" si="1"/>
        <v>R0D</v>
      </c>
      <c r="I31" t="s">
        <v>14316</v>
      </c>
      <c r="J31" t="s">
        <v>14315</v>
      </c>
    </row>
    <row r="32" spans="1:10" x14ac:dyDescent="0.2">
      <c r="A32" t="s">
        <v>14670</v>
      </c>
      <c r="D32" t="s">
        <v>72</v>
      </c>
      <c r="E32" t="s">
        <v>9189</v>
      </c>
      <c r="G32" t="str">
        <f t="shared" si="0"/>
        <v>R0DMACMILLAN UNIT</v>
      </c>
      <c r="H32" t="str">
        <f t="shared" si="1"/>
        <v>R0D</v>
      </c>
      <c r="I32" t="s">
        <v>1458</v>
      </c>
      <c r="J32" t="s">
        <v>14370</v>
      </c>
    </row>
    <row r="33" spans="1:10" x14ac:dyDescent="0.2">
      <c r="A33" t="s">
        <v>14671</v>
      </c>
      <c r="D33" t="s">
        <v>73</v>
      </c>
      <c r="E33" t="s">
        <v>9215</v>
      </c>
      <c r="G33" t="str">
        <f t="shared" si="0"/>
        <v>R0DMACMILLAN UNIT XCH</v>
      </c>
      <c r="H33" t="str">
        <f t="shared" si="1"/>
        <v>R0D</v>
      </c>
      <c r="I33" t="s">
        <v>14391</v>
      </c>
      <c r="J33" t="s">
        <v>14390</v>
      </c>
    </row>
    <row r="34" spans="1:10" x14ac:dyDescent="0.2">
      <c r="A34" t="s">
        <v>14672</v>
      </c>
      <c r="D34" t="s">
        <v>74</v>
      </c>
      <c r="E34" t="s">
        <v>9238</v>
      </c>
      <c r="G34" t="str">
        <f t="shared" si="0"/>
        <v>R0DMFE RBH</v>
      </c>
      <c r="H34" t="str">
        <f t="shared" si="1"/>
        <v>R0D</v>
      </c>
      <c r="I34" t="s">
        <v>14318</v>
      </c>
      <c r="J34" t="s">
        <v>14317</v>
      </c>
    </row>
    <row r="35" spans="1:10" x14ac:dyDescent="0.2">
      <c r="A35" t="s">
        <v>14673</v>
      </c>
      <c r="D35" t="s">
        <v>75</v>
      </c>
      <c r="E35" t="s">
        <v>9280</v>
      </c>
      <c r="G35" t="str">
        <f t="shared" si="0"/>
        <v>R0DMILFORD ON SEA WAR MEMORIAL HOSPITAL</v>
      </c>
      <c r="H35" t="str">
        <f t="shared" si="1"/>
        <v>R0D</v>
      </c>
      <c r="I35" t="s">
        <v>4892</v>
      </c>
      <c r="J35" t="s">
        <v>14319</v>
      </c>
    </row>
    <row r="36" spans="1:10" x14ac:dyDescent="0.2">
      <c r="A36" t="s">
        <v>14674</v>
      </c>
      <c r="D36" t="s">
        <v>76</v>
      </c>
      <c r="E36" t="s">
        <v>9303</v>
      </c>
      <c r="G36" t="str">
        <f t="shared" si="0"/>
        <v>R0DOPHTHALMOLOGY</v>
      </c>
      <c r="H36" t="str">
        <f t="shared" si="1"/>
        <v>R0D</v>
      </c>
      <c r="I36" t="s">
        <v>14381</v>
      </c>
      <c r="J36" t="s">
        <v>14380</v>
      </c>
    </row>
    <row r="37" spans="1:10" x14ac:dyDescent="0.2">
      <c r="A37" t="s">
        <v>14675</v>
      </c>
      <c r="D37" t="s">
        <v>77</v>
      </c>
      <c r="E37" t="s">
        <v>9322</v>
      </c>
      <c r="G37" t="str">
        <f t="shared" si="0"/>
        <v>R0DOUTPATIENT RBH</v>
      </c>
      <c r="H37" t="str">
        <f t="shared" si="1"/>
        <v>R0D</v>
      </c>
      <c r="I37" t="s">
        <v>14383</v>
      </c>
      <c r="J37" t="s">
        <v>14382</v>
      </c>
    </row>
    <row r="38" spans="1:10" x14ac:dyDescent="0.2">
      <c r="A38" t="s">
        <v>14676</v>
      </c>
      <c r="D38" t="s">
        <v>78</v>
      </c>
      <c r="E38" t="s">
        <v>9354</v>
      </c>
      <c r="G38" t="str">
        <f t="shared" si="0"/>
        <v>R0DOUTPATIENT XCH</v>
      </c>
      <c r="H38" t="str">
        <f t="shared" si="1"/>
        <v>R0D</v>
      </c>
      <c r="I38" t="s">
        <v>14385</v>
      </c>
      <c r="J38" t="s">
        <v>14384</v>
      </c>
    </row>
    <row r="39" spans="1:10" x14ac:dyDescent="0.2">
      <c r="A39" t="s">
        <v>14677</v>
      </c>
      <c r="D39" t="s">
        <v>79</v>
      </c>
      <c r="E39" t="s">
        <v>9367</v>
      </c>
      <c r="G39" t="str">
        <f t="shared" si="0"/>
        <v>R0DPELHAMS HEALTH CENTRE</v>
      </c>
      <c r="H39" t="str">
        <f t="shared" si="1"/>
        <v>R0D</v>
      </c>
      <c r="I39" t="s">
        <v>14321</v>
      </c>
      <c r="J39" t="s">
        <v>14320</v>
      </c>
    </row>
    <row r="40" spans="1:10" x14ac:dyDescent="0.2">
      <c r="A40" t="s">
        <v>14678</v>
      </c>
      <c r="D40" t="s">
        <v>80</v>
      </c>
      <c r="E40" t="s">
        <v>9378</v>
      </c>
      <c r="G40" t="str">
        <f t="shared" si="0"/>
        <v>R0DPELHAMS LEISURE CENTRE</v>
      </c>
      <c r="H40" t="str">
        <f t="shared" si="1"/>
        <v>R0D</v>
      </c>
      <c r="I40" t="s">
        <v>14323</v>
      </c>
      <c r="J40" t="s">
        <v>14322</v>
      </c>
    </row>
    <row r="41" spans="1:10" x14ac:dyDescent="0.2">
      <c r="A41" t="s">
        <v>14679</v>
      </c>
      <c r="D41" t="s">
        <v>81</v>
      </c>
      <c r="E41" t="s">
        <v>9391</v>
      </c>
      <c r="G41" t="str">
        <f t="shared" si="0"/>
        <v>R0DPOOLE HOSPITAL</v>
      </c>
      <c r="H41" t="str">
        <f t="shared" si="1"/>
        <v>R0D</v>
      </c>
      <c r="I41" t="s">
        <v>14304</v>
      </c>
      <c r="J41" t="s">
        <v>14303</v>
      </c>
    </row>
    <row r="42" spans="1:10" x14ac:dyDescent="0.2">
      <c r="A42" t="s">
        <v>14680</v>
      </c>
      <c r="D42" t="s">
        <v>82</v>
      </c>
      <c r="E42" t="s">
        <v>9413</v>
      </c>
      <c r="G42" t="str">
        <f t="shared" si="0"/>
        <v>R0DPOOLE HOSPITAL (DERMATOLOGY)</v>
      </c>
      <c r="H42" t="str">
        <f t="shared" si="1"/>
        <v>R0D</v>
      </c>
      <c r="I42" t="s">
        <v>14343</v>
      </c>
      <c r="J42" t="s">
        <v>14342</v>
      </c>
    </row>
    <row r="43" spans="1:10" x14ac:dyDescent="0.2">
      <c r="A43" t="s">
        <v>14681</v>
      </c>
      <c r="D43" t="s">
        <v>83</v>
      </c>
      <c r="E43" t="s">
        <v>9440</v>
      </c>
      <c r="G43" t="str">
        <f t="shared" si="0"/>
        <v>R0DPOOLE HOSPITAL (EMERGENCY DEPT)</v>
      </c>
      <c r="H43" t="str">
        <f t="shared" si="1"/>
        <v>R0D</v>
      </c>
      <c r="I43" t="s">
        <v>14345</v>
      </c>
      <c r="J43" t="s">
        <v>14344</v>
      </c>
    </row>
    <row r="44" spans="1:10" x14ac:dyDescent="0.2">
      <c r="A44" t="s">
        <v>14682</v>
      </c>
      <c r="D44" t="s">
        <v>84</v>
      </c>
      <c r="E44" t="s">
        <v>9454</v>
      </c>
      <c r="G44" t="str">
        <f t="shared" si="0"/>
        <v>R0DPOOLE HOSPITAL (ENDOCRINOLOGY)</v>
      </c>
      <c r="H44" t="str">
        <f t="shared" si="1"/>
        <v>R0D</v>
      </c>
      <c r="I44" t="s">
        <v>14347</v>
      </c>
      <c r="J44" t="s">
        <v>14346</v>
      </c>
    </row>
    <row r="45" spans="1:10" x14ac:dyDescent="0.2">
      <c r="A45" t="s">
        <v>14683</v>
      </c>
      <c r="D45" t="s">
        <v>85</v>
      </c>
      <c r="E45" t="s">
        <v>14222</v>
      </c>
      <c r="G45" t="str">
        <f t="shared" si="0"/>
        <v>R0DPOOLE HOSPITAL (GASTROENTEROLOGY)</v>
      </c>
      <c r="H45" t="str">
        <f t="shared" si="1"/>
        <v>R0D</v>
      </c>
      <c r="I45" t="s">
        <v>14349</v>
      </c>
      <c r="J45" t="s">
        <v>14348</v>
      </c>
    </row>
    <row r="46" spans="1:10" x14ac:dyDescent="0.2">
      <c r="A46" t="s">
        <v>14684</v>
      </c>
      <c r="D46" t="s">
        <v>86</v>
      </c>
      <c r="E46" t="s">
        <v>9489</v>
      </c>
      <c r="G46" t="str">
        <f t="shared" si="0"/>
        <v>R0DPOOLE HOSPITAL (MEDICAL)</v>
      </c>
      <c r="H46" t="str">
        <f t="shared" si="1"/>
        <v>R0D</v>
      </c>
      <c r="I46" t="s">
        <v>14351</v>
      </c>
      <c r="J46" t="s">
        <v>14350</v>
      </c>
    </row>
    <row r="47" spans="1:10" x14ac:dyDescent="0.2">
      <c r="A47" t="s">
        <v>14685</v>
      </c>
      <c r="D47" t="s">
        <v>87</v>
      </c>
      <c r="E47" t="s">
        <v>9517</v>
      </c>
      <c r="G47" t="str">
        <f t="shared" si="0"/>
        <v>R0DPOOLE HOSPITAL (NEUROLOGY)</v>
      </c>
      <c r="H47" t="str">
        <f t="shared" si="1"/>
        <v>R0D</v>
      </c>
      <c r="I47" t="s">
        <v>14353</v>
      </c>
      <c r="J47" t="s">
        <v>14352</v>
      </c>
    </row>
    <row r="48" spans="1:10" x14ac:dyDescent="0.2">
      <c r="A48" t="s">
        <v>14686</v>
      </c>
      <c r="D48" t="s">
        <v>88</v>
      </c>
      <c r="E48" t="s">
        <v>9524</v>
      </c>
      <c r="G48" t="str">
        <f t="shared" si="0"/>
        <v>R0DPOOLE HOSPITAL (ONCOLOGY)</v>
      </c>
      <c r="H48" t="str">
        <f t="shared" si="1"/>
        <v>R0D</v>
      </c>
      <c r="I48" t="s">
        <v>14355</v>
      </c>
      <c r="J48" t="s">
        <v>14354</v>
      </c>
    </row>
    <row r="49" spans="1:10" x14ac:dyDescent="0.2">
      <c r="A49" t="s">
        <v>14687</v>
      </c>
      <c r="D49" t="s">
        <v>89</v>
      </c>
      <c r="E49" t="s">
        <v>9573</v>
      </c>
      <c r="G49" t="str">
        <f t="shared" si="0"/>
        <v>R0DPOOLE HOSPITAL (OUTPATIENT DEPT)</v>
      </c>
      <c r="H49" t="str">
        <f t="shared" si="1"/>
        <v>R0D</v>
      </c>
      <c r="I49" t="s">
        <v>14357</v>
      </c>
      <c r="J49" t="s">
        <v>14356</v>
      </c>
    </row>
    <row r="50" spans="1:10" x14ac:dyDescent="0.2">
      <c r="A50" t="s">
        <v>14688</v>
      </c>
      <c r="D50" t="s">
        <v>90</v>
      </c>
      <c r="E50" t="s">
        <v>9605</v>
      </c>
      <c r="G50" t="str">
        <f t="shared" si="0"/>
        <v>R0DPOOLE HOSPITAL (PAEDIATRICS)</v>
      </c>
      <c r="H50" t="str">
        <f t="shared" si="1"/>
        <v>R0D</v>
      </c>
      <c r="I50" t="s">
        <v>14359</v>
      </c>
      <c r="J50" t="s">
        <v>14358</v>
      </c>
    </row>
    <row r="51" spans="1:10" x14ac:dyDescent="0.2">
      <c r="A51" t="s">
        <v>14689</v>
      </c>
      <c r="D51" t="s">
        <v>91</v>
      </c>
      <c r="E51" t="s">
        <v>9658</v>
      </c>
      <c r="G51" t="str">
        <f t="shared" si="0"/>
        <v>R0DPOOLE HOSPITAL (PALLIATIVE CARE)</v>
      </c>
      <c r="H51" t="str">
        <f t="shared" si="1"/>
        <v>R0D</v>
      </c>
      <c r="I51" t="s">
        <v>14361</v>
      </c>
      <c r="J51" t="s">
        <v>14360</v>
      </c>
    </row>
    <row r="52" spans="1:10" x14ac:dyDescent="0.2">
      <c r="A52" t="s">
        <v>14690</v>
      </c>
      <c r="D52" t="s">
        <v>92</v>
      </c>
      <c r="E52" t="s">
        <v>9716</v>
      </c>
      <c r="G52" t="str">
        <f t="shared" si="0"/>
        <v>R0DPOOLE HOSPITAL (RESPIRATORY)</v>
      </c>
      <c r="H52" t="str">
        <f t="shared" si="1"/>
        <v>R0D</v>
      </c>
      <c r="I52" t="s">
        <v>14363</v>
      </c>
      <c r="J52" t="s">
        <v>14362</v>
      </c>
    </row>
    <row r="53" spans="1:10" x14ac:dyDescent="0.2">
      <c r="A53" t="s">
        <v>14691</v>
      </c>
      <c r="D53" t="s">
        <v>93</v>
      </c>
      <c r="E53" t="s">
        <v>9756</v>
      </c>
      <c r="G53" t="str">
        <f t="shared" si="0"/>
        <v>R0DPOOLE HOSPITAL (RHEUMATOLOGY)</v>
      </c>
      <c r="H53" t="str">
        <f t="shared" si="1"/>
        <v>R0D</v>
      </c>
      <c r="I53" t="s">
        <v>14365</v>
      </c>
      <c r="J53" t="s">
        <v>14364</v>
      </c>
    </row>
    <row r="54" spans="1:10" x14ac:dyDescent="0.2">
      <c r="A54" t="s">
        <v>14692</v>
      </c>
      <c r="D54" t="s">
        <v>94</v>
      </c>
      <c r="E54" t="s">
        <v>9800</v>
      </c>
      <c r="G54" t="str">
        <f t="shared" si="0"/>
        <v>R0DPOOLE HOSPITAL (SURGICAL)</v>
      </c>
      <c r="H54" t="str">
        <f t="shared" si="1"/>
        <v>R0D</v>
      </c>
      <c r="I54" t="s">
        <v>14367</v>
      </c>
      <c r="J54" t="s">
        <v>14366</v>
      </c>
    </row>
    <row r="55" spans="1:10" x14ac:dyDescent="0.2">
      <c r="A55" t="s">
        <v>14693</v>
      </c>
      <c r="D55" t="s">
        <v>95</v>
      </c>
      <c r="E55" t="s">
        <v>9846</v>
      </c>
      <c r="G55" t="str">
        <f t="shared" si="0"/>
        <v>R0DPOOLE HOSPITAL (TRAUMA)</v>
      </c>
      <c r="H55" t="str">
        <f t="shared" si="1"/>
        <v>R0D</v>
      </c>
      <c r="I55" t="s">
        <v>14369</v>
      </c>
      <c r="J55" t="s">
        <v>14368</v>
      </c>
    </row>
    <row r="56" spans="1:10" x14ac:dyDescent="0.2">
      <c r="A56" t="s">
        <v>14694</v>
      </c>
      <c r="D56" t="s">
        <v>96</v>
      </c>
      <c r="E56" t="s">
        <v>9897</v>
      </c>
      <c r="G56" t="str">
        <f t="shared" si="0"/>
        <v>R0DPOOLE HOSPITAL BCSC</v>
      </c>
      <c r="H56" t="str">
        <f t="shared" si="1"/>
        <v>R0D</v>
      </c>
      <c r="I56" t="s">
        <v>14376</v>
      </c>
      <c r="J56" t="s">
        <v>14375</v>
      </c>
    </row>
    <row r="57" spans="1:10" x14ac:dyDescent="0.2">
      <c r="A57" t="s">
        <v>14695</v>
      </c>
      <c r="D57" t="s">
        <v>97</v>
      </c>
      <c r="E57" t="s">
        <v>9918</v>
      </c>
      <c r="G57" t="str">
        <f t="shared" si="0"/>
        <v>R0DRHEUMATOLOGY XCH</v>
      </c>
      <c r="H57" t="str">
        <f t="shared" si="1"/>
        <v>R0D</v>
      </c>
      <c r="I57" t="s">
        <v>14389</v>
      </c>
      <c r="J57" t="s">
        <v>14388</v>
      </c>
    </row>
    <row r="58" spans="1:10" x14ac:dyDescent="0.2">
      <c r="A58" t="s">
        <v>14696</v>
      </c>
      <c r="D58" t="s">
        <v>98</v>
      </c>
      <c r="E58" t="s">
        <v>9929</v>
      </c>
      <c r="G58" t="str">
        <f t="shared" si="0"/>
        <v>R0DRINGWOOD HEALTH CENTRE</v>
      </c>
      <c r="H58" t="str">
        <f t="shared" si="1"/>
        <v>R0D</v>
      </c>
      <c r="I58" t="s">
        <v>14325</v>
      </c>
      <c r="J58" t="s">
        <v>14324</v>
      </c>
    </row>
    <row r="59" spans="1:10" x14ac:dyDescent="0.2">
      <c r="A59" t="s">
        <v>14697</v>
      </c>
      <c r="D59" t="s">
        <v>99</v>
      </c>
      <c r="E59" t="s">
        <v>9948</v>
      </c>
      <c r="G59" t="str">
        <f t="shared" si="0"/>
        <v>R0DROYAL BOURNEMOUTH HOSPITAL</v>
      </c>
      <c r="H59" t="str">
        <f t="shared" si="1"/>
        <v>R0D</v>
      </c>
      <c r="I59" t="s">
        <v>14306</v>
      </c>
      <c r="J59" t="s">
        <v>14305</v>
      </c>
    </row>
    <row r="60" spans="1:10" x14ac:dyDescent="0.2">
      <c r="A60" t="s">
        <v>14698</v>
      </c>
      <c r="D60" t="s">
        <v>100</v>
      </c>
      <c r="E60" t="s">
        <v>9983</v>
      </c>
      <c r="G60" t="str">
        <f t="shared" si="0"/>
        <v>R0DROYAL BOURNEMOUTH HOSPITAL BCSC</v>
      </c>
      <c r="H60" t="str">
        <f t="shared" si="1"/>
        <v>R0D</v>
      </c>
      <c r="I60" t="s">
        <v>14378</v>
      </c>
      <c r="J60" t="s">
        <v>14377</v>
      </c>
    </row>
    <row r="61" spans="1:10" x14ac:dyDescent="0.2">
      <c r="A61" t="s">
        <v>14699</v>
      </c>
      <c r="D61" t="s">
        <v>101</v>
      </c>
      <c r="E61" t="s">
        <v>10008</v>
      </c>
      <c r="G61" t="str">
        <f t="shared" si="0"/>
        <v>R0DSOUTHBOURNE SURGERY</v>
      </c>
      <c r="H61" t="str">
        <f t="shared" si="1"/>
        <v>R0D</v>
      </c>
      <c r="I61" t="s">
        <v>14327</v>
      </c>
      <c r="J61" t="s">
        <v>14326</v>
      </c>
    </row>
    <row r="62" spans="1:10" x14ac:dyDescent="0.2">
      <c r="A62" t="s">
        <v>14700</v>
      </c>
      <c r="D62" t="s">
        <v>102</v>
      </c>
      <c r="E62" t="s">
        <v>10023</v>
      </c>
      <c r="G62" t="str">
        <f t="shared" si="0"/>
        <v>R0DST ALBANS MEDICAL CENTRE - EAST WAY</v>
      </c>
      <c r="H62" t="str">
        <f t="shared" si="1"/>
        <v>R0D</v>
      </c>
      <c r="I62" t="s">
        <v>14329</v>
      </c>
      <c r="J62" t="s">
        <v>14328</v>
      </c>
    </row>
    <row r="63" spans="1:10" x14ac:dyDescent="0.2">
      <c r="A63" t="s">
        <v>14701</v>
      </c>
      <c r="D63" t="s">
        <v>103</v>
      </c>
      <c r="E63" t="s">
        <v>10071</v>
      </c>
      <c r="G63" t="str">
        <f t="shared" si="0"/>
        <v>R0DST LEONARDS HOSPITAL</v>
      </c>
      <c r="H63" t="str">
        <f t="shared" si="1"/>
        <v>R0D</v>
      </c>
      <c r="I63" t="s">
        <v>14339</v>
      </c>
      <c r="J63" t="s">
        <v>14338</v>
      </c>
    </row>
    <row r="64" spans="1:10" x14ac:dyDescent="0.2">
      <c r="A64" t="s">
        <v>14702</v>
      </c>
      <c r="D64" t="s">
        <v>193</v>
      </c>
      <c r="E64" t="s">
        <v>14797</v>
      </c>
      <c r="G64" t="str">
        <f t="shared" si="0"/>
        <v>R0DSWANAGE COMMUNITY HOSPITAL</v>
      </c>
      <c r="H64" t="str">
        <f t="shared" si="1"/>
        <v>R0D</v>
      </c>
      <c r="I64" t="s">
        <v>14333</v>
      </c>
      <c r="J64" t="s">
        <v>14332</v>
      </c>
    </row>
    <row r="65" spans="1:10" x14ac:dyDescent="0.2">
      <c r="A65" t="s">
        <v>14703</v>
      </c>
      <c r="D65" t="s">
        <v>104</v>
      </c>
      <c r="E65" t="s">
        <v>10117</v>
      </c>
      <c r="G65" t="str">
        <f t="shared" si="0"/>
        <v>R0DWESTBOURNE MEDICAL CENTRE</v>
      </c>
      <c r="H65" t="str">
        <f t="shared" si="1"/>
        <v>R0D</v>
      </c>
      <c r="I65" t="s">
        <v>14335</v>
      </c>
      <c r="J65" t="s">
        <v>14334</v>
      </c>
    </row>
    <row r="66" spans="1:10" x14ac:dyDescent="0.2">
      <c r="A66" t="s">
        <v>14704</v>
      </c>
      <c r="D66" t="s">
        <v>105</v>
      </c>
      <c r="E66" t="s">
        <v>10152</v>
      </c>
      <c r="G66" t="str">
        <f t="shared" ref="G66:G128" si="2">H66&amp;I66</f>
        <v>R0DWIMBORNE COMMUNITY HOSPITAL</v>
      </c>
      <c r="H66" t="str">
        <f t="shared" ref="H66:H128" si="3">LEFT(J66,3)</f>
        <v>R0D</v>
      </c>
      <c r="I66" t="s">
        <v>14337</v>
      </c>
      <c r="J66" t="s">
        <v>14336</v>
      </c>
    </row>
    <row r="67" spans="1:10" x14ac:dyDescent="0.2">
      <c r="A67" t="s">
        <v>14705</v>
      </c>
      <c r="D67" t="s">
        <v>238</v>
      </c>
      <c r="E67" t="s">
        <v>14551</v>
      </c>
      <c r="G67" t="str">
        <f t="shared" si="2"/>
        <v>R1AACONBURY UNIT</v>
      </c>
      <c r="H67" t="str">
        <f t="shared" si="3"/>
        <v>R1A</v>
      </c>
      <c r="I67" t="s">
        <v>283</v>
      </c>
      <c r="J67" t="s">
        <v>282</v>
      </c>
    </row>
    <row r="68" spans="1:10" x14ac:dyDescent="0.2">
      <c r="A68" t="s">
        <v>14706</v>
      </c>
      <c r="D68" t="s">
        <v>106</v>
      </c>
      <c r="E68" t="s">
        <v>10168</v>
      </c>
      <c r="G68" t="str">
        <f t="shared" si="2"/>
        <v>R1AALEXANDRA HOSPITAL</v>
      </c>
      <c r="H68" t="str">
        <f t="shared" si="3"/>
        <v>R1A</v>
      </c>
      <c r="I68" t="s">
        <v>285</v>
      </c>
      <c r="J68" t="s">
        <v>284</v>
      </c>
    </row>
    <row r="69" spans="1:10" x14ac:dyDescent="0.2">
      <c r="A69" t="s">
        <v>14707</v>
      </c>
      <c r="D69" t="s">
        <v>107</v>
      </c>
      <c r="E69" t="s">
        <v>10175</v>
      </c>
      <c r="G69" t="str">
        <f t="shared" si="2"/>
        <v>R1AARROWSIDE UNIT (ALEXANDRA HOSPITAL)</v>
      </c>
      <c r="H69" t="str">
        <f t="shared" si="3"/>
        <v>R1A</v>
      </c>
      <c r="I69" t="s">
        <v>287</v>
      </c>
      <c r="J69" t="s">
        <v>286</v>
      </c>
    </row>
    <row r="70" spans="1:10" x14ac:dyDescent="0.2">
      <c r="A70" t="s">
        <v>14708</v>
      </c>
      <c r="D70" t="s">
        <v>108</v>
      </c>
      <c r="E70" t="s">
        <v>14553</v>
      </c>
      <c r="G70" t="str">
        <f t="shared" si="2"/>
        <v>R1ABATCHLEY FIRST NURSERY PLUS</v>
      </c>
      <c r="H70" t="str">
        <f t="shared" si="3"/>
        <v>R1A</v>
      </c>
      <c r="I70" t="s">
        <v>289</v>
      </c>
      <c r="J70" t="s">
        <v>288</v>
      </c>
    </row>
    <row r="71" spans="1:10" x14ac:dyDescent="0.2">
      <c r="A71" t="s">
        <v>14709</v>
      </c>
      <c r="D71" t="s">
        <v>110</v>
      </c>
      <c r="E71" t="s">
        <v>10210</v>
      </c>
      <c r="G71" t="str">
        <f t="shared" si="2"/>
        <v>R1ABEACONSIDE AUTISM BASE</v>
      </c>
      <c r="H71" t="str">
        <f t="shared" si="3"/>
        <v>R1A</v>
      </c>
      <c r="I71" t="s">
        <v>291</v>
      </c>
      <c r="J71" t="s">
        <v>290</v>
      </c>
    </row>
    <row r="72" spans="1:10" x14ac:dyDescent="0.2">
      <c r="A72" t="s">
        <v>14710</v>
      </c>
      <c r="D72" t="s">
        <v>111</v>
      </c>
      <c r="E72" t="s">
        <v>14223</v>
      </c>
      <c r="G72" t="str">
        <f t="shared" si="2"/>
        <v>R1ABIRMINGHAM CHILDREN'S HOSPITAL</v>
      </c>
      <c r="H72" t="str">
        <f t="shared" si="3"/>
        <v>R1A</v>
      </c>
      <c r="I72" t="s">
        <v>293</v>
      </c>
      <c r="J72" t="s">
        <v>292</v>
      </c>
    </row>
    <row r="73" spans="1:10" x14ac:dyDescent="0.2">
      <c r="A73" t="s">
        <v>14711</v>
      </c>
      <c r="D73" t="s">
        <v>112</v>
      </c>
      <c r="E73" t="s">
        <v>10372</v>
      </c>
      <c r="G73" t="str">
        <f t="shared" si="2"/>
        <v>R1ACHURCHVIEW HOUSE</v>
      </c>
      <c r="H73" t="str">
        <f t="shared" si="3"/>
        <v>R1A</v>
      </c>
      <c r="I73" t="s">
        <v>295</v>
      </c>
      <c r="J73" t="s">
        <v>294</v>
      </c>
    </row>
    <row r="74" spans="1:10" x14ac:dyDescent="0.2">
      <c r="A74" t="s">
        <v>14712</v>
      </c>
      <c r="D74" s="87" t="s">
        <v>113</v>
      </c>
      <c r="E74" t="s">
        <v>10437</v>
      </c>
      <c r="G74" t="str">
        <f t="shared" si="2"/>
        <v>R1ACOMM HOSP WARDS (EVESHAM)</v>
      </c>
      <c r="H74" t="str">
        <f t="shared" si="3"/>
        <v>R1A</v>
      </c>
      <c r="I74" t="s">
        <v>297</v>
      </c>
      <c r="J74" t="s">
        <v>296</v>
      </c>
    </row>
    <row r="75" spans="1:10" x14ac:dyDescent="0.2">
      <c r="A75" t="s">
        <v>14713</v>
      </c>
      <c r="D75" t="s">
        <v>114</v>
      </c>
      <c r="E75" t="s">
        <v>10454</v>
      </c>
      <c r="G75" t="str">
        <f t="shared" si="2"/>
        <v>R1ACOMM HOSP WARDS (MALVERN)</v>
      </c>
      <c r="H75" t="str">
        <f t="shared" si="3"/>
        <v>R1A</v>
      </c>
      <c r="I75" t="s">
        <v>299</v>
      </c>
      <c r="J75" t="s">
        <v>298</v>
      </c>
    </row>
    <row r="76" spans="1:10" x14ac:dyDescent="0.2">
      <c r="A76" t="s">
        <v>14714</v>
      </c>
      <c r="D76" t="s">
        <v>115</v>
      </c>
      <c r="E76" t="s">
        <v>10476</v>
      </c>
      <c r="G76" t="str">
        <f t="shared" si="2"/>
        <v>R1ACOMM HOSP WARDS (PERSHORE)</v>
      </c>
      <c r="H76" t="str">
        <f t="shared" si="3"/>
        <v>R1A</v>
      </c>
      <c r="I76" t="s">
        <v>301</v>
      </c>
      <c r="J76" t="s">
        <v>300</v>
      </c>
    </row>
    <row r="77" spans="1:10" x14ac:dyDescent="0.2">
      <c r="A77" t="s">
        <v>14715</v>
      </c>
      <c r="D77" t="s">
        <v>116</v>
      </c>
      <c r="E77" t="s">
        <v>14180</v>
      </c>
      <c r="G77" t="str">
        <f t="shared" si="2"/>
        <v>R1ACOMM HOSP WARDS (TENBURY)</v>
      </c>
      <c r="H77" t="str">
        <f t="shared" si="3"/>
        <v>R1A</v>
      </c>
      <c r="I77" t="s">
        <v>303</v>
      </c>
      <c r="J77" t="s">
        <v>302</v>
      </c>
    </row>
    <row r="78" spans="1:10" x14ac:dyDescent="0.2">
      <c r="A78" t="s">
        <v>14716</v>
      </c>
      <c r="D78" t="s">
        <v>117</v>
      </c>
      <c r="E78" t="s">
        <v>10517</v>
      </c>
      <c r="G78" t="str">
        <f t="shared" si="2"/>
        <v>R1ACOMM HOSP WARDS (WF GP UNIT)</v>
      </c>
      <c r="H78" t="str">
        <f t="shared" si="3"/>
        <v>R1A</v>
      </c>
      <c r="I78" t="s">
        <v>305</v>
      </c>
      <c r="J78" t="s">
        <v>304</v>
      </c>
    </row>
    <row r="79" spans="1:10" x14ac:dyDescent="0.2">
      <c r="A79" t="s">
        <v>14717</v>
      </c>
      <c r="D79" t="s">
        <v>118</v>
      </c>
      <c r="E79" t="s">
        <v>10536</v>
      </c>
      <c r="G79" t="str">
        <f t="shared" si="2"/>
        <v>R1ACOMMUNITY FIRST</v>
      </c>
      <c r="H79" t="str">
        <f t="shared" si="3"/>
        <v>R1A</v>
      </c>
      <c r="I79" t="s">
        <v>307</v>
      </c>
      <c r="J79" t="s">
        <v>306</v>
      </c>
    </row>
    <row r="80" spans="1:10" x14ac:dyDescent="0.2">
      <c r="A80" t="s">
        <v>14718</v>
      </c>
      <c r="D80" t="s">
        <v>119</v>
      </c>
      <c r="E80" t="s">
        <v>14801</v>
      </c>
      <c r="G80" t="str">
        <f t="shared" si="2"/>
        <v>R1ACOMMUNITY HOSP WARDS (POWCH)</v>
      </c>
      <c r="H80" t="str">
        <f t="shared" si="3"/>
        <v>R1A</v>
      </c>
      <c r="I80" t="s">
        <v>309</v>
      </c>
      <c r="J80" t="s">
        <v>308</v>
      </c>
    </row>
    <row r="81" spans="1:10" x14ac:dyDescent="0.2">
      <c r="A81" t="s">
        <v>14719</v>
      </c>
      <c r="D81" t="s">
        <v>120</v>
      </c>
      <c r="E81" t="s">
        <v>14224</v>
      </c>
      <c r="G81" t="str">
        <f t="shared" si="2"/>
        <v>R1ACOMMUNITY INREACH EVESHAM</v>
      </c>
      <c r="H81" t="str">
        <f t="shared" si="3"/>
        <v>R1A</v>
      </c>
      <c r="I81" t="s">
        <v>311</v>
      </c>
      <c r="J81" t="s">
        <v>310</v>
      </c>
    </row>
    <row r="82" spans="1:10" x14ac:dyDescent="0.2">
      <c r="A82" t="s">
        <v>14720</v>
      </c>
      <c r="D82" t="s">
        <v>121</v>
      </c>
      <c r="E82" t="s">
        <v>10672</v>
      </c>
      <c r="G82" t="str">
        <f t="shared" si="2"/>
        <v>R1ACOMMUNITY INREACH REDDITCH 6</v>
      </c>
      <c r="H82" t="str">
        <f t="shared" si="3"/>
        <v>R1A</v>
      </c>
      <c r="I82" t="s">
        <v>313</v>
      </c>
      <c r="J82" t="s">
        <v>312</v>
      </c>
    </row>
    <row r="83" spans="1:10" x14ac:dyDescent="0.2">
      <c r="A83" t="s">
        <v>14721</v>
      </c>
      <c r="D83" t="s">
        <v>122</v>
      </c>
      <c r="E83" t="s">
        <v>10692</v>
      </c>
      <c r="G83" t="str">
        <f t="shared" si="2"/>
        <v>R1ACOMMUNITY INREACH REDDITCH 8</v>
      </c>
      <c r="H83" t="str">
        <f t="shared" si="3"/>
        <v>R1A</v>
      </c>
      <c r="I83" t="s">
        <v>315</v>
      </c>
      <c r="J83" t="s">
        <v>314</v>
      </c>
    </row>
    <row r="84" spans="1:10" x14ac:dyDescent="0.2">
      <c r="A84" t="s">
        <v>14722</v>
      </c>
      <c r="D84" t="s">
        <v>123</v>
      </c>
      <c r="E84" t="s">
        <v>10717</v>
      </c>
      <c r="G84" t="str">
        <f t="shared" si="2"/>
        <v>R1ACOMMUNITY PAEDESTRICIANS-1</v>
      </c>
      <c r="H84" t="str">
        <f t="shared" si="3"/>
        <v>R1A</v>
      </c>
      <c r="I84" t="s">
        <v>317</v>
      </c>
      <c r="J84" t="s">
        <v>316</v>
      </c>
    </row>
    <row r="85" spans="1:10" x14ac:dyDescent="0.2">
      <c r="D85" t="s">
        <v>124</v>
      </c>
      <c r="E85" t="s">
        <v>10721</v>
      </c>
      <c r="G85" t="str">
        <f t="shared" si="2"/>
        <v>R1ACOMMUNITY UNIT</v>
      </c>
      <c r="H85" t="str">
        <f t="shared" si="3"/>
        <v>R1A</v>
      </c>
      <c r="I85" t="s">
        <v>319</v>
      </c>
      <c r="J85" t="s">
        <v>318</v>
      </c>
    </row>
    <row r="86" spans="1:10" x14ac:dyDescent="0.2">
      <c r="D86" t="s">
        <v>125</v>
      </c>
      <c r="E86" t="s">
        <v>10813</v>
      </c>
      <c r="G86" t="str">
        <f t="shared" si="2"/>
        <v>R1ACOMMUNITY VENUE</v>
      </c>
      <c r="H86" t="str">
        <f t="shared" si="3"/>
        <v>R1A</v>
      </c>
      <c r="I86" t="s">
        <v>321</v>
      </c>
      <c r="J86" t="s">
        <v>320</v>
      </c>
    </row>
    <row r="87" spans="1:10" x14ac:dyDescent="0.2">
      <c r="D87" t="s">
        <v>126</v>
      </c>
      <c r="E87" t="s">
        <v>10850</v>
      </c>
      <c r="G87" t="str">
        <f t="shared" si="2"/>
        <v>R1ACOVERCROFT</v>
      </c>
      <c r="H87" t="str">
        <f t="shared" si="3"/>
        <v>R1A</v>
      </c>
      <c r="I87" t="s">
        <v>323</v>
      </c>
      <c r="J87" t="s">
        <v>322</v>
      </c>
    </row>
    <row r="88" spans="1:10" x14ac:dyDescent="0.2">
      <c r="D88" t="s">
        <v>127</v>
      </c>
      <c r="E88" t="s">
        <v>10874</v>
      </c>
      <c r="G88" t="str">
        <f t="shared" si="2"/>
        <v>R1ACROMWELL HOUSE</v>
      </c>
      <c r="H88" t="str">
        <f t="shared" si="3"/>
        <v>R1A</v>
      </c>
      <c r="I88" t="s">
        <v>325</v>
      </c>
      <c r="J88" t="s">
        <v>324</v>
      </c>
    </row>
    <row r="89" spans="1:10" x14ac:dyDescent="0.2">
      <c r="D89" t="s">
        <v>128</v>
      </c>
      <c r="E89" t="s">
        <v>10881</v>
      </c>
      <c r="G89" t="str">
        <f t="shared" si="2"/>
        <v>R1ACROWNGATE PHYSIOTHERAPY</v>
      </c>
      <c r="H89" t="str">
        <f t="shared" si="3"/>
        <v>R1A</v>
      </c>
      <c r="I89" t="s">
        <v>327</v>
      </c>
      <c r="J89" t="s">
        <v>326</v>
      </c>
    </row>
    <row r="90" spans="1:10" x14ac:dyDescent="0.2">
      <c r="D90" t="s">
        <v>129</v>
      </c>
      <c r="E90" t="s">
        <v>10894</v>
      </c>
      <c r="G90" t="str">
        <f t="shared" si="2"/>
        <v>R1ADROITWICH SPA PRIVATE HOSPITAL</v>
      </c>
      <c r="H90" t="str">
        <f t="shared" si="3"/>
        <v>R1A</v>
      </c>
      <c r="I90" t="s">
        <v>329</v>
      </c>
      <c r="J90" t="s">
        <v>328</v>
      </c>
    </row>
    <row r="91" spans="1:10" x14ac:dyDescent="0.2">
      <c r="D91" t="s">
        <v>130</v>
      </c>
      <c r="E91" t="s">
        <v>10900</v>
      </c>
      <c r="G91" t="str">
        <f t="shared" si="2"/>
        <v>R1AELGAR UNIT</v>
      </c>
      <c r="H91" t="str">
        <f t="shared" si="3"/>
        <v>R1A</v>
      </c>
      <c r="I91" t="s">
        <v>331</v>
      </c>
      <c r="J91" t="s">
        <v>330</v>
      </c>
    </row>
    <row r="92" spans="1:10" x14ac:dyDescent="0.2">
      <c r="D92" t="s">
        <v>131</v>
      </c>
      <c r="E92" t="s">
        <v>10932</v>
      </c>
      <c r="G92" t="str">
        <f t="shared" si="2"/>
        <v>R1AESTATES BUILDING</v>
      </c>
      <c r="H92" t="str">
        <f t="shared" si="3"/>
        <v>R1A</v>
      </c>
      <c r="I92" t="s">
        <v>333</v>
      </c>
      <c r="J92" t="s">
        <v>332</v>
      </c>
    </row>
    <row r="93" spans="1:10" x14ac:dyDescent="0.2">
      <c r="D93" t="s">
        <v>132</v>
      </c>
      <c r="E93" t="s">
        <v>10939</v>
      </c>
      <c r="G93" t="str">
        <f t="shared" si="2"/>
        <v>R1AEVESHAM COMMUNITY HOSPITAL</v>
      </c>
      <c r="H93" t="str">
        <f t="shared" si="3"/>
        <v>R1A</v>
      </c>
      <c r="I93" t="s">
        <v>335</v>
      </c>
      <c r="J93" t="s">
        <v>334</v>
      </c>
    </row>
    <row r="94" spans="1:10" x14ac:dyDescent="0.2">
      <c r="D94" t="s">
        <v>134</v>
      </c>
      <c r="E94" t="s">
        <v>11004</v>
      </c>
      <c r="G94" t="str">
        <f t="shared" si="2"/>
        <v>R1AGOLD HILL CARE HOME</v>
      </c>
      <c r="H94" t="str">
        <f t="shared" si="3"/>
        <v>R1A</v>
      </c>
      <c r="I94" t="s">
        <v>337</v>
      </c>
      <c r="J94" t="s">
        <v>336</v>
      </c>
    </row>
    <row r="95" spans="1:10" x14ac:dyDescent="0.2">
      <c r="D95" t="s">
        <v>135</v>
      </c>
      <c r="E95" t="s">
        <v>11023</v>
      </c>
      <c r="G95" t="str">
        <f t="shared" si="2"/>
        <v>R1AHASTINGS CARE HOME</v>
      </c>
      <c r="H95" t="str">
        <f t="shared" si="3"/>
        <v>R1A</v>
      </c>
      <c r="I95" t="s">
        <v>339</v>
      </c>
      <c r="J95" t="s">
        <v>338</v>
      </c>
    </row>
    <row r="96" spans="1:10" x14ac:dyDescent="0.2">
      <c r="D96" t="s">
        <v>136</v>
      </c>
      <c r="E96" t="s">
        <v>11098</v>
      </c>
      <c r="G96" t="str">
        <f t="shared" si="2"/>
        <v>R1AHILL CREST 1</v>
      </c>
      <c r="H96" t="str">
        <f t="shared" si="3"/>
        <v>R1A</v>
      </c>
      <c r="I96" t="s">
        <v>341</v>
      </c>
      <c r="J96" t="s">
        <v>340</v>
      </c>
    </row>
    <row r="97" spans="4:10" x14ac:dyDescent="0.2">
      <c r="D97" t="s">
        <v>196</v>
      </c>
      <c r="E97" t="s">
        <v>14627</v>
      </c>
      <c r="G97" t="str">
        <f t="shared" si="2"/>
        <v>R1AHILL CREST 2</v>
      </c>
      <c r="H97" t="str">
        <f t="shared" si="3"/>
        <v>R1A</v>
      </c>
      <c r="I97" t="s">
        <v>343</v>
      </c>
      <c r="J97" t="s">
        <v>342</v>
      </c>
    </row>
    <row r="98" spans="4:10" x14ac:dyDescent="0.2">
      <c r="D98" t="s">
        <v>137</v>
      </c>
      <c r="E98" t="s">
        <v>11121</v>
      </c>
      <c r="G98" t="str">
        <f t="shared" si="2"/>
        <v>R1AHILL CREST MENTAL HEALTH UNIT</v>
      </c>
      <c r="H98" t="str">
        <f t="shared" si="3"/>
        <v>R1A</v>
      </c>
      <c r="I98" t="s">
        <v>345</v>
      </c>
      <c r="J98" t="s">
        <v>344</v>
      </c>
    </row>
    <row r="99" spans="4:10" x14ac:dyDescent="0.2">
      <c r="D99" t="s">
        <v>192</v>
      </c>
      <c r="E99" t="s">
        <v>14172</v>
      </c>
      <c r="G99" t="str">
        <f t="shared" si="2"/>
        <v>R1AHOME FARM TRUST</v>
      </c>
      <c r="H99" t="str">
        <f t="shared" si="3"/>
        <v>R1A</v>
      </c>
      <c r="I99" t="s">
        <v>347</v>
      </c>
      <c r="J99" t="s">
        <v>346</v>
      </c>
    </row>
    <row r="100" spans="4:10" x14ac:dyDescent="0.2">
      <c r="D100" t="s">
        <v>138</v>
      </c>
      <c r="E100" t="s">
        <v>11150</v>
      </c>
      <c r="G100" t="str">
        <f t="shared" si="2"/>
        <v>R1AHOME TREATMENT 1</v>
      </c>
      <c r="H100" t="str">
        <f t="shared" si="3"/>
        <v>R1A</v>
      </c>
      <c r="I100" t="s">
        <v>349</v>
      </c>
      <c r="J100" t="s">
        <v>348</v>
      </c>
    </row>
    <row r="101" spans="4:10" x14ac:dyDescent="0.2">
      <c r="D101" t="s">
        <v>139</v>
      </c>
      <c r="E101" t="s">
        <v>11203</v>
      </c>
      <c r="G101" t="str">
        <f t="shared" si="2"/>
        <v>R1AHOME TREATMENT 2</v>
      </c>
      <c r="H101" t="str">
        <f t="shared" si="3"/>
        <v>R1A</v>
      </c>
      <c r="I101" t="s">
        <v>351</v>
      </c>
      <c r="J101" t="s">
        <v>350</v>
      </c>
    </row>
    <row r="102" spans="4:10" x14ac:dyDescent="0.2">
      <c r="D102" t="s">
        <v>140</v>
      </c>
      <c r="E102" t="s">
        <v>11251</v>
      </c>
      <c r="G102" t="str">
        <f t="shared" si="2"/>
        <v>R1AHOMEWARD BOUND UNIT</v>
      </c>
      <c r="H102" t="str">
        <f t="shared" si="3"/>
        <v>R1A</v>
      </c>
      <c r="I102" t="s">
        <v>353</v>
      </c>
      <c r="J102" t="s">
        <v>352</v>
      </c>
    </row>
    <row r="103" spans="4:10" x14ac:dyDescent="0.2">
      <c r="D103" t="s">
        <v>141</v>
      </c>
      <c r="E103" t="s">
        <v>11272</v>
      </c>
      <c r="G103" t="str">
        <f t="shared" si="2"/>
        <v>R1AKEITH WINTER CLOSE MENTAL HEALTH UNIT</v>
      </c>
      <c r="H103" t="str">
        <f t="shared" si="3"/>
        <v>R1A</v>
      </c>
      <c r="I103" t="s">
        <v>355</v>
      </c>
      <c r="J103" t="s">
        <v>354</v>
      </c>
    </row>
    <row r="104" spans="4:10" x14ac:dyDescent="0.2">
      <c r="D104" t="s">
        <v>142</v>
      </c>
      <c r="E104" t="s">
        <v>11277</v>
      </c>
      <c r="G104" t="str">
        <f t="shared" si="2"/>
        <v>R1AKEMPSEY PARISH HALL</v>
      </c>
      <c r="H104" t="str">
        <f t="shared" si="3"/>
        <v>R1A</v>
      </c>
      <c r="I104" t="s">
        <v>357</v>
      </c>
      <c r="J104" t="s">
        <v>356</v>
      </c>
    </row>
    <row r="105" spans="4:10" x14ac:dyDescent="0.2">
      <c r="D105" t="s">
        <v>143</v>
      </c>
      <c r="E105" t="s">
        <v>11281</v>
      </c>
      <c r="G105" t="str">
        <f t="shared" si="2"/>
        <v>R1ALICKEY LANGUAGE UNIT</v>
      </c>
      <c r="H105" t="str">
        <f t="shared" si="3"/>
        <v>R1A</v>
      </c>
      <c r="I105" t="s">
        <v>359</v>
      </c>
      <c r="J105" t="s">
        <v>358</v>
      </c>
    </row>
    <row r="106" spans="4:10" x14ac:dyDescent="0.2">
      <c r="D106" t="s">
        <v>144</v>
      </c>
      <c r="E106" t="s">
        <v>11311</v>
      </c>
      <c r="G106" t="str">
        <f t="shared" si="2"/>
        <v>R1ALINK HORTICULTURIAL NURSERIES - SHELTERED EMPLOYMENT</v>
      </c>
      <c r="H106" t="str">
        <f t="shared" si="3"/>
        <v>R1A</v>
      </c>
      <c r="I106" t="s">
        <v>361</v>
      </c>
      <c r="J106" t="s">
        <v>360</v>
      </c>
    </row>
    <row r="107" spans="4:10" x14ac:dyDescent="0.2">
      <c r="D107" t="s">
        <v>145</v>
      </c>
      <c r="E107" t="s">
        <v>11333</v>
      </c>
      <c r="G107" t="str">
        <f t="shared" si="2"/>
        <v>R1ALUDLOW ROAD</v>
      </c>
      <c r="H107" t="str">
        <f t="shared" si="3"/>
        <v>R1A</v>
      </c>
      <c r="I107" t="s">
        <v>363</v>
      </c>
      <c r="J107" t="s">
        <v>362</v>
      </c>
    </row>
    <row r="108" spans="4:10" x14ac:dyDescent="0.2">
      <c r="D108" t="s">
        <v>146</v>
      </c>
      <c r="E108" t="s">
        <v>11353</v>
      </c>
      <c r="G108" t="str">
        <f t="shared" si="2"/>
        <v>R1AMALVERN COMMUNITY HOSPITAL</v>
      </c>
      <c r="H108" t="str">
        <f t="shared" si="3"/>
        <v>R1A</v>
      </c>
      <c r="I108" t="s">
        <v>365</v>
      </c>
      <c r="J108" t="s">
        <v>364</v>
      </c>
    </row>
    <row r="109" spans="4:10" x14ac:dyDescent="0.2">
      <c r="D109" t="s">
        <v>230</v>
      </c>
      <c r="E109" t="s">
        <v>14961</v>
      </c>
      <c r="G109" t="str">
        <f t="shared" si="2"/>
        <v>R1AMATCHBOROUGH FIRST NURSERY PLUS</v>
      </c>
      <c r="H109" t="str">
        <f t="shared" si="3"/>
        <v>R1A</v>
      </c>
      <c r="I109" t="s">
        <v>367</v>
      </c>
      <c r="J109" t="s">
        <v>366</v>
      </c>
    </row>
    <row r="110" spans="4:10" x14ac:dyDescent="0.2">
      <c r="D110" t="s">
        <v>147</v>
      </c>
      <c r="E110" t="s">
        <v>11389</v>
      </c>
      <c r="G110" t="str">
        <f t="shared" si="2"/>
        <v>R1ANEW BROOK</v>
      </c>
      <c r="H110" t="str">
        <f t="shared" si="3"/>
        <v>R1A</v>
      </c>
      <c r="I110" t="s">
        <v>369</v>
      </c>
      <c r="J110" t="s">
        <v>368</v>
      </c>
    </row>
    <row r="111" spans="4:10" x14ac:dyDescent="0.2">
      <c r="D111" t="s">
        <v>148</v>
      </c>
      <c r="E111" t="s">
        <v>11426</v>
      </c>
      <c r="G111" t="str">
        <f t="shared" si="2"/>
        <v>R1ANEW BROOK UNIT 1</v>
      </c>
      <c r="H111" t="str">
        <f t="shared" si="3"/>
        <v>R1A</v>
      </c>
      <c r="I111" t="s">
        <v>371</v>
      </c>
      <c r="J111" t="s">
        <v>370</v>
      </c>
    </row>
    <row r="112" spans="4:10" x14ac:dyDescent="0.2">
      <c r="D112" s="87" t="s">
        <v>14895</v>
      </c>
      <c r="E112" s="87" t="s">
        <v>14894</v>
      </c>
      <c r="G112" t="str">
        <f t="shared" si="2"/>
        <v>R1ANEW BROOK UNIT 2</v>
      </c>
      <c r="H112" t="str">
        <f t="shared" si="3"/>
        <v>R1A</v>
      </c>
      <c r="I112" t="s">
        <v>373</v>
      </c>
      <c r="J112" t="s">
        <v>372</v>
      </c>
    </row>
    <row r="113" spans="4:10" x14ac:dyDescent="0.2">
      <c r="D113" t="s">
        <v>150</v>
      </c>
      <c r="E113" t="s">
        <v>11461</v>
      </c>
      <c r="G113" t="str">
        <f t="shared" si="2"/>
        <v>R1ANEW CROSS HOSPITAL</v>
      </c>
      <c r="H113" t="str">
        <f t="shared" si="3"/>
        <v>R1A</v>
      </c>
      <c r="I113" t="s">
        <v>375</v>
      </c>
      <c r="J113" t="s">
        <v>374</v>
      </c>
    </row>
    <row r="114" spans="4:10" x14ac:dyDescent="0.2">
      <c r="D114" t="s">
        <v>151</v>
      </c>
      <c r="E114" t="s">
        <v>11466</v>
      </c>
      <c r="G114" t="str">
        <f t="shared" si="2"/>
        <v>R1ANEW HAVEN (MENTAL HEALTH UNIT)</v>
      </c>
      <c r="H114" t="str">
        <f t="shared" si="3"/>
        <v>R1A</v>
      </c>
      <c r="I114" t="s">
        <v>377</v>
      </c>
      <c r="J114" t="s">
        <v>376</v>
      </c>
    </row>
    <row r="115" spans="4:10" x14ac:dyDescent="0.2">
      <c r="D115" t="s">
        <v>152</v>
      </c>
      <c r="E115" t="s">
        <v>11483</v>
      </c>
      <c r="G115" t="str">
        <f t="shared" si="2"/>
        <v xml:space="preserve">R1ANEWTOWN HOSPITAL </v>
      </c>
      <c r="H115" t="str">
        <f t="shared" si="3"/>
        <v>R1A</v>
      </c>
      <c r="I115" t="s">
        <v>379</v>
      </c>
      <c r="J115" t="s">
        <v>378</v>
      </c>
    </row>
    <row r="116" spans="4:10" x14ac:dyDescent="0.2">
      <c r="D116" t="s">
        <v>153</v>
      </c>
      <c r="E116" t="s">
        <v>11519</v>
      </c>
      <c r="G116" t="str">
        <f t="shared" si="2"/>
        <v>R1AORCHARD PLACE</v>
      </c>
      <c r="H116" t="str">
        <f t="shared" si="3"/>
        <v>R1A</v>
      </c>
      <c r="I116" t="s">
        <v>381</v>
      </c>
      <c r="J116" t="s">
        <v>380</v>
      </c>
    </row>
    <row r="117" spans="4:10" x14ac:dyDescent="0.2">
      <c r="D117" t="s">
        <v>154</v>
      </c>
      <c r="E117" t="s">
        <v>11548</v>
      </c>
      <c r="G117" t="str">
        <f t="shared" si="2"/>
        <v>R1AOSBORNE COURT</v>
      </c>
      <c r="H117" t="str">
        <f t="shared" si="3"/>
        <v>R1A</v>
      </c>
      <c r="I117" t="s">
        <v>383</v>
      </c>
      <c r="J117" t="s">
        <v>382</v>
      </c>
    </row>
    <row r="118" spans="4:10" x14ac:dyDescent="0.2">
      <c r="D118" t="s">
        <v>175</v>
      </c>
      <c r="E118" t="s">
        <v>14530</v>
      </c>
      <c r="G118" t="str">
        <f t="shared" si="2"/>
        <v>R1AOT STORES</v>
      </c>
      <c r="H118" t="str">
        <f t="shared" si="3"/>
        <v>R1A</v>
      </c>
      <c r="I118" t="s">
        <v>385</v>
      </c>
      <c r="J118" t="s">
        <v>384</v>
      </c>
    </row>
    <row r="119" spans="4:10" x14ac:dyDescent="0.2">
      <c r="D119" t="s">
        <v>155</v>
      </c>
      <c r="E119" t="s">
        <v>11579</v>
      </c>
      <c r="G119" t="str">
        <f t="shared" si="2"/>
        <v>R1APALLIATIVE CARE (SW)</v>
      </c>
      <c r="H119" t="str">
        <f t="shared" si="3"/>
        <v>R1A</v>
      </c>
      <c r="I119" t="s">
        <v>387</v>
      </c>
      <c r="J119" t="s">
        <v>386</v>
      </c>
    </row>
    <row r="120" spans="4:10" x14ac:dyDescent="0.2">
      <c r="D120" t="s">
        <v>156</v>
      </c>
      <c r="E120" t="s">
        <v>11644</v>
      </c>
      <c r="G120" t="str">
        <f t="shared" si="2"/>
        <v>R1APALLIATIVE CARE (WF)</v>
      </c>
      <c r="H120" t="str">
        <f t="shared" si="3"/>
        <v>R1A</v>
      </c>
      <c r="I120" t="s">
        <v>389</v>
      </c>
      <c r="J120" t="s">
        <v>388</v>
      </c>
    </row>
    <row r="121" spans="4:10" x14ac:dyDescent="0.2">
      <c r="D121" t="s">
        <v>157</v>
      </c>
      <c r="E121" t="s">
        <v>11690</v>
      </c>
      <c r="G121" t="str">
        <f t="shared" si="2"/>
        <v>R1APARKSIDE MIDDLE AUTISM BASE</v>
      </c>
      <c r="H121" t="str">
        <f t="shared" si="3"/>
        <v>R1A</v>
      </c>
      <c r="I121" t="s">
        <v>391</v>
      </c>
      <c r="J121" t="s">
        <v>390</v>
      </c>
    </row>
    <row r="122" spans="4:10" x14ac:dyDescent="0.2">
      <c r="D122" t="s">
        <v>158</v>
      </c>
      <c r="E122" t="s">
        <v>11763</v>
      </c>
      <c r="G122" t="str">
        <f t="shared" si="2"/>
        <v>R1APERSHORE HOSPITAL</v>
      </c>
      <c r="H122" t="str">
        <f t="shared" si="3"/>
        <v>R1A</v>
      </c>
      <c r="I122" t="s">
        <v>393</v>
      </c>
      <c r="J122" t="s">
        <v>392</v>
      </c>
    </row>
    <row r="123" spans="4:10" x14ac:dyDescent="0.2">
      <c r="D123" t="s">
        <v>159</v>
      </c>
      <c r="E123" t="s">
        <v>11809</v>
      </c>
      <c r="G123" t="str">
        <f t="shared" si="2"/>
        <v>R1APHYSIO UNIT ROSEHILL</v>
      </c>
      <c r="H123" t="str">
        <f t="shared" si="3"/>
        <v>R1A</v>
      </c>
      <c r="I123" t="s">
        <v>395</v>
      </c>
      <c r="J123" t="s">
        <v>394</v>
      </c>
    </row>
    <row r="124" spans="4:10" x14ac:dyDescent="0.2">
      <c r="D124" t="s">
        <v>160</v>
      </c>
      <c r="E124" t="s">
        <v>11837</v>
      </c>
      <c r="G124" t="str">
        <f t="shared" si="2"/>
        <v>R1APHYSIO UNIT THORNTON</v>
      </c>
      <c r="H124" t="str">
        <f t="shared" si="3"/>
        <v>R1A</v>
      </c>
      <c r="I124" t="s">
        <v>397</v>
      </c>
      <c r="J124" t="s">
        <v>396</v>
      </c>
    </row>
    <row r="125" spans="4:10" x14ac:dyDescent="0.2">
      <c r="D125" t="s">
        <v>161</v>
      </c>
      <c r="E125" t="s">
        <v>11900</v>
      </c>
      <c r="G125" t="str">
        <f t="shared" si="2"/>
        <v>R1APOSTNATAL UNIT</v>
      </c>
      <c r="H125" t="str">
        <f t="shared" si="3"/>
        <v>R1A</v>
      </c>
      <c r="I125" t="s">
        <v>399</v>
      </c>
      <c r="J125" t="s">
        <v>398</v>
      </c>
    </row>
    <row r="126" spans="4:10" x14ac:dyDescent="0.2">
      <c r="D126" t="s">
        <v>162</v>
      </c>
      <c r="E126" t="s">
        <v>11970</v>
      </c>
      <c r="G126" t="str">
        <f t="shared" si="2"/>
        <v>R1APRINCESS OF WALES HOSPITAL</v>
      </c>
      <c r="H126" t="str">
        <f t="shared" si="3"/>
        <v>R1A</v>
      </c>
      <c r="I126" t="s">
        <v>401</v>
      </c>
      <c r="J126" t="s">
        <v>400</v>
      </c>
    </row>
    <row r="127" spans="4:10" x14ac:dyDescent="0.2">
      <c r="D127" t="s">
        <v>164</v>
      </c>
      <c r="E127" t="s">
        <v>14225</v>
      </c>
      <c r="G127" t="str">
        <f t="shared" si="2"/>
        <v>R1APUPIL REFERRAL UNIT</v>
      </c>
      <c r="H127" t="str">
        <f t="shared" si="3"/>
        <v>R1A</v>
      </c>
      <c r="I127" t="s">
        <v>403</v>
      </c>
      <c r="J127" t="s">
        <v>402</v>
      </c>
    </row>
    <row r="128" spans="4:10" x14ac:dyDescent="0.2">
      <c r="D128" t="s">
        <v>165</v>
      </c>
      <c r="E128" t="s">
        <v>12016</v>
      </c>
      <c r="G128" t="str">
        <f t="shared" si="2"/>
        <v>R1AQUEEN ELIZABETH HOSPITAL</v>
      </c>
      <c r="H128" t="str">
        <f t="shared" si="3"/>
        <v>R1A</v>
      </c>
      <c r="I128" t="s">
        <v>405</v>
      </c>
      <c r="J128" t="s">
        <v>404</v>
      </c>
    </row>
    <row r="129" spans="4:10" x14ac:dyDescent="0.2">
      <c r="D129" t="s">
        <v>166</v>
      </c>
      <c r="E129" t="s">
        <v>12019</v>
      </c>
      <c r="G129" t="str">
        <f t="shared" ref="G129:G190" si="4">H129&amp;I129</f>
        <v>R1ARIVENDELL</v>
      </c>
      <c r="H129" t="str">
        <f t="shared" ref="H129:H190" si="5">LEFT(J129,3)</f>
        <v>R1A</v>
      </c>
      <c r="I129" t="s">
        <v>407</v>
      </c>
      <c r="J129" t="s">
        <v>406</v>
      </c>
    </row>
    <row r="130" spans="4:10" x14ac:dyDescent="0.2">
      <c r="D130" t="s">
        <v>167</v>
      </c>
      <c r="E130" t="s">
        <v>12036</v>
      </c>
      <c r="G130" t="str">
        <f t="shared" si="4"/>
        <v>R1ARIVERBANK NEONATAL UNIT</v>
      </c>
      <c r="H130" t="str">
        <f t="shared" si="5"/>
        <v>R1A</v>
      </c>
      <c r="I130" t="s">
        <v>409</v>
      </c>
      <c r="J130" t="s">
        <v>408</v>
      </c>
    </row>
    <row r="131" spans="4:10" x14ac:dyDescent="0.2">
      <c r="D131" t="s">
        <v>168</v>
      </c>
      <c r="E131" t="s">
        <v>12065</v>
      </c>
      <c r="G131" t="str">
        <f t="shared" si="4"/>
        <v>R1ARUSSELLS HALL HOSPITAL</v>
      </c>
      <c r="H131" t="str">
        <f t="shared" si="5"/>
        <v>R1A</v>
      </c>
      <c r="I131" t="s">
        <v>411</v>
      </c>
      <c r="J131" t="s">
        <v>410</v>
      </c>
    </row>
    <row r="132" spans="4:10" x14ac:dyDescent="0.2">
      <c r="D132" t="s">
        <v>169</v>
      </c>
      <c r="E132" t="s">
        <v>14532</v>
      </c>
      <c r="G132" t="str">
        <f t="shared" si="4"/>
        <v>R1ASILVERBIRCH</v>
      </c>
      <c r="H132" t="str">
        <f t="shared" si="5"/>
        <v>R1A</v>
      </c>
      <c r="I132" t="s">
        <v>413</v>
      </c>
      <c r="J132" t="s">
        <v>412</v>
      </c>
    </row>
    <row r="133" spans="4:10" x14ac:dyDescent="0.2">
      <c r="D133" t="s">
        <v>170</v>
      </c>
      <c r="E133" t="s">
        <v>12120</v>
      </c>
      <c r="G133" t="str">
        <f t="shared" si="4"/>
        <v>R1ASTONEBOW UNIT</v>
      </c>
      <c r="H133" t="str">
        <f t="shared" si="5"/>
        <v>R1A</v>
      </c>
      <c r="I133" t="s">
        <v>4222</v>
      </c>
      <c r="J133" t="s">
        <v>14210</v>
      </c>
    </row>
    <row r="134" spans="4:10" x14ac:dyDescent="0.2">
      <c r="D134" t="s">
        <v>171</v>
      </c>
      <c r="E134" t="s">
        <v>12149</v>
      </c>
      <c r="G134" t="str">
        <f t="shared" si="4"/>
        <v>R1ASTUDDERT KENNEDY OA</v>
      </c>
      <c r="H134" t="str">
        <f t="shared" si="5"/>
        <v>R1A</v>
      </c>
      <c r="I134" t="s">
        <v>415</v>
      </c>
      <c r="J134" t="s">
        <v>414</v>
      </c>
    </row>
    <row r="135" spans="4:10" x14ac:dyDescent="0.2">
      <c r="D135" t="s">
        <v>172</v>
      </c>
      <c r="E135" t="s">
        <v>12157</v>
      </c>
      <c r="G135" t="str">
        <f t="shared" si="4"/>
        <v>R1ATENBURY COMMUNITY HOSPITAL</v>
      </c>
      <c r="H135" t="str">
        <f t="shared" si="5"/>
        <v>R1A</v>
      </c>
      <c r="I135" t="s">
        <v>417</v>
      </c>
      <c r="J135" t="s">
        <v>416</v>
      </c>
    </row>
    <row r="136" spans="4:10" x14ac:dyDescent="0.2">
      <c r="D136" t="s">
        <v>173</v>
      </c>
      <c r="E136" t="s">
        <v>12164</v>
      </c>
      <c r="G136" t="str">
        <f t="shared" si="4"/>
        <v>R1ATESCO KIDDERMINSTER</v>
      </c>
      <c r="H136" t="str">
        <f t="shared" si="5"/>
        <v>R1A</v>
      </c>
      <c r="I136" t="s">
        <v>419</v>
      </c>
      <c r="J136" t="s">
        <v>418</v>
      </c>
    </row>
    <row r="137" spans="4:10" x14ac:dyDescent="0.2">
      <c r="D137" t="s">
        <v>174</v>
      </c>
      <c r="E137" t="s">
        <v>12181</v>
      </c>
      <c r="G137" t="str">
        <f t="shared" si="4"/>
        <v>R1ATESCO REDDITCH</v>
      </c>
      <c r="H137" t="str">
        <f t="shared" si="5"/>
        <v>R1A</v>
      </c>
      <c r="I137" t="s">
        <v>421</v>
      </c>
      <c r="J137" t="s">
        <v>420</v>
      </c>
    </row>
    <row r="138" spans="4:10" x14ac:dyDescent="0.2">
      <c r="D138" t="s">
        <v>176</v>
      </c>
      <c r="E138" t="s">
        <v>12233</v>
      </c>
      <c r="G138" t="str">
        <f t="shared" si="4"/>
        <v>R1ATESCO ST PETERS</v>
      </c>
      <c r="H138" t="str">
        <f t="shared" si="5"/>
        <v>R1A</v>
      </c>
      <c r="I138" t="s">
        <v>423</v>
      </c>
      <c r="J138" t="s">
        <v>422</v>
      </c>
    </row>
    <row r="139" spans="4:10" x14ac:dyDescent="0.2">
      <c r="D139" t="s">
        <v>177</v>
      </c>
      <c r="E139" t="s">
        <v>12250</v>
      </c>
      <c r="G139" t="str">
        <f t="shared" si="4"/>
        <v>R1ATESCO WARNDON</v>
      </c>
      <c r="H139" t="str">
        <f t="shared" si="5"/>
        <v>R1A</v>
      </c>
      <c r="I139" t="s">
        <v>425</v>
      </c>
      <c r="J139" t="s">
        <v>424</v>
      </c>
    </row>
    <row r="140" spans="4:10" x14ac:dyDescent="0.2">
      <c r="D140" t="s">
        <v>178</v>
      </c>
      <c r="E140" t="s">
        <v>12288</v>
      </c>
      <c r="G140" t="str">
        <f t="shared" si="4"/>
        <v>R1ATHE FIRS REST HOME</v>
      </c>
      <c r="H140" t="str">
        <f t="shared" si="5"/>
        <v>R1A</v>
      </c>
      <c r="I140" t="s">
        <v>427</v>
      </c>
      <c r="J140" t="s">
        <v>426</v>
      </c>
    </row>
    <row r="141" spans="4:10" x14ac:dyDescent="0.2">
      <c r="D141" t="s">
        <v>179</v>
      </c>
      <c r="E141" t="s">
        <v>14183</v>
      </c>
      <c r="G141" t="str">
        <f t="shared" si="4"/>
        <v>R1ATHE GRANGE</v>
      </c>
      <c r="H141" t="str">
        <f t="shared" si="5"/>
        <v>R1A</v>
      </c>
      <c r="I141" t="s">
        <v>429</v>
      </c>
      <c r="J141" t="s">
        <v>428</v>
      </c>
    </row>
    <row r="142" spans="4:10" x14ac:dyDescent="0.2">
      <c r="D142" t="s">
        <v>180</v>
      </c>
      <c r="E142" t="s">
        <v>12303</v>
      </c>
      <c r="G142" t="str">
        <f t="shared" si="4"/>
        <v>R1ATHE HIVE</v>
      </c>
      <c r="H142" t="str">
        <f t="shared" si="5"/>
        <v>R1A</v>
      </c>
      <c r="I142" t="s">
        <v>431</v>
      </c>
      <c r="J142" t="s">
        <v>430</v>
      </c>
    </row>
    <row r="143" spans="4:10" x14ac:dyDescent="0.2">
      <c r="D143" t="s">
        <v>181</v>
      </c>
      <c r="E143" t="s">
        <v>12365</v>
      </c>
      <c r="G143" t="str">
        <f t="shared" si="4"/>
        <v>R1ATHE OLD VICARAGE</v>
      </c>
      <c r="H143" t="str">
        <f t="shared" si="5"/>
        <v>R1A</v>
      </c>
      <c r="I143" t="s">
        <v>433</v>
      </c>
      <c r="J143" t="s">
        <v>432</v>
      </c>
    </row>
    <row r="144" spans="4:10" x14ac:dyDescent="0.2">
      <c r="D144" t="s">
        <v>183</v>
      </c>
      <c r="E144" t="s">
        <v>12399</v>
      </c>
      <c r="G144" t="str">
        <f t="shared" si="4"/>
        <v>R1ATHE PINES</v>
      </c>
      <c r="H144" t="str">
        <f t="shared" si="5"/>
        <v>R1A</v>
      </c>
      <c r="I144" t="s">
        <v>435</v>
      </c>
      <c r="J144" t="s">
        <v>434</v>
      </c>
    </row>
    <row r="145" spans="4:10" x14ac:dyDescent="0.2">
      <c r="D145" t="s">
        <v>184</v>
      </c>
      <c r="E145" t="s">
        <v>12404</v>
      </c>
      <c r="G145" t="str">
        <f t="shared" si="4"/>
        <v>R1ATHE ROBERTSON CENTRE (D BLOCK)</v>
      </c>
      <c r="H145" t="str">
        <f t="shared" si="5"/>
        <v>R1A</v>
      </c>
      <c r="I145" t="s">
        <v>437</v>
      </c>
      <c r="J145" t="s">
        <v>436</v>
      </c>
    </row>
    <row r="146" spans="4:10" x14ac:dyDescent="0.2">
      <c r="D146" t="s">
        <v>185</v>
      </c>
      <c r="E146" t="s">
        <v>14150</v>
      </c>
      <c r="G146" t="str">
        <f t="shared" si="4"/>
        <v>R1ATHE WOODLANDS</v>
      </c>
      <c r="H146" t="str">
        <f t="shared" si="5"/>
        <v>R1A</v>
      </c>
      <c r="I146" t="s">
        <v>439</v>
      </c>
      <c r="J146" t="s">
        <v>438</v>
      </c>
    </row>
    <row r="147" spans="4:10" x14ac:dyDescent="0.2">
      <c r="D147" t="s">
        <v>186</v>
      </c>
      <c r="E147" t="s">
        <v>12427</v>
      </c>
      <c r="G147" t="str">
        <f t="shared" si="4"/>
        <v>R1ATIMBERDINE HOME RESIDENTIAL CARE</v>
      </c>
      <c r="H147" t="str">
        <f t="shared" si="5"/>
        <v>R1A</v>
      </c>
      <c r="I147" t="s">
        <v>441</v>
      </c>
      <c r="J147" t="s">
        <v>440</v>
      </c>
    </row>
    <row r="148" spans="4:10" x14ac:dyDescent="0.2">
      <c r="D148" t="s">
        <v>187</v>
      </c>
      <c r="E148" t="s">
        <v>12476</v>
      </c>
      <c r="G148" t="str">
        <f t="shared" si="4"/>
        <v>R1ATOUCHSTONE UNIT</v>
      </c>
      <c r="H148" t="str">
        <f t="shared" si="5"/>
        <v>R1A</v>
      </c>
      <c r="I148" t="s">
        <v>443</v>
      </c>
      <c r="J148" t="s">
        <v>442</v>
      </c>
    </row>
    <row r="149" spans="4:10" x14ac:dyDescent="0.2">
      <c r="D149" t="s">
        <v>188</v>
      </c>
      <c r="E149" t="s">
        <v>12518</v>
      </c>
      <c r="G149" t="str">
        <f t="shared" si="4"/>
        <v>R1AWALKWOOD MIDDLE AUTISM BASE</v>
      </c>
      <c r="H149" t="str">
        <f t="shared" si="5"/>
        <v>R1A</v>
      </c>
      <c r="I149" t="s">
        <v>445</v>
      </c>
      <c r="J149" t="s">
        <v>444</v>
      </c>
    </row>
    <row r="150" spans="4:10" x14ac:dyDescent="0.2">
      <c r="D150" t="s">
        <v>189</v>
      </c>
      <c r="E150" t="s">
        <v>12560</v>
      </c>
      <c r="G150" t="str">
        <f t="shared" si="4"/>
        <v>R1AWALSGRAVE HOSPITAL</v>
      </c>
      <c r="H150" t="str">
        <f t="shared" si="5"/>
        <v>R1A</v>
      </c>
      <c r="I150" t="s">
        <v>447</v>
      </c>
      <c r="J150" t="s">
        <v>446</v>
      </c>
    </row>
    <row r="151" spans="4:10" x14ac:dyDescent="0.2">
      <c r="D151" t="s">
        <v>190</v>
      </c>
      <c r="E151" t="s">
        <v>12582</v>
      </c>
      <c r="G151" t="str">
        <f t="shared" si="4"/>
        <v>R1AWASELY HIGH AUTISM BASE</v>
      </c>
      <c r="H151" t="str">
        <f t="shared" si="5"/>
        <v>R1A</v>
      </c>
      <c r="I151" t="s">
        <v>449</v>
      </c>
      <c r="J151" t="s">
        <v>448</v>
      </c>
    </row>
    <row r="152" spans="4:10" x14ac:dyDescent="0.2">
      <c r="D152" t="s">
        <v>191</v>
      </c>
      <c r="E152" t="s">
        <v>12600</v>
      </c>
      <c r="G152" t="str">
        <f t="shared" si="4"/>
        <v>R1AWATERSIDE</v>
      </c>
      <c r="H152" t="str">
        <f t="shared" si="5"/>
        <v>R1A</v>
      </c>
      <c r="I152" t="s">
        <v>451</v>
      </c>
      <c r="J152" t="s">
        <v>450</v>
      </c>
    </row>
    <row r="153" spans="4:10" x14ac:dyDescent="0.2">
      <c r="D153" t="s">
        <v>194</v>
      </c>
      <c r="E153" t="s">
        <v>12673</v>
      </c>
      <c r="G153" t="str">
        <f t="shared" si="4"/>
        <v>R1AWATERSIDE CARE HOME</v>
      </c>
      <c r="H153" t="str">
        <f t="shared" si="5"/>
        <v>R1A</v>
      </c>
      <c r="I153" t="s">
        <v>453</v>
      </c>
      <c r="J153" t="s">
        <v>452</v>
      </c>
    </row>
    <row r="154" spans="4:10" x14ac:dyDescent="0.2">
      <c r="D154" t="s">
        <v>195</v>
      </c>
      <c r="E154" t="s">
        <v>12690</v>
      </c>
      <c r="G154" t="str">
        <f t="shared" si="4"/>
        <v>R1AWATERSIDE MENTAL HEALTH DAY HOSPITAL</v>
      </c>
      <c r="H154" t="str">
        <f t="shared" si="5"/>
        <v>R1A</v>
      </c>
      <c r="I154" t="s">
        <v>455</v>
      </c>
      <c r="J154" t="s">
        <v>454</v>
      </c>
    </row>
    <row r="155" spans="4:10" x14ac:dyDescent="0.2">
      <c r="D155" t="s">
        <v>197</v>
      </c>
      <c r="E155" t="s">
        <v>12751</v>
      </c>
      <c r="G155" t="str">
        <f t="shared" si="4"/>
        <v>R1AWHCT HEALTHCARE FEATHERSTONE</v>
      </c>
      <c r="H155" t="str">
        <f t="shared" si="5"/>
        <v>R1A</v>
      </c>
      <c r="I155" t="s">
        <v>457</v>
      </c>
      <c r="J155" t="s">
        <v>456</v>
      </c>
    </row>
    <row r="156" spans="4:10" x14ac:dyDescent="0.2">
      <c r="D156" t="s">
        <v>198</v>
      </c>
      <c r="E156" t="s">
        <v>12759</v>
      </c>
      <c r="G156" t="str">
        <f t="shared" si="4"/>
        <v>R1AWISHMOOR REST HOME</v>
      </c>
      <c r="H156" t="str">
        <f t="shared" si="5"/>
        <v>R1A</v>
      </c>
      <c r="I156" t="s">
        <v>459</v>
      </c>
      <c r="J156" t="s">
        <v>458</v>
      </c>
    </row>
    <row r="157" spans="4:10" x14ac:dyDescent="0.2">
      <c r="D157" t="s">
        <v>199</v>
      </c>
      <c r="E157" t="s">
        <v>12765</v>
      </c>
      <c r="G157" t="str">
        <f t="shared" si="4"/>
        <v>R1AWORCESTER CITY MH 1</v>
      </c>
      <c r="H157" t="str">
        <f t="shared" si="5"/>
        <v>R1A</v>
      </c>
      <c r="I157" t="s">
        <v>462</v>
      </c>
      <c r="J157" t="s">
        <v>461</v>
      </c>
    </row>
    <row r="158" spans="4:10" x14ac:dyDescent="0.2">
      <c r="D158" t="s">
        <v>200</v>
      </c>
      <c r="E158" t="s">
        <v>12790</v>
      </c>
      <c r="G158" t="str">
        <f t="shared" si="4"/>
        <v>R1AWORCESTER CITY MH 2</v>
      </c>
      <c r="H158" t="str">
        <f t="shared" si="5"/>
        <v>R1A</v>
      </c>
      <c r="I158" t="s">
        <v>464</v>
      </c>
      <c r="J158" t="s">
        <v>463</v>
      </c>
    </row>
    <row r="159" spans="4:10" x14ac:dyDescent="0.2">
      <c r="D159" t="s">
        <v>201</v>
      </c>
      <c r="E159" t="s">
        <v>12804</v>
      </c>
      <c r="G159" t="str">
        <f t="shared" si="4"/>
        <v>R1AWORCESTER CITY MH 3</v>
      </c>
      <c r="H159" t="str">
        <f t="shared" si="5"/>
        <v>R1A</v>
      </c>
      <c r="I159" t="s">
        <v>466</v>
      </c>
      <c r="J159" t="s">
        <v>465</v>
      </c>
    </row>
    <row r="160" spans="4:10" x14ac:dyDescent="0.2">
      <c r="D160" t="s">
        <v>202</v>
      </c>
      <c r="E160" t="s">
        <v>12824</v>
      </c>
      <c r="G160" t="str">
        <f t="shared" si="4"/>
        <v>R1AWORCESTER INTERMEDIATE CARE UNIT (WICU)</v>
      </c>
      <c r="H160" t="str">
        <f t="shared" si="5"/>
        <v>R1A</v>
      </c>
      <c r="I160" t="s">
        <v>468</v>
      </c>
      <c r="J160" t="s">
        <v>467</v>
      </c>
    </row>
    <row r="161" spans="4:10" x14ac:dyDescent="0.2">
      <c r="D161" t="s">
        <v>203</v>
      </c>
      <c r="E161" t="s">
        <v>12859</v>
      </c>
      <c r="G161" t="str">
        <f t="shared" si="4"/>
        <v>R1AWORCESTERSHIRE ROYAL HOSPITAL</v>
      </c>
      <c r="H161" t="str">
        <f t="shared" si="5"/>
        <v>R1A</v>
      </c>
      <c r="I161" t="s">
        <v>470</v>
      </c>
      <c r="J161" t="s">
        <v>469</v>
      </c>
    </row>
    <row r="162" spans="4:10" x14ac:dyDescent="0.2">
      <c r="D162" t="s">
        <v>204</v>
      </c>
      <c r="E162" t="s">
        <v>12915</v>
      </c>
      <c r="G162" t="str">
        <f t="shared" si="4"/>
        <v>R1AWULSTAN UNIT</v>
      </c>
      <c r="H162" t="str">
        <f t="shared" si="5"/>
        <v>R1A</v>
      </c>
      <c r="I162" t="s">
        <v>472</v>
      </c>
      <c r="J162" t="s">
        <v>471</v>
      </c>
    </row>
    <row r="163" spans="4:10" x14ac:dyDescent="0.2">
      <c r="D163" t="s">
        <v>205</v>
      </c>
      <c r="E163" t="s">
        <v>12919</v>
      </c>
      <c r="G163" t="str">
        <f t="shared" si="4"/>
        <v>R1AWULSTAN UNIT REHABILITATION</v>
      </c>
      <c r="H163" t="str">
        <f t="shared" si="5"/>
        <v>R1A</v>
      </c>
      <c r="I163" t="s">
        <v>474</v>
      </c>
      <c r="J163" t="s">
        <v>473</v>
      </c>
    </row>
    <row r="164" spans="4:10" x14ac:dyDescent="0.2">
      <c r="D164" t="s">
        <v>206</v>
      </c>
      <c r="E164" t="s">
        <v>12925</v>
      </c>
      <c r="G164" t="str">
        <f t="shared" si="4"/>
        <v>R1AWYCHAVON OA</v>
      </c>
      <c r="H164" t="str">
        <f t="shared" si="5"/>
        <v>R1A</v>
      </c>
      <c r="I164" t="s">
        <v>476</v>
      </c>
      <c r="J164" t="s">
        <v>475</v>
      </c>
    </row>
    <row r="165" spans="4:10" x14ac:dyDescent="0.2">
      <c r="D165" t="s">
        <v>207</v>
      </c>
      <c r="E165" t="s">
        <v>12931</v>
      </c>
      <c r="G165" t="str">
        <f t="shared" si="4"/>
        <v>R1CADULT MENTAL HEALTH</v>
      </c>
      <c r="H165" t="str">
        <f t="shared" si="5"/>
        <v>R1C</v>
      </c>
      <c r="I165" t="s">
        <v>478</v>
      </c>
      <c r="J165" t="s">
        <v>477</v>
      </c>
    </row>
    <row r="166" spans="4:10" x14ac:dyDescent="0.2">
      <c r="D166" t="s">
        <v>208</v>
      </c>
      <c r="E166" t="s">
        <v>12956</v>
      </c>
      <c r="G166" t="str">
        <f t="shared" si="4"/>
        <v>R1CAMULREE DAY HOSPITAL</v>
      </c>
      <c r="H166" t="str">
        <f t="shared" si="5"/>
        <v>R1C</v>
      </c>
      <c r="I166" t="s">
        <v>480</v>
      </c>
      <c r="J166" t="s">
        <v>479</v>
      </c>
    </row>
    <row r="167" spans="4:10" x14ac:dyDescent="0.2">
      <c r="D167" t="s">
        <v>209</v>
      </c>
      <c r="E167" t="s">
        <v>13030</v>
      </c>
      <c r="G167" t="str">
        <f t="shared" si="4"/>
        <v>R1CASHURST HOSPITAL</v>
      </c>
      <c r="H167" t="str">
        <f t="shared" si="5"/>
        <v>R1C</v>
      </c>
      <c r="I167" t="s">
        <v>482</v>
      </c>
      <c r="J167" t="s">
        <v>481</v>
      </c>
    </row>
    <row r="168" spans="4:10" x14ac:dyDescent="0.2">
      <c r="D168" t="s">
        <v>210</v>
      </c>
      <c r="E168" t="s">
        <v>13050</v>
      </c>
      <c r="G168" t="str">
        <f t="shared" si="4"/>
        <v>R1CBEHAVIOUR RESOURCE (BRS)</v>
      </c>
      <c r="H168" t="str">
        <f t="shared" si="5"/>
        <v>R1C</v>
      </c>
      <c r="I168" t="s">
        <v>484</v>
      </c>
      <c r="J168" t="s">
        <v>483</v>
      </c>
    </row>
    <row r="169" spans="4:10" x14ac:dyDescent="0.2">
      <c r="D169" t="s">
        <v>211</v>
      </c>
      <c r="E169" t="s">
        <v>13066</v>
      </c>
      <c r="G169" t="str">
        <f t="shared" si="4"/>
        <v>R1CBRAMBLES WARD</v>
      </c>
      <c r="H169" t="str">
        <f t="shared" si="5"/>
        <v>R1C</v>
      </c>
      <c r="I169" t="s">
        <v>486</v>
      </c>
      <c r="J169" t="s">
        <v>485</v>
      </c>
    </row>
    <row r="170" spans="4:10" x14ac:dyDescent="0.2">
      <c r="D170" t="s">
        <v>212</v>
      </c>
      <c r="E170" t="s">
        <v>13075</v>
      </c>
      <c r="G170" t="str">
        <f t="shared" si="4"/>
        <v>R1CC&amp;SH ANDOVER</v>
      </c>
      <c r="H170" t="str">
        <f t="shared" si="5"/>
        <v>R1C</v>
      </c>
      <c r="I170" t="s">
        <v>488</v>
      </c>
      <c r="J170" t="s">
        <v>487</v>
      </c>
    </row>
    <row r="171" spans="4:10" x14ac:dyDescent="0.2">
      <c r="D171" t="s">
        <v>213</v>
      </c>
      <c r="E171" t="s">
        <v>13082</v>
      </c>
      <c r="G171" t="str">
        <f t="shared" si="4"/>
        <v>R1CC&amp;SH BASINGSTOKE</v>
      </c>
      <c r="H171" t="str">
        <f t="shared" si="5"/>
        <v>R1C</v>
      </c>
      <c r="I171" t="s">
        <v>490</v>
      </c>
      <c r="J171" t="s">
        <v>489</v>
      </c>
    </row>
    <row r="172" spans="4:10" x14ac:dyDescent="0.2">
      <c r="D172" t="s">
        <v>214</v>
      </c>
      <c r="E172" t="s">
        <v>13098</v>
      </c>
      <c r="G172" t="str">
        <f t="shared" si="4"/>
        <v>R1CC&amp;SH PORTSMOUTH</v>
      </c>
      <c r="H172" t="str">
        <f t="shared" si="5"/>
        <v>R1C</v>
      </c>
      <c r="I172" t="s">
        <v>492</v>
      </c>
      <c r="J172" t="s">
        <v>491</v>
      </c>
    </row>
    <row r="173" spans="4:10" x14ac:dyDescent="0.2">
      <c r="D173" t="s">
        <v>215</v>
      </c>
      <c r="E173" t="s">
        <v>13100</v>
      </c>
      <c r="G173" t="str">
        <f t="shared" si="4"/>
        <v>R1CC&amp;SH SOUTHAMPTON</v>
      </c>
      <c r="H173" t="str">
        <f t="shared" si="5"/>
        <v>R1C</v>
      </c>
      <c r="I173" t="s">
        <v>494</v>
      </c>
      <c r="J173" t="s">
        <v>493</v>
      </c>
    </row>
    <row r="174" spans="4:10" x14ac:dyDescent="0.2">
      <c r="D174" t="s">
        <v>182</v>
      </c>
      <c r="E174" t="s">
        <v>14226</v>
      </c>
      <c r="G174" t="str">
        <f t="shared" si="4"/>
        <v>R1CC&amp;SH WINCHESTER</v>
      </c>
      <c r="H174" t="str">
        <f t="shared" si="5"/>
        <v>R1C</v>
      </c>
      <c r="I174" t="s">
        <v>496</v>
      </c>
      <c r="J174" t="s">
        <v>495</v>
      </c>
    </row>
    <row r="175" spans="4:10" x14ac:dyDescent="0.2">
      <c r="D175" t="s">
        <v>216</v>
      </c>
      <c r="E175" t="s">
        <v>13116</v>
      </c>
      <c r="G175" t="str">
        <f t="shared" si="4"/>
        <v>R1CCAMPION PLACE</v>
      </c>
      <c r="H175" t="str">
        <f t="shared" si="5"/>
        <v>R1C</v>
      </c>
      <c r="I175" t="s">
        <v>498</v>
      </c>
      <c r="J175" t="s">
        <v>497</v>
      </c>
    </row>
    <row r="176" spans="4:10" x14ac:dyDescent="0.2">
      <c r="D176" t="s">
        <v>218</v>
      </c>
      <c r="E176" t="s">
        <v>13124</v>
      </c>
      <c r="G176" t="str">
        <f t="shared" si="4"/>
        <v>R1CCHASE COMMUNITY HOSPITAL</v>
      </c>
      <c r="H176" t="str">
        <f t="shared" si="5"/>
        <v>R1C</v>
      </c>
      <c r="I176" t="s">
        <v>500</v>
      </c>
      <c r="J176" t="s">
        <v>499</v>
      </c>
    </row>
    <row r="177" spans="4:10" x14ac:dyDescent="0.2">
      <c r="D177" t="s">
        <v>219</v>
      </c>
      <c r="E177" t="s">
        <v>13144</v>
      </c>
      <c r="G177" t="str">
        <f t="shared" si="4"/>
        <v>R1CCOMMUNITY PAEDIATRICS - EAST</v>
      </c>
      <c r="H177" t="str">
        <f t="shared" si="5"/>
        <v>R1C</v>
      </c>
      <c r="I177" t="s">
        <v>502</v>
      </c>
      <c r="J177" t="s">
        <v>501</v>
      </c>
    </row>
    <row r="178" spans="4:10" x14ac:dyDescent="0.2">
      <c r="D178" t="s">
        <v>220</v>
      </c>
      <c r="E178" t="s">
        <v>13177</v>
      </c>
      <c r="G178" t="str">
        <f t="shared" si="4"/>
        <v>R1CCOMMUNITY PAEDIATRICS - WEST</v>
      </c>
      <c r="H178" t="str">
        <f t="shared" si="5"/>
        <v>R1C</v>
      </c>
      <c r="I178" t="s">
        <v>504</v>
      </c>
      <c r="J178" t="s">
        <v>503</v>
      </c>
    </row>
    <row r="179" spans="4:10" x14ac:dyDescent="0.2">
      <c r="D179" t="s">
        <v>222</v>
      </c>
      <c r="E179" t="s">
        <v>13222</v>
      </c>
      <c r="G179" t="str">
        <f t="shared" si="4"/>
        <v>R1CCOMMUNITY PAEDS N.FOREST</v>
      </c>
      <c r="H179" t="str">
        <f t="shared" si="5"/>
        <v>R1C</v>
      </c>
      <c r="I179" t="s">
        <v>506</v>
      </c>
      <c r="J179" t="s">
        <v>505</v>
      </c>
    </row>
    <row r="180" spans="4:10" x14ac:dyDescent="0.2">
      <c r="D180" t="s">
        <v>223</v>
      </c>
      <c r="E180" t="s">
        <v>13287</v>
      </c>
      <c r="G180" t="str">
        <f t="shared" si="4"/>
        <v>R1CCROWN HEIGHTS</v>
      </c>
      <c r="H180" t="str">
        <f t="shared" si="5"/>
        <v>R1C</v>
      </c>
      <c r="I180" t="s">
        <v>508</v>
      </c>
      <c r="J180" t="s">
        <v>507</v>
      </c>
    </row>
    <row r="181" spans="4:10" x14ac:dyDescent="0.2">
      <c r="D181" t="s">
        <v>224</v>
      </c>
      <c r="E181" t="s">
        <v>14156</v>
      </c>
      <c r="G181" t="str">
        <f t="shared" si="4"/>
        <v>R1CEASTLEIGH DAS</v>
      </c>
      <c r="H181" t="str">
        <f t="shared" si="5"/>
        <v>R1C</v>
      </c>
      <c r="I181" t="s">
        <v>510</v>
      </c>
      <c r="J181" t="s">
        <v>509</v>
      </c>
    </row>
    <row r="182" spans="4:10" x14ac:dyDescent="0.2">
      <c r="D182" t="s">
        <v>225</v>
      </c>
      <c r="E182" t="s">
        <v>13434</v>
      </c>
      <c r="G182" t="str">
        <f t="shared" si="4"/>
        <v>R1CELMLEIGH HOSPITAL</v>
      </c>
      <c r="H182" t="str">
        <f t="shared" si="5"/>
        <v>R1C</v>
      </c>
      <c r="I182" t="s">
        <v>512</v>
      </c>
      <c r="J182" t="s">
        <v>511</v>
      </c>
    </row>
    <row r="183" spans="4:10" x14ac:dyDescent="0.2">
      <c r="D183" t="s">
        <v>14301</v>
      </c>
      <c r="E183" t="s">
        <v>14302</v>
      </c>
      <c r="G183" t="str">
        <f t="shared" si="4"/>
        <v>R1CFANSHAWE WARD</v>
      </c>
      <c r="H183" t="str">
        <f t="shared" si="5"/>
        <v>R1C</v>
      </c>
      <c r="I183" t="s">
        <v>514</v>
      </c>
      <c r="J183" t="s">
        <v>513</v>
      </c>
    </row>
    <row r="184" spans="4:10" x14ac:dyDescent="0.2">
      <c r="D184" t="s">
        <v>226</v>
      </c>
      <c r="E184" t="s">
        <v>13456</v>
      </c>
      <c r="G184" t="str">
        <f t="shared" si="4"/>
        <v>R1CFAREHAM COMMUNITY HOSPITAL</v>
      </c>
      <c r="H184" t="str">
        <f t="shared" si="5"/>
        <v>R1C</v>
      </c>
      <c r="I184" t="s">
        <v>516</v>
      </c>
      <c r="J184" t="s">
        <v>515</v>
      </c>
    </row>
    <row r="185" spans="4:10" x14ac:dyDescent="0.2">
      <c r="D185" t="s">
        <v>227</v>
      </c>
      <c r="E185" t="s">
        <v>13505</v>
      </c>
      <c r="G185" t="str">
        <f t="shared" si="4"/>
        <v>R1CFAREHAM REACH UNIT</v>
      </c>
      <c r="H185" t="str">
        <f t="shared" si="5"/>
        <v>R1C</v>
      </c>
      <c r="I185" t="s">
        <v>518</v>
      </c>
      <c r="J185" t="s">
        <v>517</v>
      </c>
    </row>
    <row r="186" spans="4:10" x14ac:dyDescent="0.2">
      <c r="D186" t="s">
        <v>228</v>
      </c>
      <c r="E186" t="s">
        <v>13574</v>
      </c>
      <c r="G186" t="str">
        <f t="shared" si="4"/>
        <v>R1CFENWICK HOSPITAL</v>
      </c>
      <c r="H186" t="str">
        <f t="shared" si="5"/>
        <v>R1C</v>
      </c>
      <c r="I186" t="s">
        <v>520</v>
      </c>
      <c r="J186" t="s">
        <v>519</v>
      </c>
    </row>
    <row r="187" spans="4:10" x14ac:dyDescent="0.2">
      <c r="D187" t="s">
        <v>221</v>
      </c>
      <c r="E187" t="s">
        <v>13615</v>
      </c>
      <c r="G187" t="str">
        <f t="shared" si="4"/>
        <v>R1CFLEET COMMUNITY HOSPITAL</v>
      </c>
      <c r="H187" t="str">
        <f t="shared" si="5"/>
        <v>R1C</v>
      </c>
      <c r="I187" t="s">
        <v>522</v>
      </c>
      <c r="J187" t="s">
        <v>521</v>
      </c>
    </row>
    <row r="188" spans="4:10" x14ac:dyDescent="0.2">
      <c r="D188" t="s">
        <v>163</v>
      </c>
      <c r="E188" t="s">
        <v>13662</v>
      </c>
      <c r="G188" t="str">
        <f t="shared" si="4"/>
        <v>R1CFRITH COTTAGE DAS</v>
      </c>
      <c r="H188" t="str">
        <f t="shared" si="5"/>
        <v>R1C</v>
      </c>
      <c r="I188" t="s">
        <v>524</v>
      </c>
      <c r="J188" t="s">
        <v>523</v>
      </c>
    </row>
    <row r="189" spans="4:10" x14ac:dyDescent="0.2">
      <c r="D189" t="s">
        <v>234</v>
      </c>
      <c r="E189" t="s">
        <v>14434</v>
      </c>
      <c r="G189" t="str">
        <f t="shared" si="4"/>
        <v>R1CGOSPORT WAR MEMORIAL HOSPITAL</v>
      </c>
      <c r="H189" t="str">
        <f t="shared" si="5"/>
        <v>R1C</v>
      </c>
      <c r="I189" t="s">
        <v>526</v>
      </c>
      <c r="J189" t="s">
        <v>525</v>
      </c>
    </row>
    <row r="190" spans="4:10" x14ac:dyDescent="0.2">
      <c r="D190" t="s">
        <v>229</v>
      </c>
      <c r="E190" t="s">
        <v>13701</v>
      </c>
      <c r="G190" t="str">
        <f t="shared" si="4"/>
        <v>R1CHAVANT WAR MEMORIAL HOSPITAL</v>
      </c>
      <c r="H190" t="str">
        <f t="shared" si="5"/>
        <v>R1C</v>
      </c>
      <c r="I190" t="s">
        <v>528</v>
      </c>
      <c r="J190" t="s">
        <v>527</v>
      </c>
    </row>
    <row r="191" spans="4:10" x14ac:dyDescent="0.2">
      <c r="D191" t="s">
        <v>231</v>
      </c>
      <c r="E191" t="s">
        <v>14554</v>
      </c>
      <c r="G191" t="str">
        <f t="shared" ref="G191:G254" si="6">H191&amp;I191</f>
        <v>R1CHOOK SHADIE AT THE BASE</v>
      </c>
      <c r="H191" t="str">
        <f t="shared" ref="H191:H254" si="7">LEFT(J191,3)</f>
        <v>R1C</v>
      </c>
      <c r="I191" t="s">
        <v>530</v>
      </c>
      <c r="J191" t="s">
        <v>529</v>
      </c>
    </row>
    <row r="192" spans="4:10" x14ac:dyDescent="0.2">
      <c r="D192" t="s">
        <v>232</v>
      </c>
      <c r="E192" t="s">
        <v>13756</v>
      </c>
      <c r="G192" t="str">
        <f t="shared" si="6"/>
        <v>R1CHUNTERCOMBE MANOR HOSPITAL</v>
      </c>
      <c r="H192" t="str">
        <f t="shared" si="7"/>
        <v>R1C</v>
      </c>
      <c r="I192" t="s">
        <v>532</v>
      </c>
      <c r="J192" t="s">
        <v>531</v>
      </c>
    </row>
    <row r="193" spans="4:10" x14ac:dyDescent="0.2">
      <c r="D193" t="s">
        <v>233</v>
      </c>
      <c r="E193" t="s">
        <v>13812</v>
      </c>
      <c r="G193" t="str">
        <f t="shared" si="6"/>
        <v>R1CHYTHE HOSPITAL</v>
      </c>
      <c r="H193" t="str">
        <f t="shared" si="7"/>
        <v>R1C</v>
      </c>
      <c r="I193" t="s">
        <v>534</v>
      </c>
      <c r="J193" t="s">
        <v>533</v>
      </c>
    </row>
    <row r="194" spans="4:10" x14ac:dyDescent="0.2">
      <c r="D194" t="s">
        <v>217</v>
      </c>
      <c r="E194" t="s">
        <v>13871</v>
      </c>
      <c r="G194" t="str">
        <f t="shared" si="6"/>
        <v>R1CINSCAPE</v>
      </c>
      <c r="H194" t="str">
        <f t="shared" si="7"/>
        <v>R1C</v>
      </c>
      <c r="I194" t="s">
        <v>536</v>
      </c>
      <c r="J194" t="s">
        <v>535</v>
      </c>
    </row>
    <row r="195" spans="4:10" x14ac:dyDescent="0.2">
      <c r="D195" t="s">
        <v>235</v>
      </c>
      <c r="E195" t="s">
        <v>13883</v>
      </c>
      <c r="G195" t="str">
        <f t="shared" si="6"/>
        <v>R1CINTEGRATED DRUG TREATMENT</v>
      </c>
      <c r="H195" t="str">
        <f t="shared" si="7"/>
        <v>R1C</v>
      </c>
      <c r="I195" t="s">
        <v>538</v>
      </c>
      <c r="J195" t="s">
        <v>537</v>
      </c>
    </row>
    <row r="196" spans="4:10" x14ac:dyDescent="0.2">
      <c r="D196" t="s">
        <v>14793</v>
      </c>
      <c r="E196" t="s">
        <v>14792</v>
      </c>
      <c r="G196" t="str">
        <f t="shared" si="6"/>
        <v>R1CJUBILEE HOUSE</v>
      </c>
      <c r="H196" t="str">
        <f t="shared" si="7"/>
        <v>R1C</v>
      </c>
      <c r="I196" t="s">
        <v>540</v>
      </c>
      <c r="J196" t="s">
        <v>539</v>
      </c>
    </row>
    <row r="197" spans="4:10" x14ac:dyDescent="0.2">
      <c r="D197" t="s">
        <v>236</v>
      </c>
      <c r="E197" t="s">
        <v>13887</v>
      </c>
      <c r="G197" t="str">
        <f t="shared" si="6"/>
        <v>R1CLOWER MOUNTBATTON GALLERY</v>
      </c>
      <c r="H197" t="str">
        <f t="shared" si="7"/>
        <v>R1C</v>
      </c>
      <c r="I197" t="s">
        <v>542</v>
      </c>
      <c r="J197" t="s">
        <v>541</v>
      </c>
    </row>
    <row r="198" spans="4:10" x14ac:dyDescent="0.2">
      <c r="D198" t="s">
        <v>237</v>
      </c>
      <c r="E198" t="s">
        <v>13920</v>
      </c>
      <c r="G198" t="str">
        <f t="shared" si="6"/>
        <v>R1CLYMINGTON NEW FOREST HOSPITAL</v>
      </c>
      <c r="H198" t="str">
        <f t="shared" si="7"/>
        <v>R1C</v>
      </c>
      <c r="I198" t="s">
        <v>544</v>
      </c>
      <c r="J198" t="s">
        <v>543</v>
      </c>
    </row>
    <row r="199" spans="4:10" x14ac:dyDescent="0.2">
      <c r="D199" t="s">
        <v>239</v>
      </c>
      <c r="E199" t="s">
        <v>13977</v>
      </c>
      <c r="G199" t="str">
        <f t="shared" si="6"/>
        <v>R1CMILFORD WAR MEMORIAL HOSPITAL</v>
      </c>
      <c r="H199" t="str">
        <f t="shared" si="7"/>
        <v>R1C</v>
      </c>
      <c r="I199" t="s">
        <v>546</v>
      </c>
      <c r="J199" t="s">
        <v>545</v>
      </c>
    </row>
    <row r="200" spans="4:10" x14ac:dyDescent="0.2">
      <c r="D200" t="s">
        <v>240</v>
      </c>
      <c r="E200" t="s">
        <v>13991</v>
      </c>
      <c r="G200" t="str">
        <f t="shared" si="6"/>
        <v>R1CMINOR INJURIES UNIT</v>
      </c>
      <c r="H200" t="str">
        <f t="shared" si="7"/>
        <v>R1C</v>
      </c>
      <c r="I200" t="s">
        <v>548</v>
      </c>
      <c r="J200" t="s">
        <v>547</v>
      </c>
    </row>
    <row r="201" spans="4:10" x14ac:dyDescent="0.2">
      <c r="D201" t="s">
        <v>241</v>
      </c>
      <c r="E201" t="s">
        <v>14006</v>
      </c>
      <c r="G201" t="str">
        <f t="shared" si="6"/>
        <v>R1CMOORGREEN HOSPITAL</v>
      </c>
      <c r="H201" t="str">
        <f t="shared" si="7"/>
        <v>R1C</v>
      </c>
      <c r="I201" t="s">
        <v>550</v>
      </c>
      <c r="J201" t="s">
        <v>549</v>
      </c>
    </row>
    <row r="202" spans="4:10" x14ac:dyDescent="0.2">
      <c r="D202" t="s">
        <v>242</v>
      </c>
      <c r="E202" t="s">
        <v>14552</v>
      </c>
      <c r="G202" t="str">
        <f t="shared" si="6"/>
        <v>R1CNEW FOREST DAS</v>
      </c>
      <c r="H202" t="str">
        <f t="shared" si="7"/>
        <v>R1C</v>
      </c>
      <c r="I202" t="s">
        <v>552</v>
      </c>
      <c r="J202" t="s">
        <v>551</v>
      </c>
    </row>
    <row r="203" spans="4:10" x14ac:dyDescent="0.2">
      <c r="D203" s="9"/>
      <c r="E203" s="9"/>
      <c r="G203" t="str">
        <f t="shared" si="6"/>
        <v>R1CNO LIMITS</v>
      </c>
      <c r="H203" t="str">
        <f t="shared" si="7"/>
        <v>R1C</v>
      </c>
      <c r="I203" t="s">
        <v>554</v>
      </c>
      <c r="J203" t="s">
        <v>553</v>
      </c>
    </row>
    <row r="204" spans="4:10" x14ac:dyDescent="0.2">
      <c r="D204" s="59"/>
      <c r="E204" s="9"/>
      <c r="G204" t="str">
        <f t="shared" si="6"/>
        <v>R1CNO LIMITS - SHIRLEY</v>
      </c>
      <c r="H204" t="str">
        <f t="shared" si="7"/>
        <v>R1C</v>
      </c>
      <c r="I204" t="s">
        <v>556</v>
      </c>
      <c r="J204" t="s">
        <v>555</v>
      </c>
    </row>
    <row r="205" spans="4:10" x14ac:dyDescent="0.2">
      <c r="D205" s="9"/>
      <c r="E205" s="9"/>
      <c r="G205" t="str">
        <f t="shared" si="6"/>
        <v>R1CNO LIMITS - SHOLING</v>
      </c>
      <c r="H205" t="str">
        <f t="shared" si="7"/>
        <v>R1C</v>
      </c>
      <c r="I205" t="s">
        <v>558</v>
      </c>
      <c r="J205" t="s">
        <v>557</v>
      </c>
    </row>
    <row r="206" spans="4:10" x14ac:dyDescent="0.2">
      <c r="D206" s="9"/>
      <c r="E206" s="9"/>
      <c r="G206" t="str">
        <f t="shared" si="6"/>
        <v>R1COAKRIDGE HALL FOR ALL</v>
      </c>
      <c r="H206" t="str">
        <f t="shared" si="7"/>
        <v>R1C</v>
      </c>
      <c r="I206" t="s">
        <v>560</v>
      </c>
      <c r="J206" t="s">
        <v>559</v>
      </c>
    </row>
    <row r="207" spans="4:10" x14ac:dyDescent="0.2">
      <c r="D207" s="9"/>
      <c r="E207" s="9"/>
      <c r="G207" t="str">
        <f t="shared" si="6"/>
        <v>R1COLDER PERS MENTAL HEALTH</v>
      </c>
      <c r="H207" t="str">
        <f t="shared" si="7"/>
        <v>R1C</v>
      </c>
      <c r="I207" t="s">
        <v>562</v>
      </c>
      <c r="J207" t="s">
        <v>561</v>
      </c>
    </row>
    <row r="208" spans="4:10" x14ac:dyDescent="0.2">
      <c r="D208" s="9"/>
      <c r="E208" s="9"/>
      <c r="G208" t="str">
        <f t="shared" si="6"/>
        <v>R1CPETERSFIELD HOSPITAL</v>
      </c>
      <c r="H208" t="str">
        <f t="shared" si="7"/>
        <v>R1C</v>
      </c>
      <c r="I208" t="s">
        <v>564</v>
      </c>
      <c r="J208" t="s">
        <v>563</v>
      </c>
    </row>
    <row r="209" spans="7:10" x14ac:dyDescent="0.2">
      <c r="G209" t="str">
        <f t="shared" si="6"/>
        <v>R1CPICKLES COPPICE</v>
      </c>
      <c r="H209" t="str">
        <f t="shared" si="7"/>
        <v>R1C</v>
      </c>
      <c r="I209" t="s">
        <v>566</v>
      </c>
      <c r="J209" t="s">
        <v>565</v>
      </c>
    </row>
    <row r="210" spans="7:10" x14ac:dyDescent="0.2">
      <c r="G210" t="str">
        <f t="shared" si="6"/>
        <v>R1CPRINCESS ANNE HOSPITAL</v>
      </c>
      <c r="H210" t="str">
        <f t="shared" si="7"/>
        <v>R1C</v>
      </c>
      <c r="I210" t="s">
        <v>568</v>
      </c>
      <c r="J210" t="s">
        <v>567</v>
      </c>
    </row>
    <row r="211" spans="7:10" x14ac:dyDescent="0.2">
      <c r="G211" t="str">
        <f t="shared" si="6"/>
        <v>R1CQUEEN ALEXANDRA HOSPITAL</v>
      </c>
      <c r="H211" t="str">
        <f t="shared" si="7"/>
        <v>R1C</v>
      </c>
      <c r="I211" t="s">
        <v>570</v>
      </c>
      <c r="J211" t="s">
        <v>569</v>
      </c>
    </row>
    <row r="212" spans="7:10" x14ac:dyDescent="0.2">
      <c r="G212" t="str">
        <f t="shared" si="6"/>
        <v>R1CROMSEY HOSPITAL</v>
      </c>
      <c r="H212" t="str">
        <f t="shared" si="7"/>
        <v>R1C</v>
      </c>
      <c r="I212" t="s">
        <v>572</v>
      </c>
      <c r="J212" t="s">
        <v>571</v>
      </c>
    </row>
    <row r="213" spans="7:10" x14ac:dyDescent="0.2">
      <c r="G213" t="str">
        <f t="shared" si="6"/>
        <v>R1CSAINSBURYS</v>
      </c>
      <c r="H213" t="str">
        <f t="shared" si="7"/>
        <v>R1C</v>
      </c>
      <c r="I213" t="s">
        <v>574</v>
      </c>
      <c r="J213" t="s">
        <v>573</v>
      </c>
    </row>
    <row r="214" spans="7:10" x14ac:dyDescent="0.2">
      <c r="G214" t="str">
        <f t="shared" si="6"/>
        <v>R1CSNOWDON NEURO REHAB UNIT</v>
      </c>
      <c r="H214" t="str">
        <f t="shared" si="7"/>
        <v>R1C</v>
      </c>
      <c r="I214" t="s">
        <v>576</v>
      </c>
      <c r="J214" t="s">
        <v>575</v>
      </c>
    </row>
    <row r="215" spans="7:10" x14ac:dyDescent="0.2">
      <c r="G215" t="str">
        <f t="shared" si="6"/>
        <v>R1CSOUTHAMPTON GENERAL HOSPITAL</v>
      </c>
      <c r="H215" t="str">
        <f t="shared" si="7"/>
        <v>R1C</v>
      </c>
      <c r="I215" t="s">
        <v>578</v>
      </c>
      <c r="J215" t="s">
        <v>577</v>
      </c>
    </row>
    <row r="216" spans="7:10" x14ac:dyDescent="0.2">
      <c r="G216" t="str">
        <f t="shared" si="6"/>
        <v>R1CSPINNAKER WARD</v>
      </c>
      <c r="H216" t="str">
        <f t="shared" si="7"/>
        <v>R1C</v>
      </c>
      <c r="I216" t="s">
        <v>580</v>
      </c>
      <c r="J216" t="s">
        <v>579</v>
      </c>
    </row>
    <row r="217" spans="7:10" x14ac:dyDescent="0.2">
      <c r="G217" t="str">
        <f t="shared" si="6"/>
        <v>R1CST JAMES' HOSPITAL</v>
      </c>
      <c r="H217" t="str">
        <f t="shared" si="7"/>
        <v>R1C</v>
      </c>
      <c r="I217" t="s">
        <v>582</v>
      </c>
      <c r="J217" t="s">
        <v>581</v>
      </c>
    </row>
    <row r="218" spans="7:10" x14ac:dyDescent="0.2">
      <c r="G218" t="str">
        <f t="shared" si="6"/>
        <v>R1CST MARY'S HEALTH CAMPUS</v>
      </c>
      <c r="H218" t="str">
        <f t="shared" si="7"/>
        <v>R1C</v>
      </c>
      <c r="I218" t="s">
        <v>584</v>
      </c>
      <c r="J218" t="s">
        <v>583</v>
      </c>
    </row>
    <row r="219" spans="7:10" x14ac:dyDescent="0.2">
      <c r="G219" t="str">
        <f t="shared" si="6"/>
        <v>R1CSTONEHAM MUSCULOSKELETAL</v>
      </c>
      <c r="H219" t="str">
        <f t="shared" si="7"/>
        <v>R1C</v>
      </c>
      <c r="I219" t="s">
        <v>586</v>
      </c>
      <c r="J219" t="s">
        <v>585</v>
      </c>
    </row>
    <row r="220" spans="7:10" x14ac:dyDescent="0.2">
      <c r="G220" t="str">
        <f t="shared" si="6"/>
        <v>R1CTHE ORIGINAL PLACE</v>
      </c>
      <c r="H220" t="str">
        <f t="shared" si="7"/>
        <v>R1C</v>
      </c>
      <c r="I220" t="s">
        <v>588</v>
      </c>
      <c r="J220" t="s">
        <v>587</v>
      </c>
    </row>
    <row r="221" spans="7:10" x14ac:dyDescent="0.2">
      <c r="G221" t="str">
        <f t="shared" si="6"/>
        <v>R1CTHE POTTERIES</v>
      </c>
      <c r="H221" t="str">
        <f t="shared" si="7"/>
        <v>R1C</v>
      </c>
      <c r="I221" t="s">
        <v>590</v>
      </c>
      <c r="J221" t="s">
        <v>589</v>
      </c>
    </row>
    <row r="222" spans="7:10" x14ac:dyDescent="0.2">
      <c r="G222" t="str">
        <f t="shared" si="6"/>
        <v>R1CTHE ROYAL SOUTH HANTS HOSPITAL</v>
      </c>
      <c r="H222" t="str">
        <f t="shared" si="7"/>
        <v>R1C</v>
      </c>
      <c r="I222" t="s">
        <v>592</v>
      </c>
      <c r="J222" t="s">
        <v>591</v>
      </c>
    </row>
    <row r="223" spans="7:10" x14ac:dyDescent="0.2">
      <c r="G223" t="str">
        <f t="shared" si="6"/>
        <v>R1CVICTORY UNIT</v>
      </c>
      <c r="H223" t="str">
        <f t="shared" si="7"/>
        <v>R1C</v>
      </c>
      <c r="I223" t="s">
        <v>594</v>
      </c>
      <c r="J223" t="s">
        <v>593</v>
      </c>
    </row>
    <row r="224" spans="7:10" x14ac:dyDescent="0.2">
      <c r="G224" t="str">
        <f t="shared" si="6"/>
        <v>R1CWESTERN COMMUNITY HOSPITAL</v>
      </c>
      <c r="H224" t="str">
        <f t="shared" si="7"/>
        <v>R1C</v>
      </c>
      <c r="I224" t="s">
        <v>596</v>
      </c>
      <c r="J224" t="s">
        <v>595</v>
      </c>
    </row>
    <row r="225" spans="7:10" x14ac:dyDescent="0.2">
      <c r="G225" t="str">
        <f t="shared" si="6"/>
        <v>R1DAPCS SHREWSBURY</v>
      </c>
      <c r="H225" t="str">
        <f t="shared" si="7"/>
        <v>R1D</v>
      </c>
      <c r="I225" t="s">
        <v>598</v>
      </c>
      <c r="J225" t="s">
        <v>597</v>
      </c>
    </row>
    <row r="226" spans="7:10" x14ac:dyDescent="0.2">
      <c r="G226" t="str">
        <f t="shared" si="6"/>
        <v>R1DBEECHES HOSPITAL</v>
      </c>
      <c r="H226" t="str">
        <f t="shared" si="7"/>
        <v>R1D</v>
      </c>
      <c r="I226" t="s">
        <v>600</v>
      </c>
      <c r="J226" t="s">
        <v>599</v>
      </c>
    </row>
    <row r="227" spans="7:10" x14ac:dyDescent="0.2">
      <c r="G227" t="str">
        <f t="shared" si="6"/>
        <v>R1DBELLE VUE (GP)</v>
      </c>
      <c r="H227" t="str">
        <f t="shared" si="7"/>
        <v>R1D</v>
      </c>
      <c r="I227" t="s">
        <v>602</v>
      </c>
      <c r="J227" t="s">
        <v>601</v>
      </c>
    </row>
    <row r="228" spans="7:10" x14ac:dyDescent="0.2">
      <c r="G228" t="str">
        <f t="shared" si="6"/>
        <v>R1DBISHOPS CASTLE COMMUNITY HOSPITAL</v>
      </c>
      <c r="H228" t="str">
        <f t="shared" si="7"/>
        <v>R1D</v>
      </c>
      <c r="I228" t="s">
        <v>604</v>
      </c>
      <c r="J228" t="s">
        <v>603</v>
      </c>
    </row>
    <row r="229" spans="7:10" x14ac:dyDescent="0.2">
      <c r="G229" t="str">
        <f t="shared" si="6"/>
        <v>R1DBISHOPS CASTLE HOSP OPD1</v>
      </c>
      <c r="H229" t="str">
        <f t="shared" si="7"/>
        <v>R1D</v>
      </c>
      <c r="I229" t="s">
        <v>606</v>
      </c>
      <c r="J229" t="s">
        <v>605</v>
      </c>
    </row>
    <row r="230" spans="7:10" x14ac:dyDescent="0.2">
      <c r="G230" t="str">
        <f t="shared" si="6"/>
        <v>R1DBISHOPS CASTLE HOSPITAL</v>
      </c>
      <c r="H230" t="str">
        <f t="shared" si="7"/>
        <v>R1D</v>
      </c>
      <c r="I230" t="s">
        <v>608</v>
      </c>
      <c r="J230" t="s">
        <v>607</v>
      </c>
    </row>
    <row r="231" spans="7:10" x14ac:dyDescent="0.2">
      <c r="G231" t="str">
        <f t="shared" si="6"/>
        <v>R1DBRIDGNORTH COMMUNITY HOSPITAL</v>
      </c>
      <c r="H231" t="str">
        <f t="shared" si="7"/>
        <v>R1D</v>
      </c>
      <c r="I231" t="s">
        <v>610</v>
      </c>
      <c r="J231" t="s">
        <v>609</v>
      </c>
    </row>
    <row r="232" spans="7:10" x14ac:dyDescent="0.2">
      <c r="G232" t="str">
        <f t="shared" si="6"/>
        <v>R1DBRIDGNORTH HOSP OPD1</v>
      </c>
      <c r="H232" t="str">
        <f t="shared" si="7"/>
        <v>R1D</v>
      </c>
      <c r="I232" t="s">
        <v>612</v>
      </c>
      <c r="J232" t="s">
        <v>611</v>
      </c>
    </row>
    <row r="233" spans="7:10" x14ac:dyDescent="0.2">
      <c r="G233" t="str">
        <f t="shared" si="6"/>
        <v>R1DBRIDGNORTH HOSPITAL</v>
      </c>
      <c r="H233" t="str">
        <f t="shared" si="7"/>
        <v>R1D</v>
      </c>
      <c r="I233" t="s">
        <v>614</v>
      </c>
      <c r="J233" t="s">
        <v>613</v>
      </c>
    </row>
    <row r="234" spans="7:10" x14ac:dyDescent="0.2">
      <c r="G234" t="str">
        <f t="shared" si="6"/>
        <v>R1DBUTCHER ROW (GP)</v>
      </c>
      <c r="H234" t="str">
        <f t="shared" si="7"/>
        <v>R1D</v>
      </c>
      <c r="I234" t="s">
        <v>616</v>
      </c>
      <c r="J234" t="s">
        <v>615</v>
      </c>
    </row>
    <row r="235" spans="7:10" x14ac:dyDescent="0.2">
      <c r="G235" t="str">
        <f t="shared" si="6"/>
        <v>R1DCASTLE CARE CASTLEHAVEN</v>
      </c>
      <c r="H235" t="str">
        <f t="shared" si="7"/>
        <v>R1D</v>
      </c>
      <c r="I235" t="s">
        <v>618</v>
      </c>
      <c r="J235" t="s">
        <v>617</v>
      </c>
    </row>
    <row r="236" spans="7:10" x14ac:dyDescent="0.2">
      <c r="G236" t="str">
        <f t="shared" si="6"/>
        <v>R1DCLAREMONT BANK SITE (GP)</v>
      </c>
      <c r="H236" t="str">
        <f t="shared" si="7"/>
        <v>R1D</v>
      </c>
      <c r="I236" t="s">
        <v>620</v>
      </c>
      <c r="J236" t="s">
        <v>619</v>
      </c>
    </row>
    <row r="237" spans="7:10" x14ac:dyDescent="0.2">
      <c r="G237" t="str">
        <f t="shared" si="6"/>
        <v>R1DCLEE HILL (GP)</v>
      </c>
      <c r="H237" t="str">
        <f t="shared" si="7"/>
        <v>R1D</v>
      </c>
      <c r="I237" t="s">
        <v>622</v>
      </c>
      <c r="J237" t="s">
        <v>621</v>
      </c>
    </row>
    <row r="238" spans="7:10" x14ac:dyDescent="0.2">
      <c r="G238" t="str">
        <f t="shared" si="6"/>
        <v>R1DCRAVEN ARMS (GP)</v>
      </c>
      <c r="H238" t="str">
        <f t="shared" si="7"/>
        <v>R1D</v>
      </c>
      <c r="I238" t="s">
        <v>624</v>
      </c>
      <c r="J238" t="s">
        <v>623</v>
      </c>
    </row>
    <row r="239" spans="7:10" x14ac:dyDescent="0.2">
      <c r="G239" t="str">
        <f t="shared" si="6"/>
        <v>R1DCSMS 1</v>
      </c>
      <c r="H239" t="str">
        <f t="shared" si="7"/>
        <v>R1D</v>
      </c>
      <c r="I239" t="s">
        <v>626</v>
      </c>
      <c r="J239" t="s">
        <v>625</v>
      </c>
    </row>
    <row r="240" spans="7:10" x14ac:dyDescent="0.2">
      <c r="G240" t="str">
        <f t="shared" si="6"/>
        <v>R1DCSMS 2</v>
      </c>
      <c r="H240" t="str">
        <f t="shared" si="7"/>
        <v>R1D</v>
      </c>
      <c r="I240" t="s">
        <v>628</v>
      </c>
      <c r="J240" t="s">
        <v>627</v>
      </c>
    </row>
    <row r="241" spans="7:10" x14ac:dyDescent="0.2">
      <c r="G241" t="str">
        <f t="shared" si="6"/>
        <v>R1DDALE ACRE - SHROPSHIRE COMMUNITY HEALTH</v>
      </c>
      <c r="H241" t="str">
        <f t="shared" si="7"/>
        <v>R1D</v>
      </c>
      <c r="I241" t="s">
        <v>630</v>
      </c>
      <c r="J241" t="s">
        <v>629</v>
      </c>
    </row>
    <row r="242" spans="7:10" x14ac:dyDescent="0.2">
      <c r="G242" t="str">
        <f t="shared" si="6"/>
        <v>R1DDIMENSIONS (NSO) RESIDENTIAL HOME</v>
      </c>
      <c r="H242" t="str">
        <f t="shared" si="7"/>
        <v>R1D</v>
      </c>
      <c r="I242" t="s">
        <v>632</v>
      </c>
      <c r="J242" t="s">
        <v>631</v>
      </c>
    </row>
    <row r="243" spans="7:10" x14ac:dyDescent="0.2">
      <c r="G243" t="str">
        <f t="shared" si="6"/>
        <v>R1DFAMILY CONNECT</v>
      </c>
      <c r="H243" t="str">
        <f t="shared" si="7"/>
        <v>R1D</v>
      </c>
      <c r="I243" t="s">
        <v>634</v>
      </c>
      <c r="J243" t="s">
        <v>633</v>
      </c>
    </row>
    <row r="244" spans="7:10" x14ac:dyDescent="0.2">
      <c r="G244" t="str">
        <f t="shared" si="6"/>
        <v>R1DGLENVIEW</v>
      </c>
      <c r="H244" t="str">
        <f t="shared" si="7"/>
        <v>R1D</v>
      </c>
      <c r="I244" t="s">
        <v>636</v>
      </c>
      <c r="J244" t="s">
        <v>635</v>
      </c>
    </row>
    <row r="245" spans="7:10" x14ac:dyDescent="0.2">
      <c r="G245" t="str">
        <f t="shared" si="6"/>
        <v>R1DHADLEY LEARNING COMMUNITY</v>
      </c>
      <c r="H245" t="str">
        <f t="shared" si="7"/>
        <v>R1D</v>
      </c>
      <c r="I245" t="s">
        <v>638</v>
      </c>
      <c r="J245" t="s">
        <v>637</v>
      </c>
    </row>
    <row r="246" spans="7:10" x14ac:dyDescent="0.2">
      <c r="G246" t="str">
        <f t="shared" si="6"/>
        <v>R1DHIGHLEY (GP)</v>
      </c>
      <c r="H246" t="str">
        <f t="shared" si="7"/>
        <v>R1D</v>
      </c>
      <c r="I246" t="s">
        <v>640</v>
      </c>
      <c r="J246" t="s">
        <v>639</v>
      </c>
    </row>
    <row r="247" spans="7:10" x14ac:dyDescent="0.2">
      <c r="G247" t="str">
        <f t="shared" si="6"/>
        <v>R1DHINSTOCK MANOR</v>
      </c>
      <c r="H247" t="str">
        <f t="shared" si="7"/>
        <v>R1D</v>
      </c>
      <c r="I247" t="s">
        <v>642</v>
      </c>
      <c r="J247" t="s">
        <v>641</v>
      </c>
    </row>
    <row r="248" spans="7:10" x14ac:dyDescent="0.2">
      <c r="G248" t="str">
        <f t="shared" si="6"/>
        <v>R1DHODNET (GP)</v>
      </c>
      <c r="H248" t="str">
        <f t="shared" si="7"/>
        <v>R1D</v>
      </c>
      <c r="I248" t="s">
        <v>644</v>
      </c>
      <c r="J248" t="s">
        <v>643</v>
      </c>
    </row>
    <row r="249" spans="7:10" x14ac:dyDescent="0.2">
      <c r="G249" t="str">
        <f t="shared" si="6"/>
        <v>R1DIRONBRIDGE (GP)</v>
      </c>
      <c r="H249" t="str">
        <f t="shared" si="7"/>
        <v>R1D</v>
      </c>
      <c r="I249" t="s">
        <v>646</v>
      </c>
      <c r="J249" t="s">
        <v>645</v>
      </c>
    </row>
    <row r="250" spans="7:10" x14ac:dyDescent="0.2">
      <c r="G250" t="str">
        <f t="shared" si="6"/>
        <v>R1DKEEPER'S CRESCENT</v>
      </c>
      <c r="H250" t="str">
        <f t="shared" si="7"/>
        <v>R1D</v>
      </c>
      <c r="I250" t="s">
        <v>648</v>
      </c>
      <c r="J250" t="s">
        <v>647</v>
      </c>
    </row>
    <row r="251" spans="7:10" x14ac:dyDescent="0.2">
      <c r="G251" t="str">
        <f t="shared" si="6"/>
        <v>R1DLABURNHAMS</v>
      </c>
      <c r="H251" t="str">
        <f t="shared" si="7"/>
        <v>R1D</v>
      </c>
      <c r="I251" t="s">
        <v>650</v>
      </c>
      <c r="J251" t="s">
        <v>649</v>
      </c>
    </row>
    <row r="252" spans="7:10" x14ac:dyDescent="0.2">
      <c r="G252" t="str">
        <f t="shared" si="6"/>
        <v>R1DLIFESOURCE COLLABORATIVE PROCUREMENT HUB</v>
      </c>
      <c r="H252" t="str">
        <f t="shared" si="7"/>
        <v>R1D</v>
      </c>
      <c r="I252" t="s">
        <v>652</v>
      </c>
      <c r="J252" t="s">
        <v>651</v>
      </c>
    </row>
    <row r="253" spans="7:10" x14ac:dyDescent="0.2">
      <c r="G253" t="str">
        <f t="shared" si="6"/>
        <v>R1DLUDLOW COMMUNITY HOSPITAL</v>
      </c>
      <c r="H253" t="str">
        <f t="shared" si="7"/>
        <v>R1D</v>
      </c>
      <c r="I253" t="s">
        <v>654</v>
      </c>
      <c r="J253" t="s">
        <v>653</v>
      </c>
    </row>
    <row r="254" spans="7:10" x14ac:dyDescent="0.2">
      <c r="G254" t="str">
        <f t="shared" si="6"/>
        <v>R1DLUDLOW HOSP OPD1</v>
      </c>
      <c r="H254" t="str">
        <f t="shared" si="7"/>
        <v>R1D</v>
      </c>
      <c r="I254" t="s">
        <v>656</v>
      </c>
      <c r="J254" t="s">
        <v>655</v>
      </c>
    </row>
    <row r="255" spans="7:10" x14ac:dyDescent="0.2">
      <c r="G255" t="str">
        <f t="shared" ref="G255:G323" si="8">H255&amp;I255</f>
        <v>R1DLUDLOW HOSPITAL</v>
      </c>
      <c r="H255" t="str">
        <f t="shared" ref="H255:H323" si="9">LEFT(J255,3)</f>
        <v>R1D</v>
      </c>
      <c r="I255" t="s">
        <v>658</v>
      </c>
      <c r="J255" t="s">
        <v>657</v>
      </c>
    </row>
    <row r="256" spans="7:10" x14ac:dyDescent="0.2">
      <c r="G256" t="str">
        <f t="shared" si="8"/>
        <v>R1DMARKET DRAYTON COTTAGE HOSPITAL</v>
      </c>
      <c r="H256" t="str">
        <f t="shared" si="9"/>
        <v>R1D</v>
      </c>
      <c r="I256" t="s">
        <v>660</v>
      </c>
      <c r="J256" t="s">
        <v>659</v>
      </c>
    </row>
    <row r="257" spans="7:10" x14ac:dyDescent="0.2">
      <c r="G257" t="str">
        <f t="shared" si="8"/>
        <v>R1DNEWPORT (GP)</v>
      </c>
      <c r="H257" t="str">
        <f t="shared" si="9"/>
        <v>R1D</v>
      </c>
      <c r="I257" t="s">
        <v>662</v>
      </c>
      <c r="J257" t="s">
        <v>661</v>
      </c>
    </row>
    <row r="258" spans="7:10" x14ac:dyDescent="0.2">
      <c r="G258" t="str">
        <f t="shared" si="8"/>
        <v>R1DNEWPORT HOSPITAL</v>
      </c>
      <c r="H258" t="str">
        <f t="shared" si="9"/>
        <v>R1D</v>
      </c>
      <c r="I258" t="s">
        <v>664</v>
      </c>
      <c r="J258" t="s">
        <v>663</v>
      </c>
    </row>
    <row r="259" spans="7:10" x14ac:dyDescent="0.2">
      <c r="G259" t="str">
        <f t="shared" si="8"/>
        <v>R1DOCCUPATIONAL HEALTH DEPARTMENT - FENTON</v>
      </c>
      <c r="H259" t="str">
        <f t="shared" si="9"/>
        <v>R1D</v>
      </c>
      <c r="I259" t="s">
        <v>666</v>
      </c>
      <c r="J259" t="s">
        <v>665</v>
      </c>
    </row>
    <row r="260" spans="7:10" x14ac:dyDescent="0.2">
      <c r="G260" t="str">
        <f t="shared" si="8"/>
        <v>R1DOCCUPATIONAL HEALTH FENTON</v>
      </c>
      <c r="H260" t="str">
        <f t="shared" si="9"/>
        <v>R1D</v>
      </c>
      <c r="I260" t="s">
        <v>668</v>
      </c>
      <c r="J260" t="s">
        <v>667</v>
      </c>
    </row>
    <row r="261" spans="7:10" x14ac:dyDescent="0.2">
      <c r="G261" t="str">
        <f t="shared" si="8"/>
        <v>R1DOCCUPATIONAL HEALTH GAINS PARK</v>
      </c>
      <c r="H261" t="str">
        <f t="shared" si="9"/>
        <v>R1D</v>
      </c>
      <c r="I261" t="s">
        <v>670</v>
      </c>
      <c r="J261" t="s">
        <v>669</v>
      </c>
    </row>
    <row r="262" spans="7:10" x14ac:dyDescent="0.2">
      <c r="G262" t="str">
        <f t="shared" si="8"/>
        <v>R1DOLDFIELD RESIDENTIAL HOME</v>
      </c>
      <c r="H262" t="str">
        <f t="shared" si="9"/>
        <v>R1D</v>
      </c>
      <c r="I262" t="s">
        <v>672</v>
      </c>
      <c r="J262" t="s">
        <v>671</v>
      </c>
    </row>
    <row r="263" spans="7:10" x14ac:dyDescent="0.2">
      <c r="G263" t="str">
        <f t="shared" si="8"/>
        <v>R1DOSWESTRY SOCIAL &amp; HEALTH CARE</v>
      </c>
      <c r="H263" t="str">
        <f t="shared" si="9"/>
        <v>R1D</v>
      </c>
      <c r="I263" t="s">
        <v>674</v>
      </c>
      <c r="J263" t="s">
        <v>673</v>
      </c>
    </row>
    <row r="264" spans="7:10" x14ac:dyDescent="0.2">
      <c r="G264" t="str">
        <f t="shared" si="8"/>
        <v>R1DPLAS NEWYDD</v>
      </c>
      <c r="H264" t="str">
        <f t="shared" si="9"/>
        <v>R1D</v>
      </c>
      <c r="I264" t="s">
        <v>676</v>
      </c>
      <c r="J264" t="s">
        <v>675</v>
      </c>
    </row>
    <row r="265" spans="7:10" x14ac:dyDescent="0.2">
      <c r="G265" t="str">
        <f t="shared" si="8"/>
        <v>R1DTHE PRINCESS ROYAL HOSPITAL</v>
      </c>
      <c r="H265" t="str">
        <f t="shared" si="9"/>
        <v>R1D</v>
      </c>
      <c r="I265" t="s">
        <v>6981</v>
      </c>
      <c r="J265" t="s">
        <v>677</v>
      </c>
    </row>
    <row r="266" spans="7:10" x14ac:dyDescent="0.2">
      <c r="G266" t="str">
        <f t="shared" si="8"/>
        <v>R1DROBERT JONES &amp; AGNES HUNT ORTHOPAEDIC HOSPITAL</v>
      </c>
      <c r="H266" t="str">
        <f t="shared" si="9"/>
        <v>R1D</v>
      </c>
      <c r="I266" t="s">
        <v>680</v>
      </c>
      <c r="J266" t="s">
        <v>679</v>
      </c>
    </row>
    <row r="267" spans="7:10" x14ac:dyDescent="0.2">
      <c r="G267" t="str">
        <f t="shared" si="8"/>
        <v>R1DROYAL SHREWSBURY HOSPITAL</v>
      </c>
      <c r="H267" t="str">
        <f t="shared" si="9"/>
        <v>R1D</v>
      </c>
      <c r="I267" t="s">
        <v>682</v>
      </c>
      <c r="J267" t="s">
        <v>681</v>
      </c>
    </row>
    <row r="268" spans="7:10" x14ac:dyDescent="0.2">
      <c r="G268" t="str">
        <f t="shared" si="8"/>
        <v>R1DSEVERN FIELDS HEALTH VILLAGE</v>
      </c>
      <c r="H268" t="str">
        <f t="shared" si="9"/>
        <v>R1D</v>
      </c>
      <c r="I268" t="s">
        <v>684</v>
      </c>
      <c r="J268" t="s">
        <v>683</v>
      </c>
    </row>
    <row r="269" spans="7:10" x14ac:dyDescent="0.2">
      <c r="G269" t="str">
        <f t="shared" si="8"/>
        <v>R1DSHELTON HOSPITAL</v>
      </c>
      <c r="H269" t="str">
        <f t="shared" si="9"/>
        <v>R1D</v>
      </c>
      <c r="I269" t="s">
        <v>686</v>
      </c>
      <c r="J269" t="s">
        <v>685</v>
      </c>
    </row>
    <row r="270" spans="7:10" x14ac:dyDescent="0.2">
      <c r="G270" t="str">
        <f t="shared" si="8"/>
        <v>R1DSHERBOURNE</v>
      </c>
      <c r="H270" t="str">
        <f t="shared" si="9"/>
        <v>R1D</v>
      </c>
      <c r="I270" t="s">
        <v>688</v>
      </c>
      <c r="J270" t="s">
        <v>687</v>
      </c>
    </row>
    <row r="271" spans="7:10" x14ac:dyDescent="0.2">
      <c r="G271" t="str">
        <f t="shared" si="8"/>
        <v>R1DSINGLE POINT OF ACCESS</v>
      </c>
      <c r="H271" t="str">
        <f t="shared" si="9"/>
        <v>R1D</v>
      </c>
      <c r="I271" t="s">
        <v>690</v>
      </c>
      <c r="J271" t="s">
        <v>689</v>
      </c>
    </row>
    <row r="272" spans="7:10" x14ac:dyDescent="0.2">
      <c r="G272" t="str">
        <f t="shared" si="8"/>
        <v>R1DTELFORD AND WREKIN PCT COMMISSIONERS</v>
      </c>
      <c r="H272" t="str">
        <f t="shared" si="9"/>
        <v>R1D</v>
      </c>
      <c r="I272" t="s">
        <v>692</v>
      </c>
      <c r="J272" t="s">
        <v>691</v>
      </c>
    </row>
    <row r="273" spans="7:10" x14ac:dyDescent="0.2">
      <c r="G273" t="str">
        <f t="shared" si="8"/>
        <v>R1DTERRENCE HIGGINS TRUST WELLINGTON</v>
      </c>
      <c r="H273" t="str">
        <f t="shared" si="9"/>
        <v>R1D</v>
      </c>
      <c r="I273" t="s">
        <v>694</v>
      </c>
      <c r="J273" t="s">
        <v>693</v>
      </c>
    </row>
    <row r="274" spans="7:10" x14ac:dyDescent="0.2">
      <c r="G274" t="str">
        <f t="shared" si="8"/>
        <v>R1DTHE HEATHERS</v>
      </c>
      <c r="H274" t="str">
        <f t="shared" si="9"/>
        <v>R1D</v>
      </c>
      <c r="I274" t="s">
        <v>696</v>
      </c>
      <c r="J274" t="s">
        <v>695</v>
      </c>
    </row>
    <row r="275" spans="7:10" x14ac:dyDescent="0.2">
      <c r="G275" t="str">
        <f t="shared" si="8"/>
        <v>R1DTHE LAUREL'S</v>
      </c>
      <c r="H275" t="str">
        <f t="shared" si="9"/>
        <v>R1D</v>
      </c>
      <c r="I275" t="s">
        <v>698</v>
      </c>
      <c r="J275" t="s">
        <v>697</v>
      </c>
    </row>
    <row r="276" spans="7:10" x14ac:dyDescent="0.2">
      <c r="G276" t="str">
        <f t="shared" si="8"/>
        <v>R1DTHE MEWS</v>
      </c>
      <c r="H276" t="str">
        <f t="shared" si="9"/>
        <v>R1D</v>
      </c>
      <c r="I276" t="s">
        <v>700</v>
      </c>
      <c r="J276" t="s">
        <v>699</v>
      </c>
    </row>
    <row r="277" spans="7:10" x14ac:dyDescent="0.2">
      <c r="G277" t="str">
        <f t="shared" si="8"/>
        <v>R1DTHE MOUNT</v>
      </c>
      <c r="H277" t="str">
        <f t="shared" si="9"/>
        <v>R1D</v>
      </c>
      <c r="I277" t="s">
        <v>702</v>
      </c>
      <c r="J277" t="s">
        <v>701</v>
      </c>
    </row>
    <row r="278" spans="7:10" x14ac:dyDescent="0.2">
      <c r="G278" t="str">
        <f t="shared" si="8"/>
        <v>R1DTHE OLD BARN</v>
      </c>
      <c r="H278" t="str">
        <f t="shared" si="9"/>
        <v>R1D</v>
      </c>
      <c r="I278" t="s">
        <v>704</v>
      </c>
      <c r="J278" t="s">
        <v>703</v>
      </c>
    </row>
    <row r="279" spans="7:10" x14ac:dyDescent="0.2">
      <c r="G279" t="str">
        <f t="shared" si="8"/>
        <v>R1DVISION HOMES (1A)</v>
      </c>
      <c r="H279" t="str">
        <f t="shared" si="9"/>
        <v>R1D</v>
      </c>
      <c r="I279" t="s">
        <v>706</v>
      </c>
      <c r="J279" t="s">
        <v>705</v>
      </c>
    </row>
    <row r="280" spans="7:10" x14ac:dyDescent="0.2">
      <c r="G280" t="str">
        <f t="shared" si="8"/>
        <v>R1DWEST BANK</v>
      </c>
      <c r="H280" t="str">
        <f t="shared" si="9"/>
        <v>R1D</v>
      </c>
      <c r="I280" t="s">
        <v>708</v>
      </c>
      <c r="J280" t="s">
        <v>707</v>
      </c>
    </row>
    <row r="281" spans="7:10" x14ac:dyDescent="0.2">
      <c r="G281" t="str">
        <f t="shared" si="8"/>
        <v>R1DWHITCHURCH COMMUNITY HOSPITAL</v>
      </c>
      <c r="H281" t="str">
        <f t="shared" si="9"/>
        <v>R1D</v>
      </c>
      <c r="I281" t="s">
        <v>710</v>
      </c>
      <c r="J281" t="s">
        <v>709</v>
      </c>
    </row>
    <row r="282" spans="7:10" x14ac:dyDescent="0.2">
      <c r="G282" t="str">
        <f t="shared" si="8"/>
        <v>R1DWHITCHURCH HOSP OPD1</v>
      </c>
      <c r="H282" t="str">
        <f t="shared" si="9"/>
        <v>R1D</v>
      </c>
      <c r="I282" t="s">
        <v>712</v>
      </c>
      <c r="J282" t="s">
        <v>711</v>
      </c>
    </row>
    <row r="283" spans="7:10" x14ac:dyDescent="0.2">
      <c r="G283" t="str">
        <f t="shared" si="8"/>
        <v xml:space="preserve">R1DWHITCHURCH HOSPITAL </v>
      </c>
      <c r="H283" t="str">
        <f t="shared" si="9"/>
        <v>R1D</v>
      </c>
      <c r="I283" t="s">
        <v>714</v>
      </c>
      <c r="J283" t="s">
        <v>713</v>
      </c>
    </row>
    <row r="284" spans="7:10" x14ac:dyDescent="0.2">
      <c r="G284" t="str">
        <f t="shared" si="8"/>
        <v>R1DWREXHAM MAELOR HOSPITAL</v>
      </c>
      <c r="H284" t="str">
        <f t="shared" si="9"/>
        <v>R1D</v>
      </c>
      <c r="I284" t="s">
        <v>716</v>
      </c>
      <c r="J284" t="s">
        <v>715</v>
      </c>
    </row>
    <row r="285" spans="7:10" x14ac:dyDescent="0.2">
      <c r="G285" t="str">
        <f t="shared" si="8"/>
        <v>RW1ST MARY'S HOSPITAL</v>
      </c>
      <c r="H285" t="s">
        <v>193</v>
      </c>
      <c r="I285" t="s">
        <v>265</v>
      </c>
      <c r="J285" s="87" t="s">
        <v>14745</v>
      </c>
    </row>
    <row r="286" spans="7:10" x14ac:dyDescent="0.2">
      <c r="G286" t="str">
        <f t="shared" si="8"/>
        <v>RW1JUBILEE UNIT HARRY SOTNICK HOUSE</v>
      </c>
      <c r="H286" t="s">
        <v>193</v>
      </c>
      <c r="I286" t="s">
        <v>14818</v>
      </c>
      <c r="J286" s="87" t="s">
        <v>14817</v>
      </c>
    </row>
    <row r="287" spans="7:10" x14ac:dyDescent="0.2">
      <c r="G287" t="str">
        <f t="shared" si="8"/>
        <v>RW1ST MARY'S HEALTH CAMPUS</v>
      </c>
      <c r="H287" t="s">
        <v>193</v>
      </c>
      <c r="I287" t="s">
        <v>584</v>
      </c>
      <c r="J287" s="87" t="s">
        <v>583</v>
      </c>
    </row>
    <row r="288" spans="7:10" x14ac:dyDescent="0.2">
      <c r="G288" t="str">
        <f t="shared" si="8"/>
        <v>RW1JUBILEE HOUSE</v>
      </c>
      <c r="H288" t="s">
        <v>193</v>
      </c>
      <c r="I288" t="s">
        <v>540</v>
      </c>
      <c r="J288" s="87" t="s">
        <v>14270</v>
      </c>
    </row>
    <row r="289" spans="7:10" x14ac:dyDescent="0.2">
      <c r="G289" t="str">
        <f t="shared" si="8"/>
        <v>RW1ST JAMES' HOSPITAL</v>
      </c>
      <c r="H289" t="s">
        <v>193</v>
      </c>
      <c r="I289" t="s">
        <v>582</v>
      </c>
      <c r="J289" s="87" t="s">
        <v>4939</v>
      </c>
    </row>
    <row r="290" spans="7:10" x14ac:dyDescent="0.2">
      <c r="G290" t="str">
        <f t="shared" ref="G290" si="10">H290&amp;I290</f>
        <v>RW1WESTERN COMMUNITY HOSPITAL</v>
      </c>
      <c r="H290" t="s">
        <v>193</v>
      </c>
      <c r="I290" t="s">
        <v>596</v>
      </c>
      <c r="J290" s="87" t="s">
        <v>4970</v>
      </c>
    </row>
    <row r="291" spans="7:10" x14ac:dyDescent="0.2">
      <c r="G291" t="str">
        <f t="shared" si="8"/>
        <v>R1HAINSLEY UNIT</v>
      </c>
      <c r="H291" t="str">
        <f t="shared" si="9"/>
        <v>R1H</v>
      </c>
      <c r="I291" t="s">
        <v>730</v>
      </c>
      <c r="J291" t="s">
        <v>729</v>
      </c>
    </row>
    <row r="292" spans="7:10" x14ac:dyDescent="0.2">
      <c r="G292" t="str">
        <f t="shared" si="8"/>
        <v>R1HBLT BIRTH CENTRE</v>
      </c>
      <c r="H292" t="str">
        <f t="shared" si="9"/>
        <v>R1H</v>
      </c>
      <c r="I292" t="s">
        <v>732</v>
      </c>
      <c r="J292" t="s">
        <v>731</v>
      </c>
    </row>
    <row r="293" spans="7:10" x14ac:dyDescent="0.2">
      <c r="G293" t="str">
        <f t="shared" si="8"/>
        <v>R1HBLT PRIVATE HOSPITALS</v>
      </c>
      <c r="H293" t="str">
        <f t="shared" si="9"/>
        <v>R1H</v>
      </c>
      <c r="I293" t="s">
        <v>734</v>
      </c>
      <c r="J293" t="s">
        <v>733</v>
      </c>
    </row>
    <row r="294" spans="7:10" x14ac:dyDescent="0.2">
      <c r="G294" t="str">
        <f t="shared" si="8"/>
        <v>R1HGATEWAY SURGICAL CENTRE</v>
      </c>
      <c r="H294" t="str">
        <f t="shared" si="9"/>
        <v>R1H</v>
      </c>
      <c r="I294" t="s">
        <v>736</v>
      </c>
      <c r="J294" t="s">
        <v>735</v>
      </c>
    </row>
    <row r="295" spans="7:10" x14ac:dyDescent="0.2">
      <c r="G295" t="str">
        <f t="shared" si="8"/>
        <v>R1HMILE END HOSPITAL</v>
      </c>
      <c r="H295" t="str">
        <f t="shared" si="9"/>
        <v>R1H</v>
      </c>
      <c r="I295" t="s">
        <v>738</v>
      </c>
      <c r="J295" t="s">
        <v>737</v>
      </c>
    </row>
    <row r="296" spans="7:10" x14ac:dyDescent="0.2">
      <c r="G296" t="str">
        <f t="shared" si="8"/>
        <v>R1HNEWHAM GENERAL HOSPITAL</v>
      </c>
      <c r="H296" t="str">
        <f t="shared" si="9"/>
        <v>R1H</v>
      </c>
      <c r="I296" t="s">
        <v>740</v>
      </c>
      <c r="J296" t="s">
        <v>739</v>
      </c>
    </row>
    <row r="297" spans="7:10" x14ac:dyDescent="0.2">
      <c r="G297" t="str">
        <f t="shared" si="8"/>
        <v>R1HST BARTHOLOMEW'S HOSPITAL</v>
      </c>
      <c r="H297" t="str">
        <f t="shared" si="9"/>
        <v>R1H</v>
      </c>
      <c r="I297" t="s">
        <v>742</v>
      </c>
      <c r="J297" t="s">
        <v>741</v>
      </c>
    </row>
    <row r="298" spans="7:10" x14ac:dyDescent="0.2">
      <c r="G298" t="str">
        <f t="shared" si="8"/>
        <v>R1HTHE LONDON CHEST HOSPITAL</v>
      </c>
      <c r="H298" t="str">
        <f t="shared" si="9"/>
        <v>R1H</v>
      </c>
      <c r="I298" t="s">
        <v>744</v>
      </c>
      <c r="J298" t="s">
        <v>743</v>
      </c>
    </row>
    <row r="299" spans="7:10" x14ac:dyDescent="0.2">
      <c r="G299" t="str">
        <f t="shared" si="8"/>
        <v>R1HTHE ROYAL LONDON HOSPITAL</v>
      </c>
      <c r="H299" t="str">
        <f t="shared" si="9"/>
        <v>R1H</v>
      </c>
      <c r="I299" t="s">
        <v>746</v>
      </c>
      <c r="J299" t="s">
        <v>745</v>
      </c>
    </row>
    <row r="300" spans="7:10" x14ac:dyDescent="0.2">
      <c r="G300" t="str">
        <f t="shared" si="8"/>
        <v>R1HWHIPPS CROSS AT SILVERTHORN MEDICAL</v>
      </c>
      <c r="H300" t="str">
        <f t="shared" si="9"/>
        <v>R1H</v>
      </c>
      <c r="I300" t="s">
        <v>748</v>
      </c>
      <c r="J300" t="s">
        <v>747</v>
      </c>
    </row>
    <row r="301" spans="7:10" x14ac:dyDescent="0.2">
      <c r="G301" t="str">
        <f t="shared" si="8"/>
        <v>R1HWHIPPS CROSS UNIVERSITY HOSPITAL</v>
      </c>
      <c r="H301" t="str">
        <f t="shared" si="9"/>
        <v>R1H</v>
      </c>
      <c r="I301" t="s">
        <v>750</v>
      </c>
      <c r="J301" t="s">
        <v>749</v>
      </c>
    </row>
    <row r="302" spans="7:10" x14ac:dyDescent="0.2">
      <c r="G302" t="str">
        <f t="shared" si="8"/>
        <v>R1K EDGWARE COMMUNITY HOSPITAL</v>
      </c>
      <c r="H302" t="str">
        <f t="shared" si="9"/>
        <v>R1K</v>
      </c>
      <c r="I302" t="s">
        <v>752</v>
      </c>
      <c r="J302" t="s">
        <v>751</v>
      </c>
    </row>
    <row r="303" spans="7:10" x14ac:dyDescent="0.2">
      <c r="G303" t="str">
        <f t="shared" si="8"/>
        <v>R1KCENTRAL MIDDLESEX HOSPITAL</v>
      </c>
      <c r="H303" t="str">
        <f t="shared" si="9"/>
        <v>R1K</v>
      </c>
      <c r="I303" t="s">
        <v>754</v>
      </c>
      <c r="J303" t="s">
        <v>753</v>
      </c>
    </row>
    <row r="304" spans="7:10" x14ac:dyDescent="0.2">
      <c r="G304" t="str">
        <f t="shared" si="8"/>
        <v>R1KEALING HOSPITAL</v>
      </c>
      <c r="H304" t="str">
        <f t="shared" si="9"/>
        <v>R1K</v>
      </c>
      <c r="I304" t="s">
        <v>756</v>
      </c>
      <c r="J304" t="s">
        <v>755</v>
      </c>
    </row>
    <row r="305" spans="7:10" x14ac:dyDescent="0.2">
      <c r="G305" t="str">
        <f t="shared" si="8"/>
        <v>R1KNORTHWICK PARK HOSPITAL</v>
      </c>
      <c r="H305" t="str">
        <f t="shared" si="9"/>
        <v>R1K</v>
      </c>
      <c r="I305" t="s">
        <v>758</v>
      </c>
      <c r="J305" t="s">
        <v>757</v>
      </c>
    </row>
    <row r="306" spans="7:10" x14ac:dyDescent="0.2">
      <c r="G306" t="str">
        <f t="shared" si="8"/>
        <v>R1KNORTHWICK PARK HOSPITAL  STARRS HARROW</v>
      </c>
      <c r="H306" t="str">
        <f t="shared" si="9"/>
        <v>R1K</v>
      </c>
      <c r="I306" t="s">
        <v>760</v>
      </c>
      <c r="J306" t="s">
        <v>759</v>
      </c>
    </row>
    <row r="307" spans="7:10" x14ac:dyDescent="0.2">
      <c r="G307" t="str">
        <f t="shared" si="8"/>
        <v>R1KNORTHWICK PARK HOSPITAL ELCO COMMUNITY</v>
      </c>
      <c r="H307" t="str">
        <f t="shared" si="9"/>
        <v>R1K</v>
      </c>
      <c r="I307" t="s">
        <v>762</v>
      </c>
      <c r="J307" t="s">
        <v>761</v>
      </c>
    </row>
    <row r="308" spans="7:10" x14ac:dyDescent="0.2">
      <c r="G308" t="str">
        <f t="shared" si="8"/>
        <v xml:space="preserve">R1KST MARKS HOSPITAL </v>
      </c>
      <c r="H308" t="str">
        <f t="shared" si="9"/>
        <v>R1K</v>
      </c>
      <c r="I308" t="s">
        <v>764</v>
      </c>
      <c r="J308" t="s">
        <v>763</v>
      </c>
    </row>
    <row r="309" spans="7:10" x14ac:dyDescent="0.2">
      <c r="G309" t="str">
        <f t="shared" si="8"/>
        <v>R1KURGENT CARE CENTRE CENTAL MIDDLESEX HOSPITAL</v>
      </c>
      <c r="H309" t="str">
        <f t="shared" si="9"/>
        <v>R1K</v>
      </c>
      <c r="I309" t="s">
        <v>766</v>
      </c>
      <c r="J309" t="s">
        <v>765</v>
      </c>
    </row>
    <row r="310" spans="7:10" x14ac:dyDescent="0.2">
      <c r="G310" t="str">
        <f t="shared" si="8"/>
        <v>R1KURGENT CARE CENTRE EALING HOSPITAL</v>
      </c>
      <c r="H310" t="str">
        <f t="shared" si="9"/>
        <v>R1K</v>
      </c>
      <c r="I310" t="s">
        <v>768</v>
      </c>
      <c r="J310" t="s">
        <v>767</v>
      </c>
    </row>
    <row r="311" spans="7:10" x14ac:dyDescent="0.2">
      <c r="G311" t="str">
        <f t="shared" si="8"/>
        <v>R1LARCHER UNIT</v>
      </c>
      <c r="H311" t="str">
        <f t="shared" si="9"/>
        <v>R1L</v>
      </c>
      <c r="I311" t="s">
        <v>770</v>
      </c>
      <c r="J311" t="s">
        <v>769</v>
      </c>
    </row>
    <row r="312" spans="7:10" x14ac:dyDescent="0.2">
      <c r="G312" t="str">
        <f t="shared" si="8"/>
        <v>R1LBRAINTREE - THE GABLES</v>
      </c>
      <c r="H312" t="str">
        <f t="shared" si="9"/>
        <v>R1L</v>
      </c>
      <c r="I312" t="s">
        <v>772</v>
      </c>
      <c r="J312" t="s">
        <v>771</v>
      </c>
    </row>
    <row r="313" spans="7:10" x14ac:dyDescent="0.2">
      <c r="G313" t="str">
        <f t="shared" si="8"/>
        <v>R1LBROCKFIELD HOUSE</v>
      </c>
      <c r="H313" t="str">
        <f t="shared" si="9"/>
        <v>R1L</v>
      </c>
      <c r="I313" t="s">
        <v>774</v>
      </c>
      <c r="J313" t="s">
        <v>773</v>
      </c>
    </row>
    <row r="314" spans="7:10" x14ac:dyDescent="0.2">
      <c r="G314" t="str">
        <f t="shared" si="8"/>
        <v>R1LCHELMSFORD - THE LINDEN CENTRE</v>
      </c>
      <c r="H314" t="str">
        <f t="shared" si="9"/>
        <v>R1L</v>
      </c>
      <c r="I314" t="s">
        <v>776</v>
      </c>
      <c r="J314" t="s">
        <v>775</v>
      </c>
    </row>
    <row r="315" spans="7:10" x14ac:dyDescent="0.2">
      <c r="G315" t="str">
        <f t="shared" si="8"/>
        <v>R1LCLACTON - MENTAL HEALTH SERVICES - CLACTON HOSPITAL</v>
      </c>
      <c r="H315" t="str">
        <f t="shared" si="9"/>
        <v>R1L</v>
      </c>
      <c r="I315" t="s">
        <v>778</v>
      </c>
      <c r="J315" t="s">
        <v>777</v>
      </c>
    </row>
    <row r="316" spans="7:10" x14ac:dyDescent="0.2">
      <c r="G316" t="str">
        <f t="shared" si="8"/>
        <v>R1LCLIFTON LODGE</v>
      </c>
      <c r="H316" t="str">
        <f t="shared" si="9"/>
        <v>R1L</v>
      </c>
      <c r="I316" t="s">
        <v>780</v>
      </c>
      <c r="J316" t="s">
        <v>779</v>
      </c>
    </row>
    <row r="317" spans="7:10" x14ac:dyDescent="0.2">
      <c r="G317" t="str">
        <f t="shared" si="8"/>
        <v>R1LCOLCHESTER PRIMARY CARE CENTRE</v>
      </c>
      <c r="H317" t="str">
        <f t="shared" si="9"/>
        <v>R1L</v>
      </c>
      <c r="I317" t="s">
        <v>14602</v>
      </c>
      <c r="J317" t="s">
        <v>14601</v>
      </c>
    </row>
    <row r="318" spans="7:10" x14ac:dyDescent="0.2">
      <c r="G318" t="str">
        <f t="shared" si="8"/>
        <v>R1LCOLCHESTER - KING'S WOOD CENTRE</v>
      </c>
      <c r="H318" t="str">
        <f t="shared" si="9"/>
        <v>R1L</v>
      </c>
      <c r="I318" t="s">
        <v>782</v>
      </c>
      <c r="J318" t="s">
        <v>781</v>
      </c>
    </row>
    <row r="319" spans="7:10" x14ac:dyDescent="0.2">
      <c r="G319" t="str">
        <f t="shared" si="8"/>
        <v>R1LCOLCHESTER - THE BRAMBLES</v>
      </c>
      <c r="H319" t="str">
        <f t="shared" si="9"/>
        <v>R1L</v>
      </c>
      <c r="I319" t="s">
        <v>784</v>
      </c>
      <c r="J319" t="s">
        <v>783</v>
      </c>
    </row>
    <row r="320" spans="7:10" x14ac:dyDescent="0.2">
      <c r="G320" t="str">
        <f t="shared" si="8"/>
        <v>R1LCOLCHESTER - THE LAKES</v>
      </c>
      <c r="H320" t="str">
        <f t="shared" si="9"/>
        <v>R1L</v>
      </c>
      <c r="I320" t="s">
        <v>786</v>
      </c>
      <c r="J320" t="s">
        <v>785</v>
      </c>
    </row>
    <row r="321" spans="7:10" x14ac:dyDescent="0.2">
      <c r="G321" t="str">
        <f t="shared" si="8"/>
        <v>R1LCUMBERLEDGE CENTRE</v>
      </c>
      <c r="H321" t="str">
        <f t="shared" si="9"/>
        <v>R1L</v>
      </c>
      <c r="I321" t="s">
        <v>788</v>
      </c>
      <c r="J321" t="s">
        <v>787</v>
      </c>
    </row>
    <row r="322" spans="7:10" x14ac:dyDescent="0.2">
      <c r="G322" t="str">
        <f t="shared" si="8"/>
        <v>R1LHARLOW - DERWENT CENTRE</v>
      </c>
      <c r="H322" t="str">
        <f t="shared" si="9"/>
        <v>R1L</v>
      </c>
      <c r="I322" t="s">
        <v>790</v>
      </c>
      <c r="J322" t="s">
        <v>789</v>
      </c>
    </row>
    <row r="323" spans="7:10" x14ac:dyDescent="0.2">
      <c r="G323" t="str">
        <f t="shared" si="8"/>
        <v>R1LHARLOW - SYDENHAM HOUSE</v>
      </c>
      <c r="H323" t="str">
        <f t="shared" si="9"/>
        <v>R1L</v>
      </c>
      <c r="I323" t="s">
        <v>792</v>
      </c>
      <c r="J323" t="s">
        <v>791</v>
      </c>
    </row>
    <row r="324" spans="7:10" x14ac:dyDescent="0.2">
      <c r="G324" t="str">
        <f t="shared" ref="G324:G383" si="11">H324&amp;I324</f>
        <v>R1LMENTAL HEALTH UNIT (BASILDON)</v>
      </c>
      <c r="H324" t="str">
        <f t="shared" ref="H324:H383" si="12">LEFT(J324,3)</f>
        <v>R1L</v>
      </c>
      <c r="I324" t="s">
        <v>794</v>
      </c>
      <c r="J324" t="s">
        <v>793</v>
      </c>
    </row>
    <row r="325" spans="7:10" x14ac:dyDescent="0.2">
      <c r="G325" t="str">
        <f t="shared" si="11"/>
        <v>R1LMOUNTNESSING COURT</v>
      </c>
      <c r="H325" t="str">
        <f t="shared" si="12"/>
        <v>R1L</v>
      </c>
      <c r="I325" t="s">
        <v>796</v>
      </c>
      <c r="J325" t="s">
        <v>795</v>
      </c>
    </row>
    <row r="326" spans="7:10" x14ac:dyDescent="0.2">
      <c r="G326" t="str">
        <f t="shared" si="11"/>
        <v>R1LROBIN PINTO UNIT</v>
      </c>
      <c r="H326" t="str">
        <f t="shared" si="12"/>
        <v>R1L</v>
      </c>
      <c r="I326" t="s">
        <v>800</v>
      </c>
      <c r="J326" t="s">
        <v>799</v>
      </c>
    </row>
    <row r="327" spans="7:10" x14ac:dyDescent="0.2">
      <c r="G327" t="str">
        <f t="shared" si="11"/>
        <v>R1LROCHFORD COMMUNITY HOSPITAL</v>
      </c>
      <c r="H327" t="str">
        <f t="shared" si="12"/>
        <v>R1L</v>
      </c>
      <c r="I327" t="s">
        <v>802</v>
      </c>
      <c r="J327" t="s">
        <v>801</v>
      </c>
    </row>
    <row r="328" spans="7:10" x14ac:dyDescent="0.2">
      <c r="G328" t="str">
        <f t="shared" si="11"/>
        <v>R1LSAFFRON WALDEN COMMUNITY HOSPITAL</v>
      </c>
      <c r="H328" t="str">
        <f t="shared" si="12"/>
        <v>R1L</v>
      </c>
      <c r="I328" t="s">
        <v>804</v>
      </c>
      <c r="J328" t="s">
        <v>803</v>
      </c>
    </row>
    <row r="329" spans="7:10" x14ac:dyDescent="0.2">
      <c r="G329" t="str">
        <f t="shared" si="11"/>
        <v>R1LST MARGARET'S HOSPITAL</v>
      </c>
      <c r="H329" t="str">
        <f t="shared" si="12"/>
        <v>R1L</v>
      </c>
      <c r="I329" t="s">
        <v>806</v>
      </c>
      <c r="J329" t="s">
        <v>805</v>
      </c>
    </row>
    <row r="330" spans="7:10" x14ac:dyDescent="0.2">
      <c r="G330" t="str">
        <f t="shared" si="11"/>
        <v>R1LTHE CRYSTAL CENTRE</v>
      </c>
      <c r="H330" t="str">
        <f t="shared" si="12"/>
        <v>R1L</v>
      </c>
      <c r="I330" t="s">
        <v>808</v>
      </c>
      <c r="J330" t="s">
        <v>807</v>
      </c>
    </row>
    <row r="331" spans="7:10" x14ac:dyDescent="0.2">
      <c r="G331" t="str">
        <f t="shared" si="11"/>
        <v>R1LTHURROCK COMMUNITY HOSPITAL</v>
      </c>
      <c r="H331" t="str">
        <f t="shared" si="12"/>
        <v>R1L</v>
      </c>
      <c r="I331" t="s">
        <v>810</v>
      </c>
      <c r="J331" t="s">
        <v>809</v>
      </c>
    </row>
    <row r="332" spans="7:10" x14ac:dyDescent="0.2">
      <c r="G332" t="str">
        <f t="shared" si="11"/>
        <v>R1LWOODLEA CLINIC (LEARNING DISABILITY SERVICE)</v>
      </c>
      <c r="H332" t="str">
        <f t="shared" si="12"/>
        <v>R1L</v>
      </c>
      <c r="I332" t="s">
        <v>812</v>
      </c>
      <c r="J332" t="s">
        <v>811</v>
      </c>
    </row>
    <row r="333" spans="7:10" x14ac:dyDescent="0.2">
      <c r="G333" t="str">
        <f t="shared" si="11"/>
        <v>R1FST MARY'S HOSPITAL</v>
      </c>
      <c r="H333" t="s">
        <v>113</v>
      </c>
      <c r="I333" t="s">
        <v>265</v>
      </c>
      <c r="J333" t="s">
        <v>14758</v>
      </c>
    </row>
    <row r="334" spans="7:10" x14ac:dyDescent="0.2">
      <c r="G334" t="str">
        <f t="shared" si="11"/>
        <v>RA2FARNHAM HOSPITAL</v>
      </c>
      <c r="H334" t="str">
        <f t="shared" si="12"/>
        <v>RA2</v>
      </c>
      <c r="I334" t="s">
        <v>814</v>
      </c>
      <c r="J334" t="s">
        <v>813</v>
      </c>
    </row>
    <row r="335" spans="7:10" x14ac:dyDescent="0.2">
      <c r="G335" t="str">
        <f t="shared" si="11"/>
        <v>RA2FRIMLEY PARK HOSPITAL</v>
      </c>
      <c r="H335" t="str">
        <f t="shared" si="12"/>
        <v>RA2</v>
      </c>
      <c r="I335" t="s">
        <v>816</v>
      </c>
      <c r="J335" t="s">
        <v>815</v>
      </c>
    </row>
    <row r="336" spans="7:10" x14ac:dyDescent="0.2">
      <c r="G336" t="str">
        <f t="shared" si="11"/>
        <v>RA2HASLEMERE HOSPITAL</v>
      </c>
      <c r="H336" t="str">
        <f t="shared" si="12"/>
        <v>RA2</v>
      </c>
      <c r="I336" t="s">
        <v>818</v>
      </c>
      <c r="J336" t="s">
        <v>817</v>
      </c>
    </row>
    <row r="337" spans="7:10" x14ac:dyDescent="0.2">
      <c r="G337" t="str">
        <f t="shared" si="11"/>
        <v>RA2ROYAL SURREY COUNTY HOSPITAL</v>
      </c>
      <c r="H337" t="str">
        <f t="shared" si="12"/>
        <v>RA2</v>
      </c>
      <c r="I337" t="s">
        <v>820</v>
      </c>
      <c r="J337" t="s">
        <v>819</v>
      </c>
    </row>
    <row r="338" spans="7:10" x14ac:dyDescent="0.2">
      <c r="G338" t="str">
        <f t="shared" si="11"/>
        <v>RA7BRISTOL EYE HOSPITAL</v>
      </c>
      <c r="H338" t="str">
        <f t="shared" si="12"/>
        <v>RA7</v>
      </c>
      <c r="I338" t="s">
        <v>825</v>
      </c>
      <c r="J338" t="s">
        <v>824</v>
      </c>
    </row>
    <row r="339" spans="7:10" x14ac:dyDescent="0.2">
      <c r="G339" t="str">
        <f t="shared" si="11"/>
        <v>RA7BRISTOL HAEMATOLOGY AND ONCOLOGY CENTRE</v>
      </c>
      <c r="H339" t="str">
        <f t="shared" si="12"/>
        <v>RA7</v>
      </c>
      <c r="I339" t="s">
        <v>827</v>
      </c>
      <c r="J339" t="s">
        <v>826</v>
      </c>
    </row>
    <row r="340" spans="7:10" x14ac:dyDescent="0.2">
      <c r="G340" t="str">
        <f t="shared" si="11"/>
        <v>RA7BRISTOL ROYAL HOSPITAL FOR CHILDREN</v>
      </c>
      <c r="H340" t="str">
        <f t="shared" si="12"/>
        <v>RA7</v>
      </c>
      <c r="I340" t="s">
        <v>829</v>
      </c>
      <c r="J340" t="s">
        <v>828</v>
      </c>
    </row>
    <row r="341" spans="7:10" x14ac:dyDescent="0.2">
      <c r="G341" t="str">
        <f t="shared" si="11"/>
        <v>RA7BRISTOL ROYAL INFIRMARY</v>
      </c>
      <c r="H341" t="str">
        <f t="shared" si="12"/>
        <v>RA7</v>
      </c>
      <c r="I341" t="s">
        <v>831</v>
      </c>
      <c r="J341" t="s">
        <v>830</v>
      </c>
    </row>
    <row r="342" spans="7:10" x14ac:dyDescent="0.2">
      <c r="G342" t="str">
        <f t="shared" si="11"/>
        <v>RA7KEYNSHAM HOSPITAL</v>
      </c>
      <c r="H342" t="str">
        <f t="shared" si="12"/>
        <v>RA7</v>
      </c>
      <c r="I342" t="s">
        <v>833</v>
      </c>
      <c r="J342" t="s">
        <v>832</v>
      </c>
    </row>
    <row r="343" spans="7:10" x14ac:dyDescent="0.2">
      <c r="G343" t="str">
        <f t="shared" si="11"/>
        <v>RA7SOUTH BRISTOL COMMUNITY HOSPITAL</v>
      </c>
      <c r="H343" t="str">
        <f t="shared" si="12"/>
        <v>RA7</v>
      </c>
      <c r="I343" t="s">
        <v>835</v>
      </c>
      <c r="J343" t="s">
        <v>834</v>
      </c>
    </row>
    <row r="344" spans="7:10" x14ac:dyDescent="0.2">
      <c r="G344" t="str">
        <f t="shared" si="11"/>
        <v>RA7ST MICHAEL'S HOSPITAL</v>
      </c>
      <c r="H344" t="str">
        <f t="shared" si="12"/>
        <v>RA7</v>
      </c>
      <c r="I344" t="s">
        <v>718</v>
      </c>
      <c r="J344" t="s">
        <v>836</v>
      </c>
    </row>
    <row r="345" spans="7:10" x14ac:dyDescent="0.2">
      <c r="G345" t="str">
        <f t="shared" si="11"/>
        <v>RA7UNIVERSITY OF BRISTOL DENTAL HOSPITAL</v>
      </c>
      <c r="H345" t="str">
        <f t="shared" si="12"/>
        <v>RA7</v>
      </c>
      <c r="I345" t="s">
        <v>838</v>
      </c>
      <c r="J345" t="s">
        <v>837</v>
      </c>
    </row>
    <row r="346" spans="7:10" x14ac:dyDescent="0.2">
      <c r="G346" t="str">
        <f t="shared" si="11"/>
        <v>RA7WESTON GENERAL HOSPITAL</v>
      </c>
      <c r="H346" t="str">
        <f t="shared" si="12"/>
        <v>RA7</v>
      </c>
      <c r="I346" t="s">
        <v>821</v>
      </c>
      <c r="J346" t="s">
        <v>14157</v>
      </c>
    </row>
    <row r="347" spans="7:10" x14ac:dyDescent="0.2">
      <c r="G347" t="str">
        <f t="shared" si="11"/>
        <v>RA9ASHBURTON AND BUCKFASTLEIGH HOSPITAL</v>
      </c>
      <c r="H347" t="str">
        <f t="shared" si="12"/>
        <v>RA9</v>
      </c>
      <c r="I347" t="s">
        <v>719</v>
      </c>
      <c r="J347" t="s">
        <v>839</v>
      </c>
    </row>
    <row r="348" spans="7:10" x14ac:dyDescent="0.2">
      <c r="G348" t="str">
        <f t="shared" si="11"/>
        <v>RA9BOVEY TRACEY HOSPITAL</v>
      </c>
      <c r="H348" t="str">
        <f t="shared" si="12"/>
        <v>RA9</v>
      </c>
      <c r="I348" t="s">
        <v>720</v>
      </c>
      <c r="J348" t="s">
        <v>840</v>
      </c>
    </row>
    <row r="349" spans="7:10" x14ac:dyDescent="0.2">
      <c r="G349" t="str">
        <f t="shared" si="11"/>
        <v xml:space="preserve">RA9BRIXHAM HOSPITAL </v>
      </c>
      <c r="H349" t="str">
        <f t="shared" si="12"/>
        <v>RA9</v>
      </c>
      <c r="I349" t="s">
        <v>842</v>
      </c>
      <c r="J349" t="s">
        <v>841</v>
      </c>
    </row>
    <row r="350" spans="7:10" x14ac:dyDescent="0.2">
      <c r="G350" t="str">
        <f t="shared" si="11"/>
        <v>RA9DARTMOUTH HOSPITAL</v>
      </c>
      <c r="H350" t="str">
        <f t="shared" si="12"/>
        <v>RA9</v>
      </c>
      <c r="I350" t="s">
        <v>722</v>
      </c>
      <c r="J350" t="s">
        <v>843</v>
      </c>
    </row>
    <row r="351" spans="7:10" x14ac:dyDescent="0.2">
      <c r="G351" t="str">
        <f t="shared" si="11"/>
        <v>RA9DAWLISH HOSPITAL</v>
      </c>
      <c r="H351" t="str">
        <f t="shared" si="12"/>
        <v>RA9</v>
      </c>
      <c r="I351" t="s">
        <v>723</v>
      </c>
      <c r="J351" t="s">
        <v>844</v>
      </c>
    </row>
    <row r="352" spans="7:10" x14ac:dyDescent="0.2">
      <c r="G352" t="str">
        <f t="shared" si="11"/>
        <v>RA9NEWTON ABBOT HOSPITAL</v>
      </c>
      <c r="H352" t="str">
        <f t="shared" si="12"/>
        <v>RA9</v>
      </c>
      <c r="I352" t="s">
        <v>724</v>
      </c>
      <c r="J352" t="s">
        <v>845</v>
      </c>
    </row>
    <row r="353" spans="7:10" x14ac:dyDescent="0.2">
      <c r="G353" t="str">
        <f t="shared" si="11"/>
        <v>RA9PAIGNTON HOSPITAL</v>
      </c>
      <c r="H353" t="str">
        <f t="shared" si="12"/>
        <v>RA9</v>
      </c>
      <c r="I353" t="s">
        <v>725</v>
      </c>
      <c r="J353" t="s">
        <v>846</v>
      </c>
    </row>
    <row r="354" spans="7:10" x14ac:dyDescent="0.2">
      <c r="G354" t="str">
        <f t="shared" si="11"/>
        <v>RA9TEIGNMOUTH HOSPITAL</v>
      </c>
      <c r="H354" t="str">
        <f t="shared" si="12"/>
        <v>RA9</v>
      </c>
      <c r="I354" t="s">
        <v>726</v>
      </c>
      <c r="J354" t="s">
        <v>847</v>
      </c>
    </row>
    <row r="355" spans="7:10" x14ac:dyDescent="0.2">
      <c r="G355" t="str">
        <f t="shared" si="11"/>
        <v>RA9TORBAY HOSPITAL</v>
      </c>
      <c r="H355" t="str">
        <f t="shared" si="12"/>
        <v>RA9</v>
      </c>
      <c r="I355" t="s">
        <v>849</v>
      </c>
      <c r="J355" t="s">
        <v>848</v>
      </c>
    </row>
    <row r="356" spans="7:10" x14ac:dyDescent="0.2">
      <c r="G356" t="str">
        <f t="shared" si="11"/>
        <v>RA9TOTNES HOSPITAL</v>
      </c>
      <c r="H356" t="str">
        <f t="shared" si="12"/>
        <v>RA9</v>
      </c>
      <c r="I356" t="s">
        <v>727</v>
      </c>
      <c r="J356" t="s">
        <v>850</v>
      </c>
    </row>
    <row r="357" spans="7:10" x14ac:dyDescent="0.2">
      <c r="G357" t="str">
        <f t="shared" si="11"/>
        <v>RAEBRADFORD ROYAL INFIRMARY</v>
      </c>
      <c r="H357" t="str">
        <f t="shared" si="12"/>
        <v>RAE</v>
      </c>
      <c r="I357" t="s">
        <v>852</v>
      </c>
      <c r="J357" t="s">
        <v>851</v>
      </c>
    </row>
    <row r="358" spans="7:10" x14ac:dyDescent="0.2">
      <c r="G358" t="str">
        <f t="shared" si="11"/>
        <v>RAEST LUKES HOSPITAL</v>
      </c>
      <c r="H358" t="str">
        <f t="shared" si="12"/>
        <v>RAE</v>
      </c>
      <c r="I358" t="s">
        <v>854</v>
      </c>
      <c r="J358" t="s">
        <v>853</v>
      </c>
    </row>
    <row r="359" spans="7:10" x14ac:dyDescent="0.2">
      <c r="G359" t="str">
        <f t="shared" si="11"/>
        <v>RAJBASILDON HOSPITAL</v>
      </c>
      <c r="H359" t="str">
        <f t="shared" si="12"/>
        <v>RAJ</v>
      </c>
      <c r="I359" t="s">
        <v>856</v>
      </c>
      <c r="J359" t="s">
        <v>855</v>
      </c>
    </row>
    <row r="360" spans="7:10" x14ac:dyDescent="0.2">
      <c r="G360" t="str">
        <f t="shared" si="11"/>
        <v>RAJBRENTWOOD COMMUNITY HOSPITAL</v>
      </c>
      <c r="H360" t="str">
        <f t="shared" si="12"/>
        <v>RAJ</v>
      </c>
      <c r="I360" t="s">
        <v>858</v>
      </c>
      <c r="J360" t="s">
        <v>857</v>
      </c>
    </row>
    <row r="361" spans="7:10" x14ac:dyDescent="0.2">
      <c r="G361" t="str">
        <f t="shared" si="11"/>
        <v>RAJCHELMSFORD AND ESSEX HOSPITAL</v>
      </c>
      <c r="H361" t="str">
        <f t="shared" si="12"/>
        <v>RAJ</v>
      </c>
      <c r="I361" t="s">
        <v>14167</v>
      </c>
      <c r="J361" t="s">
        <v>14168</v>
      </c>
    </row>
    <row r="362" spans="7:10" x14ac:dyDescent="0.2">
      <c r="G362" t="str">
        <f t="shared" si="11"/>
        <v>RAJMID ESSEX HOSPITAL</v>
      </c>
      <c r="H362" t="str">
        <f t="shared" si="12"/>
        <v>RAJ</v>
      </c>
      <c r="I362" t="s">
        <v>14195</v>
      </c>
      <c r="J362" t="s">
        <v>14196</v>
      </c>
    </row>
    <row r="363" spans="7:10" x14ac:dyDescent="0.2">
      <c r="G363" t="str">
        <f t="shared" si="11"/>
        <v>RAJQUEEN'S HOSPITAL</v>
      </c>
      <c r="H363" t="str">
        <f t="shared" si="12"/>
        <v>RAJ</v>
      </c>
      <c r="I363" t="s">
        <v>1491</v>
      </c>
      <c r="J363" t="s">
        <v>14169</v>
      </c>
    </row>
    <row r="364" spans="7:10" x14ac:dyDescent="0.2">
      <c r="G364" t="str">
        <f t="shared" si="11"/>
        <v>RAJSOUTHEND HOSPITAL</v>
      </c>
      <c r="H364" t="str">
        <f t="shared" si="12"/>
        <v>RAJ</v>
      </c>
      <c r="I364" t="s">
        <v>860</v>
      </c>
      <c r="J364" t="s">
        <v>859</v>
      </c>
    </row>
    <row r="365" spans="7:10" x14ac:dyDescent="0.2">
      <c r="G365" t="str">
        <f t="shared" si="11"/>
        <v>RAJST MICHAEL'S HOSPITAL</v>
      </c>
      <c r="H365" t="str">
        <f t="shared" si="12"/>
        <v>RAJ</v>
      </c>
      <c r="I365" t="s">
        <v>718</v>
      </c>
      <c r="J365" t="s">
        <v>14170</v>
      </c>
    </row>
    <row r="366" spans="7:10" x14ac:dyDescent="0.2">
      <c r="G366" t="str">
        <f t="shared" si="11"/>
        <v>RAJST PETER'S HOSPITAL</v>
      </c>
      <c r="H366" t="str">
        <f t="shared" si="12"/>
        <v>RAJ</v>
      </c>
      <c r="I366" t="s">
        <v>4127</v>
      </c>
      <c r="J366" t="s">
        <v>14171</v>
      </c>
    </row>
    <row r="367" spans="7:10" x14ac:dyDescent="0.2">
      <c r="G367" t="str">
        <f t="shared" si="11"/>
        <v>RALBARNET HOSPITAL</v>
      </c>
      <c r="H367" t="str">
        <f t="shared" si="12"/>
        <v>RAL</v>
      </c>
      <c r="I367" t="s">
        <v>862</v>
      </c>
      <c r="J367" t="s">
        <v>861</v>
      </c>
    </row>
    <row r="368" spans="7:10" x14ac:dyDescent="0.2">
      <c r="G368" t="str">
        <f t="shared" si="11"/>
        <v>RALCHASE FARM HOSPITAL</v>
      </c>
      <c r="H368" t="str">
        <f t="shared" si="12"/>
        <v>RAL</v>
      </c>
      <c r="I368" t="s">
        <v>864</v>
      </c>
      <c r="J368" t="s">
        <v>863</v>
      </c>
    </row>
    <row r="369" spans="7:10" x14ac:dyDescent="0.2">
      <c r="G369" t="str">
        <f t="shared" si="11"/>
        <v>RALEDGWARE COMMUNITY HOSPITAL</v>
      </c>
      <c r="H369" t="str">
        <f t="shared" si="12"/>
        <v>RAL</v>
      </c>
      <c r="I369" t="s">
        <v>866</v>
      </c>
      <c r="J369" t="s">
        <v>865</v>
      </c>
    </row>
    <row r="370" spans="7:10" x14ac:dyDescent="0.2">
      <c r="G370" t="str">
        <f t="shared" si="11"/>
        <v>RALFINCHLEY MEMORIAL HOSPITAL</v>
      </c>
      <c r="H370" t="str">
        <f t="shared" si="12"/>
        <v>RAL</v>
      </c>
      <c r="I370" t="s">
        <v>868</v>
      </c>
      <c r="J370" t="s">
        <v>867</v>
      </c>
    </row>
    <row r="371" spans="7:10" x14ac:dyDescent="0.2">
      <c r="G371" t="str">
        <f t="shared" si="11"/>
        <v>RALHARPENDEN MEMORIAL HOSPITAL</v>
      </c>
      <c r="H371" t="str">
        <f t="shared" si="12"/>
        <v>RAL</v>
      </c>
      <c r="I371" t="s">
        <v>870</v>
      </c>
      <c r="J371" t="s">
        <v>869</v>
      </c>
    </row>
    <row r="372" spans="7:10" x14ac:dyDescent="0.2">
      <c r="G372" t="str">
        <f t="shared" si="11"/>
        <v>RALMOUNT VERNON HOSPITAL</v>
      </c>
      <c r="H372" t="str">
        <f t="shared" si="12"/>
        <v>RAL</v>
      </c>
      <c r="I372" t="s">
        <v>872</v>
      </c>
      <c r="J372" t="s">
        <v>871</v>
      </c>
    </row>
    <row r="373" spans="7:10" x14ac:dyDescent="0.2">
      <c r="G373" t="str">
        <f t="shared" si="11"/>
        <v>RALQUEEN MARY'S HOUSE</v>
      </c>
      <c r="H373" t="str">
        <f t="shared" si="12"/>
        <v>RAL</v>
      </c>
      <c r="I373" t="s">
        <v>874</v>
      </c>
      <c r="J373" t="s">
        <v>873</v>
      </c>
    </row>
    <row r="374" spans="7:10" x14ac:dyDescent="0.2">
      <c r="G374" t="str">
        <f t="shared" si="11"/>
        <v>RALROYAL FREE HOSPITAL</v>
      </c>
      <c r="H374" t="str">
        <f t="shared" si="12"/>
        <v>RAL</v>
      </c>
      <c r="I374" t="s">
        <v>876</v>
      </c>
      <c r="J374" t="s">
        <v>875</v>
      </c>
    </row>
    <row r="375" spans="7:10" x14ac:dyDescent="0.2">
      <c r="G375" t="str">
        <f t="shared" si="11"/>
        <v>RALNORTH MIDDLESEX HOSPITAL</v>
      </c>
      <c r="H375" t="s">
        <v>170</v>
      </c>
      <c r="I375" t="s">
        <v>886</v>
      </c>
      <c r="J375" t="s">
        <v>885</v>
      </c>
    </row>
    <row r="376" spans="7:10" x14ac:dyDescent="0.2">
      <c r="G376" t="str">
        <f t="shared" si="11"/>
        <v>RALST. ALBANS CITY HOSPITAL</v>
      </c>
      <c r="H376" t="str">
        <f t="shared" si="12"/>
        <v>RAL</v>
      </c>
      <c r="I376" t="s">
        <v>878</v>
      </c>
      <c r="J376" t="s">
        <v>877</v>
      </c>
    </row>
    <row r="377" spans="7:10" x14ac:dyDescent="0.2">
      <c r="G377" t="str">
        <f t="shared" si="11"/>
        <v>RALWATFORD GENERAL HOSPITAL</v>
      </c>
      <c r="H377" t="str">
        <f t="shared" si="12"/>
        <v>RAL</v>
      </c>
      <c r="I377" t="s">
        <v>880</v>
      </c>
      <c r="J377" t="s">
        <v>879</v>
      </c>
    </row>
    <row r="378" spans="7:10" x14ac:dyDescent="0.2">
      <c r="G378" t="str">
        <f t="shared" si="11"/>
        <v>RANROYAL NATIONAL ORTHOPAEDIC HOSPITAL (BOLSOVER STREET)</v>
      </c>
      <c r="H378" t="str">
        <f t="shared" si="12"/>
        <v>RAN</v>
      </c>
      <c r="I378" t="s">
        <v>882</v>
      </c>
      <c r="J378" t="s">
        <v>881</v>
      </c>
    </row>
    <row r="379" spans="7:10" x14ac:dyDescent="0.2">
      <c r="G379" t="str">
        <f t="shared" si="11"/>
        <v>RANTHE ROYAL NATIONAL ORTHOPAEDIC HOSPITAL (STANMORE)</v>
      </c>
      <c r="H379" t="str">
        <f t="shared" si="12"/>
        <v>RAN</v>
      </c>
      <c r="I379" t="s">
        <v>884</v>
      </c>
      <c r="J379" t="s">
        <v>883</v>
      </c>
    </row>
    <row r="380" spans="7:10" x14ac:dyDescent="0.2">
      <c r="G380" t="str">
        <f t="shared" si="11"/>
        <v>RASHILLINGDON HOSPITAL</v>
      </c>
      <c r="H380" t="str">
        <f t="shared" si="12"/>
        <v>RAS</v>
      </c>
      <c r="I380" t="s">
        <v>888</v>
      </c>
      <c r="J380" t="s">
        <v>887</v>
      </c>
    </row>
    <row r="381" spans="7:10" x14ac:dyDescent="0.2">
      <c r="G381" t="str">
        <f t="shared" si="11"/>
        <v>RASMOUNT VERNON HOSPITAL SITE</v>
      </c>
      <c r="H381" t="str">
        <f t="shared" si="12"/>
        <v>RAS</v>
      </c>
      <c r="I381" t="s">
        <v>890</v>
      </c>
      <c r="J381" t="s">
        <v>889</v>
      </c>
    </row>
    <row r="382" spans="7:10" x14ac:dyDescent="0.2">
      <c r="G382" t="str">
        <f t="shared" si="11"/>
        <v>RATBARKING HOSPITAL</v>
      </c>
      <c r="H382" t="str">
        <f t="shared" si="12"/>
        <v>RAT</v>
      </c>
      <c r="I382" t="s">
        <v>892</v>
      </c>
      <c r="J382" t="s">
        <v>891</v>
      </c>
    </row>
    <row r="383" spans="7:10" x14ac:dyDescent="0.2">
      <c r="G383" t="str">
        <f t="shared" si="11"/>
        <v>RATBASILDON HOSPITAL</v>
      </c>
      <c r="H383" t="str">
        <f t="shared" si="12"/>
        <v>RAT</v>
      </c>
      <c r="I383" t="s">
        <v>856</v>
      </c>
      <c r="J383" t="s">
        <v>893</v>
      </c>
    </row>
    <row r="384" spans="7:10" x14ac:dyDescent="0.2">
      <c r="G384" t="str">
        <f t="shared" ref="G384:G444" si="13">H384&amp;I384</f>
        <v>RATBILLERICAY COMMUNITY HOSPITAL</v>
      </c>
      <c r="H384" t="str">
        <f t="shared" ref="H384:H444" si="14">LEFT(J384,3)</f>
        <v>RAT</v>
      </c>
      <c r="I384" t="s">
        <v>895</v>
      </c>
      <c r="J384" t="s">
        <v>894</v>
      </c>
    </row>
    <row r="385" spans="7:10" x14ac:dyDescent="0.2">
      <c r="G385" t="str">
        <f t="shared" si="13"/>
        <v>RATBRENTWOOD COMMUNITY HOSPITAL</v>
      </c>
      <c r="H385" t="str">
        <f t="shared" si="14"/>
        <v>RAT</v>
      </c>
      <c r="I385" t="s">
        <v>858</v>
      </c>
      <c r="J385" t="s">
        <v>896</v>
      </c>
    </row>
    <row r="386" spans="7:10" x14ac:dyDescent="0.2">
      <c r="G386" t="str">
        <f t="shared" si="13"/>
        <v>RATBROOKSIDE</v>
      </c>
      <c r="H386" t="str">
        <f t="shared" si="14"/>
        <v>RAT</v>
      </c>
      <c r="I386" t="s">
        <v>898</v>
      </c>
      <c r="J386" t="s">
        <v>897</v>
      </c>
    </row>
    <row r="387" spans="7:10" x14ac:dyDescent="0.2">
      <c r="G387" t="str">
        <f t="shared" si="13"/>
        <v>RATCHADWELL HEATH (CHS)</v>
      </c>
      <c r="H387" t="str">
        <f t="shared" si="14"/>
        <v>RAT</v>
      </c>
      <c r="I387" t="s">
        <v>900</v>
      </c>
      <c r="J387" t="s">
        <v>899</v>
      </c>
    </row>
    <row r="388" spans="7:10" x14ac:dyDescent="0.2">
      <c r="G388" t="str">
        <f t="shared" si="13"/>
        <v>RATCHILD &amp; FAMILY FOREST</v>
      </c>
      <c r="H388" t="str">
        <f t="shared" si="14"/>
        <v>RAT</v>
      </c>
      <c r="I388" t="s">
        <v>902</v>
      </c>
      <c r="J388" t="s">
        <v>901</v>
      </c>
    </row>
    <row r="389" spans="7:10" x14ac:dyDescent="0.2">
      <c r="G389" t="str">
        <f t="shared" si="13"/>
        <v>RATCOMMUNITY PAEDIATRICS - CDC</v>
      </c>
      <c r="H389" t="str">
        <f t="shared" si="14"/>
        <v>RAT</v>
      </c>
      <c r="I389" t="s">
        <v>904</v>
      </c>
      <c r="J389" t="s">
        <v>903</v>
      </c>
    </row>
    <row r="390" spans="7:10" x14ac:dyDescent="0.2">
      <c r="G390" t="str">
        <f t="shared" si="13"/>
        <v>RATDRUG &amp; ALCOHOL ILFORD</v>
      </c>
      <c r="H390" t="str">
        <f t="shared" si="14"/>
        <v>RAT</v>
      </c>
      <c r="I390" t="s">
        <v>906</v>
      </c>
      <c r="J390" t="s">
        <v>905</v>
      </c>
    </row>
    <row r="391" spans="7:10" x14ac:dyDescent="0.2">
      <c r="G391" t="str">
        <f t="shared" si="13"/>
        <v>RATFACE TO FACE</v>
      </c>
      <c r="H391" t="str">
        <f t="shared" si="14"/>
        <v>RAT</v>
      </c>
      <c r="I391" t="s">
        <v>908</v>
      </c>
      <c r="J391" t="s">
        <v>907</v>
      </c>
    </row>
    <row r="392" spans="7:10" x14ac:dyDescent="0.2">
      <c r="G392" t="str">
        <f t="shared" si="13"/>
        <v>RATFIVE ELMS (CHS)</v>
      </c>
      <c r="H392" t="str">
        <f t="shared" si="14"/>
        <v>RAT</v>
      </c>
      <c r="I392" t="s">
        <v>910</v>
      </c>
      <c r="J392" t="s">
        <v>909</v>
      </c>
    </row>
    <row r="393" spans="7:10" x14ac:dyDescent="0.2">
      <c r="G393" t="str">
        <f t="shared" si="13"/>
        <v>RATFOXGLOVE WARD</v>
      </c>
      <c r="H393" t="str">
        <f t="shared" si="14"/>
        <v>RAT</v>
      </c>
      <c r="I393" t="s">
        <v>912</v>
      </c>
      <c r="J393" t="s">
        <v>911</v>
      </c>
    </row>
    <row r="394" spans="7:10" x14ac:dyDescent="0.2">
      <c r="G394" t="str">
        <f t="shared" si="13"/>
        <v>RATGALLEON AND HERONWOOD</v>
      </c>
      <c r="H394" t="str">
        <f t="shared" si="14"/>
        <v>RAT</v>
      </c>
      <c r="I394" t="s">
        <v>914</v>
      </c>
      <c r="J394" t="s">
        <v>913</v>
      </c>
    </row>
    <row r="395" spans="7:10" x14ac:dyDescent="0.2">
      <c r="G395" t="str">
        <f t="shared" si="13"/>
        <v>RATGOODMAYES HOSPITAL</v>
      </c>
      <c r="H395" t="str">
        <f t="shared" si="14"/>
        <v>RAT</v>
      </c>
      <c r="I395" t="s">
        <v>916</v>
      </c>
      <c r="J395" t="s">
        <v>915</v>
      </c>
    </row>
    <row r="396" spans="7:10" x14ac:dyDescent="0.2">
      <c r="G396" t="str">
        <f t="shared" si="13"/>
        <v>RATGREENTHORNE</v>
      </c>
      <c r="H396" t="str">
        <f t="shared" si="14"/>
        <v>RAT</v>
      </c>
      <c r="I396" t="s">
        <v>918</v>
      </c>
      <c r="J396" t="s">
        <v>917</v>
      </c>
    </row>
    <row r="397" spans="7:10" x14ac:dyDescent="0.2">
      <c r="G397" t="str">
        <f t="shared" si="13"/>
        <v>RATGREENTHORNE</v>
      </c>
      <c r="H397" t="str">
        <f t="shared" si="14"/>
        <v>RAT</v>
      </c>
      <c r="I397" t="s">
        <v>918</v>
      </c>
      <c r="J397" t="s">
        <v>919</v>
      </c>
    </row>
    <row r="398" spans="7:10" x14ac:dyDescent="0.2">
      <c r="G398" t="str">
        <f t="shared" si="13"/>
        <v>RATGROVELANDS DAY HOSPITAL</v>
      </c>
      <c r="H398" t="str">
        <f t="shared" si="14"/>
        <v>RAT</v>
      </c>
      <c r="I398" t="s">
        <v>921</v>
      </c>
      <c r="J398" t="s">
        <v>920</v>
      </c>
    </row>
    <row r="399" spans="7:10" x14ac:dyDescent="0.2">
      <c r="G399" t="str">
        <f t="shared" si="13"/>
        <v>RATHAWKWELL COURT</v>
      </c>
      <c r="H399" t="str">
        <f t="shared" si="14"/>
        <v>RAT</v>
      </c>
      <c r="I399" t="s">
        <v>923</v>
      </c>
      <c r="J399" t="s">
        <v>922</v>
      </c>
    </row>
    <row r="400" spans="7:10" x14ac:dyDescent="0.2">
      <c r="G400" t="str">
        <f t="shared" si="13"/>
        <v>RATHERONWOOD AND GALLEON</v>
      </c>
      <c r="H400" t="str">
        <f t="shared" si="14"/>
        <v>RAT</v>
      </c>
      <c r="I400" t="s">
        <v>925</v>
      </c>
      <c r="J400" t="s">
        <v>924</v>
      </c>
    </row>
    <row r="401" spans="7:10" x14ac:dyDescent="0.2">
      <c r="G401" t="str">
        <f t="shared" si="13"/>
        <v>RATINITIAL ASSESSMENT (HAV)</v>
      </c>
      <c r="H401" t="str">
        <f t="shared" si="14"/>
        <v>RAT</v>
      </c>
      <c r="I401" t="s">
        <v>927</v>
      </c>
      <c r="J401" t="s">
        <v>926</v>
      </c>
    </row>
    <row r="402" spans="7:10" x14ac:dyDescent="0.2">
      <c r="G402" t="str">
        <f t="shared" si="13"/>
        <v>RATJULIA ENGWELL (CHS)</v>
      </c>
      <c r="H402" t="str">
        <f t="shared" si="14"/>
        <v>RAT</v>
      </c>
      <c r="I402" t="s">
        <v>929</v>
      </c>
      <c r="J402" t="s">
        <v>928</v>
      </c>
    </row>
    <row r="403" spans="7:10" x14ac:dyDescent="0.2">
      <c r="G403" t="str">
        <f t="shared" si="13"/>
        <v>RATK &amp; M ADOLESCENT UNIT</v>
      </c>
      <c r="H403" t="str">
        <f t="shared" si="14"/>
        <v>RAT</v>
      </c>
      <c r="I403" t="s">
        <v>14207</v>
      </c>
      <c r="J403" t="s">
        <v>14177</v>
      </c>
    </row>
    <row r="404" spans="7:10" x14ac:dyDescent="0.2">
      <c r="G404" t="str">
        <f t="shared" si="13"/>
        <v>RATKING GEORGES HOSPITAL</v>
      </c>
      <c r="H404" t="str">
        <f t="shared" si="14"/>
        <v>RAT</v>
      </c>
      <c r="I404" t="s">
        <v>931</v>
      </c>
      <c r="J404" t="s">
        <v>930</v>
      </c>
    </row>
    <row r="405" spans="7:10" x14ac:dyDescent="0.2">
      <c r="G405" t="str">
        <f t="shared" si="13"/>
        <v>RATLOXFORD HALL</v>
      </c>
      <c r="H405" t="str">
        <f t="shared" si="14"/>
        <v>RAT</v>
      </c>
      <c r="I405" t="s">
        <v>933</v>
      </c>
      <c r="J405" t="s">
        <v>932</v>
      </c>
    </row>
    <row r="406" spans="7:10" x14ac:dyDescent="0.2">
      <c r="G406" t="str">
        <f t="shared" si="13"/>
        <v>RATLOXFORD HALL</v>
      </c>
      <c r="H406" t="str">
        <f t="shared" si="14"/>
        <v>RAT</v>
      </c>
      <c r="I406" t="s">
        <v>933</v>
      </c>
      <c r="J406" t="s">
        <v>934</v>
      </c>
    </row>
    <row r="407" spans="7:10" x14ac:dyDescent="0.2">
      <c r="G407" t="str">
        <f t="shared" si="13"/>
        <v>RATMARKS GATE (CHS)</v>
      </c>
      <c r="H407" t="str">
        <f t="shared" si="14"/>
        <v>RAT</v>
      </c>
      <c r="I407" t="s">
        <v>936</v>
      </c>
      <c r="J407" t="s">
        <v>935</v>
      </c>
    </row>
    <row r="408" spans="7:10" x14ac:dyDescent="0.2">
      <c r="G408" t="str">
        <f t="shared" si="13"/>
        <v>RATMASCALLS OLDER PEOPLE HAV</v>
      </c>
      <c r="H408" t="str">
        <f t="shared" si="14"/>
        <v>RAT</v>
      </c>
      <c r="I408" t="s">
        <v>938</v>
      </c>
      <c r="J408" t="s">
        <v>937</v>
      </c>
    </row>
    <row r="409" spans="7:10" x14ac:dyDescent="0.2">
      <c r="G409" t="str">
        <f t="shared" si="13"/>
        <v>RATMAYFIELD CENTRE</v>
      </c>
      <c r="H409" t="str">
        <f t="shared" si="14"/>
        <v>RAT</v>
      </c>
      <c r="I409" t="s">
        <v>940</v>
      </c>
      <c r="J409" t="s">
        <v>939</v>
      </c>
    </row>
    <row r="410" spans="7:10" x14ac:dyDescent="0.2">
      <c r="G410" t="str">
        <f t="shared" si="13"/>
        <v>RATNEW DIRECTIONS</v>
      </c>
      <c r="H410" t="str">
        <f t="shared" si="14"/>
        <v>RAT</v>
      </c>
      <c r="I410" t="s">
        <v>942</v>
      </c>
      <c r="J410" t="s">
        <v>941</v>
      </c>
    </row>
    <row r="411" spans="7:10" x14ac:dyDescent="0.2">
      <c r="G411" t="str">
        <f t="shared" si="13"/>
        <v>RATOAHTT (BARKING HOSPITAL)</v>
      </c>
      <c r="H411" t="str">
        <f t="shared" si="14"/>
        <v>RAT</v>
      </c>
      <c r="I411" t="s">
        <v>944</v>
      </c>
      <c r="J411" t="s">
        <v>943</v>
      </c>
    </row>
    <row r="412" spans="7:10" x14ac:dyDescent="0.2">
      <c r="G412" t="str">
        <f t="shared" si="13"/>
        <v>RATORSETT HOSPITAL</v>
      </c>
      <c r="H412" t="str">
        <f t="shared" si="14"/>
        <v>RAT</v>
      </c>
      <c r="I412" t="s">
        <v>946</v>
      </c>
      <c r="J412" t="s">
        <v>945</v>
      </c>
    </row>
    <row r="413" spans="7:10" x14ac:dyDescent="0.2">
      <c r="G413" t="str">
        <f t="shared" si="13"/>
        <v>RATQUEENS HOSPITAL</v>
      </c>
      <c r="H413" t="str">
        <f t="shared" si="14"/>
        <v>RAT</v>
      </c>
      <c r="I413" t="s">
        <v>948</v>
      </c>
      <c r="J413" t="s">
        <v>947</v>
      </c>
    </row>
    <row r="414" spans="7:10" x14ac:dyDescent="0.2">
      <c r="G414" t="str">
        <f t="shared" si="13"/>
        <v>RATREDBRIDGE HTT</v>
      </c>
      <c r="H414" t="str">
        <f t="shared" si="14"/>
        <v>RAT</v>
      </c>
      <c r="I414" t="s">
        <v>950</v>
      </c>
      <c r="J414" t="s">
        <v>949</v>
      </c>
    </row>
    <row r="415" spans="7:10" x14ac:dyDescent="0.2">
      <c r="G415" t="str">
        <f t="shared" si="13"/>
        <v>RATROMFORD CRT</v>
      </c>
      <c r="H415" t="str">
        <f t="shared" si="14"/>
        <v>RAT</v>
      </c>
      <c r="I415" t="s">
        <v>952</v>
      </c>
      <c r="J415" t="s">
        <v>951</v>
      </c>
    </row>
    <row r="416" spans="7:10" x14ac:dyDescent="0.2">
      <c r="G416" t="str">
        <f t="shared" si="13"/>
        <v>RATST GEORGES DAY HOSPITAL</v>
      </c>
      <c r="H416" t="str">
        <f t="shared" si="14"/>
        <v>RAT</v>
      </c>
      <c r="I416" t="s">
        <v>954</v>
      </c>
      <c r="J416" t="s">
        <v>953</v>
      </c>
    </row>
    <row r="417" spans="7:10" x14ac:dyDescent="0.2">
      <c r="G417" t="str">
        <f t="shared" si="13"/>
        <v>RATSTONELEA</v>
      </c>
      <c r="H417" t="str">
        <f t="shared" si="14"/>
        <v>RAT</v>
      </c>
      <c r="I417" t="s">
        <v>956</v>
      </c>
      <c r="J417" t="s">
        <v>955</v>
      </c>
    </row>
    <row r="418" spans="7:10" x14ac:dyDescent="0.2">
      <c r="G418" t="str">
        <f t="shared" si="13"/>
        <v>RATTHAMES VIEW (CHS)</v>
      </c>
      <c r="H418" t="str">
        <f t="shared" si="14"/>
        <v>RAT</v>
      </c>
      <c r="I418" t="s">
        <v>958</v>
      </c>
      <c r="J418" t="s">
        <v>957</v>
      </c>
    </row>
    <row r="419" spans="7:10" x14ac:dyDescent="0.2">
      <c r="G419" t="str">
        <f t="shared" si="13"/>
        <v>RATTHE AINSLIE REHAB UNIT</v>
      </c>
      <c r="H419" t="s">
        <v>148</v>
      </c>
      <c r="I419" t="s">
        <v>14577</v>
      </c>
      <c r="J419" t="s">
        <v>14578</v>
      </c>
    </row>
    <row r="420" spans="7:10" x14ac:dyDescent="0.2">
      <c r="G420" t="str">
        <f t="shared" si="13"/>
        <v>RATTHORNEBURY UNIT</v>
      </c>
      <c r="H420" t="str">
        <f t="shared" si="14"/>
        <v>RAT</v>
      </c>
      <c r="I420" t="s">
        <v>960</v>
      </c>
      <c r="J420" t="s">
        <v>959</v>
      </c>
    </row>
    <row r="421" spans="7:10" x14ac:dyDescent="0.2">
      <c r="G421" t="str">
        <f t="shared" si="13"/>
        <v>RATTHORPE COOMBE</v>
      </c>
      <c r="H421" t="str">
        <f t="shared" si="14"/>
        <v>RAT</v>
      </c>
      <c r="I421" t="s">
        <v>962</v>
      </c>
      <c r="J421" t="s">
        <v>961</v>
      </c>
    </row>
    <row r="422" spans="7:10" x14ac:dyDescent="0.2">
      <c r="G422" t="str">
        <f t="shared" si="13"/>
        <v>RATTHURROCK COMMUNITY HOSPITAL</v>
      </c>
      <c r="H422" t="str">
        <f t="shared" si="14"/>
        <v>RAT</v>
      </c>
      <c r="I422" t="s">
        <v>810</v>
      </c>
      <c r="J422" t="s">
        <v>963</v>
      </c>
    </row>
    <row r="423" spans="7:10" x14ac:dyDescent="0.2">
      <c r="G423" t="str">
        <f t="shared" si="13"/>
        <v>RATUPMINSTER CRT1</v>
      </c>
      <c r="H423" t="str">
        <f t="shared" si="14"/>
        <v>RAT</v>
      </c>
      <c r="I423" t="s">
        <v>965</v>
      </c>
      <c r="J423" t="s">
        <v>964</v>
      </c>
    </row>
    <row r="424" spans="7:10" x14ac:dyDescent="0.2">
      <c r="G424" t="str">
        <f t="shared" si="13"/>
        <v>RATVICARAGE FIELDS (CHS)</v>
      </c>
      <c r="H424" t="str">
        <f t="shared" si="14"/>
        <v>RAT</v>
      </c>
      <c r="I424" t="s">
        <v>967</v>
      </c>
      <c r="J424" t="s">
        <v>966</v>
      </c>
    </row>
    <row r="425" spans="7:10" x14ac:dyDescent="0.2">
      <c r="G425" t="str">
        <f t="shared" si="13"/>
        <v>RATWOODBURY UNIT</v>
      </c>
      <c r="H425" t="str">
        <f t="shared" si="14"/>
        <v>RAT</v>
      </c>
      <c r="I425" t="s">
        <v>969</v>
      </c>
      <c r="J425" t="s">
        <v>968</v>
      </c>
    </row>
    <row r="426" spans="7:10" x14ac:dyDescent="0.2">
      <c r="G426" t="str">
        <f t="shared" si="13"/>
        <v>RAXKINGSTON HOSPITAL</v>
      </c>
      <c r="H426" t="str">
        <f t="shared" si="14"/>
        <v>RAX</v>
      </c>
      <c r="I426" t="s">
        <v>971</v>
      </c>
      <c r="J426" t="s">
        <v>970</v>
      </c>
    </row>
    <row r="427" spans="7:10" x14ac:dyDescent="0.2">
      <c r="G427" t="str">
        <f t="shared" ref="G427:G428" si="15">H427&amp;I427</f>
        <v>RAXTEDDINGTON MEMORIAL HOSPITAL</v>
      </c>
      <c r="H427" t="str">
        <f t="shared" ref="H427" si="16">LEFT(J427,3)</f>
        <v>RAX</v>
      </c>
      <c r="I427" t="s">
        <v>3004</v>
      </c>
      <c r="J427" t="s">
        <v>14798</v>
      </c>
    </row>
    <row r="428" spans="7:10" x14ac:dyDescent="0.2">
      <c r="G428" t="str">
        <f t="shared" si="15"/>
        <v>RAXTEDDINGTON MEMORIAL HOSPITAL HRCH</v>
      </c>
      <c r="H428" t="s">
        <v>119</v>
      </c>
      <c r="I428" t="s">
        <v>7826</v>
      </c>
      <c r="J428" t="s">
        <v>14799</v>
      </c>
    </row>
    <row r="429" spans="7:10" x14ac:dyDescent="0.2">
      <c r="G429" t="str">
        <f t="shared" si="13"/>
        <v>RBDBLANDFORD COMMUNITY HOSPITAL</v>
      </c>
      <c r="H429" t="str">
        <f t="shared" si="14"/>
        <v>RBD</v>
      </c>
      <c r="I429" t="s">
        <v>980</v>
      </c>
      <c r="J429" t="s">
        <v>979</v>
      </c>
    </row>
    <row r="430" spans="7:10" x14ac:dyDescent="0.2">
      <c r="G430" t="str">
        <f t="shared" si="13"/>
        <v>RBDBRIDPORT COMMUNITY HOSPITAL</v>
      </c>
      <c r="H430" t="str">
        <f t="shared" si="14"/>
        <v>RBD</v>
      </c>
      <c r="I430" t="s">
        <v>982</v>
      </c>
      <c r="J430" t="s">
        <v>981</v>
      </c>
    </row>
    <row r="431" spans="7:10" x14ac:dyDescent="0.2">
      <c r="G431" t="str">
        <f t="shared" si="13"/>
        <v>RBDDORSET COUNTY HOSPITAL</v>
      </c>
      <c r="H431" t="str">
        <f t="shared" si="14"/>
        <v>RBD</v>
      </c>
      <c r="I431" t="s">
        <v>984</v>
      </c>
      <c r="J431" t="s">
        <v>983</v>
      </c>
    </row>
    <row r="432" spans="7:10" x14ac:dyDescent="0.2">
      <c r="G432" t="str">
        <f t="shared" si="13"/>
        <v>RBDPORTLAND HOSPITAL</v>
      </c>
      <c r="H432" t="str">
        <f t="shared" si="14"/>
        <v>RBD</v>
      </c>
      <c r="I432" t="s">
        <v>986</v>
      </c>
      <c r="J432" t="s">
        <v>985</v>
      </c>
    </row>
    <row r="433" spans="7:10" x14ac:dyDescent="0.2">
      <c r="G433" t="str">
        <f t="shared" si="13"/>
        <v>RBDWEYMOUTH COMMUNITY HOSPITAL</v>
      </c>
      <c r="H433" t="str">
        <f t="shared" si="14"/>
        <v>RBD</v>
      </c>
      <c r="I433" t="s">
        <v>988</v>
      </c>
      <c r="J433" t="s">
        <v>987</v>
      </c>
    </row>
    <row r="434" spans="7:10" x14ac:dyDescent="0.2">
      <c r="G434" t="str">
        <f t="shared" si="13"/>
        <v>RBDYEATMAN HOSPITAL</v>
      </c>
      <c r="H434" t="str">
        <f t="shared" si="14"/>
        <v>RBD</v>
      </c>
      <c r="I434" t="s">
        <v>990</v>
      </c>
      <c r="J434" t="s">
        <v>989</v>
      </c>
    </row>
    <row r="435" spans="7:10" x14ac:dyDescent="0.2">
      <c r="G435" t="str">
        <f t="shared" si="13"/>
        <v>RBKGOSCOTE HOSPITAL</v>
      </c>
      <c r="H435" t="str">
        <f t="shared" si="14"/>
        <v>RBK</v>
      </c>
      <c r="I435" t="s">
        <v>992</v>
      </c>
      <c r="J435" t="s">
        <v>991</v>
      </c>
    </row>
    <row r="436" spans="7:10" x14ac:dyDescent="0.2">
      <c r="G436" t="str">
        <f t="shared" si="13"/>
        <v>RBKMANOR HOSPITAL</v>
      </c>
      <c r="H436" t="str">
        <f t="shared" si="14"/>
        <v>RBK</v>
      </c>
      <c r="I436" t="s">
        <v>994</v>
      </c>
      <c r="J436" t="s">
        <v>993</v>
      </c>
    </row>
    <row r="437" spans="7:10" x14ac:dyDescent="0.2">
      <c r="G437" t="str">
        <f t="shared" si="13"/>
        <v>RBLARROWE PARK HOSPITAL</v>
      </c>
      <c r="H437" t="str">
        <f t="shared" si="14"/>
        <v>RBL</v>
      </c>
      <c r="I437" t="s">
        <v>996</v>
      </c>
      <c r="J437" t="s">
        <v>995</v>
      </c>
    </row>
    <row r="438" spans="7:10" x14ac:dyDescent="0.2">
      <c r="G438" t="str">
        <f t="shared" si="13"/>
        <v>RBLCLATTERBRIDGE HOSPITAL</v>
      </c>
      <c r="H438" t="str">
        <f t="shared" si="14"/>
        <v>RBL</v>
      </c>
      <c r="I438" t="s">
        <v>998</v>
      </c>
      <c r="J438" t="s">
        <v>997</v>
      </c>
    </row>
    <row r="439" spans="7:10" x14ac:dyDescent="0.2">
      <c r="G439" t="str">
        <f t="shared" si="13"/>
        <v>RBLOUTPATIENTS DEPARTMENT (ST JOHN'S HOSPICE)</v>
      </c>
      <c r="H439" t="str">
        <f t="shared" si="14"/>
        <v>RBL</v>
      </c>
      <c r="I439" t="s">
        <v>1000</v>
      </c>
      <c r="J439" t="s">
        <v>999</v>
      </c>
    </row>
    <row r="440" spans="7:10" x14ac:dyDescent="0.2">
      <c r="G440" t="str">
        <f t="shared" si="13"/>
        <v>RBLST. CATHERINES HOSPITAL</v>
      </c>
      <c r="H440" t="str">
        <f t="shared" si="14"/>
        <v>RBL</v>
      </c>
      <c r="I440" t="s">
        <v>1002</v>
      </c>
      <c r="J440" t="s">
        <v>1001</v>
      </c>
    </row>
    <row r="441" spans="7:10" x14ac:dyDescent="0.2">
      <c r="G441" t="str">
        <f t="shared" si="13"/>
        <v>RBLVICTORIA CENTRAL HOSPITAL</v>
      </c>
      <c r="H441" t="str">
        <f t="shared" si="14"/>
        <v>RBL</v>
      </c>
      <c r="I441" t="s">
        <v>1004</v>
      </c>
      <c r="J441" t="s">
        <v>1003</v>
      </c>
    </row>
    <row r="442" spans="7:10" x14ac:dyDescent="0.2">
      <c r="G442" t="str">
        <f t="shared" si="13"/>
        <v>RBNNEWTON COMMUNITY HOSPITAL</v>
      </c>
      <c r="H442" t="str">
        <f t="shared" si="14"/>
        <v>RBN</v>
      </c>
      <c r="I442" t="s">
        <v>1006</v>
      </c>
      <c r="J442" t="s">
        <v>1005</v>
      </c>
    </row>
    <row r="443" spans="7:10" x14ac:dyDescent="0.2">
      <c r="G443" t="str">
        <f t="shared" si="13"/>
        <v>RBNST HELENS HOSPITAL</v>
      </c>
      <c r="H443" t="str">
        <f t="shared" si="14"/>
        <v>RBN</v>
      </c>
      <c r="I443" t="s">
        <v>1008</v>
      </c>
      <c r="J443" t="s">
        <v>1007</v>
      </c>
    </row>
    <row r="444" spans="7:10" x14ac:dyDescent="0.2">
      <c r="G444" t="str">
        <f t="shared" si="13"/>
        <v>RBNWHISTON HEALTH CENTRE</v>
      </c>
      <c r="H444" t="str">
        <f t="shared" si="14"/>
        <v>RBN</v>
      </c>
      <c r="I444" t="s">
        <v>1010</v>
      </c>
      <c r="J444" t="s">
        <v>1009</v>
      </c>
    </row>
    <row r="445" spans="7:10" x14ac:dyDescent="0.2">
      <c r="G445" t="str">
        <f t="shared" ref="G445:G508" si="17">H445&amp;I445</f>
        <v>RBNWHISTON HOSPITAL</v>
      </c>
      <c r="H445" t="str">
        <f t="shared" ref="H445:H508" si="18">LEFT(J445,3)</f>
        <v>RBN</v>
      </c>
      <c r="I445" t="s">
        <v>1012</v>
      </c>
      <c r="J445" t="s">
        <v>1011</v>
      </c>
    </row>
    <row r="446" spans="7:10" x14ac:dyDescent="0.2">
      <c r="G446" t="str">
        <f t="shared" si="17"/>
        <v>RBNSOUTHPORT AND FORMBY DISTRICT GENERAL HOSPITAL</v>
      </c>
      <c r="H446" t="str">
        <f t="shared" si="18"/>
        <v>RBN</v>
      </c>
      <c r="I446" t="s">
        <v>4813</v>
      </c>
      <c r="J446" t="s">
        <v>14628</v>
      </c>
    </row>
    <row r="447" spans="7:10" x14ac:dyDescent="0.2">
      <c r="G447" t="str">
        <f t="shared" si="17"/>
        <v>RBNORMSKIRK AND DISTRICT GENERAL HOSPITAL</v>
      </c>
      <c r="H447" t="str">
        <f t="shared" si="18"/>
        <v>RBN</v>
      </c>
      <c r="I447" t="s">
        <v>4811</v>
      </c>
      <c r="J447" t="s">
        <v>14629</v>
      </c>
    </row>
    <row r="448" spans="7:10" x14ac:dyDescent="0.2">
      <c r="G448" t="str">
        <f t="shared" si="17"/>
        <v>RBQLIVERPOOL HEART AND CHEST HOSPITAL NHS TRUST HQ</v>
      </c>
      <c r="H448" t="str">
        <f t="shared" si="18"/>
        <v>RBQ</v>
      </c>
      <c r="I448" t="s">
        <v>1014</v>
      </c>
      <c r="J448" t="s">
        <v>1013</v>
      </c>
    </row>
    <row r="449" spans="7:10" x14ac:dyDescent="0.2">
      <c r="G449" t="str">
        <f t="shared" si="17"/>
        <v>RBSALDER HEY CHILDREN'S NHS</v>
      </c>
      <c r="H449" t="str">
        <f t="shared" si="18"/>
        <v>RBS</v>
      </c>
      <c r="I449" t="s">
        <v>1016</v>
      </c>
      <c r="J449" t="s">
        <v>1015</v>
      </c>
    </row>
    <row r="450" spans="7:10" x14ac:dyDescent="0.2">
      <c r="G450" t="str">
        <f t="shared" si="17"/>
        <v>RBTLEIGHTON HOSPITAL</v>
      </c>
      <c r="H450" t="str">
        <f t="shared" si="18"/>
        <v>RBT</v>
      </c>
      <c r="I450" t="s">
        <v>1018</v>
      </c>
      <c r="J450" t="s">
        <v>1017</v>
      </c>
    </row>
    <row r="451" spans="7:10" x14ac:dyDescent="0.2">
      <c r="G451" t="str">
        <f t="shared" si="17"/>
        <v>RBTTARPORLEY WAR MEMORIAL HOSPITAL</v>
      </c>
      <c r="H451" t="str">
        <f t="shared" si="18"/>
        <v>RBT</v>
      </c>
      <c r="I451" t="s">
        <v>1020</v>
      </c>
      <c r="J451" t="s">
        <v>1019</v>
      </c>
    </row>
    <row r="452" spans="7:10" x14ac:dyDescent="0.2">
      <c r="G452" t="str">
        <f t="shared" si="17"/>
        <v>RBTVICTORIA INFIRMARY (NORTHWICH)</v>
      </c>
      <c r="H452" t="str">
        <f t="shared" si="18"/>
        <v>RBT</v>
      </c>
      <c r="I452" t="s">
        <v>1022</v>
      </c>
      <c r="J452" t="s">
        <v>1021</v>
      </c>
    </row>
    <row r="453" spans="7:10" x14ac:dyDescent="0.2">
      <c r="G453" t="str">
        <f t="shared" si="17"/>
        <v>RBVTHE CHRISTIE</v>
      </c>
      <c r="H453" t="str">
        <f t="shared" si="18"/>
        <v>RBV</v>
      </c>
      <c r="I453" t="s">
        <v>1024</v>
      </c>
      <c r="J453" t="s">
        <v>1023</v>
      </c>
    </row>
    <row r="454" spans="7:10" x14ac:dyDescent="0.2">
      <c r="G454" t="str">
        <f t="shared" si="17"/>
        <v>RC9BEDFORD HOSPITAL SOUTH WING</v>
      </c>
      <c r="H454" t="str">
        <f t="shared" si="18"/>
        <v>RC9</v>
      </c>
      <c r="I454" t="s">
        <v>1037</v>
      </c>
      <c r="J454" t="s">
        <v>14145</v>
      </c>
    </row>
    <row r="455" spans="7:10" x14ac:dyDescent="0.2">
      <c r="G455" t="str">
        <f t="shared" si="17"/>
        <v>RC9LUTON AND DUNSTABLE HOSPITAL</v>
      </c>
      <c r="H455" t="str">
        <f t="shared" si="18"/>
        <v>RC9</v>
      </c>
      <c r="I455" t="s">
        <v>1039</v>
      </c>
      <c r="J455" t="s">
        <v>1038</v>
      </c>
    </row>
    <row r="456" spans="7:10" x14ac:dyDescent="0.2">
      <c r="G456" t="str">
        <f t="shared" si="17"/>
        <v>RCBARCHWAYS INTERMEDIATE CARE UNIT</v>
      </c>
      <c r="H456" t="str">
        <f t="shared" si="18"/>
        <v>RCB</v>
      </c>
      <c r="I456" t="s">
        <v>1041</v>
      </c>
      <c r="J456" t="s">
        <v>1040</v>
      </c>
    </row>
    <row r="457" spans="7:10" x14ac:dyDescent="0.2">
      <c r="G457" t="str">
        <f t="shared" si="17"/>
        <v>RCBBOOTHAM PARK HOSPITAL</v>
      </c>
      <c r="H457" t="str">
        <f t="shared" si="18"/>
        <v>RCB</v>
      </c>
      <c r="I457" t="s">
        <v>1043</v>
      </c>
      <c r="J457" t="s">
        <v>1042</v>
      </c>
    </row>
    <row r="458" spans="7:10" x14ac:dyDescent="0.2">
      <c r="G458" t="str">
        <f t="shared" si="17"/>
        <v>RCBBRIDLINGTON AND DISTRICT HOSPITAL</v>
      </c>
      <c r="H458" t="str">
        <f t="shared" si="18"/>
        <v>RCB</v>
      </c>
      <c r="I458" t="s">
        <v>1045</v>
      </c>
      <c r="J458" t="s">
        <v>1044</v>
      </c>
    </row>
    <row r="459" spans="7:10" x14ac:dyDescent="0.2">
      <c r="G459" t="str">
        <f t="shared" si="17"/>
        <v>RCBCROSS LANE HOSPITAL</v>
      </c>
      <c r="H459" t="str">
        <f t="shared" si="18"/>
        <v>RCB</v>
      </c>
      <c r="I459" t="s">
        <v>1047</v>
      </c>
      <c r="J459" t="s">
        <v>1046</v>
      </c>
    </row>
    <row r="460" spans="7:10" x14ac:dyDescent="0.2">
      <c r="G460" t="str">
        <f t="shared" si="17"/>
        <v>RCBMALTON COMMUNITY HOSPITAL</v>
      </c>
      <c r="H460" t="str">
        <f t="shared" si="18"/>
        <v>RCB</v>
      </c>
      <c r="I460" t="s">
        <v>1049</v>
      </c>
      <c r="J460" t="s">
        <v>1048</v>
      </c>
    </row>
    <row r="461" spans="7:10" x14ac:dyDescent="0.2">
      <c r="G461" t="str">
        <f t="shared" si="17"/>
        <v>RCBNELSONS COURT</v>
      </c>
      <c r="H461" t="s">
        <v>242</v>
      </c>
      <c r="I461" t="s">
        <v>14773</v>
      </c>
      <c r="J461" t="s">
        <v>1054</v>
      </c>
    </row>
    <row r="462" spans="7:10" x14ac:dyDescent="0.2">
      <c r="G462" t="str">
        <f t="shared" si="17"/>
        <v>RCBSCARBOROUGH GENERAL HOSPITAL</v>
      </c>
      <c r="H462" t="str">
        <f t="shared" si="18"/>
        <v>RCB</v>
      </c>
      <c r="I462" t="s">
        <v>1051</v>
      </c>
      <c r="J462" t="s">
        <v>1050</v>
      </c>
    </row>
    <row r="463" spans="7:10" x14ac:dyDescent="0.2">
      <c r="G463" t="str">
        <f t="shared" si="17"/>
        <v>RCBSELBY AND DISTRICT WAR MEMORIAL HOSPITAL</v>
      </c>
      <c r="H463" t="str">
        <f t="shared" si="18"/>
        <v>RCB</v>
      </c>
      <c r="I463" t="s">
        <v>1053</v>
      </c>
      <c r="J463" t="s">
        <v>1052</v>
      </c>
    </row>
    <row r="464" spans="7:10" x14ac:dyDescent="0.2">
      <c r="G464" t="str">
        <f t="shared" si="17"/>
        <v>RCBST HELENS REHABILITATION HOSPITAL</v>
      </c>
      <c r="H464" t="str">
        <f t="shared" si="18"/>
        <v>RCB</v>
      </c>
      <c r="I464" t="s">
        <v>1055</v>
      </c>
      <c r="J464" t="s">
        <v>1054</v>
      </c>
    </row>
    <row r="465" spans="7:10" x14ac:dyDescent="0.2">
      <c r="G465" t="str">
        <f t="shared" si="17"/>
        <v>RCBST MARY'S HOSPITAL</v>
      </c>
      <c r="H465" t="str">
        <f t="shared" si="18"/>
        <v>RCB</v>
      </c>
      <c r="I465" t="s">
        <v>265</v>
      </c>
      <c r="J465" t="s">
        <v>1056</v>
      </c>
    </row>
    <row r="466" spans="7:10" x14ac:dyDescent="0.2">
      <c r="G466" t="str">
        <f t="shared" si="17"/>
        <v>RCBST MONICAS HOSPITAL</v>
      </c>
      <c r="H466" t="str">
        <f t="shared" si="18"/>
        <v>RCB</v>
      </c>
      <c r="I466" t="s">
        <v>1058</v>
      </c>
      <c r="J466" t="s">
        <v>1057</v>
      </c>
    </row>
    <row r="467" spans="7:10" x14ac:dyDescent="0.2">
      <c r="G467" t="str">
        <f t="shared" si="17"/>
        <v>RCBWHITBY COMMUNITY HOSPITAL</v>
      </c>
      <c r="H467" t="str">
        <f t="shared" si="18"/>
        <v>RCB</v>
      </c>
      <c r="I467" t="s">
        <v>1060</v>
      </c>
      <c r="J467" t="s">
        <v>1059</v>
      </c>
    </row>
    <row r="468" spans="7:10" x14ac:dyDescent="0.2">
      <c r="G468" t="str">
        <f t="shared" si="17"/>
        <v>RCBWHITE CROSS REHABILITATION HOSPITAL</v>
      </c>
      <c r="H468" t="str">
        <f t="shared" si="18"/>
        <v>RCB</v>
      </c>
      <c r="I468" t="s">
        <v>1062</v>
      </c>
      <c r="J468" t="s">
        <v>1061</v>
      </c>
    </row>
    <row r="469" spans="7:10" x14ac:dyDescent="0.2">
      <c r="G469" t="str">
        <f t="shared" si="17"/>
        <v>RCBYORK HOSPITAL</v>
      </c>
      <c r="H469" t="str">
        <f t="shared" si="18"/>
        <v>RCB</v>
      </c>
      <c r="I469" t="s">
        <v>1064</v>
      </c>
      <c r="J469" t="s">
        <v>1063</v>
      </c>
    </row>
    <row r="470" spans="7:10" x14ac:dyDescent="0.2">
      <c r="G470" t="str">
        <f t="shared" si="17"/>
        <v>RCDHARROGATE DISTRICT HOSPITAL</v>
      </c>
      <c r="H470" t="str">
        <f t="shared" si="18"/>
        <v>RCD</v>
      </c>
      <c r="I470" t="s">
        <v>1066</v>
      </c>
      <c r="J470" t="s">
        <v>1065</v>
      </c>
    </row>
    <row r="471" spans="7:10" x14ac:dyDescent="0.2">
      <c r="G471" t="str">
        <f t="shared" si="17"/>
        <v>RCDLANCASTER PARK ROAD (SITE 2)</v>
      </c>
      <c r="H471" t="str">
        <f t="shared" si="18"/>
        <v>RCD</v>
      </c>
      <c r="I471" t="s">
        <v>1068</v>
      </c>
      <c r="J471" t="s">
        <v>1067</v>
      </c>
    </row>
    <row r="472" spans="7:10" x14ac:dyDescent="0.2">
      <c r="G472" t="str">
        <f t="shared" si="17"/>
        <v>RCDLANCASTER PARK ROAD (SITE 3)</v>
      </c>
      <c r="H472" t="str">
        <f t="shared" si="18"/>
        <v>RCD</v>
      </c>
      <c r="I472" t="s">
        <v>1070</v>
      </c>
      <c r="J472" t="s">
        <v>1069</v>
      </c>
    </row>
    <row r="473" spans="7:10" x14ac:dyDescent="0.2">
      <c r="G473" t="str">
        <f t="shared" si="17"/>
        <v>RCDLASCELLES YOUNGER DISABLED UNIT</v>
      </c>
      <c r="H473" t="str">
        <f t="shared" si="18"/>
        <v>RCD</v>
      </c>
      <c r="I473" t="s">
        <v>1072</v>
      </c>
      <c r="J473" t="s">
        <v>1071</v>
      </c>
    </row>
    <row r="474" spans="7:10" x14ac:dyDescent="0.2">
      <c r="G474" t="str">
        <f t="shared" si="17"/>
        <v>RCDRIPON AND DISTRICT COMMUNITY HOSPITAL</v>
      </c>
      <c r="H474" t="str">
        <f t="shared" si="18"/>
        <v>RCD</v>
      </c>
      <c r="I474" t="s">
        <v>1074</v>
      </c>
      <c r="J474" t="s">
        <v>1073</v>
      </c>
    </row>
    <row r="475" spans="7:10" x14ac:dyDescent="0.2">
      <c r="G475" t="str">
        <f t="shared" si="17"/>
        <v>RCFAIREDALE GENERAL HOSPITAL</v>
      </c>
      <c r="H475" t="str">
        <f t="shared" si="18"/>
        <v>RCF</v>
      </c>
      <c r="I475" t="s">
        <v>1076</v>
      </c>
      <c r="J475" t="s">
        <v>1075</v>
      </c>
    </row>
    <row r="476" spans="7:10" x14ac:dyDescent="0.2">
      <c r="G476" t="str">
        <f t="shared" si="17"/>
        <v>RCFBINGLEY HOSPITAL</v>
      </c>
      <c r="H476" t="str">
        <f t="shared" si="18"/>
        <v>RCF</v>
      </c>
      <c r="I476" t="s">
        <v>1078</v>
      </c>
      <c r="J476" t="s">
        <v>1077</v>
      </c>
    </row>
    <row r="477" spans="7:10" x14ac:dyDescent="0.2">
      <c r="G477" t="str">
        <f t="shared" si="17"/>
        <v>RCFCASTLEBERG HOSPITAL</v>
      </c>
      <c r="H477" t="str">
        <f t="shared" si="18"/>
        <v>RCF</v>
      </c>
      <c r="I477" t="s">
        <v>1080</v>
      </c>
      <c r="J477" t="s">
        <v>1079</v>
      </c>
    </row>
    <row r="478" spans="7:10" x14ac:dyDescent="0.2">
      <c r="G478" t="str">
        <f t="shared" si="17"/>
        <v>RCFCORONATION HOSPITAL</v>
      </c>
      <c r="H478" t="str">
        <f t="shared" si="18"/>
        <v>RCF</v>
      </c>
      <c r="I478" t="s">
        <v>1082</v>
      </c>
      <c r="J478" t="s">
        <v>1081</v>
      </c>
    </row>
    <row r="479" spans="7:10" x14ac:dyDescent="0.2">
      <c r="G479" t="str">
        <f t="shared" si="17"/>
        <v>RCFGROVE CONVALESCENT HOSPITAL</v>
      </c>
      <c r="H479" t="str">
        <f t="shared" si="18"/>
        <v>RCF</v>
      </c>
      <c r="I479" t="s">
        <v>1084</v>
      </c>
      <c r="J479" t="s">
        <v>1083</v>
      </c>
    </row>
    <row r="480" spans="7:10" x14ac:dyDescent="0.2">
      <c r="G480" t="str">
        <f t="shared" si="17"/>
        <v>RCFSKIPTON GENERAL HOSPITAL</v>
      </c>
      <c r="H480" t="str">
        <f t="shared" si="18"/>
        <v>RCF</v>
      </c>
      <c r="I480" t="s">
        <v>1086</v>
      </c>
      <c r="J480" t="s">
        <v>1085</v>
      </c>
    </row>
    <row r="481" spans="7:10" x14ac:dyDescent="0.2">
      <c r="G481" t="str">
        <f t="shared" si="17"/>
        <v>RCUCENTRAL HEALTH CLINIC</v>
      </c>
      <c r="H481" t="str">
        <f t="shared" si="18"/>
        <v>RCU</v>
      </c>
      <c r="I481" t="s">
        <v>1088</v>
      </c>
      <c r="J481" t="s">
        <v>1087</v>
      </c>
    </row>
    <row r="482" spans="7:10" x14ac:dyDescent="0.2">
      <c r="G482" t="str">
        <f t="shared" si="17"/>
        <v>RCUNORTHERN GENERAL HOSPITAL</v>
      </c>
      <c r="H482" t="str">
        <f t="shared" si="18"/>
        <v>RCU</v>
      </c>
      <c r="I482" t="s">
        <v>1090</v>
      </c>
      <c r="J482" t="s">
        <v>1089</v>
      </c>
    </row>
    <row r="483" spans="7:10" x14ac:dyDescent="0.2">
      <c r="G483" t="str">
        <f t="shared" si="17"/>
        <v>RCUOAKWOOD YOUNG PEOPLES CENTRE</v>
      </c>
      <c r="H483" t="str">
        <f t="shared" si="18"/>
        <v>RCU</v>
      </c>
      <c r="I483" t="s">
        <v>1092</v>
      </c>
      <c r="J483" t="s">
        <v>1091</v>
      </c>
    </row>
    <row r="484" spans="7:10" x14ac:dyDescent="0.2">
      <c r="G484" t="str">
        <f t="shared" si="17"/>
        <v>RCUSHEFFIELD CHILDREN'S HOSPITAL</v>
      </c>
      <c r="H484" t="str">
        <f t="shared" si="18"/>
        <v>RCU</v>
      </c>
      <c r="I484" t="s">
        <v>1094</v>
      </c>
      <c r="J484" t="s">
        <v>1093</v>
      </c>
    </row>
    <row r="485" spans="7:10" x14ac:dyDescent="0.2">
      <c r="G485" t="str">
        <f t="shared" si="17"/>
        <v>RCXNORTH CAMBRIDGESHIRE HOSPITAL</v>
      </c>
      <c r="H485" t="str">
        <f t="shared" si="18"/>
        <v>RCX</v>
      </c>
      <c r="I485" t="s">
        <v>1096</v>
      </c>
      <c r="J485" t="s">
        <v>1095</v>
      </c>
    </row>
    <row r="486" spans="7:10" x14ac:dyDescent="0.2">
      <c r="G486" t="str">
        <f t="shared" si="17"/>
        <v>RCXTHE QUEEN ELIZABETH HOSPITAL</v>
      </c>
      <c r="H486" t="str">
        <f t="shared" si="18"/>
        <v>RCX</v>
      </c>
      <c r="I486" t="s">
        <v>1098</v>
      </c>
      <c r="J486" t="s">
        <v>1097</v>
      </c>
    </row>
    <row r="487" spans="7:10" x14ac:dyDescent="0.2">
      <c r="G487" t="str">
        <f t="shared" si="17"/>
        <v>RD1CHIPPENHAM HOSPITAL</v>
      </c>
      <c r="H487" t="str">
        <f t="shared" si="18"/>
        <v>RD1</v>
      </c>
      <c r="I487" t="s">
        <v>975</v>
      </c>
      <c r="J487" t="s">
        <v>1099</v>
      </c>
    </row>
    <row r="488" spans="7:10" x14ac:dyDescent="0.2">
      <c r="G488" t="str">
        <f t="shared" si="17"/>
        <v>RD1DEVIZES HOSPITAL</v>
      </c>
      <c r="H488" t="str">
        <f t="shared" si="18"/>
        <v>RD1</v>
      </c>
      <c r="I488" t="s">
        <v>976</v>
      </c>
      <c r="J488" t="s">
        <v>1100</v>
      </c>
    </row>
    <row r="489" spans="7:10" x14ac:dyDescent="0.2">
      <c r="G489" t="str">
        <f t="shared" si="17"/>
        <v>RD1FROME VICTORIA HOSPITAL</v>
      </c>
      <c r="H489" t="str">
        <f t="shared" si="18"/>
        <v>RD1</v>
      </c>
      <c r="I489" t="s">
        <v>972</v>
      </c>
      <c r="J489" t="s">
        <v>1101</v>
      </c>
    </row>
    <row r="490" spans="7:10" x14ac:dyDescent="0.2">
      <c r="G490" t="str">
        <f t="shared" si="17"/>
        <v>RD1MALMESBURY HOSPITAL</v>
      </c>
      <c r="H490" t="str">
        <f t="shared" si="18"/>
        <v>RD1</v>
      </c>
      <c r="I490" t="s">
        <v>1103</v>
      </c>
      <c r="J490" t="s">
        <v>1102</v>
      </c>
    </row>
    <row r="491" spans="7:10" x14ac:dyDescent="0.2">
      <c r="G491" t="str">
        <f t="shared" si="17"/>
        <v>RD1MELKSHAM HOSPITAL</v>
      </c>
      <c r="H491" t="str">
        <f t="shared" si="18"/>
        <v>RD1</v>
      </c>
      <c r="I491" t="s">
        <v>1105</v>
      </c>
      <c r="J491" t="s">
        <v>1104</v>
      </c>
    </row>
    <row r="492" spans="7:10" x14ac:dyDescent="0.2">
      <c r="G492" t="str">
        <f t="shared" si="17"/>
        <v>RD1PAULTON HOSPITAL</v>
      </c>
      <c r="H492" t="str">
        <f t="shared" si="18"/>
        <v>RD1</v>
      </c>
      <c r="I492" t="s">
        <v>1107</v>
      </c>
      <c r="J492" t="s">
        <v>1106</v>
      </c>
    </row>
    <row r="493" spans="7:10" x14ac:dyDescent="0.2">
      <c r="G493" t="str">
        <f t="shared" si="17"/>
        <v>RD1ROUNDWAY HOSPITAL</v>
      </c>
      <c r="H493" t="str">
        <f t="shared" si="18"/>
        <v>RD1</v>
      </c>
      <c r="I493" t="s">
        <v>1109</v>
      </c>
      <c r="J493" t="s">
        <v>1108</v>
      </c>
    </row>
    <row r="494" spans="7:10" x14ac:dyDescent="0.2">
      <c r="G494" t="str">
        <f t="shared" si="17"/>
        <v>RD1ROYAL NATIONAL HOSPITAL FOR RHEUMATIC DISEASES</v>
      </c>
      <c r="H494" t="str">
        <f t="shared" si="18"/>
        <v>RD1</v>
      </c>
      <c r="I494" t="s">
        <v>1111</v>
      </c>
      <c r="J494" t="s">
        <v>1110</v>
      </c>
    </row>
    <row r="495" spans="7:10" x14ac:dyDescent="0.2">
      <c r="G495" t="str">
        <f t="shared" si="17"/>
        <v>RD1ROYAL UNITED HOSPITAL</v>
      </c>
      <c r="H495" t="str">
        <f t="shared" si="18"/>
        <v>RD1</v>
      </c>
      <c r="I495" t="s">
        <v>1113</v>
      </c>
      <c r="J495" t="s">
        <v>1112</v>
      </c>
    </row>
    <row r="496" spans="7:10" x14ac:dyDescent="0.2">
      <c r="G496" t="str">
        <f t="shared" si="17"/>
        <v>RD1SHEPTON MALLET COMMUNITY HOSPITAL</v>
      </c>
      <c r="H496" t="str">
        <f t="shared" si="18"/>
        <v>RD1</v>
      </c>
      <c r="I496" t="s">
        <v>974</v>
      </c>
      <c r="J496" t="s">
        <v>1114</v>
      </c>
    </row>
    <row r="497" spans="7:10" x14ac:dyDescent="0.2">
      <c r="G497" t="str">
        <f t="shared" si="17"/>
        <v>RD1ST MARTINS HOSPITAL (BATH)</v>
      </c>
      <c r="H497" t="str">
        <f t="shared" si="18"/>
        <v>RD1</v>
      </c>
      <c r="I497" t="s">
        <v>1116</v>
      </c>
      <c r="J497" t="s">
        <v>1115</v>
      </c>
    </row>
    <row r="498" spans="7:10" x14ac:dyDescent="0.2">
      <c r="G498" t="str">
        <f t="shared" si="17"/>
        <v>RD1TROWBRIDGE HOSPITAL</v>
      </c>
      <c r="H498" t="str">
        <f t="shared" si="18"/>
        <v>RD1</v>
      </c>
      <c r="I498" t="s">
        <v>1118</v>
      </c>
      <c r="J498" t="s">
        <v>1117</v>
      </c>
    </row>
    <row r="499" spans="7:10" x14ac:dyDescent="0.2">
      <c r="G499" t="str">
        <f t="shared" si="17"/>
        <v>RD1WARMINSTER HOSPITAL</v>
      </c>
      <c r="H499" t="str">
        <f t="shared" si="18"/>
        <v>RD1</v>
      </c>
      <c r="I499" t="s">
        <v>978</v>
      </c>
      <c r="J499" t="s">
        <v>1119</v>
      </c>
    </row>
    <row r="500" spans="7:10" x14ac:dyDescent="0.2">
      <c r="G500" t="str">
        <f t="shared" si="17"/>
        <v>RD1WESTBURY HOSPITAL</v>
      </c>
      <c r="H500" t="str">
        <f t="shared" si="18"/>
        <v>RD1</v>
      </c>
      <c r="I500" t="s">
        <v>1121</v>
      </c>
      <c r="J500" t="s">
        <v>1120</v>
      </c>
    </row>
    <row r="501" spans="7:10" x14ac:dyDescent="0.2">
      <c r="G501" t="str">
        <f t="shared" si="17"/>
        <v>RD8MILTON KEYNES HOSPITAL</v>
      </c>
      <c r="H501" t="str">
        <f t="shared" si="18"/>
        <v>RD8</v>
      </c>
      <c r="I501" t="s">
        <v>1128</v>
      </c>
      <c r="J501" t="s">
        <v>1127</v>
      </c>
    </row>
    <row r="502" spans="7:10" x14ac:dyDescent="0.2">
      <c r="G502" t="str">
        <f t="shared" si="17"/>
        <v>RDEALDEBURGH HOSPITAL</v>
      </c>
      <c r="H502" t="str">
        <f t="shared" si="18"/>
        <v>RDE</v>
      </c>
      <c r="I502" t="s">
        <v>1131</v>
      </c>
      <c r="J502" t="s">
        <v>1130</v>
      </c>
    </row>
    <row r="503" spans="7:10" x14ac:dyDescent="0.2">
      <c r="G503" t="str">
        <f t="shared" si="17"/>
        <v>RDEBLUEBIRD LODGE</v>
      </c>
      <c r="H503" t="str">
        <f t="shared" si="18"/>
        <v>RDE</v>
      </c>
      <c r="I503" t="s">
        <v>1133</v>
      </c>
      <c r="J503" t="s">
        <v>1132</v>
      </c>
    </row>
    <row r="504" spans="7:10" x14ac:dyDescent="0.2">
      <c r="G504" t="str">
        <f t="shared" si="17"/>
        <v>RDECAPIO OAKS HOSPITAL</v>
      </c>
      <c r="H504" t="str">
        <f t="shared" si="18"/>
        <v>RDE</v>
      </c>
      <c r="I504" t="s">
        <v>1135</v>
      </c>
      <c r="J504" t="s">
        <v>1134</v>
      </c>
    </row>
    <row r="505" spans="7:10" x14ac:dyDescent="0.2">
      <c r="G505" t="str">
        <f t="shared" si="17"/>
        <v>RDECAPIO SPRINGFIELD HOSPITAL</v>
      </c>
      <c r="H505" t="str">
        <f t="shared" si="18"/>
        <v>RDE</v>
      </c>
      <c r="I505" t="s">
        <v>1137</v>
      </c>
      <c r="J505" t="s">
        <v>1136</v>
      </c>
    </row>
    <row r="506" spans="7:10" x14ac:dyDescent="0.2">
      <c r="G506" t="str">
        <f t="shared" si="17"/>
        <v>RDECLACTON AND DISTRICT HOSPITAL</v>
      </c>
      <c r="H506" t="str">
        <f t="shared" si="18"/>
        <v>RDE</v>
      </c>
      <c r="I506" t="s">
        <v>1139</v>
      </c>
      <c r="J506" t="s">
        <v>1138</v>
      </c>
    </row>
    <row r="507" spans="7:10" x14ac:dyDescent="0.2">
      <c r="G507" t="str">
        <f t="shared" si="17"/>
        <v>RDECOLCHESTER GENERAL HOSPITAL</v>
      </c>
      <c r="H507" t="str">
        <f t="shared" si="18"/>
        <v>RDE</v>
      </c>
      <c r="I507" t="s">
        <v>257</v>
      </c>
      <c r="J507" t="s">
        <v>1140</v>
      </c>
    </row>
    <row r="508" spans="7:10" x14ac:dyDescent="0.2">
      <c r="G508" t="str">
        <f t="shared" si="17"/>
        <v>RDECOLCHESTER PRIMARY CARE TREATMENT CENTRE</v>
      </c>
      <c r="H508" t="str">
        <f t="shared" si="18"/>
        <v>RDE</v>
      </c>
      <c r="I508" t="s">
        <v>1142</v>
      </c>
      <c r="J508" t="s">
        <v>1141</v>
      </c>
    </row>
    <row r="509" spans="7:10" x14ac:dyDescent="0.2">
      <c r="G509" t="str">
        <f t="shared" ref="G509:G568" si="19">H509&amp;I509</f>
        <v>RDEESSEX COUNTY HOSPITAL</v>
      </c>
      <c r="H509" t="str">
        <f t="shared" ref="H509:H568" si="20">LEFT(J509,3)</f>
        <v>RDE</v>
      </c>
      <c r="I509" t="s">
        <v>1144</v>
      </c>
      <c r="J509" t="s">
        <v>1143</v>
      </c>
    </row>
    <row r="510" spans="7:10" x14ac:dyDescent="0.2">
      <c r="G510" t="str">
        <f t="shared" si="19"/>
        <v>RDEFELIXSTOWE HOSPITAL</v>
      </c>
      <c r="H510" t="str">
        <f t="shared" si="20"/>
        <v>RDE</v>
      </c>
      <c r="I510" t="s">
        <v>1146</v>
      </c>
      <c r="J510" t="s">
        <v>1145</v>
      </c>
    </row>
    <row r="511" spans="7:10" x14ac:dyDescent="0.2">
      <c r="G511" t="str">
        <f t="shared" si="19"/>
        <v>RDEHALSTEAD HOSPITAL</v>
      </c>
      <c r="H511" t="str">
        <f t="shared" si="20"/>
        <v>RDE</v>
      </c>
      <c r="I511" t="s">
        <v>1148</v>
      </c>
      <c r="J511" t="s">
        <v>1147</v>
      </c>
    </row>
    <row r="512" spans="7:10" x14ac:dyDescent="0.2">
      <c r="G512" t="str">
        <f t="shared" si="19"/>
        <v>RDEIPSWICH HOSPITAL NHS TRUST</v>
      </c>
      <c r="H512" t="str">
        <f t="shared" si="20"/>
        <v>RDE</v>
      </c>
      <c r="I512" t="s">
        <v>1150</v>
      </c>
      <c r="J512" t="s">
        <v>1149</v>
      </c>
    </row>
    <row r="513" spans="7:10" x14ac:dyDescent="0.2">
      <c r="G513" t="str">
        <f t="shared" si="19"/>
        <v>RDETHE FRYATT HOSPITAL AND MAYFLOWER MEDICAL CENTRE</v>
      </c>
      <c r="H513" t="str">
        <f t="shared" si="20"/>
        <v>RDE</v>
      </c>
      <c r="I513" t="s">
        <v>1152</v>
      </c>
      <c r="J513" t="s">
        <v>1151</v>
      </c>
    </row>
    <row r="514" spans="7:10" x14ac:dyDescent="0.2">
      <c r="G514" t="str">
        <f t="shared" si="19"/>
        <v>RDRARUNDEL AND DISTRICT HOSPITAL</v>
      </c>
      <c r="H514" t="str">
        <f t="shared" si="20"/>
        <v>RDR</v>
      </c>
      <c r="I514" t="s">
        <v>1154</v>
      </c>
      <c r="J514" t="s">
        <v>1153</v>
      </c>
    </row>
    <row r="515" spans="7:10" x14ac:dyDescent="0.2">
      <c r="G515" t="str">
        <f t="shared" si="19"/>
        <v>RDRBOGNOR REGIS WAR MEMORIAL HOSPITAL</v>
      </c>
      <c r="H515" t="str">
        <f t="shared" si="20"/>
        <v>RDR</v>
      </c>
      <c r="I515" t="s">
        <v>1156</v>
      </c>
      <c r="J515" t="s">
        <v>1155</v>
      </c>
    </row>
    <row r="516" spans="7:10" x14ac:dyDescent="0.2">
      <c r="G516" t="str">
        <f t="shared" si="19"/>
        <v>RDRBRADBURY UNIT</v>
      </c>
      <c r="H516" t="str">
        <f t="shared" si="20"/>
        <v>RDR</v>
      </c>
      <c r="I516" t="s">
        <v>1158</v>
      </c>
      <c r="J516" t="s">
        <v>1157</v>
      </c>
    </row>
    <row r="517" spans="7:10" x14ac:dyDescent="0.2">
      <c r="G517" t="str">
        <f t="shared" si="19"/>
        <v>RDRBRIGHTON GENERAL HOSPITAL</v>
      </c>
      <c r="H517" t="str">
        <f t="shared" si="20"/>
        <v>RDR</v>
      </c>
      <c r="I517" t="s">
        <v>1160</v>
      </c>
      <c r="J517" t="s">
        <v>1159</v>
      </c>
    </row>
    <row r="518" spans="7:10" x14ac:dyDescent="0.2">
      <c r="G518" t="str">
        <f t="shared" si="19"/>
        <v>RDRCHAILEY NEW HERITAGE</v>
      </c>
      <c r="H518" t="str">
        <f t="shared" si="20"/>
        <v>RDR</v>
      </c>
      <c r="I518" t="s">
        <v>1162</v>
      </c>
      <c r="J518" t="s">
        <v>1161</v>
      </c>
    </row>
    <row r="519" spans="7:10" x14ac:dyDescent="0.2">
      <c r="G519" t="str">
        <f t="shared" si="19"/>
        <v>RDRCLERMONT CHILD PROTECTION UNIT</v>
      </c>
      <c r="H519" t="str">
        <f t="shared" si="20"/>
        <v>RDR</v>
      </c>
      <c r="I519" t="s">
        <v>1164</v>
      </c>
      <c r="J519" t="s">
        <v>1163</v>
      </c>
    </row>
    <row r="520" spans="7:10" x14ac:dyDescent="0.2">
      <c r="G520" t="str">
        <f t="shared" si="19"/>
        <v>RDRCOUNTY BUILDINGS</v>
      </c>
      <c r="H520" t="str">
        <f t="shared" si="20"/>
        <v>RDR</v>
      </c>
      <c r="I520" t="s">
        <v>1166</v>
      </c>
      <c r="J520" t="s">
        <v>1165</v>
      </c>
    </row>
    <row r="521" spans="7:10" x14ac:dyDescent="0.2">
      <c r="G521" t="str">
        <f t="shared" si="19"/>
        <v>RDRCRAWLEY HOSPITAL</v>
      </c>
      <c r="H521" t="str">
        <f t="shared" si="20"/>
        <v>RDR</v>
      </c>
      <c r="I521" t="s">
        <v>1168</v>
      </c>
      <c r="J521" t="s">
        <v>1167</v>
      </c>
    </row>
    <row r="522" spans="7:10" x14ac:dyDescent="0.2">
      <c r="G522" t="str">
        <f t="shared" si="19"/>
        <v>RDRCROWBOROUGH WAR MEMORIAL HOSPITAL</v>
      </c>
      <c r="H522" t="str">
        <f t="shared" si="20"/>
        <v>RDR</v>
      </c>
      <c r="I522" t="s">
        <v>1170</v>
      </c>
      <c r="J522" t="s">
        <v>1169</v>
      </c>
    </row>
    <row r="523" spans="7:10" x14ac:dyDescent="0.2">
      <c r="G523" t="str">
        <f t="shared" si="19"/>
        <v>RDRDOWNS VIEW</v>
      </c>
      <c r="H523" t="str">
        <f t="shared" si="20"/>
        <v>RDR</v>
      </c>
      <c r="I523" t="s">
        <v>1172</v>
      </c>
      <c r="J523" t="s">
        <v>1171</v>
      </c>
    </row>
    <row r="524" spans="7:10" x14ac:dyDescent="0.2">
      <c r="G524" t="str">
        <f t="shared" si="19"/>
        <v>RDREASTBOURNE DISTRICT GENERAL HOSPITAL</v>
      </c>
      <c r="H524" t="str">
        <f t="shared" si="20"/>
        <v>RDR</v>
      </c>
      <c r="I524" t="s">
        <v>1174</v>
      </c>
      <c r="J524" t="s">
        <v>1173</v>
      </c>
    </row>
    <row r="525" spans="7:10" x14ac:dyDescent="0.2">
      <c r="G525" t="str">
        <f t="shared" si="19"/>
        <v>RDRFINCHES</v>
      </c>
      <c r="H525" t="str">
        <f t="shared" si="20"/>
        <v>RDR</v>
      </c>
      <c r="I525" t="s">
        <v>1176</v>
      </c>
      <c r="J525" t="s">
        <v>1175</v>
      </c>
    </row>
    <row r="526" spans="7:10" x14ac:dyDescent="0.2">
      <c r="G526" t="str">
        <f t="shared" si="19"/>
        <v>RDRGATWICK HEALTH CONTROL</v>
      </c>
      <c r="H526" t="str">
        <f t="shared" si="20"/>
        <v>RDR</v>
      </c>
      <c r="I526" t="s">
        <v>1178</v>
      </c>
      <c r="J526" t="s">
        <v>1177</v>
      </c>
    </row>
    <row r="527" spans="7:10" x14ac:dyDescent="0.2">
      <c r="G527" t="str">
        <f t="shared" si="19"/>
        <v>RDRHAZEL COTTAGE</v>
      </c>
      <c r="H527" t="str">
        <f t="shared" si="20"/>
        <v>RDR</v>
      </c>
      <c r="I527" t="s">
        <v>1180</v>
      </c>
      <c r="J527" t="s">
        <v>1179</v>
      </c>
    </row>
    <row r="528" spans="7:10" x14ac:dyDescent="0.2">
      <c r="G528" t="str">
        <f t="shared" si="19"/>
        <v>RDRHORIZON UNIT</v>
      </c>
      <c r="H528" t="str">
        <f t="shared" si="20"/>
        <v>RDR</v>
      </c>
      <c r="I528" t="s">
        <v>1182</v>
      </c>
      <c r="J528" t="s">
        <v>1181</v>
      </c>
    </row>
    <row r="529" spans="7:10" x14ac:dyDescent="0.2">
      <c r="G529" t="str">
        <f t="shared" si="19"/>
        <v>RDRHORSHAM HOSPITAL</v>
      </c>
      <c r="H529" t="str">
        <f t="shared" si="20"/>
        <v>RDR</v>
      </c>
      <c r="I529" t="s">
        <v>1184</v>
      </c>
      <c r="J529" t="s">
        <v>1183</v>
      </c>
    </row>
    <row r="530" spans="7:10" x14ac:dyDescent="0.2">
      <c r="G530" t="str">
        <f t="shared" si="19"/>
        <v>RDRHORSHAM MIU</v>
      </c>
      <c r="H530" t="str">
        <f t="shared" si="20"/>
        <v>RDR</v>
      </c>
      <c r="I530" t="s">
        <v>1186</v>
      </c>
      <c r="J530" t="s">
        <v>1185</v>
      </c>
    </row>
    <row r="531" spans="7:10" x14ac:dyDescent="0.2">
      <c r="G531" t="str">
        <f t="shared" si="19"/>
        <v>RDRICATS CRAWLEY</v>
      </c>
      <c r="H531" t="str">
        <f t="shared" si="20"/>
        <v>RDR</v>
      </c>
      <c r="I531" t="s">
        <v>1188</v>
      </c>
      <c r="J531" t="s">
        <v>1187</v>
      </c>
    </row>
    <row r="532" spans="7:10" x14ac:dyDescent="0.2">
      <c r="G532" t="str">
        <f t="shared" si="19"/>
        <v>RDRICS CRAVEN VALE</v>
      </c>
      <c r="H532" t="str">
        <f t="shared" si="20"/>
        <v>RDR</v>
      </c>
      <c r="I532" t="s">
        <v>1190</v>
      </c>
      <c r="J532" t="s">
        <v>1189</v>
      </c>
    </row>
    <row r="533" spans="7:10" x14ac:dyDescent="0.2">
      <c r="G533" t="str">
        <f t="shared" si="19"/>
        <v>RDRICS QUEENS PARK VILLAS</v>
      </c>
      <c r="H533" t="str">
        <f t="shared" si="20"/>
        <v>RDR</v>
      </c>
      <c r="I533" t="s">
        <v>1192</v>
      </c>
      <c r="J533" t="s">
        <v>1191</v>
      </c>
    </row>
    <row r="534" spans="7:10" x14ac:dyDescent="0.2">
      <c r="G534" t="str">
        <f t="shared" si="19"/>
        <v>RDRLENS EMPLOYMENT REHABILITATION</v>
      </c>
      <c r="H534" t="str">
        <f t="shared" si="20"/>
        <v>RDR</v>
      </c>
      <c r="I534" t="s">
        <v>1194</v>
      </c>
      <c r="J534" t="s">
        <v>1193</v>
      </c>
    </row>
    <row r="535" spans="7:10" x14ac:dyDescent="0.2">
      <c r="G535" t="str">
        <f t="shared" si="19"/>
        <v>RDRLEWES INTERMEDIATE CARE</v>
      </c>
      <c r="H535" t="str">
        <f t="shared" si="20"/>
        <v>RDR</v>
      </c>
      <c r="I535" t="s">
        <v>1196</v>
      </c>
      <c r="J535" t="s">
        <v>1195</v>
      </c>
    </row>
    <row r="536" spans="7:10" x14ac:dyDescent="0.2">
      <c r="G536" t="str">
        <f t="shared" si="19"/>
        <v>RDRLITTLEHAMPTON HOSPITAL</v>
      </c>
      <c r="H536" t="str">
        <f t="shared" si="20"/>
        <v>RDR</v>
      </c>
      <c r="I536" t="s">
        <v>1198</v>
      </c>
      <c r="J536" t="s">
        <v>1197</v>
      </c>
    </row>
    <row r="537" spans="7:10" x14ac:dyDescent="0.2">
      <c r="G537" t="str">
        <f t="shared" si="19"/>
        <v>RDRMIDHURST COMMUNITY HOSPITAL</v>
      </c>
      <c r="H537" t="str">
        <f t="shared" si="20"/>
        <v>RDR</v>
      </c>
      <c r="I537" t="s">
        <v>1200</v>
      </c>
      <c r="J537" t="s">
        <v>1199</v>
      </c>
    </row>
    <row r="538" spans="7:10" x14ac:dyDescent="0.2">
      <c r="G538" t="str">
        <f t="shared" si="19"/>
        <v>RDRMILL VIEW HOSPITAL</v>
      </c>
      <c r="H538" t="str">
        <f t="shared" si="20"/>
        <v>RDR</v>
      </c>
      <c r="I538" t="s">
        <v>1202</v>
      </c>
      <c r="J538" t="s">
        <v>1201</v>
      </c>
    </row>
    <row r="539" spans="7:10" x14ac:dyDescent="0.2">
      <c r="G539" t="str">
        <f t="shared" si="19"/>
        <v>RDRMINOR INJURIES UNIT</v>
      </c>
      <c r="H539" t="str">
        <f t="shared" si="20"/>
        <v>RDR</v>
      </c>
      <c r="I539" t="s">
        <v>548</v>
      </c>
      <c r="J539" t="s">
        <v>1203</v>
      </c>
    </row>
    <row r="540" spans="7:10" x14ac:dyDescent="0.2">
      <c r="G540" t="str">
        <f t="shared" si="19"/>
        <v>RDRNEVILL HOSPITAL</v>
      </c>
      <c r="H540" t="str">
        <f t="shared" si="20"/>
        <v>RDR</v>
      </c>
      <c r="I540" t="s">
        <v>1205</v>
      </c>
      <c r="J540" t="s">
        <v>1204</v>
      </c>
    </row>
    <row r="541" spans="7:10" x14ac:dyDescent="0.2">
      <c r="G541" t="str">
        <f t="shared" si="19"/>
        <v>RDRNEWHAVEN DOWNS</v>
      </c>
      <c r="H541" t="str">
        <f t="shared" si="20"/>
        <v>RDR</v>
      </c>
      <c r="I541" t="s">
        <v>1207</v>
      </c>
      <c r="J541" t="s">
        <v>1206</v>
      </c>
    </row>
    <row r="542" spans="7:10" x14ac:dyDescent="0.2">
      <c r="G542" t="str">
        <f t="shared" si="19"/>
        <v>RDRNEWHAVEN REHAB CENTRE</v>
      </c>
      <c r="H542" t="str">
        <f t="shared" si="20"/>
        <v>RDR</v>
      </c>
      <c r="I542" t="s">
        <v>1209</v>
      </c>
      <c r="J542" t="s">
        <v>1208</v>
      </c>
    </row>
    <row r="543" spans="7:10" x14ac:dyDescent="0.2">
      <c r="G543" t="str">
        <f t="shared" si="19"/>
        <v>RDRPRINCESS ROYAL HOSPITAL</v>
      </c>
      <c r="H543" t="str">
        <f t="shared" si="20"/>
        <v>RDR</v>
      </c>
      <c r="I543" t="s">
        <v>678</v>
      </c>
      <c r="J543" t="s">
        <v>1210</v>
      </c>
    </row>
    <row r="544" spans="7:10" x14ac:dyDescent="0.2">
      <c r="G544" t="str">
        <f t="shared" si="19"/>
        <v>RDRQUADRANT</v>
      </c>
      <c r="H544" t="str">
        <f t="shared" si="20"/>
        <v>RDR</v>
      </c>
      <c r="I544" t="s">
        <v>1212</v>
      </c>
      <c r="J544" t="s">
        <v>1211</v>
      </c>
    </row>
    <row r="545" spans="7:10" x14ac:dyDescent="0.2">
      <c r="G545" t="str">
        <f t="shared" si="19"/>
        <v>RDRQUEEN VICTORIA HOSPITAL</v>
      </c>
      <c r="H545" t="str">
        <f t="shared" si="20"/>
        <v>RDR</v>
      </c>
      <c r="I545" t="s">
        <v>1214</v>
      </c>
      <c r="J545" t="s">
        <v>1213</v>
      </c>
    </row>
    <row r="546" spans="7:10" x14ac:dyDescent="0.2">
      <c r="G546" t="str">
        <f t="shared" si="19"/>
        <v>RDRRHEUMATOLOGY</v>
      </c>
      <c r="H546" t="str">
        <f t="shared" si="20"/>
        <v>RDR</v>
      </c>
      <c r="I546" t="s">
        <v>1216</v>
      </c>
      <c r="J546" t="s">
        <v>1215</v>
      </c>
    </row>
    <row r="547" spans="7:10" x14ac:dyDescent="0.2">
      <c r="G547" t="str">
        <f t="shared" si="19"/>
        <v>RDRRHEUMATOLOGY VALE</v>
      </c>
      <c r="H547" t="str">
        <f t="shared" si="20"/>
        <v>RDR</v>
      </c>
      <c r="I547" t="s">
        <v>1218</v>
      </c>
      <c r="J547" t="s">
        <v>1217</v>
      </c>
    </row>
    <row r="548" spans="7:10" x14ac:dyDescent="0.2">
      <c r="G548" t="str">
        <f t="shared" si="19"/>
        <v>RDRROYAL ALEXANDRA</v>
      </c>
      <c r="H548" t="str">
        <f t="shared" si="20"/>
        <v>RDR</v>
      </c>
      <c r="I548" t="s">
        <v>1220</v>
      </c>
      <c r="J548" t="s">
        <v>1219</v>
      </c>
    </row>
    <row r="549" spans="7:10" x14ac:dyDescent="0.2">
      <c r="G549" t="str">
        <f t="shared" si="19"/>
        <v>RDRSALVINGTON LODGE</v>
      </c>
      <c r="H549" t="str">
        <f t="shared" si="20"/>
        <v>RDR</v>
      </c>
      <c r="I549" t="s">
        <v>1222</v>
      </c>
      <c r="J549" t="s">
        <v>1221</v>
      </c>
    </row>
    <row r="550" spans="7:10" x14ac:dyDescent="0.2">
      <c r="G550" t="str">
        <f t="shared" si="19"/>
        <v>RDRSOUTHLANDS HOSPITAL</v>
      </c>
      <c r="H550" t="str">
        <f t="shared" si="20"/>
        <v>RDR</v>
      </c>
      <c r="I550" t="s">
        <v>1224</v>
      </c>
      <c r="J550" t="s">
        <v>1223</v>
      </c>
    </row>
    <row r="551" spans="7:10" x14ac:dyDescent="0.2">
      <c r="G551" t="str">
        <f t="shared" si="19"/>
        <v>RDRSOUTHPOINT</v>
      </c>
      <c r="H551" t="str">
        <f t="shared" si="20"/>
        <v>RDR</v>
      </c>
      <c r="I551" t="s">
        <v>1226</v>
      </c>
      <c r="J551" t="s">
        <v>1225</v>
      </c>
    </row>
    <row r="552" spans="7:10" x14ac:dyDescent="0.2">
      <c r="G552" t="str">
        <f t="shared" si="19"/>
        <v>RDRST RICHARDS HOSPITAL</v>
      </c>
      <c r="H552" t="str">
        <f t="shared" si="20"/>
        <v>RDR</v>
      </c>
      <c r="I552" t="s">
        <v>1228</v>
      </c>
      <c r="J552" t="s">
        <v>1227</v>
      </c>
    </row>
    <row r="553" spans="7:10" x14ac:dyDescent="0.2">
      <c r="G553" t="str">
        <f t="shared" si="19"/>
        <v>RDRTHE ASHINGTON VILLAGE SPORTS PAVILION</v>
      </c>
      <c r="H553" t="str">
        <f t="shared" si="20"/>
        <v>RDR</v>
      </c>
      <c r="I553" t="s">
        <v>1230</v>
      </c>
      <c r="J553" t="s">
        <v>1229</v>
      </c>
    </row>
    <row r="554" spans="7:10" x14ac:dyDescent="0.2">
      <c r="G554" t="str">
        <f t="shared" si="19"/>
        <v>RDRTHE CHERRIES</v>
      </c>
      <c r="H554" t="str">
        <f t="shared" si="20"/>
        <v>RDR</v>
      </c>
      <c r="I554" t="s">
        <v>1232</v>
      </c>
      <c r="J554" t="s">
        <v>1231</v>
      </c>
    </row>
    <row r="555" spans="7:10" x14ac:dyDescent="0.2">
      <c r="G555" t="str">
        <f t="shared" si="19"/>
        <v>RDRTHE KLEINWORT CENTRE</v>
      </c>
      <c r="H555" t="str">
        <f t="shared" si="20"/>
        <v>RDR</v>
      </c>
      <c r="I555" t="s">
        <v>1234</v>
      </c>
      <c r="J555" t="s">
        <v>1233</v>
      </c>
    </row>
    <row r="556" spans="7:10" x14ac:dyDescent="0.2">
      <c r="G556" t="str">
        <f t="shared" si="19"/>
        <v>RDRTHE MARTLETS</v>
      </c>
      <c r="H556" t="str">
        <f t="shared" si="20"/>
        <v>RDR</v>
      </c>
      <c r="I556" t="s">
        <v>1236</v>
      </c>
      <c r="J556" t="s">
        <v>1235</v>
      </c>
    </row>
    <row r="557" spans="7:10" x14ac:dyDescent="0.2">
      <c r="G557" t="str">
        <f t="shared" si="19"/>
        <v>RDRTHE OLD MARKET</v>
      </c>
      <c r="H557" t="str">
        <f t="shared" si="20"/>
        <v>RDR</v>
      </c>
      <c r="I557" t="s">
        <v>1238</v>
      </c>
      <c r="J557" t="s">
        <v>1237</v>
      </c>
    </row>
    <row r="558" spans="7:10" x14ac:dyDescent="0.2">
      <c r="G558" t="str">
        <f t="shared" si="19"/>
        <v>RDRTHE PEARSON UNIT</v>
      </c>
      <c r="H558" t="str">
        <f t="shared" si="20"/>
        <v>RDR</v>
      </c>
      <c r="I558" t="s">
        <v>1240</v>
      </c>
      <c r="J558" t="s">
        <v>1239</v>
      </c>
    </row>
    <row r="559" spans="7:10" x14ac:dyDescent="0.2">
      <c r="G559" t="str">
        <f t="shared" si="19"/>
        <v>RDRTHE ROWANS</v>
      </c>
      <c r="H559" t="str">
        <f t="shared" si="20"/>
        <v>RDR</v>
      </c>
      <c r="I559" t="s">
        <v>1242</v>
      </c>
      <c r="J559" t="s">
        <v>1241</v>
      </c>
    </row>
    <row r="560" spans="7:10" x14ac:dyDescent="0.2">
      <c r="G560" t="str">
        <f t="shared" si="19"/>
        <v>RDRUCKFIELDS HOSPITAL</v>
      </c>
      <c r="H560" t="str">
        <f t="shared" si="20"/>
        <v>RDR</v>
      </c>
      <c r="I560" t="s">
        <v>1244</v>
      </c>
      <c r="J560" t="s">
        <v>1243</v>
      </c>
    </row>
    <row r="561" spans="7:10" x14ac:dyDescent="0.2">
      <c r="G561" t="str">
        <f t="shared" si="19"/>
        <v>RDRWORTHING HOSPITAL</v>
      </c>
      <c r="H561" t="str">
        <f t="shared" si="20"/>
        <v>RDR</v>
      </c>
      <c r="I561" t="s">
        <v>1246</v>
      </c>
      <c r="J561" t="s">
        <v>1245</v>
      </c>
    </row>
    <row r="562" spans="7:10" x14ac:dyDescent="0.2">
      <c r="G562" t="str">
        <f t="shared" si="19"/>
        <v>RDRZACHARY MERTON HOSPITAL</v>
      </c>
      <c r="H562" t="str">
        <f t="shared" si="20"/>
        <v>RDR</v>
      </c>
      <c r="I562" t="s">
        <v>1248</v>
      </c>
      <c r="J562" t="s">
        <v>1247</v>
      </c>
    </row>
    <row r="563" spans="7:10" x14ac:dyDescent="0.2">
      <c r="G563" t="str">
        <f t="shared" si="19"/>
        <v>RDU GREAT HOLLANDS</v>
      </c>
      <c r="H563" t="str">
        <f t="shared" si="20"/>
        <v>RDU</v>
      </c>
      <c r="I563" t="s">
        <v>1250</v>
      </c>
      <c r="J563" t="s">
        <v>1249</v>
      </c>
    </row>
    <row r="564" spans="7:10" x14ac:dyDescent="0.2">
      <c r="G564" t="str">
        <f t="shared" si="19"/>
        <v>RDUALDERSHOT NHS OUTPATIENTS</v>
      </c>
      <c r="H564" t="str">
        <f t="shared" si="20"/>
        <v>RDU</v>
      </c>
      <c r="I564" t="s">
        <v>1252</v>
      </c>
      <c r="J564" t="s">
        <v>1251</v>
      </c>
    </row>
    <row r="565" spans="7:10" x14ac:dyDescent="0.2">
      <c r="G565" t="str">
        <f t="shared" si="19"/>
        <v>RDUBERKSHIRE INDEPENDENT HOSPITAL</v>
      </c>
      <c r="H565" t="str">
        <f t="shared" si="20"/>
        <v>RDU</v>
      </c>
      <c r="I565" t="s">
        <v>1254</v>
      </c>
      <c r="J565" t="s">
        <v>1253</v>
      </c>
    </row>
    <row r="566" spans="7:10" x14ac:dyDescent="0.2">
      <c r="G566" t="str">
        <f t="shared" si="19"/>
        <v>RDUCHALFONT'S &amp; GERRARDS CROSS HOSPITAL</v>
      </c>
      <c r="H566" t="str">
        <f t="shared" si="20"/>
        <v>RDU</v>
      </c>
      <c r="I566" t="s">
        <v>1256</v>
      </c>
      <c r="J566" t="s">
        <v>1255</v>
      </c>
    </row>
    <row r="567" spans="7:10" x14ac:dyDescent="0.2">
      <c r="G567" t="str">
        <f t="shared" si="19"/>
        <v>RDUDUNEDIN HOSPITAL</v>
      </c>
      <c r="H567" t="str">
        <f t="shared" si="20"/>
        <v>RDU</v>
      </c>
      <c r="I567" t="s">
        <v>1258</v>
      </c>
      <c r="J567" t="s">
        <v>1257</v>
      </c>
    </row>
    <row r="568" spans="7:10" x14ac:dyDescent="0.2">
      <c r="G568" t="str">
        <f t="shared" si="19"/>
        <v>RDUFARNHAM HOSPITAL OUTPATIENTS DEPARTMENT</v>
      </c>
      <c r="H568" t="str">
        <f t="shared" si="20"/>
        <v>RDU</v>
      </c>
      <c r="I568" t="s">
        <v>1260</v>
      </c>
      <c r="J568" t="s">
        <v>1259</v>
      </c>
    </row>
    <row r="569" spans="7:10" x14ac:dyDescent="0.2">
      <c r="G569" t="str">
        <f t="shared" ref="G569:G624" si="21">H569&amp;I569</f>
        <v>RDUFITZWILLIAM HOUSE OUTPATIENT CENTRE</v>
      </c>
      <c r="H569" t="str">
        <f t="shared" ref="H569:H624" si="22">LEFT(J569,3)</f>
        <v>RDU</v>
      </c>
      <c r="I569" t="s">
        <v>1262</v>
      </c>
      <c r="J569" t="s">
        <v>1261</v>
      </c>
    </row>
    <row r="570" spans="7:10" x14ac:dyDescent="0.2">
      <c r="G570" t="str">
        <f t="shared" si="21"/>
        <v>RDUFLEET HOSPITAL OUTPATIENTS DEPARTMENT</v>
      </c>
      <c r="H570" t="str">
        <f t="shared" si="22"/>
        <v>RDU</v>
      </c>
      <c r="I570" t="s">
        <v>1264</v>
      </c>
      <c r="J570" t="s">
        <v>1263</v>
      </c>
    </row>
    <row r="571" spans="7:10" x14ac:dyDescent="0.2">
      <c r="G571" t="str">
        <f t="shared" si="21"/>
        <v>RDUFRIMLEY CHILDREN'S CENTRE</v>
      </c>
      <c r="H571" t="str">
        <f t="shared" si="22"/>
        <v>RDU</v>
      </c>
      <c r="I571" t="s">
        <v>1266</v>
      </c>
      <c r="J571" t="s">
        <v>1265</v>
      </c>
    </row>
    <row r="572" spans="7:10" x14ac:dyDescent="0.2">
      <c r="G572" t="str">
        <f t="shared" si="21"/>
        <v>RDUFRIMLEY PARK HOSPITAL</v>
      </c>
      <c r="H572" t="str">
        <f t="shared" si="22"/>
        <v>RDU</v>
      </c>
      <c r="I572" t="s">
        <v>816</v>
      </c>
      <c r="J572" t="s">
        <v>1267</v>
      </c>
    </row>
    <row r="573" spans="7:10" x14ac:dyDescent="0.2">
      <c r="G573" t="str">
        <f t="shared" si="21"/>
        <v>RDUGUILDFORD NUFFIELD</v>
      </c>
      <c r="H573" t="str">
        <f t="shared" si="22"/>
        <v>RDU</v>
      </c>
      <c r="I573" t="s">
        <v>1269</v>
      </c>
      <c r="J573" t="s">
        <v>1268</v>
      </c>
    </row>
    <row r="574" spans="7:10" x14ac:dyDescent="0.2">
      <c r="G574" t="str">
        <f t="shared" si="21"/>
        <v>RDUHEATHERWOOD HOSPITAL</v>
      </c>
      <c r="H574" t="str">
        <f t="shared" si="22"/>
        <v>RDU</v>
      </c>
      <c r="I574" t="s">
        <v>1122</v>
      </c>
      <c r="J574" t="s">
        <v>1270</v>
      </c>
    </row>
    <row r="575" spans="7:10" x14ac:dyDescent="0.2">
      <c r="G575" t="str">
        <f t="shared" si="21"/>
        <v>RDULANGLEY HEALTH CENTRE</v>
      </c>
      <c r="H575" t="str">
        <f t="shared" si="22"/>
        <v>RDU</v>
      </c>
      <c r="I575" t="s">
        <v>1124</v>
      </c>
      <c r="J575" t="s">
        <v>1271</v>
      </c>
    </row>
    <row r="576" spans="7:10" x14ac:dyDescent="0.2">
      <c r="G576" t="str">
        <f t="shared" si="21"/>
        <v>RDUWEXHAM PARK HOSPITAL</v>
      </c>
      <c r="H576" t="str">
        <f t="shared" si="22"/>
        <v>RDU</v>
      </c>
      <c r="I576" t="s">
        <v>1126</v>
      </c>
      <c r="J576" t="s">
        <v>1272</v>
      </c>
    </row>
    <row r="577" spans="7:10" x14ac:dyDescent="0.2">
      <c r="G577" t="str">
        <f t="shared" si="21"/>
        <v>RDUWOKING NUFFIELD HOSPITAL</v>
      </c>
      <c r="H577" t="str">
        <f t="shared" si="22"/>
        <v>RDU</v>
      </c>
      <c r="I577" t="s">
        <v>1274</v>
      </c>
      <c r="J577" t="s">
        <v>1273</v>
      </c>
    </row>
    <row r="578" spans="7:10" x14ac:dyDescent="0.2">
      <c r="G578" t="str">
        <f t="shared" si="21"/>
        <v>RDYADDINGTON UNIT</v>
      </c>
      <c r="H578" t="str">
        <f t="shared" si="22"/>
        <v>RDY</v>
      </c>
      <c r="I578" t="s">
        <v>1276</v>
      </c>
      <c r="J578" t="s">
        <v>1275</v>
      </c>
    </row>
    <row r="579" spans="7:10" x14ac:dyDescent="0.2">
      <c r="G579" t="str">
        <f t="shared" si="21"/>
        <v>RDYADULT MH - FORSTON UNIT AE</v>
      </c>
      <c r="H579" t="str">
        <f t="shared" si="22"/>
        <v>RDY</v>
      </c>
      <c r="I579" t="s">
        <v>1278</v>
      </c>
      <c r="J579" t="s">
        <v>1277</v>
      </c>
    </row>
    <row r="580" spans="7:10" x14ac:dyDescent="0.2">
      <c r="G580" t="str">
        <f t="shared" si="21"/>
        <v>RDYALDERNEY HOSPITAL</v>
      </c>
      <c r="H580" t="str">
        <f t="shared" si="22"/>
        <v>RDY</v>
      </c>
      <c r="I580" t="s">
        <v>1280</v>
      </c>
      <c r="J580" t="s">
        <v>1279</v>
      </c>
    </row>
    <row r="581" spans="7:10" x14ac:dyDescent="0.2">
      <c r="G581" t="str">
        <f t="shared" si="21"/>
        <v>RDYBELLE VUE</v>
      </c>
      <c r="H581" t="str">
        <f t="shared" si="22"/>
        <v>RDY</v>
      </c>
      <c r="I581" t="s">
        <v>1282</v>
      </c>
      <c r="J581" t="s">
        <v>1281</v>
      </c>
    </row>
    <row r="582" spans="7:10" x14ac:dyDescent="0.2">
      <c r="G582" t="str">
        <f t="shared" si="21"/>
        <v>RDYBLANDFORD COMMUNITY HOSPITAL</v>
      </c>
      <c r="H582" t="str">
        <f t="shared" si="22"/>
        <v>RDY</v>
      </c>
      <c r="I582" t="s">
        <v>980</v>
      </c>
      <c r="J582" t="s">
        <v>1283</v>
      </c>
    </row>
    <row r="583" spans="7:10" x14ac:dyDescent="0.2">
      <c r="G583" t="str">
        <f t="shared" si="21"/>
        <v>RDYBLANDFORD DERMATOLOGY</v>
      </c>
      <c r="H583" t="str">
        <f t="shared" si="22"/>
        <v>RDY</v>
      </c>
      <c r="I583" t="s">
        <v>1285</v>
      </c>
      <c r="J583" t="s">
        <v>1284</v>
      </c>
    </row>
    <row r="584" spans="7:10" x14ac:dyDescent="0.2">
      <c r="G584" t="str">
        <f t="shared" si="21"/>
        <v>RDYBLANDFORD ENT</v>
      </c>
      <c r="H584" t="str">
        <f t="shared" si="22"/>
        <v>RDY</v>
      </c>
      <c r="I584" t="s">
        <v>1287</v>
      </c>
      <c r="J584" t="s">
        <v>1286</v>
      </c>
    </row>
    <row r="585" spans="7:10" x14ac:dyDescent="0.2">
      <c r="G585" t="str">
        <f t="shared" si="21"/>
        <v>RDYBLANDFORD HEALTH</v>
      </c>
      <c r="H585" t="str">
        <f t="shared" si="22"/>
        <v>RDY</v>
      </c>
      <c r="I585" t="s">
        <v>1289</v>
      </c>
      <c r="J585" t="s">
        <v>1288</v>
      </c>
    </row>
    <row r="586" spans="7:10" x14ac:dyDescent="0.2">
      <c r="G586" t="str">
        <f t="shared" si="21"/>
        <v>RDYBLANDFORD MIU</v>
      </c>
      <c r="H586" t="str">
        <f t="shared" si="22"/>
        <v>RDY</v>
      </c>
      <c r="I586" t="s">
        <v>1291</v>
      </c>
      <c r="J586" t="s">
        <v>1290</v>
      </c>
    </row>
    <row r="587" spans="7:10" x14ac:dyDescent="0.2">
      <c r="G587" t="str">
        <f t="shared" si="21"/>
        <v>RDYBLANDFORD TARRANT WARD</v>
      </c>
      <c r="H587" t="str">
        <f t="shared" si="22"/>
        <v>RDY</v>
      </c>
      <c r="I587" t="s">
        <v>1293</v>
      </c>
      <c r="J587" t="s">
        <v>1292</v>
      </c>
    </row>
    <row r="588" spans="7:10" x14ac:dyDescent="0.2">
      <c r="G588" t="str">
        <f t="shared" si="21"/>
        <v>RDYBLANDFORD THEATRE</v>
      </c>
      <c r="H588" t="str">
        <f t="shared" si="22"/>
        <v>RDY</v>
      </c>
      <c r="I588" t="s">
        <v>1295</v>
      </c>
      <c r="J588" t="s">
        <v>1294</v>
      </c>
    </row>
    <row r="589" spans="7:10" x14ac:dyDescent="0.2">
      <c r="G589" t="str">
        <f t="shared" si="21"/>
        <v>RDYBOSCOMBE COMMUNITY HOSPITAL</v>
      </c>
      <c r="H589" t="str">
        <f t="shared" si="22"/>
        <v>RDY</v>
      </c>
      <c r="I589" t="s">
        <v>1297</v>
      </c>
      <c r="J589" t="s">
        <v>1296</v>
      </c>
    </row>
    <row r="590" spans="7:10" x14ac:dyDescent="0.2">
      <c r="G590" t="str">
        <f t="shared" si="21"/>
        <v>RDYBOURNEMOUTH HOSPITAL</v>
      </c>
      <c r="H590" t="str">
        <f t="shared" si="22"/>
        <v>RDY</v>
      </c>
      <c r="I590" t="s">
        <v>1299</v>
      </c>
      <c r="J590" t="s">
        <v>1298</v>
      </c>
    </row>
    <row r="591" spans="7:10" x14ac:dyDescent="0.2">
      <c r="G591" t="str">
        <f t="shared" si="21"/>
        <v>RDYBRIDPORT COMMUNITY HOSPITAL</v>
      </c>
      <c r="H591" t="str">
        <f t="shared" si="22"/>
        <v>RDY</v>
      </c>
      <c r="I591" t="s">
        <v>982</v>
      </c>
      <c r="J591" t="s">
        <v>1300</v>
      </c>
    </row>
    <row r="592" spans="7:10" x14ac:dyDescent="0.2">
      <c r="G592" t="str">
        <f t="shared" si="21"/>
        <v>RDYBRIDPORT DERMATOLOGY</v>
      </c>
      <c r="H592" t="str">
        <f t="shared" si="22"/>
        <v>RDY</v>
      </c>
      <c r="I592" t="s">
        <v>1302</v>
      </c>
      <c r="J592" t="s">
        <v>1301</v>
      </c>
    </row>
    <row r="593" spans="7:10" x14ac:dyDescent="0.2">
      <c r="G593" t="str">
        <f t="shared" si="21"/>
        <v>RDYBRIDPORT HOSPITAL THEATRE</v>
      </c>
      <c r="H593" t="str">
        <f t="shared" si="22"/>
        <v>RDY</v>
      </c>
      <c r="I593" t="s">
        <v>1304</v>
      </c>
      <c r="J593" t="s">
        <v>1303</v>
      </c>
    </row>
    <row r="594" spans="7:10" x14ac:dyDescent="0.2">
      <c r="G594" t="str">
        <f t="shared" si="21"/>
        <v>RDYBRIDPORT HOSPITAL WARDS</v>
      </c>
      <c r="H594" t="str">
        <f t="shared" si="22"/>
        <v>RDY</v>
      </c>
      <c r="I594" t="s">
        <v>1306</v>
      </c>
      <c r="J594" t="s">
        <v>1305</v>
      </c>
    </row>
    <row r="595" spans="7:10" x14ac:dyDescent="0.2">
      <c r="G595" t="str">
        <f t="shared" si="21"/>
        <v>RDYBRIDPORT HUGHES UNIT</v>
      </c>
      <c r="H595" t="str">
        <f t="shared" si="22"/>
        <v>RDY</v>
      </c>
      <c r="I595" t="s">
        <v>1308</v>
      </c>
      <c r="J595" t="s">
        <v>1307</v>
      </c>
    </row>
    <row r="596" spans="7:10" x14ac:dyDescent="0.2">
      <c r="G596" t="str">
        <f t="shared" si="21"/>
        <v>RDYBRIDPORT MIU</v>
      </c>
      <c r="H596" t="str">
        <f t="shared" si="22"/>
        <v>RDY</v>
      </c>
      <c r="I596" t="s">
        <v>1310</v>
      </c>
      <c r="J596" t="s">
        <v>1309</v>
      </c>
    </row>
    <row r="597" spans="7:10" x14ac:dyDescent="0.2">
      <c r="G597" t="str">
        <f t="shared" si="21"/>
        <v>RDYBRIDPORT RHEUMATOLOGY</v>
      </c>
      <c r="H597" t="str">
        <f t="shared" si="22"/>
        <v>RDY</v>
      </c>
      <c r="I597" t="s">
        <v>1312</v>
      </c>
      <c r="J597" t="s">
        <v>1311</v>
      </c>
    </row>
    <row r="598" spans="7:10" x14ac:dyDescent="0.2">
      <c r="G598" t="str">
        <f t="shared" si="21"/>
        <v>RDYCADAS</v>
      </c>
      <c r="H598" t="str">
        <f t="shared" si="22"/>
        <v>RDY</v>
      </c>
      <c r="I598" t="s">
        <v>1314</v>
      </c>
      <c r="J598" t="s">
        <v>1313</v>
      </c>
    </row>
    <row r="599" spans="7:10" x14ac:dyDescent="0.2">
      <c r="G599" t="str">
        <f t="shared" si="21"/>
        <v>RDYCAFMHS COMMUNITY HUB, WIMBORNE</v>
      </c>
      <c r="H599" t="str">
        <f t="shared" si="22"/>
        <v>RDY</v>
      </c>
      <c r="I599" t="s">
        <v>1316</v>
      </c>
      <c r="J599" t="s">
        <v>1315</v>
      </c>
    </row>
    <row r="600" spans="7:10" x14ac:dyDescent="0.2">
      <c r="G600" t="str">
        <f t="shared" si="21"/>
        <v>RDYCHAT</v>
      </c>
      <c r="H600" t="str">
        <f t="shared" si="22"/>
        <v>RDY</v>
      </c>
      <c r="I600" t="s">
        <v>1318</v>
      </c>
      <c r="J600" t="s">
        <v>1317</v>
      </c>
    </row>
    <row r="601" spans="7:10" x14ac:dyDescent="0.2">
      <c r="G601" t="str">
        <f t="shared" si="21"/>
        <v>RDYCONIFERS</v>
      </c>
      <c r="H601" t="str">
        <f t="shared" si="22"/>
        <v>RDY</v>
      </c>
      <c r="I601" t="s">
        <v>1320</v>
      </c>
      <c r="J601" t="s">
        <v>1319</v>
      </c>
    </row>
    <row r="602" spans="7:10" x14ac:dyDescent="0.2">
      <c r="G602" t="str">
        <f t="shared" si="21"/>
        <v>RDYCONTRACEPTION &amp; SHS</v>
      </c>
      <c r="H602" t="str">
        <f t="shared" si="22"/>
        <v>RDY</v>
      </c>
      <c r="I602" t="s">
        <v>1322</v>
      </c>
      <c r="J602" t="s">
        <v>1321</v>
      </c>
    </row>
    <row r="603" spans="7:10" x14ac:dyDescent="0.2">
      <c r="G603" t="str">
        <f t="shared" si="21"/>
        <v>RDYDELPHWOOD</v>
      </c>
      <c r="H603" t="str">
        <f t="shared" si="22"/>
        <v>RDY</v>
      </c>
      <c r="I603" t="s">
        <v>1324</v>
      </c>
      <c r="J603" t="s">
        <v>1323</v>
      </c>
    </row>
    <row r="604" spans="7:10" x14ac:dyDescent="0.2">
      <c r="G604" t="str">
        <f t="shared" si="21"/>
        <v>RDYDORCHESTER MINTERNE WARD</v>
      </c>
      <c r="H604" t="str">
        <f t="shared" si="22"/>
        <v>RDY</v>
      </c>
      <c r="I604" t="s">
        <v>1326</v>
      </c>
      <c r="J604" t="s">
        <v>1325</v>
      </c>
    </row>
    <row r="605" spans="7:10" x14ac:dyDescent="0.2">
      <c r="G605" t="str">
        <f t="shared" si="21"/>
        <v>RDYDORSET COUNTY HOSPITAL</v>
      </c>
      <c r="H605" t="str">
        <f t="shared" si="22"/>
        <v>RDY</v>
      </c>
      <c r="I605" t="s">
        <v>984</v>
      </c>
      <c r="J605" t="s">
        <v>1327</v>
      </c>
    </row>
    <row r="606" spans="7:10" x14ac:dyDescent="0.2">
      <c r="G606" t="str">
        <f t="shared" si="21"/>
        <v>RDYFAIRMILE HOUSE (ACUTE MENTAL ILLNESS)</v>
      </c>
      <c r="H606" t="str">
        <f t="shared" si="22"/>
        <v>RDY</v>
      </c>
      <c r="I606" t="s">
        <v>1329</v>
      </c>
      <c r="J606" t="s">
        <v>1328</v>
      </c>
    </row>
    <row r="607" spans="7:10" x14ac:dyDescent="0.2">
      <c r="G607" t="str">
        <f t="shared" si="21"/>
        <v>RDYFINIGAN UNIT</v>
      </c>
      <c r="H607" t="str">
        <f t="shared" si="22"/>
        <v>RDY</v>
      </c>
      <c r="I607" t="s">
        <v>1331</v>
      </c>
      <c r="J607" t="s">
        <v>1330</v>
      </c>
    </row>
    <row r="608" spans="7:10" x14ac:dyDescent="0.2">
      <c r="G608" t="str">
        <f t="shared" si="21"/>
        <v>RDYFLAGHEAD UNIT</v>
      </c>
      <c r="H608" t="str">
        <f t="shared" si="22"/>
        <v>RDY</v>
      </c>
      <c r="I608" t="s">
        <v>1333</v>
      </c>
      <c r="J608" t="s">
        <v>1332</v>
      </c>
    </row>
    <row r="609" spans="7:10" x14ac:dyDescent="0.2">
      <c r="G609" t="str">
        <f t="shared" si="21"/>
        <v>RDYFOREST HOLME (PALLIATIVE CARE)</v>
      </c>
      <c r="H609" t="str">
        <f t="shared" si="22"/>
        <v>RDY</v>
      </c>
      <c r="I609" t="s">
        <v>1335</v>
      </c>
      <c r="J609" t="s">
        <v>1334</v>
      </c>
    </row>
    <row r="610" spans="7:10" x14ac:dyDescent="0.2">
      <c r="G610" t="str">
        <f t="shared" si="21"/>
        <v>RDYFORSTON CLINIC</v>
      </c>
      <c r="H610" t="str">
        <f t="shared" si="22"/>
        <v>RDY</v>
      </c>
      <c r="I610" t="s">
        <v>1337</v>
      </c>
      <c r="J610" t="s">
        <v>1336</v>
      </c>
    </row>
    <row r="611" spans="7:10" x14ac:dyDescent="0.2">
      <c r="G611" t="str">
        <f t="shared" si="21"/>
        <v>RDYHERBERT HOSPITAL</v>
      </c>
      <c r="H611" t="str">
        <f t="shared" si="22"/>
        <v>RDY</v>
      </c>
      <c r="I611" t="s">
        <v>1339</v>
      </c>
      <c r="J611" t="s">
        <v>1338</v>
      </c>
    </row>
    <row r="612" spans="7:10" x14ac:dyDescent="0.2">
      <c r="G612" t="str">
        <f t="shared" si="21"/>
        <v>RDYHILLCREST</v>
      </c>
      <c r="H612" t="str">
        <f t="shared" si="22"/>
        <v>RDY</v>
      </c>
      <c r="I612" t="s">
        <v>1341</v>
      </c>
      <c r="J612" t="s">
        <v>1340</v>
      </c>
    </row>
    <row r="613" spans="7:10" x14ac:dyDescent="0.2">
      <c r="G613" t="str">
        <f t="shared" si="21"/>
        <v>RDYINPATIENT EMERGENCY - ST ANNS</v>
      </c>
      <c r="H613" t="str">
        <f t="shared" si="22"/>
        <v>RDY</v>
      </c>
      <c r="I613" t="s">
        <v>1343</v>
      </c>
      <c r="J613" t="s">
        <v>1342</v>
      </c>
    </row>
    <row r="614" spans="7:10" x14ac:dyDescent="0.2">
      <c r="G614" t="str">
        <f t="shared" si="21"/>
        <v>RDYIN-REACH DORCHESTER</v>
      </c>
      <c r="H614" t="str">
        <f t="shared" si="22"/>
        <v>RDY</v>
      </c>
      <c r="I614" t="s">
        <v>1345</v>
      </c>
      <c r="J614" t="s">
        <v>1344</v>
      </c>
    </row>
    <row r="615" spans="7:10" x14ac:dyDescent="0.2">
      <c r="G615" t="str">
        <f t="shared" si="21"/>
        <v>RDYIN-REACH GUYS MARSH</v>
      </c>
      <c r="H615" t="str">
        <f t="shared" si="22"/>
        <v>RDY</v>
      </c>
      <c r="I615" t="s">
        <v>1347</v>
      </c>
      <c r="J615" t="s">
        <v>1346</v>
      </c>
    </row>
    <row r="616" spans="7:10" x14ac:dyDescent="0.2">
      <c r="G616" t="str">
        <f t="shared" si="21"/>
        <v>RDYIN-REACH PORTLAND</v>
      </c>
      <c r="H616" t="str">
        <f t="shared" si="22"/>
        <v>RDY</v>
      </c>
      <c r="I616" t="s">
        <v>1349</v>
      </c>
      <c r="J616" t="s">
        <v>1348</v>
      </c>
    </row>
    <row r="617" spans="7:10" x14ac:dyDescent="0.2">
      <c r="G617" t="str">
        <f t="shared" si="21"/>
        <v>RDYIN-REACH VERNE</v>
      </c>
      <c r="H617" t="str">
        <f t="shared" si="22"/>
        <v>RDY</v>
      </c>
      <c r="I617" t="s">
        <v>1351</v>
      </c>
      <c r="J617" t="s">
        <v>1350</v>
      </c>
    </row>
    <row r="618" spans="7:10" x14ac:dyDescent="0.2">
      <c r="G618" t="str">
        <f t="shared" si="21"/>
        <v>RDYKIMMERIDGE COURT</v>
      </c>
      <c r="H618" t="str">
        <f t="shared" si="22"/>
        <v>RDY</v>
      </c>
      <c r="I618" t="s">
        <v>1353</v>
      </c>
      <c r="J618" t="s">
        <v>1352</v>
      </c>
    </row>
    <row r="619" spans="7:10" x14ac:dyDescent="0.2">
      <c r="G619" t="str">
        <f t="shared" si="21"/>
        <v>RDYKINGS PARK HOSPITAL</v>
      </c>
      <c r="H619" t="str">
        <f t="shared" si="22"/>
        <v>RDY</v>
      </c>
      <c r="I619" t="s">
        <v>1355</v>
      </c>
      <c r="J619" t="s">
        <v>1354</v>
      </c>
    </row>
    <row r="620" spans="7:10" x14ac:dyDescent="0.2">
      <c r="G620" t="str">
        <f t="shared" si="21"/>
        <v>RDYLADDERS YAC</v>
      </c>
      <c r="H620" t="str">
        <f t="shared" si="22"/>
        <v>RDY</v>
      </c>
      <c r="I620" t="s">
        <v>1357</v>
      </c>
      <c r="J620" t="s">
        <v>1356</v>
      </c>
    </row>
    <row r="621" spans="7:10" x14ac:dyDescent="0.2">
      <c r="G621" t="str">
        <f t="shared" si="21"/>
        <v>RDYLANGDON WARD B'PORT</v>
      </c>
      <c r="H621" t="str">
        <f t="shared" si="22"/>
        <v>RDY</v>
      </c>
      <c r="I621" t="s">
        <v>1359</v>
      </c>
      <c r="J621" t="s">
        <v>1358</v>
      </c>
    </row>
    <row r="622" spans="7:10" x14ac:dyDescent="0.2">
      <c r="G622" t="str">
        <f t="shared" si="21"/>
        <v>RDYLD WEST DORSET</v>
      </c>
      <c r="H622" t="str">
        <f t="shared" si="22"/>
        <v>RDY</v>
      </c>
      <c r="I622" t="s">
        <v>1361</v>
      </c>
      <c r="J622" t="s">
        <v>1360</v>
      </c>
    </row>
    <row r="623" spans="7:10" x14ac:dyDescent="0.2">
      <c r="G623" t="str">
        <f t="shared" si="21"/>
        <v>RDYMAIDEN CASTLE HOUSE</v>
      </c>
      <c r="H623" t="str">
        <f t="shared" si="22"/>
        <v>RDY</v>
      </c>
      <c r="I623" t="s">
        <v>1363</v>
      </c>
      <c r="J623" t="s">
        <v>1362</v>
      </c>
    </row>
    <row r="624" spans="7:10" x14ac:dyDescent="0.2">
      <c r="G624" t="str">
        <f t="shared" si="21"/>
        <v>RDYMUNICIPAL BUILDING</v>
      </c>
      <c r="H624" t="str">
        <f t="shared" si="22"/>
        <v>RDY</v>
      </c>
      <c r="I624" t="s">
        <v>1365</v>
      </c>
      <c r="J624" t="s">
        <v>1364</v>
      </c>
    </row>
    <row r="625" spans="7:10" x14ac:dyDescent="0.2">
      <c r="G625" t="str">
        <f t="shared" ref="G625:G685" si="23">H625&amp;I625</f>
        <v>RDYNIGHTINGALE HOUSE</v>
      </c>
      <c r="H625" t="str">
        <f t="shared" ref="H625:H685" si="24">LEFT(J625,3)</f>
        <v>RDY</v>
      </c>
      <c r="I625" t="s">
        <v>1367</v>
      </c>
      <c r="J625" t="s">
        <v>1366</v>
      </c>
    </row>
    <row r="626" spans="7:10" x14ac:dyDescent="0.2">
      <c r="G626" t="str">
        <f t="shared" si="23"/>
        <v>RDYOAKCROFT</v>
      </c>
      <c r="H626" t="str">
        <f t="shared" si="24"/>
        <v>RDY</v>
      </c>
      <c r="I626" t="s">
        <v>1369</v>
      </c>
      <c r="J626" t="s">
        <v>1368</v>
      </c>
    </row>
    <row r="627" spans="7:10" x14ac:dyDescent="0.2">
      <c r="G627" t="str">
        <f t="shared" si="23"/>
        <v>RDYPACT</v>
      </c>
      <c r="H627" t="str">
        <f t="shared" si="24"/>
        <v>RDY</v>
      </c>
      <c r="I627" t="s">
        <v>1371</v>
      </c>
      <c r="J627" t="s">
        <v>1370</v>
      </c>
    </row>
    <row r="628" spans="7:10" x14ac:dyDescent="0.2">
      <c r="G628" t="str">
        <f t="shared" si="23"/>
        <v>RDYPEBBLE LODGE</v>
      </c>
      <c r="H628" t="str">
        <f t="shared" si="24"/>
        <v>RDY</v>
      </c>
      <c r="I628" t="s">
        <v>1373</v>
      </c>
      <c r="J628" t="s">
        <v>1372</v>
      </c>
    </row>
    <row r="629" spans="7:10" x14ac:dyDescent="0.2">
      <c r="G629" t="str">
        <f t="shared" si="23"/>
        <v>RDYPORTFIELD HALL</v>
      </c>
      <c r="H629" t="str">
        <f t="shared" si="24"/>
        <v>RDY</v>
      </c>
      <c r="I629" t="s">
        <v>1375</v>
      </c>
      <c r="J629" t="s">
        <v>1374</v>
      </c>
    </row>
    <row r="630" spans="7:10" x14ac:dyDescent="0.2">
      <c r="G630" t="str">
        <f t="shared" si="23"/>
        <v>RDYPORTLAND CASTLETOWN WARD</v>
      </c>
      <c r="H630" t="str">
        <f t="shared" si="24"/>
        <v>RDY</v>
      </c>
      <c r="I630" t="s">
        <v>1377</v>
      </c>
      <c r="J630" t="s">
        <v>1376</v>
      </c>
    </row>
    <row r="631" spans="7:10" x14ac:dyDescent="0.2">
      <c r="G631" t="str">
        <f t="shared" si="23"/>
        <v>RDYPORTLAND HOSPITAL</v>
      </c>
      <c r="H631" t="str">
        <f t="shared" si="24"/>
        <v>RDY</v>
      </c>
      <c r="I631" t="s">
        <v>986</v>
      </c>
      <c r="J631" t="s">
        <v>1378</v>
      </c>
    </row>
    <row r="632" spans="7:10" x14ac:dyDescent="0.2">
      <c r="G632" t="str">
        <f t="shared" si="23"/>
        <v>RDYPORTLAND MIU</v>
      </c>
      <c r="H632" t="str">
        <f t="shared" si="24"/>
        <v>RDY</v>
      </c>
      <c r="I632" t="s">
        <v>1380</v>
      </c>
      <c r="J632" t="s">
        <v>1379</v>
      </c>
    </row>
    <row r="633" spans="7:10" x14ac:dyDescent="0.2">
      <c r="G633" t="str">
        <f t="shared" si="23"/>
        <v>RDYPSYCHOLOGICAL THERAPIES HAMBLE</v>
      </c>
      <c r="H633" t="str">
        <f t="shared" si="24"/>
        <v>RDY</v>
      </c>
      <c r="I633" t="s">
        <v>1382</v>
      </c>
      <c r="J633" t="s">
        <v>1381</v>
      </c>
    </row>
    <row r="634" spans="7:10" x14ac:dyDescent="0.2">
      <c r="G634" t="str">
        <f t="shared" si="23"/>
        <v>RDYS'BURY ELDERLY CARE CONS</v>
      </c>
      <c r="H634" t="str">
        <f t="shared" si="24"/>
        <v>RDY</v>
      </c>
      <c r="I634" t="s">
        <v>1384</v>
      </c>
      <c r="J634" t="s">
        <v>1383</v>
      </c>
    </row>
    <row r="635" spans="7:10" x14ac:dyDescent="0.2">
      <c r="G635" t="str">
        <f t="shared" si="23"/>
        <v>RDYSEDMAN UNIT</v>
      </c>
      <c r="H635" t="str">
        <f t="shared" si="24"/>
        <v>RDY</v>
      </c>
      <c r="I635" t="s">
        <v>1386</v>
      </c>
      <c r="J635" t="s">
        <v>1385</v>
      </c>
    </row>
    <row r="636" spans="7:10" x14ac:dyDescent="0.2">
      <c r="G636" t="str">
        <f t="shared" si="23"/>
        <v>RDYSHAFTESBURY MIU</v>
      </c>
      <c r="H636" t="str">
        <f t="shared" si="24"/>
        <v>RDY</v>
      </c>
      <c r="I636" t="s">
        <v>1388</v>
      </c>
      <c r="J636" t="s">
        <v>1387</v>
      </c>
    </row>
    <row r="637" spans="7:10" x14ac:dyDescent="0.2">
      <c r="G637" t="str">
        <f t="shared" si="23"/>
        <v>RDYSHAFTESBURY SHASTON WARD</v>
      </c>
      <c r="H637" t="str">
        <f t="shared" si="24"/>
        <v>RDY</v>
      </c>
      <c r="I637" t="s">
        <v>1390</v>
      </c>
      <c r="J637" t="s">
        <v>1389</v>
      </c>
    </row>
    <row r="638" spans="7:10" x14ac:dyDescent="0.2">
      <c r="G638" t="str">
        <f t="shared" si="23"/>
        <v>RDYSHERBORNE COM HOSPITAL</v>
      </c>
      <c r="H638" t="str">
        <f t="shared" si="24"/>
        <v>RDY</v>
      </c>
      <c r="I638" t="s">
        <v>1392</v>
      </c>
      <c r="J638" t="s">
        <v>1391</v>
      </c>
    </row>
    <row r="639" spans="7:10" x14ac:dyDescent="0.2">
      <c r="G639" t="str">
        <f t="shared" si="23"/>
        <v>RDYSHERBORNE DERMATOLOGY</v>
      </c>
      <c r="H639" t="str">
        <f t="shared" si="24"/>
        <v>RDY</v>
      </c>
      <c r="I639" t="s">
        <v>1394</v>
      </c>
      <c r="J639" t="s">
        <v>1393</v>
      </c>
    </row>
    <row r="640" spans="7:10" x14ac:dyDescent="0.2">
      <c r="G640" t="str">
        <f t="shared" si="23"/>
        <v>RDYSHERBORNE MIU</v>
      </c>
      <c r="H640" t="str">
        <f t="shared" si="24"/>
        <v>RDY</v>
      </c>
      <c r="I640" t="s">
        <v>1396</v>
      </c>
      <c r="J640" t="s">
        <v>1395</v>
      </c>
    </row>
    <row r="641" spans="7:10" x14ac:dyDescent="0.2">
      <c r="G641" t="str">
        <f t="shared" si="23"/>
        <v>RDYSHERBORNE WILLOWS UNIT</v>
      </c>
      <c r="H641" t="str">
        <f t="shared" si="24"/>
        <v>RDY</v>
      </c>
      <c r="I641" t="s">
        <v>1398</v>
      </c>
      <c r="J641" t="s">
        <v>1397</v>
      </c>
    </row>
    <row r="642" spans="7:10" x14ac:dyDescent="0.2">
      <c r="G642" t="str">
        <f t="shared" si="23"/>
        <v>RDYST ANN'S HOSPITAL</v>
      </c>
      <c r="H642" t="str">
        <f t="shared" si="24"/>
        <v>RDY</v>
      </c>
      <c r="I642" t="s">
        <v>1400</v>
      </c>
      <c r="J642" t="s">
        <v>1399</v>
      </c>
    </row>
    <row r="643" spans="7:10" x14ac:dyDescent="0.2">
      <c r="G643" t="str">
        <f t="shared" si="23"/>
        <v>RDYST GABRIELS</v>
      </c>
      <c r="H643" t="str">
        <f t="shared" si="24"/>
        <v>RDY</v>
      </c>
      <c r="I643" t="s">
        <v>1402</v>
      </c>
      <c r="J643" t="s">
        <v>1401</v>
      </c>
    </row>
    <row r="644" spans="7:10" x14ac:dyDescent="0.2">
      <c r="G644" t="str">
        <f t="shared" si="23"/>
        <v>RDYST LEONARDS COMMUNITY HOSPITAL</v>
      </c>
      <c r="H644" t="str">
        <f t="shared" si="24"/>
        <v>RDY</v>
      </c>
      <c r="I644" t="s">
        <v>1404</v>
      </c>
      <c r="J644" t="s">
        <v>1403</v>
      </c>
    </row>
    <row r="645" spans="7:10" x14ac:dyDescent="0.2">
      <c r="G645" t="str">
        <f t="shared" si="23"/>
        <v>RDYST LEONARD'S FAYREWOOD</v>
      </c>
      <c r="H645" t="str">
        <f t="shared" si="24"/>
        <v>RDY</v>
      </c>
      <c r="I645" t="s">
        <v>1406</v>
      </c>
      <c r="J645" t="s">
        <v>1405</v>
      </c>
    </row>
    <row r="646" spans="7:10" x14ac:dyDescent="0.2">
      <c r="G646" t="str">
        <f t="shared" si="23"/>
        <v>RDYSUSSED</v>
      </c>
      <c r="H646" t="str">
        <f t="shared" si="24"/>
        <v>RDY</v>
      </c>
      <c r="I646" t="s">
        <v>1408</v>
      </c>
      <c r="J646" t="s">
        <v>1407</v>
      </c>
    </row>
    <row r="647" spans="7:10" x14ac:dyDescent="0.2">
      <c r="G647" t="str">
        <f t="shared" si="23"/>
        <v>RDYSWANAGE COMMUNTIY HOSPITAL</v>
      </c>
      <c r="H647" t="str">
        <f t="shared" si="24"/>
        <v>RDY</v>
      </c>
      <c r="I647" t="s">
        <v>1410</v>
      </c>
      <c r="J647" t="s">
        <v>1409</v>
      </c>
    </row>
    <row r="648" spans="7:10" x14ac:dyDescent="0.2">
      <c r="G648" t="str">
        <f t="shared" si="23"/>
        <v>RDYSWANAGE HOSPITAL MIU</v>
      </c>
      <c r="H648" t="str">
        <f t="shared" si="24"/>
        <v>RDY</v>
      </c>
      <c r="I648" t="s">
        <v>1412</v>
      </c>
      <c r="J648" t="s">
        <v>1411</v>
      </c>
    </row>
    <row r="649" spans="7:10" x14ac:dyDescent="0.2">
      <c r="G649" t="str">
        <f t="shared" si="23"/>
        <v>RDYSWANAGE HOSPITAL THEATRE</v>
      </c>
      <c r="H649" t="str">
        <f t="shared" si="24"/>
        <v>RDY</v>
      </c>
      <c r="I649" t="s">
        <v>1414</v>
      </c>
      <c r="J649" t="s">
        <v>1413</v>
      </c>
    </row>
    <row r="650" spans="7:10" x14ac:dyDescent="0.2">
      <c r="G650" t="str">
        <f t="shared" si="23"/>
        <v>RDYSWANAGE STANLEY PURSER</v>
      </c>
      <c r="H650" t="str">
        <f t="shared" si="24"/>
        <v>RDY</v>
      </c>
      <c r="I650" t="s">
        <v>1416</v>
      </c>
      <c r="J650" t="s">
        <v>1415</v>
      </c>
    </row>
    <row r="651" spans="7:10" x14ac:dyDescent="0.2">
      <c r="G651" t="str">
        <f t="shared" si="23"/>
        <v>RDYTHE CEDARS (POOLE)</v>
      </c>
      <c r="H651" t="str">
        <f t="shared" si="24"/>
        <v>RDY</v>
      </c>
      <c r="I651" t="s">
        <v>1418</v>
      </c>
      <c r="J651" t="s">
        <v>1417</v>
      </c>
    </row>
    <row r="652" spans="7:10" x14ac:dyDescent="0.2">
      <c r="G652" t="str">
        <f t="shared" si="23"/>
        <v>RDYTHE EXCHANGE STURMINSTER NEWTON</v>
      </c>
      <c r="H652" t="str">
        <f t="shared" si="24"/>
        <v>RDY</v>
      </c>
      <c r="I652" t="s">
        <v>1420</v>
      </c>
      <c r="J652" t="s">
        <v>1419</v>
      </c>
    </row>
    <row r="653" spans="7:10" x14ac:dyDescent="0.2">
      <c r="G653" t="str">
        <f t="shared" si="23"/>
        <v>RDYTHE GLENDENNING UNIT</v>
      </c>
      <c r="H653" t="str">
        <f t="shared" si="24"/>
        <v>RDY</v>
      </c>
      <c r="I653" t="s">
        <v>1422</v>
      </c>
      <c r="J653" t="s">
        <v>1421</v>
      </c>
    </row>
    <row r="654" spans="7:10" x14ac:dyDescent="0.2">
      <c r="G654" t="str">
        <f t="shared" si="23"/>
        <v>RDYTHE JUNCTION</v>
      </c>
      <c r="H654" t="str">
        <f t="shared" si="24"/>
        <v>RDY</v>
      </c>
      <c r="I654" t="s">
        <v>1424</v>
      </c>
      <c r="J654" t="s">
        <v>1423</v>
      </c>
    </row>
    <row r="655" spans="7:10" x14ac:dyDescent="0.2">
      <c r="G655" t="str">
        <f t="shared" si="23"/>
        <v>RDYTHE OAKS</v>
      </c>
      <c r="H655" t="str">
        <f t="shared" si="24"/>
        <v>RDY</v>
      </c>
      <c r="I655" t="s">
        <v>1426</v>
      </c>
      <c r="J655" t="s">
        <v>1425</v>
      </c>
    </row>
    <row r="656" spans="7:10" x14ac:dyDescent="0.2">
      <c r="G656" t="str">
        <f t="shared" si="23"/>
        <v>RDYTREADS</v>
      </c>
      <c r="H656" t="str">
        <f t="shared" si="24"/>
        <v>RDY</v>
      </c>
      <c r="I656" t="s">
        <v>1428</v>
      </c>
      <c r="J656" t="s">
        <v>1427</v>
      </c>
    </row>
    <row r="657" spans="7:10" x14ac:dyDescent="0.2">
      <c r="G657" t="str">
        <f t="shared" si="23"/>
        <v>RDYUNIT 4 PARK PLACE</v>
      </c>
      <c r="H657" t="str">
        <f t="shared" si="24"/>
        <v>RDY</v>
      </c>
      <c r="I657" t="s">
        <v>1430</v>
      </c>
      <c r="J657" t="s">
        <v>1429</v>
      </c>
    </row>
    <row r="658" spans="7:10" x14ac:dyDescent="0.2">
      <c r="G658" t="str">
        <f t="shared" si="23"/>
        <v>RDYVICTORIA HOSPITAL W'BORNE</v>
      </c>
      <c r="H658" t="str">
        <f t="shared" si="24"/>
        <v>RDY</v>
      </c>
      <c r="I658" t="s">
        <v>1432</v>
      </c>
      <c r="J658" t="s">
        <v>1431</v>
      </c>
    </row>
    <row r="659" spans="7:10" x14ac:dyDescent="0.2">
      <c r="G659" t="str">
        <f t="shared" si="23"/>
        <v>RDYWAREHAM COMMUNITY HOSPITAL</v>
      </c>
      <c r="H659" t="str">
        <f t="shared" si="24"/>
        <v>RDY</v>
      </c>
      <c r="I659" t="s">
        <v>1434</v>
      </c>
      <c r="J659" t="s">
        <v>1433</v>
      </c>
    </row>
    <row r="660" spans="7:10" x14ac:dyDescent="0.2">
      <c r="G660" t="str">
        <f t="shared" si="23"/>
        <v>RDYWESSEX HEALTH</v>
      </c>
      <c r="H660" t="str">
        <f t="shared" si="24"/>
        <v>RDY</v>
      </c>
      <c r="I660" t="s">
        <v>1436</v>
      </c>
      <c r="J660" t="s">
        <v>1435</v>
      </c>
    </row>
    <row r="661" spans="7:10" x14ac:dyDescent="0.2">
      <c r="G661" t="str">
        <f t="shared" si="23"/>
        <v>RDYWEST DORSET ISCR</v>
      </c>
      <c r="H661" t="str">
        <f t="shared" si="24"/>
        <v>RDY</v>
      </c>
      <c r="I661" t="s">
        <v>1438</v>
      </c>
      <c r="J661" t="s">
        <v>1437</v>
      </c>
    </row>
    <row r="662" spans="7:10" x14ac:dyDescent="0.2">
      <c r="G662" t="str">
        <f t="shared" si="23"/>
        <v>RDYWESTHAVEN HOSPITAL</v>
      </c>
      <c r="H662" t="str">
        <f t="shared" si="24"/>
        <v>RDY</v>
      </c>
      <c r="I662" t="s">
        <v>1440</v>
      </c>
      <c r="J662" t="s">
        <v>1439</v>
      </c>
    </row>
    <row r="663" spans="7:10" x14ac:dyDescent="0.2">
      <c r="G663" t="str">
        <f t="shared" si="23"/>
        <v>RDYWESTHAVEN RADIPOLE WARD</v>
      </c>
      <c r="H663" t="str">
        <f t="shared" si="24"/>
        <v>RDY</v>
      </c>
      <c r="I663" t="s">
        <v>1442</v>
      </c>
      <c r="J663" t="s">
        <v>1441</v>
      </c>
    </row>
    <row r="664" spans="7:10" x14ac:dyDescent="0.2">
      <c r="G664" t="str">
        <f t="shared" si="23"/>
        <v>RDYWESTMINSTER MEMORIAL HOSPITAL</v>
      </c>
      <c r="H664" t="str">
        <f t="shared" si="24"/>
        <v>RDY</v>
      </c>
      <c r="I664" t="s">
        <v>1444</v>
      </c>
      <c r="J664" t="s">
        <v>1443</v>
      </c>
    </row>
    <row r="665" spans="7:10" x14ac:dyDescent="0.2">
      <c r="G665" t="str">
        <f t="shared" si="23"/>
        <v>RDYWEYMOUTH CHALBURY ELDERLY</v>
      </c>
      <c r="H665" t="str">
        <f t="shared" si="24"/>
        <v>RDY</v>
      </c>
      <c r="I665" t="s">
        <v>1446</v>
      </c>
      <c r="J665" t="s">
        <v>1445</v>
      </c>
    </row>
    <row r="666" spans="7:10" x14ac:dyDescent="0.2">
      <c r="G666" t="str">
        <f t="shared" si="23"/>
        <v>RDYWEYMOUTH COMMUNITY HOSPITAL</v>
      </c>
      <c r="H666" t="str">
        <f t="shared" si="24"/>
        <v>RDY</v>
      </c>
      <c r="I666" t="s">
        <v>988</v>
      </c>
      <c r="J666" t="s">
        <v>1447</v>
      </c>
    </row>
    <row r="667" spans="7:10" x14ac:dyDescent="0.2">
      <c r="G667" t="str">
        <f t="shared" si="23"/>
        <v>RDYWEYMOUTH LINDEN UNIT</v>
      </c>
      <c r="H667" t="str">
        <f t="shared" si="24"/>
        <v>RDY</v>
      </c>
      <c r="I667" t="s">
        <v>1449</v>
      </c>
      <c r="J667" t="s">
        <v>1448</v>
      </c>
    </row>
    <row r="668" spans="7:10" x14ac:dyDescent="0.2">
      <c r="G668" t="str">
        <f t="shared" si="23"/>
        <v>RDYWEYMOUTH MIU</v>
      </c>
      <c r="H668" t="str">
        <f t="shared" si="24"/>
        <v>RDY</v>
      </c>
      <c r="I668" t="s">
        <v>1451</v>
      </c>
      <c r="J668" t="s">
        <v>1450</v>
      </c>
    </row>
    <row r="669" spans="7:10" x14ac:dyDescent="0.2">
      <c r="G669" t="str">
        <f t="shared" si="23"/>
        <v>RDYWIMBORNE HANHAM WARD</v>
      </c>
      <c r="H669" t="str">
        <f t="shared" si="24"/>
        <v>RDY</v>
      </c>
      <c r="I669" t="s">
        <v>1453</v>
      </c>
      <c r="J669" t="s">
        <v>1452</v>
      </c>
    </row>
    <row r="670" spans="7:10" x14ac:dyDescent="0.2">
      <c r="G670" t="str">
        <f t="shared" si="23"/>
        <v>RDYWIMBORNE HOSPITAL THEATRE</v>
      </c>
      <c r="H670" t="str">
        <f t="shared" si="24"/>
        <v>RDY</v>
      </c>
      <c r="I670" t="s">
        <v>1455</v>
      </c>
      <c r="J670" t="s">
        <v>1454</v>
      </c>
    </row>
    <row r="671" spans="7:10" x14ac:dyDescent="0.2">
      <c r="G671" t="str">
        <f t="shared" si="23"/>
        <v>RDYYEATMAN HOSPITAL</v>
      </c>
      <c r="H671" t="str">
        <f t="shared" si="24"/>
        <v>RDY</v>
      </c>
      <c r="I671" t="s">
        <v>990</v>
      </c>
      <c r="J671" t="s">
        <v>1456</v>
      </c>
    </row>
    <row r="672" spans="7:10" x14ac:dyDescent="0.2">
      <c r="G672" t="str">
        <f t="shared" si="23"/>
        <v>REFROYAL CORNWALL HOSPITAL (TRELISKE)</v>
      </c>
      <c r="H672" t="str">
        <f t="shared" si="24"/>
        <v>REF</v>
      </c>
      <c r="I672" t="s">
        <v>1461</v>
      </c>
      <c r="J672" t="s">
        <v>1460</v>
      </c>
    </row>
    <row r="673" spans="7:10" x14ac:dyDescent="0.2">
      <c r="G673" t="str">
        <f t="shared" si="23"/>
        <v>REFST MICHAEL'S HOSPITAL</v>
      </c>
      <c r="H673" t="str">
        <f t="shared" si="24"/>
        <v>REF</v>
      </c>
      <c r="I673" t="s">
        <v>718</v>
      </c>
      <c r="J673" t="s">
        <v>1462</v>
      </c>
    </row>
    <row r="674" spans="7:10" x14ac:dyDescent="0.2">
      <c r="G674" t="str">
        <f t="shared" si="23"/>
        <v>REFSTRATTON HOSPITAL</v>
      </c>
      <c r="H674" t="str">
        <f t="shared" si="24"/>
        <v>REF</v>
      </c>
      <c r="I674" t="s">
        <v>1464</v>
      </c>
      <c r="J674" t="s">
        <v>1463</v>
      </c>
    </row>
    <row r="675" spans="7:10" x14ac:dyDescent="0.2">
      <c r="G675" t="str">
        <f t="shared" si="23"/>
        <v>REFWEST CORNWALL HOSPITAL (PENZANCE)</v>
      </c>
      <c r="H675" t="str">
        <f t="shared" si="24"/>
        <v>REF</v>
      </c>
      <c r="I675" t="s">
        <v>1466</v>
      </c>
      <c r="J675" t="s">
        <v>1465</v>
      </c>
    </row>
    <row r="676" spans="7:10" x14ac:dyDescent="0.2">
      <c r="G676" t="str">
        <f t="shared" si="23"/>
        <v>REMBROADGREEN HOSPITAL</v>
      </c>
      <c r="H676" t="str">
        <f t="shared" si="24"/>
        <v>REM</v>
      </c>
      <c r="I676" t="s">
        <v>1475</v>
      </c>
      <c r="J676" t="s">
        <v>1474</v>
      </c>
    </row>
    <row r="677" spans="7:10" x14ac:dyDescent="0.2">
      <c r="G677" t="str">
        <f t="shared" si="23"/>
        <v>REMROYAL LIVERPOOL HOSPITAL</v>
      </c>
      <c r="H677" t="str">
        <f t="shared" si="24"/>
        <v>REM</v>
      </c>
      <c r="I677" t="s">
        <v>1477</v>
      </c>
      <c r="J677" t="s">
        <v>1476</v>
      </c>
    </row>
    <row r="678" spans="7:10" x14ac:dyDescent="0.2">
      <c r="G678" t="str">
        <f t="shared" si="23"/>
        <v>REMST. CATHERINE'S HOSPITAL</v>
      </c>
      <c r="H678" t="str">
        <f t="shared" si="24"/>
        <v>REM</v>
      </c>
      <c r="I678" t="s">
        <v>1468</v>
      </c>
      <c r="J678" t="s">
        <v>1467</v>
      </c>
    </row>
    <row r="679" spans="7:10" x14ac:dyDescent="0.2">
      <c r="G679" t="str">
        <f t="shared" si="23"/>
        <v>REMUNIVERSITY HOSPITAL AINTREE</v>
      </c>
      <c r="H679" t="str">
        <f t="shared" si="24"/>
        <v>REM</v>
      </c>
      <c r="I679" t="s">
        <v>1470</v>
      </c>
      <c r="J679" t="s">
        <v>1469</v>
      </c>
    </row>
    <row r="680" spans="7:10" x14ac:dyDescent="0.2">
      <c r="G680" t="str">
        <f t="shared" si="23"/>
        <v>REMVICTORIA CENTRAL HOSPITAL</v>
      </c>
      <c r="H680" t="str">
        <f t="shared" si="24"/>
        <v>REM</v>
      </c>
      <c r="I680" t="s">
        <v>1004</v>
      </c>
      <c r="J680" t="s">
        <v>1471</v>
      </c>
    </row>
    <row r="681" spans="7:10" x14ac:dyDescent="0.2">
      <c r="G681" t="str">
        <f t="shared" si="23"/>
        <v>REMWALTON HOSPITAL</v>
      </c>
      <c r="H681" t="str">
        <f t="shared" si="24"/>
        <v>REM</v>
      </c>
      <c r="I681" t="s">
        <v>1473</v>
      </c>
      <c r="J681" t="s">
        <v>1472</v>
      </c>
    </row>
    <row r="682" spans="7:10" x14ac:dyDescent="0.2">
      <c r="G682" t="str">
        <f t="shared" si="23"/>
        <v>RENCLATTERBRIDGE CANCER CENTRE - AINTREE</v>
      </c>
      <c r="H682" t="str">
        <f t="shared" si="24"/>
        <v>REN</v>
      </c>
      <c r="I682" t="s">
        <v>14426</v>
      </c>
      <c r="J682" t="s">
        <v>1478</v>
      </c>
    </row>
    <row r="683" spans="7:10" x14ac:dyDescent="0.2">
      <c r="G683" t="str">
        <f t="shared" si="23"/>
        <v>RENCLATTERBRIDGE CANCER CENTRE - LIVERPOOL</v>
      </c>
      <c r="H683" t="str">
        <f t="shared" si="24"/>
        <v>REN</v>
      </c>
      <c r="I683" t="s">
        <v>14425</v>
      </c>
      <c r="J683" t="s">
        <v>1479</v>
      </c>
    </row>
    <row r="684" spans="7:10" x14ac:dyDescent="0.2">
      <c r="G684" t="str">
        <f t="shared" si="23"/>
        <v>RENCLATTERBRIDGE CANCER CENTRE -WIRRAL</v>
      </c>
      <c r="H684" t="str">
        <f t="shared" si="24"/>
        <v>REN</v>
      </c>
      <c r="I684" t="s">
        <v>14424</v>
      </c>
      <c r="J684" t="s">
        <v>1481</v>
      </c>
    </row>
    <row r="685" spans="7:10" x14ac:dyDescent="0.2">
      <c r="G685" t="str">
        <f t="shared" si="23"/>
        <v>REPAINTREE CENTRE FOR WOMENS HEALTH</v>
      </c>
      <c r="H685" t="str">
        <f t="shared" si="24"/>
        <v>REP</v>
      </c>
      <c r="I685" t="s">
        <v>1483</v>
      </c>
      <c r="J685" t="s">
        <v>1482</v>
      </c>
    </row>
    <row r="686" spans="7:10" x14ac:dyDescent="0.2">
      <c r="G686" t="str">
        <f t="shared" ref="G686:G743" si="25">H686&amp;I686</f>
        <v>REPLIVERPOOL WOMENS HOSPITAL</v>
      </c>
      <c r="H686" t="str">
        <f t="shared" ref="H686:H743" si="26">LEFT(J686,3)</f>
        <v>REP</v>
      </c>
      <c r="I686" t="s">
        <v>1485</v>
      </c>
      <c r="J686" t="s">
        <v>1484</v>
      </c>
    </row>
    <row r="687" spans="7:10" x14ac:dyDescent="0.2">
      <c r="G687" t="str">
        <f t="shared" si="25"/>
        <v>RETTHE WALTON CENTRE FOR NEUROLOGY AND NEUROSURGERY NHS TRUST</v>
      </c>
      <c r="H687" t="str">
        <f t="shared" si="26"/>
        <v>RET</v>
      </c>
      <c r="I687" t="s">
        <v>1487</v>
      </c>
      <c r="J687" t="s">
        <v>1486</v>
      </c>
    </row>
    <row r="688" spans="7:10" x14ac:dyDescent="0.2">
      <c r="G688" t="str">
        <f t="shared" si="25"/>
        <v>RF4KING GEORGE HOSPITAL</v>
      </c>
      <c r="H688" t="str">
        <f t="shared" si="26"/>
        <v>RF4</v>
      </c>
      <c r="I688" t="s">
        <v>1489</v>
      </c>
      <c r="J688" t="s">
        <v>1488</v>
      </c>
    </row>
    <row r="689" spans="7:10" x14ac:dyDescent="0.2">
      <c r="G689" t="str">
        <f t="shared" si="25"/>
        <v>RF4QUEEN'S HOSPITAL</v>
      </c>
      <c r="H689" t="str">
        <f t="shared" si="26"/>
        <v>RF4</v>
      </c>
      <c r="I689" t="s">
        <v>1491</v>
      </c>
      <c r="J689" t="s">
        <v>1490</v>
      </c>
    </row>
    <row r="690" spans="7:10" x14ac:dyDescent="0.2">
      <c r="G690" t="str">
        <f t="shared" si="25"/>
        <v>RFFBARNSLEY HOSPITAL NHS FOUNDATION TRUST HQ</v>
      </c>
      <c r="H690" t="str">
        <f t="shared" si="26"/>
        <v>RFF</v>
      </c>
      <c r="I690" t="s">
        <v>1493</v>
      </c>
      <c r="J690" t="s">
        <v>1492</v>
      </c>
    </row>
    <row r="691" spans="7:10" x14ac:dyDescent="0.2">
      <c r="G691" t="str">
        <f t="shared" si="25"/>
        <v>RFRBARNSLEY HOSPITALS</v>
      </c>
      <c r="H691" t="str">
        <f t="shared" si="26"/>
        <v>RFR</v>
      </c>
      <c r="I691" t="s">
        <v>1495</v>
      </c>
      <c r="J691" t="s">
        <v>1494</v>
      </c>
    </row>
    <row r="692" spans="7:10" x14ac:dyDescent="0.2">
      <c r="G692" t="str">
        <f t="shared" si="25"/>
        <v>RFRDONCASTER &amp; BASSETLAW HOSPITALS</v>
      </c>
      <c r="H692" t="str">
        <f t="shared" si="26"/>
        <v>RFR</v>
      </c>
      <c r="I692" t="s">
        <v>1497</v>
      </c>
      <c r="J692" t="s">
        <v>1496</v>
      </c>
    </row>
    <row r="693" spans="7:10" x14ac:dyDescent="0.2">
      <c r="G693" t="str">
        <f t="shared" si="25"/>
        <v>RFRROTHERHAM DISTRICT GENERAL HOSPITAL</v>
      </c>
      <c r="H693" t="str">
        <f t="shared" si="26"/>
        <v>RFR</v>
      </c>
      <c r="I693" t="s">
        <v>1499</v>
      </c>
      <c r="J693" t="s">
        <v>1498</v>
      </c>
    </row>
    <row r="694" spans="7:10" x14ac:dyDescent="0.2">
      <c r="G694" t="str">
        <f t="shared" si="25"/>
        <v>RFSBUXTON HOSPITAL</v>
      </c>
      <c r="H694" t="str">
        <f t="shared" si="26"/>
        <v>RFS</v>
      </c>
      <c r="I694" t="s">
        <v>1501</v>
      </c>
      <c r="J694" t="s">
        <v>1500</v>
      </c>
    </row>
    <row r="695" spans="7:10" x14ac:dyDescent="0.2">
      <c r="G695" t="str">
        <f t="shared" si="25"/>
        <v>RFSCHESTERFIELD ROYAL HOSPITAL</v>
      </c>
      <c r="H695" t="str">
        <f t="shared" si="26"/>
        <v>RFS</v>
      </c>
      <c r="I695" t="s">
        <v>1503</v>
      </c>
      <c r="J695" t="s">
        <v>1502</v>
      </c>
    </row>
    <row r="696" spans="7:10" x14ac:dyDescent="0.2">
      <c r="G696" t="str">
        <f t="shared" si="25"/>
        <v>RFSFOLJAMBE ROAD</v>
      </c>
      <c r="H696" t="str">
        <f t="shared" si="26"/>
        <v>RFS</v>
      </c>
      <c r="I696" t="s">
        <v>1505</v>
      </c>
      <c r="J696" t="s">
        <v>1504</v>
      </c>
    </row>
    <row r="697" spans="7:10" x14ac:dyDescent="0.2">
      <c r="G697" t="str">
        <f t="shared" si="25"/>
        <v>RFSSCARSDALE HOSPITAL</v>
      </c>
      <c r="H697" t="str">
        <f t="shared" si="26"/>
        <v>RFS</v>
      </c>
      <c r="I697" t="s">
        <v>1507</v>
      </c>
      <c r="J697" t="s">
        <v>1506</v>
      </c>
    </row>
    <row r="698" spans="7:10" x14ac:dyDescent="0.2">
      <c r="G698" t="str">
        <f t="shared" si="25"/>
        <v>RFSWHITWORTH HOSPITAL</v>
      </c>
      <c r="H698" t="str">
        <f t="shared" si="26"/>
        <v>RFS</v>
      </c>
      <c r="I698" t="s">
        <v>1509</v>
      </c>
      <c r="J698" t="s">
        <v>1508</v>
      </c>
    </row>
    <row r="699" spans="7:10" x14ac:dyDescent="0.2">
      <c r="G699" t="str">
        <f t="shared" si="25"/>
        <v>RGDACOMB GARTH</v>
      </c>
      <c r="H699" t="str">
        <f t="shared" si="26"/>
        <v>RGD</v>
      </c>
      <c r="I699" t="s">
        <v>1511</v>
      </c>
      <c r="J699" t="s">
        <v>1510</v>
      </c>
    </row>
    <row r="700" spans="7:10" x14ac:dyDescent="0.2">
      <c r="G700" t="str">
        <f t="shared" si="25"/>
        <v>RGDALPHA HOSPITAL BURY</v>
      </c>
      <c r="H700" t="str">
        <f t="shared" si="26"/>
        <v>RGD</v>
      </c>
      <c r="I700" t="s">
        <v>1513</v>
      </c>
      <c r="J700" t="s">
        <v>1512</v>
      </c>
    </row>
    <row r="701" spans="7:10" x14ac:dyDescent="0.2">
      <c r="G701" t="str">
        <f t="shared" si="25"/>
        <v>RGDARMLEY GRANGE</v>
      </c>
      <c r="H701" t="str">
        <f t="shared" si="26"/>
        <v>RGD</v>
      </c>
      <c r="I701" t="s">
        <v>1515</v>
      </c>
      <c r="J701" t="s">
        <v>1514</v>
      </c>
    </row>
    <row r="702" spans="7:10" x14ac:dyDescent="0.2">
      <c r="G702" t="str">
        <f t="shared" si="25"/>
        <v>RGDASKET CROFT</v>
      </c>
      <c r="H702" t="str">
        <f t="shared" si="26"/>
        <v>RGD</v>
      </c>
      <c r="I702" t="s">
        <v>1517</v>
      </c>
      <c r="J702" t="s">
        <v>1516</v>
      </c>
    </row>
    <row r="703" spans="7:10" x14ac:dyDescent="0.2">
      <c r="G703" t="str">
        <f t="shared" si="25"/>
        <v>RGDASKET HOUSE</v>
      </c>
      <c r="H703" t="str">
        <f t="shared" si="26"/>
        <v>RGD</v>
      </c>
      <c r="I703" t="s">
        <v>1519</v>
      </c>
      <c r="J703" t="s">
        <v>1518</v>
      </c>
    </row>
    <row r="704" spans="7:10" x14ac:dyDescent="0.2">
      <c r="G704" t="str">
        <f t="shared" si="25"/>
        <v>RGDBECKLIN CENTRE</v>
      </c>
      <c r="H704" t="str">
        <f t="shared" si="26"/>
        <v>RGD</v>
      </c>
      <c r="I704" t="s">
        <v>1521</v>
      </c>
      <c r="J704" t="s">
        <v>1520</v>
      </c>
    </row>
    <row r="705" spans="7:10" x14ac:dyDescent="0.2">
      <c r="G705" t="str">
        <f t="shared" si="25"/>
        <v>RGDBOOTHAM PARK HOSPITAL</v>
      </c>
      <c r="H705" t="str">
        <f t="shared" si="26"/>
        <v>RGD</v>
      </c>
      <c r="I705" t="s">
        <v>1043</v>
      </c>
      <c r="J705" t="s">
        <v>1522</v>
      </c>
    </row>
    <row r="706" spans="7:10" x14ac:dyDescent="0.2">
      <c r="G706" t="str">
        <f t="shared" si="25"/>
        <v>RGDCATTERICK GARRISON</v>
      </c>
      <c r="H706" t="str">
        <f t="shared" si="26"/>
        <v>RGD</v>
      </c>
      <c r="I706" t="s">
        <v>1524</v>
      </c>
      <c r="J706" t="s">
        <v>1523</v>
      </c>
    </row>
    <row r="707" spans="7:10" x14ac:dyDescent="0.2">
      <c r="G707" t="str">
        <f t="shared" si="25"/>
        <v>RGDCHAPEL ALLERTON HOSPITAL</v>
      </c>
      <c r="H707" t="str">
        <f t="shared" si="26"/>
        <v>RGD</v>
      </c>
      <c r="I707" t="s">
        <v>1526</v>
      </c>
      <c r="J707" t="s">
        <v>1525</v>
      </c>
    </row>
    <row r="708" spans="7:10" x14ac:dyDescent="0.2">
      <c r="G708" t="str">
        <f t="shared" si="25"/>
        <v>RGDCHILD AND FAMILY PSYCHIATRIC UNIT</v>
      </c>
      <c r="H708" t="str">
        <f t="shared" si="26"/>
        <v>RGD</v>
      </c>
      <c r="I708" t="s">
        <v>1528</v>
      </c>
      <c r="J708" t="s">
        <v>1527</v>
      </c>
    </row>
    <row r="709" spans="7:10" x14ac:dyDescent="0.2">
      <c r="G709" t="str">
        <f t="shared" si="25"/>
        <v>RGDCLIFTON HOUSE</v>
      </c>
      <c r="H709" t="str">
        <f t="shared" si="26"/>
        <v>RGD</v>
      </c>
      <c r="I709" t="s">
        <v>1530</v>
      </c>
      <c r="J709" t="s">
        <v>1529</v>
      </c>
    </row>
    <row r="710" spans="7:10" x14ac:dyDescent="0.2">
      <c r="G710" t="str">
        <f t="shared" si="25"/>
        <v>RGDCROOKED ACRES</v>
      </c>
      <c r="H710" t="str">
        <f t="shared" si="26"/>
        <v>RGD</v>
      </c>
      <c r="I710" t="s">
        <v>1532</v>
      </c>
      <c r="J710" t="s">
        <v>1531</v>
      </c>
    </row>
    <row r="711" spans="7:10" x14ac:dyDescent="0.2">
      <c r="G711" t="str">
        <f t="shared" si="25"/>
        <v>RGDFARSLEY</v>
      </c>
      <c r="H711" t="str">
        <f t="shared" si="26"/>
        <v>RGD</v>
      </c>
      <c r="I711" t="s">
        <v>1534</v>
      </c>
      <c r="J711" t="s">
        <v>1533</v>
      </c>
    </row>
    <row r="712" spans="7:10" x14ac:dyDescent="0.2">
      <c r="G712" t="str">
        <f t="shared" si="25"/>
        <v>RGDFIELD VIEW</v>
      </c>
      <c r="H712" t="str">
        <f t="shared" si="26"/>
        <v>RGD</v>
      </c>
      <c r="I712" t="s">
        <v>1536</v>
      </c>
      <c r="J712" t="s">
        <v>1535</v>
      </c>
    </row>
    <row r="713" spans="7:10" x14ac:dyDescent="0.2">
      <c r="G713" t="str">
        <f t="shared" si="25"/>
        <v>RGDJOSEPH'S WELL</v>
      </c>
      <c r="H713" t="str">
        <f t="shared" si="26"/>
        <v>RGD</v>
      </c>
      <c r="I713" t="s">
        <v>1538</v>
      </c>
      <c r="J713" t="s">
        <v>1537</v>
      </c>
    </row>
    <row r="714" spans="7:10" x14ac:dyDescent="0.2">
      <c r="G714" t="str">
        <f t="shared" si="25"/>
        <v>RGDLABURNUM COTTAGE</v>
      </c>
      <c r="H714" t="str">
        <f t="shared" si="26"/>
        <v>RGD</v>
      </c>
      <c r="I714" t="s">
        <v>1540</v>
      </c>
      <c r="J714" t="s">
        <v>1539</v>
      </c>
    </row>
    <row r="715" spans="7:10" x14ac:dyDescent="0.2">
      <c r="G715" t="str">
        <f t="shared" si="25"/>
        <v>RGDLEEDS GENERAL INFIRMARY</v>
      </c>
      <c r="H715" t="str">
        <f t="shared" si="26"/>
        <v>RGD</v>
      </c>
      <c r="I715" t="s">
        <v>1542</v>
      </c>
      <c r="J715" t="s">
        <v>1541</v>
      </c>
    </row>
    <row r="716" spans="7:10" x14ac:dyDescent="0.2">
      <c r="G716" t="str">
        <f t="shared" si="25"/>
        <v>RGDLIME TREES</v>
      </c>
      <c r="H716" t="str">
        <f t="shared" si="26"/>
        <v>RGD</v>
      </c>
      <c r="I716" t="s">
        <v>1544</v>
      </c>
      <c r="J716" t="s">
        <v>1543</v>
      </c>
    </row>
    <row r="717" spans="7:10" x14ac:dyDescent="0.2">
      <c r="G717" t="str">
        <f t="shared" si="25"/>
        <v>RGDLITTLE WOODHOUSE HALL</v>
      </c>
      <c r="H717" t="str">
        <f t="shared" si="26"/>
        <v>RGD</v>
      </c>
      <c r="I717" t="s">
        <v>7606</v>
      </c>
      <c r="J717" t="s">
        <v>14433</v>
      </c>
    </row>
    <row r="718" spans="7:10" x14ac:dyDescent="0.2">
      <c r="G718" t="str">
        <f t="shared" si="25"/>
        <v>RGDLYNFIELD MOUNT HOSPITAL</v>
      </c>
      <c r="H718" t="str">
        <f t="shared" si="26"/>
        <v>RGD</v>
      </c>
      <c r="I718" t="s">
        <v>1546</v>
      </c>
      <c r="J718" t="s">
        <v>1545</v>
      </c>
    </row>
    <row r="719" spans="7:10" x14ac:dyDescent="0.2">
      <c r="G719" t="str">
        <f t="shared" si="25"/>
        <v>RGDMAWCROFT GRANGE</v>
      </c>
      <c r="H719" t="str">
        <f t="shared" si="26"/>
        <v>RGD</v>
      </c>
      <c r="I719" t="s">
        <v>1548</v>
      </c>
      <c r="J719" t="s">
        <v>1547</v>
      </c>
    </row>
    <row r="720" spans="7:10" x14ac:dyDescent="0.2">
      <c r="G720" t="str">
        <f t="shared" si="25"/>
        <v>RGDMEADOWFIELDS CUE</v>
      </c>
      <c r="H720" t="str">
        <f t="shared" si="26"/>
        <v>RGD</v>
      </c>
      <c r="I720" t="s">
        <v>1550</v>
      </c>
      <c r="J720" t="s">
        <v>1549</v>
      </c>
    </row>
    <row r="721" spans="7:10" x14ac:dyDescent="0.2">
      <c r="G721" t="str">
        <f t="shared" si="25"/>
        <v>RGDMH IN-REACH (ASKHAM)</v>
      </c>
      <c r="H721" t="str">
        <f t="shared" si="26"/>
        <v>RGD</v>
      </c>
      <c r="I721" t="s">
        <v>1552</v>
      </c>
      <c r="J721" t="s">
        <v>1551</v>
      </c>
    </row>
    <row r="722" spans="7:10" x14ac:dyDescent="0.2">
      <c r="G722" t="str">
        <f t="shared" si="25"/>
        <v>RGDMILL LODGE COMMUNITY UNIT</v>
      </c>
      <c r="H722" t="str">
        <f t="shared" si="26"/>
        <v>RGD</v>
      </c>
      <c r="I722" t="s">
        <v>1554</v>
      </c>
      <c r="J722" t="s">
        <v>1553</v>
      </c>
    </row>
    <row r="723" spans="7:10" x14ac:dyDescent="0.2">
      <c r="G723" t="str">
        <f t="shared" si="25"/>
        <v>RGDMILLSIDE CUE</v>
      </c>
      <c r="H723" t="str">
        <f t="shared" si="26"/>
        <v>RGD</v>
      </c>
      <c r="I723" t="s">
        <v>1556</v>
      </c>
      <c r="J723" t="s">
        <v>1555</v>
      </c>
    </row>
    <row r="724" spans="7:10" x14ac:dyDescent="0.2">
      <c r="G724" t="str">
        <f t="shared" si="25"/>
        <v>RGDNEWSAM CENTRE</v>
      </c>
      <c r="H724" t="str">
        <f t="shared" si="26"/>
        <v>RGD</v>
      </c>
      <c r="I724" t="s">
        <v>1558</v>
      </c>
      <c r="J724" t="s">
        <v>1557</v>
      </c>
    </row>
    <row r="725" spans="7:10" x14ac:dyDescent="0.2">
      <c r="G725" t="str">
        <f t="shared" si="25"/>
        <v>RGDNEWTON LODGE SECURE UNIT</v>
      </c>
      <c r="H725" t="str">
        <f t="shared" si="26"/>
        <v>RGD</v>
      </c>
      <c r="I725" t="s">
        <v>1560</v>
      </c>
      <c r="J725" t="s">
        <v>1559</v>
      </c>
    </row>
    <row r="726" spans="7:10" x14ac:dyDescent="0.2">
      <c r="G726" t="str">
        <f t="shared" si="25"/>
        <v>RGDNSCAP</v>
      </c>
      <c r="H726" t="str">
        <f t="shared" si="26"/>
        <v>RGD</v>
      </c>
      <c r="I726" t="s">
        <v>1562</v>
      </c>
      <c r="J726" t="s">
        <v>1561</v>
      </c>
    </row>
    <row r="727" spans="7:10" x14ac:dyDescent="0.2">
      <c r="G727" t="str">
        <f t="shared" si="25"/>
        <v>RGDOAK RISE</v>
      </c>
      <c r="H727" t="str">
        <f t="shared" si="26"/>
        <v>RGD</v>
      </c>
      <c r="I727" t="s">
        <v>1564</v>
      </c>
      <c r="J727" t="s">
        <v>1563</v>
      </c>
    </row>
    <row r="728" spans="7:10" x14ac:dyDescent="0.2">
      <c r="G728" t="str">
        <f t="shared" si="25"/>
        <v>RGDPARKSIDE GREEN</v>
      </c>
      <c r="H728" t="str">
        <f t="shared" si="26"/>
        <v>RGD</v>
      </c>
      <c r="I728" t="s">
        <v>1566</v>
      </c>
      <c r="J728" t="s">
        <v>1565</v>
      </c>
    </row>
    <row r="729" spans="7:10" x14ac:dyDescent="0.2">
      <c r="G729" t="str">
        <f t="shared" si="25"/>
        <v>RGDPARKSIDE LODGE</v>
      </c>
      <c r="H729" t="str">
        <f t="shared" si="26"/>
        <v>RGD</v>
      </c>
      <c r="I729" t="s">
        <v>1568</v>
      </c>
      <c r="J729" t="s">
        <v>1567</v>
      </c>
    </row>
    <row r="730" spans="7:10" x14ac:dyDescent="0.2">
      <c r="G730" t="str">
        <f t="shared" si="25"/>
        <v>RGDPEPPERMILL COURT</v>
      </c>
      <c r="H730" t="str">
        <f t="shared" si="26"/>
        <v>RGD</v>
      </c>
      <c r="I730" t="s">
        <v>1570</v>
      </c>
      <c r="J730" t="s">
        <v>1569</v>
      </c>
    </row>
    <row r="731" spans="7:10" x14ac:dyDescent="0.2">
      <c r="G731" t="str">
        <f t="shared" si="25"/>
        <v>RGDPERSONALITY DISORDERS UNIT</v>
      </c>
      <c r="H731" t="str">
        <f t="shared" si="26"/>
        <v>RGD</v>
      </c>
      <c r="I731" t="s">
        <v>1572</v>
      </c>
      <c r="J731" t="s">
        <v>1571</v>
      </c>
    </row>
    <row r="732" spans="7:10" x14ac:dyDescent="0.2">
      <c r="G732" t="str">
        <f t="shared" si="25"/>
        <v>RGDPONTEFRACT GENERAL INFIRMARY</v>
      </c>
      <c r="H732" t="str">
        <f t="shared" si="26"/>
        <v>RGD</v>
      </c>
      <c r="I732" t="s">
        <v>1574</v>
      </c>
      <c r="J732" t="s">
        <v>1573</v>
      </c>
    </row>
    <row r="733" spans="7:10" x14ac:dyDescent="0.2">
      <c r="G733" t="str">
        <f t="shared" si="25"/>
        <v>RGDRED ROOFS</v>
      </c>
      <c r="H733" t="str">
        <f t="shared" si="26"/>
        <v>RGD</v>
      </c>
      <c r="I733" t="s">
        <v>1576</v>
      </c>
      <c r="J733" t="s">
        <v>1575</v>
      </c>
    </row>
    <row r="734" spans="7:10" x14ac:dyDescent="0.2">
      <c r="G734" t="str">
        <f t="shared" si="25"/>
        <v>RGDRIPON COMMUNITY HOSPITAL</v>
      </c>
      <c r="H734" t="str">
        <f t="shared" si="26"/>
        <v>RGD</v>
      </c>
      <c r="I734" t="s">
        <v>1578</v>
      </c>
      <c r="J734" t="s">
        <v>1577</v>
      </c>
    </row>
    <row r="735" spans="7:10" x14ac:dyDescent="0.2">
      <c r="G735" t="str">
        <f t="shared" si="25"/>
        <v>RGDRUTSON HOSPITAL</v>
      </c>
      <c r="H735" t="str">
        <f t="shared" si="26"/>
        <v>RGD</v>
      </c>
      <c r="I735" t="s">
        <v>1580</v>
      </c>
      <c r="J735" t="s">
        <v>1579</v>
      </c>
    </row>
    <row r="736" spans="7:10" x14ac:dyDescent="0.2">
      <c r="G736" t="str">
        <f t="shared" si="25"/>
        <v>RGDRYEDALE COUNSELLING</v>
      </c>
      <c r="H736" t="str">
        <f t="shared" si="26"/>
        <v>RGD</v>
      </c>
      <c r="I736" t="s">
        <v>1582</v>
      </c>
      <c r="J736" t="s">
        <v>1581</v>
      </c>
    </row>
    <row r="737" spans="7:10" x14ac:dyDescent="0.2">
      <c r="G737" t="str">
        <f t="shared" si="25"/>
        <v>RGDSEACROFT HOSPTIAL WARD J</v>
      </c>
      <c r="H737" t="str">
        <f t="shared" si="26"/>
        <v>RGD</v>
      </c>
      <c r="I737" t="s">
        <v>1584</v>
      </c>
      <c r="J737" t="s">
        <v>1583</v>
      </c>
    </row>
    <row r="738" spans="7:10" x14ac:dyDescent="0.2">
      <c r="G738" t="str">
        <f t="shared" si="25"/>
        <v>RGDSEACROFT ONE STOP SHOP</v>
      </c>
      <c r="H738" t="str">
        <f t="shared" si="26"/>
        <v>RGD</v>
      </c>
      <c r="I738" t="s">
        <v>1586</v>
      </c>
      <c r="J738" t="s">
        <v>1585</v>
      </c>
    </row>
    <row r="739" spans="7:10" x14ac:dyDescent="0.2">
      <c r="G739" t="str">
        <f t="shared" si="25"/>
        <v>RGDSELBY WAR MEMORIAL HOSPITAL</v>
      </c>
      <c r="H739" t="str">
        <f t="shared" si="26"/>
        <v>RGD</v>
      </c>
      <c r="I739" t="s">
        <v>1588</v>
      </c>
      <c r="J739" t="s">
        <v>1587</v>
      </c>
    </row>
    <row r="740" spans="7:10" x14ac:dyDescent="0.2">
      <c r="G740" t="str">
        <f t="shared" si="25"/>
        <v>RGDST GEORGE'S CRYPT</v>
      </c>
      <c r="H740" t="str">
        <f t="shared" si="26"/>
        <v>RGD</v>
      </c>
      <c r="I740" t="s">
        <v>1590</v>
      </c>
      <c r="J740" t="s">
        <v>1589</v>
      </c>
    </row>
    <row r="741" spans="7:10" x14ac:dyDescent="0.2">
      <c r="G741" t="str">
        <f t="shared" si="25"/>
        <v>RGDST JAMES'S UNIVERSITY HOSPITAL</v>
      </c>
      <c r="H741" t="str">
        <f t="shared" si="26"/>
        <v>RGD</v>
      </c>
      <c r="I741" t="s">
        <v>1592</v>
      </c>
      <c r="J741" t="s">
        <v>1591</v>
      </c>
    </row>
    <row r="742" spans="7:10" x14ac:dyDescent="0.2">
      <c r="G742" t="str">
        <f t="shared" si="25"/>
        <v>RGDST MARY'S HOSPITAL</v>
      </c>
      <c r="H742" t="str">
        <f t="shared" si="26"/>
        <v>RGD</v>
      </c>
      <c r="I742" t="s">
        <v>265</v>
      </c>
      <c r="J742" t="s">
        <v>1593</v>
      </c>
    </row>
    <row r="743" spans="7:10" x14ac:dyDescent="0.2">
      <c r="G743" t="str">
        <f t="shared" si="25"/>
        <v>RGDST. ANDREW'S COUNSELLING &amp; PSYCHOTHERAPY UNIT</v>
      </c>
      <c r="H743" t="str">
        <f t="shared" si="26"/>
        <v>RGD</v>
      </c>
      <c r="I743" t="s">
        <v>1595</v>
      </c>
      <c r="J743" t="s">
        <v>1594</v>
      </c>
    </row>
    <row r="744" spans="7:10" x14ac:dyDescent="0.2">
      <c r="G744" t="str">
        <f t="shared" ref="G744:G803" si="27">H744&amp;I744</f>
        <v>RGDTEMPLARS CROFT</v>
      </c>
      <c r="H744" t="str">
        <f t="shared" ref="H744:H803" si="28">LEFT(J744,3)</f>
        <v>RGD</v>
      </c>
      <c r="I744" t="s">
        <v>1597</v>
      </c>
      <c r="J744" t="s">
        <v>1596</v>
      </c>
    </row>
    <row r="745" spans="7:10" x14ac:dyDescent="0.2">
      <c r="G745" t="str">
        <f t="shared" si="27"/>
        <v>RGDTHE BEECHES</v>
      </c>
      <c r="H745" t="str">
        <f t="shared" si="28"/>
        <v>RGD</v>
      </c>
      <c r="I745" t="s">
        <v>1599</v>
      </c>
      <c r="J745" t="s">
        <v>1598</v>
      </c>
    </row>
    <row r="746" spans="7:10" x14ac:dyDescent="0.2">
      <c r="G746" t="str">
        <f t="shared" si="27"/>
        <v>RGDTHE MOUNT</v>
      </c>
      <c r="H746" t="str">
        <f t="shared" si="28"/>
        <v>RGD</v>
      </c>
      <c r="I746" t="s">
        <v>702</v>
      </c>
      <c r="J746" t="s">
        <v>1600</v>
      </c>
    </row>
    <row r="747" spans="7:10" x14ac:dyDescent="0.2">
      <c r="G747" t="str">
        <f t="shared" si="27"/>
        <v>RGDTHE OVAL</v>
      </c>
      <c r="H747" t="str">
        <f t="shared" si="28"/>
        <v>RGD</v>
      </c>
      <c r="I747" t="s">
        <v>1602</v>
      </c>
      <c r="J747" t="s">
        <v>1601</v>
      </c>
    </row>
    <row r="748" spans="7:10" x14ac:dyDescent="0.2">
      <c r="G748" t="str">
        <f t="shared" si="27"/>
        <v>RGDTOWNGATE HOUSE</v>
      </c>
      <c r="H748" t="str">
        <f t="shared" si="28"/>
        <v>RGD</v>
      </c>
      <c r="I748" t="s">
        <v>1604</v>
      </c>
      <c r="J748" t="s">
        <v>1603</v>
      </c>
    </row>
    <row r="749" spans="7:10" x14ac:dyDescent="0.2">
      <c r="G749" t="str">
        <f t="shared" si="27"/>
        <v>RGDWHARFEDALE GENERAL HOSPITAL</v>
      </c>
      <c r="H749" t="str">
        <f t="shared" si="28"/>
        <v>RGD</v>
      </c>
      <c r="I749" t="s">
        <v>1606</v>
      </c>
      <c r="J749" t="s">
        <v>1605</v>
      </c>
    </row>
    <row r="750" spans="7:10" x14ac:dyDescent="0.2">
      <c r="G750" t="str">
        <f t="shared" si="27"/>
        <v>RGDWHITBY HOSPITAL</v>
      </c>
      <c r="H750" t="str">
        <f t="shared" si="28"/>
        <v>RGD</v>
      </c>
      <c r="I750" t="s">
        <v>1608</v>
      </c>
      <c r="J750" t="s">
        <v>1607</v>
      </c>
    </row>
    <row r="751" spans="7:10" x14ac:dyDescent="0.2">
      <c r="G751" t="str">
        <f t="shared" si="27"/>
        <v>RGDWHITE HORSE VIEW</v>
      </c>
      <c r="H751" t="str">
        <f t="shared" si="28"/>
        <v>RGD</v>
      </c>
      <c r="I751" t="s">
        <v>1610</v>
      </c>
      <c r="J751" t="s">
        <v>1609</v>
      </c>
    </row>
    <row r="752" spans="7:10" x14ac:dyDescent="0.2">
      <c r="G752" t="str">
        <f t="shared" si="27"/>
        <v>RGDWORSLEY COURT</v>
      </c>
      <c r="H752" t="str">
        <f t="shared" si="28"/>
        <v>RGD</v>
      </c>
      <c r="I752" t="s">
        <v>1612</v>
      </c>
      <c r="J752" t="s">
        <v>1611</v>
      </c>
    </row>
    <row r="753" spans="7:10" x14ac:dyDescent="0.2">
      <c r="G753" t="str">
        <f t="shared" si="27"/>
        <v>RGDYORK DISTRICT HOSPITAL</v>
      </c>
      <c r="H753" t="str">
        <f t="shared" si="28"/>
        <v>RGD</v>
      </c>
      <c r="I753" t="s">
        <v>1614</v>
      </c>
      <c r="J753" t="s">
        <v>1613</v>
      </c>
    </row>
    <row r="754" spans="7:10" x14ac:dyDescent="0.2">
      <c r="G754" t="str">
        <f t="shared" si="27"/>
        <v>RGDYORK TOWERS</v>
      </c>
      <c r="H754" t="str">
        <f t="shared" si="28"/>
        <v>RGD</v>
      </c>
      <c r="I754" t="s">
        <v>1616</v>
      </c>
      <c r="J754" t="s">
        <v>1615</v>
      </c>
    </row>
    <row r="755" spans="7:10" x14ac:dyDescent="0.2">
      <c r="G755" t="str">
        <f t="shared" si="27"/>
        <v>RGMROYAL PAPWORTH HOSPITAL</v>
      </c>
      <c r="H755" t="str">
        <f t="shared" si="28"/>
        <v>RGM</v>
      </c>
      <c r="I755" t="s">
        <v>1618</v>
      </c>
      <c r="J755" t="s">
        <v>1617</v>
      </c>
    </row>
    <row r="756" spans="7:10" x14ac:dyDescent="0.2">
      <c r="G756" t="str">
        <f t="shared" si="27"/>
        <v>RGNHINCHINGBROOKE HOSPITAL</v>
      </c>
      <c r="H756" t="str">
        <f t="shared" si="28"/>
        <v>RGN</v>
      </c>
      <c r="I756" t="s">
        <v>1620</v>
      </c>
      <c r="J756" t="s">
        <v>1619</v>
      </c>
    </row>
    <row r="757" spans="7:10" x14ac:dyDescent="0.2">
      <c r="G757" t="str">
        <f t="shared" si="27"/>
        <v>RGNPETERBOROUGH CITY HOSPITAL</v>
      </c>
      <c r="H757" t="str">
        <f t="shared" si="28"/>
        <v>RGN</v>
      </c>
      <c r="I757" t="s">
        <v>1622</v>
      </c>
      <c r="J757" t="s">
        <v>1621</v>
      </c>
    </row>
    <row r="758" spans="7:10" x14ac:dyDescent="0.2">
      <c r="G758" t="str">
        <f t="shared" si="27"/>
        <v>RGNSTAMFORD AND RUTLAND HOSPITAL</v>
      </c>
      <c r="H758" t="str">
        <f t="shared" si="28"/>
        <v>RGN</v>
      </c>
      <c r="I758" t="s">
        <v>1624</v>
      </c>
      <c r="J758" t="s">
        <v>1623</v>
      </c>
    </row>
    <row r="759" spans="7:10" x14ac:dyDescent="0.2">
      <c r="G759" t="str">
        <f t="shared" si="27"/>
        <v>RGNTHE HUNTINGDON NHS TREATMENT CENTRE</v>
      </c>
      <c r="H759" t="str">
        <f t="shared" si="28"/>
        <v>RGN</v>
      </c>
      <c r="I759" t="s">
        <v>1626</v>
      </c>
      <c r="J759" t="s">
        <v>1625</v>
      </c>
    </row>
    <row r="760" spans="7:10" x14ac:dyDescent="0.2">
      <c r="G760" t="str">
        <f t="shared" si="27"/>
        <v>RGPBECCLES AND DISTRICT HOSPITAL</v>
      </c>
      <c r="H760" t="str">
        <f t="shared" si="28"/>
        <v>RGP</v>
      </c>
      <c r="I760" t="s">
        <v>1628</v>
      </c>
      <c r="J760" t="s">
        <v>1627</v>
      </c>
    </row>
    <row r="761" spans="7:10" x14ac:dyDescent="0.2">
      <c r="G761" t="str">
        <f t="shared" si="27"/>
        <v>RGPJAMES PAGET UNIVERSITY HOSPITAL</v>
      </c>
      <c r="H761" t="str">
        <f t="shared" si="28"/>
        <v>RGP</v>
      </c>
      <c r="I761" t="s">
        <v>1630</v>
      </c>
      <c r="J761" t="s">
        <v>1629</v>
      </c>
    </row>
    <row r="762" spans="7:10" x14ac:dyDescent="0.2">
      <c r="G762" t="str">
        <f t="shared" si="27"/>
        <v>RGPLOWESTOFT HOSPITAL</v>
      </c>
      <c r="H762" t="str">
        <f t="shared" si="28"/>
        <v>RGP</v>
      </c>
      <c r="I762" t="s">
        <v>1632</v>
      </c>
      <c r="J762" t="s">
        <v>1631</v>
      </c>
    </row>
    <row r="763" spans="7:10" x14ac:dyDescent="0.2">
      <c r="G763" t="str">
        <f t="shared" si="27"/>
        <v>RGPNORTHGATE HOSPITAL</v>
      </c>
      <c r="H763" t="str">
        <f t="shared" si="28"/>
        <v>RGP</v>
      </c>
      <c r="I763" t="s">
        <v>1634</v>
      </c>
      <c r="J763" t="s">
        <v>1633</v>
      </c>
    </row>
    <row r="764" spans="7:10" x14ac:dyDescent="0.2">
      <c r="G764" t="str">
        <f t="shared" si="27"/>
        <v>RGPPATRICK STEAD HOSPITAL</v>
      </c>
      <c r="H764" t="str">
        <f t="shared" si="28"/>
        <v>RGP</v>
      </c>
      <c r="I764" t="s">
        <v>1636</v>
      </c>
      <c r="J764" t="s">
        <v>1635</v>
      </c>
    </row>
    <row r="765" spans="7:10" x14ac:dyDescent="0.2">
      <c r="G765" t="str">
        <f t="shared" si="27"/>
        <v>RGPSOUTHWOLD HOSPITAL</v>
      </c>
      <c r="H765" t="str">
        <f t="shared" si="28"/>
        <v>RGP</v>
      </c>
      <c r="I765" t="s">
        <v>1638</v>
      </c>
      <c r="J765" t="s">
        <v>1637</v>
      </c>
    </row>
    <row r="766" spans="7:10" x14ac:dyDescent="0.2">
      <c r="G766" t="str">
        <f t="shared" si="27"/>
        <v>RGRGROVE LANE SURGERY</v>
      </c>
      <c r="H766" t="str">
        <f t="shared" si="28"/>
        <v>RGR</v>
      </c>
      <c r="I766" t="s">
        <v>1640</v>
      </c>
      <c r="J766" t="s">
        <v>1639</v>
      </c>
    </row>
    <row r="767" spans="7:10" x14ac:dyDescent="0.2">
      <c r="G767" t="str">
        <f t="shared" si="27"/>
        <v>RGRWEST SUFFOLK HOSPITAL</v>
      </c>
      <c r="H767" t="str">
        <f t="shared" si="28"/>
        <v>RGR</v>
      </c>
      <c r="I767" t="s">
        <v>1642</v>
      </c>
      <c r="J767" t="s">
        <v>1641</v>
      </c>
    </row>
    <row r="768" spans="7:10" x14ac:dyDescent="0.2">
      <c r="G768" t="str">
        <f t="shared" si="27"/>
        <v>RGTADDENBROOKE'S HOSPITAL</v>
      </c>
      <c r="H768" t="str">
        <f t="shared" si="28"/>
        <v>RGT</v>
      </c>
      <c r="I768" t="s">
        <v>1644</v>
      </c>
      <c r="J768" t="s">
        <v>1643</v>
      </c>
    </row>
    <row r="769" spans="7:10" x14ac:dyDescent="0.2">
      <c r="G769" t="str">
        <f t="shared" si="27"/>
        <v>RGTNEWMARKET HOSPITAL</v>
      </c>
      <c r="H769" t="str">
        <f t="shared" si="28"/>
        <v>RGT</v>
      </c>
      <c r="I769" t="s">
        <v>1646</v>
      </c>
      <c r="J769" t="s">
        <v>1645</v>
      </c>
    </row>
    <row r="770" spans="7:10" x14ac:dyDescent="0.2">
      <c r="G770" t="str">
        <f t="shared" si="27"/>
        <v>RGTROSIE HOSPITAL</v>
      </c>
      <c r="H770" t="str">
        <f t="shared" si="28"/>
        <v>RGT</v>
      </c>
      <c r="I770" t="s">
        <v>1648</v>
      </c>
      <c r="J770" t="s">
        <v>1647</v>
      </c>
    </row>
    <row r="771" spans="7:10" x14ac:dyDescent="0.2">
      <c r="G771" t="str">
        <f t="shared" si="27"/>
        <v>RGTROYSTON HOSPITAL</v>
      </c>
      <c r="H771" t="str">
        <f t="shared" si="28"/>
        <v>RGT</v>
      </c>
      <c r="I771" t="s">
        <v>1650</v>
      </c>
      <c r="J771" t="s">
        <v>1649</v>
      </c>
    </row>
    <row r="772" spans="7:10" x14ac:dyDescent="0.2">
      <c r="G772" t="str">
        <f t="shared" si="27"/>
        <v>RGTSAFFRON WALDEN COMMUNITY HOSPITAL</v>
      </c>
      <c r="H772" t="str">
        <f t="shared" si="28"/>
        <v>RGT</v>
      </c>
      <c r="I772" t="s">
        <v>804</v>
      </c>
      <c r="J772" t="s">
        <v>1651</v>
      </c>
    </row>
    <row r="773" spans="7:10" x14ac:dyDescent="0.2">
      <c r="G773" t="str">
        <f t="shared" si="27"/>
        <v>RH5BARNFIELD UNIT (MINEHEAD DAY HOSPITAL)</v>
      </c>
      <c r="H773" t="str">
        <f t="shared" si="28"/>
        <v>RH5</v>
      </c>
      <c r="I773" t="s">
        <v>1653</v>
      </c>
      <c r="J773" t="s">
        <v>1652</v>
      </c>
    </row>
    <row r="774" spans="7:10" x14ac:dyDescent="0.2">
      <c r="G774" t="str">
        <f t="shared" si="27"/>
        <v>RH5BLACK SWAN</v>
      </c>
      <c r="H774" t="str">
        <f t="shared" si="28"/>
        <v>RH5</v>
      </c>
      <c r="I774" t="s">
        <v>1655</v>
      </c>
      <c r="J774" t="s">
        <v>1654</v>
      </c>
    </row>
    <row r="775" spans="7:10" x14ac:dyDescent="0.2">
      <c r="G775" t="str">
        <f t="shared" si="27"/>
        <v>RH5BRIDGWATER COMMUNITY HOSPITAL</v>
      </c>
      <c r="H775" t="str">
        <f t="shared" si="28"/>
        <v>RH5</v>
      </c>
      <c r="I775" t="s">
        <v>1657</v>
      </c>
      <c r="J775" t="s">
        <v>1656</v>
      </c>
    </row>
    <row r="776" spans="7:10" x14ac:dyDescent="0.2">
      <c r="G776" t="str">
        <f t="shared" si="27"/>
        <v>RH5BROADWAY REHABILITATION SERVICE (ASH WARD)</v>
      </c>
      <c r="H776" t="str">
        <f t="shared" si="28"/>
        <v>RH5</v>
      </c>
      <c r="I776" t="s">
        <v>1659</v>
      </c>
      <c r="J776" t="s">
        <v>1658</v>
      </c>
    </row>
    <row r="777" spans="7:10" x14ac:dyDescent="0.2">
      <c r="G777" t="str">
        <f t="shared" si="27"/>
        <v>RH5BROADWAY REHABILITATION SERVICE (WILLOW WARD)</v>
      </c>
      <c r="H777" t="str">
        <f t="shared" si="28"/>
        <v>RH5</v>
      </c>
      <c r="I777" t="s">
        <v>1661</v>
      </c>
      <c r="J777" t="s">
        <v>1660</v>
      </c>
    </row>
    <row r="778" spans="7:10" x14ac:dyDescent="0.2">
      <c r="G778" t="str">
        <f t="shared" si="27"/>
        <v>RH5BURNHAM ON SEA WAR MEMORIAL HOSPITAL</v>
      </c>
      <c r="H778" t="str">
        <f t="shared" si="28"/>
        <v>RH5</v>
      </c>
      <c r="I778" t="s">
        <v>1663</v>
      </c>
      <c r="J778" t="s">
        <v>1662</v>
      </c>
    </row>
    <row r="779" spans="7:10" x14ac:dyDescent="0.2">
      <c r="G779" t="str">
        <f t="shared" si="27"/>
        <v>RH5CEDAR LODGE</v>
      </c>
      <c r="H779" t="str">
        <f t="shared" si="28"/>
        <v>RH5</v>
      </c>
      <c r="I779" t="s">
        <v>1665</v>
      </c>
      <c r="J779" t="s">
        <v>1664</v>
      </c>
    </row>
    <row r="780" spans="7:10" x14ac:dyDescent="0.2">
      <c r="G780" t="str">
        <f t="shared" si="27"/>
        <v>RH5CHARD HOSPITAL</v>
      </c>
      <c r="H780" t="str">
        <f t="shared" si="28"/>
        <v>RH5</v>
      </c>
      <c r="I780" t="s">
        <v>1667</v>
      </c>
      <c r="J780" t="s">
        <v>1666</v>
      </c>
    </row>
    <row r="781" spans="7:10" x14ac:dyDescent="0.2">
      <c r="G781" t="str">
        <f t="shared" si="27"/>
        <v>RH5CHEDDON LODGE</v>
      </c>
      <c r="H781" t="str">
        <f t="shared" si="28"/>
        <v>RH5</v>
      </c>
      <c r="I781" t="s">
        <v>1669</v>
      </c>
      <c r="J781" t="s">
        <v>1668</v>
      </c>
    </row>
    <row r="782" spans="7:10" x14ac:dyDescent="0.2">
      <c r="G782" t="str">
        <f t="shared" si="27"/>
        <v>RH5CREWKERNE HOSPITAL</v>
      </c>
      <c r="H782" t="str">
        <f t="shared" si="28"/>
        <v>RH5</v>
      </c>
      <c r="I782" t="s">
        <v>1671</v>
      </c>
      <c r="J782" t="s">
        <v>1670</v>
      </c>
    </row>
    <row r="783" spans="7:10" x14ac:dyDescent="0.2">
      <c r="G783" t="str">
        <f t="shared" si="27"/>
        <v>RH5DENE BARTON COMMUNITY UNIT</v>
      </c>
      <c r="H783" t="str">
        <f t="shared" si="28"/>
        <v>RH5</v>
      </c>
      <c r="I783" t="s">
        <v>1673</v>
      </c>
      <c r="J783" t="s">
        <v>1672</v>
      </c>
    </row>
    <row r="784" spans="7:10" x14ac:dyDescent="0.2">
      <c r="G784" t="str">
        <f t="shared" si="27"/>
        <v>RH5FROME COMMUNITY HOSPITAL</v>
      </c>
      <c r="H784" t="str">
        <f t="shared" si="28"/>
        <v>RH5</v>
      </c>
      <c r="I784" t="s">
        <v>977</v>
      </c>
      <c r="J784" t="s">
        <v>1674</v>
      </c>
    </row>
    <row r="785" spans="7:10" x14ac:dyDescent="0.2">
      <c r="G785" t="str">
        <f t="shared" si="27"/>
        <v>RH5GLASTONBURY PCDS</v>
      </c>
      <c r="H785" t="str">
        <f t="shared" si="28"/>
        <v>RH5</v>
      </c>
      <c r="I785" t="s">
        <v>1676</v>
      </c>
      <c r="J785" t="s">
        <v>1675</v>
      </c>
    </row>
    <row r="786" spans="7:10" x14ac:dyDescent="0.2">
      <c r="G786" t="str">
        <f t="shared" si="27"/>
        <v>RH5HOLFORD</v>
      </c>
      <c r="H786" t="str">
        <f t="shared" si="28"/>
        <v>RH5</v>
      </c>
      <c r="I786" t="s">
        <v>1678</v>
      </c>
      <c r="J786" t="s">
        <v>1677</v>
      </c>
    </row>
    <row r="787" spans="7:10" x14ac:dyDescent="0.2">
      <c r="G787" t="str">
        <f t="shared" si="27"/>
        <v>RH5MAGNOLIA</v>
      </c>
      <c r="H787" t="str">
        <f t="shared" si="28"/>
        <v>RH5</v>
      </c>
      <c r="I787" t="s">
        <v>1680</v>
      </c>
      <c r="J787" t="s">
        <v>1679</v>
      </c>
    </row>
    <row r="788" spans="7:10" x14ac:dyDescent="0.2">
      <c r="G788" t="str">
        <f t="shared" si="27"/>
        <v>RH5MINEHEAD COMMUNITY HOSPITAL</v>
      </c>
      <c r="H788" t="str">
        <f t="shared" si="28"/>
        <v>RH5</v>
      </c>
      <c r="I788" t="s">
        <v>1682</v>
      </c>
      <c r="J788" t="s">
        <v>1681</v>
      </c>
    </row>
    <row r="789" spans="7:10" x14ac:dyDescent="0.2">
      <c r="G789" t="str">
        <f t="shared" si="27"/>
        <v>RH5MUSGROVE PARK HOSPITAL</v>
      </c>
      <c r="H789" t="str">
        <f t="shared" si="28"/>
        <v>RH5</v>
      </c>
      <c r="I789" t="s">
        <v>973</v>
      </c>
      <c r="J789" t="s">
        <v>14151</v>
      </c>
    </row>
    <row r="790" spans="7:10" x14ac:dyDescent="0.2">
      <c r="G790" t="str">
        <f t="shared" si="27"/>
        <v>RH5OLDER PERSONS (CRANLEIGH)</v>
      </c>
      <c r="H790" t="str">
        <f t="shared" si="28"/>
        <v>RH5</v>
      </c>
      <c r="I790" t="s">
        <v>1684</v>
      </c>
      <c r="J790" t="s">
        <v>1683</v>
      </c>
    </row>
    <row r="791" spans="7:10" x14ac:dyDescent="0.2">
      <c r="G791" t="str">
        <f t="shared" si="27"/>
        <v>RH5PYRLAND</v>
      </c>
      <c r="H791" t="str">
        <f t="shared" si="28"/>
        <v>RH5</v>
      </c>
      <c r="I791" t="s">
        <v>1686</v>
      </c>
      <c r="J791" t="s">
        <v>1685</v>
      </c>
    </row>
    <row r="792" spans="7:10" x14ac:dyDescent="0.2">
      <c r="G792" t="str">
        <f t="shared" si="27"/>
        <v>RH5RIDLEY DAY HOSPITAL</v>
      </c>
      <c r="H792" t="str">
        <f t="shared" si="28"/>
        <v>RH5</v>
      </c>
      <c r="I792" t="s">
        <v>1688</v>
      </c>
      <c r="J792" t="s">
        <v>1687</v>
      </c>
    </row>
    <row r="793" spans="7:10" x14ac:dyDescent="0.2">
      <c r="G793" t="str">
        <f t="shared" si="27"/>
        <v>RH5ROWAN</v>
      </c>
      <c r="H793" t="str">
        <f t="shared" si="28"/>
        <v>RH5</v>
      </c>
      <c r="I793" t="s">
        <v>1690</v>
      </c>
      <c r="J793" t="s">
        <v>1689</v>
      </c>
    </row>
    <row r="794" spans="7:10" x14ac:dyDescent="0.2">
      <c r="G794" t="str">
        <f t="shared" si="27"/>
        <v>RH5RYDON</v>
      </c>
      <c r="H794" t="str">
        <f t="shared" si="28"/>
        <v>RH5</v>
      </c>
      <c r="I794" t="s">
        <v>1692</v>
      </c>
      <c r="J794" t="s">
        <v>1691</v>
      </c>
    </row>
    <row r="795" spans="7:10" x14ac:dyDescent="0.2">
      <c r="G795" t="str">
        <f t="shared" si="27"/>
        <v>RH5SHEPTON MALLET COMMUNITY HOSPITAL</v>
      </c>
      <c r="H795" t="str">
        <f t="shared" si="28"/>
        <v>RH5</v>
      </c>
      <c r="I795" t="s">
        <v>974</v>
      </c>
      <c r="J795" t="s">
        <v>1693</v>
      </c>
    </row>
    <row r="796" spans="7:10" x14ac:dyDescent="0.2">
      <c r="G796" t="str">
        <f t="shared" si="27"/>
        <v>RH5SOUTH PETHERTON HOSPITAL</v>
      </c>
      <c r="H796" t="str">
        <f t="shared" si="28"/>
        <v>RH5</v>
      </c>
      <c r="I796" t="s">
        <v>1695</v>
      </c>
      <c r="J796" t="s">
        <v>1694</v>
      </c>
    </row>
    <row r="797" spans="7:10" x14ac:dyDescent="0.2">
      <c r="G797" t="str">
        <f t="shared" si="27"/>
        <v>RH5ST ANDREWS</v>
      </c>
      <c r="H797" t="str">
        <f t="shared" si="28"/>
        <v>RH5</v>
      </c>
      <c r="I797" t="s">
        <v>1697</v>
      </c>
      <c r="J797" t="s">
        <v>1696</v>
      </c>
    </row>
    <row r="798" spans="7:10" x14ac:dyDescent="0.2">
      <c r="G798" t="str">
        <f t="shared" si="27"/>
        <v>RH5TAUNTON ADULT</v>
      </c>
      <c r="H798" t="str">
        <f t="shared" si="28"/>
        <v>RH5</v>
      </c>
      <c r="I798" t="s">
        <v>1699</v>
      </c>
      <c r="J798" t="s">
        <v>1698</v>
      </c>
    </row>
    <row r="799" spans="7:10" x14ac:dyDescent="0.2">
      <c r="G799" t="str">
        <f t="shared" si="27"/>
        <v>RH5THE BRIDGE</v>
      </c>
      <c r="H799" t="str">
        <f t="shared" si="28"/>
        <v>RH5</v>
      </c>
      <c r="I799" t="s">
        <v>1701</v>
      </c>
      <c r="J799" t="s">
        <v>1700</v>
      </c>
    </row>
    <row r="800" spans="7:10" x14ac:dyDescent="0.2">
      <c r="G800" t="str">
        <f t="shared" si="27"/>
        <v>RH5THE LODGE (EVERGREEN)</v>
      </c>
      <c r="H800" t="str">
        <f t="shared" si="28"/>
        <v>RH5</v>
      </c>
      <c r="I800" t="s">
        <v>1703</v>
      </c>
      <c r="J800" t="s">
        <v>1702</v>
      </c>
    </row>
    <row r="801" spans="7:10" x14ac:dyDescent="0.2">
      <c r="G801" t="str">
        <f t="shared" si="27"/>
        <v>RH5THE TOWER BISHOPS LYDEARD</v>
      </c>
      <c r="H801" t="str">
        <f t="shared" si="28"/>
        <v>RH5</v>
      </c>
      <c r="I801" t="s">
        <v>1705</v>
      </c>
      <c r="J801" t="s">
        <v>1704</v>
      </c>
    </row>
    <row r="802" spans="7:10" x14ac:dyDescent="0.2">
      <c r="G802" t="str">
        <f t="shared" si="27"/>
        <v>RH5THE TOWER WIVELISCOMBE</v>
      </c>
      <c r="H802" t="str">
        <f t="shared" si="28"/>
        <v>RH5</v>
      </c>
      <c r="I802" t="s">
        <v>1707</v>
      </c>
      <c r="J802" t="s">
        <v>1706</v>
      </c>
    </row>
    <row r="803" spans="7:10" x14ac:dyDescent="0.2">
      <c r="G803" t="str">
        <f t="shared" si="27"/>
        <v>RH5WELLINGTON &amp; DISTRICT COTTAGE HOSPITAL</v>
      </c>
      <c r="H803" t="str">
        <f t="shared" si="28"/>
        <v>RH5</v>
      </c>
      <c r="I803" t="s">
        <v>1709</v>
      </c>
      <c r="J803" t="s">
        <v>1708</v>
      </c>
    </row>
    <row r="804" spans="7:10" x14ac:dyDescent="0.2">
      <c r="G804" t="str">
        <f t="shared" ref="G804:G867" si="29">H804&amp;I804</f>
        <v>RH5WESSEX HOUSE</v>
      </c>
      <c r="H804" t="str">
        <f t="shared" ref="H804:H811" si="30">LEFT(J804,3)</f>
        <v>RH5</v>
      </c>
      <c r="I804" t="s">
        <v>1711</v>
      </c>
      <c r="J804" t="s">
        <v>1710</v>
      </c>
    </row>
    <row r="805" spans="7:10" x14ac:dyDescent="0.2">
      <c r="G805" t="str">
        <f t="shared" si="29"/>
        <v>RH5WEST MENDIP COMMUNITY HOSPITAL</v>
      </c>
      <c r="H805" t="str">
        <f t="shared" si="30"/>
        <v>RH5</v>
      </c>
      <c r="I805" t="s">
        <v>1713</v>
      </c>
      <c r="J805" t="s">
        <v>1712</v>
      </c>
    </row>
    <row r="806" spans="7:10" x14ac:dyDescent="0.2">
      <c r="G806" t="str">
        <f t="shared" si="29"/>
        <v>RH5WILLITON HOSPITAL</v>
      </c>
      <c r="H806" t="str">
        <f t="shared" si="30"/>
        <v>RH5</v>
      </c>
      <c r="I806" t="s">
        <v>1715</v>
      </c>
      <c r="J806" t="s">
        <v>1714</v>
      </c>
    </row>
    <row r="807" spans="7:10" x14ac:dyDescent="0.2">
      <c r="G807" t="str">
        <f t="shared" si="29"/>
        <v>RH5WILLOWBANK DAY HOSPITAL</v>
      </c>
      <c r="H807" t="str">
        <f t="shared" si="30"/>
        <v>RH5</v>
      </c>
      <c r="I807" t="s">
        <v>1717</v>
      </c>
      <c r="J807" t="s">
        <v>1716</v>
      </c>
    </row>
    <row r="808" spans="7:10" x14ac:dyDescent="0.2">
      <c r="G808" t="str">
        <f t="shared" si="29"/>
        <v>RH5WINCANTON COMMUNITY HOSPITAL</v>
      </c>
      <c r="H808" t="str">
        <f t="shared" si="30"/>
        <v>RH5</v>
      </c>
      <c r="I808" t="s">
        <v>1719</v>
      </c>
      <c r="J808" t="s">
        <v>1718</v>
      </c>
    </row>
    <row r="809" spans="7:10" x14ac:dyDescent="0.2">
      <c r="G809" t="str">
        <f t="shared" si="29"/>
        <v>RH5WOODLANDS</v>
      </c>
      <c r="H809" t="str">
        <f t="shared" si="30"/>
        <v>RH5</v>
      </c>
      <c r="I809" t="s">
        <v>1721</v>
      </c>
      <c r="J809" t="s">
        <v>1720</v>
      </c>
    </row>
    <row r="810" spans="7:10" x14ac:dyDescent="0.2">
      <c r="G810" t="s">
        <v>14624</v>
      </c>
      <c r="H810" s="85" t="str">
        <f t="shared" si="30"/>
        <v>RH5</v>
      </c>
      <c r="I810" t="s">
        <v>823</v>
      </c>
      <c r="J810" t="s">
        <v>14625</v>
      </c>
    </row>
    <row r="811" spans="7:10" x14ac:dyDescent="0.2">
      <c r="G811" t="str">
        <f t="shared" si="29"/>
        <v>RH8AXMINSTER HOSPITAL</v>
      </c>
      <c r="H811" t="str">
        <f t="shared" si="30"/>
        <v>RH8</v>
      </c>
      <c r="I811" t="s">
        <v>1025</v>
      </c>
      <c r="J811" t="s">
        <v>1722</v>
      </c>
    </row>
    <row r="812" spans="7:10" x14ac:dyDescent="0.2">
      <c r="G812" t="str">
        <f t="shared" si="29"/>
        <v>RH8BIDEFORD HOSPITAL</v>
      </c>
      <c r="H812" t="s">
        <v>169</v>
      </c>
      <c r="I812" t="s">
        <v>1026</v>
      </c>
      <c r="J812" t="s">
        <v>14536</v>
      </c>
    </row>
    <row r="813" spans="7:10" x14ac:dyDescent="0.2">
      <c r="G813" t="str">
        <f t="shared" si="29"/>
        <v>RH8CREDITON HOSPITAL</v>
      </c>
      <c r="H813" t="s">
        <v>169</v>
      </c>
      <c r="I813" t="s">
        <v>1027</v>
      </c>
      <c r="J813" t="s">
        <v>14537</v>
      </c>
    </row>
    <row r="814" spans="7:10" x14ac:dyDescent="0.2">
      <c r="G814" t="str">
        <f t="shared" si="29"/>
        <v>RH8EXETER NUFFIELD HOSPITAL</v>
      </c>
      <c r="H814" t="str">
        <f>LEFT(J814,3)</f>
        <v>RH8</v>
      </c>
      <c r="I814" t="s">
        <v>1724</v>
      </c>
      <c r="J814" t="s">
        <v>1723</v>
      </c>
    </row>
    <row r="815" spans="7:10" x14ac:dyDescent="0.2">
      <c r="G815" t="str">
        <f t="shared" si="29"/>
        <v>RH8EXMOUTH HOSPITAL</v>
      </c>
      <c r="H815" t="str">
        <f>LEFT(J815,3)</f>
        <v>RH8</v>
      </c>
      <c r="I815" t="s">
        <v>1028</v>
      </c>
      <c r="J815" t="s">
        <v>1725</v>
      </c>
    </row>
    <row r="816" spans="7:10" x14ac:dyDescent="0.2">
      <c r="G816" t="str">
        <f t="shared" si="29"/>
        <v>RH8HEAVITREE HOSPITAL</v>
      </c>
      <c r="H816" t="str">
        <f>LEFT(J816,3)</f>
        <v>RH8</v>
      </c>
      <c r="I816" t="s">
        <v>1727</v>
      </c>
      <c r="J816" t="s">
        <v>1726</v>
      </c>
    </row>
    <row r="817" spans="7:10" x14ac:dyDescent="0.2">
      <c r="G817" t="str">
        <f t="shared" si="29"/>
        <v>RH8HOLSWORTHY HOSPITAL</v>
      </c>
      <c r="H817" t="s">
        <v>169</v>
      </c>
      <c r="I817" t="s">
        <v>1029</v>
      </c>
      <c r="J817" t="s">
        <v>14538</v>
      </c>
    </row>
    <row r="818" spans="7:10" x14ac:dyDescent="0.2">
      <c r="G818" t="str">
        <f t="shared" si="29"/>
        <v>RH8HONITON HOSPITAL</v>
      </c>
      <c r="H818" t="s">
        <v>169</v>
      </c>
      <c r="I818" t="s">
        <v>1030</v>
      </c>
      <c r="J818" t="s">
        <v>14539</v>
      </c>
    </row>
    <row r="819" spans="7:10" x14ac:dyDescent="0.2">
      <c r="G819" t="str">
        <f t="shared" si="29"/>
        <v>RH8ILFRACOMBE HOSPITAL</v>
      </c>
      <c r="H819" t="s">
        <v>169</v>
      </c>
      <c r="I819" t="s">
        <v>14540</v>
      </c>
      <c r="J819" t="s">
        <v>14541</v>
      </c>
    </row>
    <row r="820" spans="7:10" x14ac:dyDescent="0.2">
      <c r="G820" t="str">
        <f t="shared" si="29"/>
        <v>RH8NORTH DEVON DISTRICT HOSPITAL</v>
      </c>
      <c r="H820" t="str">
        <f>LEFT(J820,3)</f>
        <v>RH8</v>
      </c>
      <c r="I820" t="s">
        <v>1031</v>
      </c>
      <c r="J820" t="s">
        <v>1728</v>
      </c>
    </row>
    <row r="821" spans="7:10" x14ac:dyDescent="0.2">
      <c r="G821" t="str">
        <f t="shared" si="29"/>
        <v>RH8OKEHAMPTON COMMUNITY HOSPITAL</v>
      </c>
      <c r="H821" t="s">
        <v>169</v>
      </c>
      <c r="I821" t="s">
        <v>5513</v>
      </c>
      <c r="J821" t="s">
        <v>14542</v>
      </c>
    </row>
    <row r="822" spans="7:10" x14ac:dyDescent="0.2">
      <c r="G822" t="str">
        <f t="shared" si="29"/>
        <v>RH8OTTERY ST MARY HOSPITAL</v>
      </c>
      <c r="H822" t="s">
        <v>169</v>
      </c>
      <c r="I822" t="s">
        <v>1032</v>
      </c>
      <c r="J822" t="s">
        <v>14543</v>
      </c>
    </row>
    <row r="823" spans="7:10" x14ac:dyDescent="0.2">
      <c r="G823" t="str">
        <f t="shared" si="29"/>
        <v>RH8ROYAL DEVON AND EXETER HOSPITAL (WONFORD)</v>
      </c>
      <c r="H823" t="str">
        <f>LEFT(J823,3)</f>
        <v>RH8</v>
      </c>
      <c r="I823" t="s">
        <v>1730</v>
      </c>
      <c r="J823" t="s">
        <v>1729</v>
      </c>
    </row>
    <row r="824" spans="7:10" x14ac:dyDescent="0.2">
      <c r="G824" t="str">
        <f t="shared" si="29"/>
        <v>RH8SCOTT HOSPITAL</v>
      </c>
      <c r="H824" t="str">
        <f>LEFT(J824,3)</f>
        <v>RH8</v>
      </c>
      <c r="I824" t="s">
        <v>1732</v>
      </c>
      <c r="J824" t="s">
        <v>1731</v>
      </c>
    </row>
    <row r="825" spans="7:10" x14ac:dyDescent="0.2">
      <c r="G825" t="str">
        <f t="shared" si="29"/>
        <v>RH8SEATON HOSPITAL</v>
      </c>
      <c r="H825" t="s">
        <v>169</v>
      </c>
      <c r="I825" t="s">
        <v>1033</v>
      </c>
      <c r="J825" t="s">
        <v>14544</v>
      </c>
    </row>
    <row r="826" spans="7:10" x14ac:dyDescent="0.2">
      <c r="G826" t="str">
        <f t="shared" si="29"/>
        <v>RH8SOUTH MOLTON HOSPITAL</v>
      </c>
      <c r="H826" t="s">
        <v>169</v>
      </c>
      <c r="I826" t="s">
        <v>1034</v>
      </c>
      <c r="J826" t="s">
        <v>14545</v>
      </c>
    </row>
    <row r="827" spans="7:10" x14ac:dyDescent="0.2">
      <c r="G827" t="str">
        <f t="shared" si="29"/>
        <v>RH8TIVERTON AND DISTRICT HOSPITAL</v>
      </c>
      <c r="H827" t="str">
        <f>LEFT(J827,3)</f>
        <v>RH8</v>
      </c>
      <c r="I827" t="s">
        <v>1035</v>
      </c>
      <c r="J827" t="s">
        <v>1733</v>
      </c>
    </row>
    <row r="828" spans="7:10" x14ac:dyDescent="0.2">
      <c r="G828" t="str">
        <f t="shared" si="29"/>
        <v>RH8TORBAY DISTRICT GENERAL HOSPITAL</v>
      </c>
      <c r="H828" t="str">
        <f>LEFT(J828,3)</f>
        <v>RH8</v>
      </c>
      <c r="I828" t="s">
        <v>1735</v>
      </c>
      <c r="J828" t="s">
        <v>1734</v>
      </c>
    </row>
    <row r="829" spans="7:10" x14ac:dyDescent="0.2">
      <c r="G829" t="str">
        <f t="shared" si="29"/>
        <v>RH8TORRINGTON HOSPITAL</v>
      </c>
      <c r="H829" t="s">
        <v>169</v>
      </c>
      <c r="I829" t="s">
        <v>1036</v>
      </c>
      <c r="J829" t="s">
        <v>14546</v>
      </c>
    </row>
    <row r="830" spans="7:10" x14ac:dyDescent="0.2">
      <c r="G830" t="str">
        <f t="shared" si="29"/>
        <v>RH8VICTORIA HOSPITAL (SIDMOUTH)</v>
      </c>
      <c r="H830" t="str">
        <f t="shared" ref="H830:H893" si="31">LEFT(J830,3)</f>
        <v>RH8</v>
      </c>
      <c r="I830" t="s">
        <v>1737</v>
      </c>
      <c r="J830" t="s">
        <v>1736</v>
      </c>
    </row>
    <row r="831" spans="7:10" x14ac:dyDescent="0.2">
      <c r="G831" t="str">
        <f t="shared" si="29"/>
        <v>RHAAPAS</v>
      </c>
      <c r="H831" t="str">
        <f t="shared" si="31"/>
        <v>RHA</v>
      </c>
      <c r="I831" t="s">
        <v>1739</v>
      </c>
      <c r="J831" t="s">
        <v>1738</v>
      </c>
    </row>
    <row r="832" spans="7:10" x14ac:dyDescent="0.2">
      <c r="G832" t="str">
        <f t="shared" si="29"/>
        <v>RHAARNOLD LODGE REGIONAL SECURE UNIT</v>
      </c>
      <c r="H832" t="str">
        <f t="shared" si="31"/>
        <v>RHA</v>
      </c>
      <c r="I832" t="s">
        <v>1741</v>
      </c>
      <c r="J832" t="s">
        <v>1740</v>
      </c>
    </row>
    <row r="833" spans="7:10" x14ac:dyDescent="0.2">
      <c r="G833" t="str">
        <f t="shared" si="29"/>
        <v>RHAASHFIELD COMMUNITY HOSPITAL</v>
      </c>
      <c r="H833" t="str">
        <f t="shared" si="31"/>
        <v>RHA</v>
      </c>
      <c r="I833" t="s">
        <v>1743</v>
      </c>
      <c r="J833" t="s">
        <v>1742</v>
      </c>
    </row>
    <row r="834" spans="7:10" x14ac:dyDescent="0.2">
      <c r="G834" t="str">
        <f t="shared" si="29"/>
        <v>RHAASHFIELD HEALTH VILLAGE</v>
      </c>
      <c r="H834" t="str">
        <f t="shared" si="31"/>
        <v>RHA</v>
      </c>
      <c r="I834" t="s">
        <v>1745</v>
      </c>
      <c r="J834" t="s">
        <v>1744</v>
      </c>
    </row>
    <row r="835" spans="7:10" x14ac:dyDescent="0.2">
      <c r="G835" t="str">
        <f t="shared" si="29"/>
        <v>RHAASHFIELD/MANSFIELD CLDT</v>
      </c>
      <c r="H835" t="str">
        <f t="shared" si="31"/>
        <v>RHA</v>
      </c>
      <c r="I835" t="s">
        <v>1747</v>
      </c>
      <c r="J835" t="s">
        <v>1746</v>
      </c>
    </row>
    <row r="836" spans="7:10" x14ac:dyDescent="0.2">
      <c r="G836" t="str">
        <f t="shared" si="29"/>
        <v>RHABARNBY GATE</v>
      </c>
      <c r="H836" t="str">
        <f t="shared" si="31"/>
        <v>RHA</v>
      </c>
      <c r="I836" t="s">
        <v>1749</v>
      </c>
      <c r="J836" t="s">
        <v>1748</v>
      </c>
    </row>
    <row r="837" spans="7:10" x14ac:dyDescent="0.2">
      <c r="G837" t="str">
        <f t="shared" si="29"/>
        <v>RHABASSETLAW HOSPICE</v>
      </c>
      <c r="H837" t="str">
        <f t="shared" si="31"/>
        <v>RHA</v>
      </c>
      <c r="I837" t="s">
        <v>1751</v>
      </c>
      <c r="J837" t="s">
        <v>1750</v>
      </c>
    </row>
    <row r="838" spans="7:10" x14ac:dyDescent="0.2">
      <c r="G838" t="str">
        <f t="shared" si="29"/>
        <v>RHABASSETLAW HOSPITAL</v>
      </c>
      <c r="H838" t="str">
        <f t="shared" si="31"/>
        <v>RHA</v>
      </c>
      <c r="I838" t="s">
        <v>1753</v>
      </c>
      <c r="J838" t="s">
        <v>1752</v>
      </c>
    </row>
    <row r="839" spans="7:10" x14ac:dyDescent="0.2">
      <c r="G839" t="str">
        <f t="shared" si="29"/>
        <v>RHABASSETLAW MHSOP (RHAW6) - RX</v>
      </c>
      <c r="H839" t="str">
        <f t="shared" si="31"/>
        <v>RHA</v>
      </c>
      <c r="I839" t="s">
        <v>1755</v>
      </c>
      <c r="J839" t="s">
        <v>1754</v>
      </c>
    </row>
    <row r="840" spans="7:10" x14ac:dyDescent="0.2">
      <c r="G840" t="str">
        <f t="shared" si="29"/>
        <v>RHABASSETLAW MHSOP-RX</v>
      </c>
      <c r="H840" t="str">
        <f t="shared" si="31"/>
        <v>RHA</v>
      </c>
      <c r="I840" t="s">
        <v>1757</v>
      </c>
      <c r="J840" t="s">
        <v>1756</v>
      </c>
    </row>
    <row r="841" spans="7:10" x14ac:dyDescent="0.2">
      <c r="G841" t="str">
        <f t="shared" si="29"/>
        <v>RHABRIDEWELL CUSTODY SUITE</v>
      </c>
      <c r="H841" t="str">
        <f t="shared" si="31"/>
        <v>RHA</v>
      </c>
      <c r="I841" t="s">
        <v>1759</v>
      </c>
      <c r="J841" t="s">
        <v>1758</v>
      </c>
    </row>
    <row r="842" spans="7:10" x14ac:dyDescent="0.2">
      <c r="G842" t="str">
        <f t="shared" si="29"/>
        <v>RHABROOMHILL HOUSE</v>
      </c>
      <c r="H842" t="str">
        <f t="shared" si="31"/>
        <v>RHA</v>
      </c>
      <c r="I842" t="s">
        <v>1761</v>
      </c>
      <c r="J842" t="s">
        <v>1760</v>
      </c>
    </row>
    <row r="843" spans="7:10" x14ac:dyDescent="0.2">
      <c r="G843" t="str">
        <f t="shared" si="29"/>
        <v>RHABULWELL RIVERSIDE</v>
      </c>
      <c r="H843" t="str">
        <f t="shared" si="31"/>
        <v>RHA</v>
      </c>
      <c r="I843" t="s">
        <v>1763</v>
      </c>
      <c r="J843" t="s">
        <v>1762</v>
      </c>
    </row>
    <row r="844" spans="7:10" x14ac:dyDescent="0.2">
      <c r="G844" t="str">
        <f t="shared" si="29"/>
        <v>RHABURDEN CRESCENT</v>
      </c>
      <c r="H844" t="str">
        <f t="shared" si="31"/>
        <v>RHA</v>
      </c>
      <c r="I844" t="s">
        <v>1765</v>
      </c>
      <c r="J844" t="s">
        <v>1764</v>
      </c>
    </row>
    <row r="845" spans="7:10" x14ac:dyDescent="0.2">
      <c r="G845" t="str">
        <f t="shared" si="29"/>
        <v>RHACEDARS REHABILITATION UNIT</v>
      </c>
      <c r="H845" t="str">
        <f t="shared" si="31"/>
        <v>RHA</v>
      </c>
      <c r="I845" t="s">
        <v>1767</v>
      </c>
      <c r="J845" t="s">
        <v>1766</v>
      </c>
    </row>
    <row r="846" spans="7:10" x14ac:dyDescent="0.2">
      <c r="G846" t="str">
        <f t="shared" si="29"/>
        <v>RHACENTRAL NOTTINGHAMSHIRE MIND</v>
      </c>
      <c r="H846" t="str">
        <f t="shared" si="31"/>
        <v>RHA</v>
      </c>
      <c r="I846" t="s">
        <v>1769</v>
      </c>
      <c r="J846" t="s">
        <v>1768</v>
      </c>
    </row>
    <row r="847" spans="7:10" x14ac:dyDescent="0.2">
      <c r="G847" t="str">
        <f t="shared" si="29"/>
        <v>RHACHILD &amp; FAMILY THERAPY UNIT (NEWARK &amp; SHERWOOD)</v>
      </c>
      <c r="H847" t="str">
        <f t="shared" si="31"/>
        <v>RHA</v>
      </c>
      <c r="I847" t="s">
        <v>1771</v>
      </c>
      <c r="J847" t="s">
        <v>1770</v>
      </c>
    </row>
    <row r="848" spans="7:10" x14ac:dyDescent="0.2">
      <c r="G848" t="str">
        <f t="shared" si="29"/>
        <v>RHACITY PROBATION SMT - RX</v>
      </c>
      <c r="H848" t="str">
        <f t="shared" si="31"/>
        <v>RHA</v>
      </c>
      <c r="I848" t="s">
        <v>1773</v>
      </c>
      <c r="J848" t="s">
        <v>1772</v>
      </c>
    </row>
    <row r="849" spans="7:10" x14ac:dyDescent="0.2">
      <c r="G849" t="str">
        <f t="shared" si="29"/>
        <v>RHACOAL AUTHORITY BUILDING</v>
      </c>
      <c r="H849" t="str">
        <f t="shared" si="31"/>
        <v>RHA</v>
      </c>
      <c r="I849" t="s">
        <v>1775</v>
      </c>
      <c r="J849" t="s">
        <v>1774</v>
      </c>
    </row>
    <row r="850" spans="7:10" x14ac:dyDescent="0.2">
      <c r="G850" t="str">
        <f t="shared" si="29"/>
        <v>RHACOMMUNITY IN-REACH</v>
      </c>
      <c r="H850" t="str">
        <f t="shared" si="31"/>
        <v>RHA</v>
      </c>
      <c r="I850" t="s">
        <v>1777</v>
      </c>
      <c r="J850" t="s">
        <v>1776</v>
      </c>
    </row>
    <row r="851" spans="7:10" x14ac:dyDescent="0.2">
      <c r="G851" t="str">
        <f t="shared" si="29"/>
        <v>RHACOUNTY HEALTH PARTNERSHIPS</v>
      </c>
      <c r="H851" t="str">
        <f t="shared" si="31"/>
        <v>RHA</v>
      </c>
      <c r="I851" t="s">
        <v>1779</v>
      </c>
      <c r="J851" t="s">
        <v>1778</v>
      </c>
    </row>
    <row r="852" spans="7:10" x14ac:dyDescent="0.2">
      <c r="G852" t="str">
        <f t="shared" si="29"/>
        <v>RHACOUNTY SOUTH PROBABION SMT - RX</v>
      </c>
      <c r="H852" t="str">
        <f t="shared" si="31"/>
        <v>RHA</v>
      </c>
      <c r="I852" t="s">
        <v>1781</v>
      </c>
      <c r="J852" t="s">
        <v>1780</v>
      </c>
    </row>
    <row r="853" spans="7:10" x14ac:dyDescent="0.2">
      <c r="G853" t="str">
        <f t="shared" si="29"/>
        <v>RHADERWENT UNIT</v>
      </c>
      <c r="H853" t="str">
        <f t="shared" si="31"/>
        <v>RHA</v>
      </c>
      <c r="I853" t="s">
        <v>1783</v>
      </c>
      <c r="J853" t="s">
        <v>1782</v>
      </c>
    </row>
    <row r="854" spans="7:10" x14ac:dyDescent="0.2">
      <c r="G854" t="str">
        <f t="shared" si="29"/>
        <v>RHAFOUR SEASONS - ARNOLD</v>
      </c>
      <c r="H854" t="str">
        <f t="shared" si="31"/>
        <v>RHA</v>
      </c>
      <c r="I854" t="s">
        <v>1785</v>
      </c>
      <c r="J854" t="s">
        <v>1784</v>
      </c>
    </row>
    <row r="855" spans="7:10" x14ac:dyDescent="0.2">
      <c r="G855" t="str">
        <f t="shared" si="29"/>
        <v>RHAGEDLING COMM LRNG DISAB SERV</v>
      </c>
      <c r="H855" t="str">
        <f t="shared" si="31"/>
        <v>RHA</v>
      </c>
      <c r="I855" t="s">
        <v>1787</v>
      </c>
      <c r="J855" t="s">
        <v>1786</v>
      </c>
    </row>
    <row r="856" spans="7:10" x14ac:dyDescent="0.2">
      <c r="G856" t="str">
        <f t="shared" si="29"/>
        <v>RHAGREENWOOD AND SNEINTON FMC</v>
      </c>
      <c r="H856" t="str">
        <f t="shared" si="31"/>
        <v>RHA</v>
      </c>
      <c r="I856" t="s">
        <v>1789</v>
      </c>
      <c r="J856" t="s">
        <v>1788</v>
      </c>
    </row>
    <row r="857" spans="7:10" x14ac:dyDescent="0.2">
      <c r="G857" t="str">
        <f t="shared" si="29"/>
        <v>RHAHARWORTH &amp; BIRCOTES</v>
      </c>
      <c r="H857" t="str">
        <f t="shared" si="31"/>
        <v>RHA</v>
      </c>
      <c r="I857" t="s">
        <v>1791</v>
      </c>
      <c r="J857" t="s">
        <v>1790</v>
      </c>
    </row>
    <row r="858" spans="7:10" x14ac:dyDescent="0.2">
      <c r="G858" t="str">
        <f t="shared" si="29"/>
        <v>RHAHEALTH POINT</v>
      </c>
      <c r="H858" t="str">
        <f t="shared" si="31"/>
        <v>RHA</v>
      </c>
      <c r="I858" t="s">
        <v>1793</v>
      </c>
      <c r="J858" t="s">
        <v>1792</v>
      </c>
    </row>
    <row r="859" spans="7:10" x14ac:dyDescent="0.2">
      <c r="G859" t="str">
        <f t="shared" si="29"/>
        <v>RHAHEATHCOAT BUILDINGS</v>
      </c>
      <c r="H859" t="str">
        <f t="shared" si="31"/>
        <v>RHA</v>
      </c>
      <c r="I859" t="s">
        <v>1795</v>
      </c>
      <c r="J859" t="s">
        <v>1794</v>
      </c>
    </row>
    <row r="860" spans="7:10" x14ac:dyDescent="0.2">
      <c r="G860" t="str">
        <f t="shared" si="29"/>
        <v>RHAHEATHERDENE</v>
      </c>
      <c r="H860" t="str">
        <f t="shared" si="31"/>
        <v>RHA</v>
      </c>
      <c r="I860" t="s">
        <v>1797</v>
      </c>
      <c r="J860" t="s">
        <v>1796</v>
      </c>
    </row>
    <row r="861" spans="7:10" x14ac:dyDescent="0.2">
      <c r="G861" t="str">
        <f t="shared" si="29"/>
        <v>RHAHIGHBURY HOSPITAL</v>
      </c>
      <c r="H861" t="str">
        <f t="shared" si="31"/>
        <v>RHA</v>
      </c>
      <c r="I861" t="s">
        <v>1799</v>
      </c>
      <c r="J861" t="s">
        <v>1798</v>
      </c>
    </row>
    <row r="862" spans="7:10" x14ac:dyDescent="0.2">
      <c r="G862" t="str">
        <f t="shared" si="29"/>
        <v>RHAHOPEWOOD</v>
      </c>
      <c r="H862" t="str">
        <f t="shared" si="31"/>
        <v>RHA</v>
      </c>
      <c r="I862" t="s">
        <v>1800</v>
      </c>
      <c r="J862" t="s">
        <v>1766</v>
      </c>
    </row>
    <row r="863" spans="7:10" x14ac:dyDescent="0.2">
      <c r="G863" t="str">
        <f t="shared" si="29"/>
        <v>RHAJOHN EASTWOOD HOSPICE</v>
      </c>
      <c r="H863" t="str">
        <f t="shared" si="31"/>
        <v>RHA</v>
      </c>
      <c r="I863" t="s">
        <v>1802</v>
      </c>
      <c r="J863" t="s">
        <v>1801</v>
      </c>
    </row>
    <row r="864" spans="7:10" x14ac:dyDescent="0.2">
      <c r="G864" t="str">
        <f t="shared" si="29"/>
        <v>RHAKINGS MILL HOSPITAL</v>
      </c>
      <c r="H864" t="str">
        <f t="shared" si="31"/>
        <v>RHA</v>
      </c>
      <c r="I864" t="s">
        <v>1804</v>
      </c>
      <c r="J864" t="s">
        <v>1803</v>
      </c>
    </row>
    <row r="865" spans="7:10" x14ac:dyDescent="0.2">
      <c r="G865" t="str">
        <f t="shared" si="29"/>
        <v>RHALINGS BAR HOSPITAL</v>
      </c>
      <c r="H865" t="str">
        <f t="shared" si="31"/>
        <v>RHA</v>
      </c>
      <c r="I865" t="s">
        <v>1806</v>
      </c>
      <c r="J865" t="s">
        <v>1805</v>
      </c>
    </row>
    <row r="866" spans="7:10" x14ac:dyDescent="0.2">
      <c r="G866" t="str">
        <f t="shared" si="29"/>
        <v>RHAMANSFIELD COMMUNITY HOSPITAL</v>
      </c>
      <c r="H866" t="str">
        <f t="shared" si="31"/>
        <v>RHA</v>
      </c>
      <c r="I866" t="s">
        <v>1808</v>
      </c>
      <c r="J866" t="s">
        <v>1807</v>
      </c>
    </row>
    <row r="867" spans="7:10" x14ac:dyDescent="0.2">
      <c r="G867" t="str">
        <f t="shared" si="29"/>
        <v>RHAMEADOWBANK DAY HOSPITAL</v>
      </c>
      <c r="H867" t="str">
        <f t="shared" si="31"/>
        <v>RHA</v>
      </c>
      <c r="I867" t="s">
        <v>1810</v>
      </c>
      <c r="J867" t="s">
        <v>1809</v>
      </c>
    </row>
    <row r="868" spans="7:10" x14ac:dyDescent="0.2">
      <c r="G868" t="str">
        <f t="shared" ref="G868:G932" si="32">H868&amp;I868</f>
        <v>RHAMEDENBANKS</v>
      </c>
      <c r="H868" t="str">
        <f t="shared" si="31"/>
        <v>RHA</v>
      </c>
      <c r="I868" t="s">
        <v>1812</v>
      </c>
      <c r="J868" t="s">
        <v>1811</v>
      </c>
    </row>
    <row r="869" spans="7:10" x14ac:dyDescent="0.2">
      <c r="G869" t="str">
        <f t="shared" si="32"/>
        <v>RHAMILLBROOK MENTAL HEALTH UNIT</v>
      </c>
      <c r="H869" t="str">
        <f t="shared" si="31"/>
        <v>RHA</v>
      </c>
      <c r="I869" t="s">
        <v>1814</v>
      </c>
      <c r="J869" t="s">
        <v>1813</v>
      </c>
    </row>
    <row r="870" spans="7:10" x14ac:dyDescent="0.2">
      <c r="G870" t="str">
        <f t="shared" si="32"/>
        <v>RHAMIND</v>
      </c>
      <c r="H870" t="str">
        <f t="shared" si="31"/>
        <v>RHA</v>
      </c>
      <c r="I870" t="s">
        <v>1816</v>
      </c>
      <c r="J870" t="s">
        <v>1815</v>
      </c>
    </row>
    <row r="871" spans="7:10" x14ac:dyDescent="0.2">
      <c r="G871" t="str">
        <f t="shared" si="32"/>
        <v>RHAMINERS WELFARE ANNEXE</v>
      </c>
      <c r="H871" t="str">
        <f t="shared" si="31"/>
        <v>RHA</v>
      </c>
      <c r="I871" t="s">
        <v>1818</v>
      </c>
      <c r="J871" t="s">
        <v>1817</v>
      </c>
    </row>
    <row r="872" spans="7:10" x14ac:dyDescent="0.2">
      <c r="G872" t="str">
        <f t="shared" si="32"/>
        <v>RHANEWARK HOSPITAL</v>
      </c>
      <c r="H872" t="str">
        <f t="shared" si="31"/>
        <v>RHA</v>
      </c>
      <c r="I872" t="s">
        <v>1820</v>
      </c>
      <c r="J872" t="s">
        <v>1819</v>
      </c>
    </row>
    <row r="873" spans="7:10" x14ac:dyDescent="0.2">
      <c r="G873" t="str">
        <f t="shared" si="32"/>
        <v>RHANOOK &amp; CRANNY</v>
      </c>
      <c r="H873" t="str">
        <f t="shared" si="31"/>
        <v>RHA</v>
      </c>
      <c r="I873" t="s">
        <v>1822</v>
      </c>
      <c r="J873" t="s">
        <v>1821</v>
      </c>
    </row>
    <row r="874" spans="7:10" x14ac:dyDescent="0.2">
      <c r="G874" t="str">
        <f t="shared" si="32"/>
        <v>RHANORTH GATE</v>
      </c>
      <c r="H874" t="str">
        <f t="shared" si="31"/>
        <v>RHA</v>
      </c>
      <c r="I874" t="s">
        <v>1824</v>
      </c>
      <c r="J874" t="s">
        <v>1823</v>
      </c>
    </row>
    <row r="875" spans="7:10" x14ac:dyDescent="0.2">
      <c r="G875" t="str">
        <f t="shared" si="32"/>
        <v>RHANORTH NOTTS D.A.-ASH - RX</v>
      </c>
      <c r="H875" t="str">
        <f t="shared" si="31"/>
        <v>RHA</v>
      </c>
      <c r="I875" t="s">
        <v>1826</v>
      </c>
      <c r="J875" t="s">
        <v>1825</v>
      </c>
    </row>
    <row r="876" spans="7:10" x14ac:dyDescent="0.2">
      <c r="G876" t="str">
        <f t="shared" si="32"/>
        <v>RHANORTH NOTTS D.A.-MANS - RX</v>
      </c>
      <c r="H876" t="str">
        <f t="shared" si="31"/>
        <v>RHA</v>
      </c>
      <c r="I876" t="s">
        <v>1828</v>
      </c>
      <c r="J876" t="s">
        <v>1827</v>
      </c>
    </row>
    <row r="877" spans="7:10" x14ac:dyDescent="0.2">
      <c r="G877" t="str">
        <f t="shared" si="32"/>
        <v>RHANORTH NOTTS D.A.-N/S - RX</v>
      </c>
      <c r="H877" t="str">
        <f t="shared" si="31"/>
        <v>RHA</v>
      </c>
      <c r="I877" t="s">
        <v>1830</v>
      </c>
      <c r="J877" t="s">
        <v>1829</v>
      </c>
    </row>
    <row r="878" spans="7:10" x14ac:dyDescent="0.2">
      <c r="G878" t="str">
        <f t="shared" si="32"/>
        <v>RHANORTH NOTTS FACE-IT-RX</v>
      </c>
      <c r="H878" t="str">
        <f t="shared" si="31"/>
        <v>RHA</v>
      </c>
      <c r="I878" t="s">
        <v>1832</v>
      </c>
      <c r="J878" t="s">
        <v>1831</v>
      </c>
    </row>
    <row r="879" spans="7:10" x14ac:dyDescent="0.2">
      <c r="G879" t="str">
        <f t="shared" si="32"/>
        <v>RHANORTH NOTTS FORENSIC - RX</v>
      </c>
      <c r="H879" t="str">
        <f t="shared" si="31"/>
        <v>RHA</v>
      </c>
      <c r="I879" t="s">
        <v>1834</v>
      </c>
      <c r="J879" t="s">
        <v>1833</v>
      </c>
    </row>
    <row r="880" spans="7:10" x14ac:dyDescent="0.2">
      <c r="G880" t="str">
        <f t="shared" si="32"/>
        <v>RHANORTH NOTTS LD W9 - RX</v>
      </c>
      <c r="H880" t="str">
        <f t="shared" si="31"/>
        <v>RHA</v>
      </c>
      <c r="I880" t="s">
        <v>1836</v>
      </c>
      <c r="J880" t="s">
        <v>1835</v>
      </c>
    </row>
    <row r="881" spans="7:10" x14ac:dyDescent="0.2">
      <c r="G881" t="str">
        <f t="shared" si="32"/>
        <v>RHANORTH NOTTS LD YP - RX</v>
      </c>
      <c r="H881" t="str">
        <f t="shared" si="31"/>
        <v>RHA</v>
      </c>
      <c r="I881" t="s">
        <v>1838</v>
      </c>
      <c r="J881" t="s">
        <v>1837</v>
      </c>
    </row>
    <row r="882" spans="7:10" x14ac:dyDescent="0.2">
      <c r="G882" t="str">
        <f t="shared" si="32"/>
        <v>RHANORTH NOTTS LD YW - RX</v>
      </c>
      <c r="H882" t="str">
        <f t="shared" si="31"/>
        <v>RHA</v>
      </c>
      <c r="I882" t="s">
        <v>1840</v>
      </c>
      <c r="J882" t="s">
        <v>1839</v>
      </c>
    </row>
    <row r="883" spans="7:10" x14ac:dyDescent="0.2">
      <c r="G883" t="str">
        <f t="shared" si="32"/>
        <v>RHANORTH NOTTS LD YX - RX</v>
      </c>
      <c r="H883" t="str">
        <f t="shared" si="31"/>
        <v>RHA</v>
      </c>
      <c r="I883" t="s">
        <v>1842</v>
      </c>
      <c r="J883" t="s">
        <v>1841</v>
      </c>
    </row>
    <row r="884" spans="7:10" x14ac:dyDescent="0.2">
      <c r="G884" t="str">
        <f t="shared" si="32"/>
        <v>RHANORTH NOTTS MHSOP W0-RX</v>
      </c>
      <c r="H884" t="str">
        <f t="shared" si="31"/>
        <v>RHA</v>
      </c>
      <c r="I884" t="s">
        <v>1844</v>
      </c>
      <c r="J884" t="s">
        <v>1843</v>
      </c>
    </row>
    <row r="885" spans="7:10" x14ac:dyDescent="0.2">
      <c r="G885" t="str">
        <f t="shared" si="32"/>
        <v>RHANORTH NOTTS MHSOP W1-RX</v>
      </c>
      <c r="H885" t="str">
        <f t="shared" si="31"/>
        <v>RHA</v>
      </c>
      <c r="I885" t="s">
        <v>1846</v>
      </c>
      <c r="J885" t="s">
        <v>1845</v>
      </c>
    </row>
    <row r="886" spans="7:10" x14ac:dyDescent="0.2">
      <c r="G886" t="str">
        <f t="shared" si="32"/>
        <v>RHANORTH NOTTS MHSOP W2-RX</v>
      </c>
      <c r="H886" t="str">
        <f t="shared" si="31"/>
        <v>RHA</v>
      </c>
      <c r="I886" t="s">
        <v>1848</v>
      </c>
      <c r="J886" t="s">
        <v>1847</v>
      </c>
    </row>
    <row r="887" spans="7:10" x14ac:dyDescent="0.2">
      <c r="G887" t="str">
        <f t="shared" si="32"/>
        <v>RHANORTH NOTTS MHSOP XN-RX</v>
      </c>
      <c r="H887" t="str">
        <f t="shared" si="31"/>
        <v>RHA</v>
      </c>
      <c r="I887" t="s">
        <v>1850</v>
      </c>
      <c r="J887" t="s">
        <v>1849</v>
      </c>
    </row>
    <row r="888" spans="7:10" x14ac:dyDescent="0.2">
      <c r="G888" t="str">
        <f t="shared" si="32"/>
        <v>RHANORTH NOTTS MHSOP XP-RX</v>
      </c>
      <c r="H888" t="str">
        <f t="shared" si="31"/>
        <v>RHA</v>
      </c>
      <c r="I888" t="s">
        <v>1852</v>
      </c>
      <c r="J888" t="s">
        <v>1851</v>
      </c>
    </row>
    <row r="889" spans="7:10" x14ac:dyDescent="0.2">
      <c r="G889" t="str">
        <f t="shared" si="32"/>
        <v>RHANORTH NOTTS MHSOP XQ-RX</v>
      </c>
      <c r="H889" t="str">
        <f t="shared" si="31"/>
        <v>RHA</v>
      </c>
      <c r="I889" t="s">
        <v>1854</v>
      </c>
      <c r="J889" t="s">
        <v>1853</v>
      </c>
    </row>
    <row r="890" spans="7:10" x14ac:dyDescent="0.2">
      <c r="G890" t="str">
        <f t="shared" si="32"/>
        <v>RHANORTH NOTTS MILLBROOK W8-RX</v>
      </c>
      <c r="H890" t="str">
        <f t="shared" si="31"/>
        <v>RHA</v>
      </c>
      <c r="I890" t="s">
        <v>1856</v>
      </c>
      <c r="J890" t="s">
        <v>1855</v>
      </c>
    </row>
    <row r="891" spans="7:10" x14ac:dyDescent="0.2">
      <c r="G891" t="str">
        <f t="shared" si="32"/>
        <v>RHANORTH NOTTS MILLBROOK XL-RX</v>
      </c>
      <c r="H891" t="str">
        <f t="shared" si="31"/>
        <v>RHA</v>
      </c>
      <c r="I891" t="s">
        <v>1858</v>
      </c>
      <c r="J891" t="s">
        <v>1857</v>
      </c>
    </row>
    <row r="892" spans="7:10" x14ac:dyDescent="0.2">
      <c r="G892" t="str">
        <f t="shared" si="32"/>
        <v>RHANORTH NOTTS MILLBROOK XR-RX</v>
      </c>
      <c r="H892" t="str">
        <f t="shared" si="31"/>
        <v>RHA</v>
      </c>
      <c r="I892" t="s">
        <v>1860</v>
      </c>
      <c r="J892" t="s">
        <v>1859</v>
      </c>
    </row>
    <row r="893" spans="7:10" x14ac:dyDescent="0.2">
      <c r="G893" t="str">
        <f t="shared" si="32"/>
        <v>RHANORTH NOTTS MILLBROOK XT-RX</v>
      </c>
      <c r="H893" t="str">
        <f t="shared" si="31"/>
        <v>RHA</v>
      </c>
      <c r="I893" t="s">
        <v>1862</v>
      </c>
      <c r="J893" t="s">
        <v>1861</v>
      </c>
    </row>
    <row r="894" spans="7:10" x14ac:dyDescent="0.2">
      <c r="G894" t="str">
        <f t="shared" si="32"/>
        <v>RHANORTH NOTTS MILLBROOK XW-RX</v>
      </c>
      <c r="H894" t="str">
        <f t="shared" ref="H894:H957" si="33">LEFT(J894,3)</f>
        <v>RHA</v>
      </c>
      <c r="I894" t="s">
        <v>1864</v>
      </c>
      <c r="J894" t="s">
        <v>1863</v>
      </c>
    </row>
    <row r="895" spans="7:10" x14ac:dyDescent="0.2">
      <c r="G895" t="str">
        <f t="shared" si="32"/>
        <v>RHANORTH NOTTS MILLBROOK XW-RX</v>
      </c>
      <c r="H895" t="str">
        <f t="shared" si="33"/>
        <v>RHA</v>
      </c>
      <c r="I895" t="s">
        <v>1864</v>
      </c>
      <c r="J895" t="s">
        <v>1865</v>
      </c>
    </row>
    <row r="896" spans="7:10" x14ac:dyDescent="0.2">
      <c r="G896" t="str">
        <f t="shared" si="32"/>
        <v>RHANORTH NOTTS MILLBROOK XX-RX</v>
      </c>
      <c r="H896" t="str">
        <f t="shared" si="33"/>
        <v>RHA</v>
      </c>
      <c r="I896" t="s">
        <v>1867</v>
      </c>
      <c r="J896" t="s">
        <v>1866</v>
      </c>
    </row>
    <row r="897" spans="7:10" x14ac:dyDescent="0.2">
      <c r="G897" t="str">
        <f t="shared" si="32"/>
        <v>RHANORTH NOTTS MILLBROOK XY-RX</v>
      </c>
      <c r="H897" t="str">
        <f t="shared" si="33"/>
        <v>RHA</v>
      </c>
      <c r="I897" t="s">
        <v>1869</v>
      </c>
      <c r="J897" t="s">
        <v>1868</v>
      </c>
    </row>
    <row r="898" spans="7:10" x14ac:dyDescent="0.2">
      <c r="G898" t="str">
        <f t="shared" si="32"/>
        <v>RHANORTH NOTTS MILLBROOK YT - RX</v>
      </c>
      <c r="H898" t="str">
        <f t="shared" si="33"/>
        <v>RHA</v>
      </c>
      <c r="I898" t="s">
        <v>1871</v>
      </c>
      <c r="J898" t="s">
        <v>1870</v>
      </c>
    </row>
    <row r="899" spans="7:10" x14ac:dyDescent="0.2">
      <c r="G899" t="str">
        <f t="shared" si="32"/>
        <v>RHANORTH NOTTS NEWARK W3-RX</v>
      </c>
      <c r="H899" t="str">
        <f t="shared" si="33"/>
        <v>RHA</v>
      </c>
      <c r="I899" t="s">
        <v>1873</v>
      </c>
      <c r="J899" t="s">
        <v>1872</v>
      </c>
    </row>
    <row r="900" spans="7:10" x14ac:dyDescent="0.2">
      <c r="G900" t="str">
        <f t="shared" si="32"/>
        <v>RHANORTH NOTTS NEWARK W4-RX</v>
      </c>
      <c r="H900" t="str">
        <f t="shared" si="33"/>
        <v>RHA</v>
      </c>
      <c r="I900" t="s">
        <v>1875</v>
      </c>
      <c r="J900" t="s">
        <v>1874</v>
      </c>
    </row>
    <row r="901" spans="7:10" x14ac:dyDescent="0.2">
      <c r="G901" t="str">
        <f t="shared" si="32"/>
        <v>RHANORTH NOTTS NEWARK-RX</v>
      </c>
      <c r="H901" t="str">
        <f t="shared" si="33"/>
        <v>RHA</v>
      </c>
      <c r="I901" t="s">
        <v>1877</v>
      </c>
      <c r="J901" t="s">
        <v>1876</v>
      </c>
    </row>
    <row r="902" spans="7:10" x14ac:dyDescent="0.2">
      <c r="G902" t="str">
        <f t="shared" si="32"/>
        <v>RHANOTTINGHAM CITY HOSPITAL</v>
      </c>
      <c r="H902" t="str">
        <f t="shared" si="33"/>
        <v>RHA</v>
      </c>
      <c r="I902" t="s">
        <v>1879</v>
      </c>
      <c r="J902" t="s">
        <v>1878</v>
      </c>
    </row>
    <row r="903" spans="7:10" x14ac:dyDescent="0.2">
      <c r="G903" t="str">
        <f t="shared" si="32"/>
        <v>RHAOPEN DOOR</v>
      </c>
      <c r="H903" t="str">
        <f t="shared" si="33"/>
        <v>RHA</v>
      </c>
      <c r="I903" t="s">
        <v>1881</v>
      </c>
      <c r="J903" t="s">
        <v>1880</v>
      </c>
    </row>
    <row r="904" spans="7:10" x14ac:dyDescent="0.2">
      <c r="G904" t="str">
        <f t="shared" si="32"/>
        <v>RHAOXFORD CORNER</v>
      </c>
      <c r="H904" t="str">
        <f t="shared" si="33"/>
        <v>RHA</v>
      </c>
      <c r="I904" t="s">
        <v>1883</v>
      </c>
      <c r="J904" t="s">
        <v>1882</v>
      </c>
    </row>
    <row r="905" spans="7:10" x14ac:dyDescent="0.2">
      <c r="G905" t="str">
        <f t="shared" si="32"/>
        <v>RHAOXFORD CORNER - RX</v>
      </c>
      <c r="H905" t="str">
        <f t="shared" si="33"/>
        <v>RHA</v>
      </c>
      <c r="I905" t="s">
        <v>1885</v>
      </c>
      <c r="J905" t="s">
        <v>1884</v>
      </c>
    </row>
    <row r="906" spans="7:10" x14ac:dyDescent="0.2">
      <c r="G906" t="str">
        <f t="shared" si="32"/>
        <v>RHAPLATFORM ONE</v>
      </c>
      <c r="H906" t="str">
        <f t="shared" si="33"/>
        <v>RHA</v>
      </c>
      <c r="I906" t="s">
        <v>1887</v>
      </c>
      <c r="J906" t="s">
        <v>1886</v>
      </c>
    </row>
    <row r="907" spans="7:10" x14ac:dyDescent="0.2">
      <c r="G907" t="str">
        <f t="shared" si="32"/>
        <v>RHAPOW!</v>
      </c>
      <c r="H907" t="str">
        <f t="shared" si="33"/>
        <v>RHA</v>
      </c>
      <c r="I907" t="s">
        <v>1889</v>
      </c>
      <c r="J907" t="s">
        <v>1888</v>
      </c>
    </row>
    <row r="908" spans="7:10" x14ac:dyDescent="0.2">
      <c r="G908" t="str">
        <f t="shared" si="32"/>
        <v>RHARAMPTON HOSPITAL</v>
      </c>
      <c r="H908" t="str">
        <f t="shared" si="33"/>
        <v>RHA</v>
      </c>
      <c r="I908" t="s">
        <v>1891</v>
      </c>
      <c r="J908" t="s">
        <v>1890</v>
      </c>
    </row>
    <row r="909" spans="7:10" x14ac:dyDescent="0.2">
      <c r="G909" t="str">
        <f t="shared" si="32"/>
        <v>RHARECOVERY IN NOTTINGHAM-RX</v>
      </c>
      <c r="H909" t="str">
        <f t="shared" si="33"/>
        <v>RHA</v>
      </c>
      <c r="I909" t="s">
        <v>1893</v>
      </c>
      <c r="J909" t="s">
        <v>1892</v>
      </c>
    </row>
    <row r="910" spans="7:10" x14ac:dyDescent="0.2">
      <c r="G910" t="str">
        <f t="shared" si="32"/>
        <v>RHARED ART CAFE</v>
      </c>
      <c r="H910" t="str">
        <f t="shared" si="33"/>
        <v>RHA</v>
      </c>
      <c r="I910" t="s">
        <v>1895</v>
      </c>
      <c r="J910" t="s">
        <v>1894</v>
      </c>
    </row>
    <row r="911" spans="7:10" x14ac:dyDescent="0.2">
      <c r="G911" t="str">
        <f t="shared" si="32"/>
        <v>RHAREES ROW</v>
      </c>
      <c r="H911" t="str">
        <f t="shared" si="33"/>
        <v>RHA</v>
      </c>
      <c r="I911" t="s">
        <v>1897</v>
      </c>
      <c r="J911" t="s">
        <v>1896</v>
      </c>
    </row>
    <row r="912" spans="7:10" x14ac:dyDescent="0.2">
      <c r="G912" t="str">
        <f t="shared" si="32"/>
        <v>RHARETFORD CENTRAL</v>
      </c>
      <c r="H912" t="str">
        <f t="shared" si="33"/>
        <v>RHA</v>
      </c>
      <c r="I912" t="s">
        <v>1899</v>
      </c>
      <c r="J912" t="s">
        <v>1898</v>
      </c>
    </row>
    <row r="913" spans="7:10" x14ac:dyDescent="0.2">
      <c r="G913" t="str">
        <f t="shared" si="32"/>
        <v>RHARETFORD HOSPITAL</v>
      </c>
      <c r="H913" t="str">
        <f t="shared" si="33"/>
        <v>RHA</v>
      </c>
      <c r="I913" t="s">
        <v>1901</v>
      </c>
      <c r="J913" t="s">
        <v>1900</v>
      </c>
    </row>
    <row r="914" spans="7:10" x14ac:dyDescent="0.2">
      <c r="G914" t="str">
        <f t="shared" si="32"/>
        <v>RHASHERWOOD OAKS</v>
      </c>
      <c r="H914" t="s">
        <v>158</v>
      </c>
      <c r="I914" t="s">
        <v>14619</v>
      </c>
      <c r="J914" t="s">
        <v>14618</v>
      </c>
    </row>
    <row r="915" spans="7:10" x14ac:dyDescent="0.2">
      <c r="G915" t="str">
        <f t="shared" si="32"/>
        <v>RHASHERWOOD WEST (RAINWORTH)</v>
      </c>
      <c r="H915" t="str">
        <f t="shared" si="33"/>
        <v>RHA</v>
      </c>
      <c r="I915" t="s">
        <v>1903</v>
      </c>
      <c r="J915" t="s">
        <v>1902</v>
      </c>
    </row>
    <row r="916" spans="7:10" x14ac:dyDescent="0.2">
      <c r="G916" t="str">
        <f t="shared" si="32"/>
        <v>RHAST. FRANCIS UNIT</v>
      </c>
      <c r="H916" t="str">
        <f t="shared" si="33"/>
        <v>RHA</v>
      </c>
      <c r="I916" t="s">
        <v>1905</v>
      </c>
      <c r="J916" t="s">
        <v>1904</v>
      </c>
    </row>
    <row r="917" spans="7:10" x14ac:dyDescent="0.2">
      <c r="G917" t="str">
        <f t="shared" si="32"/>
        <v>RHAST. MICHAELS VIEW RH</v>
      </c>
      <c r="H917" t="str">
        <f t="shared" si="33"/>
        <v>RHA</v>
      </c>
      <c r="I917" t="s">
        <v>1907</v>
      </c>
      <c r="J917" t="s">
        <v>1906</v>
      </c>
    </row>
    <row r="918" spans="7:10" x14ac:dyDescent="0.2">
      <c r="G918" t="str">
        <f t="shared" si="32"/>
        <v>RHASTAUNTON LODGE</v>
      </c>
      <c r="H918" t="str">
        <f t="shared" si="33"/>
        <v>RHA</v>
      </c>
      <c r="I918" t="s">
        <v>1909</v>
      </c>
      <c r="J918" t="s">
        <v>1908</v>
      </c>
    </row>
    <row r="919" spans="7:10" x14ac:dyDescent="0.2">
      <c r="G919" t="str">
        <f t="shared" si="32"/>
        <v>RHATHE FOREST</v>
      </c>
      <c r="H919" t="str">
        <f t="shared" si="33"/>
        <v>RHA</v>
      </c>
      <c r="I919" t="s">
        <v>1911</v>
      </c>
      <c r="J919" t="s">
        <v>1910</v>
      </c>
    </row>
    <row r="920" spans="7:10" x14ac:dyDescent="0.2">
      <c r="G920" t="str">
        <f t="shared" si="32"/>
        <v>RHATHE JOINT</v>
      </c>
      <c r="H920" t="str">
        <f t="shared" si="33"/>
        <v>RHA</v>
      </c>
      <c r="I920" t="s">
        <v>1913</v>
      </c>
      <c r="J920" t="s">
        <v>1912</v>
      </c>
    </row>
    <row r="921" spans="7:10" x14ac:dyDescent="0.2">
      <c r="G921" t="str">
        <f t="shared" si="32"/>
        <v>RHATHE LEYLANDS</v>
      </c>
      <c r="H921" t="str">
        <f t="shared" si="33"/>
        <v>RHA</v>
      </c>
      <c r="I921" t="s">
        <v>1915</v>
      </c>
      <c r="J921" t="s">
        <v>1914</v>
      </c>
    </row>
    <row r="922" spans="7:10" x14ac:dyDescent="0.2">
      <c r="G922" t="str">
        <f t="shared" si="32"/>
        <v>RHATHE LODGES (WATHWOOD HOSPITAL)</v>
      </c>
      <c r="H922" t="str">
        <f t="shared" si="33"/>
        <v>RHA</v>
      </c>
      <c r="I922" t="s">
        <v>1917</v>
      </c>
      <c r="J922" t="s">
        <v>1916</v>
      </c>
    </row>
    <row r="923" spans="7:10" x14ac:dyDescent="0.2">
      <c r="G923" t="str">
        <f t="shared" si="32"/>
        <v>RHATHE MALTINGS</v>
      </c>
      <c r="H923" t="str">
        <f t="shared" si="33"/>
        <v>RHA</v>
      </c>
      <c r="I923" t="s">
        <v>1919</v>
      </c>
      <c r="J923" t="s">
        <v>1918</v>
      </c>
    </row>
    <row r="924" spans="7:10" x14ac:dyDescent="0.2">
      <c r="G924" t="str">
        <f t="shared" si="32"/>
        <v>RHATHE NEWLANDS</v>
      </c>
      <c r="H924" t="str">
        <f t="shared" si="33"/>
        <v>RHA</v>
      </c>
      <c r="I924" t="s">
        <v>1921</v>
      </c>
      <c r="J924" t="s">
        <v>1920</v>
      </c>
    </row>
    <row r="925" spans="7:10" x14ac:dyDescent="0.2">
      <c r="G925" t="str">
        <f t="shared" si="32"/>
        <v>RHATHE OLD HALL</v>
      </c>
      <c r="H925" t="str">
        <f t="shared" si="33"/>
        <v>RHA</v>
      </c>
      <c r="I925" t="s">
        <v>1923</v>
      </c>
      <c r="J925" t="s">
        <v>1922</v>
      </c>
    </row>
    <row r="926" spans="7:10" x14ac:dyDescent="0.2">
      <c r="G926" t="str">
        <f t="shared" si="32"/>
        <v>RHATHE PASTURES</v>
      </c>
      <c r="H926" t="str">
        <f t="shared" si="33"/>
        <v>RHA</v>
      </c>
      <c r="I926" t="s">
        <v>1925</v>
      </c>
      <c r="J926" t="s">
        <v>1924</v>
      </c>
    </row>
    <row r="927" spans="7:10" x14ac:dyDescent="0.2">
      <c r="G927" t="str">
        <f t="shared" si="32"/>
        <v>RHATHE STABLES</v>
      </c>
      <c r="H927" t="str">
        <f t="shared" si="33"/>
        <v>RHA</v>
      </c>
      <c r="I927" t="s">
        <v>1927</v>
      </c>
      <c r="J927" t="s">
        <v>1926</v>
      </c>
    </row>
    <row r="928" spans="7:10" x14ac:dyDescent="0.2">
      <c r="G928" t="str">
        <f t="shared" si="32"/>
        <v>RHATHE WELLS ROAD CENTRE</v>
      </c>
      <c r="H928" t="str">
        <f t="shared" si="33"/>
        <v>RHA</v>
      </c>
      <c r="I928" t="s">
        <v>1929</v>
      </c>
      <c r="J928" t="s">
        <v>1928</v>
      </c>
    </row>
    <row r="929" spans="7:10" x14ac:dyDescent="0.2">
      <c r="G929" t="str">
        <f t="shared" si="32"/>
        <v>RHATHORNEYWOOD MOUNT</v>
      </c>
      <c r="H929" t="str">
        <f t="shared" si="33"/>
        <v>RHA</v>
      </c>
      <c r="I929" t="s">
        <v>1931</v>
      </c>
      <c r="J929" t="s">
        <v>1930</v>
      </c>
    </row>
    <row r="930" spans="7:10" x14ac:dyDescent="0.2">
      <c r="G930" t="str">
        <f t="shared" si="32"/>
        <v>RHATHORNEYWOOD MOUNT SITE 2</v>
      </c>
      <c r="H930" t="str">
        <f t="shared" si="33"/>
        <v>RHA</v>
      </c>
      <c r="I930" t="s">
        <v>1933</v>
      </c>
      <c r="J930" t="s">
        <v>1932</v>
      </c>
    </row>
    <row r="931" spans="7:10" x14ac:dyDescent="0.2">
      <c r="G931" t="str">
        <f t="shared" si="32"/>
        <v>RHATHORNEYWOOD UNIT</v>
      </c>
      <c r="H931" t="str">
        <f t="shared" si="33"/>
        <v>RHA</v>
      </c>
      <c r="I931" t="s">
        <v>1935</v>
      </c>
      <c r="J931" t="s">
        <v>1934</v>
      </c>
    </row>
    <row r="932" spans="7:10" x14ac:dyDescent="0.2">
      <c r="G932" t="str">
        <f t="shared" si="32"/>
        <v>RHAUNIT 2</v>
      </c>
      <c r="H932" t="str">
        <f t="shared" si="33"/>
        <v>RHA</v>
      </c>
      <c r="I932" t="s">
        <v>1937</v>
      </c>
      <c r="J932" t="s">
        <v>1936</v>
      </c>
    </row>
    <row r="933" spans="7:10" x14ac:dyDescent="0.2">
      <c r="G933" t="str">
        <f t="shared" ref="G933:G994" si="34">H933&amp;I933</f>
        <v>RHAUNIVERSITY HOSPITAL</v>
      </c>
      <c r="H933" t="str">
        <f t="shared" si="33"/>
        <v>RHA</v>
      </c>
      <c r="I933" t="s">
        <v>1939</v>
      </c>
      <c r="J933" t="s">
        <v>1938</v>
      </c>
    </row>
    <row r="934" spans="7:10" x14ac:dyDescent="0.2">
      <c r="G934" t="str">
        <f t="shared" si="34"/>
        <v>RHAWATHWOOD HOSPITAL</v>
      </c>
      <c r="H934" t="str">
        <f t="shared" si="33"/>
        <v>RHA</v>
      </c>
      <c r="I934" t="s">
        <v>1941</v>
      </c>
      <c r="J934" t="s">
        <v>1940</v>
      </c>
    </row>
    <row r="935" spans="7:10" x14ac:dyDescent="0.2">
      <c r="G935" t="str">
        <f t="shared" si="34"/>
        <v>RHAWAX CAFE</v>
      </c>
      <c r="H935" t="str">
        <f t="shared" si="33"/>
        <v>RHA</v>
      </c>
      <c r="I935" t="s">
        <v>1943</v>
      </c>
      <c r="J935" t="s">
        <v>1942</v>
      </c>
    </row>
    <row r="936" spans="7:10" x14ac:dyDescent="0.2">
      <c r="G936" t="str">
        <f t="shared" si="34"/>
        <v>RHMCOUNTESS MOUNTBATTEN HOUSE</v>
      </c>
      <c r="H936" t="str">
        <f t="shared" si="33"/>
        <v>RHM</v>
      </c>
      <c r="I936" t="s">
        <v>1945</v>
      </c>
      <c r="J936" t="s">
        <v>1944</v>
      </c>
    </row>
    <row r="937" spans="7:10" x14ac:dyDescent="0.2">
      <c r="G937" t="str">
        <f t="shared" si="34"/>
        <v>RHMNEW FOREST BIRTH CENTRE HEALTH AUTHORITY</v>
      </c>
      <c r="H937" t="str">
        <f t="shared" si="33"/>
        <v>RHM</v>
      </c>
      <c r="I937" t="s">
        <v>1947</v>
      </c>
      <c r="J937" t="s">
        <v>1946</v>
      </c>
    </row>
    <row r="938" spans="7:10" x14ac:dyDescent="0.2">
      <c r="G938" t="str">
        <f t="shared" si="34"/>
        <v>RHMPRINCESS ANNE HOSPITAL</v>
      </c>
      <c r="H938" t="str">
        <f t="shared" si="33"/>
        <v>RHM</v>
      </c>
      <c r="I938" t="s">
        <v>568</v>
      </c>
      <c r="J938" t="s">
        <v>1948</v>
      </c>
    </row>
    <row r="939" spans="7:10" x14ac:dyDescent="0.2">
      <c r="G939" t="str">
        <f t="shared" si="34"/>
        <v>RHMROYAL SOUTH HANTS HOSPITAL</v>
      </c>
      <c r="H939" t="str">
        <f t="shared" si="33"/>
        <v>RHM</v>
      </c>
      <c r="I939" t="s">
        <v>1950</v>
      </c>
      <c r="J939" t="s">
        <v>1949</v>
      </c>
    </row>
    <row r="940" spans="7:10" x14ac:dyDescent="0.2">
      <c r="G940" t="str">
        <f t="shared" si="34"/>
        <v>RHMSOUTHAMPTON GENERAL HOSPITAL</v>
      </c>
      <c r="H940" t="str">
        <f t="shared" si="33"/>
        <v>RHM</v>
      </c>
      <c r="I940" t="s">
        <v>578</v>
      </c>
      <c r="J940" t="s">
        <v>1951</v>
      </c>
    </row>
    <row r="941" spans="7:10" x14ac:dyDescent="0.2">
      <c r="G941" t="str">
        <f t="shared" si="34"/>
        <v>RHQBARNSLEY DISTRICT GENERAL HOSPITAL</v>
      </c>
      <c r="H941" t="str">
        <f t="shared" si="33"/>
        <v>RHQ</v>
      </c>
      <c r="I941" t="s">
        <v>1953</v>
      </c>
      <c r="J941" t="s">
        <v>1952</v>
      </c>
    </row>
    <row r="942" spans="7:10" x14ac:dyDescent="0.2">
      <c r="G942" t="str">
        <f t="shared" si="34"/>
        <v>RHQBASSETLAW HOSPITAL</v>
      </c>
      <c r="H942" t="str">
        <f t="shared" si="33"/>
        <v>RHQ</v>
      </c>
      <c r="I942" t="s">
        <v>1753</v>
      </c>
      <c r="J942" t="s">
        <v>1954</v>
      </c>
    </row>
    <row r="943" spans="7:10" x14ac:dyDescent="0.2">
      <c r="G943" t="str">
        <f t="shared" si="34"/>
        <v>RHQBEECH HILL INTERMEDIATE CARE UNIT</v>
      </c>
      <c r="H943" t="str">
        <f t="shared" si="33"/>
        <v>RHQ</v>
      </c>
      <c r="I943" t="s">
        <v>1956</v>
      </c>
      <c r="J943" t="s">
        <v>1955</v>
      </c>
    </row>
    <row r="944" spans="7:10" x14ac:dyDescent="0.2">
      <c r="G944" t="str">
        <f t="shared" si="34"/>
        <v>RHQCHARLES CLIFFORD DENTAL HOSPITAL</v>
      </c>
      <c r="H944" t="str">
        <f t="shared" si="33"/>
        <v>RHQ</v>
      </c>
      <c r="I944" t="s">
        <v>1958</v>
      </c>
      <c r="J944" t="s">
        <v>1957</v>
      </c>
    </row>
    <row r="945" spans="7:10" x14ac:dyDescent="0.2">
      <c r="G945" t="str">
        <f t="shared" si="34"/>
        <v>RHQCHESTERFIELD AND NORTH DERBYSHIRE ROYAL HOSPITAL</v>
      </c>
      <c r="H945" t="str">
        <f t="shared" si="33"/>
        <v>RHQ</v>
      </c>
      <c r="I945" t="s">
        <v>1960</v>
      </c>
      <c r="J945" t="s">
        <v>1959</v>
      </c>
    </row>
    <row r="946" spans="7:10" x14ac:dyDescent="0.2">
      <c r="G946" t="str">
        <f t="shared" si="34"/>
        <v>RHQDONCASTER ROYAL INFIRMARY</v>
      </c>
      <c r="H946" t="str">
        <f t="shared" si="33"/>
        <v>RHQ</v>
      </c>
      <c r="I946" t="s">
        <v>1962</v>
      </c>
      <c r="J946" t="s">
        <v>1961</v>
      </c>
    </row>
    <row r="947" spans="7:10" x14ac:dyDescent="0.2">
      <c r="G947" t="str">
        <f t="shared" si="34"/>
        <v>RHQNORTHERN GENERAL HOSPITAL</v>
      </c>
      <c r="H947" t="str">
        <f t="shared" si="33"/>
        <v>RHQ</v>
      </c>
      <c r="I947" t="s">
        <v>1090</v>
      </c>
      <c r="J947" t="s">
        <v>1963</v>
      </c>
    </row>
    <row r="948" spans="7:10" x14ac:dyDescent="0.2">
      <c r="G948" t="str">
        <f t="shared" si="34"/>
        <v>RHQROTHERHAM DISTRICT GENERAL HOSPITAL</v>
      </c>
      <c r="H948" t="str">
        <f t="shared" si="33"/>
        <v>RHQ</v>
      </c>
      <c r="I948" t="s">
        <v>1499</v>
      </c>
      <c r="J948" t="s">
        <v>1964</v>
      </c>
    </row>
    <row r="949" spans="7:10" x14ac:dyDescent="0.2">
      <c r="G949" t="str">
        <f t="shared" si="34"/>
        <v>RHQROYAL HALLAMSHIRE HOSPITAL</v>
      </c>
      <c r="H949" t="str">
        <f t="shared" si="33"/>
        <v>RHQ</v>
      </c>
      <c r="I949" t="s">
        <v>1966</v>
      </c>
      <c r="J949" t="s">
        <v>1965</v>
      </c>
    </row>
    <row r="950" spans="7:10" x14ac:dyDescent="0.2">
      <c r="G950" t="str">
        <f t="shared" si="34"/>
        <v>RHQWESTON PARK HOSPITAL</v>
      </c>
      <c r="H950" t="str">
        <f t="shared" si="33"/>
        <v>RHQ</v>
      </c>
      <c r="I950" t="s">
        <v>1968</v>
      </c>
      <c r="J950" t="s">
        <v>1967</v>
      </c>
    </row>
    <row r="951" spans="7:10" x14ac:dyDescent="0.2">
      <c r="G951" t="str">
        <f t="shared" si="34"/>
        <v>RHUGOSPORT WAR MEMORIAL HOSPITAL</v>
      </c>
      <c r="H951" t="str">
        <f t="shared" si="33"/>
        <v>RHU</v>
      </c>
      <c r="I951" t="s">
        <v>526</v>
      </c>
      <c r="J951" t="s">
        <v>1969</v>
      </c>
    </row>
    <row r="952" spans="7:10" x14ac:dyDescent="0.2">
      <c r="G952" t="str">
        <f t="shared" si="34"/>
        <v>RHUPETERSFIELD COMMUNITY HOSPITAL</v>
      </c>
      <c r="H952" t="str">
        <f t="shared" si="33"/>
        <v>RHU</v>
      </c>
      <c r="I952" t="s">
        <v>1971</v>
      </c>
      <c r="J952" t="s">
        <v>1970</v>
      </c>
    </row>
    <row r="953" spans="7:10" x14ac:dyDescent="0.2">
      <c r="G953" t="str">
        <f t="shared" si="34"/>
        <v>RHUQUEEN ALEXANDRA HOSPITAL</v>
      </c>
      <c r="H953" t="str">
        <f t="shared" si="33"/>
        <v>RHU</v>
      </c>
      <c r="I953" t="s">
        <v>570</v>
      </c>
      <c r="J953" t="s">
        <v>1972</v>
      </c>
    </row>
    <row r="954" spans="7:10" x14ac:dyDescent="0.2">
      <c r="G954" t="str">
        <f t="shared" si="34"/>
        <v>RHUSALISBURY DISTRICT HOSPITAL</v>
      </c>
      <c r="H954" t="str">
        <f t="shared" si="33"/>
        <v>RHU</v>
      </c>
      <c r="I954" t="s">
        <v>1974</v>
      </c>
      <c r="J954" t="s">
        <v>1973</v>
      </c>
    </row>
    <row r="955" spans="7:10" x14ac:dyDescent="0.2">
      <c r="G955" t="str">
        <f t="shared" si="34"/>
        <v>RHUST MARY'S HOSPITAL</v>
      </c>
      <c r="H955" t="str">
        <f t="shared" si="33"/>
        <v>RHU</v>
      </c>
      <c r="I955" t="s">
        <v>265</v>
      </c>
      <c r="J955" t="s">
        <v>1975</v>
      </c>
    </row>
    <row r="956" spans="7:10" x14ac:dyDescent="0.2">
      <c r="G956" t="str">
        <f t="shared" si="34"/>
        <v>RHUST MARY'S HOSPITAL</v>
      </c>
      <c r="H956" t="str">
        <f t="shared" si="33"/>
        <v>RHU</v>
      </c>
      <c r="I956" t="s">
        <v>265</v>
      </c>
      <c r="J956" t="s">
        <v>1976</v>
      </c>
    </row>
    <row r="957" spans="7:10" x14ac:dyDescent="0.2">
      <c r="G957" t="str">
        <f t="shared" si="34"/>
        <v>RHWADDINGTON SCHOOL</v>
      </c>
      <c r="H957" t="str">
        <f t="shared" si="33"/>
        <v>RHW</v>
      </c>
      <c r="I957" t="s">
        <v>1978</v>
      </c>
      <c r="J957" t="s">
        <v>1977</v>
      </c>
    </row>
    <row r="958" spans="7:10" x14ac:dyDescent="0.2">
      <c r="G958" t="str">
        <f t="shared" si="34"/>
        <v>RHWBROOKFIELDS SCHOOL</v>
      </c>
      <c r="H958" t="str">
        <f t="shared" ref="H958:H1020" si="35">LEFT(J958,3)</f>
        <v>RHW</v>
      </c>
      <c r="I958" t="s">
        <v>1980</v>
      </c>
      <c r="J958" t="s">
        <v>1979</v>
      </c>
    </row>
    <row r="959" spans="7:10" x14ac:dyDescent="0.2">
      <c r="G959" t="str">
        <f t="shared" si="34"/>
        <v>RHWBUPA DUNEDIN HOSPITAL</v>
      </c>
      <c r="H959" t="str">
        <f t="shared" si="35"/>
        <v>RHW</v>
      </c>
      <c r="I959" t="s">
        <v>1982</v>
      </c>
      <c r="J959" t="s">
        <v>1981</v>
      </c>
    </row>
    <row r="960" spans="7:10" x14ac:dyDescent="0.2">
      <c r="G960" t="str">
        <f t="shared" si="34"/>
        <v>RHWCAPIO READING HOSPITAL</v>
      </c>
      <c r="H960" t="str">
        <f t="shared" si="35"/>
        <v>RHW</v>
      </c>
      <c r="I960" t="s">
        <v>1984</v>
      </c>
      <c r="J960" t="s">
        <v>1983</v>
      </c>
    </row>
    <row r="961" spans="7:10" x14ac:dyDescent="0.2">
      <c r="G961" t="str">
        <f t="shared" si="34"/>
        <v>RHWDELLWOOD HOSPITAL</v>
      </c>
      <c r="H961" t="str">
        <f t="shared" si="35"/>
        <v>RHW</v>
      </c>
      <c r="I961" t="s">
        <v>1986</v>
      </c>
      <c r="J961" t="s">
        <v>1985</v>
      </c>
    </row>
    <row r="962" spans="7:10" x14ac:dyDescent="0.2">
      <c r="G962" t="str">
        <f t="shared" si="34"/>
        <v>RHWDUCHESS OF KENT HOUSE</v>
      </c>
      <c r="H962" t="str">
        <f t="shared" si="35"/>
        <v>RHW</v>
      </c>
      <c r="I962" t="s">
        <v>1988</v>
      </c>
      <c r="J962" t="s">
        <v>1987</v>
      </c>
    </row>
    <row r="963" spans="7:10" x14ac:dyDescent="0.2">
      <c r="G963" t="str">
        <f t="shared" si="34"/>
        <v>RHWHANOVER HOUSE</v>
      </c>
      <c r="H963" t="str">
        <f t="shared" si="35"/>
        <v>RHW</v>
      </c>
      <c r="I963" t="s">
        <v>1990</v>
      </c>
      <c r="J963" t="s">
        <v>1989</v>
      </c>
    </row>
    <row r="964" spans="7:10" x14ac:dyDescent="0.2">
      <c r="G964" t="str">
        <f t="shared" si="34"/>
        <v>RHWHEATHERWOOD HOSPITAL</v>
      </c>
      <c r="H964" t="str">
        <f t="shared" si="35"/>
        <v>RHW</v>
      </c>
      <c r="I964" t="s">
        <v>1122</v>
      </c>
      <c r="J964" t="s">
        <v>1991</v>
      </c>
    </row>
    <row r="965" spans="7:10" x14ac:dyDescent="0.2">
      <c r="G965" t="str">
        <f t="shared" si="34"/>
        <v>RHWHORTON HOSPITAL</v>
      </c>
      <c r="H965" t="str">
        <f t="shared" si="35"/>
        <v>RHW</v>
      </c>
      <c r="I965" t="s">
        <v>1993</v>
      </c>
      <c r="J965" t="s">
        <v>1992</v>
      </c>
    </row>
    <row r="966" spans="7:10" x14ac:dyDescent="0.2">
      <c r="G966" t="str">
        <f t="shared" si="34"/>
        <v>RHWJOHN RADCLIFFE HOSPITAL</v>
      </c>
      <c r="H966" t="str">
        <f t="shared" si="35"/>
        <v>RHW</v>
      </c>
      <c r="I966" t="s">
        <v>1995</v>
      </c>
      <c r="J966" t="s">
        <v>1994</v>
      </c>
    </row>
    <row r="967" spans="7:10" x14ac:dyDescent="0.2">
      <c r="G967" t="str">
        <f t="shared" si="34"/>
        <v>RHWKING EDWARD VII HOSPITAL</v>
      </c>
      <c r="H967" t="str">
        <f t="shared" si="35"/>
        <v>RHW</v>
      </c>
      <c r="I967" t="s">
        <v>1123</v>
      </c>
      <c r="J967" t="s">
        <v>1996</v>
      </c>
    </row>
    <row r="968" spans="7:10" x14ac:dyDescent="0.2">
      <c r="G968" t="str">
        <f t="shared" si="34"/>
        <v>RHWMARY HARE GRAMMER SCHOOL</v>
      </c>
      <c r="H968" t="str">
        <f t="shared" si="35"/>
        <v>RHW</v>
      </c>
      <c r="I968" t="s">
        <v>1998</v>
      </c>
      <c r="J968" t="s">
        <v>1997</v>
      </c>
    </row>
    <row r="969" spans="7:10" x14ac:dyDescent="0.2">
      <c r="G969" t="str">
        <f t="shared" si="34"/>
        <v>RHWPROSPECT PARK HOSPITAL</v>
      </c>
      <c r="H969" t="str">
        <f t="shared" si="35"/>
        <v>RHW</v>
      </c>
      <c r="I969" t="s">
        <v>2000</v>
      </c>
      <c r="J969" t="s">
        <v>1999</v>
      </c>
    </row>
    <row r="970" spans="7:10" x14ac:dyDescent="0.2">
      <c r="G970" t="str">
        <f t="shared" si="34"/>
        <v>RHWROYAL BERKSHIRE HOSPITAL</v>
      </c>
      <c r="H970" t="str">
        <f t="shared" si="35"/>
        <v>RHW</v>
      </c>
      <c r="I970" t="s">
        <v>2002</v>
      </c>
      <c r="J970" t="s">
        <v>2001</v>
      </c>
    </row>
    <row r="971" spans="7:10" x14ac:dyDescent="0.2">
      <c r="G971" t="str">
        <f t="shared" si="34"/>
        <v>RHWSKIMPED HILL SURGERY</v>
      </c>
      <c r="H971" t="str">
        <f t="shared" si="35"/>
        <v>RHW</v>
      </c>
      <c r="I971" t="s">
        <v>2004</v>
      </c>
      <c r="J971" t="s">
        <v>2003</v>
      </c>
    </row>
    <row r="972" spans="7:10" x14ac:dyDescent="0.2">
      <c r="G972" t="str">
        <f t="shared" si="34"/>
        <v>RHWST MARKS HOSPITAL</v>
      </c>
      <c r="H972" t="str">
        <f t="shared" si="35"/>
        <v>RHW</v>
      </c>
      <c r="I972" t="s">
        <v>2006</v>
      </c>
      <c r="J972" t="s">
        <v>2005</v>
      </c>
    </row>
    <row r="973" spans="7:10" x14ac:dyDescent="0.2">
      <c r="G973" t="str">
        <f t="shared" si="34"/>
        <v>RHWTHE AVENUE SCHOOL</v>
      </c>
      <c r="H973" t="str">
        <f t="shared" si="35"/>
        <v>RHW</v>
      </c>
      <c r="I973" t="s">
        <v>2008</v>
      </c>
      <c r="J973" t="s">
        <v>2007</v>
      </c>
    </row>
    <row r="974" spans="7:10" x14ac:dyDescent="0.2">
      <c r="G974" t="str">
        <f t="shared" si="34"/>
        <v>RHWTHE CASTLE SCHOOL</v>
      </c>
      <c r="H974" t="str">
        <f t="shared" si="35"/>
        <v>RHW</v>
      </c>
      <c r="I974" t="s">
        <v>2010</v>
      </c>
      <c r="J974" t="s">
        <v>2009</v>
      </c>
    </row>
    <row r="975" spans="7:10" x14ac:dyDescent="0.2">
      <c r="G975" t="str">
        <f t="shared" si="34"/>
        <v>RHWTHE WHITLEY HEALTH AND SERVICES CENTRE</v>
      </c>
      <c r="H975" t="str">
        <f t="shared" si="35"/>
        <v>RHW</v>
      </c>
      <c r="I975" t="s">
        <v>2012</v>
      </c>
      <c r="J975" t="s">
        <v>2011</v>
      </c>
    </row>
    <row r="976" spans="7:10" x14ac:dyDescent="0.2">
      <c r="G976" t="str">
        <f t="shared" si="34"/>
        <v>RHWTOWNLANDS HOSPITAL</v>
      </c>
      <c r="H976" t="str">
        <f t="shared" si="35"/>
        <v>RHW</v>
      </c>
      <c r="I976" t="s">
        <v>2014</v>
      </c>
      <c r="J976" t="s">
        <v>2013</v>
      </c>
    </row>
    <row r="977" spans="7:10" x14ac:dyDescent="0.2">
      <c r="G977" t="str">
        <f t="shared" si="34"/>
        <v>RHWWALLINGFORD COMMUNITY HOSPITAL</v>
      </c>
      <c r="H977" t="str">
        <f t="shared" si="35"/>
        <v>RHW</v>
      </c>
      <c r="I977" t="s">
        <v>2016</v>
      </c>
      <c r="J977" t="s">
        <v>2015</v>
      </c>
    </row>
    <row r="978" spans="7:10" x14ac:dyDescent="0.2">
      <c r="G978" t="str">
        <f t="shared" si="34"/>
        <v>RHWWANTAGE COMMUNITY HOSPITAL</v>
      </c>
      <c r="H978" t="str">
        <f t="shared" si="35"/>
        <v>RHW</v>
      </c>
      <c r="I978" t="s">
        <v>2018</v>
      </c>
      <c r="J978" t="s">
        <v>2017</v>
      </c>
    </row>
    <row r="979" spans="7:10" x14ac:dyDescent="0.2">
      <c r="G979" t="str">
        <f t="shared" si="34"/>
        <v>RHWWEST BERKSHIRE COMMUNITY HOSPITAL</v>
      </c>
      <c r="H979" t="str">
        <f t="shared" si="35"/>
        <v>RHW</v>
      </c>
      <c r="I979" t="s">
        <v>2020</v>
      </c>
      <c r="J979" t="s">
        <v>2019</v>
      </c>
    </row>
    <row r="980" spans="7:10" x14ac:dyDescent="0.2">
      <c r="G980" t="str">
        <f t="shared" si="34"/>
        <v>RHWWEXHAM PARK HOSPITAL</v>
      </c>
      <c r="H980" t="str">
        <f t="shared" si="35"/>
        <v>RHW</v>
      </c>
      <c r="I980" t="s">
        <v>1126</v>
      </c>
      <c r="J980" t="s">
        <v>2021</v>
      </c>
    </row>
    <row r="981" spans="7:10" x14ac:dyDescent="0.2">
      <c r="G981" t="str">
        <f t="shared" si="34"/>
        <v>RHWWHITLEY PARK INFANT SCHOOL</v>
      </c>
      <c r="H981" t="str">
        <f t="shared" si="35"/>
        <v>RHW</v>
      </c>
      <c r="I981" t="s">
        <v>2023</v>
      </c>
      <c r="J981" t="s">
        <v>2022</v>
      </c>
    </row>
    <row r="982" spans="7:10" x14ac:dyDescent="0.2">
      <c r="G982" t="str">
        <f t="shared" si="34"/>
        <v>RHWWINDSOR DIALYSIS CENTRE</v>
      </c>
      <c r="H982" t="str">
        <f t="shared" si="35"/>
        <v>RHW</v>
      </c>
      <c r="I982" t="s">
        <v>2025</v>
      </c>
      <c r="J982" t="s">
        <v>2024</v>
      </c>
    </row>
    <row r="983" spans="7:10" x14ac:dyDescent="0.2">
      <c r="G983" t="str">
        <f t="shared" si="34"/>
        <v>RHWWOKINGHAM HOSPITAL</v>
      </c>
      <c r="H983" t="str">
        <f t="shared" si="35"/>
        <v>RHW</v>
      </c>
      <c r="I983" t="s">
        <v>2027</v>
      </c>
      <c r="J983" t="s">
        <v>2026</v>
      </c>
    </row>
    <row r="984" spans="7:10" x14ac:dyDescent="0.2">
      <c r="G984" t="str">
        <f t="shared" si="34"/>
        <v>RJ1GSTT @ HAREFIELD HOSPITAL</v>
      </c>
      <c r="H984" t="str">
        <f t="shared" si="35"/>
        <v>RJ1</v>
      </c>
      <c r="I984" s="81" t="s">
        <v>14416</v>
      </c>
      <c r="J984" t="s">
        <v>14415</v>
      </c>
    </row>
    <row r="985" spans="7:10" x14ac:dyDescent="0.2">
      <c r="G985" t="str">
        <f t="shared" si="34"/>
        <v>RJ1GSTT @ ROYAL BROMPTON HOSPITAL</v>
      </c>
      <c r="H985" t="str">
        <f t="shared" si="35"/>
        <v>RJ1</v>
      </c>
      <c r="I985" s="81" t="s">
        <v>14418</v>
      </c>
      <c r="J985" t="s">
        <v>14417</v>
      </c>
    </row>
    <row r="986" spans="7:10" x14ac:dyDescent="0.2">
      <c r="G986" t="str">
        <f t="shared" si="34"/>
        <v>RJ1GUY'S AND ST THOMAS' NHS TRUST</v>
      </c>
      <c r="H986" t="str">
        <f t="shared" si="35"/>
        <v>RJ1</v>
      </c>
      <c r="I986" t="s">
        <v>2029</v>
      </c>
      <c r="J986" t="s">
        <v>2028</v>
      </c>
    </row>
    <row r="987" spans="7:10" x14ac:dyDescent="0.2">
      <c r="G987" t="str">
        <f t="shared" si="34"/>
        <v>RJ1GUY'S HOSPITAL</v>
      </c>
      <c r="H987" t="str">
        <f t="shared" si="35"/>
        <v>RJ1</v>
      </c>
      <c r="I987" t="s">
        <v>2031</v>
      </c>
      <c r="J987" t="s">
        <v>2030</v>
      </c>
    </row>
    <row r="988" spans="7:10" x14ac:dyDescent="0.2">
      <c r="G988" t="str">
        <f t="shared" si="34"/>
        <v>RJ1KING'S COLLEGE HOSPITAL (DENMARK HILL)</v>
      </c>
      <c r="H988" t="str">
        <f t="shared" si="35"/>
        <v>RJ1</v>
      </c>
      <c r="I988" t="s">
        <v>2033</v>
      </c>
      <c r="J988" t="s">
        <v>2032</v>
      </c>
    </row>
    <row r="989" spans="7:10" x14ac:dyDescent="0.2">
      <c r="G989" t="str">
        <f t="shared" si="34"/>
        <v>RJ1ST THOMAS' HOSPITAL</v>
      </c>
      <c r="H989" t="str">
        <f t="shared" si="35"/>
        <v>RJ1</v>
      </c>
      <c r="I989" t="s">
        <v>2035</v>
      </c>
      <c r="J989" t="s">
        <v>2034</v>
      </c>
    </row>
    <row r="990" spans="7:10" x14ac:dyDescent="0.2">
      <c r="G990" t="str">
        <f t="shared" si="34"/>
        <v>RJ2QUEEN ELIZABETH HOSPITAL</v>
      </c>
      <c r="H990" t="str">
        <f t="shared" si="35"/>
        <v>RJ2</v>
      </c>
      <c r="I990" t="s">
        <v>405</v>
      </c>
      <c r="J990" t="s">
        <v>2036</v>
      </c>
    </row>
    <row r="991" spans="7:10" x14ac:dyDescent="0.2">
      <c r="G991" t="str">
        <f t="shared" si="34"/>
        <v>RJ2QUEEN MARYS HOSPITAL</v>
      </c>
      <c r="H991" t="str">
        <f t="shared" si="35"/>
        <v>RJ2</v>
      </c>
      <c r="I991" t="s">
        <v>2038</v>
      </c>
      <c r="J991" t="s">
        <v>2037</v>
      </c>
    </row>
    <row r="992" spans="7:10" x14ac:dyDescent="0.2">
      <c r="G992" t="str">
        <f t="shared" si="34"/>
        <v>RJ2UNIVERSITY HOSPITAL LEWISHAM</v>
      </c>
      <c r="H992" t="str">
        <f t="shared" si="35"/>
        <v>RJ2</v>
      </c>
      <c r="I992" t="s">
        <v>2040</v>
      </c>
      <c r="J992" t="s">
        <v>2039</v>
      </c>
    </row>
    <row r="993" spans="7:10" x14ac:dyDescent="0.2">
      <c r="G993" t="str">
        <f t="shared" si="34"/>
        <v>RJ6CROYDON UNIVERSITY HOSPITAL</v>
      </c>
      <c r="H993" t="str">
        <f t="shared" si="35"/>
        <v>RJ6</v>
      </c>
      <c r="I993" t="s">
        <v>2042</v>
      </c>
      <c r="J993" t="s">
        <v>2041</v>
      </c>
    </row>
    <row r="994" spans="7:10" x14ac:dyDescent="0.2">
      <c r="G994" t="str">
        <f t="shared" si="34"/>
        <v>RJ6PURLEY WAR MEMORIAL HOSPITAL</v>
      </c>
      <c r="H994" t="str">
        <f t="shared" si="35"/>
        <v>RJ6</v>
      </c>
      <c r="I994" t="s">
        <v>2044</v>
      </c>
      <c r="J994" t="s">
        <v>2043</v>
      </c>
    </row>
    <row r="995" spans="7:10" x14ac:dyDescent="0.2">
      <c r="G995" t="str">
        <f t="shared" ref="G995:G1058" si="36">H995&amp;I995</f>
        <v>RJ7DAWES HOUSE</v>
      </c>
      <c r="H995" t="str">
        <f t="shared" si="35"/>
        <v>RJ7</v>
      </c>
      <c r="I995" t="s">
        <v>2046</v>
      </c>
      <c r="J995" t="s">
        <v>2045</v>
      </c>
    </row>
    <row r="996" spans="7:10" x14ac:dyDescent="0.2">
      <c r="G996" t="str">
        <f t="shared" si="36"/>
        <v>RJ7QUEEN MARYS HOSPITAL (ROEHAMPTON)</v>
      </c>
      <c r="H996" t="str">
        <f t="shared" si="35"/>
        <v>RJ7</v>
      </c>
      <c r="I996" t="s">
        <v>2048</v>
      </c>
      <c r="J996" t="s">
        <v>2047</v>
      </c>
    </row>
    <row r="997" spans="7:10" x14ac:dyDescent="0.2">
      <c r="G997" t="str">
        <f t="shared" si="36"/>
        <v>RJ7ST GEORGE'S AT ST JOHN'S THERAPY CENTRE</v>
      </c>
      <c r="H997" t="str">
        <f t="shared" si="35"/>
        <v>RJ7</v>
      </c>
      <c r="I997" t="s">
        <v>2050</v>
      </c>
      <c r="J997" t="s">
        <v>2049</v>
      </c>
    </row>
    <row r="998" spans="7:10" x14ac:dyDescent="0.2">
      <c r="G998" t="str">
        <f t="shared" si="36"/>
        <v>RJ7ST GEORGE'S HOSPITAL (TOOTING)</v>
      </c>
      <c r="H998" t="str">
        <f t="shared" si="35"/>
        <v>RJ7</v>
      </c>
      <c r="I998" t="s">
        <v>2052</v>
      </c>
      <c r="J998" t="s">
        <v>2051</v>
      </c>
    </row>
    <row r="999" spans="7:10" x14ac:dyDescent="0.2">
      <c r="G999" t="str">
        <f t="shared" si="36"/>
        <v>RJ8ADDACTION</v>
      </c>
      <c r="H999" t="str">
        <f t="shared" si="35"/>
        <v>RJ8</v>
      </c>
      <c r="I999" t="s">
        <v>2054</v>
      </c>
      <c r="J999" t="s">
        <v>2053</v>
      </c>
    </row>
    <row r="1000" spans="7:10" x14ac:dyDescent="0.2">
      <c r="G1000" t="str">
        <f t="shared" si="36"/>
        <v>RJ8ANDY MAR</v>
      </c>
      <c r="H1000" t="str">
        <f t="shared" si="35"/>
        <v>RJ8</v>
      </c>
      <c r="I1000" t="s">
        <v>2056</v>
      </c>
      <c r="J1000" t="s">
        <v>2055</v>
      </c>
    </row>
    <row r="1001" spans="7:10" x14ac:dyDescent="0.2">
      <c r="G1001" t="str">
        <f t="shared" si="36"/>
        <v>RJ8AOS ASSOCIATE SPECIALIST ONE</v>
      </c>
      <c r="H1001" t="str">
        <f t="shared" si="35"/>
        <v>RJ8</v>
      </c>
      <c r="I1001" t="s">
        <v>2058</v>
      </c>
      <c r="J1001" t="s">
        <v>2057</v>
      </c>
    </row>
    <row r="1002" spans="7:10" x14ac:dyDescent="0.2">
      <c r="G1002" t="str">
        <f t="shared" si="36"/>
        <v>RJ8AOS ASSOCIATE SPECIALIST TWO</v>
      </c>
      <c r="H1002" t="str">
        <f t="shared" si="35"/>
        <v>RJ8</v>
      </c>
      <c r="I1002" t="s">
        <v>2060</v>
      </c>
      <c r="J1002" t="s">
        <v>2059</v>
      </c>
    </row>
    <row r="1003" spans="7:10" x14ac:dyDescent="0.2">
      <c r="G1003" t="str">
        <f t="shared" si="36"/>
        <v>RJ8AOS NMP ONE</v>
      </c>
      <c r="H1003" t="str">
        <f t="shared" si="35"/>
        <v>RJ8</v>
      </c>
      <c r="I1003" t="s">
        <v>2062</v>
      </c>
      <c r="J1003" t="s">
        <v>2061</v>
      </c>
    </row>
    <row r="1004" spans="7:10" x14ac:dyDescent="0.2">
      <c r="G1004" t="str">
        <f t="shared" si="36"/>
        <v>RJ8AOS NMP THREE</v>
      </c>
      <c r="H1004" t="str">
        <f t="shared" si="35"/>
        <v>RJ8</v>
      </c>
      <c r="I1004" t="s">
        <v>2064</v>
      </c>
      <c r="J1004" t="s">
        <v>2063</v>
      </c>
    </row>
    <row r="1005" spans="7:10" x14ac:dyDescent="0.2">
      <c r="G1005" t="str">
        <f t="shared" si="36"/>
        <v>RJ8AOS NMP TWO</v>
      </c>
      <c r="H1005" t="str">
        <f t="shared" si="35"/>
        <v>RJ8</v>
      </c>
      <c r="I1005" t="s">
        <v>2066</v>
      </c>
      <c r="J1005" t="s">
        <v>2065</v>
      </c>
    </row>
    <row r="1006" spans="7:10" x14ac:dyDescent="0.2">
      <c r="G1006" t="str">
        <f t="shared" si="36"/>
        <v>RJ8BETHANY</v>
      </c>
      <c r="H1006" t="str">
        <f t="shared" si="35"/>
        <v>RJ8</v>
      </c>
      <c r="I1006" t="s">
        <v>2068</v>
      </c>
      <c r="J1006" t="s">
        <v>2067</v>
      </c>
    </row>
    <row r="1007" spans="7:10" x14ac:dyDescent="0.2">
      <c r="G1007" t="str">
        <f t="shared" si="36"/>
        <v>RJ8BODMIN HOSPITAL</v>
      </c>
      <c r="H1007" t="str">
        <f t="shared" si="35"/>
        <v>RJ8</v>
      </c>
      <c r="I1007" t="s">
        <v>2070</v>
      </c>
      <c r="J1007" t="s">
        <v>2069</v>
      </c>
    </row>
    <row r="1008" spans="7:10" x14ac:dyDescent="0.2">
      <c r="G1008" t="str">
        <f t="shared" si="36"/>
        <v>RJ8BOLITHO HOSPITAL</v>
      </c>
      <c r="H1008" t="str">
        <f t="shared" si="35"/>
        <v>RJ8</v>
      </c>
      <c r="I1008" t="s">
        <v>2072</v>
      </c>
      <c r="J1008" t="s">
        <v>2071</v>
      </c>
    </row>
    <row r="1009" spans="7:10" x14ac:dyDescent="0.2">
      <c r="G1009" t="str">
        <f t="shared" si="36"/>
        <v>RJ8BOUNDERVEAN</v>
      </c>
      <c r="H1009" t="str">
        <f t="shared" si="35"/>
        <v>RJ8</v>
      </c>
      <c r="I1009" t="s">
        <v>2074</v>
      </c>
      <c r="J1009" t="s">
        <v>2073</v>
      </c>
    </row>
    <row r="1010" spans="7:10" x14ac:dyDescent="0.2">
      <c r="G1010" t="str">
        <f t="shared" si="36"/>
        <v>RJ8BROOKSIDE</v>
      </c>
      <c r="H1010" t="str">
        <f t="shared" si="35"/>
        <v>RJ8</v>
      </c>
      <c r="I1010" t="s">
        <v>898</v>
      </c>
      <c r="J1010" t="s">
        <v>2075</v>
      </c>
    </row>
    <row r="1011" spans="7:10" x14ac:dyDescent="0.2">
      <c r="G1011" t="str">
        <f t="shared" si="36"/>
        <v>RJ8CAMBORNE REDRUTH COMMUNITY HOSPITAL</v>
      </c>
      <c r="H1011" t="str">
        <f t="shared" si="35"/>
        <v>RJ8</v>
      </c>
      <c r="I1011" t="s">
        <v>2077</v>
      </c>
      <c r="J1011" t="s">
        <v>2076</v>
      </c>
    </row>
    <row r="1012" spans="7:10" x14ac:dyDescent="0.2">
      <c r="G1012" t="str">
        <f t="shared" si="36"/>
        <v>RJ8COBBLESTONES</v>
      </c>
      <c r="H1012" t="str">
        <f t="shared" si="35"/>
        <v>RJ8</v>
      </c>
      <c r="I1012" t="s">
        <v>2079</v>
      </c>
      <c r="J1012" t="s">
        <v>2078</v>
      </c>
    </row>
    <row r="1013" spans="7:10" x14ac:dyDescent="0.2">
      <c r="G1013" t="str">
        <f t="shared" si="36"/>
        <v>RJ8EDWARD HAIN HOSPITAL</v>
      </c>
      <c r="H1013" t="str">
        <f t="shared" si="35"/>
        <v>RJ8</v>
      </c>
      <c r="I1013" t="s">
        <v>2081</v>
      </c>
      <c r="J1013" t="s">
        <v>2080</v>
      </c>
    </row>
    <row r="1014" spans="7:10" x14ac:dyDescent="0.2">
      <c r="G1014" t="str">
        <f t="shared" si="36"/>
        <v>RJ8FAIR VIEW</v>
      </c>
      <c r="H1014" t="str">
        <f t="shared" si="35"/>
        <v>RJ8</v>
      </c>
      <c r="I1014" t="s">
        <v>2083</v>
      </c>
      <c r="J1014" t="s">
        <v>2082</v>
      </c>
    </row>
    <row r="1015" spans="7:10" x14ac:dyDescent="0.2">
      <c r="G1015" t="str">
        <f t="shared" si="36"/>
        <v>RJ8FALMOUTH HOSPITAL</v>
      </c>
      <c r="H1015" t="str">
        <f t="shared" si="35"/>
        <v>RJ8</v>
      </c>
      <c r="I1015" t="s">
        <v>2085</v>
      </c>
      <c r="J1015" t="s">
        <v>2084</v>
      </c>
    </row>
    <row r="1016" spans="7:10" x14ac:dyDescent="0.2">
      <c r="G1016" t="str">
        <f t="shared" si="36"/>
        <v>RJ8FOWEY HOSPITAL</v>
      </c>
      <c r="H1016" t="str">
        <f t="shared" si="35"/>
        <v>RJ8</v>
      </c>
      <c r="I1016" t="s">
        <v>2087</v>
      </c>
      <c r="J1016" t="s">
        <v>2086</v>
      </c>
    </row>
    <row r="1017" spans="7:10" x14ac:dyDescent="0.2">
      <c r="G1017" t="str">
        <f t="shared" si="36"/>
        <v>RJ8GARNER INPATIENTS</v>
      </c>
      <c r="H1017" t="str">
        <f t="shared" si="35"/>
        <v>RJ8</v>
      </c>
      <c r="I1017" t="s">
        <v>2089</v>
      </c>
      <c r="J1017" t="s">
        <v>2088</v>
      </c>
    </row>
    <row r="1018" spans="7:10" x14ac:dyDescent="0.2">
      <c r="G1018" t="str">
        <f t="shared" si="36"/>
        <v>RJ8GWYN DOWR</v>
      </c>
      <c r="H1018" t="str">
        <f t="shared" si="35"/>
        <v>RJ8</v>
      </c>
      <c r="I1018" t="s">
        <v>2091</v>
      </c>
      <c r="J1018" t="s">
        <v>2090</v>
      </c>
    </row>
    <row r="1019" spans="7:10" x14ac:dyDescent="0.2">
      <c r="G1019" t="str">
        <f t="shared" si="36"/>
        <v>RJ8HEATHLANDS</v>
      </c>
      <c r="H1019" t="str">
        <f t="shared" si="35"/>
        <v>RJ8</v>
      </c>
      <c r="I1019" t="s">
        <v>2093</v>
      </c>
      <c r="J1019" t="s">
        <v>2092</v>
      </c>
    </row>
    <row r="1020" spans="7:10" x14ac:dyDescent="0.2">
      <c r="G1020" t="str">
        <f t="shared" si="36"/>
        <v>RJ8HELSTON HOSPITAL</v>
      </c>
      <c r="H1020" t="str">
        <f t="shared" si="35"/>
        <v>RJ8</v>
      </c>
      <c r="I1020" t="s">
        <v>2095</v>
      </c>
      <c r="J1020" t="s">
        <v>2094</v>
      </c>
    </row>
    <row r="1021" spans="7:10" x14ac:dyDescent="0.2">
      <c r="G1021" t="str">
        <f t="shared" si="36"/>
        <v>RJ8INPATIENTS BODMIN</v>
      </c>
      <c r="H1021" t="str">
        <f t="shared" ref="H1021:H1081" si="37">LEFT(J1021,3)</f>
        <v>RJ8</v>
      </c>
      <c r="I1021" t="s">
        <v>2097</v>
      </c>
      <c r="J1021" t="s">
        <v>2096</v>
      </c>
    </row>
    <row r="1022" spans="7:10" x14ac:dyDescent="0.2">
      <c r="G1022" t="str">
        <f t="shared" si="36"/>
        <v>RJ8INPATIENTS LONGREACH</v>
      </c>
      <c r="H1022" t="str">
        <f t="shared" si="37"/>
        <v>RJ8</v>
      </c>
      <c r="I1022" t="s">
        <v>2099</v>
      </c>
      <c r="J1022" t="s">
        <v>2098</v>
      </c>
    </row>
    <row r="1023" spans="7:10" x14ac:dyDescent="0.2">
      <c r="G1023" t="str">
        <f t="shared" si="36"/>
        <v>RJ8LAUNCESTON HOSPITAL</v>
      </c>
      <c r="H1023" t="str">
        <f t="shared" si="37"/>
        <v>RJ8</v>
      </c>
      <c r="I1023" t="s">
        <v>2101</v>
      </c>
      <c r="J1023" t="s">
        <v>2100</v>
      </c>
    </row>
    <row r="1024" spans="7:10" x14ac:dyDescent="0.2">
      <c r="G1024" t="str">
        <f t="shared" si="36"/>
        <v>RJ8LAYLAND</v>
      </c>
      <c r="H1024" t="str">
        <f t="shared" si="37"/>
        <v>RJ8</v>
      </c>
      <c r="I1024" t="s">
        <v>2103</v>
      </c>
      <c r="J1024" t="s">
        <v>2102</v>
      </c>
    </row>
    <row r="1025" spans="7:10" x14ac:dyDescent="0.2">
      <c r="G1025" t="str">
        <f t="shared" si="36"/>
        <v>RJ8LD NMP ONE</v>
      </c>
      <c r="H1025" t="str">
        <f t="shared" si="37"/>
        <v>RJ8</v>
      </c>
      <c r="I1025" t="s">
        <v>2105</v>
      </c>
      <c r="J1025" t="s">
        <v>2104</v>
      </c>
    </row>
    <row r="1026" spans="7:10" x14ac:dyDescent="0.2">
      <c r="G1026" t="str">
        <f t="shared" si="36"/>
        <v>RJ8LD NMP TWO</v>
      </c>
      <c r="H1026" t="str">
        <f t="shared" si="37"/>
        <v>RJ8</v>
      </c>
      <c r="I1026" t="s">
        <v>2107</v>
      </c>
      <c r="J1026" t="s">
        <v>2106</v>
      </c>
    </row>
    <row r="1027" spans="7:10" x14ac:dyDescent="0.2">
      <c r="G1027" t="str">
        <f t="shared" si="36"/>
        <v>RJ8LISKEARD COMMUNITY HOSPITAL</v>
      </c>
      <c r="H1027" t="str">
        <f t="shared" si="37"/>
        <v>RJ8</v>
      </c>
      <c r="I1027" t="s">
        <v>2109</v>
      </c>
      <c r="J1027" t="s">
        <v>2108</v>
      </c>
    </row>
    <row r="1028" spans="7:10" x14ac:dyDescent="0.2">
      <c r="G1028" t="str">
        <f t="shared" si="36"/>
        <v>RJ8LYNDHURST</v>
      </c>
      <c r="H1028" t="str">
        <f t="shared" si="37"/>
        <v>RJ8</v>
      </c>
      <c r="I1028" t="s">
        <v>2111</v>
      </c>
      <c r="J1028" t="s">
        <v>2110</v>
      </c>
    </row>
    <row r="1029" spans="7:10" x14ac:dyDescent="0.2">
      <c r="G1029" t="str">
        <f t="shared" si="36"/>
        <v>RJ8MANOR VILLAS</v>
      </c>
      <c r="H1029" t="str">
        <f t="shared" si="37"/>
        <v>RJ8</v>
      </c>
      <c r="I1029" t="s">
        <v>2113</v>
      </c>
      <c r="J1029" t="s">
        <v>2112</v>
      </c>
    </row>
    <row r="1030" spans="7:10" x14ac:dyDescent="0.2">
      <c r="G1030" t="str">
        <f t="shared" si="36"/>
        <v>RJ8MEADOW HEAD</v>
      </c>
      <c r="H1030" t="str">
        <f t="shared" si="37"/>
        <v>RJ8</v>
      </c>
      <c r="I1030" t="s">
        <v>2115</v>
      </c>
      <c r="J1030" t="s">
        <v>2114</v>
      </c>
    </row>
    <row r="1031" spans="7:10" x14ac:dyDescent="0.2">
      <c r="G1031" t="str">
        <f t="shared" si="36"/>
        <v>RJ8MORRAB COTTAGE</v>
      </c>
      <c r="H1031" t="str">
        <f t="shared" si="37"/>
        <v>RJ8</v>
      </c>
      <c r="I1031" t="s">
        <v>2117</v>
      </c>
      <c r="J1031" t="s">
        <v>2116</v>
      </c>
    </row>
    <row r="1032" spans="7:10" x14ac:dyDescent="0.2">
      <c r="G1032" t="str">
        <f t="shared" si="36"/>
        <v>RJ8NEWQUAY HOSPITAL</v>
      </c>
      <c r="H1032" t="str">
        <f t="shared" si="37"/>
        <v>RJ8</v>
      </c>
      <c r="I1032" t="s">
        <v>2119</v>
      </c>
      <c r="J1032" t="s">
        <v>2118</v>
      </c>
    </row>
    <row r="1033" spans="7:10" x14ac:dyDescent="0.2">
      <c r="G1033" t="str">
        <f t="shared" si="36"/>
        <v>RJ8PARCSIDE</v>
      </c>
      <c r="H1033" t="str">
        <f t="shared" si="37"/>
        <v>RJ8</v>
      </c>
      <c r="I1033" t="s">
        <v>2121</v>
      </c>
      <c r="J1033" t="s">
        <v>2120</v>
      </c>
    </row>
    <row r="1034" spans="7:10" x14ac:dyDescent="0.2">
      <c r="G1034" t="str">
        <f t="shared" si="36"/>
        <v>RJ8PRAZE MEADOW</v>
      </c>
      <c r="H1034" t="str">
        <f t="shared" si="37"/>
        <v>RJ8</v>
      </c>
      <c r="I1034" t="s">
        <v>2123</v>
      </c>
      <c r="J1034" t="s">
        <v>2122</v>
      </c>
    </row>
    <row r="1035" spans="7:10" x14ac:dyDescent="0.2">
      <c r="G1035" t="str">
        <f t="shared" si="36"/>
        <v>RJ8ROSTON</v>
      </c>
      <c r="H1035" t="str">
        <f t="shared" si="37"/>
        <v>RJ8</v>
      </c>
      <c r="I1035" t="s">
        <v>2125</v>
      </c>
      <c r="J1035" t="s">
        <v>2124</v>
      </c>
    </row>
    <row r="1036" spans="7:10" x14ac:dyDescent="0.2">
      <c r="G1036" t="str">
        <f t="shared" si="36"/>
        <v>RJ8ROSWYTH</v>
      </c>
      <c r="H1036" t="str">
        <f t="shared" si="37"/>
        <v>RJ8</v>
      </c>
      <c r="I1036" t="s">
        <v>2127</v>
      </c>
      <c r="J1036" t="s">
        <v>2126</v>
      </c>
    </row>
    <row r="1037" spans="7:10" x14ac:dyDescent="0.2">
      <c r="G1037" t="str">
        <f t="shared" si="36"/>
        <v>RJ8ROYAL CORNWALL HOSPITAL (TRELISKE)</v>
      </c>
      <c r="H1037" t="str">
        <f t="shared" si="37"/>
        <v>RJ8</v>
      </c>
      <c r="I1037" t="s">
        <v>1461</v>
      </c>
      <c r="J1037" t="s">
        <v>2128</v>
      </c>
    </row>
    <row r="1038" spans="7:10" x14ac:dyDescent="0.2">
      <c r="G1038" t="str">
        <f t="shared" si="36"/>
        <v>RJ8SOMERSET VILLA</v>
      </c>
      <c r="H1038" t="str">
        <f t="shared" si="37"/>
        <v>RJ8</v>
      </c>
      <c r="I1038" t="s">
        <v>2132</v>
      </c>
      <c r="J1038" t="s">
        <v>2131</v>
      </c>
    </row>
    <row r="1039" spans="7:10" x14ac:dyDescent="0.2">
      <c r="G1039" t="str">
        <f t="shared" si="36"/>
        <v xml:space="preserve">RJ8SOWENNA UNIT </v>
      </c>
      <c r="H1039" t="str">
        <f t="shared" si="37"/>
        <v>RJ8</v>
      </c>
      <c r="I1039" t="s">
        <v>2130</v>
      </c>
      <c r="J1039" t="s">
        <v>2129</v>
      </c>
    </row>
    <row r="1040" spans="7:10" x14ac:dyDescent="0.2">
      <c r="G1040" t="str">
        <f t="shared" si="36"/>
        <v>RJ8ST AUSTELL COMMUNITY HOSPITAL</v>
      </c>
      <c r="H1040" t="str">
        <f t="shared" si="37"/>
        <v>RJ8</v>
      </c>
      <c r="I1040" t="s">
        <v>2134</v>
      </c>
      <c r="J1040" t="s">
        <v>2133</v>
      </c>
    </row>
    <row r="1041" spans="7:10" x14ac:dyDescent="0.2">
      <c r="G1041" t="str">
        <f t="shared" si="36"/>
        <v>RJ8ST BARNABAS HOSPITAL</v>
      </c>
      <c r="H1041" t="str">
        <f t="shared" si="37"/>
        <v>RJ8</v>
      </c>
      <c r="I1041" t="s">
        <v>2136</v>
      </c>
      <c r="J1041" t="s">
        <v>2135</v>
      </c>
    </row>
    <row r="1042" spans="7:10" x14ac:dyDescent="0.2">
      <c r="G1042" t="str">
        <f t="shared" si="36"/>
        <v>RJ8ST MARY'S HOSPITAL</v>
      </c>
      <c r="H1042" t="str">
        <f t="shared" si="37"/>
        <v>RJ8</v>
      </c>
      <c r="I1042" t="s">
        <v>265</v>
      </c>
      <c r="J1042" t="s">
        <v>2137</v>
      </c>
    </row>
    <row r="1043" spans="7:10" x14ac:dyDescent="0.2">
      <c r="G1043" t="str">
        <f t="shared" si="36"/>
        <v>RJ8STEPPING STONES</v>
      </c>
      <c r="H1043" t="str">
        <f t="shared" si="37"/>
        <v>RJ8</v>
      </c>
      <c r="I1043" t="s">
        <v>2139</v>
      </c>
      <c r="J1043" t="s">
        <v>2138</v>
      </c>
    </row>
    <row r="1044" spans="7:10" x14ac:dyDescent="0.2">
      <c r="G1044" t="str">
        <f t="shared" si="36"/>
        <v>RJ8STRATTON HOSPITAL</v>
      </c>
      <c r="H1044" t="str">
        <f t="shared" si="37"/>
        <v>RJ8</v>
      </c>
      <c r="I1044" t="s">
        <v>1464</v>
      </c>
      <c r="J1044" t="s">
        <v>2140</v>
      </c>
    </row>
    <row r="1045" spans="7:10" x14ac:dyDescent="0.2">
      <c r="G1045" t="str">
        <f t="shared" si="36"/>
        <v>RJ8TAMARISK</v>
      </c>
      <c r="H1045" t="str">
        <f t="shared" si="37"/>
        <v>RJ8</v>
      </c>
      <c r="I1045" t="s">
        <v>2142</v>
      </c>
      <c r="J1045" t="s">
        <v>2141</v>
      </c>
    </row>
    <row r="1046" spans="7:10" x14ac:dyDescent="0.2">
      <c r="G1046" t="str">
        <f t="shared" si="36"/>
        <v>RJ8THE WILLOWS</v>
      </c>
      <c r="H1046" t="str">
        <f t="shared" si="37"/>
        <v>RJ8</v>
      </c>
      <c r="I1046" t="s">
        <v>2144</v>
      </c>
      <c r="J1046" t="s">
        <v>2143</v>
      </c>
    </row>
    <row r="1047" spans="7:10" x14ac:dyDescent="0.2">
      <c r="G1047" t="str">
        <f t="shared" si="36"/>
        <v>RJ8TREGARLAND</v>
      </c>
      <c r="H1047" t="str">
        <f t="shared" si="37"/>
        <v>RJ8</v>
      </c>
      <c r="I1047" t="s">
        <v>2146</v>
      </c>
      <c r="J1047" t="s">
        <v>2145</v>
      </c>
    </row>
    <row r="1048" spans="7:10" x14ac:dyDescent="0.2">
      <c r="G1048" t="str">
        <f t="shared" si="36"/>
        <v>RJ8TREMOOR</v>
      </c>
      <c r="H1048" t="str">
        <f t="shared" si="37"/>
        <v>RJ8</v>
      </c>
      <c r="I1048" t="s">
        <v>2148</v>
      </c>
      <c r="J1048" t="s">
        <v>2147</v>
      </c>
    </row>
    <row r="1049" spans="7:10" x14ac:dyDescent="0.2">
      <c r="G1049" t="str">
        <f t="shared" si="36"/>
        <v>RJ8TRENGWEATH</v>
      </c>
      <c r="H1049" t="str">
        <f t="shared" si="37"/>
        <v>RJ8</v>
      </c>
      <c r="I1049" t="s">
        <v>2150</v>
      </c>
      <c r="J1049" t="s">
        <v>2149</v>
      </c>
    </row>
    <row r="1050" spans="7:10" x14ac:dyDescent="0.2">
      <c r="G1050" t="str">
        <f t="shared" si="36"/>
        <v>RJ8TRESILLIAN BUILDING</v>
      </c>
      <c r="H1050" t="str">
        <f t="shared" si="37"/>
        <v>RJ8</v>
      </c>
      <c r="I1050" t="s">
        <v>2152</v>
      </c>
      <c r="J1050" t="s">
        <v>2151</v>
      </c>
    </row>
    <row r="1051" spans="7:10" x14ac:dyDescent="0.2">
      <c r="G1051" t="str">
        <f t="shared" si="36"/>
        <v>RJ8TREVENTON RISE</v>
      </c>
      <c r="H1051" t="str">
        <f t="shared" si="37"/>
        <v>RJ8</v>
      </c>
      <c r="I1051" t="s">
        <v>2154</v>
      </c>
      <c r="J1051" t="s">
        <v>2153</v>
      </c>
    </row>
    <row r="1052" spans="7:10" x14ac:dyDescent="0.2">
      <c r="G1052" t="str">
        <f t="shared" si="36"/>
        <v>RJ8VICTORIA COTTAGE</v>
      </c>
      <c r="H1052" t="str">
        <f t="shared" si="37"/>
        <v>RJ8</v>
      </c>
      <c r="I1052" t="s">
        <v>2156</v>
      </c>
      <c r="J1052" t="s">
        <v>2155</v>
      </c>
    </row>
    <row r="1053" spans="7:10" x14ac:dyDescent="0.2">
      <c r="G1053" t="str">
        <f t="shared" si="36"/>
        <v>RJ8WALSINGHAM PLACE</v>
      </c>
      <c r="H1053" t="str">
        <f t="shared" si="37"/>
        <v>RJ8</v>
      </c>
      <c r="I1053" t="s">
        <v>2158</v>
      </c>
      <c r="J1053" t="s">
        <v>2157</v>
      </c>
    </row>
    <row r="1054" spans="7:10" x14ac:dyDescent="0.2">
      <c r="G1054" t="str">
        <f t="shared" si="36"/>
        <v>RJ8WEST CORNWALL HOSPITAL (PENZANCE)</v>
      </c>
      <c r="H1054" t="str">
        <f t="shared" si="37"/>
        <v>RJ8</v>
      </c>
      <c r="I1054" t="s">
        <v>1466</v>
      </c>
      <c r="J1054" t="s">
        <v>2159</v>
      </c>
    </row>
    <row r="1055" spans="7:10" x14ac:dyDescent="0.2">
      <c r="G1055" t="str">
        <f t="shared" si="36"/>
        <v>RJCELLEN BADGER HOSPITAL</v>
      </c>
      <c r="H1055" t="str">
        <f t="shared" si="37"/>
        <v>RJC</v>
      </c>
      <c r="I1055" t="s">
        <v>2161</v>
      </c>
      <c r="J1055" t="s">
        <v>2160</v>
      </c>
    </row>
    <row r="1056" spans="7:10" x14ac:dyDescent="0.2">
      <c r="G1056" t="str">
        <f t="shared" si="36"/>
        <v>RJCROYAL LEAMINGTON SPA REHABILITATION HOSPITAL</v>
      </c>
      <c r="H1056" t="str">
        <f t="shared" si="37"/>
        <v>RJC</v>
      </c>
      <c r="I1056" t="s">
        <v>2163</v>
      </c>
      <c r="J1056" t="s">
        <v>2162</v>
      </c>
    </row>
    <row r="1057" spans="7:10" x14ac:dyDescent="0.2">
      <c r="G1057" t="str">
        <f t="shared" si="36"/>
        <v>RJCSTRATFORD HOSPITAL</v>
      </c>
      <c r="H1057" t="str">
        <f t="shared" si="37"/>
        <v>RJC</v>
      </c>
      <c r="I1057" t="s">
        <v>2165</v>
      </c>
      <c r="J1057" t="s">
        <v>2164</v>
      </c>
    </row>
    <row r="1058" spans="7:10" x14ac:dyDescent="0.2">
      <c r="G1058" t="str">
        <f t="shared" si="36"/>
        <v>RJCWARWICK HOSPITAL</v>
      </c>
      <c r="H1058" t="str">
        <f t="shared" si="37"/>
        <v>RJC</v>
      </c>
      <c r="I1058" t="s">
        <v>2167</v>
      </c>
      <c r="J1058" t="s">
        <v>2166</v>
      </c>
    </row>
    <row r="1059" spans="7:10" x14ac:dyDescent="0.2">
      <c r="G1059" t="str">
        <f t="shared" ref="G1059:G1117" si="38">H1059&amp;I1059</f>
        <v>RJEBRADWELL HOSPITAL - RJE08</v>
      </c>
      <c r="H1059" t="str">
        <f t="shared" si="37"/>
        <v>RJE</v>
      </c>
      <c r="I1059" t="s">
        <v>2170</v>
      </c>
      <c r="J1059" t="s">
        <v>2169</v>
      </c>
    </row>
    <row r="1060" spans="7:10" x14ac:dyDescent="0.2">
      <c r="G1060" t="str">
        <f t="shared" si="38"/>
        <v>RJECHEADLE HOSPITAL - RJE51</v>
      </c>
      <c r="H1060" t="str">
        <f t="shared" si="37"/>
        <v>RJE</v>
      </c>
      <c r="I1060" t="s">
        <v>2172</v>
      </c>
      <c r="J1060" t="s">
        <v>2171</v>
      </c>
    </row>
    <row r="1061" spans="7:10" x14ac:dyDescent="0.2">
      <c r="G1061" t="str">
        <f t="shared" si="38"/>
        <v>RJECOUNTY HOSPITAL</v>
      </c>
      <c r="H1061" t="str">
        <f t="shared" si="37"/>
        <v>RJE</v>
      </c>
      <c r="I1061" t="s">
        <v>2174</v>
      </c>
      <c r="J1061" t="s">
        <v>2173</v>
      </c>
    </row>
    <row r="1062" spans="7:10" x14ac:dyDescent="0.2">
      <c r="G1062" t="str">
        <f t="shared" si="38"/>
        <v>RJEROYAL STOKE UNIVERSITY HOSPITAL</v>
      </c>
      <c r="H1062" t="str">
        <f t="shared" si="37"/>
        <v>RJE</v>
      </c>
      <c r="I1062" t="s">
        <v>2176</v>
      </c>
      <c r="J1062" t="s">
        <v>2175</v>
      </c>
    </row>
    <row r="1063" spans="7:10" x14ac:dyDescent="0.2">
      <c r="G1063" t="str">
        <f t="shared" si="38"/>
        <v>RJLDIANA, PRINCESS OF WALES HOSPITAL</v>
      </c>
      <c r="H1063" t="str">
        <f t="shared" si="37"/>
        <v>RJL</v>
      </c>
      <c r="I1063" t="s">
        <v>2179</v>
      </c>
      <c r="J1063" t="s">
        <v>2178</v>
      </c>
    </row>
    <row r="1064" spans="7:10" x14ac:dyDescent="0.2">
      <c r="G1064" t="str">
        <f t="shared" si="38"/>
        <v>RJLGOOLE AND DISTRICT HOSPITAL (ACUTE)</v>
      </c>
      <c r="H1064" t="str">
        <f t="shared" si="37"/>
        <v>RJL</v>
      </c>
      <c r="I1064" t="s">
        <v>2181</v>
      </c>
      <c r="J1064" t="s">
        <v>2180</v>
      </c>
    </row>
    <row r="1065" spans="7:10" x14ac:dyDescent="0.2">
      <c r="G1065" t="str">
        <f t="shared" si="38"/>
        <v>RJLGOOLE TREATMENT CENTRE</v>
      </c>
      <c r="H1065" t="str">
        <f t="shared" si="37"/>
        <v>RJL</v>
      </c>
      <c r="I1065" t="s">
        <v>2183</v>
      </c>
      <c r="J1065" t="s">
        <v>2182</v>
      </c>
    </row>
    <row r="1066" spans="7:10" x14ac:dyDescent="0.2">
      <c r="G1066" t="str">
        <f t="shared" si="38"/>
        <v>RJLSCUNTHORPE GENERAL HOSPITAL</v>
      </c>
      <c r="H1066" t="str">
        <f t="shared" si="37"/>
        <v>RJL</v>
      </c>
      <c r="I1066" t="s">
        <v>2185</v>
      </c>
      <c r="J1066" t="s">
        <v>2184</v>
      </c>
    </row>
    <row r="1067" spans="7:10" x14ac:dyDescent="0.2">
      <c r="G1067" t="str">
        <f t="shared" si="38"/>
        <v>RJNCONGLETON WAR MEMORIAL HOSPITAL</v>
      </c>
      <c r="H1067" t="str">
        <f t="shared" si="37"/>
        <v>RJN</v>
      </c>
      <c r="I1067" t="s">
        <v>2187</v>
      </c>
      <c r="J1067" t="s">
        <v>2186</v>
      </c>
    </row>
    <row r="1068" spans="7:10" x14ac:dyDescent="0.2">
      <c r="G1068" t="str">
        <f t="shared" si="38"/>
        <v>RJNKNUTSFORD AND DISTRICT COMMUNITY HOSPITAL</v>
      </c>
      <c r="H1068" t="str">
        <f t="shared" si="37"/>
        <v>RJN</v>
      </c>
      <c r="I1068" t="s">
        <v>2189</v>
      </c>
      <c r="J1068" t="s">
        <v>2188</v>
      </c>
    </row>
    <row r="1069" spans="7:10" x14ac:dyDescent="0.2">
      <c r="G1069" t="str">
        <f t="shared" si="38"/>
        <v>RJNMACCLESFIELD DISTRICT GENERAL HOSPITAL</v>
      </c>
      <c r="H1069" t="str">
        <f t="shared" si="37"/>
        <v>RJN</v>
      </c>
      <c r="I1069" t="s">
        <v>2191</v>
      </c>
      <c r="J1069" t="s">
        <v>2190</v>
      </c>
    </row>
    <row r="1070" spans="7:10" x14ac:dyDescent="0.2">
      <c r="G1070" t="str">
        <f t="shared" si="38"/>
        <v>RJNPARKSIDE HOSPITAL</v>
      </c>
      <c r="H1070" t="str">
        <f t="shared" si="37"/>
        <v>RJN</v>
      </c>
      <c r="I1070" t="s">
        <v>2193</v>
      </c>
      <c r="J1070" t="s">
        <v>2192</v>
      </c>
    </row>
    <row r="1071" spans="7:10" x14ac:dyDescent="0.2">
      <c r="G1071" t="str">
        <f t="shared" si="38"/>
        <v>RJNSOSS MOSS</v>
      </c>
      <c r="H1071" t="str">
        <f t="shared" si="37"/>
        <v>RJN</v>
      </c>
      <c r="I1071" t="s">
        <v>2195</v>
      </c>
      <c r="J1071" t="s">
        <v>2194</v>
      </c>
    </row>
    <row r="1072" spans="7:10" x14ac:dyDescent="0.2">
      <c r="G1072" t="str">
        <f t="shared" si="38"/>
        <v>RJNSPIRE REGENCY HOSPITAL</v>
      </c>
      <c r="H1072" t="str">
        <f t="shared" si="37"/>
        <v>RJN</v>
      </c>
      <c r="I1072" t="s">
        <v>2197</v>
      </c>
      <c r="J1072" t="s">
        <v>2196</v>
      </c>
    </row>
    <row r="1073" spans="7:10" x14ac:dyDescent="0.2">
      <c r="G1073" t="str">
        <f t="shared" si="38"/>
        <v>RJRCOUNTESS OF CHESTER HOSPITAL</v>
      </c>
      <c r="H1073" t="str">
        <f t="shared" si="37"/>
        <v>RJR</v>
      </c>
      <c r="I1073" t="s">
        <v>2199</v>
      </c>
      <c r="J1073" t="s">
        <v>2198</v>
      </c>
    </row>
    <row r="1074" spans="7:10" x14ac:dyDescent="0.2">
      <c r="G1074" t="str">
        <f t="shared" si="38"/>
        <v>RJRELLESMERE PORT HOSPITAL</v>
      </c>
      <c r="H1074" t="str">
        <f t="shared" si="37"/>
        <v>RJR</v>
      </c>
      <c r="I1074" t="s">
        <v>2201</v>
      </c>
      <c r="J1074" t="s">
        <v>2200</v>
      </c>
    </row>
    <row r="1075" spans="7:10" x14ac:dyDescent="0.2">
      <c r="G1075" t="str">
        <f t="shared" si="38"/>
        <v>RJZKINGS @ QUEEN MARY'S HOSPITAL SIDCUP</v>
      </c>
      <c r="H1075" t="str">
        <f t="shared" si="37"/>
        <v>RJZ</v>
      </c>
      <c r="I1075" t="s">
        <v>2205</v>
      </c>
      <c r="J1075" t="s">
        <v>2204</v>
      </c>
    </row>
    <row r="1076" spans="7:10" x14ac:dyDescent="0.2">
      <c r="G1076" t="str">
        <f t="shared" si="38"/>
        <v>RJZKINGS COLLEGE DENTAL HOSPITAL</v>
      </c>
      <c r="H1076" t="str">
        <f t="shared" si="37"/>
        <v>RJZ</v>
      </c>
      <c r="I1076" t="s">
        <v>2207</v>
      </c>
      <c r="J1076" t="s">
        <v>2206</v>
      </c>
    </row>
    <row r="1077" spans="7:10" x14ac:dyDescent="0.2">
      <c r="G1077" t="str">
        <f t="shared" si="38"/>
        <v>RJZKING'S COLLEGE HOSPITAL (DENMARK HILL)</v>
      </c>
      <c r="H1077" t="str">
        <f t="shared" si="37"/>
        <v>RJZ</v>
      </c>
      <c r="I1077" t="s">
        <v>2033</v>
      </c>
      <c r="J1077" t="s">
        <v>2208</v>
      </c>
    </row>
    <row r="1078" spans="7:10" x14ac:dyDescent="0.2">
      <c r="G1078" t="str">
        <f t="shared" si="38"/>
        <v>RJZKING'S COLLEGE HOSPITAL (DULWICH)</v>
      </c>
      <c r="H1078" t="str">
        <f t="shared" si="37"/>
        <v>RJZ</v>
      </c>
      <c r="I1078" t="s">
        <v>2210</v>
      </c>
      <c r="J1078" t="s">
        <v>2209</v>
      </c>
    </row>
    <row r="1079" spans="7:10" x14ac:dyDescent="0.2">
      <c r="G1079" t="str">
        <f t="shared" si="38"/>
        <v>RJZMAPOTHER HOUSE</v>
      </c>
      <c r="H1079" t="str">
        <f t="shared" si="37"/>
        <v>RJZ</v>
      </c>
      <c r="I1079" t="s">
        <v>2212</v>
      </c>
      <c r="J1079" t="s">
        <v>2211</v>
      </c>
    </row>
    <row r="1080" spans="7:10" x14ac:dyDescent="0.2">
      <c r="G1080" t="str">
        <f t="shared" si="38"/>
        <v>RJZORPINGTON HOSPITAL</v>
      </c>
      <c r="H1080" t="str">
        <f t="shared" si="37"/>
        <v>RJZ</v>
      </c>
      <c r="I1080" t="s">
        <v>2214</v>
      </c>
      <c r="J1080" t="s">
        <v>2213</v>
      </c>
    </row>
    <row r="1081" spans="7:10" x14ac:dyDescent="0.2">
      <c r="G1081" t="str">
        <f t="shared" si="38"/>
        <v>RJZPRINCESS ROYAL UNIVERSITY HOSPITAL</v>
      </c>
      <c r="H1081" t="str">
        <f t="shared" si="37"/>
        <v>RJZ</v>
      </c>
      <c r="I1081" t="s">
        <v>2216</v>
      </c>
      <c r="J1081" t="s">
        <v>2215</v>
      </c>
    </row>
    <row r="1082" spans="7:10" x14ac:dyDescent="0.2">
      <c r="G1082" t="str">
        <f t="shared" si="38"/>
        <v>RK5KING'S MILL HOSPITAL</v>
      </c>
      <c r="H1082" t="str">
        <f t="shared" ref="H1082:H1140" si="39">LEFT(J1082,3)</f>
        <v>RK5</v>
      </c>
      <c r="I1082" t="s">
        <v>2218</v>
      </c>
      <c r="J1082" t="s">
        <v>2217</v>
      </c>
    </row>
    <row r="1083" spans="7:10" x14ac:dyDescent="0.2">
      <c r="G1083" t="str">
        <f t="shared" si="38"/>
        <v>RK5MANSFIELD COMMUNITY HOSPITAL</v>
      </c>
      <c r="H1083" t="str">
        <f t="shared" si="39"/>
        <v>RK5</v>
      </c>
      <c r="I1083" t="s">
        <v>1808</v>
      </c>
      <c r="J1083" t="s">
        <v>2219</v>
      </c>
    </row>
    <row r="1084" spans="7:10" x14ac:dyDescent="0.2">
      <c r="G1084" t="str">
        <f t="shared" si="38"/>
        <v>RK5NEWARK HOSPITAL</v>
      </c>
      <c r="H1084" t="str">
        <f t="shared" si="39"/>
        <v>RK5</v>
      </c>
      <c r="I1084" t="s">
        <v>1820</v>
      </c>
      <c r="J1084" t="s">
        <v>2220</v>
      </c>
    </row>
    <row r="1085" spans="7:10" x14ac:dyDescent="0.2">
      <c r="G1085" t="str">
        <f t="shared" si="38"/>
        <v>RK9DERRIFORD HOSPITAL</v>
      </c>
      <c r="H1085" t="str">
        <f t="shared" si="39"/>
        <v>RK9</v>
      </c>
      <c r="I1085" t="s">
        <v>2222</v>
      </c>
      <c r="J1085" t="s">
        <v>2221</v>
      </c>
    </row>
    <row r="1086" spans="7:10" x14ac:dyDescent="0.2">
      <c r="G1086" t="str">
        <f t="shared" si="38"/>
        <v>RK9MOUNT GOULD HOSPITAL</v>
      </c>
      <c r="H1086" t="str">
        <f t="shared" si="39"/>
        <v>RK9</v>
      </c>
      <c r="I1086" t="s">
        <v>2224</v>
      </c>
      <c r="J1086" t="s">
        <v>2223</v>
      </c>
    </row>
    <row r="1087" spans="7:10" x14ac:dyDescent="0.2">
      <c r="G1087" t="str">
        <f t="shared" si="38"/>
        <v>RK9ROYAL EYE INFIRMARY</v>
      </c>
      <c r="H1087" t="str">
        <f t="shared" si="39"/>
        <v>RK9</v>
      </c>
      <c r="I1087" t="s">
        <v>2226</v>
      </c>
      <c r="J1087" t="s">
        <v>2225</v>
      </c>
    </row>
    <row r="1088" spans="7:10" x14ac:dyDescent="0.2">
      <c r="G1088" t="str">
        <f t="shared" si="38"/>
        <v>RK9SCOTT HOSPITAL</v>
      </c>
      <c r="H1088" t="str">
        <f t="shared" si="39"/>
        <v>RK9</v>
      </c>
      <c r="I1088" t="s">
        <v>1732</v>
      </c>
      <c r="J1088" t="s">
        <v>2227</v>
      </c>
    </row>
    <row r="1089" spans="7:10" x14ac:dyDescent="0.2">
      <c r="G1089" t="str">
        <f t="shared" si="38"/>
        <v>RK9TOTNES COMMUNITY HOSPITAL</v>
      </c>
      <c r="H1089" t="str">
        <f t="shared" si="39"/>
        <v>RK9</v>
      </c>
      <c r="I1089" t="s">
        <v>2229</v>
      </c>
      <c r="J1089" t="s">
        <v>2228</v>
      </c>
    </row>
    <row r="1090" spans="7:10" x14ac:dyDescent="0.2">
      <c r="G1090" t="str">
        <f t="shared" si="38"/>
        <v>RKBCOVENTRY AND WARWICKSHIRE HOSPITAL</v>
      </c>
      <c r="H1090" t="str">
        <f t="shared" si="39"/>
        <v>RKB</v>
      </c>
      <c r="I1090" t="s">
        <v>2231</v>
      </c>
      <c r="J1090" t="s">
        <v>2230</v>
      </c>
    </row>
    <row r="1091" spans="7:10" x14ac:dyDescent="0.2">
      <c r="G1091" t="str">
        <f t="shared" si="38"/>
        <v>RKBHOSPITAL OF ST CROSS</v>
      </c>
      <c r="H1091" t="str">
        <f t="shared" si="39"/>
        <v>RKB</v>
      </c>
      <c r="I1091" t="s">
        <v>2233</v>
      </c>
      <c r="J1091" t="s">
        <v>2232</v>
      </c>
    </row>
    <row r="1092" spans="7:10" x14ac:dyDescent="0.2">
      <c r="G1092" t="str">
        <f t="shared" si="38"/>
        <v>RKBUNIVERSITY HOSPITAL (COVENTRY)</v>
      </c>
      <c r="H1092" t="str">
        <f t="shared" si="39"/>
        <v>RKB</v>
      </c>
      <c r="I1092" t="s">
        <v>2235</v>
      </c>
      <c r="J1092" t="s">
        <v>2234</v>
      </c>
    </row>
    <row r="1093" spans="7:10" x14ac:dyDescent="0.2">
      <c r="G1093" t="str">
        <f t="shared" si="38"/>
        <v>RKETHE WHITTINGTON HOSPITAL</v>
      </c>
      <c r="H1093" t="str">
        <f t="shared" si="39"/>
        <v>RKE</v>
      </c>
      <c r="I1093" t="s">
        <v>2237</v>
      </c>
      <c r="J1093" t="s">
        <v>2236</v>
      </c>
    </row>
    <row r="1094" spans="7:10" x14ac:dyDescent="0.2">
      <c r="G1094" t="str">
        <f t="shared" si="38"/>
        <v>RKETHE WHITTINGTON HOSPITAL AT HORNSEY CENTRAL</v>
      </c>
      <c r="H1094" t="str">
        <f t="shared" si="39"/>
        <v>RKE</v>
      </c>
      <c r="I1094" t="s">
        <v>2239</v>
      </c>
      <c r="J1094" t="s">
        <v>2238</v>
      </c>
    </row>
    <row r="1095" spans="7:10" x14ac:dyDescent="0.2">
      <c r="G1095" t="str">
        <f t="shared" si="38"/>
        <v>RKLADTS EALING</v>
      </c>
      <c r="H1095" t="str">
        <f t="shared" si="39"/>
        <v>RKL</v>
      </c>
      <c r="I1095" t="s">
        <v>2241</v>
      </c>
      <c r="J1095" t="s">
        <v>2240</v>
      </c>
    </row>
    <row r="1096" spans="7:10" x14ac:dyDescent="0.2">
      <c r="G1096" t="str">
        <f t="shared" si="38"/>
        <v>RKLALZHEIMERS DRUG T/MENT</v>
      </c>
      <c r="H1096" t="str">
        <f t="shared" si="39"/>
        <v>RKL</v>
      </c>
      <c r="I1096" t="s">
        <v>2243</v>
      </c>
      <c r="J1096" t="s">
        <v>2242</v>
      </c>
    </row>
    <row r="1097" spans="7:10" x14ac:dyDescent="0.2">
      <c r="G1097" t="str">
        <f t="shared" si="38"/>
        <v>RKLAOT LAKESIDE MHU</v>
      </c>
      <c r="H1097" t="str">
        <f t="shared" si="39"/>
        <v>RKL</v>
      </c>
      <c r="I1097" t="s">
        <v>2245</v>
      </c>
      <c r="J1097" t="s">
        <v>2244</v>
      </c>
    </row>
    <row r="1098" spans="7:10" x14ac:dyDescent="0.2">
      <c r="G1098" t="str">
        <f t="shared" si="38"/>
        <v>RKLBARB MEWS</v>
      </c>
      <c r="H1098" t="str">
        <f t="shared" si="39"/>
        <v>RKL</v>
      </c>
      <c r="I1098" t="s">
        <v>2247</v>
      </c>
      <c r="J1098" t="s">
        <v>2246</v>
      </c>
    </row>
    <row r="1099" spans="7:10" x14ac:dyDescent="0.2">
      <c r="G1099" t="str">
        <f t="shared" si="38"/>
        <v>RKLBROADMOOR HOSPITAL</v>
      </c>
      <c r="H1099" t="str">
        <f t="shared" si="39"/>
        <v>RKL</v>
      </c>
      <c r="I1099" t="s">
        <v>2249</v>
      </c>
      <c r="J1099" t="s">
        <v>2248</v>
      </c>
    </row>
    <row r="1100" spans="7:10" x14ac:dyDescent="0.2">
      <c r="G1100" t="str">
        <f t="shared" si="38"/>
        <v>RKLBUTLER HOUSE</v>
      </c>
      <c r="H1100" t="str">
        <f t="shared" si="39"/>
        <v>RKL</v>
      </c>
      <c r="I1100" t="s">
        <v>2251</v>
      </c>
      <c r="J1100" t="s">
        <v>2250</v>
      </c>
    </row>
    <row r="1101" spans="7:10" x14ac:dyDescent="0.2">
      <c r="G1101" t="str">
        <f t="shared" si="38"/>
        <v>RKLCASSEL</v>
      </c>
      <c r="H1101" t="str">
        <f t="shared" si="39"/>
        <v>RKL</v>
      </c>
      <c r="I1101" t="s">
        <v>2253</v>
      </c>
      <c r="J1101" t="s">
        <v>2252</v>
      </c>
    </row>
    <row r="1102" spans="7:10" x14ac:dyDescent="0.2">
      <c r="G1102" t="str">
        <f t="shared" si="38"/>
        <v>RKLCASSEL HOSPITAL</v>
      </c>
      <c r="H1102" t="str">
        <f t="shared" si="39"/>
        <v>RKL</v>
      </c>
      <c r="I1102" t="s">
        <v>2255</v>
      </c>
      <c r="J1102" t="s">
        <v>2254</v>
      </c>
    </row>
    <row r="1103" spans="7:10" x14ac:dyDescent="0.2">
      <c r="G1103" t="str">
        <f t="shared" si="38"/>
        <v xml:space="preserve">RKLCLAYPONDS REHABILITATION HOSPITAL </v>
      </c>
      <c r="H1103" t="str">
        <f t="shared" si="39"/>
        <v>RKL</v>
      </c>
      <c r="I1103" t="s">
        <v>2257</v>
      </c>
      <c r="J1103" t="s">
        <v>2256</v>
      </c>
    </row>
    <row r="1104" spans="7:10" x14ac:dyDescent="0.2">
      <c r="G1104" t="str">
        <f t="shared" si="38"/>
        <v>RKLCRT H &amp; F (NORTH)</v>
      </c>
      <c r="H1104" t="str">
        <f t="shared" si="39"/>
        <v>RKL</v>
      </c>
      <c r="I1104" t="s">
        <v>2259</v>
      </c>
      <c r="J1104" t="s">
        <v>2258</v>
      </c>
    </row>
    <row r="1105" spans="7:10" x14ac:dyDescent="0.2">
      <c r="G1105" t="str">
        <f t="shared" si="38"/>
        <v>RKLCRT H &amp; F (SOUTH)</v>
      </c>
      <c r="H1105" t="str">
        <f t="shared" si="39"/>
        <v>RKL</v>
      </c>
      <c r="I1105" t="s">
        <v>2261</v>
      </c>
      <c r="J1105" t="s">
        <v>2260</v>
      </c>
    </row>
    <row r="1106" spans="7:10" x14ac:dyDescent="0.2">
      <c r="G1106" t="str">
        <f t="shared" si="38"/>
        <v>RKLDOVE WARD</v>
      </c>
      <c r="H1106" t="str">
        <f t="shared" si="39"/>
        <v>RKL</v>
      </c>
      <c r="I1106" t="s">
        <v>2263</v>
      </c>
      <c r="J1106" t="s">
        <v>2262</v>
      </c>
    </row>
    <row r="1107" spans="7:10" x14ac:dyDescent="0.2">
      <c r="G1107" t="str">
        <f t="shared" si="38"/>
        <v>RKLDR C ROBERTS</v>
      </c>
      <c r="H1107" t="str">
        <f t="shared" si="39"/>
        <v>RKL</v>
      </c>
      <c r="I1107" t="s">
        <v>2265</v>
      </c>
      <c r="J1107" t="s">
        <v>2264</v>
      </c>
    </row>
    <row r="1108" spans="7:10" x14ac:dyDescent="0.2">
      <c r="G1108" t="str">
        <f t="shared" si="38"/>
        <v>RKLDR M SOHANI</v>
      </c>
      <c r="H1108" t="str">
        <f t="shared" si="39"/>
        <v>RKL</v>
      </c>
      <c r="I1108" t="s">
        <v>2267</v>
      </c>
      <c r="J1108" t="s">
        <v>2266</v>
      </c>
    </row>
    <row r="1109" spans="7:10" x14ac:dyDescent="0.2">
      <c r="G1109" t="str">
        <f t="shared" si="38"/>
        <v>RKLEALING WOMENS MENTAL HEALTH FORUM</v>
      </c>
      <c r="H1109" t="str">
        <f t="shared" si="39"/>
        <v>RKL</v>
      </c>
      <c r="I1109" t="s">
        <v>2269</v>
      </c>
      <c r="J1109" t="s">
        <v>2268</v>
      </c>
    </row>
    <row r="1110" spans="7:10" x14ac:dyDescent="0.2">
      <c r="G1110" t="str">
        <f t="shared" si="38"/>
        <v>RKLEIS</v>
      </c>
      <c r="H1110" t="str">
        <f t="shared" si="39"/>
        <v>RKL</v>
      </c>
      <c r="I1110" t="s">
        <v>2271</v>
      </c>
      <c r="J1110" t="s">
        <v>2270</v>
      </c>
    </row>
    <row r="1111" spans="7:10" x14ac:dyDescent="0.2">
      <c r="G1111" t="str">
        <f t="shared" si="38"/>
        <v>RKLEPS</v>
      </c>
      <c r="H1111" t="str">
        <f t="shared" si="39"/>
        <v>RKL</v>
      </c>
      <c r="I1111" t="s">
        <v>2273</v>
      </c>
      <c r="J1111" t="s">
        <v>2272</v>
      </c>
    </row>
    <row r="1112" spans="7:10" x14ac:dyDescent="0.2">
      <c r="G1112" t="str">
        <f t="shared" si="38"/>
        <v>RKLGUNNERSBURY DAY HOSPITAL</v>
      </c>
      <c r="H1112" t="str">
        <f t="shared" si="39"/>
        <v>RKL</v>
      </c>
      <c r="I1112" t="s">
        <v>2275</v>
      </c>
      <c r="J1112" t="s">
        <v>2274</v>
      </c>
    </row>
    <row r="1113" spans="7:10" x14ac:dyDescent="0.2">
      <c r="G1113" t="str">
        <f t="shared" si="38"/>
        <v>RKLGUNNESBURY</v>
      </c>
      <c r="H1113" t="str">
        <f t="shared" si="39"/>
        <v>RKL</v>
      </c>
      <c r="I1113" t="s">
        <v>2277</v>
      </c>
      <c r="J1113" t="s">
        <v>2276</v>
      </c>
    </row>
    <row r="1114" spans="7:10" x14ac:dyDescent="0.2">
      <c r="G1114" t="str">
        <f t="shared" si="38"/>
        <v>RKLHAMMERSMITH &amp; FULHAM MENTAL HEALTH UNIT</v>
      </c>
      <c r="H1114" t="str">
        <f t="shared" si="39"/>
        <v>RKL</v>
      </c>
      <c r="I1114" t="s">
        <v>2279</v>
      </c>
      <c r="J1114" t="s">
        <v>2278</v>
      </c>
    </row>
    <row r="1115" spans="7:10" x14ac:dyDescent="0.2">
      <c r="G1115" t="str">
        <f t="shared" si="38"/>
        <v>RKLHAMMERSMITH AND FULHAM MH UNIT</v>
      </c>
      <c r="H1115" t="str">
        <f t="shared" si="39"/>
        <v>RKL</v>
      </c>
      <c r="I1115" t="s">
        <v>2281</v>
      </c>
      <c r="J1115" t="s">
        <v>2280</v>
      </c>
    </row>
    <row r="1116" spans="7:10" x14ac:dyDescent="0.2">
      <c r="G1116" t="str">
        <f t="shared" si="38"/>
        <v>RKLHTT LAKESIDE MENTAL HEALTH</v>
      </c>
      <c r="H1116" t="str">
        <f t="shared" si="39"/>
        <v>RKL</v>
      </c>
      <c r="I1116" t="s">
        <v>2283</v>
      </c>
      <c r="J1116" t="s">
        <v>2282</v>
      </c>
    </row>
    <row r="1117" spans="7:10" x14ac:dyDescent="0.2">
      <c r="G1117" t="str">
        <f t="shared" si="38"/>
        <v>RKLIMPACT</v>
      </c>
      <c r="H1117" t="str">
        <f t="shared" si="39"/>
        <v>RKL</v>
      </c>
      <c r="I1117" t="s">
        <v>2285</v>
      </c>
      <c r="J1117" t="s">
        <v>2284</v>
      </c>
    </row>
    <row r="1118" spans="7:10" x14ac:dyDescent="0.2">
      <c r="G1118" t="str">
        <f t="shared" ref="G1118:G1171" si="40">H1118&amp;I1118</f>
        <v>RKLJOHN CONOLLY WING</v>
      </c>
      <c r="H1118" t="str">
        <f t="shared" si="39"/>
        <v>RKL</v>
      </c>
      <c r="I1118" t="s">
        <v>2287</v>
      </c>
      <c r="J1118" t="s">
        <v>2286</v>
      </c>
    </row>
    <row r="1119" spans="7:10" x14ac:dyDescent="0.2">
      <c r="G1119" t="str">
        <f t="shared" si="40"/>
        <v>RKLLAKESIDE UNIT</v>
      </c>
      <c r="H1119" t="str">
        <f t="shared" si="39"/>
        <v>RKL</v>
      </c>
      <c r="I1119" t="s">
        <v>2289</v>
      </c>
      <c r="J1119" t="s">
        <v>2288</v>
      </c>
    </row>
    <row r="1120" spans="7:10" x14ac:dyDescent="0.2">
      <c r="G1120" t="str">
        <f t="shared" si="40"/>
        <v>RKLLIMES</v>
      </c>
      <c r="H1120" t="str">
        <f t="shared" si="39"/>
        <v>RKL</v>
      </c>
      <c r="I1120" t="s">
        <v>2291</v>
      </c>
      <c r="J1120" t="s">
        <v>2290</v>
      </c>
    </row>
    <row r="1121" spans="7:10" x14ac:dyDescent="0.2">
      <c r="G1121" t="str">
        <f t="shared" si="40"/>
        <v>RKLLOCAL SECURE UNIT (TONY HILLIS WING)</v>
      </c>
      <c r="H1121" t="str">
        <f t="shared" si="39"/>
        <v>RKL</v>
      </c>
      <c r="I1121" t="s">
        <v>2293</v>
      </c>
      <c r="J1121" t="s">
        <v>2292</v>
      </c>
    </row>
    <row r="1122" spans="7:10" x14ac:dyDescent="0.2">
      <c r="G1122" t="str">
        <f t="shared" si="40"/>
        <v>RKLLOCAL SECURE UNIT(UXBRIDGE ROAD)</v>
      </c>
      <c r="H1122" t="str">
        <f t="shared" si="39"/>
        <v>RKL</v>
      </c>
      <c r="I1122" t="s">
        <v>2295</v>
      </c>
      <c r="J1122" t="s">
        <v>2294</v>
      </c>
    </row>
    <row r="1123" spans="7:10" x14ac:dyDescent="0.2">
      <c r="G1123" t="str">
        <f t="shared" si="40"/>
        <v>RKLMANOR GATE</v>
      </c>
      <c r="H1123" t="str">
        <f t="shared" si="39"/>
        <v>RKL</v>
      </c>
      <c r="I1123" t="s">
        <v>2297</v>
      </c>
      <c r="J1123" t="s">
        <v>2296</v>
      </c>
    </row>
    <row r="1124" spans="7:10" x14ac:dyDescent="0.2">
      <c r="G1124" t="str">
        <f t="shared" si="40"/>
        <v>RKLMEDWAY LODGE</v>
      </c>
      <c r="H1124" t="str">
        <f t="shared" si="39"/>
        <v>RKL</v>
      </c>
      <c r="I1124" t="s">
        <v>2299</v>
      </c>
      <c r="J1124" t="s">
        <v>2298</v>
      </c>
    </row>
    <row r="1125" spans="7:10" x14ac:dyDescent="0.2">
      <c r="G1125" t="str">
        <f t="shared" si="40"/>
        <v>RKLOLDER PEOPLES DAY HOSPITAL</v>
      </c>
      <c r="H1125" t="str">
        <f t="shared" si="39"/>
        <v>RKL</v>
      </c>
      <c r="I1125" t="s">
        <v>2301</v>
      </c>
      <c r="J1125" t="s">
        <v>2300</v>
      </c>
    </row>
    <row r="1126" spans="7:10" x14ac:dyDescent="0.2">
      <c r="G1126" t="str">
        <f t="shared" si="40"/>
        <v>RKLPENNY SANGHAM DAY HOSPITAL</v>
      </c>
      <c r="H1126" t="str">
        <f t="shared" si="39"/>
        <v>RKL</v>
      </c>
      <c r="I1126" t="s">
        <v>2303</v>
      </c>
      <c r="J1126" t="s">
        <v>2302</v>
      </c>
    </row>
    <row r="1127" spans="7:10" x14ac:dyDescent="0.2">
      <c r="G1127" t="str">
        <f t="shared" si="40"/>
        <v>RKLRICHFORD GATE</v>
      </c>
      <c r="H1127" t="str">
        <f t="shared" si="39"/>
        <v>RKL</v>
      </c>
      <c r="I1127" t="s">
        <v>2305</v>
      </c>
      <c r="J1127" t="s">
        <v>2304</v>
      </c>
    </row>
    <row r="1128" spans="7:10" x14ac:dyDescent="0.2">
      <c r="G1128" t="str">
        <f t="shared" si="40"/>
        <v>RKLRISE AOT EALING</v>
      </c>
      <c r="H1128" t="str">
        <f t="shared" si="39"/>
        <v>RKL</v>
      </c>
      <c r="I1128" t="s">
        <v>2307</v>
      </c>
      <c r="J1128" t="s">
        <v>2306</v>
      </c>
    </row>
    <row r="1129" spans="7:10" x14ac:dyDescent="0.2">
      <c r="G1129" t="str">
        <f t="shared" si="40"/>
        <v>RKLSOUTHALL-NORWOOD MHRC</v>
      </c>
      <c r="H1129" t="str">
        <f t="shared" si="39"/>
        <v>RKL</v>
      </c>
      <c r="I1129" t="s">
        <v>2309</v>
      </c>
      <c r="J1129" t="s">
        <v>2308</v>
      </c>
    </row>
    <row r="1130" spans="7:10" x14ac:dyDescent="0.2">
      <c r="G1130" t="str">
        <f t="shared" si="40"/>
        <v>RKLST BERNARD'S WING</v>
      </c>
      <c r="H1130" t="str">
        <f t="shared" si="39"/>
        <v>RKL</v>
      </c>
      <c r="I1130" t="s">
        <v>2311</v>
      </c>
      <c r="J1130" t="s">
        <v>2310</v>
      </c>
    </row>
    <row r="1131" spans="7:10" x14ac:dyDescent="0.2">
      <c r="G1131" t="str">
        <f t="shared" si="40"/>
        <v>RKLST VINCENTS</v>
      </c>
      <c r="H1131" t="str">
        <f t="shared" si="39"/>
        <v>RKL</v>
      </c>
      <c r="I1131" t="s">
        <v>2313</v>
      </c>
      <c r="J1131" t="s">
        <v>2312</v>
      </c>
    </row>
    <row r="1132" spans="7:10" x14ac:dyDescent="0.2">
      <c r="G1132" t="str">
        <f t="shared" si="40"/>
        <v>RKLTHAMES LODGE</v>
      </c>
      <c r="H1132" t="str">
        <f t="shared" si="39"/>
        <v>RKL</v>
      </c>
      <c r="I1132" t="s">
        <v>2315</v>
      </c>
      <c r="J1132" t="s">
        <v>2314</v>
      </c>
    </row>
    <row r="1133" spans="7:10" x14ac:dyDescent="0.2">
      <c r="G1133" t="str">
        <f t="shared" si="40"/>
        <v>RKLTHE LIMES</v>
      </c>
      <c r="H1133" t="str">
        <f t="shared" si="39"/>
        <v>RKL</v>
      </c>
      <c r="I1133" t="s">
        <v>2317</v>
      </c>
      <c r="J1133" t="s">
        <v>2316</v>
      </c>
    </row>
    <row r="1134" spans="7:10" x14ac:dyDescent="0.2">
      <c r="G1134" t="str">
        <f t="shared" si="40"/>
        <v>RKLTHE ORCHARD</v>
      </c>
      <c r="H1134" t="str">
        <f t="shared" si="39"/>
        <v>RKL</v>
      </c>
      <c r="I1134" t="s">
        <v>2319</v>
      </c>
      <c r="J1134" t="s">
        <v>2318</v>
      </c>
    </row>
    <row r="1135" spans="7:10" x14ac:dyDescent="0.2">
      <c r="G1135" t="str">
        <f t="shared" si="40"/>
        <v>RKLTHREE BRIDGES REGIONAL SECURE UNIT</v>
      </c>
      <c r="H1135" t="str">
        <f t="shared" si="39"/>
        <v>RKL</v>
      </c>
      <c r="I1135" t="s">
        <v>2320</v>
      </c>
      <c r="J1135" t="s">
        <v>2298</v>
      </c>
    </row>
    <row r="1136" spans="7:10" x14ac:dyDescent="0.2">
      <c r="G1136" t="str">
        <f t="shared" si="40"/>
        <v>RL1ROBERT JONES AND AGNES HUNT ORTHOPAEDIC HOSPITAL</v>
      </c>
      <c r="H1136" t="str">
        <f t="shared" si="39"/>
        <v>RL1</v>
      </c>
      <c r="I1136" t="s">
        <v>2322</v>
      </c>
      <c r="J1136" t="s">
        <v>2321</v>
      </c>
    </row>
    <row r="1137" spans="7:10" x14ac:dyDescent="0.2">
      <c r="G1137" t="str">
        <f t="shared" si="40"/>
        <v>RL4CANNOCK CHASE HOSPITAL</v>
      </c>
      <c r="H1137" t="str">
        <f t="shared" si="39"/>
        <v>RL4</v>
      </c>
      <c r="I1137" t="s">
        <v>717</v>
      </c>
      <c r="J1137" t="s">
        <v>2323</v>
      </c>
    </row>
    <row r="1138" spans="7:10" x14ac:dyDescent="0.2">
      <c r="G1138" t="str">
        <f t="shared" si="40"/>
        <v>RL4NEW CROSS HOSPITAL</v>
      </c>
      <c r="H1138" t="str">
        <f t="shared" si="39"/>
        <v>RL4</v>
      </c>
      <c r="I1138" t="s">
        <v>375</v>
      </c>
      <c r="J1138" t="s">
        <v>2324</v>
      </c>
    </row>
    <row r="1139" spans="7:10" x14ac:dyDescent="0.2">
      <c r="G1139" t="str">
        <f t="shared" si="40"/>
        <v>RL4STAFFORD HOSPITAL</v>
      </c>
      <c r="H1139" t="str">
        <f t="shared" si="39"/>
        <v>RL4</v>
      </c>
      <c r="I1139" t="s">
        <v>2168</v>
      </c>
      <c r="J1139" t="s">
        <v>2325</v>
      </c>
    </row>
    <row r="1140" spans="7:10" x14ac:dyDescent="0.2">
      <c r="G1140" t="str">
        <f t="shared" si="40"/>
        <v>RL4THE PHOENIX HEALTH CENTRE</v>
      </c>
      <c r="H1140" t="str">
        <f t="shared" si="39"/>
        <v>RL4</v>
      </c>
      <c r="I1140" t="s">
        <v>2327</v>
      </c>
      <c r="J1140" t="s">
        <v>2326</v>
      </c>
    </row>
    <row r="1141" spans="7:10" x14ac:dyDescent="0.2">
      <c r="G1141" t="str">
        <f t="shared" si="40"/>
        <v>RL4WEST PARK HOSPITAL</v>
      </c>
      <c r="H1141" t="str">
        <f t="shared" ref="H1141:H1196" si="41">LEFT(J1141,3)</f>
        <v>RL4</v>
      </c>
      <c r="I1141" t="s">
        <v>2329</v>
      </c>
      <c r="J1141" t="s">
        <v>14158</v>
      </c>
    </row>
    <row r="1142" spans="7:10" x14ac:dyDescent="0.2">
      <c r="G1142" t="str">
        <f t="shared" si="40"/>
        <v>RLQHEREFORD COUNTY HOSPITAL</v>
      </c>
      <c r="H1142" t="str">
        <f t="shared" si="41"/>
        <v>RLQ</v>
      </c>
      <c r="I1142" t="s">
        <v>2332</v>
      </c>
      <c r="J1142" t="s">
        <v>2331</v>
      </c>
    </row>
    <row r="1143" spans="7:10" x14ac:dyDescent="0.2">
      <c r="G1143" t="str">
        <f t="shared" si="40"/>
        <v>RLTCOVENTRY AND WARWICKS HOSPITAL FACILITIES</v>
      </c>
      <c r="H1143" t="str">
        <f t="shared" si="41"/>
        <v>RLT</v>
      </c>
      <c r="I1143" t="s">
        <v>2334</v>
      </c>
      <c r="J1143" t="s">
        <v>2333</v>
      </c>
    </row>
    <row r="1144" spans="7:10" x14ac:dyDescent="0.2">
      <c r="G1144" t="str">
        <f t="shared" si="40"/>
        <v>RLTGEORGE ELIOT HOSPITAL - ACUTE SERVICES</v>
      </c>
      <c r="H1144" t="str">
        <f t="shared" si="41"/>
        <v>RLT</v>
      </c>
      <c r="I1144" t="s">
        <v>2336</v>
      </c>
      <c r="J1144" t="s">
        <v>2335</v>
      </c>
    </row>
    <row r="1145" spans="7:10" x14ac:dyDescent="0.2">
      <c r="G1145" t="str">
        <f t="shared" si="40"/>
        <v>RLTHINCKLEY AND DISTRICT HOSPITAL</v>
      </c>
      <c r="H1145" t="str">
        <f t="shared" si="41"/>
        <v>RLT</v>
      </c>
      <c r="I1145" t="s">
        <v>2338</v>
      </c>
      <c r="J1145" t="s">
        <v>2337</v>
      </c>
    </row>
    <row r="1146" spans="7:10" x14ac:dyDescent="0.2">
      <c r="G1146" t="str">
        <f t="shared" si="40"/>
        <v>RLYBRADWELL HOSPITAL- MENTAL HEALTH</v>
      </c>
      <c r="H1146" t="str">
        <f t="shared" si="41"/>
        <v>RLY</v>
      </c>
      <c r="I1146" t="s">
        <v>2341</v>
      </c>
      <c r="J1146" t="s">
        <v>2340</v>
      </c>
    </row>
    <row r="1147" spans="7:10" x14ac:dyDescent="0.2">
      <c r="G1147" t="str">
        <f t="shared" si="40"/>
        <v>RLYCHEADLE HOSPITAL- NORTH STAFFS COMBINED HEALTHCARE</v>
      </c>
      <c r="H1147" t="str">
        <f t="shared" si="41"/>
        <v>RLY</v>
      </c>
      <c r="I1147" t="s">
        <v>2343</v>
      </c>
      <c r="J1147" t="s">
        <v>2342</v>
      </c>
    </row>
    <row r="1148" spans="7:10" x14ac:dyDescent="0.2">
      <c r="G1148" t="str">
        <f t="shared" si="40"/>
        <v>RLYDARWIN CENTRE</v>
      </c>
      <c r="H1148" t="str">
        <f t="shared" si="41"/>
        <v>RLY</v>
      </c>
      <c r="I1148" t="s">
        <v>2345</v>
      </c>
      <c r="J1148" t="s">
        <v>2344</v>
      </c>
    </row>
    <row r="1149" spans="7:10" x14ac:dyDescent="0.2">
      <c r="G1149" t="str">
        <f t="shared" si="40"/>
        <v>RLYDRAGON SQUARE COMMUNITY UNIT</v>
      </c>
      <c r="H1149" t="str">
        <f t="shared" si="41"/>
        <v>RLY</v>
      </c>
      <c r="I1149" t="s">
        <v>2347</v>
      </c>
      <c r="J1149" t="s">
        <v>2346</v>
      </c>
    </row>
    <row r="1150" spans="7:10" x14ac:dyDescent="0.2">
      <c r="G1150" t="str">
        <f t="shared" si="40"/>
        <v>RLYESTATES DEPARTMENT</v>
      </c>
      <c r="H1150" t="str">
        <f t="shared" si="41"/>
        <v>RLY</v>
      </c>
      <c r="I1150" t="s">
        <v>2349</v>
      </c>
      <c r="J1150" t="s">
        <v>2348</v>
      </c>
    </row>
    <row r="1151" spans="7:10" x14ac:dyDescent="0.2">
      <c r="G1151" t="str">
        <f t="shared" si="40"/>
        <v>RLYFLORENCE HOUSE</v>
      </c>
      <c r="H1151" t="str">
        <f t="shared" si="41"/>
        <v>RLY</v>
      </c>
      <c r="I1151" t="s">
        <v>2351</v>
      </c>
      <c r="J1151" t="s">
        <v>2350</v>
      </c>
    </row>
    <row r="1152" spans="7:10" x14ac:dyDescent="0.2">
      <c r="G1152" t="str">
        <f t="shared" si="40"/>
        <v>RLYHARPLANDS HOSPITAL</v>
      </c>
      <c r="H1152" t="str">
        <f t="shared" si="41"/>
        <v>RLY</v>
      </c>
      <c r="I1152" t="s">
        <v>2353</v>
      </c>
      <c r="J1152" t="s">
        <v>2352</v>
      </c>
    </row>
    <row r="1153" spans="7:10" x14ac:dyDescent="0.2">
      <c r="G1153" t="str">
        <f t="shared" si="40"/>
        <v>RLYHEALTH RECORDS DEPARTMENT</v>
      </c>
      <c r="H1153" t="str">
        <f t="shared" si="41"/>
        <v>RLY</v>
      </c>
      <c r="I1153" t="s">
        <v>2355</v>
      </c>
      <c r="J1153" t="s">
        <v>2354</v>
      </c>
    </row>
    <row r="1154" spans="7:10" x14ac:dyDescent="0.2">
      <c r="G1154" t="str">
        <f t="shared" si="40"/>
        <v>RLYI.T. DEPARTMENT</v>
      </c>
      <c r="H1154" t="str">
        <f t="shared" si="41"/>
        <v>RLY</v>
      </c>
      <c r="I1154" t="s">
        <v>2357</v>
      </c>
      <c r="J1154" t="s">
        <v>2356</v>
      </c>
    </row>
    <row r="1155" spans="7:10" x14ac:dyDescent="0.2">
      <c r="G1155" t="str">
        <f t="shared" si="40"/>
        <v>RLYKNIVEDON HALL</v>
      </c>
      <c r="H1155" t="str">
        <f t="shared" si="41"/>
        <v>RLY</v>
      </c>
      <c r="I1155" t="s">
        <v>2359</v>
      </c>
      <c r="J1155" t="s">
        <v>2358</v>
      </c>
    </row>
    <row r="1156" spans="7:10" x14ac:dyDescent="0.2">
      <c r="G1156" t="str">
        <f t="shared" si="40"/>
        <v>RLYLONGTON HOSPITAL- MENTAL HEALTH</v>
      </c>
      <c r="H1156" t="str">
        <f t="shared" si="41"/>
        <v>RLY</v>
      </c>
      <c r="I1156" t="s">
        <v>2361</v>
      </c>
      <c r="J1156" t="s">
        <v>2360</v>
      </c>
    </row>
    <row r="1157" spans="7:10" x14ac:dyDescent="0.2">
      <c r="G1157" t="str">
        <f t="shared" si="40"/>
        <v>RLYMEDICAL INSTITUTE</v>
      </c>
      <c r="H1157" t="str">
        <f t="shared" si="41"/>
        <v>RLY</v>
      </c>
      <c r="I1157" t="s">
        <v>2363</v>
      </c>
      <c r="J1157" t="s">
        <v>2362</v>
      </c>
    </row>
    <row r="1158" spans="7:10" x14ac:dyDescent="0.2">
      <c r="G1158" t="str">
        <f t="shared" si="40"/>
        <v>RLYNEUROPSYCHIATRY</v>
      </c>
      <c r="H1158" t="str">
        <f t="shared" si="41"/>
        <v>RLY</v>
      </c>
      <c r="I1158" t="s">
        <v>2365</v>
      </c>
      <c r="J1158" t="s">
        <v>2364</v>
      </c>
    </row>
    <row r="1159" spans="7:10" x14ac:dyDescent="0.2">
      <c r="G1159" t="str">
        <f t="shared" si="40"/>
        <v>RLYPARENT &amp; BABY UNIT</v>
      </c>
      <c r="H1159" t="str">
        <f t="shared" si="41"/>
        <v>RLY</v>
      </c>
      <c r="I1159" t="s">
        <v>2367</v>
      </c>
      <c r="J1159" t="s">
        <v>2366</v>
      </c>
    </row>
    <row r="1160" spans="7:10" x14ac:dyDescent="0.2">
      <c r="G1160" t="str">
        <f t="shared" si="40"/>
        <v>RLYSUMMERS VIEW</v>
      </c>
      <c r="H1160" t="str">
        <f t="shared" si="41"/>
        <v>RLY</v>
      </c>
      <c r="I1160" t="s">
        <v>2369</v>
      </c>
      <c r="J1160" t="s">
        <v>2368</v>
      </c>
    </row>
    <row r="1161" spans="7:10" x14ac:dyDescent="0.2">
      <c r="G1161" t="str">
        <f t="shared" si="40"/>
        <v>RLYTHE HOLBORN</v>
      </c>
      <c r="H1161" t="str">
        <f t="shared" si="41"/>
        <v>RLY</v>
      </c>
      <c r="I1161" t="s">
        <v>2371</v>
      </c>
      <c r="J1161" t="s">
        <v>2370</v>
      </c>
    </row>
    <row r="1162" spans="7:10" x14ac:dyDescent="0.2">
      <c r="G1162" t="str">
        <f t="shared" si="40"/>
        <v>RLYUNIVERSITY HOSPITAL OF NORTH STAFFORDSHIRE</v>
      </c>
      <c r="H1162" t="str">
        <f t="shared" si="41"/>
        <v>RLY</v>
      </c>
      <c r="I1162" t="s">
        <v>2177</v>
      </c>
      <c r="J1162" t="s">
        <v>2372</v>
      </c>
    </row>
    <row r="1163" spans="7:10" x14ac:dyDescent="0.2">
      <c r="G1163" t="str">
        <f t="shared" si="40"/>
        <v>RM1CROMER HOSPITAL</v>
      </c>
      <c r="H1163" t="str">
        <f t="shared" si="41"/>
        <v>RM1</v>
      </c>
      <c r="I1163" t="s">
        <v>2374</v>
      </c>
      <c r="J1163" t="s">
        <v>2373</v>
      </c>
    </row>
    <row r="1164" spans="7:10" x14ac:dyDescent="0.2">
      <c r="G1164" t="str">
        <f t="shared" si="40"/>
        <v>RM1NORFOLK AND NORWICH UNIVERSITY HOSPITAL</v>
      </c>
      <c r="H1164" t="str">
        <f t="shared" si="41"/>
        <v>RM1</v>
      </c>
      <c r="I1164" t="s">
        <v>2376</v>
      </c>
      <c r="J1164" t="s">
        <v>2375</v>
      </c>
    </row>
    <row r="1165" spans="7:10" x14ac:dyDescent="0.2">
      <c r="G1165" t="str">
        <f t="shared" si="40"/>
        <v>RM3BIRCH HILL HOSPITAL</v>
      </c>
      <c r="H1165" t="str">
        <f t="shared" si="41"/>
        <v>RM3</v>
      </c>
      <c r="I1165" t="s">
        <v>5130</v>
      </c>
      <c r="J1165" t="s">
        <v>14523</v>
      </c>
    </row>
    <row r="1166" spans="7:10" x14ac:dyDescent="0.2">
      <c r="G1166" t="str">
        <f t="shared" si="40"/>
        <v>RM3FAIRFIELD GENERAL HOSPITAL</v>
      </c>
      <c r="H1166" t="str">
        <f t="shared" si="41"/>
        <v>RM3</v>
      </c>
      <c r="I1166" t="s">
        <v>5131</v>
      </c>
      <c r="J1166" t="s">
        <v>14524</v>
      </c>
    </row>
    <row r="1167" spans="7:10" x14ac:dyDescent="0.2">
      <c r="G1167" t="str">
        <f t="shared" si="40"/>
        <v>RM3ROCHDALE INFIRMARY</v>
      </c>
      <c r="H1167" t="str">
        <f t="shared" si="41"/>
        <v>RM3</v>
      </c>
      <c r="I1167" t="s">
        <v>5133</v>
      </c>
      <c r="J1167" t="s">
        <v>14525</v>
      </c>
    </row>
    <row r="1168" spans="7:10" x14ac:dyDescent="0.2">
      <c r="G1168" t="str">
        <f t="shared" si="40"/>
        <v>RM3ROYAL OLDHAM HOSPITAL</v>
      </c>
      <c r="H1168" t="str">
        <f t="shared" si="41"/>
        <v>RM3</v>
      </c>
      <c r="I1168" t="s">
        <v>5134</v>
      </c>
      <c r="J1168" t="s">
        <v>14526</v>
      </c>
    </row>
    <row r="1169" spans="7:10" x14ac:dyDescent="0.2">
      <c r="G1169" t="str">
        <f t="shared" si="40"/>
        <v>RM3SALFORD ROYAL</v>
      </c>
      <c r="H1169" t="str">
        <f t="shared" si="41"/>
        <v>RM3</v>
      </c>
      <c r="I1169" t="s">
        <v>2378</v>
      </c>
      <c r="J1169" t="s">
        <v>2377</v>
      </c>
    </row>
    <row r="1170" spans="7:10" x14ac:dyDescent="0.2">
      <c r="G1170" t="str">
        <f t="shared" si="40"/>
        <v>RMCROYAL BOLTON HOSPITAL</v>
      </c>
      <c r="H1170" t="str">
        <f t="shared" si="41"/>
        <v>RMC</v>
      </c>
      <c r="I1170" t="s">
        <v>2380</v>
      </c>
      <c r="J1170" t="s">
        <v>2379</v>
      </c>
    </row>
    <row r="1171" spans="7:10" x14ac:dyDescent="0.2">
      <c r="G1171" t="str">
        <f t="shared" si="40"/>
        <v>RMPTAMESIDE GENERAL HOSPITAL</v>
      </c>
      <c r="H1171" t="str">
        <f t="shared" si="41"/>
        <v>RMP</v>
      </c>
      <c r="I1171" t="s">
        <v>2382</v>
      </c>
      <c r="J1171" t="s">
        <v>2381</v>
      </c>
    </row>
    <row r="1172" spans="7:10" x14ac:dyDescent="0.2">
      <c r="G1172" t="str">
        <f t="shared" ref="G1172:G1234" si="42">H1172&amp;I1172</f>
        <v>RMYAIREY CLOSE</v>
      </c>
      <c r="H1172" t="str">
        <f t="shared" si="41"/>
        <v>RMY</v>
      </c>
      <c r="I1172" t="s">
        <v>2384</v>
      </c>
      <c r="J1172" t="s">
        <v>2383</v>
      </c>
    </row>
    <row r="1173" spans="7:10" x14ac:dyDescent="0.2">
      <c r="G1173" t="str">
        <f t="shared" si="42"/>
        <v>RMYAIREY CLOSE - TIER 4 ADOLESCENT IN PATIENT UNIT</v>
      </c>
      <c r="H1173" t="str">
        <f t="shared" si="41"/>
        <v>RMY</v>
      </c>
      <c r="I1173" t="s">
        <v>2386</v>
      </c>
      <c r="J1173" t="s">
        <v>2385</v>
      </c>
    </row>
    <row r="1174" spans="7:10" x14ac:dyDescent="0.2">
      <c r="G1174" t="str">
        <f t="shared" si="42"/>
        <v>RMYBECCLES AND DISTRICT HOSPITAL</v>
      </c>
      <c r="H1174" t="str">
        <f t="shared" si="41"/>
        <v>RMY</v>
      </c>
      <c r="I1174" t="s">
        <v>1628</v>
      </c>
      <c r="J1174" t="s">
        <v>2387</v>
      </c>
    </row>
    <row r="1175" spans="7:10" x14ac:dyDescent="0.2">
      <c r="G1175" t="str">
        <f t="shared" si="42"/>
        <v>RMYBICKLEY DAY HOSPITAL</v>
      </c>
      <c r="H1175" t="str">
        <f t="shared" si="41"/>
        <v>RMY</v>
      </c>
      <c r="I1175" t="s">
        <v>2389</v>
      </c>
      <c r="J1175" t="s">
        <v>2388</v>
      </c>
    </row>
    <row r="1176" spans="7:10" x14ac:dyDescent="0.2">
      <c r="G1176" t="str">
        <f t="shared" si="42"/>
        <v>RMYCARLTON COURT</v>
      </c>
      <c r="H1176" t="str">
        <f t="shared" si="41"/>
        <v>RMY</v>
      </c>
      <c r="I1176" t="s">
        <v>2391</v>
      </c>
      <c r="J1176" t="s">
        <v>2390</v>
      </c>
    </row>
    <row r="1177" spans="7:10" x14ac:dyDescent="0.2">
      <c r="G1177" t="str">
        <f t="shared" si="42"/>
        <v>RMYCHILTON HOUSES</v>
      </c>
      <c r="H1177" t="str">
        <f t="shared" si="41"/>
        <v>RMY</v>
      </c>
      <c r="I1177" t="s">
        <v>2393</v>
      </c>
      <c r="J1177" t="s">
        <v>2392</v>
      </c>
    </row>
    <row r="1178" spans="7:10" x14ac:dyDescent="0.2">
      <c r="G1178" t="str">
        <f t="shared" si="42"/>
        <v>RMYCOLEGATE</v>
      </c>
      <c r="H1178" t="str">
        <f t="shared" si="41"/>
        <v>RMY</v>
      </c>
      <c r="I1178" t="s">
        <v>2395</v>
      </c>
      <c r="J1178" t="s">
        <v>2394</v>
      </c>
    </row>
    <row r="1179" spans="7:10" x14ac:dyDescent="0.2">
      <c r="G1179" t="str">
        <f t="shared" si="42"/>
        <v>RMYCROMER HOSPITAL</v>
      </c>
      <c r="H1179" t="str">
        <f t="shared" si="41"/>
        <v>RMY</v>
      </c>
      <c r="I1179" t="s">
        <v>2374</v>
      </c>
      <c r="J1179" t="s">
        <v>2396</v>
      </c>
    </row>
    <row r="1180" spans="7:10" x14ac:dyDescent="0.2">
      <c r="G1180" t="str">
        <f t="shared" si="42"/>
        <v>RMYELIZABETH FRY BUILDING</v>
      </c>
      <c r="H1180" t="str">
        <f t="shared" si="41"/>
        <v>RMY</v>
      </c>
      <c r="I1180" t="s">
        <v>2398</v>
      </c>
      <c r="J1180" t="s">
        <v>2397</v>
      </c>
    </row>
    <row r="1181" spans="7:10" x14ac:dyDescent="0.2">
      <c r="G1181" t="str">
        <f t="shared" si="42"/>
        <v>RMYHARTISMERE HOSPITAL</v>
      </c>
      <c r="H1181" t="str">
        <f t="shared" si="41"/>
        <v>RMY</v>
      </c>
      <c r="I1181" t="s">
        <v>2400</v>
      </c>
      <c r="J1181" t="s">
        <v>2399</v>
      </c>
    </row>
    <row r="1182" spans="7:10" x14ac:dyDescent="0.2">
      <c r="G1182" t="str">
        <f t="shared" si="42"/>
        <v>RMYHELLESDON HOSPITAL</v>
      </c>
      <c r="H1182" t="str">
        <f t="shared" si="41"/>
        <v>RMY</v>
      </c>
      <c r="I1182" t="s">
        <v>2402</v>
      </c>
      <c r="J1182" t="s">
        <v>2401</v>
      </c>
    </row>
    <row r="1183" spans="7:10" x14ac:dyDescent="0.2">
      <c r="G1183" t="str">
        <f t="shared" si="42"/>
        <v>RMYHIGHLANDS</v>
      </c>
      <c r="H1183" t="str">
        <f t="shared" si="41"/>
        <v>RMY</v>
      </c>
      <c r="I1183" t="s">
        <v>2404</v>
      </c>
      <c r="J1183" t="s">
        <v>2403</v>
      </c>
    </row>
    <row r="1184" spans="7:10" x14ac:dyDescent="0.2">
      <c r="G1184" t="str">
        <f t="shared" si="42"/>
        <v>RMYHOLYWELLS</v>
      </c>
      <c r="H1184" t="str">
        <f t="shared" si="41"/>
        <v>RMY</v>
      </c>
      <c r="I1184" t="s">
        <v>2406</v>
      </c>
      <c r="J1184" t="s">
        <v>2405</v>
      </c>
    </row>
    <row r="1185" spans="7:10" x14ac:dyDescent="0.2">
      <c r="G1185" t="str">
        <f t="shared" si="42"/>
        <v>RMYIP3 8LY</v>
      </c>
      <c r="H1185" t="str">
        <f t="shared" si="41"/>
        <v>RMY</v>
      </c>
      <c r="I1185" t="s">
        <v>2408</v>
      </c>
      <c r="J1185" t="s">
        <v>2407</v>
      </c>
    </row>
    <row r="1186" spans="7:10" x14ac:dyDescent="0.2">
      <c r="G1186" t="str">
        <f t="shared" si="42"/>
        <v>RMYJAMES PAGET HOSPITAL</v>
      </c>
      <c r="H1186" t="str">
        <f t="shared" si="41"/>
        <v>RMY</v>
      </c>
      <c r="I1186" t="s">
        <v>2410</v>
      </c>
      <c r="J1186" t="s">
        <v>2409</v>
      </c>
    </row>
    <row r="1187" spans="7:10" x14ac:dyDescent="0.2">
      <c r="G1187" t="str">
        <f t="shared" si="42"/>
        <v>RMYJULIAN HOSPITAL</v>
      </c>
      <c r="H1187" t="str">
        <f t="shared" si="41"/>
        <v>RMY</v>
      </c>
      <c r="I1187" t="s">
        <v>2412</v>
      </c>
      <c r="J1187" t="s">
        <v>2411</v>
      </c>
    </row>
    <row r="1188" spans="7:10" x14ac:dyDescent="0.2">
      <c r="G1188" t="str">
        <f t="shared" si="42"/>
        <v>RMYKEEBLES YARD</v>
      </c>
      <c r="H1188" t="str">
        <f t="shared" si="41"/>
        <v>RMY</v>
      </c>
      <c r="I1188" t="s">
        <v>2414</v>
      </c>
      <c r="J1188" t="s">
        <v>2413</v>
      </c>
    </row>
    <row r="1189" spans="7:10" x14ac:dyDescent="0.2">
      <c r="G1189" t="str">
        <f t="shared" si="42"/>
        <v>RMYKINGS JUBILEE</v>
      </c>
      <c r="H1189" t="str">
        <f t="shared" si="41"/>
        <v>RMY</v>
      </c>
      <c r="I1189" t="s">
        <v>2416</v>
      </c>
      <c r="J1189" t="s">
        <v>2415</v>
      </c>
    </row>
    <row r="1190" spans="7:10" x14ac:dyDescent="0.2">
      <c r="G1190" t="str">
        <f t="shared" si="42"/>
        <v>RMYMEADOWLANDS</v>
      </c>
      <c r="H1190" t="str">
        <f t="shared" si="41"/>
        <v>RMY</v>
      </c>
      <c r="I1190" t="s">
        <v>2418</v>
      </c>
      <c r="J1190" t="s">
        <v>2417</v>
      </c>
    </row>
    <row r="1191" spans="7:10" x14ac:dyDescent="0.2">
      <c r="G1191" t="str">
        <f t="shared" si="42"/>
        <v>RMYMERIDEAN EAST</v>
      </c>
      <c r="H1191" t="str">
        <f t="shared" si="41"/>
        <v>RMY</v>
      </c>
      <c r="I1191" t="s">
        <v>2420</v>
      </c>
      <c r="J1191" t="s">
        <v>2419</v>
      </c>
    </row>
    <row r="1192" spans="7:10" x14ac:dyDescent="0.2">
      <c r="G1192" t="str">
        <f t="shared" si="42"/>
        <v>RMYNEWMARKET HOSPITAL</v>
      </c>
      <c r="H1192" t="str">
        <f t="shared" si="41"/>
        <v>RMY</v>
      </c>
      <c r="I1192" t="s">
        <v>1646</v>
      </c>
      <c r="J1192" t="s">
        <v>2421</v>
      </c>
    </row>
    <row r="1193" spans="7:10" x14ac:dyDescent="0.2">
      <c r="G1193" t="str">
        <f t="shared" si="42"/>
        <v>RMYNOR CAS LOWESTOFT AND WAVENEY</v>
      </c>
      <c r="H1193" t="str">
        <f t="shared" si="41"/>
        <v>RMY</v>
      </c>
      <c r="I1193" t="s">
        <v>2423</v>
      </c>
      <c r="J1193" t="s">
        <v>2422</v>
      </c>
    </row>
    <row r="1194" spans="7:10" x14ac:dyDescent="0.2">
      <c r="G1194" t="str">
        <f t="shared" si="42"/>
        <v>RMYNORFOLK AND NORWICH UNIVERSITY HOSPITAL</v>
      </c>
      <c r="H1194" t="str">
        <f t="shared" si="41"/>
        <v>RMY</v>
      </c>
      <c r="I1194" t="s">
        <v>2376</v>
      </c>
      <c r="J1194" t="s">
        <v>2424</v>
      </c>
    </row>
    <row r="1195" spans="7:10" x14ac:dyDescent="0.2">
      <c r="G1195" t="str">
        <f t="shared" si="42"/>
        <v>RMYNORTH WALSHAM COTTAGE HOSPITAL</v>
      </c>
      <c r="H1195" t="str">
        <f t="shared" si="41"/>
        <v>RMY</v>
      </c>
      <c r="I1195" t="s">
        <v>2426</v>
      </c>
      <c r="J1195" t="s">
        <v>2425</v>
      </c>
    </row>
    <row r="1196" spans="7:10" x14ac:dyDescent="0.2">
      <c r="G1196" t="str">
        <f t="shared" si="42"/>
        <v>RMYNORTHGATE HOSPITAL</v>
      </c>
      <c r="H1196" t="str">
        <f t="shared" si="41"/>
        <v>RMY</v>
      </c>
      <c r="I1196" t="s">
        <v>1634</v>
      </c>
      <c r="J1196" t="s">
        <v>2427</v>
      </c>
    </row>
    <row r="1197" spans="7:10" x14ac:dyDescent="0.2">
      <c r="G1197" t="str">
        <f t="shared" si="42"/>
        <v>RMYNORTHSIDE HOUSE</v>
      </c>
      <c r="H1197" t="str">
        <f t="shared" ref="H1197:H1259" si="43">LEFT(J1197,3)</f>
        <v>RMY</v>
      </c>
      <c r="I1197" t="s">
        <v>2429</v>
      </c>
      <c r="J1197" t="s">
        <v>2428</v>
      </c>
    </row>
    <row r="1198" spans="7:10" x14ac:dyDescent="0.2">
      <c r="G1198" t="str">
        <f t="shared" si="42"/>
        <v>RMYPATRICK STEAD HOSPITAL</v>
      </c>
      <c r="H1198" t="str">
        <f t="shared" si="43"/>
        <v>RMY</v>
      </c>
      <c r="I1198" t="s">
        <v>1636</v>
      </c>
      <c r="J1198" t="s">
        <v>2430</v>
      </c>
    </row>
    <row r="1199" spans="7:10" x14ac:dyDescent="0.2">
      <c r="G1199" t="str">
        <f t="shared" si="42"/>
        <v>RMYQUEEN ELIZABETH HOSPITAL</v>
      </c>
      <c r="H1199" t="str">
        <f t="shared" si="43"/>
        <v>RMY</v>
      </c>
      <c r="I1199" t="s">
        <v>405</v>
      </c>
      <c r="J1199" t="s">
        <v>2431</v>
      </c>
    </row>
    <row r="1200" spans="7:10" x14ac:dyDescent="0.2">
      <c r="G1200" t="str">
        <f t="shared" si="42"/>
        <v>RMYSOUTHWOLD HOSPITAL</v>
      </c>
      <c r="H1200" t="str">
        <f t="shared" si="43"/>
        <v>RMY</v>
      </c>
      <c r="I1200" t="s">
        <v>1638</v>
      </c>
      <c r="J1200" t="s">
        <v>2432</v>
      </c>
    </row>
    <row r="1201" spans="7:10" x14ac:dyDescent="0.2">
      <c r="G1201" t="str">
        <f t="shared" si="42"/>
        <v>RMYSPRINGWELL</v>
      </c>
      <c r="H1201" t="str">
        <f t="shared" si="43"/>
        <v>RMY</v>
      </c>
      <c r="I1201" t="s">
        <v>2434</v>
      </c>
      <c r="J1201" t="s">
        <v>2433</v>
      </c>
    </row>
    <row r="1202" spans="7:10" x14ac:dyDescent="0.2">
      <c r="G1202" t="str">
        <f t="shared" si="42"/>
        <v>RMYST CLEMENTS HOSPITAL</v>
      </c>
      <c r="H1202" t="str">
        <f t="shared" si="43"/>
        <v>RMY</v>
      </c>
      <c r="I1202" t="s">
        <v>2436</v>
      </c>
      <c r="J1202" t="s">
        <v>2435</v>
      </c>
    </row>
    <row r="1203" spans="7:10" x14ac:dyDescent="0.2">
      <c r="G1203" t="str">
        <f t="shared" si="42"/>
        <v>RMYST CLEMENTS HOSPITAL</v>
      </c>
      <c r="H1203" t="str">
        <f t="shared" si="43"/>
        <v>RMY</v>
      </c>
      <c r="I1203" t="s">
        <v>2436</v>
      </c>
      <c r="J1203" t="s">
        <v>2437</v>
      </c>
    </row>
    <row r="1204" spans="7:10" x14ac:dyDescent="0.2">
      <c r="G1204" t="str">
        <f t="shared" si="42"/>
        <v>RMYST STEPHENS</v>
      </c>
      <c r="H1204" t="str">
        <f t="shared" si="43"/>
        <v>RMY</v>
      </c>
      <c r="I1204" t="s">
        <v>2439</v>
      </c>
      <c r="J1204" t="s">
        <v>2438</v>
      </c>
    </row>
    <row r="1205" spans="7:10" x14ac:dyDescent="0.2">
      <c r="G1205" t="str">
        <f t="shared" si="42"/>
        <v>RMYST. LEONARDS HOSPITAL</v>
      </c>
      <c r="H1205" t="str">
        <f t="shared" si="43"/>
        <v>RMY</v>
      </c>
      <c r="I1205" t="s">
        <v>2441</v>
      </c>
      <c r="J1205" t="s">
        <v>2440</v>
      </c>
    </row>
    <row r="1206" spans="7:10" x14ac:dyDescent="0.2">
      <c r="G1206" t="str">
        <f t="shared" si="42"/>
        <v>RMYSTEPPING OUT</v>
      </c>
      <c r="H1206" t="str">
        <f t="shared" si="43"/>
        <v>RMY</v>
      </c>
      <c r="I1206" t="s">
        <v>2443</v>
      </c>
      <c r="J1206" t="s">
        <v>2442</v>
      </c>
    </row>
    <row r="1207" spans="7:10" x14ac:dyDescent="0.2">
      <c r="G1207" t="str">
        <f t="shared" si="42"/>
        <v>RMYTWO NINE EIGHT</v>
      </c>
      <c r="H1207" t="str">
        <f t="shared" si="43"/>
        <v>RMY</v>
      </c>
      <c r="I1207" t="s">
        <v>2445</v>
      </c>
      <c r="J1207" t="s">
        <v>2444</v>
      </c>
    </row>
    <row r="1208" spans="7:10" x14ac:dyDescent="0.2">
      <c r="G1208" t="str">
        <f t="shared" si="42"/>
        <v>RMYTWO NINE SIX</v>
      </c>
      <c r="H1208" t="str">
        <f t="shared" si="43"/>
        <v>RMY</v>
      </c>
      <c r="I1208" t="s">
        <v>2447</v>
      </c>
      <c r="J1208" t="s">
        <v>2446</v>
      </c>
    </row>
    <row r="1209" spans="7:10" x14ac:dyDescent="0.2">
      <c r="G1209" t="str">
        <f t="shared" si="42"/>
        <v>RMYVIOLET HILL DAY HOSPITAL</v>
      </c>
      <c r="H1209" t="str">
        <f t="shared" si="43"/>
        <v>RMY</v>
      </c>
      <c r="I1209" t="s">
        <v>2449</v>
      </c>
      <c r="J1209" t="s">
        <v>2448</v>
      </c>
    </row>
    <row r="1210" spans="7:10" x14ac:dyDescent="0.2">
      <c r="G1210" t="str">
        <f t="shared" si="42"/>
        <v>RMYWEDGEWOOD HOUSE, WEST SUFFOLK HOSPITAL</v>
      </c>
      <c r="H1210" t="str">
        <f t="shared" si="43"/>
        <v>RMY</v>
      </c>
      <c r="I1210" t="s">
        <v>2451</v>
      </c>
      <c r="J1210" t="s">
        <v>2450</v>
      </c>
    </row>
    <row r="1211" spans="7:10" x14ac:dyDescent="0.2">
      <c r="G1211" t="str">
        <f t="shared" si="42"/>
        <v>RMYWOODLANDS, IPSWICH HOSPITAL</v>
      </c>
      <c r="H1211" t="str">
        <f t="shared" si="43"/>
        <v>RMY</v>
      </c>
      <c r="I1211" t="s">
        <v>2453</v>
      </c>
      <c r="J1211" t="s">
        <v>2452</v>
      </c>
    </row>
    <row r="1212" spans="7:10" x14ac:dyDescent="0.2">
      <c r="G1212" t="str">
        <f t="shared" si="42"/>
        <v>RN3CHIPPENHAM COMMUNITY HOSPITAL</v>
      </c>
      <c r="H1212" t="str">
        <f t="shared" si="43"/>
        <v>RN3</v>
      </c>
      <c r="I1212" t="s">
        <v>250</v>
      </c>
      <c r="J1212" t="s">
        <v>2454</v>
      </c>
    </row>
    <row r="1213" spans="7:10" x14ac:dyDescent="0.2">
      <c r="G1213" t="str">
        <f t="shared" si="42"/>
        <v>RN3FAIRFORD HOSPITAL</v>
      </c>
      <c r="H1213" t="str">
        <f t="shared" si="43"/>
        <v>RN3</v>
      </c>
      <c r="I1213" t="s">
        <v>2456</v>
      </c>
      <c r="J1213" t="s">
        <v>2455</v>
      </c>
    </row>
    <row r="1214" spans="7:10" x14ac:dyDescent="0.2">
      <c r="G1214" t="str">
        <f t="shared" si="42"/>
        <v>RN3PAULTON MEMORIAL HOSPITAL</v>
      </c>
      <c r="H1214" t="str">
        <f t="shared" si="43"/>
        <v>RN3</v>
      </c>
      <c r="I1214" t="s">
        <v>253</v>
      </c>
      <c r="J1214" t="s">
        <v>2457</v>
      </c>
    </row>
    <row r="1215" spans="7:10" x14ac:dyDescent="0.2">
      <c r="G1215" t="str">
        <f t="shared" si="42"/>
        <v xml:space="preserve">RN3PRINCESS ANNE WING </v>
      </c>
      <c r="H1215" t="str">
        <f t="shared" si="43"/>
        <v>RN3</v>
      </c>
      <c r="I1215" t="s">
        <v>2459</v>
      </c>
      <c r="J1215" t="s">
        <v>2458</v>
      </c>
    </row>
    <row r="1216" spans="7:10" x14ac:dyDescent="0.2">
      <c r="G1216" t="str">
        <f t="shared" si="42"/>
        <v>RN3SAVERNAKE HOSPITAL</v>
      </c>
      <c r="H1216" t="str">
        <f t="shared" si="43"/>
        <v>RN3</v>
      </c>
      <c r="I1216" t="s">
        <v>2461</v>
      </c>
      <c r="J1216" t="s">
        <v>2460</v>
      </c>
    </row>
    <row r="1217" spans="7:10" x14ac:dyDescent="0.2">
      <c r="G1217" t="str">
        <f t="shared" si="42"/>
        <v>RN3SHEPTON MALLET COMMUNITY HOSPITAL</v>
      </c>
      <c r="H1217" t="str">
        <f t="shared" si="43"/>
        <v>RN3</v>
      </c>
      <c r="I1217" t="s">
        <v>974</v>
      </c>
      <c r="J1217" t="s">
        <v>2462</v>
      </c>
    </row>
    <row r="1218" spans="7:10" x14ac:dyDescent="0.2">
      <c r="G1218" t="str">
        <f t="shared" si="42"/>
        <v>RN3THE BRUNEL NHS TREATMENT CENTRE</v>
      </c>
      <c r="H1218" t="str">
        <f t="shared" si="43"/>
        <v>RN3</v>
      </c>
      <c r="I1218" t="s">
        <v>2464</v>
      </c>
      <c r="J1218" t="s">
        <v>2463</v>
      </c>
    </row>
    <row r="1219" spans="7:10" x14ac:dyDescent="0.2">
      <c r="G1219" t="str">
        <f t="shared" si="42"/>
        <v>RN3THE GREAT WESTERN HOSPITAL</v>
      </c>
      <c r="H1219" t="str">
        <f t="shared" si="43"/>
        <v>RN3</v>
      </c>
      <c r="I1219" t="s">
        <v>2466</v>
      </c>
      <c r="J1219" t="s">
        <v>2465</v>
      </c>
    </row>
    <row r="1220" spans="7:10" x14ac:dyDescent="0.2">
      <c r="G1220" t="str">
        <f t="shared" si="42"/>
        <v>RN3TROWBRIDGE COMMUNITY HOSPITAL</v>
      </c>
      <c r="H1220" t="str">
        <f t="shared" si="43"/>
        <v>RN3</v>
      </c>
      <c r="I1220" t="s">
        <v>256</v>
      </c>
      <c r="J1220" t="s">
        <v>2467</v>
      </c>
    </row>
    <row r="1221" spans="7:10" x14ac:dyDescent="0.2">
      <c r="G1221" t="str">
        <f t="shared" si="42"/>
        <v xml:space="preserve">RN3WARMINSTER COMMUNITY HOSPITAL </v>
      </c>
      <c r="H1221" t="str">
        <f t="shared" si="43"/>
        <v>RN3</v>
      </c>
      <c r="I1221" t="s">
        <v>2469</v>
      </c>
      <c r="J1221" t="s">
        <v>2468</v>
      </c>
    </row>
    <row r="1222" spans="7:10" x14ac:dyDescent="0.2">
      <c r="G1222" t="str">
        <f t="shared" si="42"/>
        <v>RN5ANDOVER WAR MEMORIAL HOSPITAL</v>
      </c>
      <c r="H1222" t="str">
        <f t="shared" si="43"/>
        <v>RN5</v>
      </c>
      <c r="I1222" t="s">
        <v>2471</v>
      </c>
      <c r="J1222" t="s">
        <v>2470</v>
      </c>
    </row>
    <row r="1223" spans="7:10" x14ac:dyDescent="0.2">
      <c r="G1223" t="str">
        <f t="shared" si="42"/>
        <v>RN5BASINGSTOKE AND NORTH HAMPSHIRE HOSPITAL</v>
      </c>
      <c r="H1223" t="str">
        <f t="shared" si="43"/>
        <v>RN5</v>
      </c>
      <c r="I1223" t="s">
        <v>2473</v>
      </c>
      <c r="J1223" t="s">
        <v>2472</v>
      </c>
    </row>
    <row r="1224" spans="7:10" x14ac:dyDescent="0.2">
      <c r="G1224" t="str">
        <f t="shared" si="42"/>
        <v>RN5NORTH HAMPSHIRE HOSPITAL (PARKLANDS) PAEDIATRIC OUTPATIENTS</v>
      </c>
      <c r="H1224" t="str">
        <f t="shared" si="43"/>
        <v>RN5</v>
      </c>
      <c r="I1224" t="s">
        <v>2475</v>
      </c>
      <c r="J1224" t="s">
        <v>2474</v>
      </c>
    </row>
    <row r="1225" spans="7:10" x14ac:dyDescent="0.2">
      <c r="G1225" t="str">
        <f t="shared" si="42"/>
        <v>RN5ROYAL HAMPSHIRE COUNTY HOSPITAL</v>
      </c>
      <c r="H1225" t="str">
        <f t="shared" si="43"/>
        <v>RN5</v>
      </c>
      <c r="I1225" t="s">
        <v>2477</v>
      </c>
      <c r="J1225" t="s">
        <v>2476</v>
      </c>
    </row>
    <row r="1226" spans="7:10" x14ac:dyDescent="0.2">
      <c r="G1226" t="str">
        <f t="shared" si="42"/>
        <v>RN7DARENT VALLEY HOSPITAL</v>
      </c>
      <c r="H1226" t="str">
        <f t="shared" si="43"/>
        <v>RN7</v>
      </c>
      <c r="I1226" t="s">
        <v>2479</v>
      </c>
      <c r="J1226" t="s">
        <v>2478</v>
      </c>
    </row>
    <row r="1227" spans="7:10" x14ac:dyDescent="0.2">
      <c r="G1227" t="str">
        <f t="shared" si="42"/>
        <v>RN7GRAVESHAM COMMUNITY HOSPITAL</v>
      </c>
      <c r="H1227" t="str">
        <f t="shared" si="43"/>
        <v>RN7</v>
      </c>
      <c r="I1227" t="s">
        <v>2481</v>
      </c>
      <c r="J1227" t="s">
        <v>2480</v>
      </c>
    </row>
    <row r="1228" spans="7:10" x14ac:dyDescent="0.2">
      <c r="G1228" t="str">
        <f t="shared" si="42"/>
        <v>RN7WOODLAND NHS TREATMENT CENTRE</v>
      </c>
      <c r="H1228" t="str">
        <f t="shared" si="43"/>
        <v>RN7</v>
      </c>
      <c r="I1228" t="s">
        <v>2483</v>
      </c>
      <c r="J1228" t="s">
        <v>2482</v>
      </c>
    </row>
    <row r="1229" spans="7:10" x14ac:dyDescent="0.2">
      <c r="G1229" t="str">
        <f t="shared" si="42"/>
        <v>RNACORBETT HOSPITAL</v>
      </c>
      <c r="H1229" t="str">
        <f t="shared" si="43"/>
        <v>RNA</v>
      </c>
      <c r="I1229" t="s">
        <v>2485</v>
      </c>
      <c r="J1229" t="s">
        <v>2484</v>
      </c>
    </row>
    <row r="1230" spans="7:10" x14ac:dyDescent="0.2">
      <c r="G1230" t="str">
        <f t="shared" si="42"/>
        <v>RNAGUEST HOSPITAL</v>
      </c>
      <c r="H1230" t="str">
        <f t="shared" si="43"/>
        <v>RNA</v>
      </c>
      <c r="I1230" t="s">
        <v>2487</v>
      </c>
      <c r="J1230" t="s">
        <v>2486</v>
      </c>
    </row>
    <row r="1231" spans="7:10" x14ac:dyDescent="0.2">
      <c r="G1231" t="str">
        <f t="shared" si="42"/>
        <v>RNARUSSELLS HALL HOSPITAL</v>
      </c>
      <c r="H1231" t="str">
        <f t="shared" si="43"/>
        <v>RNA</v>
      </c>
      <c r="I1231" t="s">
        <v>411</v>
      </c>
      <c r="J1231" t="s">
        <v>2488</v>
      </c>
    </row>
    <row r="1232" spans="7:10" x14ac:dyDescent="0.2">
      <c r="G1232" t="str">
        <f t="shared" si="42"/>
        <v>RNNABBEY VIEW</v>
      </c>
      <c r="H1232" t="str">
        <f t="shared" si="43"/>
        <v>RNN</v>
      </c>
      <c r="I1232" t="s">
        <v>2490</v>
      </c>
      <c r="J1232" t="s">
        <v>2489</v>
      </c>
    </row>
    <row r="1233" spans="7:10" x14ac:dyDescent="0.2">
      <c r="G1233" t="str">
        <f t="shared" si="42"/>
        <v>RNNALSTON MINOR INJURY UNIT</v>
      </c>
      <c r="H1233" t="str">
        <f t="shared" si="43"/>
        <v>RNN</v>
      </c>
      <c r="I1233" t="s">
        <v>2492</v>
      </c>
      <c r="J1233" t="s">
        <v>2491</v>
      </c>
    </row>
    <row r="1234" spans="7:10" x14ac:dyDescent="0.2">
      <c r="G1234" t="str">
        <f t="shared" si="42"/>
        <v>RNNALSTON MINOR INJURY UNIT</v>
      </c>
      <c r="H1234" t="str">
        <f t="shared" si="43"/>
        <v>RNN</v>
      </c>
      <c r="I1234" t="s">
        <v>2492</v>
      </c>
      <c r="J1234" t="s">
        <v>2493</v>
      </c>
    </row>
    <row r="1235" spans="7:10" x14ac:dyDescent="0.2">
      <c r="G1235" t="str">
        <f t="shared" ref="G1235:G1296" si="44">H1235&amp;I1235</f>
        <v>RNNBIRNHAM WOOD</v>
      </c>
      <c r="H1235" t="str">
        <f t="shared" si="43"/>
        <v>RNN</v>
      </c>
      <c r="I1235" t="s">
        <v>2495</v>
      </c>
      <c r="J1235" t="s">
        <v>2494</v>
      </c>
    </row>
    <row r="1236" spans="7:10" x14ac:dyDescent="0.2">
      <c r="G1236" t="str">
        <f t="shared" si="44"/>
        <v>RNNBRAM LONGSTAFFE NURSERY HEALTH VISITORS</v>
      </c>
      <c r="H1236" t="str">
        <f t="shared" si="43"/>
        <v>RNN</v>
      </c>
      <c r="I1236" t="s">
        <v>2497</v>
      </c>
      <c r="J1236" t="s">
        <v>2496</v>
      </c>
    </row>
    <row r="1237" spans="7:10" x14ac:dyDescent="0.2">
      <c r="G1237" t="str">
        <f t="shared" si="44"/>
        <v>RNNBRAMPTON HOSPITAL</v>
      </c>
      <c r="H1237" t="str">
        <f t="shared" si="43"/>
        <v>RNN</v>
      </c>
      <c r="I1237" t="s">
        <v>2499</v>
      </c>
      <c r="J1237" t="s">
        <v>2498</v>
      </c>
    </row>
    <row r="1238" spans="7:10" x14ac:dyDescent="0.2">
      <c r="G1238" t="str">
        <f t="shared" si="44"/>
        <v>RNNBRAMPTON HOSPITAL</v>
      </c>
      <c r="H1238" t="str">
        <f t="shared" si="43"/>
        <v>RNN</v>
      </c>
      <c r="I1238" t="s">
        <v>2499</v>
      </c>
      <c r="J1238" t="s">
        <v>2500</v>
      </c>
    </row>
    <row r="1239" spans="7:10" x14ac:dyDescent="0.2">
      <c r="G1239" t="str">
        <f t="shared" si="44"/>
        <v>RNNCALDEW ENTERPRISES</v>
      </c>
      <c r="H1239" t="str">
        <f t="shared" si="43"/>
        <v>RNN</v>
      </c>
      <c r="I1239" t="s">
        <v>2502</v>
      </c>
      <c r="J1239" t="s">
        <v>2501</v>
      </c>
    </row>
    <row r="1240" spans="7:10" x14ac:dyDescent="0.2">
      <c r="G1240" t="str">
        <f t="shared" si="44"/>
        <v>RNNCARLETON CLINIC</v>
      </c>
      <c r="H1240" t="str">
        <f t="shared" si="43"/>
        <v>RNN</v>
      </c>
      <c r="I1240" t="s">
        <v>2504</v>
      </c>
      <c r="J1240" t="s">
        <v>2503</v>
      </c>
    </row>
    <row r="1241" spans="7:10" x14ac:dyDescent="0.2">
      <c r="G1241" t="str">
        <f t="shared" si="44"/>
        <v>RNNCOCKERMOUTH COTTAGE HOSPITAL</v>
      </c>
      <c r="H1241" t="str">
        <f t="shared" si="43"/>
        <v>RNN</v>
      </c>
      <c r="I1241" t="s">
        <v>2506</v>
      </c>
      <c r="J1241" t="s">
        <v>2505</v>
      </c>
    </row>
    <row r="1242" spans="7:10" x14ac:dyDescent="0.2">
      <c r="G1242" t="str">
        <f t="shared" si="44"/>
        <v>RNNCOCKERMOUTH HOSPITAL</v>
      </c>
      <c r="H1242" t="str">
        <f t="shared" si="43"/>
        <v>RNN</v>
      </c>
      <c r="I1242" t="s">
        <v>2508</v>
      </c>
      <c r="J1242" t="s">
        <v>2507</v>
      </c>
    </row>
    <row r="1243" spans="7:10" x14ac:dyDescent="0.2">
      <c r="G1243" t="str">
        <f t="shared" si="44"/>
        <v>RNNCOMMUNITY PAEDIATRIC DEPARTMENT</v>
      </c>
      <c r="H1243" t="str">
        <f t="shared" si="43"/>
        <v>RNN</v>
      </c>
      <c r="I1243" t="s">
        <v>2510</v>
      </c>
      <c r="J1243" t="s">
        <v>2509</v>
      </c>
    </row>
    <row r="1244" spans="7:10" x14ac:dyDescent="0.2">
      <c r="G1244" t="str">
        <f t="shared" si="44"/>
        <v>RNNCOMMUNITY PAEDIATRICS</v>
      </c>
      <c r="H1244" t="str">
        <f t="shared" si="43"/>
        <v>RNN</v>
      </c>
      <c r="I1244" t="s">
        <v>2512</v>
      </c>
      <c r="J1244" t="s">
        <v>2511</v>
      </c>
    </row>
    <row r="1245" spans="7:10" x14ac:dyDescent="0.2">
      <c r="G1245" t="str">
        <f t="shared" si="44"/>
        <v>RNNCONDITION MANAGEMENT PROGRAMME</v>
      </c>
      <c r="H1245" t="str">
        <f t="shared" si="43"/>
        <v>RNN</v>
      </c>
      <c r="I1245" t="s">
        <v>2514</v>
      </c>
      <c r="J1245" t="s">
        <v>2513</v>
      </c>
    </row>
    <row r="1246" spans="7:10" x14ac:dyDescent="0.2">
      <c r="G1246" t="str">
        <f t="shared" si="44"/>
        <v>RNNCONISTON INSTITUTE</v>
      </c>
      <c r="H1246" t="str">
        <f t="shared" si="43"/>
        <v>RNN</v>
      </c>
      <c r="I1246" t="s">
        <v>2516</v>
      </c>
      <c r="J1246" t="s">
        <v>2515</v>
      </c>
    </row>
    <row r="1247" spans="7:10" x14ac:dyDescent="0.2">
      <c r="G1247" t="str">
        <f t="shared" si="44"/>
        <v>RNNCOPELAND UNIT</v>
      </c>
      <c r="H1247" t="str">
        <f t="shared" si="43"/>
        <v>RNN</v>
      </c>
      <c r="I1247" t="s">
        <v>2518</v>
      </c>
      <c r="J1247" t="s">
        <v>2517</v>
      </c>
    </row>
    <row r="1248" spans="7:10" x14ac:dyDescent="0.2">
      <c r="G1248" t="str">
        <f t="shared" si="44"/>
        <v>RNNCUMBERLAND INFIRMARY</v>
      </c>
      <c r="H1248" t="str">
        <f t="shared" si="43"/>
        <v>RNN</v>
      </c>
      <c r="I1248" t="s">
        <v>2520</v>
      </c>
      <c r="J1248" t="s">
        <v>2519</v>
      </c>
    </row>
    <row r="1249" spans="7:10" x14ac:dyDescent="0.2">
      <c r="G1249" t="str">
        <f t="shared" si="44"/>
        <v>RNNCUMBRIA DIABETES</v>
      </c>
      <c r="H1249" t="str">
        <f t="shared" si="43"/>
        <v>RNN</v>
      </c>
      <c r="I1249" t="s">
        <v>2522</v>
      </c>
      <c r="J1249" t="s">
        <v>2521</v>
      </c>
    </row>
    <row r="1250" spans="7:10" x14ac:dyDescent="0.2">
      <c r="G1250" t="str">
        <f t="shared" si="44"/>
        <v>RNNFIRST FLOOR (WEST)</v>
      </c>
      <c r="H1250" t="str">
        <f t="shared" si="43"/>
        <v>RNN</v>
      </c>
      <c r="I1250" t="s">
        <v>2524</v>
      </c>
      <c r="J1250" t="s">
        <v>2523</v>
      </c>
    </row>
    <row r="1251" spans="7:10" x14ac:dyDescent="0.2">
      <c r="G1251" t="str">
        <f t="shared" si="44"/>
        <v>RNNFLATT WALKS</v>
      </c>
      <c r="H1251" t="str">
        <f t="shared" si="43"/>
        <v>RNN</v>
      </c>
      <c r="I1251" t="s">
        <v>2526</v>
      </c>
      <c r="J1251" t="s">
        <v>2525</v>
      </c>
    </row>
    <row r="1252" spans="7:10" x14ac:dyDescent="0.2">
      <c r="G1252" t="str">
        <f t="shared" si="44"/>
        <v>RNNFRIZINGTON NURSERY</v>
      </c>
      <c r="H1252" t="str">
        <f t="shared" si="43"/>
        <v>RNN</v>
      </c>
      <c r="I1252" t="s">
        <v>2528</v>
      </c>
      <c r="J1252" t="s">
        <v>2527</v>
      </c>
    </row>
    <row r="1253" spans="7:10" x14ac:dyDescent="0.2">
      <c r="G1253" t="str">
        <f t="shared" si="44"/>
        <v>RNNFURNESS GENERAL HOSPITAL (MENTAL HEALTH)</v>
      </c>
      <c r="H1253" t="str">
        <f t="shared" si="43"/>
        <v>RNN</v>
      </c>
      <c r="I1253" t="s">
        <v>2530</v>
      </c>
      <c r="J1253" t="s">
        <v>2529</v>
      </c>
    </row>
    <row r="1254" spans="7:10" x14ac:dyDescent="0.2">
      <c r="G1254" t="str">
        <f t="shared" si="44"/>
        <v>RNNGREENGATE SURESTART</v>
      </c>
      <c r="H1254" t="str">
        <f t="shared" si="43"/>
        <v>RNN</v>
      </c>
      <c r="I1254" t="s">
        <v>2532</v>
      </c>
      <c r="J1254" t="s">
        <v>2531</v>
      </c>
    </row>
    <row r="1255" spans="7:10" x14ac:dyDescent="0.2">
      <c r="G1255" t="str">
        <f t="shared" si="44"/>
        <v>RNNHINDPOOL NURSERY</v>
      </c>
      <c r="H1255" t="str">
        <f t="shared" si="43"/>
        <v>RNN</v>
      </c>
      <c r="I1255" t="s">
        <v>2534</v>
      </c>
      <c r="J1255" t="s">
        <v>2533</v>
      </c>
    </row>
    <row r="1256" spans="7:10" x14ac:dyDescent="0.2">
      <c r="G1256" t="str">
        <f t="shared" si="44"/>
        <v>RNNHOOPS COMMUNITY GYM</v>
      </c>
      <c r="H1256" t="str">
        <f t="shared" si="43"/>
        <v>RNN</v>
      </c>
      <c r="I1256" t="s">
        <v>2536</v>
      </c>
      <c r="J1256" t="s">
        <v>2535</v>
      </c>
    </row>
    <row r="1257" spans="7:10" x14ac:dyDescent="0.2">
      <c r="G1257" t="str">
        <f t="shared" si="44"/>
        <v>RNNKESWICK HOSPITAL</v>
      </c>
      <c r="H1257" t="str">
        <f t="shared" si="43"/>
        <v>RNN</v>
      </c>
      <c r="I1257" t="s">
        <v>2538</v>
      </c>
      <c r="J1257" t="s">
        <v>2537</v>
      </c>
    </row>
    <row r="1258" spans="7:10" x14ac:dyDescent="0.2">
      <c r="G1258" t="str">
        <f t="shared" si="44"/>
        <v>RNNKESWICK MINOR INJURY UNIT</v>
      </c>
      <c r="H1258" t="str">
        <f t="shared" si="43"/>
        <v>RNN</v>
      </c>
      <c r="I1258" t="s">
        <v>2540</v>
      </c>
      <c r="J1258" t="s">
        <v>2539</v>
      </c>
    </row>
    <row r="1259" spans="7:10" x14ac:dyDescent="0.2">
      <c r="G1259" t="str">
        <f t="shared" si="44"/>
        <v>RNNKESWICK MINOR INJURY UNIT</v>
      </c>
      <c r="H1259" t="str">
        <f t="shared" si="43"/>
        <v>RNN</v>
      </c>
      <c r="I1259" t="s">
        <v>2540</v>
      </c>
      <c r="J1259" t="s">
        <v>2541</v>
      </c>
    </row>
    <row r="1260" spans="7:10" x14ac:dyDescent="0.2">
      <c r="G1260" t="str">
        <f t="shared" si="44"/>
        <v>RNNKIRKBY STEPHEN</v>
      </c>
      <c r="H1260" t="str">
        <f t="shared" ref="H1260:H1320" si="45">LEFT(J1260,3)</f>
        <v>RNN</v>
      </c>
      <c r="I1260" t="s">
        <v>2543</v>
      </c>
      <c r="J1260" t="s">
        <v>2542</v>
      </c>
    </row>
    <row r="1261" spans="7:10" x14ac:dyDescent="0.2">
      <c r="G1261" t="str">
        <f t="shared" si="44"/>
        <v>RNNLANGDALE UNIT</v>
      </c>
      <c r="H1261" t="str">
        <f t="shared" si="45"/>
        <v>RNN</v>
      </c>
      <c r="I1261" t="s">
        <v>2545</v>
      </c>
      <c r="J1261" t="s">
        <v>2544</v>
      </c>
    </row>
    <row r="1262" spans="7:10" x14ac:dyDescent="0.2">
      <c r="G1262" t="str">
        <f t="shared" si="44"/>
        <v>RNNLOCUM, OLDER AGE MH</v>
      </c>
      <c r="H1262" t="str">
        <f t="shared" si="45"/>
        <v>RNN</v>
      </c>
      <c r="I1262" t="s">
        <v>2547</v>
      </c>
      <c r="J1262" t="s">
        <v>2546</v>
      </c>
    </row>
    <row r="1263" spans="7:10" x14ac:dyDescent="0.2">
      <c r="G1263" t="str">
        <f t="shared" si="44"/>
        <v>RNNMARY HEWETSON COTTAGE HOSPITAL</v>
      </c>
      <c r="H1263" t="str">
        <f t="shared" si="45"/>
        <v>RNN</v>
      </c>
      <c r="I1263" t="s">
        <v>2549</v>
      </c>
      <c r="J1263" t="s">
        <v>2548</v>
      </c>
    </row>
    <row r="1264" spans="7:10" x14ac:dyDescent="0.2">
      <c r="G1264" t="str">
        <f t="shared" si="44"/>
        <v>RNNMARYPORT COTTAGE HOSPITAL</v>
      </c>
      <c r="H1264" t="str">
        <f t="shared" si="45"/>
        <v>RNN</v>
      </c>
      <c r="I1264" t="s">
        <v>2551</v>
      </c>
      <c r="J1264" t="s">
        <v>2550</v>
      </c>
    </row>
    <row r="1265" spans="7:10" x14ac:dyDescent="0.2">
      <c r="G1265" t="str">
        <f t="shared" si="44"/>
        <v>RNNMARYPORT HOSPITAL</v>
      </c>
      <c r="H1265" t="str">
        <f t="shared" si="45"/>
        <v>RNN</v>
      </c>
      <c r="I1265" t="s">
        <v>2553</v>
      </c>
      <c r="J1265" t="s">
        <v>2552</v>
      </c>
    </row>
    <row r="1266" spans="7:10" x14ac:dyDescent="0.2">
      <c r="G1266" t="str">
        <f t="shared" si="44"/>
        <v>RNNMARYPORT MINOR INJURY UNIT</v>
      </c>
      <c r="H1266" t="str">
        <f t="shared" si="45"/>
        <v>RNN</v>
      </c>
      <c r="I1266" t="s">
        <v>2555</v>
      </c>
      <c r="J1266" t="s">
        <v>2554</v>
      </c>
    </row>
    <row r="1267" spans="7:10" x14ac:dyDescent="0.2">
      <c r="G1267" t="str">
        <f t="shared" si="44"/>
        <v>RNNMARYPORT MINOR INJURY UNIT</v>
      </c>
      <c r="H1267" t="str">
        <f t="shared" si="45"/>
        <v>RNN</v>
      </c>
      <c r="I1267" t="s">
        <v>2555</v>
      </c>
      <c r="J1267" t="s">
        <v>2556</v>
      </c>
    </row>
    <row r="1268" spans="7:10" x14ac:dyDescent="0.2">
      <c r="G1268" t="str">
        <f t="shared" si="44"/>
        <v>RNNMEADOWBANK</v>
      </c>
      <c r="H1268" t="str">
        <f t="shared" si="45"/>
        <v>RNN</v>
      </c>
      <c r="I1268" t="s">
        <v>2558</v>
      </c>
      <c r="J1268" t="s">
        <v>2557</v>
      </c>
    </row>
    <row r="1269" spans="7:10" x14ac:dyDescent="0.2">
      <c r="G1269" t="str">
        <f t="shared" si="44"/>
        <v>RNNMILLOM HOSPITAL</v>
      </c>
      <c r="H1269" t="str">
        <f t="shared" si="45"/>
        <v>RNN</v>
      </c>
      <c r="I1269" t="s">
        <v>2560</v>
      </c>
      <c r="J1269" t="s">
        <v>2559</v>
      </c>
    </row>
    <row r="1270" spans="7:10" x14ac:dyDescent="0.2">
      <c r="G1270" t="str">
        <f t="shared" si="44"/>
        <v>RNNMILLOM HOSPITAL</v>
      </c>
      <c r="H1270" t="str">
        <f t="shared" si="45"/>
        <v>RNN</v>
      </c>
      <c r="I1270" t="s">
        <v>2560</v>
      </c>
      <c r="J1270" t="s">
        <v>2561</v>
      </c>
    </row>
    <row r="1271" spans="7:10" x14ac:dyDescent="0.2">
      <c r="G1271" t="str">
        <f t="shared" si="44"/>
        <v>RNNORTON LEA</v>
      </c>
      <c r="H1271" t="str">
        <f t="shared" si="45"/>
        <v>RNN</v>
      </c>
      <c r="I1271" t="s">
        <v>2562</v>
      </c>
      <c r="J1271" t="s">
        <v>2563</v>
      </c>
    </row>
    <row r="1272" spans="7:10" x14ac:dyDescent="0.2">
      <c r="G1272" t="str">
        <f t="shared" si="44"/>
        <v>RNNORTON LEA (ORTON RD)</v>
      </c>
      <c r="H1272" t="str">
        <f t="shared" si="45"/>
        <v>RNN</v>
      </c>
      <c r="I1272" t="s">
        <v>2565</v>
      </c>
      <c r="J1272" t="s">
        <v>2564</v>
      </c>
    </row>
    <row r="1273" spans="7:10" x14ac:dyDescent="0.2">
      <c r="G1273" t="str">
        <f t="shared" si="44"/>
        <v>RNNPENRITH HOSPITAL</v>
      </c>
      <c r="H1273" t="str">
        <f t="shared" si="45"/>
        <v>RNN</v>
      </c>
      <c r="I1273" t="s">
        <v>2567</v>
      </c>
      <c r="J1273" t="s">
        <v>2566</v>
      </c>
    </row>
    <row r="1274" spans="7:10" x14ac:dyDescent="0.2">
      <c r="G1274" t="str">
        <f t="shared" si="44"/>
        <v>RNNPENRITH HOSPITAL</v>
      </c>
      <c r="H1274" t="str">
        <f t="shared" si="45"/>
        <v>RNN</v>
      </c>
      <c r="I1274" t="s">
        <v>2567</v>
      </c>
      <c r="J1274" t="s">
        <v>2568</v>
      </c>
    </row>
    <row r="1275" spans="7:10" x14ac:dyDescent="0.2">
      <c r="G1275" t="str">
        <f t="shared" si="44"/>
        <v>RNNPENRITH MINOR INJURY UNIT</v>
      </c>
      <c r="H1275" t="str">
        <f t="shared" si="45"/>
        <v>RNN</v>
      </c>
      <c r="I1275" t="s">
        <v>2570</v>
      </c>
      <c r="J1275" t="s">
        <v>2569</v>
      </c>
    </row>
    <row r="1276" spans="7:10" x14ac:dyDescent="0.2">
      <c r="G1276" t="str">
        <f t="shared" si="44"/>
        <v>RNNPUBLIC HEALTH DEVELOPMENT UNIT</v>
      </c>
      <c r="H1276" t="str">
        <f t="shared" si="45"/>
        <v>RNN</v>
      </c>
      <c r="I1276" t="s">
        <v>2572</v>
      </c>
      <c r="J1276" t="s">
        <v>2571</v>
      </c>
    </row>
    <row r="1277" spans="7:10" x14ac:dyDescent="0.2">
      <c r="G1277" t="str">
        <f t="shared" si="44"/>
        <v>RNNROSEHILL BUILDING</v>
      </c>
      <c r="H1277" t="str">
        <f t="shared" si="45"/>
        <v>RNN</v>
      </c>
      <c r="I1277" t="s">
        <v>2574</v>
      </c>
      <c r="J1277" t="s">
        <v>2573</v>
      </c>
    </row>
    <row r="1278" spans="7:10" x14ac:dyDescent="0.2">
      <c r="G1278" t="str">
        <f t="shared" si="44"/>
        <v>RNNRUTH LANCASTER JAMES HOSPITAL</v>
      </c>
      <c r="H1278" t="str">
        <f t="shared" si="45"/>
        <v>RNN</v>
      </c>
      <c r="I1278" t="s">
        <v>2576</v>
      </c>
      <c r="J1278" t="s">
        <v>2575</v>
      </c>
    </row>
    <row r="1279" spans="7:10" x14ac:dyDescent="0.2">
      <c r="G1279" t="str">
        <f t="shared" si="44"/>
        <v>RNNSEACROFT</v>
      </c>
      <c r="H1279" t="str">
        <f t="shared" si="45"/>
        <v>RNN</v>
      </c>
      <c r="I1279" t="s">
        <v>2578</v>
      </c>
      <c r="J1279" t="s">
        <v>2577</v>
      </c>
    </row>
    <row r="1280" spans="7:10" x14ac:dyDescent="0.2">
      <c r="G1280" t="str">
        <f t="shared" si="44"/>
        <v>RNNSEACROFT</v>
      </c>
      <c r="H1280" t="str">
        <f t="shared" si="45"/>
        <v>RNN</v>
      </c>
      <c r="I1280" t="s">
        <v>2578</v>
      </c>
      <c r="J1280" t="s">
        <v>2579</v>
      </c>
    </row>
    <row r="1281" spans="7:10" x14ac:dyDescent="0.2">
      <c r="G1281" t="str">
        <f t="shared" si="44"/>
        <v>RNNSEASCALE</v>
      </c>
      <c r="H1281" t="str">
        <f t="shared" si="45"/>
        <v>RNN</v>
      </c>
      <c r="I1281" t="s">
        <v>2581</v>
      </c>
      <c r="J1281" t="s">
        <v>2580</v>
      </c>
    </row>
    <row r="1282" spans="7:10" x14ac:dyDescent="0.2">
      <c r="G1282" t="str">
        <f t="shared" si="44"/>
        <v>RNNTENTERFIELD</v>
      </c>
      <c r="H1282" t="str">
        <f t="shared" si="45"/>
        <v>RNN</v>
      </c>
      <c r="I1282" t="s">
        <v>2583</v>
      </c>
      <c r="J1282" t="s">
        <v>2582</v>
      </c>
    </row>
    <row r="1283" spans="7:10" x14ac:dyDescent="0.2">
      <c r="G1283" t="str">
        <f t="shared" si="44"/>
        <v>RNNTHE LAKELANDS UNIT</v>
      </c>
      <c r="H1283" t="str">
        <f t="shared" si="45"/>
        <v>RNN</v>
      </c>
      <c r="I1283" t="s">
        <v>2585</v>
      </c>
      <c r="J1283" t="s">
        <v>2584</v>
      </c>
    </row>
    <row r="1284" spans="7:10" x14ac:dyDescent="0.2">
      <c r="G1284" t="str">
        <f t="shared" si="44"/>
        <v>RNNTHIRLMERE SUITE</v>
      </c>
      <c r="H1284" t="str">
        <f t="shared" si="45"/>
        <v>RNN</v>
      </c>
      <c r="I1284" t="s">
        <v>2587</v>
      </c>
      <c r="J1284" t="s">
        <v>2586</v>
      </c>
    </row>
    <row r="1285" spans="7:10" x14ac:dyDescent="0.2">
      <c r="G1285" t="str">
        <f t="shared" si="44"/>
        <v>RNNWEST CUMBERLAND HOSPITAL</v>
      </c>
      <c r="H1285" t="str">
        <f t="shared" si="45"/>
        <v>RNN</v>
      </c>
      <c r="I1285" t="s">
        <v>2589</v>
      </c>
      <c r="J1285" t="s">
        <v>2588</v>
      </c>
    </row>
    <row r="1286" spans="7:10" x14ac:dyDescent="0.2">
      <c r="G1286" t="str">
        <f t="shared" si="44"/>
        <v>RNNWESTMORLAND GENERAL HOSPITAL</v>
      </c>
      <c r="H1286" t="str">
        <f t="shared" si="45"/>
        <v>RNN</v>
      </c>
      <c r="I1286" t="s">
        <v>2591</v>
      </c>
      <c r="J1286" t="s">
        <v>2590</v>
      </c>
    </row>
    <row r="1287" spans="7:10" x14ac:dyDescent="0.2">
      <c r="G1287" t="str">
        <f t="shared" si="44"/>
        <v>RNNWIGTON HOSPITAL</v>
      </c>
      <c r="H1287" t="str">
        <f t="shared" si="45"/>
        <v>RNN</v>
      </c>
      <c r="I1287" t="s">
        <v>2593</v>
      </c>
      <c r="J1287" t="s">
        <v>2592</v>
      </c>
    </row>
    <row r="1288" spans="7:10" x14ac:dyDescent="0.2">
      <c r="G1288" t="str">
        <f t="shared" si="44"/>
        <v>RNNWIGTON HOSPITAL</v>
      </c>
      <c r="H1288" t="str">
        <f t="shared" si="45"/>
        <v>RNN</v>
      </c>
      <c r="I1288" t="s">
        <v>2593</v>
      </c>
      <c r="J1288" t="s">
        <v>2594</v>
      </c>
    </row>
    <row r="1289" spans="7:10" x14ac:dyDescent="0.2">
      <c r="G1289" t="str">
        <f t="shared" si="44"/>
        <v>RNNWORKINGTON COMMUNITY HOSPITAL</v>
      </c>
      <c r="H1289" t="str">
        <f t="shared" si="45"/>
        <v>RNN</v>
      </c>
      <c r="I1289" t="s">
        <v>2596</v>
      </c>
      <c r="J1289" t="s">
        <v>2595</v>
      </c>
    </row>
    <row r="1290" spans="7:10" x14ac:dyDescent="0.2">
      <c r="G1290" t="str">
        <f t="shared" si="44"/>
        <v>RNQKETTERING GENERAL HOSPITAL</v>
      </c>
      <c r="H1290" t="str">
        <f t="shared" si="45"/>
        <v>RNQ</v>
      </c>
      <c r="I1290" t="s">
        <v>2598</v>
      </c>
      <c r="J1290" t="s">
        <v>2597</v>
      </c>
    </row>
    <row r="1291" spans="7:10" x14ac:dyDescent="0.2">
      <c r="G1291" t="str">
        <f t="shared" si="44"/>
        <v>RNQNUFFIELD DIAGNOSTIC CENTRE</v>
      </c>
      <c r="H1291" t="str">
        <f t="shared" si="45"/>
        <v>RNQ</v>
      </c>
      <c r="I1291" t="s">
        <v>2600</v>
      </c>
      <c r="J1291" t="s">
        <v>2599</v>
      </c>
    </row>
    <row r="1292" spans="7:10" x14ac:dyDescent="0.2">
      <c r="G1292" t="str">
        <f t="shared" si="44"/>
        <v>RNSDANETRE HOSPITAL (OUT-PATIENTS)</v>
      </c>
      <c r="H1292" t="str">
        <f t="shared" si="45"/>
        <v>RNS</v>
      </c>
      <c r="I1292" t="s">
        <v>2602</v>
      </c>
      <c r="J1292" t="s">
        <v>2601</v>
      </c>
    </row>
    <row r="1293" spans="7:10" x14ac:dyDescent="0.2">
      <c r="G1293" t="str">
        <f t="shared" si="44"/>
        <v>RNSDAVENTRY HEALTH CENTRE (ACUTE)</v>
      </c>
      <c r="H1293" t="str">
        <f t="shared" si="45"/>
        <v>RNS</v>
      </c>
      <c r="I1293" t="s">
        <v>2604</v>
      </c>
      <c r="J1293" t="s">
        <v>2603</v>
      </c>
    </row>
    <row r="1294" spans="7:10" x14ac:dyDescent="0.2">
      <c r="G1294" t="str">
        <f t="shared" si="44"/>
        <v>RNSNORTHAMPTON GENERAL HOSPITAL (ACUTE)</v>
      </c>
      <c r="H1294" t="str">
        <f t="shared" si="45"/>
        <v>RNS</v>
      </c>
      <c r="I1294" t="s">
        <v>2606</v>
      </c>
      <c r="J1294" t="s">
        <v>2605</v>
      </c>
    </row>
    <row r="1295" spans="7:10" x14ac:dyDescent="0.2">
      <c r="G1295" t="str">
        <f t="shared" si="44"/>
        <v>RNSST EDMUND'S HOSPITAL</v>
      </c>
      <c r="H1295" t="str">
        <f t="shared" si="45"/>
        <v>RNS</v>
      </c>
      <c r="I1295" t="s">
        <v>2608</v>
      </c>
      <c r="J1295" t="s">
        <v>2607</v>
      </c>
    </row>
    <row r="1296" spans="7:10" x14ac:dyDescent="0.2">
      <c r="G1296" t="str">
        <f t="shared" si="44"/>
        <v>RNUABINGDON COMMUNITY HOSPITAL</v>
      </c>
      <c r="H1296" t="str">
        <f t="shared" si="45"/>
        <v>RNU</v>
      </c>
      <c r="I1296" t="s">
        <v>2610</v>
      </c>
      <c r="J1296" t="s">
        <v>2609</v>
      </c>
    </row>
    <row r="1297" spans="7:10" x14ac:dyDescent="0.2">
      <c r="G1297" t="str">
        <f t="shared" ref="G1297:G1359" si="46">H1297&amp;I1297</f>
        <v>RNUBICESTER COMMUNITY HOSPITAL</v>
      </c>
      <c r="H1297" t="str">
        <f t="shared" si="45"/>
        <v>RNU</v>
      </c>
      <c r="I1297" t="s">
        <v>2612</v>
      </c>
      <c r="J1297" t="s">
        <v>2611</v>
      </c>
    </row>
    <row r="1298" spans="7:10" x14ac:dyDescent="0.2">
      <c r="G1298" t="str">
        <f t="shared" si="46"/>
        <v>RNUDIDCOT COMMUNITY HOSPITAL</v>
      </c>
      <c r="H1298" t="str">
        <f t="shared" si="45"/>
        <v>RNU</v>
      </c>
      <c r="I1298" t="s">
        <v>2614</v>
      </c>
      <c r="J1298" t="s">
        <v>2613</v>
      </c>
    </row>
    <row r="1299" spans="7:10" x14ac:dyDescent="0.2">
      <c r="G1299" t="str">
        <f t="shared" si="46"/>
        <v>RNULITTLEMORE MENTAL HEALTH CENTRE</v>
      </c>
      <c r="H1299" t="str">
        <f t="shared" si="45"/>
        <v>RNU</v>
      </c>
      <c r="I1299" t="s">
        <v>2616</v>
      </c>
      <c r="J1299" t="s">
        <v>2615</v>
      </c>
    </row>
    <row r="1300" spans="7:10" x14ac:dyDescent="0.2">
      <c r="G1300" t="str">
        <f t="shared" si="46"/>
        <v>RNUMARLBOROUGH HOUSE</v>
      </c>
      <c r="H1300" t="str">
        <f t="shared" si="45"/>
        <v>RNU</v>
      </c>
      <c r="I1300" t="s">
        <v>2618</v>
      </c>
      <c r="J1300" t="s">
        <v>2617</v>
      </c>
    </row>
    <row r="1301" spans="7:10" x14ac:dyDescent="0.2">
      <c r="G1301" t="str">
        <f t="shared" si="46"/>
        <v>RNUSAVERNAKE HOSPITAL</v>
      </c>
      <c r="H1301" t="str">
        <f t="shared" si="45"/>
        <v>RNU</v>
      </c>
      <c r="I1301" t="s">
        <v>2461</v>
      </c>
      <c r="J1301" t="s">
        <v>2619</v>
      </c>
    </row>
    <row r="1302" spans="7:10" x14ac:dyDescent="0.2">
      <c r="G1302" t="str">
        <f t="shared" si="46"/>
        <v>RNUSWINDON COMMUNITY &amp; INPATIENT CHILD &amp; ADOLESCENT MENTAL HEALTH</v>
      </c>
      <c r="H1302" t="str">
        <f t="shared" si="45"/>
        <v>RNU</v>
      </c>
      <c r="I1302" t="s">
        <v>2621</v>
      </c>
      <c r="J1302" t="s">
        <v>2620</v>
      </c>
    </row>
    <row r="1303" spans="7:10" x14ac:dyDescent="0.2">
      <c r="G1303" t="str">
        <f t="shared" si="46"/>
        <v>RNUTHE FULBROOK CENTRE</v>
      </c>
      <c r="H1303" t="str">
        <f t="shared" si="45"/>
        <v>RNU</v>
      </c>
      <c r="I1303" t="s">
        <v>2623</v>
      </c>
      <c r="J1303" t="s">
        <v>2622</v>
      </c>
    </row>
    <row r="1304" spans="7:10" x14ac:dyDescent="0.2">
      <c r="G1304" t="str">
        <f t="shared" si="46"/>
        <v>RNUWALLINGFORD COMMUNITY HOSPITAL</v>
      </c>
      <c r="H1304" t="str">
        <f t="shared" si="45"/>
        <v>RNU</v>
      </c>
      <c r="I1304" t="s">
        <v>2016</v>
      </c>
      <c r="J1304" t="s">
        <v>2624</v>
      </c>
    </row>
    <row r="1305" spans="7:10" x14ac:dyDescent="0.2">
      <c r="G1305" t="str">
        <f t="shared" si="46"/>
        <v>RNUWARNEFORD HOSPITAL</v>
      </c>
      <c r="H1305" t="str">
        <f t="shared" si="45"/>
        <v>RNU</v>
      </c>
      <c r="I1305" t="s">
        <v>2626</v>
      </c>
      <c r="J1305" t="s">
        <v>2625</v>
      </c>
    </row>
    <row r="1306" spans="7:10" x14ac:dyDescent="0.2">
      <c r="G1306" t="str">
        <f t="shared" si="46"/>
        <v>RNUWHITELEAF CENTRE</v>
      </c>
      <c r="H1306" t="str">
        <f t="shared" si="45"/>
        <v>RNU</v>
      </c>
      <c r="I1306" t="s">
        <v>2628</v>
      </c>
      <c r="J1306" t="s">
        <v>2627</v>
      </c>
    </row>
    <row r="1307" spans="7:10" x14ac:dyDescent="0.2">
      <c r="G1307" t="str">
        <f t="shared" si="46"/>
        <v>RNUWITNEY COMMUNITY HOSPITAL</v>
      </c>
      <c r="H1307" t="str">
        <f t="shared" si="45"/>
        <v>RNU</v>
      </c>
      <c r="I1307" t="s">
        <v>2630</v>
      </c>
      <c r="J1307" t="s">
        <v>2629</v>
      </c>
    </row>
    <row r="1308" spans="7:10" x14ac:dyDescent="0.2">
      <c r="G1308" t="str">
        <f t="shared" si="46"/>
        <v>RNZANDOVER WAR MEMORIAL HOSPITAL</v>
      </c>
      <c r="H1308" t="str">
        <f t="shared" si="45"/>
        <v>RNZ</v>
      </c>
      <c r="I1308" t="s">
        <v>2471</v>
      </c>
      <c r="J1308" t="s">
        <v>2631</v>
      </c>
    </row>
    <row r="1309" spans="7:10" x14ac:dyDescent="0.2">
      <c r="G1309" t="str">
        <f t="shared" si="46"/>
        <v>RNZDORSET COUNTY HOSPITAL</v>
      </c>
      <c r="H1309" t="str">
        <f t="shared" si="45"/>
        <v>RNZ</v>
      </c>
      <c r="I1309" t="s">
        <v>984</v>
      </c>
      <c r="J1309" t="s">
        <v>2632</v>
      </c>
    </row>
    <row r="1310" spans="7:10" x14ac:dyDescent="0.2">
      <c r="G1310" t="str">
        <f t="shared" si="46"/>
        <v>RNZFORDINGBRIDGE HOSPITAL</v>
      </c>
      <c r="H1310" t="str">
        <f t="shared" si="45"/>
        <v>RNZ</v>
      </c>
      <c r="I1310" t="s">
        <v>2634</v>
      </c>
      <c r="J1310" t="s">
        <v>2633</v>
      </c>
    </row>
    <row r="1311" spans="7:10" x14ac:dyDescent="0.2">
      <c r="G1311" t="str">
        <f t="shared" si="46"/>
        <v>RNZHILLCOTE</v>
      </c>
      <c r="H1311" t="str">
        <f t="shared" si="45"/>
        <v>RNZ</v>
      </c>
      <c r="I1311" t="s">
        <v>2636</v>
      </c>
      <c r="J1311" t="s">
        <v>2635</v>
      </c>
    </row>
    <row r="1312" spans="7:10" x14ac:dyDescent="0.2">
      <c r="G1312" t="str">
        <f t="shared" si="46"/>
        <v>RNZSALISBURY DISTRICT HOSPITAL</v>
      </c>
      <c r="H1312" t="str">
        <f t="shared" si="45"/>
        <v>RNZ</v>
      </c>
      <c r="I1312" t="s">
        <v>1974</v>
      </c>
      <c r="J1312" t="s">
        <v>2637</v>
      </c>
    </row>
    <row r="1313" spans="7:10" x14ac:dyDescent="0.2">
      <c r="G1313" t="str">
        <f t="shared" si="46"/>
        <v>RNZSALISBURY HEALTH CARE NHS TRUST</v>
      </c>
      <c r="H1313" t="str">
        <f t="shared" si="45"/>
        <v>RNZ</v>
      </c>
      <c r="I1313" t="s">
        <v>2639</v>
      </c>
      <c r="J1313" t="s">
        <v>2638</v>
      </c>
    </row>
    <row r="1314" spans="7:10" x14ac:dyDescent="0.2">
      <c r="G1314" t="str">
        <f t="shared" si="46"/>
        <v>RNZTHE RIDGEWAY HOSPITAL</v>
      </c>
      <c r="H1314" t="str">
        <f t="shared" si="45"/>
        <v>RNZ</v>
      </c>
      <c r="I1314" t="s">
        <v>2641</v>
      </c>
      <c r="J1314" t="s">
        <v>2640</v>
      </c>
    </row>
    <row r="1315" spans="7:10" x14ac:dyDescent="0.2">
      <c r="G1315" t="str">
        <f t="shared" si="46"/>
        <v>RP11 WILLOW CLOSE</v>
      </c>
      <c r="H1315" t="str">
        <f t="shared" si="45"/>
        <v>RP1</v>
      </c>
      <c r="I1315" t="s">
        <v>2643</v>
      </c>
      <c r="J1315" t="s">
        <v>2642</v>
      </c>
    </row>
    <row r="1316" spans="7:10" x14ac:dyDescent="0.2">
      <c r="G1316" t="str">
        <f t="shared" si="46"/>
        <v>RP12 WILLOW CLOSE</v>
      </c>
      <c r="H1316" t="str">
        <f t="shared" si="45"/>
        <v>RP1</v>
      </c>
      <c r="I1316" t="s">
        <v>2645</v>
      </c>
      <c r="J1316" t="s">
        <v>2644</v>
      </c>
    </row>
    <row r="1317" spans="7:10" x14ac:dyDescent="0.2">
      <c r="G1317" t="str">
        <f t="shared" si="46"/>
        <v>RP1ADDINGTON WARD</v>
      </c>
      <c r="H1317" t="str">
        <f t="shared" si="45"/>
        <v>RP1</v>
      </c>
      <c r="I1317" t="s">
        <v>2647</v>
      </c>
      <c r="J1317" t="s">
        <v>2646</v>
      </c>
    </row>
    <row r="1318" spans="7:10" x14ac:dyDescent="0.2">
      <c r="G1318" t="str">
        <f t="shared" si="46"/>
        <v>RP1BARTON HALL</v>
      </c>
      <c r="H1318" t="str">
        <f t="shared" si="45"/>
        <v>RP1</v>
      </c>
      <c r="I1318" t="s">
        <v>2649</v>
      </c>
      <c r="J1318" t="s">
        <v>2648</v>
      </c>
    </row>
    <row r="1319" spans="7:10" x14ac:dyDescent="0.2">
      <c r="G1319" t="str">
        <f t="shared" si="46"/>
        <v>RP1BEECHWOOD WARD</v>
      </c>
      <c r="H1319" t="str">
        <f t="shared" si="45"/>
        <v>RP1</v>
      </c>
      <c r="I1319" t="s">
        <v>2651</v>
      </c>
      <c r="J1319" t="s">
        <v>2650</v>
      </c>
    </row>
    <row r="1320" spans="7:10" x14ac:dyDescent="0.2">
      <c r="G1320" t="str">
        <f t="shared" si="46"/>
        <v>RP1BERRYWOOD HOSPITAL</v>
      </c>
      <c r="H1320" t="str">
        <f t="shared" si="45"/>
        <v>RP1</v>
      </c>
      <c r="I1320" t="s">
        <v>2653</v>
      </c>
      <c r="J1320" t="s">
        <v>2652</v>
      </c>
    </row>
    <row r="1321" spans="7:10" x14ac:dyDescent="0.2">
      <c r="G1321" t="str">
        <f t="shared" si="46"/>
        <v>RP1BRACKLEY COMMUNITY HOSPITAL</v>
      </c>
      <c r="H1321" t="s">
        <v>154</v>
      </c>
      <c r="I1321" t="s">
        <v>14427</v>
      </c>
      <c r="J1321" t="s">
        <v>14428</v>
      </c>
    </row>
    <row r="1322" spans="7:10" x14ac:dyDescent="0.2">
      <c r="G1322" t="str">
        <f t="shared" si="46"/>
        <v>RP1BRACKLEY COTTAGE HOSPITAL</v>
      </c>
      <c r="H1322" t="str">
        <f t="shared" ref="H1322:H1383" si="47">LEFT(J1322,3)</f>
        <v>RP1</v>
      </c>
      <c r="I1322" t="s">
        <v>2655</v>
      </c>
      <c r="J1322" t="s">
        <v>2654</v>
      </c>
    </row>
    <row r="1323" spans="7:10" x14ac:dyDescent="0.2">
      <c r="G1323" t="str">
        <f t="shared" si="46"/>
        <v>RP1CHURCHILL HOSPITAL</v>
      </c>
      <c r="H1323" t="str">
        <f t="shared" si="47"/>
        <v>RP1</v>
      </c>
      <c r="I1323" t="s">
        <v>2657</v>
      </c>
      <c r="J1323" t="s">
        <v>2656</v>
      </c>
    </row>
    <row r="1324" spans="7:10" x14ac:dyDescent="0.2">
      <c r="G1324" t="str">
        <f t="shared" si="46"/>
        <v>RP1COMMUNITY CHILDRENS UNIT</v>
      </c>
      <c r="H1324" t="str">
        <f t="shared" si="47"/>
        <v>RP1</v>
      </c>
      <c r="I1324" t="s">
        <v>2659</v>
      </c>
      <c r="J1324" t="s">
        <v>2658</v>
      </c>
    </row>
    <row r="1325" spans="7:10" x14ac:dyDescent="0.2">
      <c r="G1325" t="str">
        <f t="shared" si="46"/>
        <v>RP1CORBY COMMUNITY HOSPITAL</v>
      </c>
      <c r="H1325" t="str">
        <f t="shared" si="47"/>
        <v>RP1</v>
      </c>
      <c r="I1325" t="s">
        <v>2661</v>
      </c>
      <c r="J1325" t="s">
        <v>2660</v>
      </c>
    </row>
    <row r="1326" spans="7:10" x14ac:dyDescent="0.2">
      <c r="G1326" t="str">
        <f t="shared" si="46"/>
        <v>RP1DANETRE HOSPITAL</v>
      </c>
      <c r="H1326" t="str">
        <f t="shared" si="47"/>
        <v>RP1</v>
      </c>
      <c r="I1326" t="s">
        <v>2663</v>
      </c>
      <c r="J1326" t="s">
        <v>2662</v>
      </c>
    </row>
    <row r="1327" spans="7:10" x14ac:dyDescent="0.2">
      <c r="G1327" t="str">
        <f t="shared" si="46"/>
        <v>RP1DRUG AND ALCOHOL (DUNSTABLE)</v>
      </c>
      <c r="H1327" t="str">
        <f t="shared" si="47"/>
        <v>RP1</v>
      </c>
      <c r="I1327" t="s">
        <v>2665</v>
      </c>
      <c r="J1327" t="s">
        <v>2664</v>
      </c>
    </row>
    <row r="1328" spans="7:10" x14ac:dyDescent="0.2">
      <c r="G1328" t="str">
        <f t="shared" si="46"/>
        <v>RP1DRUG AND ALCOHOL DEPENDENCY UNIT</v>
      </c>
      <c r="H1328" t="str">
        <f t="shared" si="47"/>
        <v>RP1</v>
      </c>
      <c r="I1328" t="s">
        <v>2667</v>
      </c>
      <c r="J1328" t="s">
        <v>2666</v>
      </c>
    </row>
    <row r="1329" spans="7:10" x14ac:dyDescent="0.2">
      <c r="G1329" t="str">
        <f t="shared" si="46"/>
        <v>RP1EXETER PLACE SITE</v>
      </c>
      <c r="H1329" t="str">
        <f t="shared" si="47"/>
        <v>RP1</v>
      </c>
      <c r="I1329" t="s">
        <v>2669</v>
      </c>
      <c r="J1329" t="s">
        <v>2668</v>
      </c>
    </row>
    <row r="1330" spans="7:10" x14ac:dyDescent="0.2">
      <c r="G1330" t="str">
        <f t="shared" si="46"/>
        <v>RP1GU DEPARTMENT (KETTERING)</v>
      </c>
      <c r="H1330" t="str">
        <f t="shared" si="47"/>
        <v>RP1</v>
      </c>
      <c r="I1330" t="s">
        <v>2671</v>
      </c>
      <c r="J1330" t="s">
        <v>2670</v>
      </c>
    </row>
    <row r="1331" spans="7:10" x14ac:dyDescent="0.2">
      <c r="G1331" t="str">
        <f t="shared" si="46"/>
        <v>RP1GU DEPARTMENT (NORTHAMPTON)</v>
      </c>
      <c r="H1331" t="str">
        <f t="shared" si="47"/>
        <v>RP1</v>
      </c>
      <c r="I1331" t="s">
        <v>2673</v>
      </c>
      <c r="J1331" t="s">
        <v>2672</v>
      </c>
    </row>
    <row r="1332" spans="7:10" x14ac:dyDescent="0.2">
      <c r="G1332" t="str">
        <f t="shared" si="46"/>
        <v>RP1HEADLANDS</v>
      </c>
      <c r="H1332" t="str">
        <f t="shared" si="47"/>
        <v>RP1</v>
      </c>
      <c r="I1332" t="s">
        <v>2675</v>
      </c>
      <c r="J1332" t="s">
        <v>2674</v>
      </c>
    </row>
    <row r="1333" spans="7:10" x14ac:dyDescent="0.2">
      <c r="G1333" t="str">
        <f t="shared" si="46"/>
        <v>RP1HEATHERS</v>
      </c>
      <c r="H1333" t="str">
        <f t="shared" si="47"/>
        <v>RP1</v>
      </c>
      <c r="I1333" t="s">
        <v>2677</v>
      </c>
      <c r="J1333" t="s">
        <v>2676</v>
      </c>
    </row>
    <row r="1334" spans="7:10" x14ac:dyDescent="0.2">
      <c r="G1334" t="str">
        <f t="shared" si="46"/>
        <v>RP1ISEBROOK HOSPITAL</v>
      </c>
      <c r="H1334" t="str">
        <f t="shared" si="47"/>
        <v>RP1</v>
      </c>
      <c r="I1334" t="s">
        <v>2679</v>
      </c>
      <c r="J1334" t="s">
        <v>2678</v>
      </c>
    </row>
    <row r="1335" spans="7:10" x14ac:dyDescent="0.2">
      <c r="G1335" t="str">
        <f t="shared" si="46"/>
        <v>RP1JOHN RADCLIFFE HOSPITAL</v>
      </c>
      <c r="H1335" t="str">
        <f t="shared" si="47"/>
        <v>RP1</v>
      </c>
      <c r="I1335" t="s">
        <v>1995</v>
      </c>
      <c r="J1335" t="s">
        <v>2680</v>
      </c>
    </row>
    <row r="1336" spans="7:10" x14ac:dyDescent="0.2">
      <c r="G1336" t="str">
        <f t="shared" si="46"/>
        <v>RP1KENT ROAD</v>
      </c>
      <c r="H1336" t="str">
        <f t="shared" si="47"/>
        <v>RP1</v>
      </c>
      <c r="I1336" t="s">
        <v>2682</v>
      </c>
      <c r="J1336" t="s">
        <v>2681</v>
      </c>
    </row>
    <row r="1337" spans="7:10" x14ac:dyDescent="0.2">
      <c r="G1337" t="str">
        <f t="shared" si="46"/>
        <v>RP1KETTERING GENERAL HOSPITAL</v>
      </c>
      <c r="H1337" t="str">
        <f t="shared" si="47"/>
        <v>RP1</v>
      </c>
      <c r="I1337" t="s">
        <v>2598</v>
      </c>
      <c r="J1337" t="s">
        <v>2683</v>
      </c>
    </row>
    <row r="1338" spans="7:10" x14ac:dyDescent="0.2">
      <c r="G1338" t="str">
        <f t="shared" si="46"/>
        <v>RP1KINGSTHORPE GRANGE</v>
      </c>
      <c r="H1338" t="str">
        <f t="shared" si="47"/>
        <v>RP1</v>
      </c>
      <c r="I1338" t="s">
        <v>2685</v>
      </c>
      <c r="J1338" t="s">
        <v>2684</v>
      </c>
    </row>
    <row r="1339" spans="7:10" x14ac:dyDescent="0.2">
      <c r="G1339" t="str">
        <f t="shared" si="46"/>
        <v>RP1MANFIELD HEALTH CAMPUS</v>
      </c>
      <c r="H1339" t="str">
        <f t="shared" si="47"/>
        <v>RP1</v>
      </c>
      <c r="I1339" t="s">
        <v>2687</v>
      </c>
      <c r="J1339" t="s">
        <v>2686</v>
      </c>
    </row>
    <row r="1340" spans="7:10" x14ac:dyDescent="0.2">
      <c r="G1340" t="str">
        <f t="shared" si="46"/>
        <v>RP1MAYFAIR DAY HOSPITAL</v>
      </c>
      <c r="H1340" t="str">
        <f t="shared" si="47"/>
        <v>RP1</v>
      </c>
      <c r="I1340" t="s">
        <v>2689</v>
      </c>
      <c r="J1340" t="s">
        <v>2688</v>
      </c>
    </row>
    <row r="1341" spans="7:10" x14ac:dyDescent="0.2">
      <c r="G1341" t="str">
        <f t="shared" si="46"/>
        <v>RP1MEADHURST</v>
      </c>
      <c r="H1341" t="str">
        <f t="shared" si="47"/>
        <v>RP1</v>
      </c>
      <c r="I1341" t="s">
        <v>2691</v>
      </c>
      <c r="J1341" t="s">
        <v>2690</v>
      </c>
    </row>
    <row r="1342" spans="7:10" x14ac:dyDescent="0.2">
      <c r="G1342" t="str">
        <f t="shared" si="46"/>
        <v>RP1MEDICAL LOANS</v>
      </c>
      <c r="H1342" t="str">
        <f t="shared" si="47"/>
        <v>RP1</v>
      </c>
      <c r="I1342" t="s">
        <v>2693</v>
      </c>
      <c r="J1342" t="s">
        <v>2692</v>
      </c>
    </row>
    <row r="1343" spans="7:10" x14ac:dyDescent="0.2">
      <c r="G1343" t="str">
        <f t="shared" si="46"/>
        <v>RP1MENCAP (CORBY)</v>
      </c>
      <c r="H1343" t="str">
        <f t="shared" si="47"/>
        <v>RP1</v>
      </c>
      <c r="I1343" t="s">
        <v>2695</v>
      </c>
      <c r="J1343" t="s">
        <v>2694</v>
      </c>
    </row>
    <row r="1344" spans="7:10" x14ac:dyDescent="0.2">
      <c r="G1344" t="str">
        <f t="shared" si="46"/>
        <v>RP1MENCAP (ROTHWELL)</v>
      </c>
      <c r="H1344" t="str">
        <f t="shared" si="47"/>
        <v>RP1</v>
      </c>
      <c r="I1344" t="s">
        <v>2697</v>
      </c>
      <c r="J1344" t="s">
        <v>2696</v>
      </c>
    </row>
    <row r="1345" spans="7:10" x14ac:dyDescent="0.2">
      <c r="G1345" t="str">
        <f t="shared" si="46"/>
        <v>RP1MENCAP (WELLINGBOROUGH)</v>
      </c>
      <c r="H1345" t="str">
        <f t="shared" si="47"/>
        <v>RP1</v>
      </c>
      <c r="I1345" t="s">
        <v>2699</v>
      </c>
      <c r="J1345" t="s">
        <v>2698</v>
      </c>
    </row>
    <row r="1346" spans="7:10" x14ac:dyDescent="0.2">
      <c r="G1346" t="str">
        <f t="shared" si="46"/>
        <v>RP1MENTAL AFTER CARE ASSOCIATION WELLINGBOROUGH</v>
      </c>
      <c r="H1346" t="str">
        <f t="shared" si="47"/>
        <v>RP1</v>
      </c>
      <c r="I1346" t="s">
        <v>2701</v>
      </c>
      <c r="J1346" t="s">
        <v>2700</v>
      </c>
    </row>
    <row r="1347" spans="7:10" x14ac:dyDescent="0.2">
      <c r="G1347" t="str">
        <f t="shared" si="46"/>
        <v>RP1MENTAL HEALTH ACCOMODATION &amp; COMMISSIONING</v>
      </c>
      <c r="H1347" t="str">
        <f t="shared" si="47"/>
        <v>RP1</v>
      </c>
      <c r="I1347" t="s">
        <v>2703</v>
      </c>
      <c r="J1347" t="s">
        <v>2702</v>
      </c>
    </row>
    <row r="1348" spans="7:10" x14ac:dyDescent="0.2">
      <c r="G1348" t="str">
        <f t="shared" si="46"/>
        <v>RP1NORTHAMPTON GENERAL HOSPITAL</v>
      </c>
      <c r="H1348" t="str">
        <f t="shared" si="47"/>
        <v>RP1</v>
      </c>
      <c r="I1348" t="s">
        <v>2705</v>
      </c>
      <c r="J1348" t="s">
        <v>2704</v>
      </c>
    </row>
    <row r="1349" spans="7:10" x14ac:dyDescent="0.2">
      <c r="G1349" t="str">
        <f t="shared" si="46"/>
        <v>RP1OLDER ADULTS (SOUTH)</v>
      </c>
      <c r="H1349" t="str">
        <f t="shared" si="47"/>
        <v>RP1</v>
      </c>
      <c r="I1349" t="s">
        <v>2707</v>
      </c>
      <c r="J1349" t="s">
        <v>2706</v>
      </c>
    </row>
    <row r="1350" spans="7:10" x14ac:dyDescent="0.2">
      <c r="G1350" t="str">
        <f t="shared" si="46"/>
        <v>RP1OUNDLE COMMUNITY CARE UNIT</v>
      </c>
      <c r="H1350" t="str">
        <f t="shared" si="47"/>
        <v>RP1</v>
      </c>
      <c r="I1350" t="s">
        <v>2709</v>
      </c>
      <c r="J1350" t="s">
        <v>2708</v>
      </c>
    </row>
    <row r="1351" spans="7:10" x14ac:dyDescent="0.2">
      <c r="G1351" t="str">
        <f t="shared" si="46"/>
        <v>RP1REDCLIFFE DAY HOSPITAL</v>
      </c>
      <c r="H1351" t="str">
        <f t="shared" si="47"/>
        <v>RP1</v>
      </c>
      <c r="I1351" t="s">
        <v>2711</v>
      </c>
      <c r="J1351" t="s">
        <v>2710</v>
      </c>
    </row>
    <row r="1352" spans="7:10" x14ac:dyDescent="0.2">
      <c r="G1352" t="str">
        <f t="shared" si="46"/>
        <v>RP1RUSHDEN HOSPITAL</v>
      </c>
      <c r="H1352" t="str">
        <f t="shared" si="47"/>
        <v>RP1</v>
      </c>
      <c r="I1352" t="s">
        <v>2713</v>
      </c>
      <c r="J1352" t="s">
        <v>2712</v>
      </c>
    </row>
    <row r="1353" spans="7:10" x14ac:dyDescent="0.2">
      <c r="G1353" t="str">
        <f t="shared" si="46"/>
        <v>RP1SHORT BREAKS UNIT</v>
      </c>
      <c r="H1353" t="str">
        <f t="shared" si="47"/>
        <v>RP1</v>
      </c>
      <c r="I1353" t="s">
        <v>2715</v>
      </c>
      <c r="J1353" t="s">
        <v>2714</v>
      </c>
    </row>
    <row r="1354" spans="7:10" x14ac:dyDescent="0.2">
      <c r="G1354" t="str">
        <f t="shared" si="46"/>
        <v>RP1SKIDDAW WALK UNIT</v>
      </c>
      <c r="H1354" t="str">
        <f t="shared" si="47"/>
        <v>RP1</v>
      </c>
      <c r="I1354" t="s">
        <v>2717</v>
      </c>
      <c r="J1354" t="s">
        <v>2716</v>
      </c>
    </row>
    <row r="1355" spans="7:10" x14ac:dyDescent="0.2">
      <c r="G1355" t="str">
        <f t="shared" si="46"/>
        <v>RP1SPINNEYFIELDS SPECIALIST CARE CENTRE</v>
      </c>
      <c r="H1355" t="str">
        <f t="shared" si="47"/>
        <v>RP1</v>
      </c>
      <c r="I1355" t="s">
        <v>14946</v>
      </c>
      <c r="J1355" t="s">
        <v>14945</v>
      </c>
    </row>
    <row r="1356" spans="7:10" x14ac:dyDescent="0.2">
      <c r="G1356" t="str">
        <f t="shared" si="46"/>
        <v>RP1ST MARY'S HOSPITAL</v>
      </c>
      <c r="H1356" t="str">
        <f t="shared" si="47"/>
        <v>RP1</v>
      </c>
      <c r="I1356" t="s">
        <v>265</v>
      </c>
      <c r="J1356" t="s">
        <v>2718</v>
      </c>
    </row>
    <row r="1357" spans="7:10" x14ac:dyDescent="0.2">
      <c r="G1357" t="str">
        <f t="shared" si="46"/>
        <v>RP1SUNNYSIDE</v>
      </c>
      <c r="H1357" t="str">
        <f t="shared" si="47"/>
        <v>RP1</v>
      </c>
      <c r="I1357" t="s">
        <v>2720</v>
      </c>
      <c r="J1357" t="s">
        <v>2719</v>
      </c>
    </row>
    <row r="1358" spans="7:10" x14ac:dyDescent="0.2">
      <c r="G1358" t="str">
        <f t="shared" si="46"/>
        <v>RP1SWANS HILL</v>
      </c>
      <c r="H1358" t="str">
        <f t="shared" si="47"/>
        <v>RP1</v>
      </c>
      <c r="I1358" t="s">
        <v>2722</v>
      </c>
      <c r="J1358" t="s">
        <v>2721</v>
      </c>
    </row>
    <row r="1359" spans="7:10" x14ac:dyDescent="0.2">
      <c r="G1359" t="str">
        <f t="shared" si="46"/>
        <v>RP1THE ACORNS</v>
      </c>
      <c r="H1359" t="str">
        <f t="shared" si="47"/>
        <v>RP1</v>
      </c>
      <c r="I1359" t="s">
        <v>2724</v>
      </c>
      <c r="J1359" t="s">
        <v>2723</v>
      </c>
    </row>
    <row r="1360" spans="7:10" x14ac:dyDescent="0.2">
      <c r="G1360" t="str">
        <f t="shared" ref="G1360:G1422" si="48">H1360&amp;I1360</f>
        <v>RP1THE GRANGE</v>
      </c>
      <c r="H1360" t="str">
        <f t="shared" si="47"/>
        <v>RP1</v>
      </c>
      <c r="I1360" t="s">
        <v>429</v>
      </c>
      <c r="J1360" t="s">
        <v>2725</v>
      </c>
    </row>
    <row r="1361" spans="7:10" x14ac:dyDescent="0.2">
      <c r="G1361" t="str">
        <f t="shared" si="48"/>
        <v>RP1THE HEADLANDS</v>
      </c>
      <c r="H1361" t="str">
        <f t="shared" si="47"/>
        <v>RP1</v>
      </c>
      <c r="I1361" t="s">
        <v>2727</v>
      </c>
      <c r="J1361" t="s">
        <v>2726</v>
      </c>
    </row>
    <row r="1362" spans="7:10" x14ac:dyDescent="0.2">
      <c r="G1362" t="str">
        <f t="shared" si="48"/>
        <v>RP1THE MARTENS</v>
      </c>
      <c r="H1362" t="str">
        <f t="shared" si="47"/>
        <v>RP1</v>
      </c>
      <c r="I1362" t="s">
        <v>2729</v>
      </c>
      <c r="J1362" t="s">
        <v>2728</v>
      </c>
    </row>
    <row r="1363" spans="7:10" x14ac:dyDescent="0.2">
      <c r="G1363" t="str">
        <f t="shared" si="48"/>
        <v>RP1THE SETT</v>
      </c>
      <c r="H1363" t="str">
        <f t="shared" si="47"/>
        <v>RP1</v>
      </c>
      <c r="I1363" t="s">
        <v>2731</v>
      </c>
      <c r="J1363" t="s">
        <v>2730</v>
      </c>
    </row>
    <row r="1364" spans="7:10" x14ac:dyDescent="0.2">
      <c r="G1364" t="str">
        <f t="shared" si="48"/>
        <v>RP1THE SQUIRRELS</v>
      </c>
      <c r="H1364" t="str">
        <f t="shared" si="47"/>
        <v>RP1</v>
      </c>
      <c r="I1364" t="s">
        <v>2733</v>
      </c>
      <c r="J1364" t="s">
        <v>2732</v>
      </c>
    </row>
    <row r="1365" spans="7:10" x14ac:dyDescent="0.2">
      <c r="G1365" t="str">
        <f t="shared" si="48"/>
        <v>RP1TOWCESTER MILL</v>
      </c>
      <c r="H1365" t="str">
        <f t="shared" si="47"/>
        <v>RP1</v>
      </c>
      <c r="I1365" t="s">
        <v>2735</v>
      </c>
      <c r="J1365" t="s">
        <v>2734</v>
      </c>
    </row>
    <row r="1366" spans="7:10" x14ac:dyDescent="0.2">
      <c r="G1366" t="str">
        <f t="shared" si="48"/>
        <v>RP1TURN FURLONG SPECIALIST CARE CENTRE</v>
      </c>
      <c r="H1366" t="s">
        <v>154</v>
      </c>
      <c r="I1366" t="s">
        <v>14770</v>
      </c>
      <c r="J1366" t="s">
        <v>14771</v>
      </c>
    </row>
    <row r="1367" spans="7:10" x14ac:dyDescent="0.2">
      <c r="G1367" t="str">
        <f t="shared" si="48"/>
        <v>RP4GREAT ORMOND STREET HOSPITAL CENTRAL LONDON SITE</v>
      </c>
      <c r="H1367" t="str">
        <f t="shared" si="47"/>
        <v>RP4</v>
      </c>
      <c r="I1367" t="s">
        <v>2737</v>
      </c>
      <c r="J1367" t="s">
        <v>2736</v>
      </c>
    </row>
    <row r="1368" spans="7:10" x14ac:dyDescent="0.2">
      <c r="G1368" t="str">
        <f t="shared" si="48"/>
        <v>RP5BASSETLAW HOSPITAL</v>
      </c>
      <c r="H1368" t="str">
        <f t="shared" si="47"/>
        <v>RP5</v>
      </c>
      <c r="I1368" t="s">
        <v>1753</v>
      </c>
      <c r="J1368" t="s">
        <v>2738</v>
      </c>
    </row>
    <row r="1369" spans="7:10" x14ac:dyDescent="0.2">
      <c r="G1369" t="str">
        <f t="shared" si="48"/>
        <v>RP5DONCASTER ROYAL INFIRMARY</v>
      </c>
      <c r="H1369" t="str">
        <f t="shared" si="47"/>
        <v>RP5</v>
      </c>
      <c r="I1369" t="s">
        <v>1962</v>
      </c>
      <c r="J1369" t="s">
        <v>2739</v>
      </c>
    </row>
    <row r="1370" spans="7:10" x14ac:dyDescent="0.2">
      <c r="G1370" t="str">
        <f t="shared" si="48"/>
        <v>RP5MONTAGU HOSPITAL</v>
      </c>
      <c r="H1370" t="str">
        <f t="shared" si="47"/>
        <v>RP5</v>
      </c>
      <c r="I1370" t="s">
        <v>2741</v>
      </c>
      <c r="J1370" t="s">
        <v>2740</v>
      </c>
    </row>
    <row r="1371" spans="7:10" x14ac:dyDescent="0.2">
      <c r="G1371" t="str">
        <f t="shared" si="48"/>
        <v>RP5RETFORD HOSPITAL</v>
      </c>
      <c r="H1371" t="str">
        <f t="shared" si="47"/>
        <v>RP5</v>
      </c>
      <c r="I1371" t="s">
        <v>1901</v>
      </c>
      <c r="J1371" t="s">
        <v>2742</v>
      </c>
    </row>
    <row r="1372" spans="7:10" x14ac:dyDescent="0.2">
      <c r="G1372" t="str">
        <f t="shared" si="48"/>
        <v>RP5ROTHERHAM DISTRICT HOSPITAL</v>
      </c>
      <c r="H1372" t="str">
        <f t="shared" si="47"/>
        <v>RP5</v>
      </c>
      <c r="I1372" t="s">
        <v>2744</v>
      </c>
      <c r="J1372" t="s">
        <v>2743</v>
      </c>
    </row>
    <row r="1373" spans="7:10" x14ac:dyDescent="0.2">
      <c r="G1373" t="str">
        <f t="shared" si="48"/>
        <v>RP5THE VERMUYDEN CENTRE</v>
      </c>
      <c r="H1373" t="str">
        <f t="shared" si="47"/>
        <v>RP5</v>
      </c>
      <c r="I1373" t="s">
        <v>2746</v>
      </c>
      <c r="J1373" t="s">
        <v>2745</v>
      </c>
    </row>
    <row r="1374" spans="7:10" x14ac:dyDescent="0.2">
      <c r="G1374" t="str">
        <f t="shared" si="48"/>
        <v>RP5TICKHILL ROAD HOSPITAL</v>
      </c>
      <c r="H1374" t="str">
        <f t="shared" si="47"/>
        <v>RP5</v>
      </c>
      <c r="I1374" t="s">
        <v>2748</v>
      </c>
      <c r="J1374" t="s">
        <v>2747</v>
      </c>
    </row>
    <row r="1375" spans="7:10" x14ac:dyDescent="0.2">
      <c r="G1375" t="str">
        <f t="shared" si="48"/>
        <v>RP6MOORFIELDS AT BEDFORD HOSPITAL - RP616</v>
      </c>
      <c r="H1375" t="str">
        <f t="shared" si="47"/>
        <v>RP6</v>
      </c>
      <c r="I1375" t="s">
        <v>2750</v>
      </c>
      <c r="J1375" t="s">
        <v>2749</v>
      </c>
    </row>
    <row r="1376" spans="7:10" x14ac:dyDescent="0.2">
      <c r="G1376" t="str">
        <f t="shared" si="48"/>
        <v>RP6MOORFIELDS AT EALING HOSPITAL - RP610</v>
      </c>
      <c r="H1376" t="str">
        <f t="shared" si="47"/>
        <v>RP6</v>
      </c>
      <c r="I1376" t="s">
        <v>2752</v>
      </c>
      <c r="J1376" t="s">
        <v>2751</v>
      </c>
    </row>
    <row r="1377" spans="7:10" x14ac:dyDescent="0.2">
      <c r="G1377" t="str">
        <f t="shared" si="48"/>
        <v>RP6MOORFIELDS AT MAYDAY UNIVERSITY HOSPITAL - RP608</v>
      </c>
      <c r="H1377" t="str">
        <f t="shared" si="47"/>
        <v>RP6</v>
      </c>
      <c r="I1377" t="s">
        <v>2754</v>
      </c>
      <c r="J1377" t="s">
        <v>2753</v>
      </c>
    </row>
    <row r="1378" spans="7:10" x14ac:dyDescent="0.2">
      <c r="G1378" t="str">
        <f t="shared" si="48"/>
        <v>RP6MOORFIELDS AT MILE END HOSPITAL - RP607</v>
      </c>
      <c r="H1378" t="str">
        <f t="shared" si="47"/>
        <v>RP6</v>
      </c>
      <c r="I1378" t="s">
        <v>2756</v>
      </c>
      <c r="J1378" t="s">
        <v>2755</v>
      </c>
    </row>
    <row r="1379" spans="7:10" x14ac:dyDescent="0.2">
      <c r="G1379" t="str">
        <f t="shared" si="48"/>
        <v>RP6MOORFIELDS AT NORTHWICK PARK HOSPITAL - RP606</v>
      </c>
      <c r="H1379" t="str">
        <f t="shared" si="47"/>
        <v>RP6</v>
      </c>
      <c r="I1379" t="s">
        <v>2758</v>
      </c>
      <c r="J1379" t="s">
        <v>2757</v>
      </c>
    </row>
    <row r="1380" spans="7:10" x14ac:dyDescent="0.2">
      <c r="G1380" t="str">
        <f t="shared" si="48"/>
        <v>RP6MOORFIELDS AT POTTERS BAR HOSPITAL - RP605</v>
      </c>
      <c r="H1380" t="str">
        <f t="shared" si="47"/>
        <v>RP6</v>
      </c>
      <c r="I1380" t="s">
        <v>2760</v>
      </c>
      <c r="J1380" t="s">
        <v>2759</v>
      </c>
    </row>
    <row r="1381" spans="7:10" x14ac:dyDescent="0.2">
      <c r="G1381" t="str">
        <f t="shared" si="48"/>
        <v>RP6MOORFIELDS AT ST ANN'S HOSPITAL - RP603</v>
      </c>
      <c r="H1381" t="str">
        <f t="shared" si="47"/>
        <v>RP6</v>
      </c>
      <c r="I1381" t="s">
        <v>2762</v>
      </c>
      <c r="J1381" t="s">
        <v>2761</v>
      </c>
    </row>
    <row r="1382" spans="7:10" x14ac:dyDescent="0.2">
      <c r="G1382" t="str">
        <f t="shared" si="48"/>
        <v>RP6MOORFIELDS AT ST GEORGE'S HOSPITAL - RP604</v>
      </c>
      <c r="H1382" t="str">
        <f t="shared" si="47"/>
        <v>RP6</v>
      </c>
      <c r="I1382" t="s">
        <v>2764</v>
      </c>
      <c r="J1382" t="s">
        <v>2763</v>
      </c>
    </row>
    <row r="1383" spans="7:10" x14ac:dyDescent="0.2">
      <c r="G1383" t="str">
        <f t="shared" si="48"/>
        <v>RP6MOORFIELDS AT WATFORD GENERAL HOSPITAL - RP602</v>
      </c>
      <c r="H1383" t="str">
        <f t="shared" si="47"/>
        <v>RP6</v>
      </c>
      <c r="I1383" t="s">
        <v>2766</v>
      </c>
      <c r="J1383" t="s">
        <v>2765</v>
      </c>
    </row>
    <row r="1384" spans="7:10" x14ac:dyDescent="0.2">
      <c r="G1384" t="str">
        <f t="shared" si="48"/>
        <v>RP6MOORFIELDS EYE HOSPITAL (CITY ROAD) - RP601</v>
      </c>
      <c r="H1384" t="str">
        <f t="shared" ref="H1384:H1403" si="49">LEFT(J1384,3)</f>
        <v>RP6</v>
      </c>
      <c r="I1384" t="s">
        <v>2768</v>
      </c>
      <c r="J1384" t="s">
        <v>2767</v>
      </c>
    </row>
    <row r="1385" spans="7:10" x14ac:dyDescent="0.2">
      <c r="G1385" t="str">
        <f t="shared" si="48"/>
        <v>RP6UPPER WIMPOLE STREET - RP615</v>
      </c>
      <c r="H1385" t="str">
        <f t="shared" si="49"/>
        <v>RP6</v>
      </c>
      <c r="I1385" t="s">
        <v>2770</v>
      </c>
      <c r="J1385" t="s">
        <v>2769</v>
      </c>
    </row>
    <row r="1386" spans="7:10" x14ac:dyDescent="0.2">
      <c r="G1386" t="str">
        <f t="shared" si="48"/>
        <v>RP7274 SC1AA C&amp;FS ASH VILLA IN PATIENT  L21252</v>
      </c>
      <c r="H1386" t="str">
        <f t="shared" si="49"/>
        <v>RP7</v>
      </c>
      <c r="I1386" t="s">
        <v>2772</v>
      </c>
      <c r="J1386" t="s">
        <v>2771</v>
      </c>
    </row>
    <row r="1387" spans="7:10" x14ac:dyDescent="0.2">
      <c r="G1387" t="str">
        <f t="shared" si="48"/>
        <v>RP7274 SSDEAC2 BRANT / LANGWORTH</v>
      </c>
      <c r="H1387" t="str">
        <f t="shared" si="49"/>
        <v>RP7</v>
      </c>
      <c r="I1387" t="s">
        <v>2774</v>
      </c>
      <c r="J1387" t="s">
        <v>2773</v>
      </c>
    </row>
    <row r="1388" spans="7:10" x14ac:dyDescent="0.2">
      <c r="G1388" t="str">
        <f t="shared" si="48"/>
        <v>RP7274 SSLDL2 LLC ASSESSMENT &amp; TREATMENT &amp; REHAB</v>
      </c>
      <c r="H1388" t="str">
        <f t="shared" si="49"/>
        <v>RP7</v>
      </c>
      <c r="I1388" t="s">
        <v>2776</v>
      </c>
      <c r="J1388" t="s">
        <v>2775</v>
      </c>
    </row>
    <row r="1389" spans="7:10" x14ac:dyDescent="0.2">
      <c r="G1389" t="str">
        <f t="shared" si="48"/>
        <v>RP7274 SSRH1 MAPLE LODGE REHAB L21525</v>
      </c>
      <c r="H1389" t="str">
        <f t="shared" si="49"/>
        <v>RP7</v>
      </c>
      <c r="I1389" t="s">
        <v>2778</v>
      </c>
      <c r="J1389" t="s">
        <v>2777</v>
      </c>
    </row>
    <row r="1390" spans="7:10" x14ac:dyDescent="0.2">
      <c r="G1390" t="str">
        <f t="shared" si="48"/>
        <v>RP7274 SSRH2 ASHLEY HOUSE REHAB L21540</v>
      </c>
      <c r="H1390" t="str">
        <f t="shared" si="49"/>
        <v>RP7</v>
      </c>
      <c r="I1390" t="s">
        <v>2780</v>
      </c>
      <c r="J1390" t="s">
        <v>2779</v>
      </c>
    </row>
    <row r="1391" spans="7:10" x14ac:dyDescent="0.2">
      <c r="G1391" t="str">
        <f t="shared" si="48"/>
        <v>RP7ACUTE MENTAL HEALTH UNIT &amp; DAY HOSPITAL</v>
      </c>
      <c r="H1391" t="str">
        <f t="shared" si="49"/>
        <v>RP7</v>
      </c>
      <c r="I1391" t="s">
        <v>2782</v>
      </c>
      <c r="J1391" t="s">
        <v>2781</v>
      </c>
    </row>
    <row r="1392" spans="7:10" x14ac:dyDescent="0.2">
      <c r="G1392" t="str">
        <f t="shared" si="48"/>
        <v>RP7ADDACTION</v>
      </c>
      <c r="H1392" t="str">
        <f t="shared" si="49"/>
        <v>RP7</v>
      </c>
      <c r="I1392" t="s">
        <v>2054</v>
      </c>
      <c r="J1392" t="s">
        <v>2783</v>
      </c>
    </row>
    <row r="1393" spans="7:10" x14ac:dyDescent="0.2">
      <c r="G1393" t="str">
        <f t="shared" si="48"/>
        <v>RP7ADDACTION</v>
      </c>
      <c r="H1393" t="str">
        <f t="shared" si="49"/>
        <v>RP7</v>
      </c>
      <c r="I1393" t="s">
        <v>2054</v>
      </c>
      <c r="J1393" t="s">
        <v>2784</v>
      </c>
    </row>
    <row r="1394" spans="7:10" x14ac:dyDescent="0.2">
      <c r="G1394" t="str">
        <f t="shared" si="48"/>
        <v>RP7CARHOLME COURT</v>
      </c>
      <c r="H1394" t="str">
        <f t="shared" si="49"/>
        <v>RP7</v>
      </c>
      <c r="I1394" t="s">
        <v>2786</v>
      </c>
      <c r="J1394" t="s">
        <v>2785</v>
      </c>
    </row>
    <row r="1395" spans="7:10" x14ac:dyDescent="0.2">
      <c r="G1395" t="str">
        <f t="shared" si="48"/>
        <v>RP7CONS 13 PHC</v>
      </c>
      <c r="H1395" t="str">
        <f t="shared" si="49"/>
        <v>RP7</v>
      </c>
      <c r="I1395" t="s">
        <v>2788</v>
      </c>
      <c r="J1395" t="s">
        <v>2787</v>
      </c>
    </row>
    <row r="1396" spans="7:10" x14ac:dyDescent="0.2">
      <c r="G1396" t="str">
        <f t="shared" si="48"/>
        <v>RP7CONS 8 DOP</v>
      </c>
      <c r="H1396" t="str">
        <f t="shared" si="49"/>
        <v>RP7</v>
      </c>
      <c r="I1396" t="s">
        <v>2790</v>
      </c>
      <c r="J1396" t="s">
        <v>2789</v>
      </c>
    </row>
    <row r="1397" spans="7:10" x14ac:dyDescent="0.2">
      <c r="G1397" t="str">
        <f t="shared" si="48"/>
        <v>RP7CONS 9 DOP</v>
      </c>
      <c r="H1397" t="str">
        <f t="shared" si="49"/>
        <v>RP7</v>
      </c>
      <c r="I1397" t="s">
        <v>2792</v>
      </c>
      <c r="J1397" t="s">
        <v>2791</v>
      </c>
    </row>
    <row r="1398" spans="7:10" x14ac:dyDescent="0.2">
      <c r="G1398" t="str">
        <f t="shared" si="48"/>
        <v>RP7CORKTREE CRESCENT</v>
      </c>
      <c r="H1398" t="str">
        <f t="shared" si="49"/>
        <v>RP7</v>
      </c>
      <c r="I1398" t="s">
        <v>2794</v>
      </c>
      <c r="J1398" t="s">
        <v>2793</v>
      </c>
    </row>
    <row r="1399" spans="7:10" x14ac:dyDescent="0.2">
      <c r="G1399" t="str">
        <f t="shared" si="48"/>
        <v>RP7DEPARTMENT OF PSYCHIATRY</v>
      </c>
      <c r="H1399" t="str">
        <f t="shared" si="49"/>
        <v>RP7</v>
      </c>
      <c r="I1399" t="s">
        <v>2796</v>
      </c>
      <c r="J1399" t="s">
        <v>2795</v>
      </c>
    </row>
    <row r="1400" spans="7:10" x14ac:dyDescent="0.2">
      <c r="G1400" t="str">
        <f t="shared" si="48"/>
        <v>RP7DIANA PRINCESS OF WALES HOSPITAL</v>
      </c>
      <c r="H1400" t="str">
        <f t="shared" si="49"/>
        <v>RP7</v>
      </c>
      <c r="I1400" t="s">
        <v>2798</v>
      </c>
      <c r="J1400" t="s">
        <v>2797</v>
      </c>
    </row>
    <row r="1401" spans="7:10" x14ac:dyDescent="0.2">
      <c r="G1401" t="str">
        <f t="shared" si="48"/>
        <v>RP7EMSI UNIT - PILGRIM HOSPITAL SITE</v>
      </c>
      <c r="H1401" t="str">
        <f t="shared" si="49"/>
        <v>RP7</v>
      </c>
      <c r="I1401" t="s">
        <v>2800</v>
      </c>
      <c r="J1401" t="s">
        <v>2799</v>
      </c>
    </row>
    <row r="1402" spans="7:10" x14ac:dyDescent="0.2">
      <c r="G1402" t="str">
        <f t="shared" si="48"/>
        <v>RP7GRIMSBY CAFS (A)</v>
      </c>
      <c r="H1402" t="str">
        <f t="shared" si="49"/>
        <v>RP7</v>
      </c>
      <c r="I1402" t="s">
        <v>2802</v>
      </c>
      <c r="J1402" t="s">
        <v>2801</v>
      </c>
    </row>
    <row r="1403" spans="7:10" x14ac:dyDescent="0.2">
      <c r="G1403" t="str">
        <f t="shared" si="48"/>
        <v>RP7GRIMSBY CAFS (B)</v>
      </c>
      <c r="H1403" t="str">
        <f t="shared" si="49"/>
        <v>RP7</v>
      </c>
      <c r="I1403" t="s">
        <v>2804</v>
      </c>
      <c r="J1403" t="s">
        <v>2803</v>
      </c>
    </row>
    <row r="1404" spans="7:10" x14ac:dyDescent="0.2">
      <c r="G1404" t="str">
        <f>H1404&amp;I1404</f>
        <v>RP7HARTSHOLME CENTRE</v>
      </c>
      <c r="H1404" t="str">
        <f t="shared" ref="H1404:H1448" si="50">LEFT(J1404,3)</f>
        <v>RP7</v>
      </c>
      <c r="I1404" t="s">
        <v>14749</v>
      </c>
      <c r="J1404" t="s">
        <v>14750</v>
      </c>
    </row>
    <row r="1405" spans="7:10" x14ac:dyDescent="0.2">
      <c r="G1405" t="str">
        <f t="shared" si="48"/>
        <v>RP7JOHNSON COMMUNITY HOSPITAL</v>
      </c>
      <c r="H1405" t="str">
        <f t="shared" si="50"/>
        <v>RP7</v>
      </c>
      <c r="I1405" t="s">
        <v>2806</v>
      </c>
      <c r="J1405" t="s">
        <v>2805</v>
      </c>
    </row>
    <row r="1406" spans="7:10" x14ac:dyDescent="0.2">
      <c r="G1406" t="str">
        <f t="shared" si="48"/>
        <v>RP7LOUTH OLDER ADULT</v>
      </c>
      <c r="H1406" t="str">
        <f t="shared" si="50"/>
        <v>RP7</v>
      </c>
      <c r="I1406" t="s">
        <v>2808</v>
      </c>
      <c r="J1406" t="s">
        <v>2807</v>
      </c>
    </row>
    <row r="1407" spans="7:10" x14ac:dyDescent="0.2">
      <c r="G1407" t="str">
        <f t="shared" si="48"/>
        <v>RP7LOW SECURE MENTAL HEALTH UNIT</v>
      </c>
      <c r="H1407" t="str">
        <f t="shared" si="50"/>
        <v>RP7</v>
      </c>
      <c r="I1407" t="s">
        <v>2810</v>
      </c>
      <c r="J1407" t="s">
        <v>2809</v>
      </c>
    </row>
    <row r="1408" spans="7:10" x14ac:dyDescent="0.2">
      <c r="G1408" t="str">
        <f t="shared" si="48"/>
        <v>RP7MANTHORPE C2</v>
      </c>
      <c r="H1408" t="str">
        <f t="shared" si="50"/>
        <v>RP7</v>
      </c>
      <c r="I1408" t="s">
        <v>2812</v>
      </c>
      <c r="J1408" t="s">
        <v>2811</v>
      </c>
    </row>
    <row r="1409" spans="7:10" x14ac:dyDescent="0.2">
      <c r="G1409" t="str">
        <f t="shared" si="48"/>
        <v>RP7MANTHORPE C3</v>
      </c>
      <c r="H1409" t="str">
        <f t="shared" si="50"/>
        <v>RP7</v>
      </c>
      <c r="I1409" t="s">
        <v>2814</v>
      </c>
      <c r="J1409" t="s">
        <v>2813</v>
      </c>
    </row>
    <row r="1410" spans="7:10" x14ac:dyDescent="0.2">
      <c r="G1410" t="str">
        <f t="shared" si="48"/>
        <v>RP7MENTAL HEALTH LONG TERM REHABILITATION &amp; DAY HOSPITAL</v>
      </c>
      <c r="H1410" t="str">
        <f t="shared" si="50"/>
        <v>RP7</v>
      </c>
      <c r="I1410" t="s">
        <v>2816</v>
      </c>
      <c r="J1410" t="s">
        <v>2815</v>
      </c>
    </row>
    <row r="1411" spans="7:10" x14ac:dyDescent="0.2">
      <c r="G1411" t="str">
        <f t="shared" si="48"/>
        <v>RP7MENTAL HEALTH UNIT - BEACONFIELD</v>
      </c>
      <c r="H1411" t="str">
        <f t="shared" si="50"/>
        <v>RP7</v>
      </c>
      <c r="I1411" t="s">
        <v>2818</v>
      </c>
      <c r="J1411" t="s">
        <v>2817</v>
      </c>
    </row>
    <row r="1412" spans="7:10" x14ac:dyDescent="0.2">
      <c r="G1412" t="str">
        <f t="shared" si="48"/>
        <v>RP7MENTAL HEALTH UNIT - GRANTHAM</v>
      </c>
      <c r="H1412" t="str">
        <f t="shared" si="50"/>
        <v>RP7</v>
      </c>
      <c r="I1412" t="s">
        <v>2820</v>
      </c>
      <c r="J1412" t="s">
        <v>2819</v>
      </c>
    </row>
    <row r="1413" spans="7:10" x14ac:dyDescent="0.2">
      <c r="G1413" t="str">
        <f t="shared" si="48"/>
        <v>RP7MENTAL HEALTH UNIT - SLEAFORD</v>
      </c>
      <c r="H1413" t="str">
        <f t="shared" si="50"/>
        <v>RP7</v>
      </c>
      <c r="I1413" t="s">
        <v>2822</v>
      </c>
      <c r="J1413" t="s">
        <v>2821</v>
      </c>
    </row>
    <row r="1414" spans="7:10" x14ac:dyDescent="0.2">
      <c r="G1414" t="str">
        <f t="shared" si="48"/>
        <v>RP7MENTAL HEALTH UNIT - STAMFORD</v>
      </c>
      <c r="H1414" t="str">
        <f t="shared" si="50"/>
        <v>RP7</v>
      </c>
      <c r="I1414" t="s">
        <v>2824</v>
      </c>
      <c r="J1414" t="s">
        <v>2823</v>
      </c>
    </row>
    <row r="1415" spans="7:10" x14ac:dyDescent="0.2">
      <c r="G1415" t="str">
        <f t="shared" si="48"/>
        <v>RP7MENTAL HEALTH UNIT - SYCAMORE</v>
      </c>
      <c r="H1415" t="str">
        <f t="shared" si="50"/>
        <v>RP7</v>
      </c>
      <c r="I1415" t="s">
        <v>2826</v>
      </c>
      <c r="J1415" t="s">
        <v>2825</v>
      </c>
    </row>
    <row r="1416" spans="7:10" x14ac:dyDescent="0.2">
      <c r="G1416" t="str">
        <f t="shared" si="48"/>
        <v>RP7MENTAL HEALTH UNIT FOR OLDER PEOPLE - ROCHFORD UNIT</v>
      </c>
      <c r="H1416" t="str">
        <f t="shared" si="50"/>
        <v>RP7</v>
      </c>
      <c r="I1416" t="s">
        <v>2828</v>
      </c>
      <c r="J1416" t="s">
        <v>2827</v>
      </c>
    </row>
    <row r="1417" spans="7:10" x14ac:dyDescent="0.2">
      <c r="G1417" t="str">
        <f t="shared" si="48"/>
        <v>RP7NE LINCS ADHD</v>
      </c>
      <c r="H1417" t="str">
        <f t="shared" si="50"/>
        <v>RP7</v>
      </c>
      <c r="I1417" t="s">
        <v>2830</v>
      </c>
      <c r="J1417" t="s">
        <v>2829</v>
      </c>
    </row>
    <row r="1418" spans="7:10" x14ac:dyDescent="0.2">
      <c r="G1418" t="str">
        <f t="shared" si="48"/>
        <v>RP7NORTH SEA CAMP</v>
      </c>
      <c r="H1418" t="str">
        <f t="shared" si="50"/>
        <v>RP7</v>
      </c>
      <c r="I1418" t="s">
        <v>2832</v>
      </c>
      <c r="J1418" t="s">
        <v>2831</v>
      </c>
    </row>
    <row r="1419" spans="7:10" x14ac:dyDescent="0.2">
      <c r="G1419" t="str">
        <f t="shared" si="48"/>
        <v>RP7NORTON LEA</v>
      </c>
      <c r="H1419" t="str">
        <f t="shared" si="50"/>
        <v>RP7</v>
      </c>
      <c r="I1419" t="s">
        <v>2834</v>
      </c>
      <c r="J1419" t="s">
        <v>2833</v>
      </c>
    </row>
    <row r="1420" spans="7:10" x14ac:dyDescent="0.2">
      <c r="G1420" t="str">
        <f t="shared" si="48"/>
        <v>RP7PHC PORTACABIN</v>
      </c>
      <c r="H1420" t="str">
        <f t="shared" si="50"/>
        <v>RP7</v>
      </c>
      <c r="I1420" t="s">
        <v>2836</v>
      </c>
      <c r="J1420" t="s">
        <v>2835</v>
      </c>
    </row>
    <row r="1421" spans="7:10" x14ac:dyDescent="0.2">
      <c r="G1421" t="str">
        <f t="shared" si="48"/>
        <v>RP7PHOENIX UNIT</v>
      </c>
      <c r="H1421" t="str">
        <f t="shared" si="50"/>
        <v>RP7</v>
      </c>
      <c r="I1421" t="s">
        <v>2838</v>
      </c>
      <c r="J1421" t="s">
        <v>2837</v>
      </c>
    </row>
    <row r="1422" spans="7:10" x14ac:dyDescent="0.2">
      <c r="G1422" t="str">
        <f t="shared" si="48"/>
        <v>RP7PSYCHOLOGY UNIT</v>
      </c>
      <c r="H1422" t="str">
        <f t="shared" si="50"/>
        <v>RP7</v>
      </c>
      <c r="I1422" t="s">
        <v>2840</v>
      </c>
      <c r="J1422" t="s">
        <v>2839</v>
      </c>
    </row>
    <row r="1423" spans="7:10" x14ac:dyDescent="0.2">
      <c r="G1423" t="str">
        <f t="shared" ref="G1423:G1482" si="51">H1423&amp;I1423</f>
        <v>RP7SECURE COMMUNITY ESTABLISHMENT</v>
      </c>
      <c r="H1423" t="str">
        <f t="shared" si="50"/>
        <v>RP7</v>
      </c>
      <c r="I1423" t="s">
        <v>2842</v>
      </c>
      <c r="J1423" t="s">
        <v>2841</v>
      </c>
    </row>
    <row r="1424" spans="7:10" x14ac:dyDescent="0.2">
      <c r="G1424" t="str">
        <f t="shared" si="51"/>
        <v>RP7SPALDING COMM C1</v>
      </c>
      <c r="H1424" t="str">
        <f t="shared" si="50"/>
        <v>RP7</v>
      </c>
      <c r="I1424" t="s">
        <v>2844</v>
      </c>
      <c r="J1424" t="s">
        <v>2843</v>
      </c>
    </row>
    <row r="1425" spans="7:10" x14ac:dyDescent="0.2">
      <c r="G1425" t="str">
        <f t="shared" si="51"/>
        <v>RP7SPIRE WALK</v>
      </c>
      <c r="H1425" t="str">
        <f t="shared" si="50"/>
        <v>RP7</v>
      </c>
      <c r="I1425" t="s">
        <v>2846</v>
      </c>
      <c r="J1425" t="s">
        <v>2845</v>
      </c>
    </row>
    <row r="1426" spans="7:10" x14ac:dyDescent="0.2">
      <c r="G1426" t="str">
        <f t="shared" si="51"/>
        <v>RP7THE KEEP</v>
      </c>
      <c r="H1426" t="str">
        <f t="shared" si="50"/>
        <v>RP7</v>
      </c>
      <c r="I1426" t="s">
        <v>2848</v>
      </c>
      <c r="J1426" t="s">
        <v>2847</v>
      </c>
    </row>
    <row r="1427" spans="7:10" x14ac:dyDescent="0.2">
      <c r="G1427" t="str">
        <f t="shared" si="51"/>
        <v>RP7THE WILLOWS- UNIT 5</v>
      </c>
      <c r="H1427" t="str">
        <f t="shared" si="50"/>
        <v>RP7</v>
      </c>
      <c r="I1427" t="s">
        <v>2850</v>
      </c>
      <c r="J1427" t="s">
        <v>2849</v>
      </c>
    </row>
    <row r="1428" spans="7:10" x14ac:dyDescent="0.2">
      <c r="G1428" t="str">
        <f t="shared" si="51"/>
        <v>RP7THE WILLOWS- UNITS 1 AND 2</v>
      </c>
      <c r="H1428" t="str">
        <f t="shared" si="50"/>
        <v>RP7</v>
      </c>
      <c r="I1428" t="s">
        <v>2852</v>
      </c>
      <c r="J1428" t="s">
        <v>2851</v>
      </c>
    </row>
    <row r="1429" spans="7:10" x14ac:dyDescent="0.2">
      <c r="G1429" t="str">
        <f t="shared" si="51"/>
        <v>RPADARENT VALLEY HOSPITAL - RPA28</v>
      </c>
      <c r="H1429" t="str">
        <f t="shared" si="50"/>
        <v>RPA</v>
      </c>
      <c r="I1429" t="s">
        <v>2854</v>
      </c>
      <c r="J1429" t="s">
        <v>2853</v>
      </c>
    </row>
    <row r="1430" spans="7:10" x14ac:dyDescent="0.2">
      <c r="G1430" t="str">
        <f t="shared" si="51"/>
        <v>RPAGRAVESHAM COMMUNITY HOSPITAL - RPA68</v>
      </c>
      <c r="H1430" t="str">
        <f t="shared" si="50"/>
        <v>RPA</v>
      </c>
      <c r="I1430" t="s">
        <v>2856</v>
      </c>
      <c r="J1430" t="s">
        <v>2855</v>
      </c>
    </row>
    <row r="1431" spans="7:10" x14ac:dyDescent="0.2">
      <c r="G1431" t="str">
        <f t="shared" si="51"/>
        <v>RPAMAIDSTONE HOSPITAL - RPA27</v>
      </c>
      <c r="H1431" t="str">
        <f t="shared" si="50"/>
        <v>RPA</v>
      </c>
      <c r="I1431" t="s">
        <v>2858</v>
      </c>
      <c r="J1431" t="s">
        <v>2857</v>
      </c>
    </row>
    <row r="1432" spans="7:10" x14ac:dyDescent="0.2">
      <c r="G1432" t="str">
        <f t="shared" si="51"/>
        <v>RPAMEDWAY MARITIME HOSPITAL - RPA02</v>
      </c>
      <c r="H1432" t="str">
        <f t="shared" si="50"/>
        <v>RPA</v>
      </c>
      <c r="I1432" t="s">
        <v>2860</v>
      </c>
      <c r="J1432" t="s">
        <v>2859</v>
      </c>
    </row>
    <row r="1433" spans="7:10" x14ac:dyDescent="0.2">
      <c r="G1433" t="str">
        <f t="shared" si="51"/>
        <v>RPASHEPPEY COMMUNITY HOSPITAL - RPA17</v>
      </c>
      <c r="H1433" t="str">
        <f t="shared" si="50"/>
        <v>RPA</v>
      </c>
      <c r="I1433" t="s">
        <v>2862</v>
      </c>
      <c r="J1433" t="s">
        <v>2861</v>
      </c>
    </row>
    <row r="1434" spans="7:10" x14ac:dyDescent="0.2">
      <c r="G1434" t="str">
        <f t="shared" si="51"/>
        <v>RPASITTINGBOURNE HOSPITAL - RPA29</v>
      </c>
      <c r="H1434" t="str">
        <f t="shared" si="50"/>
        <v>RPA</v>
      </c>
      <c r="I1434" t="s">
        <v>2864</v>
      </c>
      <c r="J1434" t="s">
        <v>2863</v>
      </c>
    </row>
    <row r="1435" spans="7:10" x14ac:dyDescent="0.2">
      <c r="G1435" t="str">
        <f t="shared" si="51"/>
        <v>RPASPIRE ALEXANDRA HOSPITAL - RPA44</v>
      </c>
      <c r="H1435" t="str">
        <f t="shared" si="50"/>
        <v>RPA</v>
      </c>
      <c r="I1435" t="s">
        <v>2866</v>
      </c>
      <c r="J1435" t="s">
        <v>2865</v>
      </c>
    </row>
    <row r="1436" spans="7:10" x14ac:dyDescent="0.2">
      <c r="G1436" t="str">
        <f t="shared" si="51"/>
        <v>RPCASHFORD HOSPITAL - RPC40</v>
      </c>
      <c r="H1436" t="str">
        <f t="shared" si="50"/>
        <v>RPC</v>
      </c>
      <c r="I1436" t="s">
        <v>2868</v>
      </c>
      <c r="J1436" t="s">
        <v>2867</v>
      </c>
    </row>
    <row r="1437" spans="7:10" x14ac:dyDescent="0.2">
      <c r="G1437" t="str">
        <f t="shared" si="51"/>
        <v>RPCBUCKLAND HOSPITAL - RPC20</v>
      </c>
      <c r="H1437" t="str">
        <f t="shared" si="50"/>
        <v>RPC</v>
      </c>
      <c r="I1437" t="s">
        <v>2870</v>
      </c>
      <c r="J1437" t="s">
        <v>2869</v>
      </c>
    </row>
    <row r="1438" spans="7:10" x14ac:dyDescent="0.2">
      <c r="G1438" t="str">
        <f t="shared" si="51"/>
        <v>RPCDARENT VALLEY HOSPITAL - RPC12</v>
      </c>
      <c r="H1438" t="str">
        <f t="shared" si="50"/>
        <v>RPC</v>
      </c>
      <c r="I1438" t="s">
        <v>2872</v>
      </c>
      <c r="J1438" t="s">
        <v>2871</v>
      </c>
    </row>
    <row r="1439" spans="7:10" x14ac:dyDescent="0.2">
      <c r="G1439" t="str">
        <f t="shared" si="51"/>
        <v>RPCHORSHAM HOSPITAL - RPC30</v>
      </c>
      <c r="H1439" t="str">
        <f t="shared" si="50"/>
        <v>RPC</v>
      </c>
      <c r="I1439" t="s">
        <v>2874</v>
      </c>
      <c r="J1439" t="s">
        <v>2873</v>
      </c>
    </row>
    <row r="1440" spans="7:10" x14ac:dyDescent="0.2">
      <c r="G1440" t="str">
        <f t="shared" si="51"/>
        <v>RPCKENT AND CANTERBURY HOSPITAL - RPC18</v>
      </c>
      <c r="H1440" t="str">
        <f t="shared" si="50"/>
        <v>RPC</v>
      </c>
      <c r="I1440" t="s">
        <v>2876</v>
      </c>
      <c r="J1440" t="s">
        <v>2875</v>
      </c>
    </row>
    <row r="1441" spans="7:10" x14ac:dyDescent="0.2">
      <c r="G1441" t="str">
        <f t="shared" si="51"/>
        <v>RPCKENT AND SUSSEX HOSPITAL - RPC13</v>
      </c>
      <c r="H1441" t="str">
        <f t="shared" si="50"/>
        <v>RPC</v>
      </c>
      <c r="I1441" t="s">
        <v>2878</v>
      </c>
      <c r="J1441" t="s">
        <v>2877</v>
      </c>
    </row>
    <row r="1442" spans="7:10" x14ac:dyDescent="0.2">
      <c r="G1442" t="str">
        <f t="shared" si="51"/>
        <v>RPCMAIDSTONE DISTRICT GENERAL HOSPITAL - RPC15</v>
      </c>
      <c r="H1442" t="str">
        <f t="shared" si="50"/>
        <v>RPC</v>
      </c>
      <c r="I1442" t="s">
        <v>2880</v>
      </c>
      <c r="J1442" t="s">
        <v>2879</v>
      </c>
    </row>
    <row r="1443" spans="7:10" x14ac:dyDescent="0.2">
      <c r="G1443" t="str">
        <f t="shared" si="51"/>
        <v>RPCMEDWAY MARITIME HOSPITAL - RPC11</v>
      </c>
      <c r="H1443" t="str">
        <f t="shared" si="50"/>
        <v>RPC</v>
      </c>
      <c r="I1443" t="s">
        <v>2882</v>
      </c>
      <c r="J1443" t="s">
        <v>2881</v>
      </c>
    </row>
    <row r="1444" spans="7:10" x14ac:dyDescent="0.2">
      <c r="G1444" t="str">
        <f t="shared" si="51"/>
        <v>RPCQUEEN VICTORIA HOSPITAL (EAST GRINSTEAD) - RPC04</v>
      </c>
      <c r="H1444" t="str">
        <f t="shared" si="50"/>
        <v>RPC</v>
      </c>
      <c r="I1444" t="s">
        <v>2884</v>
      </c>
      <c r="J1444" t="s">
        <v>2883</v>
      </c>
    </row>
    <row r="1445" spans="7:10" x14ac:dyDescent="0.2">
      <c r="G1445" t="str">
        <f t="shared" si="51"/>
        <v>RPCSEVENOAKS HOSPITAL - RPC16</v>
      </c>
      <c r="H1445" t="str">
        <f t="shared" si="50"/>
        <v>RPC</v>
      </c>
      <c r="I1445" t="s">
        <v>2886</v>
      </c>
      <c r="J1445" t="s">
        <v>2885</v>
      </c>
    </row>
    <row r="1446" spans="7:10" x14ac:dyDescent="0.2">
      <c r="G1446" t="str">
        <f t="shared" si="51"/>
        <v>RPCUCKFIELD HOSPITAL - RPC31</v>
      </c>
      <c r="H1446" t="str">
        <f t="shared" si="50"/>
        <v>RPC</v>
      </c>
      <c r="I1446" t="s">
        <v>2888</v>
      </c>
      <c r="J1446" t="s">
        <v>2887</v>
      </c>
    </row>
    <row r="1447" spans="7:10" x14ac:dyDescent="0.2">
      <c r="G1447" t="str">
        <f t="shared" si="51"/>
        <v>RPCWILLIAM HARVEY HOSPITAL - RPC17</v>
      </c>
      <c r="H1447" t="str">
        <f t="shared" si="50"/>
        <v>RPC</v>
      </c>
      <c r="I1447" t="s">
        <v>2890</v>
      </c>
      <c r="J1447" t="s">
        <v>2889</v>
      </c>
    </row>
    <row r="1448" spans="7:10" x14ac:dyDescent="0.2">
      <c r="G1448" t="str">
        <f t="shared" si="51"/>
        <v>RPG1 WENSLEY CLOSE</v>
      </c>
      <c r="H1448" t="str">
        <f t="shared" si="50"/>
        <v>RPG</v>
      </c>
      <c r="I1448" t="s">
        <v>2892</v>
      </c>
      <c r="J1448" t="s">
        <v>2891</v>
      </c>
    </row>
    <row r="1449" spans="7:10" x14ac:dyDescent="0.2">
      <c r="G1449" t="str">
        <f t="shared" si="51"/>
        <v>RPGALDT</v>
      </c>
      <c r="H1449" t="str">
        <f t="shared" ref="H1449:H1505" si="52">LEFT(J1449,3)</f>
        <v>RPG</v>
      </c>
      <c r="I1449" t="s">
        <v>2894</v>
      </c>
      <c r="J1449" t="s">
        <v>2893</v>
      </c>
    </row>
    <row r="1450" spans="7:10" x14ac:dyDescent="0.2">
      <c r="G1450" t="str">
        <f t="shared" si="51"/>
        <v>RPGATLAS HOUSE</v>
      </c>
      <c r="H1450" t="str">
        <f t="shared" si="52"/>
        <v>RPG</v>
      </c>
      <c r="I1450" t="s">
        <v>2896</v>
      </c>
      <c r="J1450" t="s">
        <v>2895</v>
      </c>
    </row>
    <row r="1451" spans="7:10" x14ac:dyDescent="0.2">
      <c r="G1451" t="str">
        <f t="shared" si="51"/>
        <v>RPGBAREFOOT LODGE</v>
      </c>
      <c r="H1451" t="str">
        <f t="shared" si="52"/>
        <v>RPG</v>
      </c>
      <c r="I1451" t="s">
        <v>2898</v>
      </c>
      <c r="J1451" t="s">
        <v>2897</v>
      </c>
    </row>
    <row r="1452" spans="7:10" x14ac:dyDescent="0.2">
      <c r="G1452" t="str">
        <f t="shared" si="51"/>
        <v>RPGBELMARSH</v>
      </c>
      <c r="H1452" t="str">
        <f t="shared" si="52"/>
        <v>RPG</v>
      </c>
      <c r="I1452" t="s">
        <v>2900</v>
      </c>
      <c r="J1452" t="s">
        <v>2899</v>
      </c>
    </row>
    <row r="1453" spans="7:10" x14ac:dyDescent="0.2">
      <c r="G1453" t="str">
        <f t="shared" si="51"/>
        <v>RPGBRACTON</v>
      </c>
      <c r="H1453" t="str">
        <f t="shared" si="52"/>
        <v>RPG</v>
      </c>
      <c r="I1453" t="s">
        <v>2902</v>
      </c>
      <c r="J1453" t="s">
        <v>2901</v>
      </c>
    </row>
    <row r="1454" spans="7:10" x14ac:dyDescent="0.2">
      <c r="G1454" t="str">
        <f t="shared" si="51"/>
        <v>RPGBRIDGEWAYS DAY HOSPITAL</v>
      </c>
      <c r="H1454" t="str">
        <f t="shared" si="52"/>
        <v>RPG</v>
      </c>
      <c r="I1454" t="s">
        <v>2904</v>
      </c>
      <c r="J1454" t="s">
        <v>2903</v>
      </c>
    </row>
    <row r="1455" spans="7:10" x14ac:dyDescent="0.2">
      <c r="G1455" t="str">
        <f t="shared" si="51"/>
        <v>RPGCARLTON PARADE</v>
      </c>
      <c r="H1455" t="str">
        <f t="shared" si="52"/>
        <v>RPG</v>
      </c>
      <c r="I1455" t="s">
        <v>2906</v>
      </c>
      <c r="J1455" t="s">
        <v>2905</v>
      </c>
    </row>
    <row r="1456" spans="7:10" x14ac:dyDescent="0.2">
      <c r="G1456" t="str">
        <f t="shared" si="51"/>
        <v>RPGCHILDREN'S COMMUNITY NURSING</v>
      </c>
      <c r="H1456" t="str">
        <f t="shared" si="52"/>
        <v>RPG</v>
      </c>
      <c r="I1456" t="s">
        <v>2908</v>
      </c>
      <c r="J1456" t="s">
        <v>2907</v>
      </c>
    </row>
    <row r="1457" spans="7:10" x14ac:dyDescent="0.2">
      <c r="G1457" t="str">
        <f t="shared" si="51"/>
        <v>RPGCPU DIRECTORATE</v>
      </c>
      <c r="H1457" t="str">
        <f t="shared" si="52"/>
        <v>RPG</v>
      </c>
      <c r="I1457" t="s">
        <v>2910</v>
      </c>
      <c r="J1457" t="s">
        <v>2909</v>
      </c>
    </row>
    <row r="1458" spans="7:10" x14ac:dyDescent="0.2">
      <c r="G1458" t="str">
        <f t="shared" si="51"/>
        <v>RPGELTHAM COMMUNITY HOSPITAL</v>
      </c>
      <c r="H1458" t="str">
        <f t="shared" si="52"/>
        <v>RPG</v>
      </c>
      <c r="I1458" t="s">
        <v>2912</v>
      </c>
      <c r="J1458" t="s">
        <v>2911</v>
      </c>
    </row>
    <row r="1459" spans="7:10" x14ac:dyDescent="0.2">
      <c r="G1459" t="str">
        <f t="shared" si="51"/>
        <v>RPGFAIRFIELD HC</v>
      </c>
      <c r="H1459" t="str">
        <f t="shared" si="52"/>
        <v>RPG</v>
      </c>
      <c r="I1459" t="s">
        <v>2914</v>
      </c>
      <c r="J1459" t="s">
        <v>2913</v>
      </c>
    </row>
    <row r="1460" spans="7:10" x14ac:dyDescent="0.2">
      <c r="G1460" t="str">
        <f t="shared" si="51"/>
        <v>RPGGALLIONS REACH</v>
      </c>
      <c r="H1460" t="str">
        <f t="shared" si="52"/>
        <v>RPG</v>
      </c>
      <c r="I1460" t="s">
        <v>2916</v>
      </c>
      <c r="J1460" t="s">
        <v>2915</v>
      </c>
    </row>
    <row r="1461" spans="7:10" x14ac:dyDescent="0.2">
      <c r="G1461" t="str">
        <f t="shared" si="51"/>
        <v>RPGGOLDIE LEIGH</v>
      </c>
      <c r="H1461" t="str">
        <f t="shared" si="52"/>
        <v>RPG</v>
      </c>
      <c r="I1461" t="s">
        <v>2918</v>
      </c>
      <c r="J1461" t="s">
        <v>2917</v>
      </c>
    </row>
    <row r="1462" spans="7:10" x14ac:dyDescent="0.2">
      <c r="G1462" t="str">
        <f t="shared" si="51"/>
        <v>RPGGREEN PARK'S HOUSE</v>
      </c>
      <c r="H1462" t="str">
        <f t="shared" si="52"/>
        <v>RPG</v>
      </c>
      <c r="I1462" t="s">
        <v>2920</v>
      </c>
      <c r="J1462" t="s">
        <v>2919</v>
      </c>
    </row>
    <row r="1463" spans="7:10" x14ac:dyDescent="0.2">
      <c r="G1463" t="str">
        <f t="shared" si="51"/>
        <v>RPGGREENWICH PENNISULAR HC</v>
      </c>
      <c r="H1463" t="str">
        <f t="shared" si="52"/>
        <v>RPG</v>
      </c>
      <c r="I1463" t="s">
        <v>2922</v>
      </c>
      <c r="J1463" t="s">
        <v>2921</v>
      </c>
    </row>
    <row r="1464" spans="7:10" x14ac:dyDescent="0.2">
      <c r="G1464" t="str">
        <f t="shared" si="51"/>
        <v>RPGGREENWOOD</v>
      </c>
      <c r="H1464" t="str">
        <f t="shared" si="52"/>
        <v>RPG</v>
      </c>
      <c r="I1464" t="s">
        <v>2924</v>
      </c>
      <c r="J1464" t="s">
        <v>2923</v>
      </c>
    </row>
    <row r="1465" spans="7:10" x14ac:dyDescent="0.2">
      <c r="G1465" t="str">
        <f t="shared" si="51"/>
        <v>RPGHAZELWOOD</v>
      </c>
      <c r="H1465" t="str">
        <f t="shared" si="52"/>
        <v>RPG</v>
      </c>
      <c r="I1465" t="s">
        <v>2926</v>
      </c>
      <c r="J1465" t="s">
        <v>2925</v>
      </c>
    </row>
    <row r="1466" spans="7:10" x14ac:dyDescent="0.2">
      <c r="G1466" t="str">
        <f t="shared" si="51"/>
        <v>RPGHILLTOPS NURSERY</v>
      </c>
      <c r="H1466" t="str">
        <f t="shared" si="52"/>
        <v>RPG</v>
      </c>
      <c r="I1466" t="s">
        <v>2928</v>
      </c>
      <c r="J1466" t="s">
        <v>2927</v>
      </c>
    </row>
    <row r="1467" spans="7:10" x14ac:dyDescent="0.2">
      <c r="G1467" t="str">
        <f t="shared" si="51"/>
        <v>RPGISIS</v>
      </c>
      <c r="H1467" t="str">
        <f t="shared" si="52"/>
        <v>RPG</v>
      </c>
      <c r="I1467" t="s">
        <v>2930</v>
      </c>
      <c r="J1467" t="s">
        <v>2929</v>
      </c>
    </row>
    <row r="1468" spans="7:10" x14ac:dyDescent="0.2">
      <c r="G1468" t="str">
        <f t="shared" si="51"/>
        <v>RPGIVY WILLIS</v>
      </c>
      <c r="H1468" t="str">
        <f t="shared" si="52"/>
        <v>RPG</v>
      </c>
      <c r="I1468" t="s">
        <v>2932</v>
      </c>
      <c r="J1468" t="s">
        <v>2931</v>
      </c>
    </row>
    <row r="1469" spans="7:10" x14ac:dyDescent="0.2">
      <c r="G1469" t="str">
        <f t="shared" si="51"/>
        <v>RPGJAMES WOLFE</v>
      </c>
      <c r="H1469" t="str">
        <f t="shared" si="52"/>
        <v>RPG</v>
      </c>
      <c r="I1469" t="s">
        <v>2934</v>
      </c>
      <c r="J1469" t="s">
        <v>2933</v>
      </c>
    </row>
    <row r="1470" spans="7:10" x14ac:dyDescent="0.2">
      <c r="G1470" t="str">
        <f t="shared" si="51"/>
        <v>RPGJOYDENS &amp; BIRCHWOOD</v>
      </c>
      <c r="H1470" t="str">
        <f t="shared" si="52"/>
        <v>RPG</v>
      </c>
      <c r="I1470" t="s">
        <v>2936</v>
      </c>
      <c r="J1470" t="s">
        <v>2935</v>
      </c>
    </row>
    <row r="1471" spans="7:10" x14ac:dyDescent="0.2">
      <c r="G1471" t="str">
        <f t="shared" si="51"/>
        <v>RPGLAKESIDE HC</v>
      </c>
      <c r="H1471" t="str">
        <f t="shared" si="52"/>
        <v>RPG</v>
      </c>
      <c r="I1471" t="s">
        <v>2938</v>
      </c>
      <c r="J1471" t="s">
        <v>2937</v>
      </c>
    </row>
    <row r="1472" spans="7:10" x14ac:dyDescent="0.2">
      <c r="G1472" t="str">
        <f t="shared" si="51"/>
        <v>RPGMANORBROOK HC</v>
      </c>
      <c r="H1472" t="str">
        <f t="shared" si="52"/>
        <v>RPG</v>
      </c>
      <c r="I1472" t="s">
        <v>2940</v>
      </c>
      <c r="J1472" t="s">
        <v>2939</v>
      </c>
    </row>
    <row r="1473" spans="7:10" x14ac:dyDescent="0.2">
      <c r="G1473" t="str">
        <f t="shared" si="51"/>
        <v>RPGMEMORIAL HOSPITAL</v>
      </c>
      <c r="H1473" t="str">
        <f t="shared" si="52"/>
        <v>RPG</v>
      </c>
      <c r="I1473" t="s">
        <v>2942</v>
      </c>
      <c r="J1473" t="s">
        <v>2941</v>
      </c>
    </row>
    <row r="1474" spans="7:10" x14ac:dyDescent="0.2">
      <c r="G1474" t="str">
        <f t="shared" si="51"/>
        <v>RPGNORTH HOUSE</v>
      </c>
      <c r="H1474" t="str">
        <f t="shared" si="52"/>
        <v>RPG</v>
      </c>
      <c r="I1474" t="s">
        <v>2944</v>
      </c>
      <c r="J1474" t="s">
        <v>2943</v>
      </c>
    </row>
    <row r="1475" spans="7:10" x14ac:dyDescent="0.2">
      <c r="G1475" t="str">
        <f t="shared" si="51"/>
        <v>RPGOAKWOOD HOUSE</v>
      </c>
      <c r="H1475" t="str">
        <f t="shared" si="52"/>
        <v>RPG</v>
      </c>
      <c r="I1475" t="s">
        <v>2946</v>
      </c>
      <c r="J1475" t="s">
        <v>2945</v>
      </c>
    </row>
    <row r="1476" spans="7:10" x14ac:dyDescent="0.2">
      <c r="G1476" t="str">
        <f t="shared" si="51"/>
        <v>RPGOXLEAS HOUSE</v>
      </c>
      <c r="H1476" t="str">
        <f t="shared" si="52"/>
        <v>RPG</v>
      </c>
      <c r="I1476" t="s">
        <v>2948</v>
      </c>
      <c r="J1476" t="s">
        <v>2947</v>
      </c>
    </row>
    <row r="1477" spans="7:10" x14ac:dyDescent="0.2">
      <c r="G1477" t="str">
        <f t="shared" si="51"/>
        <v>RPGQUEEN MARYS HOSPITAL</v>
      </c>
      <c r="H1477" t="str">
        <f t="shared" si="52"/>
        <v>RPG</v>
      </c>
      <c r="I1477" t="s">
        <v>2038</v>
      </c>
      <c r="J1477" t="s">
        <v>2949</v>
      </c>
    </row>
    <row r="1478" spans="7:10" x14ac:dyDescent="0.2">
      <c r="G1478" t="str">
        <f t="shared" si="51"/>
        <v>RPGSECTOR IT SOLUTIONS</v>
      </c>
      <c r="H1478" t="str">
        <f t="shared" si="52"/>
        <v>RPG</v>
      </c>
      <c r="I1478" t="s">
        <v>2951</v>
      </c>
      <c r="J1478" t="s">
        <v>2950</v>
      </c>
    </row>
    <row r="1479" spans="7:10" x14ac:dyDescent="0.2">
      <c r="G1479" t="str">
        <f t="shared" si="51"/>
        <v>RPGSOMERSET VILLA</v>
      </c>
      <c r="H1479" t="str">
        <f t="shared" si="52"/>
        <v>RPG</v>
      </c>
      <c r="I1479" t="s">
        <v>2132</v>
      </c>
      <c r="J1479" t="s">
        <v>2952</v>
      </c>
    </row>
    <row r="1480" spans="7:10" x14ac:dyDescent="0.2">
      <c r="G1480" t="str">
        <f t="shared" si="51"/>
        <v>RPGST MARKS HC</v>
      </c>
      <c r="H1480" t="str">
        <f t="shared" si="52"/>
        <v>RPG</v>
      </c>
      <c r="I1480" t="s">
        <v>2954</v>
      </c>
      <c r="J1480" t="s">
        <v>2953</v>
      </c>
    </row>
    <row r="1481" spans="7:10" x14ac:dyDescent="0.2">
      <c r="G1481" t="str">
        <f t="shared" si="51"/>
        <v>RPGSTEP UP, STEP DOWN</v>
      </c>
      <c r="H1481" t="str">
        <f t="shared" si="52"/>
        <v>RPG</v>
      </c>
      <c r="I1481" t="s">
        <v>2956</v>
      </c>
      <c r="J1481" t="s">
        <v>2955</v>
      </c>
    </row>
    <row r="1482" spans="7:10" x14ac:dyDescent="0.2">
      <c r="G1482" t="str">
        <f t="shared" si="51"/>
        <v>RPGSTEPPING STONES</v>
      </c>
      <c r="H1482" t="str">
        <f t="shared" si="52"/>
        <v>RPG</v>
      </c>
      <c r="I1482" t="s">
        <v>2139</v>
      </c>
      <c r="J1482" t="s">
        <v>2957</v>
      </c>
    </row>
    <row r="1483" spans="7:10" x14ac:dyDescent="0.2">
      <c r="G1483" t="str">
        <f t="shared" ref="G1483:G1542" si="53">H1483&amp;I1483</f>
        <v>RPGTHAMESIDE</v>
      </c>
      <c r="H1483" t="str">
        <f t="shared" si="52"/>
        <v>RPG</v>
      </c>
      <c r="I1483" t="s">
        <v>2959</v>
      </c>
      <c r="J1483" t="s">
        <v>2958</v>
      </c>
    </row>
    <row r="1484" spans="7:10" x14ac:dyDescent="0.2">
      <c r="G1484" t="str">
        <f t="shared" si="53"/>
        <v>RPGTHE COTTAGE</v>
      </c>
      <c r="H1484" t="str">
        <f t="shared" si="52"/>
        <v>RPG</v>
      </c>
      <c r="I1484" t="s">
        <v>2961</v>
      </c>
      <c r="J1484" t="s">
        <v>2960</v>
      </c>
    </row>
    <row r="1485" spans="7:10" x14ac:dyDescent="0.2">
      <c r="G1485" t="str">
        <f t="shared" si="53"/>
        <v>RPGTHE HEIGHTS</v>
      </c>
      <c r="H1485" t="str">
        <f t="shared" si="52"/>
        <v>RPG</v>
      </c>
      <c r="I1485" t="s">
        <v>2963</v>
      </c>
      <c r="J1485" t="s">
        <v>2962</v>
      </c>
    </row>
    <row r="1486" spans="7:10" x14ac:dyDescent="0.2">
      <c r="G1486" t="str">
        <f t="shared" si="53"/>
        <v>RPGUPTON DAY HOSPITAL</v>
      </c>
      <c r="H1486" t="str">
        <f t="shared" si="52"/>
        <v>RPG</v>
      </c>
      <c r="I1486" t="s">
        <v>2965</v>
      </c>
      <c r="J1486" t="s">
        <v>2964</v>
      </c>
    </row>
    <row r="1487" spans="7:10" x14ac:dyDescent="0.2">
      <c r="G1487" t="str">
        <f t="shared" si="53"/>
        <v>RPGVANBURGH HC</v>
      </c>
      <c r="H1487" t="str">
        <f t="shared" si="52"/>
        <v>RPG</v>
      </c>
      <c r="I1487" t="s">
        <v>2967</v>
      </c>
      <c r="J1487" t="s">
        <v>2966</v>
      </c>
    </row>
    <row r="1488" spans="7:10" x14ac:dyDescent="0.2">
      <c r="G1488" t="str">
        <f t="shared" si="53"/>
        <v>RPGWALLACE HC</v>
      </c>
      <c r="H1488" t="str">
        <f t="shared" si="52"/>
        <v>RPG</v>
      </c>
      <c r="I1488" t="s">
        <v>2969</v>
      </c>
      <c r="J1488" t="s">
        <v>2968</v>
      </c>
    </row>
    <row r="1489" spans="7:10" x14ac:dyDescent="0.2">
      <c r="G1489" t="str">
        <f t="shared" si="53"/>
        <v>RPGWOODLANDS</v>
      </c>
      <c r="H1489" t="str">
        <f t="shared" si="52"/>
        <v>RPG</v>
      </c>
      <c r="I1489" t="s">
        <v>1721</v>
      </c>
      <c r="J1489" t="s">
        <v>2971</v>
      </c>
    </row>
    <row r="1490" spans="7:10" x14ac:dyDescent="0.2">
      <c r="G1490" t="str">
        <f t="shared" si="53"/>
        <v>RPYSMCS AT CEDAR LODGE</v>
      </c>
      <c r="H1490" t="str">
        <f t="shared" si="52"/>
        <v>RPY</v>
      </c>
      <c r="I1490" t="s">
        <v>2973</v>
      </c>
      <c r="J1490" t="s">
        <v>2972</v>
      </c>
    </row>
    <row r="1491" spans="7:10" x14ac:dyDescent="0.2">
      <c r="G1491" t="str">
        <f t="shared" si="53"/>
        <v>RPYTHE ROYAL MARSDEN HOSPITAL (LONDON) - RPY01</v>
      </c>
      <c r="H1491" t="str">
        <f t="shared" si="52"/>
        <v>RPY</v>
      </c>
      <c r="I1491" t="s">
        <v>2975</v>
      </c>
      <c r="J1491" t="s">
        <v>2974</v>
      </c>
    </row>
    <row r="1492" spans="7:10" x14ac:dyDescent="0.2">
      <c r="G1492" t="str">
        <f t="shared" si="53"/>
        <v>RPYTHE ROYAL MARSDEN HOSPITAL (SURREY) - RPY02</v>
      </c>
      <c r="H1492" t="str">
        <f t="shared" si="52"/>
        <v>RPY</v>
      </c>
      <c r="I1492" t="s">
        <v>2977</v>
      </c>
      <c r="J1492" t="s">
        <v>2976</v>
      </c>
    </row>
    <row r="1493" spans="7:10" x14ac:dyDescent="0.2">
      <c r="G1493" t="str">
        <f t="shared" si="53"/>
        <v>RQ3BIRMINGHAM CHILDREN'S HOSPITAL</v>
      </c>
      <c r="H1493" t="str">
        <f t="shared" si="52"/>
        <v>RQ3</v>
      </c>
      <c r="I1493" t="s">
        <v>293</v>
      </c>
      <c r="J1493" t="s">
        <v>2978</v>
      </c>
    </row>
    <row r="1494" spans="7:10" x14ac:dyDescent="0.2">
      <c r="G1494" t="str">
        <f t="shared" si="53"/>
        <v>RQ3BIRMINGHAM CHILDREN'S HOSPITAL - ACCIDENT &amp; EMERGENCY</v>
      </c>
      <c r="H1494" t="str">
        <f t="shared" si="52"/>
        <v>RQ3</v>
      </c>
      <c r="I1494" t="s">
        <v>2980</v>
      </c>
      <c r="J1494" t="s">
        <v>2979</v>
      </c>
    </row>
    <row r="1495" spans="7:10" x14ac:dyDescent="0.2">
      <c r="G1495" t="str">
        <f t="shared" si="53"/>
        <v>RQ3BIRMINGHAM CHILDREN'S HOSPITAL - CARDIAC</v>
      </c>
      <c r="H1495" t="str">
        <f t="shared" si="52"/>
        <v>RQ3</v>
      </c>
      <c r="I1495" t="s">
        <v>2982</v>
      </c>
      <c r="J1495" t="s">
        <v>2981</v>
      </c>
    </row>
    <row r="1496" spans="7:10" x14ac:dyDescent="0.2">
      <c r="G1496" t="str">
        <f t="shared" si="53"/>
        <v>RQ3BIRMINGHAM CHILDREN'S HOSPITAL - COMMUNITY TRUST</v>
      </c>
      <c r="H1496" t="str">
        <f t="shared" si="52"/>
        <v>RQ3</v>
      </c>
      <c r="I1496" t="s">
        <v>2984</v>
      </c>
      <c r="J1496" t="s">
        <v>2983</v>
      </c>
    </row>
    <row r="1497" spans="7:10" x14ac:dyDescent="0.2">
      <c r="G1497" t="str">
        <f t="shared" si="53"/>
        <v>RQ3BIRMINGHAM CHILDREN'S HOSPITAL - DIABETICS</v>
      </c>
      <c r="H1497" t="str">
        <f t="shared" si="52"/>
        <v>RQ3</v>
      </c>
      <c r="I1497" t="s">
        <v>2986</v>
      </c>
      <c r="J1497" t="s">
        <v>2985</v>
      </c>
    </row>
    <row r="1498" spans="7:10" x14ac:dyDescent="0.2">
      <c r="G1498" t="str">
        <f t="shared" si="53"/>
        <v>RQ3BIRMINGHAM CHILDREN'S HOSPITAL - METABOLIC DISEASES INHERITED</v>
      </c>
      <c r="H1498" t="str">
        <f t="shared" si="52"/>
        <v>RQ3</v>
      </c>
      <c r="I1498" t="s">
        <v>2988</v>
      </c>
      <c r="J1498" t="s">
        <v>2987</v>
      </c>
    </row>
    <row r="1499" spans="7:10" x14ac:dyDescent="0.2">
      <c r="G1499" t="str">
        <f t="shared" si="53"/>
        <v>RQ3BIRMINGHAM CHILDREN'S HOSPITAL - NON-GH ENDOCRINE</v>
      </c>
      <c r="H1499" t="str">
        <f t="shared" si="52"/>
        <v>RQ3</v>
      </c>
      <c r="I1499" t="s">
        <v>2990</v>
      </c>
      <c r="J1499" t="s">
        <v>2989</v>
      </c>
    </row>
    <row r="1500" spans="7:10" x14ac:dyDescent="0.2">
      <c r="G1500" t="str">
        <f t="shared" si="53"/>
        <v>RQ3BIRMINGHAM CHILDRENS HOSPITAL - NTBC PAEDIATRIC</v>
      </c>
      <c r="H1500" t="str">
        <f t="shared" si="52"/>
        <v>RQ3</v>
      </c>
      <c r="I1500" t="s">
        <v>2992</v>
      </c>
      <c r="J1500" t="s">
        <v>2991</v>
      </c>
    </row>
    <row r="1501" spans="7:10" x14ac:dyDescent="0.2">
      <c r="G1501" t="str">
        <f t="shared" si="53"/>
        <v>RQ3BIRMINGHAM CHILDREN'S HOSPITAL - RQ301</v>
      </c>
      <c r="H1501" t="str">
        <f t="shared" si="52"/>
        <v>RQ3</v>
      </c>
      <c r="I1501" t="s">
        <v>2993</v>
      </c>
      <c r="J1501" t="s">
        <v>2978</v>
      </c>
    </row>
    <row r="1502" spans="7:10" x14ac:dyDescent="0.2">
      <c r="G1502" t="str">
        <f t="shared" si="53"/>
        <v>RQ3BIRMINGHAM WOMEN'S HOSPITAL</v>
      </c>
      <c r="H1502" t="str">
        <f t="shared" si="52"/>
        <v>RQ3</v>
      </c>
      <c r="I1502" t="s">
        <v>2339</v>
      </c>
      <c r="J1502" t="s">
        <v>2994</v>
      </c>
    </row>
    <row r="1503" spans="7:10" x14ac:dyDescent="0.2">
      <c r="G1503" t="str">
        <f t="shared" si="53"/>
        <v>RQ3CHILD PSYCHOLOGY DEPARTMENT</v>
      </c>
      <c r="H1503" t="str">
        <f t="shared" si="52"/>
        <v>RQ3</v>
      </c>
      <c r="I1503" t="s">
        <v>2996</v>
      </c>
      <c r="J1503" t="s">
        <v>2995</v>
      </c>
    </row>
    <row r="1504" spans="7:10" x14ac:dyDescent="0.2">
      <c r="G1504" t="str">
        <f t="shared" si="53"/>
        <v>RQ3GOOD HOPE HOSPITAL</v>
      </c>
      <c r="H1504" t="str">
        <f t="shared" si="52"/>
        <v>RQ3</v>
      </c>
      <c r="I1504" t="s">
        <v>2998</v>
      </c>
      <c r="J1504" t="s">
        <v>2997</v>
      </c>
    </row>
    <row r="1505" spans="7:10" x14ac:dyDescent="0.2">
      <c r="G1505" t="str">
        <f t="shared" si="53"/>
        <v>RQ3PARK VIEW CLINIC</v>
      </c>
      <c r="H1505" t="str">
        <f t="shared" si="52"/>
        <v>RQ3</v>
      </c>
      <c r="I1505" t="s">
        <v>3000</v>
      </c>
      <c r="J1505" t="s">
        <v>2999</v>
      </c>
    </row>
    <row r="1506" spans="7:10" x14ac:dyDescent="0.2">
      <c r="G1506" t="str">
        <f t="shared" si="53"/>
        <v>RQMCHELSEA AND WESTMINSTER HOSPITAL - RQM01</v>
      </c>
      <c r="H1506" t="str">
        <f t="shared" ref="H1506:H1566" si="54">LEFT(J1506,3)</f>
        <v>RQM</v>
      </c>
      <c r="I1506" t="s">
        <v>3002</v>
      </c>
      <c r="J1506" t="s">
        <v>3001</v>
      </c>
    </row>
    <row r="1507" spans="7:10" x14ac:dyDescent="0.2">
      <c r="G1507" t="str">
        <f t="shared" si="53"/>
        <v>RQMTEDDINGTON MEMORIAL HOSPITAL</v>
      </c>
      <c r="H1507" t="str">
        <f t="shared" si="54"/>
        <v>RQM</v>
      </c>
      <c r="I1507" t="s">
        <v>3004</v>
      </c>
      <c r="J1507" t="s">
        <v>3003</v>
      </c>
    </row>
    <row r="1508" spans="7:10" x14ac:dyDescent="0.2">
      <c r="G1508" t="str">
        <f t="shared" si="53"/>
        <v>RQMTHE HILLINGDON HOSPITAL</v>
      </c>
      <c r="H1508" t="str">
        <f t="shared" si="54"/>
        <v>RQM</v>
      </c>
      <c r="I1508" t="s">
        <v>3006</v>
      </c>
      <c r="J1508" t="s">
        <v>3005</v>
      </c>
    </row>
    <row r="1509" spans="7:10" x14ac:dyDescent="0.2">
      <c r="G1509" t="str">
        <f t="shared" si="53"/>
        <v>RQMWEST MIDDLESEX UNIVERSITY HOSPITAL</v>
      </c>
      <c r="H1509" t="str">
        <f t="shared" si="54"/>
        <v>RQM</v>
      </c>
      <c r="I1509" t="s">
        <v>3008</v>
      </c>
      <c r="J1509" t="s">
        <v>3007</v>
      </c>
    </row>
    <row r="1510" spans="7:10" x14ac:dyDescent="0.2">
      <c r="G1510" t="str">
        <f t="shared" si="53"/>
        <v>RQWGALEN HOUSE - RQWG5</v>
      </c>
      <c r="H1510" t="str">
        <f t="shared" si="54"/>
        <v>RQW</v>
      </c>
      <c r="I1510" t="s">
        <v>3010</v>
      </c>
      <c r="J1510" t="s">
        <v>3009</v>
      </c>
    </row>
    <row r="1511" spans="7:10" x14ac:dyDescent="0.2">
      <c r="G1511" t="str">
        <f t="shared" si="53"/>
        <v>RQWHERTS AND ESSEX COMMUNITY HOSPITAL - RQWG2</v>
      </c>
      <c r="H1511" t="str">
        <f t="shared" si="54"/>
        <v>RQW</v>
      </c>
      <c r="I1511" t="s">
        <v>3012</v>
      </c>
      <c r="J1511" t="s">
        <v>3011</v>
      </c>
    </row>
    <row r="1512" spans="7:10" x14ac:dyDescent="0.2">
      <c r="G1512" t="str">
        <f t="shared" si="53"/>
        <v>RQWHODDESDON TOWER CLINIC - RQWG6</v>
      </c>
      <c r="H1512" t="str">
        <f t="shared" si="54"/>
        <v>RQW</v>
      </c>
      <c r="I1512" t="s">
        <v>3014</v>
      </c>
      <c r="J1512" t="s">
        <v>3013</v>
      </c>
    </row>
    <row r="1513" spans="7:10" x14ac:dyDescent="0.2">
      <c r="G1513" t="str">
        <f t="shared" si="53"/>
        <v>RQWKEATS HOUSE CLINIC - RQWG8</v>
      </c>
      <c r="H1513" t="str">
        <f t="shared" si="54"/>
        <v>RQW</v>
      </c>
      <c r="I1513" t="s">
        <v>3016</v>
      </c>
      <c r="J1513" t="s">
        <v>3015</v>
      </c>
    </row>
    <row r="1514" spans="7:10" x14ac:dyDescent="0.2">
      <c r="G1514" t="str">
        <f t="shared" si="53"/>
        <v>RQWPRINCESS ALEXANDRA HOSPITAL - RQWG0</v>
      </c>
      <c r="H1514" t="str">
        <f t="shared" si="54"/>
        <v>RQW</v>
      </c>
      <c r="I1514" t="s">
        <v>3018</v>
      </c>
      <c r="J1514" t="s">
        <v>3017</v>
      </c>
    </row>
    <row r="1515" spans="7:10" x14ac:dyDescent="0.2">
      <c r="G1515" t="str">
        <f t="shared" si="53"/>
        <v>RQWPRINCESS ALEXANDRA PRIVATE HOSPITAL</v>
      </c>
      <c r="H1515" t="str">
        <f t="shared" si="54"/>
        <v>RQW</v>
      </c>
      <c r="I1515" t="s">
        <v>3020</v>
      </c>
      <c r="J1515" t="s">
        <v>3019</v>
      </c>
    </row>
    <row r="1516" spans="7:10" x14ac:dyDescent="0.2">
      <c r="G1516" t="str">
        <f t="shared" si="53"/>
        <v>RQWRECTORY LANE CLINIC - RQWG9</v>
      </c>
      <c r="H1516" t="str">
        <f t="shared" si="54"/>
        <v>RQW</v>
      </c>
      <c r="I1516" t="s">
        <v>3022</v>
      </c>
      <c r="J1516" t="s">
        <v>3021</v>
      </c>
    </row>
    <row r="1517" spans="7:10" x14ac:dyDescent="0.2">
      <c r="G1517" t="str">
        <f t="shared" si="53"/>
        <v>RQWSAFFRON WALDEN COMMUNITY HOSPITAL - RQWG3</v>
      </c>
      <c r="H1517" t="str">
        <f t="shared" si="54"/>
        <v>RQW</v>
      </c>
      <c r="I1517" t="s">
        <v>3024</v>
      </c>
      <c r="J1517" t="s">
        <v>3023</v>
      </c>
    </row>
    <row r="1518" spans="7:10" x14ac:dyDescent="0.2">
      <c r="G1518" t="str">
        <f t="shared" si="53"/>
        <v>RQWST. MARGARET'S HOSPITAL - RQWG1</v>
      </c>
      <c r="H1518" t="str">
        <f t="shared" si="54"/>
        <v>RQW</v>
      </c>
      <c r="I1518" t="s">
        <v>3026</v>
      </c>
      <c r="J1518" t="s">
        <v>3025</v>
      </c>
    </row>
    <row r="1519" spans="7:10" x14ac:dyDescent="0.2">
      <c r="G1519" t="str">
        <f t="shared" si="53"/>
        <v>RQXHOMERTON UNIVERSITY HOSPITAL - RQXM1</v>
      </c>
      <c r="H1519" t="str">
        <f t="shared" si="54"/>
        <v>RQX</v>
      </c>
      <c r="I1519" t="s">
        <v>3028</v>
      </c>
      <c r="J1519" t="s">
        <v>3027</v>
      </c>
    </row>
    <row r="1520" spans="7:10" x14ac:dyDescent="0.2">
      <c r="G1520" t="str">
        <f t="shared" si="53"/>
        <v>RQXROYAL LONDON HOSPITAL - RQX01</v>
      </c>
      <c r="H1520" t="str">
        <f t="shared" si="54"/>
        <v>RQX</v>
      </c>
      <c r="I1520" t="s">
        <v>3030</v>
      </c>
      <c r="J1520" t="s">
        <v>3029</v>
      </c>
    </row>
    <row r="1521" spans="7:10" x14ac:dyDescent="0.2">
      <c r="G1521" t="str">
        <f t="shared" si="53"/>
        <v>RQYATC QUEEN MARY'S</v>
      </c>
      <c r="H1521" t="str">
        <f t="shared" si="54"/>
        <v>RQY</v>
      </c>
      <c r="I1521" t="s">
        <v>3032</v>
      </c>
      <c r="J1521" t="s">
        <v>3031</v>
      </c>
    </row>
    <row r="1522" spans="7:10" x14ac:dyDescent="0.2">
      <c r="G1522" t="str">
        <f t="shared" si="53"/>
        <v>RQYBARNES HOSPITAL</v>
      </c>
      <c r="H1522" t="str">
        <f t="shared" si="54"/>
        <v>RQY</v>
      </c>
      <c r="I1522" t="s">
        <v>3034</v>
      </c>
      <c r="J1522" t="s">
        <v>3033</v>
      </c>
    </row>
    <row r="1523" spans="7:10" x14ac:dyDescent="0.2">
      <c r="G1523" t="str">
        <f t="shared" si="53"/>
        <v>RQYBRIGHTWELL CRESCENT</v>
      </c>
      <c r="H1523" t="str">
        <f t="shared" si="54"/>
        <v>RQY</v>
      </c>
      <c r="I1523" t="s">
        <v>3036</v>
      </c>
      <c r="J1523" t="s">
        <v>3035</v>
      </c>
    </row>
    <row r="1524" spans="7:10" x14ac:dyDescent="0.2">
      <c r="G1524" t="str">
        <f t="shared" si="53"/>
        <v>RQYCHILD AND ADOLESCENT</v>
      </c>
      <c r="H1524" t="str">
        <f t="shared" si="54"/>
        <v>RQY</v>
      </c>
      <c r="I1524" t="s">
        <v>3038</v>
      </c>
      <c r="J1524" t="s">
        <v>3037</v>
      </c>
    </row>
    <row r="1525" spans="7:10" x14ac:dyDescent="0.2">
      <c r="G1525" t="str">
        <f t="shared" si="53"/>
        <v>RQYCOMMUNITY STORE</v>
      </c>
      <c r="H1525" t="str">
        <f t="shared" si="54"/>
        <v>RQY</v>
      </c>
      <c r="I1525" t="s">
        <v>3040</v>
      </c>
      <c r="J1525" t="s">
        <v>3039</v>
      </c>
    </row>
    <row r="1526" spans="7:10" x14ac:dyDescent="0.2">
      <c r="G1526" t="str">
        <f t="shared" si="53"/>
        <v>RQYEATING DISORDERS</v>
      </c>
      <c r="H1526" t="str">
        <f t="shared" si="54"/>
        <v>RQY</v>
      </c>
      <c r="I1526" t="s">
        <v>3042</v>
      </c>
      <c r="J1526" t="s">
        <v>3041</v>
      </c>
    </row>
    <row r="1527" spans="7:10" x14ac:dyDescent="0.2">
      <c r="G1527" t="str">
        <f t="shared" si="53"/>
        <v>RQYGUILDHALL</v>
      </c>
      <c r="H1527" t="str">
        <f t="shared" si="54"/>
        <v>RQY</v>
      </c>
      <c r="I1527" t="s">
        <v>3044</v>
      </c>
      <c r="J1527" t="s">
        <v>3043</v>
      </c>
    </row>
    <row r="1528" spans="7:10" x14ac:dyDescent="0.2">
      <c r="G1528" t="str">
        <f t="shared" si="53"/>
        <v>RQYHENDERSON HOSPITAL</v>
      </c>
      <c r="H1528" t="str">
        <f t="shared" si="54"/>
        <v>RQY</v>
      </c>
      <c r="I1528" t="s">
        <v>3046</v>
      </c>
      <c r="J1528" t="s">
        <v>3045</v>
      </c>
    </row>
    <row r="1529" spans="7:10" x14ac:dyDescent="0.2">
      <c r="G1529" t="str">
        <f t="shared" si="53"/>
        <v>RQYJUSTIN PLAZA 3</v>
      </c>
      <c r="H1529" t="str">
        <f t="shared" si="54"/>
        <v>RQY</v>
      </c>
      <c r="I1529" t="s">
        <v>3048</v>
      </c>
      <c r="J1529" t="s">
        <v>3047</v>
      </c>
    </row>
    <row r="1530" spans="7:10" x14ac:dyDescent="0.2">
      <c r="G1530" t="str">
        <f t="shared" si="53"/>
        <v>RQYKINGSTON C.A.D.T</v>
      </c>
      <c r="H1530" t="str">
        <f t="shared" si="54"/>
        <v>RQY</v>
      </c>
      <c r="I1530" t="s">
        <v>3050</v>
      </c>
      <c r="J1530" t="s">
        <v>3049</v>
      </c>
    </row>
    <row r="1531" spans="7:10" x14ac:dyDescent="0.2">
      <c r="G1531" t="str">
        <f t="shared" si="53"/>
        <v>RQYKINGSTON HOSPITAL</v>
      </c>
      <c r="H1531" t="str">
        <f t="shared" si="54"/>
        <v>RQY</v>
      </c>
      <c r="I1531" t="s">
        <v>971</v>
      </c>
      <c r="J1531" t="s">
        <v>3051</v>
      </c>
    </row>
    <row r="1532" spans="7:10" x14ac:dyDescent="0.2">
      <c r="G1532" t="str">
        <f t="shared" si="53"/>
        <v>RQYMER &amp; SUT MHT FOR PLD</v>
      </c>
      <c r="H1532" t="str">
        <f t="shared" si="54"/>
        <v>RQY</v>
      </c>
      <c r="I1532" t="s">
        <v>3053</v>
      </c>
      <c r="J1532" t="s">
        <v>3052</v>
      </c>
    </row>
    <row r="1533" spans="7:10" x14ac:dyDescent="0.2">
      <c r="G1533" t="str">
        <f t="shared" si="53"/>
        <v>RQYMERTON AND SUTTON AORT</v>
      </c>
      <c r="H1533" t="str">
        <f t="shared" si="54"/>
        <v>RQY</v>
      </c>
      <c r="I1533" t="s">
        <v>3055</v>
      </c>
      <c r="J1533" t="s">
        <v>3054</v>
      </c>
    </row>
    <row r="1534" spans="7:10" x14ac:dyDescent="0.2">
      <c r="G1534" t="str">
        <f t="shared" si="53"/>
        <v>RQYMERTON C.D.T</v>
      </c>
      <c r="H1534" t="str">
        <f t="shared" si="54"/>
        <v>RQY</v>
      </c>
      <c r="I1534" t="s">
        <v>3057</v>
      </c>
      <c r="J1534" t="s">
        <v>3056</v>
      </c>
    </row>
    <row r="1535" spans="7:10" x14ac:dyDescent="0.2">
      <c r="G1535" t="str">
        <f t="shared" si="53"/>
        <v>RQYNELSON HOSPITAL</v>
      </c>
      <c r="H1535" t="str">
        <f t="shared" si="54"/>
        <v>RQY</v>
      </c>
      <c r="I1535" t="s">
        <v>3059</v>
      </c>
      <c r="J1535" t="s">
        <v>3058</v>
      </c>
    </row>
    <row r="1536" spans="7:10" x14ac:dyDescent="0.2">
      <c r="G1536" t="str">
        <f t="shared" si="53"/>
        <v>RQYNEUROPSYCHIATRY</v>
      </c>
      <c r="H1536" t="str">
        <f t="shared" si="54"/>
        <v>RQY</v>
      </c>
      <c r="I1536" t="s">
        <v>2365</v>
      </c>
      <c r="J1536" t="s">
        <v>3060</v>
      </c>
    </row>
    <row r="1537" spans="7:10" x14ac:dyDescent="0.2">
      <c r="G1537" t="str">
        <f t="shared" si="53"/>
        <v>RQYOPS PUTNEY AND ROEHAMPTON</v>
      </c>
      <c r="H1537" t="str">
        <f t="shared" si="54"/>
        <v>RQY</v>
      </c>
      <c r="I1537" t="s">
        <v>3062</v>
      </c>
      <c r="J1537" t="s">
        <v>3061</v>
      </c>
    </row>
    <row r="1538" spans="7:10" x14ac:dyDescent="0.2">
      <c r="G1538" t="str">
        <f t="shared" si="53"/>
        <v>RQYOPS SUTTON</v>
      </c>
      <c r="H1538" t="str">
        <f t="shared" si="54"/>
        <v>RQY</v>
      </c>
      <c r="I1538" t="s">
        <v>3064</v>
      </c>
      <c r="J1538" t="s">
        <v>3063</v>
      </c>
    </row>
    <row r="1539" spans="7:10" x14ac:dyDescent="0.2">
      <c r="G1539" t="str">
        <f t="shared" si="53"/>
        <v>RQYP.A.D.S</v>
      </c>
      <c r="H1539" t="str">
        <f t="shared" si="54"/>
        <v>RQY</v>
      </c>
      <c r="I1539" t="s">
        <v>3066</v>
      </c>
      <c r="J1539" t="s">
        <v>3065</v>
      </c>
    </row>
    <row r="1540" spans="7:10" x14ac:dyDescent="0.2">
      <c r="G1540" t="str">
        <f t="shared" si="53"/>
        <v>RQYPUTNEY HILL</v>
      </c>
      <c r="H1540" t="str">
        <f t="shared" si="54"/>
        <v>RQY</v>
      </c>
      <c r="I1540" t="s">
        <v>3068</v>
      </c>
      <c r="J1540" t="s">
        <v>3067</v>
      </c>
    </row>
    <row r="1541" spans="7:10" x14ac:dyDescent="0.2">
      <c r="G1541" t="str">
        <f t="shared" si="53"/>
        <v>RQYQUEEN MARY'S HOSPITAL</v>
      </c>
      <c r="H1541" t="str">
        <f t="shared" si="54"/>
        <v>RQY</v>
      </c>
      <c r="I1541" t="s">
        <v>3070</v>
      </c>
      <c r="J1541" t="s">
        <v>3069</v>
      </c>
    </row>
    <row r="1542" spans="7:10" x14ac:dyDescent="0.2">
      <c r="G1542" t="str">
        <f t="shared" si="53"/>
        <v>RQYR.F.S</v>
      </c>
      <c r="H1542" t="str">
        <f t="shared" si="54"/>
        <v>RQY</v>
      </c>
      <c r="I1542" t="s">
        <v>3072</v>
      </c>
      <c r="J1542" t="s">
        <v>3071</v>
      </c>
    </row>
    <row r="1543" spans="7:10" x14ac:dyDescent="0.2">
      <c r="G1543" t="str">
        <f t="shared" ref="G1543:G1604" si="55">H1543&amp;I1543</f>
        <v>RQYRICHMOND C.A.D.T</v>
      </c>
      <c r="H1543" t="str">
        <f t="shared" si="54"/>
        <v>RQY</v>
      </c>
      <c r="I1543" t="s">
        <v>3074</v>
      </c>
      <c r="J1543" t="s">
        <v>3073</v>
      </c>
    </row>
    <row r="1544" spans="7:10" x14ac:dyDescent="0.2">
      <c r="G1544" t="str">
        <f t="shared" si="55"/>
        <v>RQYRICHMOND PSYCHOTHERAPIES</v>
      </c>
      <c r="H1544" t="str">
        <f t="shared" si="54"/>
        <v>RQY</v>
      </c>
      <c r="I1544" t="s">
        <v>3076</v>
      </c>
      <c r="J1544" t="s">
        <v>3075</v>
      </c>
    </row>
    <row r="1545" spans="7:10" x14ac:dyDescent="0.2">
      <c r="G1545" t="str">
        <f t="shared" si="55"/>
        <v>RQYRICHMOND ROYAL</v>
      </c>
      <c r="H1545" t="str">
        <f t="shared" si="54"/>
        <v>RQY</v>
      </c>
      <c r="I1545" t="s">
        <v>3078</v>
      </c>
      <c r="J1545" t="s">
        <v>3077</v>
      </c>
    </row>
    <row r="1546" spans="7:10" x14ac:dyDescent="0.2">
      <c r="G1546" t="str">
        <f t="shared" si="55"/>
        <v>RQYSPRINGFIELD UNIVERSITY HOSPITAL</v>
      </c>
      <c r="H1546" t="str">
        <f t="shared" si="54"/>
        <v>RQY</v>
      </c>
      <c r="I1546" t="s">
        <v>3080</v>
      </c>
      <c r="J1546" t="s">
        <v>3079</v>
      </c>
    </row>
    <row r="1547" spans="7:10" x14ac:dyDescent="0.2">
      <c r="G1547" t="str">
        <f t="shared" si="55"/>
        <v>RQYST. HELIER HOSPITAL</v>
      </c>
      <c r="H1547" t="str">
        <f t="shared" si="54"/>
        <v>RQY</v>
      </c>
      <c r="I1547" t="s">
        <v>3082</v>
      </c>
      <c r="J1547" t="s">
        <v>3081</v>
      </c>
    </row>
    <row r="1548" spans="7:10" x14ac:dyDescent="0.2">
      <c r="G1548" t="str">
        <f t="shared" si="55"/>
        <v>RQYSUTTON C.D.T</v>
      </c>
      <c r="H1548" t="str">
        <f t="shared" si="54"/>
        <v>RQY</v>
      </c>
      <c r="I1548" t="s">
        <v>3084</v>
      </c>
      <c r="J1548" t="s">
        <v>3083</v>
      </c>
    </row>
    <row r="1549" spans="7:10" x14ac:dyDescent="0.2">
      <c r="G1549" t="str">
        <f t="shared" si="55"/>
        <v>RQYSUTTON HOSPITAL</v>
      </c>
      <c r="H1549" t="str">
        <f t="shared" si="54"/>
        <v>RQY</v>
      </c>
      <c r="I1549" t="s">
        <v>3086</v>
      </c>
      <c r="J1549" t="s">
        <v>3085</v>
      </c>
    </row>
    <row r="1550" spans="7:10" x14ac:dyDescent="0.2">
      <c r="G1550" t="str">
        <f t="shared" si="55"/>
        <v>RQYSUTTON MHT FOR PLD</v>
      </c>
      <c r="H1550" t="str">
        <f t="shared" si="54"/>
        <v>RQY</v>
      </c>
      <c r="I1550" t="s">
        <v>3088</v>
      </c>
      <c r="J1550" t="s">
        <v>3087</v>
      </c>
    </row>
    <row r="1551" spans="7:10" x14ac:dyDescent="0.2">
      <c r="G1551" t="str">
        <f t="shared" si="55"/>
        <v>RQYTHE WILSON</v>
      </c>
      <c r="H1551" t="str">
        <f t="shared" si="54"/>
        <v>RQY</v>
      </c>
      <c r="I1551" t="s">
        <v>3090</v>
      </c>
      <c r="J1551" t="s">
        <v>3089</v>
      </c>
    </row>
    <row r="1552" spans="7:10" x14ac:dyDescent="0.2">
      <c r="G1552" t="str">
        <f t="shared" si="55"/>
        <v>RQYTOLWORTH HOSPITAL</v>
      </c>
      <c r="H1552" t="str">
        <f t="shared" si="54"/>
        <v>RQY</v>
      </c>
      <c r="I1552" t="s">
        <v>3092</v>
      </c>
      <c r="J1552" t="s">
        <v>3091</v>
      </c>
    </row>
    <row r="1553" spans="7:10" x14ac:dyDescent="0.2">
      <c r="G1553" t="str">
        <f t="shared" si="55"/>
        <v>RQYWALLINGTON LCC</v>
      </c>
      <c r="H1553" t="str">
        <f t="shared" si="54"/>
        <v>RQY</v>
      </c>
      <c r="I1553" t="s">
        <v>3094</v>
      </c>
      <c r="J1553" t="s">
        <v>3093</v>
      </c>
    </row>
    <row r="1554" spans="7:10" x14ac:dyDescent="0.2">
      <c r="G1554" t="str">
        <f t="shared" si="55"/>
        <v>RQYWANDSWORTH AORT</v>
      </c>
      <c r="H1554" t="str">
        <f t="shared" si="54"/>
        <v>RQY</v>
      </c>
      <c r="I1554" t="s">
        <v>3096</v>
      </c>
      <c r="J1554" t="s">
        <v>3095</v>
      </c>
    </row>
    <row r="1555" spans="7:10" x14ac:dyDescent="0.2">
      <c r="G1555" t="str">
        <f t="shared" si="55"/>
        <v>RQYWANDSWORTH C.A.T</v>
      </c>
      <c r="H1555" t="str">
        <f t="shared" si="54"/>
        <v>RQY</v>
      </c>
      <c r="I1555" t="s">
        <v>3098</v>
      </c>
      <c r="J1555" t="s">
        <v>3097</v>
      </c>
    </row>
    <row r="1556" spans="7:10" x14ac:dyDescent="0.2">
      <c r="G1556" t="str">
        <f t="shared" si="55"/>
        <v>RQYWANDSWORTH C.D.T</v>
      </c>
      <c r="H1556" t="str">
        <f t="shared" si="54"/>
        <v>RQY</v>
      </c>
      <c r="I1556" t="s">
        <v>3100</v>
      </c>
      <c r="J1556" t="s">
        <v>3099</v>
      </c>
    </row>
    <row r="1557" spans="7:10" x14ac:dyDescent="0.2">
      <c r="G1557" t="str">
        <f t="shared" si="55"/>
        <v>RQYWANDSWORTH MHT FOR PLD</v>
      </c>
      <c r="H1557" t="str">
        <f t="shared" si="54"/>
        <v>RQY</v>
      </c>
      <c r="I1557" t="s">
        <v>3102</v>
      </c>
      <c r="J1557" t="s">
        <v>3101</v>
      </c>
    </row>
    <row r="1558" spans="7:10" x14ac:dyDescent="0.2">
      <c r="G1558" t="str">
        <f t="shared" si="55"/>
        <v>RR7BENSHAM HOSPITAL - RR7EM</v>
      </c>
      <c r="H1558" t="str">
        <f t="shared" si="54"/>
        <v>RR7</v>
      </c>
      <c r="I1558" t="s">
        <v>3104</v>
      </c>
      <c r="J1558" t="s">
        <v>3103</v>
      </c>
    </row>
    <row r="1559" spans="7:10" x14ac:dyDescent="0.2">
      <c r="G1559" t="str">
        <f t="shared" si="55"/>
        <v>RR7CITY HOSPITALS SUNDERLAND - RR7CH</v>
      </c>
      <c r="H1559" t="str">
        <f t="shared" si="54"/>
        <v>RR7</v>
      </c>
      <c r="I1559" t="s">
        <v>3106</v>
      </c>
      <c r="J1559" t="s">
        <v>3105</v>
      </c>
    </row>
    <row r="1560" spans="7:10" x14ac:dyDescent="0.2">
      <c r="G1560" t="str">
        <f t="shared" si="55"/>
        <v>RR7DUNSTON HILL HOSPITAL - RR7ER</v>
      </c>
      <c r="H1560" t="str">
        <f t="shared" si="54"/>
        <v>RR7</v>
      </c>
      <c r="I1560" t="s">
        <v>3108</v>
      </c>
      <c r="J1560" t="s">
        <v>3107</v>
      </c>
    </row>
    <row r="1561" spans="7:10" x14ac:dyDescent="0.2">
      <c r="G1561" t="str">
        <f t="shared" si="55"/>
        <v>RR7QUEEN ELIZABETH HOSPITAL - RR7EN</v>
      </c>
      <c r="H1561" t="str">
        <f t="shared" si="54"/>
        <v>RR7</v>
      </c>
      <c r="I1561" t="s">
        <v>3110</v>
      </c>
      <c r="J1561" t="s">
        <v>3109</v>
      </c>
    </row>
    <row r="1562" spans="7:10" x14ac:dyDescent="0.2">
      <c r="G1562" t="str">
        <f t="shared" si="55"/>
        <v>RR7SOUTH TYNESIDE DISTRICT HOSPITAL - RR7DH</v>
      </c>
      <c r="H1562" t="str">
        <f t="shared" si="54"/>
        <v>RR7</v>
      </c>
      <c r="I1562" t="s">
        <v>3112</v>
      </c>
      <c r="J1562" t="s">
        <v>3111</v>
      </c>
    </row>
    <row r="1563" spans="7:10" x14ac:dyDescent="0.2">
      <c r="G1563" t="str">
        <f t="shared" si="55"/>
        <v>RR8CHAPEL ALLERTON HOSPITAL - RR819</v>
      </c>
      <c r="H1563" t="str">
        <f t="shared" si="54"/>
        <v>RR8</v>
      </c>
      <c r="I1563" t="s">
        <v>3114</v>
      </c>
      <c r="J1563" t="s">
        <v>3113</v>
      </c>
    </row>
    <row r="1564" spans="7:10" x14ac:dyDescent="0.2">
      <c r="G1564" t="str">
        <f t="shared" si="55"/>
        <v>RR8CLARENDON WING, LEEDS GENERAL INFIRMARY - RR830</v>
      </c>
      <c r="H1564" t="str">
        <f t="shared" si="54"/>
        <v>RR8</v>
      </c>
      <c r="I1564" t="s">
        <v>3116</v>
      </c>
      <c r="J1564" t="s">
        <v>3115</v>
      </c>
    </row>
    <row r="1565" spans="7:10" x14ac:dyDescent="0.2">
      <c r="G1565" t="str">
        <f t="shared" si="55"/>
        <v>RR8GARFORTH MEDICAL CENTRE - RR866</v>
      </c>
      <c r="H1565" t="str">
        <f t="shared" si="54"/>
        <v>RR8</v>
      </c>
      <c r="I1565" t="s">
        <v>3118</v>
      </c>
      <c r="J1565" t="s">
        <v>3117</v>
      </c>
    </row>
    <row r="1566" spans="7:10" x14ac:dyDescent="0.2">
      <c r="G1566" t="str">
        <f t="shared" si="55"/>
        <v>RR8LEEDS DENTAL HOSPITAL - RR802</v>
      </c>
      <c r="H1566" t="str">
        <f t="shared" si="54"/>
        <v>RR8</v>
      </c>
      <c r="I1566" t="s">
        <v>3120</v>
      </c>
      <c r="J1566" t="s">
        <v>3119</v>
      </c>
    </row>
    <row r="1567" spans="7:10" x14ac:dyDescent="0.2">
      <c r="G1567" t="str">
        <f t="shared" si="55"/>
        <v>RR8LEEDS GENERAL INFIRMARY - RR801</v>
      </c>
      <c r="H1567" t="str">
        <f t="shared" ref="H1567:H1628" si="56">LEFT(J1567,3)</f>
        <v>RR8</v>
      </c>
      <c r="I1567" t="s">
        <v>3122</v>
      </c>
      <c r="J1567" t="s">
        <v>3121</v>
      </c>
    </row>
    <row r="1568" spans="7:10" x14ac:dyDescent="0.2">
      <c r="G1568" t="str">
        <f t="shared" si="55"/>
        <v>RR8NEW HALL SURGERY - RR865</v>
      </c>
      <c r="H1568" t="str">
        <f t="shared" si="56"/>
        <v>RR8</v>
      </c>
      <c r="I1568" t="s">
        <v>3124</v>
      </c>
      <c r="J1568" t="s">
        <v>3123</v>
      </c>
    </row>
    <row r="1569" spans="7:10" x14ac:dyDescent="0.2">
      <c r="G1569" t="str">
        <f t="shared" si="55"/>
        <v>RR8SAVILE TOWN MEDICAL CENTRE - RR867</v>
      </c>
      <c r="H1569" t="str">
        <f t="shared" si="56"/>
        <v>RR8</v>
      </c>
      <c r="I1569" t="s">
        <v>3126</v>
      </c>
      <c r="J1569" t="s">
        <v>3125</v>
      </c>
    </row>
    <row r="1570" spans="7:10" x14ac:dyDescent="0.2">
      <c r="G1570" t="str">
        <f t="shared" si="55"/>
        <v>RR8SEACROFT HOSPITAL - RR814</v>
      </c>
      <c r="H1570" t="str">
        <f t="shared" si="56"/>
        <v>RR8</v>
      </c>
      <c r="I1570" t="s">
        <v>3128</v>
      </c>
      <c r="J1570" t="s">
        <v>3127</v>
      </c>
    </row>
    <row r="1571" spans="7:10" x14ac:dyDescent="0.2">
      <c r="G1571" t="str">
        <f t="shared" si="55"/>
        <v>RR8ST JAMES'S UNIVERSITY HOSPITAL - RR813</v>
      </c>
      <c r="H1571" t="str">
        <f t="shared" si="56"/>
        <v>RR8</v>
      </c>
      <c r="I1571" t="s">
        <v>3130</v>
      </c>
      <c r="J1571" t="s">
        <v>3129</v>
      </c>
    </row>
    <row r="1572" spans="7:10" x14ac:dyDescent="0.2">
      <c r="G1572" t="str">
        <f t="shared" si="55"/>
        <v>RR8WHARFEDALE HOSPITAL - RR807</v>
      </c>
      <c r="H1572" t="str">
        <f t="shared" si="56"/>
        <v>RR8</v>
      </c>
      <c r="I1572" t="s">
        <v>3132</v>
      </c>
      <c r="J1572" t="s">
        <v>3131</v>
      </c>
    </row>
    <row r="1573" spans="7:10" x14ac:dyDescent="0.2">
      <c r="G1573" t="str">
        <f t="shared" si="55"/>
        <v>RREADULT MENTAL HEALTH</v>
      </c>
      <c r="H1573" t="str">
        <f t="shared" si="56"/>
        <v>RRE</v>
      </c>
      <c r="I1573" t="s">
        <v>478</v>
      </c>
      <c r="J1573" t="s">
        <v>3133</v>
      </c>
    </row>
    <row r="1574" spans="7:10" x14ac:dyDescent="0.2">
      <c r="G1574" t="str">
        <f t="shared" si="55"/>
        <v>RREBRIDGNORTH HOSPITAL</v>
      </c>
      <c r="H1574" t="str">
        <f t="shared" si="56"/>
        <v>RRE</v>
      </c>
      <c r="I1574" t="s">
        <v>614</v>
      </c>
      <c r="J1574" t="s">
        <v>3134</v>
      </c>
    </row>
    <row r="1575" spans="7:10" x14ac:dyDescent="0.2">
      <c r="G1575" t="str">
        <f t="shared" si="55"/>
        <v>RRECANNOCK CHASE HOSPITAL</v>
      </c>
      <c r="H1575" t="str">
        <f t="shared" si="56"/>
        <v>RRE</v>
      </c>
      <c r="I1575" t="s">
        <v>717</v>
      </c>
      <c r="J1575" t="s">
        <v>3135</v>
      </c>
    </row>
    <row r="1576" spans="7:10" x14ac:dyDescent="0.2">
      <c r="G1576" t="str">
        <f t="shared" si="55"/>
        <v>RRECASTLE CARE CASTLEHAVEN</v>
      </c>
      <c r="H1576" t="str">
        <f t="shared" si="56"/>
        <v>RRE</v>
      </c>
      <c r="I1576" t="s">
        <v>618</v>
      </c>
      <c r="J1576" t="s">
        <v>3136</v>
      </c>
    </row>
    <row r="1577" spans="7:10" x14ac:dyDescent="0.2">
      <c r="G1577" t="str">
        <f t="shared" si="55"/>
        <v>RRECHILD DEVELOPMENT 2</v>
      </c>
      <c r="H1577" t="str">
        <f t="shared" si="56"/>
        <v>RRE</v>
      </c>
      <c r="I1577" t="s">
        <v>3138</v>
      </c>
      <c r="J1577" t="s">
        <v>3137</v>
      </c>
    </row>
    <row r="1578" spans="7:10" x14ac:dyDescent="0.2">
      <c r="G1578" t="str">
        <f t="shared" si="55"/>
        <v>RRECHILDRENS</v>
      </c>
      <c r="H1578" t="str">
        <f t="shared" si="56"/>
        <v>RRE</v>
      </c>
      <c r="I1578" t="s">
        <v>3140</v>
      </c>
      <c r="J1578" t="s">
        <v>3139</v>
      </c>
    </row>
    <row r="1579" spans="7:10" x14ac:dyDescent="0.2">
      <c r="G1579" t="str">
        <f t="shared" si="55"/>
        <v>RRECHILDRENS 2</v>
      </c>
      <c r="H1579" t="str">
        <f t="shared" si="56"/>
        <v>RRE</v>
      </c>
      <c r="I1579" t="s">
        <v>3142</v>
      </c>
      <c r="J1579" t="s">
        <v>3141</v>
      </c>
    </row>
    <row r="1580" spans="7:10" x14ac:dyDescent="0.2">
      <c r="G1580" t="str">
        <f t="shared" si="55"/>
        <v>RRECHILDRENS 4</v>
      </c>
      <c r="H1580" t="str">
        <f t="shared" si="56"/>
        <v>RRE</v>
      </c>
      <c r="I1580" t="s">
        <v>3144</v>
      </c>
      <c r="J1580" t="s">
        <v>3143</v>
      </c>
    </row>
    <row r="1581" spans="7:10" x14ac:dyDescent="0.2">
      <c r="G1581" t="str">
        <f t="shared" si="55"/>
        <v>RRECHILDRENS 5</v>
      </c>
      <c r="H1581" t="str">
        <f t="shared" si="56"/>
        <v>RRE</v>
      </c>
      <c r="I1581" t="s">
        <v>3146</v>
      </c>
      <c r="J1581" t="s">
        <v>3145</v>
      </c>
    </row>
    <row r="1582" spans="7:10" x14ac:dyDescent="0.2">
      <c r="G1582" t="str">
        <f t="shared" si="55"/>
        <v>RRECHILDRENS 6</v>
      </c>
      <c r="H1582" t="str">
        <f t="shared" si="56"/>
        <v>RRE</v>
      </c>
      <c r="I1582" t="s">
        <v>3148</v>
      </c>
      <c r="J1582" t="s">
        <v>3147</v>
      </c>
    </row>
    <row r="1583" spans="7:10" x14ac:dyDescent="0.2">
      <c r="G1583" t="str">
        <f t="shared" si="55"/>
        <v>RRECHILDRENS 7</v>
      </c>
      <c r="H1583" t="str">
        <f t="shared" si="56"/>
        <v>RRE</v>
      </c>
      <c r="I1583" t="s">
        <v>3150</v>
      </c>
      <c r="J1583" t="s">
        <v>3149</v>
      </c>
    </row>
    <row r="1584" spans="7:10" x14ac:dyDescent="0.2">
      <c r="G1584" t="str">
        <f t="shared" si="55"/>
        <v>RREGLENVIEW, LUDLOW</v>
      </c>
      <c r="H1584" t="str">
        <f t="shared" si="56"/>
        <v>RRE</v>
      </c>
      <c r="I1584" t="s">
        <v>3152</v>
      </c>
      <c r="J1584" t="s">
        <v>3151</v>
      </c>
    </row>
    <row r="1585" spans="7:10" x14ac:dyDescent="0.2">
      <c r="G1585" t="str">
        <f t="shared" si="55"/>
        <v>RREHIGH TREES RESIDENTIAL HOME</v>
      </c>
      <c r="H1585" t="str">
        <f t="shared" si="56"/>
        <v>RRE</v>
      </c>
      <c r="I1585" t="s">
        <v>3154</v>
      </c>
      <c r="J1585" t="s">
        <v>3153</v>
      </c>
    </row>
    <row r="1586" spans="7:10" x14ac:dyDescent="0.2">
      <c r="G1586" t="str">
        <f t="shared" si="55"/>
        <v>RREINCLUSION</v>
      </c>
      <c r="H1586" t="str">
        <f t="shared" si="56"/>
        <v>RRE</v>
      </c>
      <c r="I1586" t="s">
        <v>3156</v>
      </c>
      <c r="J1586" t="s">
        <v>3155</v>
      </c>
    </row>
    <row r="1587" spans="7:10" x14ac:dyDescent="0.2">
      <c r="G1587" t="str">
        <f t="shared" si="55"/>
        <v>RREINCLUSION</v>
      </c>
      <c r="H1587" t="str">
        <f t="shared" si="56"/>
        <v>RRE</v>
      </c>
      <c r="I1587" t="s">
        <v>3156</v>
      </c>
      <c r="J1587" t="s">
        <v>3157</v>
      </c>
    </row>
    <row r="1588" spans="7:10" x14ac:dyDescent="0.2">
      <c r="G1588" t="str">
        <f t="shared" si="55"/>
        <v>RREINCLUSION / OASIS 1</v>
      </c>
      <c r="H1588" t="str">
        <f t="shared" si="56"/>
        <v>RRE</v>
      </c>
      <c r="I1588" t="s">
        <v>3159</v>
      </c>
      <c r="J1588" t="s">
        <v>3158</v>
      </c>
    </row>
    <row r="1589" spans="7:10" x14ac:dyDescent="0.2">
      <c r="G1589" t="str">
        <f t="shared" si="55"/>
        <v>RREINCLUSION / OASIS 2</v>
      </c>
      <c r="H1589" t="str">
        <f t="shared" si="56"/>
        <v>RRE</v>
      </c>
      <c r="I1589" t="s">
        <v>3161</v>
      </c>
      <c r="J1589" t="s">
        <v>3160</v>
      </c>
    </row>
    <row r="1590" spans="7:10" x14ac:dyDescent="0.2">
      <c r="G1590" t="str">
        <f t="shared" si="55"/>
        <v>RREINCLUSION 1</v>
      </c>
      <c r="H1590" t="str">
        <f t="shared" si="56"/>
        <v>RRE</v>
      </c>
      <c r="I1590" t="s">
        <v>3163</v>
      </c>
      <c r="J1590" t="s">
        <v>3162</v>
      </c>
    </row>
    <row r="1591" spans="7:10" x14ac:dyDescent="0.2">
      <c r="G1591" t="str">
        <f t="shared" si="55"/>
        <v>RREINCLUSION 2</v>
      </c>
      <c r="H1591" t="str">
        <f t="shared" si="56"/>
        <v>RRE</v>
      </c>
      <c r="I1591" t="s">
        <v>3165</v>
      </c>
      <c r="J1591" t="s">
        <v>3164</v>
      </c>
    </row>
    <row r="1592" spans="7:10" x14ac:dyDescent="0.2">
      <c r="G1592" t="str">
        <f t="shared" si="55"/>
        <v>RREINCLUSION CAMBRIDGE</v>
      </c>
      <c r="H1592" t="str">
        <f t="shared" si="56"/>
        <v>RRE</v>
      </c>
      <c r="I1592" t="s">
        <v>3167</v>
      </c>
      <c r="J1592" t="s">
        <v>3166</v>
      </c>
    </row>
    <row r="1593" spans="7:10" x14ac:dyDescent="0.2">
      <c r="G1593" t="str">
        <f t="shared" si="55"/>
        <v>RREKEEPERS CRESCENT, DONNINGTON</v>
      </c>
      <c r="H1593" t="str">
        <f t="shared" si="56"/>
        <v>RRE</v>
      </c>
      <c r="I1593" t="s">
        <v>3169</v>
      </c>
      <c r="J1593" t="s">
        <v>3168</v>
      </c>
    </row>
    <row r="1594" spans="7:10" x14ac:dyDescent="0.2">
      <c r="G1594" t="str">
        <f t="shared" si="55"/>
        <v>RREKINVER UNIT</v>
      </c>
      <c r="H1594" t="str">
        <f t="shared" si="56"/>
        <v>RRE</v>
      </c>
      <c r="I1594" t="s">
        <v>3171</v>
      </c>
      <c r="J1594" t="s">
        <v>3170</v>
      </c>
    </row>
    <row r="1595" spans="7:10" x14ac:dyDescent="0.2">
      <c r="G1595" t="str">
        <f t="shared" si="55"/>
        <v>RRELABURNHAMS</v>
      </c>
      <c r="H1595" t="str">
        <f t="shared" si="56"/>
        <v>RRE</v>
      </c>
      <c r="I1595" t="s">
        <v>650</v>
      </c>
      <c r="J1595" t="s">
        <v>3172</v>
      </c>
    </row>
    <row r="1596" spans="7:10" x14ac:dyDescent="0.2">
      <c r="G1596" t="str">
        <f t="shared" si="55"/>
        <v>RREMEDICAL RECORDS</v>
      </c>
      <c r="H1596" t="str">
        <f t="shared" si="56"/>
        <v>RRE</v>
      </c>
      <c r="I1596" t="s">
        <v>3174</v>
      </c>
      <c r="J1596" t="s">
        <v>3173</v>
      </c>
    </row>
    <row r="1597" spans="7:10" x14ac:dyDescent="0.2">
      <c r="G1597" t="str">
        <f t="shared" si="55"/>
        <v>RREMENTAL HEALTH</v>
      </c>
      <c r="H1597" t="str">
        <f t="shared" si="56"/>
        <v>RRE</v>
      </c>
      <c r="I1597" t="s">
        <v>3176</v>
      </c>
      <c r="J1597" t="s">
        <v>3175</v>
      </c>
    </row>
    <row r="1598" spans="7:10" x14ac:dyDescent="0.2">
      <c r="G1598" t="str">
        <f t="shared" si="55"/>
        <v>RREMYTTON OAK COMMUNITY UNIT</v>
      </c>
      <c r="H1598" t="str">
        <f t="shared" si="56"/>
        <v>RRE</v>
      </c>
      <c r="I1598" t="s">
        <v>3178</v>
      </c>
      <c r="J1598" t="s">
        <v>3177</v>
      </c>
    </row>
    <row r="1599" spans="7:10" x14ac:dyDescent="0.2">
      <c r="G1599" t="str">
        <f t="shared" si="55"/>
        <v>RRENORTH SHREWSBURY CHMT - HARTLEYS MONKMOOR</v>
      </c>
      <c r="H1599" t="str">
        <f t="shared" si="56"/>
        <v>RRE</v>
      </c>
      <c r="I1599" t="s">
        <v>3180</v>
      </c>
      <c r="J1599" t="s">
        <v>3179</v>
      </c>
    </row>
    <row r="1600" spans="7:10" x14ac:dyDescent="0.2">
      <c r="G1600" t="str">
        <f t="shared" si="55"/>
        <v>RREOLDER PEOPLE 10</v>
      </c>
      <c r="H1600" t="str">
        <f t="shared" si="56"/>
        <v>RRE</v>
      </c>
      <c r="I1600" t="s">
        <v>3182</v>
      </c>
      <c r="J1600" t="s">
        <v>3181</v>
      </c>
    </row>
    <row r="1601" spans="7:10" x14ac:dyDescent="0.2">
      <c r="G1601" t="str">
        <f t="shared" si="55"/>
        <v>RREOLDFIELD RESIDENTIAL HOME</v>
      </c>
      <c r="H1601" t="str">
        <f t="shared" si="56"/>
        <v>RRE</v>
      </c>
      <c r="I1601" t="s">
        <v>672</v>
      </c>
      <c r="J1601" t="s">
        <v>3183</v>
      </c>
    </row>
    <row r="1602" spans="7:10" x14ac:dyDescent="0.2">
      <c r="G1602" t="str">
        <f t="shared" si="55"/>
        <v>RREPARK HOUSE T4 BIRMINGHAM</v>
      </c>
      <c r="H1602" t="str">
        <f t="shared" si="56"/>
        <v>RRE</v>
      </c>
      <c r="I1602" t="s">
        <v>3184</v>
      </c>
      <c r="J1602" t="s">
        <v>3157</v>
      </c>
    </row>
    <row r="1603" spans="7:10" x14ac:dyDescent="0.2">
      <c r="G1603" t="str">
        <f t="shared" si="55"/>
        <v>RREPLAS NEWYDD, BELLE VIEW</v>
      </c>
      <c r="H1603" t="str">
        <f t="shared" si="56"/>
        <v>RRE</v>
      </c>
      <c r="I1603" t="s">
        <v>3186</v>
      </c>
      <c r="J1603" t="s">
        <v>3185</v>
      </c>
    </row>
    <row r="1604" spans="7:10" x14ac:dyDescent="0.2">
      <c r="G1604" t="str">
        <f t="shared" si="55"/>
        <v>RREQUEST</v>
      </c>
      <c r="H1604" t="str">
        <f t="shared" si="56"/>
        <v>RRE</v>
      </c>
      <c r="I1604" t="s">
        <v>3188</v>
      </c>
      <c r="J1604" t="s">
        <v>3187</v>
      </c>
    </row>
    <row r="1605" spans="7:10" x14ac:dyDescent="0.2">
      <c r="G1605" t="str">
        <f t="shared" ref="G1605:G1660" si="57">H1605&amp;I1605</f>
        <v>RRERSH COPTHORNE</v>
      </c>
      <c r="H1605" t="str">
        <f t="shared" si="56"/>
        <v>RRE</v>
      </c>
      <c r="I1605" t="s">
        <v>3190</v>
      </c>
      <c r="J1605" t="s">
        <v>3189</v>
      </c>
    </row>
    <row r="1606" spans="7:10" x14ac:dyDescent="0.2">
      <c r="G1606" t="str">
        <f t="shared" si="57"/>
        <v>RRESAMUEL JOHNSON HOSPITAL</v>
      </c>
      <c r="H1606" t="str">
        <f t="shared" si="56"/>
        <v>RRE</v>
      </c>
      <c r="I1606" t="s">
        <v>3192</v>
      </c>
      <c r="J1606" t="s">
        <v>3191</v>
      </c>
    </row>
    <row r="1607" spans="7:10" x14ac:dyDescent="0.2">
      <c r="G1607" t="str">
        <f t="shared" si="57"/>
        <v>RRESFOP CMHN</v>
      </c>
      <c r="H1607" t="str">
        <f t="shared" si="56"/>
        <v>RRE</v>
      </c>
      <c r="I1607" t="s">
        <v>3194</v>
      </c>
      <c r="J1607" t="s">
        <v>3193</v>
      </c>
    </row>
    <row r="1608" spans="7:10" x14ac:dyDescent="0.2">
      <c r="G1608" t="str">
        <f t="shared" si="57"/>
        <v>RRESHROPSHIRE EI</v>
      </c>
      <c r="H1608" t="str">
        <f t="shared" si="56"/>
        <v>RRE</v>
      </c>
      <c r="I1608" t="s">
        <v>3196</v>
      </c>
      <c r="J1608" t="s">
        <v>3195</v>
      </c>
    </row>
    <row r="1609" spans="7:10" x14ac:dyDescent="0.2">
      <c r="G1609" t="str">
        <f t="shared" si="57"/>
        <v>RRESHROPSHIRE REHAB AND RECOVERY</v>
      </c>
      <c r="H1609" t="str">
        <f t="shared" si="56"/>
        <v>RRE</v>
      </c>
      <c r="I1609" t="s">
        <v>3198</v>
      </c>
      <c r="J1609" t="s">
        <v>3197</v>
      </c>
    </row>
    <row r="1610" spans="7:10" x14ac:dyDescent="0.2">
      <c r="G1610" t="str">
        <f t="shared" si="57"/>
        <v>RREST AUSTIN FRIARS, SHREWSBURY</v>
      </c>
      <c r="H1610" t="str">
        <f t="shared" si="56"/>
        <v>RRE</v>
      </c>
      <c r="I1610" t="s">
        <v>3200</v>
      </c>
      <c r="J1610" t="s">
        <v>3199</v>
      </c>
    </row>
    <row r="1611" spans="7:10" x14ac:dyDescent="0.2">
      <c r="G1611" t="str">
        <f t="shared" si="57"/>
        <v>RREST AUSTINS</v>
      </c>
      <c r="H1611" t="str">
        <f t="shared" si="56"/>
        <v>RRE</v>
      </c>
      <c r="I1611" t="s">
        <v>3202</v>
      </c>
      <c r="J1611" t="s">
        <v>3201</v>
      </c>
    </row>
    <row r="1612" spans="7:10" x14ac:dyDescent="0.2">
      <c r="G1612" t="str">
        <f t="shared" si="57"/>
        <v>RREST GEORGES 4</v>
      </c>
      <c r="H1612" t="str">
        <f t="shared" si="56"/>
        <v>RRE</v>
      </c>
      <c r="I1612" t="s">
        <v>3204</v>
      </c>
      <c r="J1612" t="s">
        <v>3203</v>
      </c>
    </row>
    <row r="1613" spans="7:10" x14ac:dyDescent="0.2">
      <c r="G1613" t="str">
        <f t="shared" si="57"/>
        <v>RREST GEORGE'S HOSPITAL</v>
      </c>
      <c r="H1613" t="str">
        <f t="shared" si="56"/>
        <v>RRE</v>
      </c>
      <c r="I1613" t="s">
        <v>3206</v>
      </c>
      <c r="J1613" t="s">
        <v>3205</v>
      </c>
    </row>
    <row r="1614" spans="7:10" x14ac:dyDescent="0.2">
      <c r="G1614" t="str">
        <f t="shared" si="57"/>
        <v>RREST GEORGES HOSPITAL 2</v>
      </c>
      <c r="H1614" t="str">
        <f t="shared" si="56"/>
        <v>RRE</v>
      </c>
      <c r="I1614" t="s">
        <v>3208</v>
      </c>
      <c r="J1614" t="s">
        <v>3207</v>
      </c>
    </row>
    <row r="1615" spans="7:10" x14ac:dyDescent="0.2">
      <c r="G1615" t="str">
        <f t="shared" si="57"/>
        <v>RREST GEORGES HOSPITAL 3</v>
      </c>
      <c r="H1615" t="str">
        <f t="shared" si="56"/>
        <v>RRE</v>
      </c>
      <c r="I1615" t="s">
        <v>3210</v>
      </c>
      <c r="J1615" t="s">
        <v>3209</v>
      </c>
    </row>
    <row r="1616" spans="7:10" x14ac:dyDescent="0.2">
      <c r="G1616" t="str">
        <f t="shared" si="57"/>
        <v>RRESTAFFORD CRHT</v>
      </c>
      <c r="H1616" t="str">
        <f t="shared" si="56"/>
        <v>RRE</v>
      </c>
      <c r="I1616" t="s">
        <v>3212</v>
      </c>
      <c r="J1616" t="s">
        <v>3211</v>
      </c>
    </row>
    <row r="1617" spans="7:10" x14ac:dyDescent="0.2">
      <c r="G1617" t="str">
        <f t="shared" si="57"/>
        <v>RRESTAFFORD GENERAL HOSPITAL</v>
      </c>
      <c r="H1617" t="str">
        <f t="shared" si="56"/>
        <v>RRE</v>
      </c>
      <c r="I1617" t="s">
        <v>3214</v>
      </c>
      <c r="J1617" t="s">
        <v>3213</v>
      </c>
    </row>
    <row r="1618" spans="7:10" x14ac:dyDescent="0.2">
      <c r="G1618" t="str">
        <f t="shared" si="57"/>
        <v>RRESTATION ST</v>
      </c>
      <c r="H1618" t="str">
        <f t="shared" si="56"/>
        <v>RRE</v>
      </c>
      <c r="I1618" t="s">
        <v>3216</v>
      </c>
      <c r="J1618" t="s">
        <v>3215</v>
      </c>
    </row>
    <row r="1619" spans="7:10" x14ac:dyDescent="0.2">
      <c r="G1619" t="str">
        <f t="shared" si="57"/>
        <v>RRESTRETTON EDGE RESPITE UNIT</v>
      </c>
      <c r="H1619" t="str">
        <f t="shared" si="56"/>
        <v>RRE</v>
      </c>
      <c r="I1619" t="s">
        <v>3218</v>
      </c>
      <c r="J1619" t="s">
        <v>3217</v>
      </c>
    </row>
    <row r="1620" spans="7:10" x14ac:dyDescent="0.2">
      <c r="G1620" t="str">
        <f t="shared" si="57"/>
        <v>RRESUSTAIN</v>
      </c>
      <c r="H1620" t="str">
        <f t="shared" si="56"/>
        <v>RRE</v>
      </c>
      <c r="I1620" t="s">
        <v>3220</v>
      </c>
      <c r="J1620" t="s">
        <v>3219</v>
      </c>
    </row>
    <row r="1621" spans="7:10" x14ac:dyDescent="0.2">
      <c r="G1621" t="str">
        <f t="shared" si="57"/>
        <v>RRETELFORD AOT</v>
      </c>
      <c r="H1621" t="str">
        <f t="shared" si="56"/>
        <v>RRE</v>
      </c>
      <c r="I1621" t="s">
        <v>3222</v>
      </c>
      <c r="J1621" t="s">
        <v>3221</v>
      </c>
    </row>
    <row r="1622" spans="7:10" x14ac:dyDescent="0.2">
      <c r="G1622" t="str">
        <f t="shared" si="57"/>
        <v>RRETELFORD AOT (WREKIN RD)</v>
      </c>
      <c r="H1622" t="str">
        <f t="shared" si="56"/>
        <v>RRE</v>
      </c>
      <c r="I1622" t="s">
        <v>3224</v>
      </c>
      <c r="J1622" t="s">
        <v>3223</v>
      </c>
    </row>
    <row r="1623" spans="7:10" x14ac:dyDescent="0.2">
      <c r="G1623" t="str">
        <f t="shared" si="57"/>
        <v>RRETHE ELMS SHREWSBURY</v>
      </c>
      <c r="H1623" t="str">
        <f t="shared" si="56"/>
        <v>RRE</v>
      </c>
      <c r="I1623" t="s">
        <v>3226</v>
      </c>
      <c r="J1623" t="s">
        <v>3225</v>
      </c>
    </row>
    <row r="1624" spans="7:10" x14ac:dyDescent="0.2">
      <c r="G1624" t="str">
        <f t="shared" si="57"/>
        <v>RRETHE HAWTHORNS</v>
      </c>
      <c r="H1624" t="str">
        <f t="shared" si="56"/>
        <v>RRE</v>
      </c>
      <c r="I1624" t="s">
        <v>3228</v>
      </c>
      <c r="J1624" t="s">
        <v>3227</v>
      </c>
    </row>
    <row r="1625" spans="7:10" x14ac:dyDescent="0.2">
      <c r="G1625" t="str">
        <f t="shared" si="57"/>
        <v>RRETHE REDWOODS CENTRE</v>
      </c>
      <c r="H1625" t="str">
        <f t="shared" si="56"/>
        <v>RRE</v>
      </c>
      <c r="I1625" t="s">
        <v>3230</v>
      </c>
      <c r="J1625" t="s">
        <v>3229</v>
      </c>
    </row>
    <row r="1626" spans="7:10" x14ac:dyDescent="0.2">
      <c r="G1626" t="str">
        <f t="shared" si="57"/>
        <v>RRETORC</v>
      </c>
      <c r="H1626" t="str">
        <f t="shared" si="56"/>
        <v>RRE</v>
      </c>
      <c r="I1626" t="s">
        <v>3232</v>
      </c>
      <c r="J1626" t="s">
        <v>3231</v>
      </c>
    </row>
    <row r="1627" spans="7:10" x14ac:dyDescent="0.2">
      <c r="G1627" t="str">
        <f t="shared" si="57"/>
        <v>RREUNIT 3</v>
      </c>
      <c r="H1627" t="str">
        <f t="shared" si="56"/>
        <v>RRE</v>
      </c>
      <c r="I1627" t="s">
        <v>728</v>
      </c>
      <c r="J1627" t="s">
        <v>3233</v>
      </c>
    </row>
    <row r="1628" spans="7:10" x14ac:dyDescent="0.2">
      <c r="G1628" t="str">
        <f t="shared" si="57"/>
        <v>RREUNIT 4, BRITANNIA</v>
      </c>
      <c r="H1628" t="str">
        <f t="shared" si="56"/>
        <v>RRE</v>
      </c>
      <c r="I1628" t="s">
        <v>3235</v>
      </c>
      <c r="J1628" t="s">
        <v>3234</v>
      </c>
    </row>
    <row r="1629" spans="7:10" x14ac:dyDescent="0.2">
      <c r="G1629" t="str">
        <f t="shared" si="57"/>
        <v>RREUNITS 5 AND 6 ASHFIELDS</v>
      </c>
      <c r="H1629" t="str">
        <f t="shared" ref="H1629:H1679" si="58">LEFT(J1629,3)</f>
        <v>RRE</v>
      </c>
      <c r="I1629" t="s">
        <v>3237</v>
      </c>
      <c r="J1629" t="s">
        <v>3236</v>
      </c>
    </row>
    <row r="1630" spans="7:10" x14ac:dyDescent="0.2">
      <c r="G1630" t="str">
        <f t="shared" si="57"/>
        <v>RREVISION HOMES 1B</v>
      </c>
      <c r="H1630" t="str">
        <f t="shared" si="58"/>
        <v>RRE</v>
      </c>
      <c r="I1630" t="s">
        <v>3239</v>
      </c>
      <c r="J1630" t="s">
        <v>3238</v>
      </c>
    </row>
    <row r="1631" spans="7:10" x14ac:dyDescent="0.2">
      <c r="G1631" t="str">
        <f t="shared" si="57"/>
        <v>RREVISION HOMES 1C</v>
      </c>
      <c r="H1631" t="str">
        <f t="shared" si="58"/>
        <v>RRE</v>
      </c>
      <c r="I1631" t="s">
        <v>3241</v>
      </c>
      <c r="J1631" t="s">
        <v>3240</v>
      </c>
    </row>
    <row r="1632" spans="7:10" x14ac:dyDescent="0.2">
      <c r="G1632" t="str">
        <f t="shared" si="57"/>
        <v>RREWHITCHURCH HOSPITAL</v>
      </c>
      <c r="H1632" t="str">
        <f t="shared" si="58"/>
        <v>RRE</v>
      </c>
      <c r="I1632" t="s">
        <v>3243</v>
      </c>
      <c r="J1632" t="s">
        <v>3242</v>
      </c>
    </row>
    <row r="1633" spans="7:10" x14ac:dyDescent="0.2">
      <c r="G1633" t="str">
        <f t="shared" si="57"/>
        <v>RREWHITTINGTON BARRACKS</v>
      </c>
      <c r="H1633" t="str">
        <f t="shared" si="58"/>
        <v>RRE</v>
      </c>
      <c r="I1633" t="s">
        <v>3245</v>
      </c>
      <c r="J1633" t="s">
        <v>3244</v>
      </c>
    </row>
    <row r="1634" spans="7:10" x14ac:dyDescent="0.2">
      <c r="G1634" t="str">
        <f t="shared" si="57"/>
        <v>RREYOCKLETON GRANGE</v>
      </c>
      <c r="H1634" t="str">
        <f t="shared" si="58"/>
        <v>RRE</v>
      </c>
      <c r="I1634" t="s">
        <v>3247</v>
      </c>
      <c r="J1634" t="s">
        <v>3246</v>
      </c>
    </row>
    <row r="1635" spans="7:10" x14ac:dyDescent="0.2">
      <c r="G1635" t="str">
        <f t="shared" si="57"/>
        <v>RRFLEIGH INFIRMARY - RRF01</v>
      </c>
      <c r="H1635" t="str">
        <f t="shared" si="58"/>
        <v>RRF</v>
      </c>
      <c r="I1635" t="s">
        <v>3249</v>
      </c>
      <c r="J1635" t="s">
        <v>3248</v>
      </c>
    </row>
    <row r="1636" spans="7:10" x14ac:dyDescent="0.2">
      <c r="G1636" t="str">
        <f t="shared" si="57"/>
        <v>RRFROYAL ALBERT EDWARD INFIRMARY - RRF02</v>
      </c>
      <c r="H1636" t="str">
        <f t="shared" si="58"/>
        <v>RRF</v>
      </c>
      <c r="I1636" t="s">
        <v>3251</v>
      </c>
      <c r="J1636" t="s">
        <v>3250</v>
      </c>
    </row>
    <row r="1637" spans="7:10" x14ac:dyDescent="0.2">
      <c r="G1637" t="str">
        <f t="shared" si="57"/>
        <v>RRFTHOMAS LINACRE OUTPATIENT CENTRE - RRF54</v>
      </c>
      <c r="H1637" t="str">
        <f t="shared" si="58"/>
        <v>RRF</v>
      </c>
      <c r="I1637" t="s">
        <v>3253</v>
      </c>
      <c r="J1637" t="s">
        <v>3252</v>
      </c>
    </row>
    <row r="1638" spans="7:10" x14ac:dyDescent="0.2">
      <c r="G1638" t="str">
        <f t="shared" si="57"/>
        <v>RRFWHELLEY HOSPITAL - RRF04</v>
      </c>
      <c r="H1638" t="str">
        <f t="shared" si="58"/>
        <v>RRF</v>
      </c>
      <c r="I1638" t="s">
        <v>3255</v>
      </c>
      <c r="J1638" t="s">
        <v>3254</v>
      </c>
    </row>
    <row r="1639" spans="7:10" x14ac:dyDescent="0.2">
      <c r="G1639" t="str">
        <f t="shared" si="57"/>
        <v>RRFWRIGHTINGTON HOSPITAL - RRF53</v>
      </c>
      <c r="H1639" t="str">
        <f t="shared" si="58"/>
        <v>RRF</v>
      </c>
      <c r="I1639" t="s">
        <v>3257</v>
      </c>
      <c r="J1639" t="s">
        <v>3256</v>
      </c>
    </row>
    <row r="1640" spans="7:10" x14ac:dyDescent="0.2">
      <c r="G1640" t="str">
        <f t="shared" si="57"/>
        <v>RRJROYAL ORTHOPAEDIC HOSPITAL - RRJ05</v>
      </c>
      <c r="H1640" t="str">
        <f t="shared" si="58"/>
        <v>RRJ</v>
      </c>
      <c r="I1640" t="s">
        <v>3259</v>
      </c>
      <c r="J1640" t="s">
        <v>3258</v>
      </c>
    </row>
    <row r="1641" spans="7:10" x14ac:dyDescent="0.2">
      <c r="G1641" t="str">
        <f t="shared" si="57"/>
        <v>RRKASHFURLONG MEDICAL CENTRE</v>
      </c>
      <c r="H1641" t="str">
        <f t="shared" si="58"/>
        <v>RRK</v>
      </c>
      <c r="I1641" t="s">
        <v>3261</v>
      </c>
      <c r="J1641" t="s">
        <v>3260</v>
      </c>
    </row>
    <row r="1642" spans="7:10" x14ac:dyDescent="0.2">
      <c r="G1642" t="str">
        <f t="shared" si="57"/>
        <v>RRKGOOD HOPE HOSPITAL</v>
      </c>
      <c r="H1642" t="str">
        <f t="shared" si="58"/>
        <v>RRK</v>
      </c>
      <c r="I1642" t="s">
        <v>2998</v>
      </c>
      <c r="J1642" t="s">
        <v>3262</v>
      </c>
    </row>
    <row r="1643" spans="7:10" x14ac:dyDescent="0.2">
      <c r="G1643" t="str">
        <f t="shared" si="57"/>
        <v>RRKGREEN RIDGE SURGERY</v>
      </c>
      <c r="H1643" t="str">
        <f t="shared" si="58"/>
        <v>RRK</v>
      </c>
      <c r="I1643" t="s">
        <v>3264</v>
      </c>
      <c r="J1643" t="s">
        <v>3263</v>
      </c>
    </row>
    <row r="1644" spans="7:10" x14ac:dyDescent="0.2">
      <c r="G1644" t="str">
        <f t="shared" si="57"/>
        <v>RRKHEARTLANDS HOSPITAL</v>
      </c>
      <c r="H1644" t="str">
        <f t="shared" si="58"/>
        <v>RRK</v>
      </c>
      <c r="I1644" t="s">
        <v>3266</v>
      </c>
      <c r="J1644" t="s">
        <v>3265</v>
      </c>
    </row>
    <row r="1645" spans="7:10" x14ac:dyDescent="0.2">
      <c r="G1645" t="str">
        <f t="shared" si="57"/>
        <v>RRKQUEEN ELIZABETH HOSPITAL - RRK02</v>
      </c>
      <c r="H1645" t="str">
        <f t="shared" si="58"/>
        <v>RRK</v>
      </c>
      <c r="I1645" t="s">
        <v>3268</v>
      </c>
      <c r="J1645" t="s">
        <v>3267</v>
      </c>
    </row>
    <row r="1646" spans="7:10" x14ac:dyDescent="0.2">
      <c r="G1646" t="str">
        <f t="shared" si="57"/>
        <v>RRKQUEEN ELIZABETH HOSPITAL BIRMINGHAM - RRK15</v>
      </c>
      <c r="H1646" t="str">
        <f t="shared" si="58"/>
        <v>RRK</v>
      </c>
      <c r="I1646" t="s">
        <v>3270</v>
      </c>
      <c r="J1646" t="s">
        <v>3269</v>
      </c>
    </row>
    <row r="1647" spans="7:10" x14ac:dyDescent="0.2">
      <c r="G1647" t="str">
        <f t="shared" si="57"/>
        <v>RRKSELLY OAK HOSPITAL (ACUTE) - RRK03</v>
      </c>
      <c r="H1647" t="str">
        <f t="shared" si="58"/>
        <v>RRK</v>
      </c>
      <c r="I1647" t="s">
        <v>3272</v>
      </c>
      <c r="J1647" t="s">
        <v>3271</v>
      </c>
    </row>
    <row r="1648" spans="7:10" x14ac:dyDescent="0.2">
      <c r="G1648" t="str">
        <f t="shared" si="57"/>
        <v>RRKSOLIHULL HOSPITAL</v>
      </c>
      <c r="H1648" t="str">
        <f t="shared" si="58"/>
        <v>RRK</v>
      </c>
      <c r="I1648" t="s">
        <v>3274</v>
      </c>
      <c r="J1648" t="s">
        <v>3273</v>
      </c>
    </row>
    <row r="1649" spans="7:10" x14ac:dyDescent="0.2">
      <c r="G1649" t="str">
        <f t="shared" si="57"/>
        <v>G6V2SEDGWARE HOSPITAL (BEH-MHT SERVICES)</v>
      </c>
      <c r="H1649" t="s">
        <v>14895</v>
      </c>
      <c r="I1649" s="87" t="s">
        <v>14896</v>
      </c>
      <c r="J1649" t="s">
        <v>14897</v>
      </c>
    </row>
    <row r="1650" spans="7:10" x14ac:dyDescent="0.2">
      <c r="G1650" t="str">
        <f t="shared" si="57"/>
        <v>G6V2SCHASE FARM HOSPITAL (BEH-MHT SERVICES)</v>
      </c>
      <c r="H1650" t="s">
        <v>14895</v>
      </c>
      <c r="I1650" s="87" t="s">
        <v>14900</v>
      </c>
      <c r="J1650" t="s">
        <v>14901</v>
      </c>
    </row>
    <row r="1651" spans="7:10" x14ac:dyDescent="0.2">
      <c r="G1651" t="str">
        <f t="shared" si="57"/>
        <v>G6V2SST ANN'S HOSPITAL (BEH-MHT SERVICES)</v>
      </c>
      <c r="H1651" t="s">
        <v>14895</v>
      </c>
      <c r="I1651" s="87" t="s">
        <v>14902</v>
      </c>
      <c r="J1651" t="s">
        <v>14903</v>
      </c>
    </row>
    <row r="1652" spans="7:10" x14ac:dyDescent="0.2">
      <c r="G1652" t="str">
        <f t="shared" si="57"/>
        <v>G6V2SST PANCRAS HOSPITAL</v>
      </c>
      <c r="H1652" t="s">
        <v>14895</v>
      </c>
      <c r="I1652" s="87" t="s">
        <v>4355</v>
      </c>
      <c r="J1652" t="s">
        <v>14925</v>
      </c>
    </row>
    <row r="1653" spans="7:10" x14ac:dyDescent="0.2">
      <c r="G1653" t="str">
        <f t="shared" si="57"/>
        <v>G6V2SHIGHGATE ACUTE MENTAL HEALTH CENTRE</v>
      </c>
      <c r="H1653" t="s">
        <v>14895</v>
      </c>
      <c r="I1653" t="s">
        <v>8206</v>
      </c>
      <c r="J1653" t="s">
        <v>14926</v>
      </c>
    </row>
    <row r="1654" spans="7:10" x14ac:dyDescent="0.2">
      <c r="G1654" t="str">
        <f t="shared" si="57"/>
        <v>RRPCANNING CRESCENT</v>
      </c>
      <c r="H1654" t="str">
        <f t="shared" si="58"/>
        <v>RRP</v>
      </c>
      <c r="I1654" t="s">
        <v>3276</v>
      </c>
      <c r="J1654" t="s">
        <v>3275</v>
      </c>
    </row>
    <row r="1655" spans="7:10" x14ac:dyDescent="0.2">
      <c r="G1655" t="str">
        <f t="shared" si="57"/>
        <v>RRPCOLINDALE HOSPITAL</v>
      </c>
      <c r="H1655" t="str">
        <f t="shared" si="58"/>
        <v>RRP</v>
      </c>
      <c r="I1655" t="s">
        <v>3278</v>
      </c>
      <c r="J1655" t="s">
        <v>3277</v>
      </c>
    </row>
    <row r="1656" spans="7:10" x14ac:dyDescent="0.2">
      <c r="G1656" t="str">
        <f t="shared" si="57"/>
        <v>RRPEDMONTON COMMUNITY REHABILITATION UNIT</v>
      </c>
      <c r="H1656" t="str">
        <f t="shared" si="58"/>
        <v>RRP</v>
      </c>
      <c r="I1656" t="s">
        <v>3280</v>
      </c>
      <c r="J1656" t="s">
        <v>3279</v>
      </c>
    </row>
    <row r="1657" spans="7:10" x14ac:dyDescent="0.2">
      <c r="G1657" t="str">
        <f t="shared" si="57"/>
        <v>RRPENFIELD MENTAL HEALTH</v>
      </c>
      <c r="H1657" t="str">
        <f t="shared" si="58"/>
        <v>RRP</v>
      </c>
      <c r="I1657" t="s">
        <v>3282</v>
      </c>
      <c r="J1657" t="s">
        <v>3281</v>
      </c>
    </row>
    <row r="1658" spans="7:10" x14ac:dyDescent="0.2">
      <c r="G1658" t="str">
        <f t="shared" si="57"/>
        <v>RRPFINCHLEY MEMORIAL HOSPITAL</v>
      </c>
      <c r="H1658" t="str">
        <f t="shared" si="58"/>
        <v>RRP</v>
      </c>
      <c r="I1658" t="s">
        <v>868</v>
      </c>
      <c r="J1658" t="s">
        <v>3283</v>
      </c>
    </row>
    <row r="1659" spans="7:10" x14ac:dyDescent="0.2">
      <c r="G1659" t="str">
        <f t="shared" si="57"/>
        <v>RRPFTAC</v>
      </c>
      <c r="H1659" t="str">
        <f t="shared" si="58"/>
        <v>RRP</v>
      </c>
      <c r="I1659" t="s">
        <v>3285</v>
      </c>
      <c r="J1659" t="s">
        <v>3284</v>
      </c>
    </row>
    <row r="1660" spans="7:10" x14ac:dyDescent="0.2">
      <c r="G1660" t="str">
        <f t="shared" si="57"/>
        <v>RRPHARINGEY MENTAL HEALTH</v>
      </c>
      <c r="H1660" t="str">
        <f t="shared" si="58"/>
        <v>RRP</v>
      </c>
      <c r="I1660" t="s">
        <v>3287</v>
      </c>
      <c r="J1660" t="s">
        <v>3286</v>
      </c>
    </row>
    <row r="1661" spans="7:10" x14ac:dyDescent="0.2">
      <c r="G1661" t="str">
        <f t="shared" ref="G1661:G1698" si="59">H1661&amp;I1661</f>
        <v>RRPROYAL NATIONAL ORTHOPAEDIC HOSPITAL</v>
      </c>
      <c r="H1661" t="str">
        <f t="shared" si="58"/>
        <v>RRP</v>
      </c>
      <c r="I1661" t="s">
        <v>3289</v>
      </c>
      <c r="J1661" t="s">
        <v>3288</v>
      </c>
    </row>
    <row r="1662" spans="7:10" x14ac:dyDescent="0.2">
      <c r="G1662" t="str">
        <f t="shared" si="59"/>
        <v>RRPST MICHAEL'S HOSPITAL</v>
      </c>
      <c r="H1662" t="str">
        <f t="shared" si="58"/>
        <v>RRP</v>
      </c>
      <c r="I1662" t="s">
        <v>718</v>
      </c>
      <c r="J1662" t="s">
        <v>3290</v>
      </c>
    </row>
    <row r="1663" spans="7:10" x14ac:dyDescent="0.2">
      <c r="G1663" t="str">
        <f t="shared" si="59"/>
        <v>RRVHOSPITAL FOR TROPICAL DISEASES - RRVRH</v>
      </c>
      <c r="H1663" t="str">
        <f t="shared" si="58"/>
        <v>RRV</v>
      </c>
      <c r="I1663" t="s">
        <v>3292</v>
      </c>
      <c r="J1663" t="s">
        <v>3291</v>
      </c>
    </row>
    <row r="1664" spans="7:10" x14ac:dyDescent="0.2">
      <c r="G1664" t="str">
        <f t="shared" si="59"/>
        <v>RRVNAT HOSP FOR NEURLGY &amp; NEUROSC. CHALFONT</v>
      </c>
      <c r="H1664" t="str">
        <f t="shared" si="58"/>
        <v>RRV</v>
      </c>
      <c r="I1664" t="s">
        <v>3294</v>
      </c>
      <c r="J1664" t="s">
        <v>3293</v>
      </c>
    </row>
    <row r="1665" spans="7:10" x14ac:dyDescent="0.2">
      <c r="G1665" t="str">
        <f t="shared" si="59"/>
        <v>RRVNATIONAL HOSPITAL FOR NEUROLOGY AND NEUROSURGERY, QUEEN SQUARE - RRVNQ</v>
      </c>
      <c r="H1665" t="str">
        <f t="shared" si="58"/>
        <v>RRV</v>
      </c>
      <c r="I1665" t="s">
        <v>3296</v>
      </c>
      <c r="J1665" t="s">
        <v>3295</v>
      </c>
    </row>
    <row r="1666" spans="7:10" x14ac:dyDescent="0.2">
      <c r="G1666" t="str">
        <f t="shared" si="59"/>
        <v>RRVROYAL NATIONAL THROAT, NOSE &amp; EAR HOSPITAL - RRVRN</v>
      </c>
      <c r="H1666" t="str">
        <f t="shared" si="58"/>
        <v>RRV</v>
      </c>
      <c r="I1666" t="s">
        <v>3298</v>
      </c>
      <c r="J1666" t="s">
        <v>3297</v>
      </c>
    </row>
    <row r="1667" spans="7:10" x14ac:dyDescent="0.2">
      <c r="G1667" t="str">
        <f t="shared" si="59"/>
        <v>RRVTHE EASTMAN DENTAL HOSPITAL - RRVE1</v>
      </c>
      <c r="H1667" t="str">
        <f t="shared" si="58"/>
        <v>RRV</v>
      </c>
      <c r="I1667" t="s">
        <v>3300</v>
      </c>
      <c r="J1667" t="s">
        <v>3299</v>
      </c>
    </row>
    <row r="1668" spans="7:10" x14ac:dyDescent="0.2">
      <c r="G1668" t="str">
        <f t="shared" si="59"/>
        <v>RRVTHE HEART HOSPITAL - RRV30</v>
      </c>
      <c r="H1668" t="str">
        <f t="shared" si="58"/>
        <v>RRV</v>
      </c>
      <c r="I1668" t="s">
        <v>3302</v>
      </c>
      <c r="J1668" t="s">
        <v>3301</v>
      </c>
    </row>
    <row r="1669" spans="7:10" x14ac:dyDescent="0.2">
      <c r="G1669" t="str">
        <f t="shared" si="59"/>
        <v>RRVTHE ROYAL LONDON HOSPITAL FOR INTEGRATED MEDICINE - RRV60</v>
      </c>
      <c r="H1669" t="str">
        <f t="shared" si="58"/>
        <v>RRV</v>
      </c>
      <c r="I1669" t="s">
        <v>3304</v>
      </c>
      <c r="J1669" t="s">
        <v>3303</v>
      </c>
    </row>
    <row r="1670" spans="7:10" x14ac:dyDescent="0.2">
      <c r="G1670" t="str">
        <f t="shared" si="59"/>
        <v>RRVUCH MACMILLAN CANCER CENTRE</v>
      </c>
      <c r="H1670" t="str">
        <f t="shared" si="58"/>
        <v>RRV</v>
      </c>
      <c r="I1670" t="s">
        <v>3306</v>
      </c>
      <c r="J1670" t="s">
        <v>3305</v>
      </c>
    </row>
    <row r="1671" spans="7:10" x14ac:dyDescent="0.2">
      <c r="G1671" t="str">
        <f t="shared" si="59"/>
        <v>RRVUCLH OUTREACH: ASHFORD AND ST PETER'S HOSPITAL - RRV99</v>
      </c>
      <c r="H1671" t="str">
        <f t="shared" si="58"/>
        <v>RRV</v>
      </c>
      <c r="I1671" t="s">
        <v>3308</v>
      </c>
      <c r="J1671" t="s">
        <v>3307</v>
      </c>
    </row>
    <row r="1672" spans="7:10" x14ac:dyDescent="0.2">
      <c r="G1672" t="str">
        <f t="shared" si="59"/>
        <v>RRVUCLH OUTREACH: ROYAL BERKSHIRE HOSPITAL - RRV97</v>
      </c>
      <c r="H1672" t="str">
        <f t="shared" si="58"/>
        <v>RRV</v>
      </c>
      <c r="I1672" t="s">
        <v>3310</v>
      </c>
      <c r="J1672" t="s">
        <v>3309</v>
      </c>
    </row>
    <row r="1673" spans="7:10" x14ac:dyDescent="0.2">
      <c r="G1673" t="str">
        <f t="shared" si="59"/>
        <v>RRVUCLH OUTREACH: THE MARGARET CENTRE - RRV98</v>
      </c>
      <c r="H1673" t="str">
        <f t="shared" si="58"/>
        <v>RRV</v>
      </c>
      <c r="I1673" t="s">
        <v>3312</v>
      </c>
      <c r="J1673" t="s">
        <v>3311</v>
      </c>
    </row>
    <row r="1674" spans="7:10" x14ac:dyDescent="0.2">
      <c r="G1674" t="str">
        <f t="shared" si="59"/>
        <v>RRVUCLH ROSENHEIM BUILDING</v>
      </c>
      <c r="H1674" t="str">
        <f t="shared" si="58"/>
        <v>RRV</v>
      </c>
      <c r="I1674" t="s">
        <v>3314</v>
      </c>
      <c r="J1674" t="s">
        <v>3313</v>
      </c>
    </row>
    <row r="1675" spans="7:10" x14ac:dyDescent="0.2">
      <c r="G1675" t="str">
        <f t="shared" si="59"/>
        <v>RRVUNIVERSITY COLLEGE HOSPITAL - RRV03</v>
      </c>
      <c r="H1675" t="str">
        <f t="shared" si="58"/>
        <v>RRV</v>
      </c>
      <c r="I1675" t="s">
        <v>3316</v>
      </c>
      <c r="J1675" t="s">
        <v>3315</v>
      </c>
    </row>
    <row r="1676" spans="7:10" x14ac:dyDescent="0.2">
      <c r="G1676" t="str">
        <f t="shared" si="59"/>
        <v>RRVUNIVERSITY COLLEGE HOSPITAL ELIZABETH GARRETT ANDERSON WING - RRV11</v>
      </c>
      <c r="H1676" t="str">
        <f t="shared" si="58"/>
        <v>RRV</v>
      </c>
      <c r="I1676" t="s">
        <v>3318</v>
      </c>
      <c r="J1676" t="s">
        <v>3317</v>
      </c>
    </row>
    <row r="1677" spans="7:10" x14ac:dyDescent="0.2">
      <c r="G1677" t="str">
        <f t="shared" si="59"/>
        <v>RRVUNIVERSITY COLLEGE HOSPITAL GRAFTON WAY BUILDING - C4M4J</v>
      </c>
      <c r="H1677" t="s">
        <v>220</v>
      </c>
      <c r="I1677" t="s">
        <v>14631</v>
      </c>
      <c r="J1677" t="s">
        <v>14632</v>
      </c>
    </row>
    <row r="1678" spans="7:10" x14ac:dyDescent="0.2">
      <c r="G1678" t="str">
        <f t="shared" si="59"/>
        <v>RT1ADDENBROOKES HOSPITAL</v>
      </c>
      <c r="H1678" t="str">
        <f t="shared" si="58"/>
        <v>RT1</v>
      </c>
      <c r="I1678" t="s">
        <v>3320</v>
      </c>
      <c r="J1678" t="s">
        <v>3319</v>
      </c>
    </row>
    <row r="1679" spans="7:10" x14ac:dyDescent="0.2">
      <c r="G1679" t="str">
        <f t="shared" si="59"/>
        <v>RT1ADOLESCENT UNIT</v>
      </c>
      <c r="H1679" t="str">
        <f t="shared" si="58"/>
        <v>RT1</v>
      </c>
      <c r="I1679" t="s">
        <v>3322</v>
      </c>
      <c r="J1679" t="s">
        <v>3321</v>
      </c>
    </row>
    <row r="1680" spans="7:10" x14ac:dyDescent="0.2">
      <c r="G1680" t="str">
        <f t="shared" si="59"/>
        <v>RT1CAMBRIDGE COMWISE CDS</v>
      </c>
      <c r="H1680" t="str">
        <f t="shared" ref="H1680:H1711" si="60">LEFT(J1680,3)</f>
        <v>RT1</v>
      </c>
      <c r="I1680" t="s">
        <v>3324</v>
      </c>
      <c r="J1680" t="s">
        <v>3323</v>
      </c>
    </row>
    <row r="1681" spans="7:10" x14ac:dyDescent="0.2">
      <c r="G1681" t="str">
        <f t="shared" si="59"/>
        <v>RT1CAMBRIDGE LD</v>
      </c>
      <c r="H1681" t="str">
        <f t="shared" si="60"/>
        <v>RT1</v>
      </c>
      <c r="I1681" t="s">
        <v>3326</v>
      </c>
      <c r="J1681" t="s">
        <v>3325</v>
      </c>
    </row>
    <row r="1682" spans="7:10" x14ac:dyDescent="0.2">
      <c r="G1682" t="str">
        <f t="shared" si="59"/>
        <v>RT1CAMBRIDGE MARACIS CDS</v>
      </c>
      <c r="H1682" t="str">
        <f t="shared" si="60"/>
        <v>RT1</v>
      </c>
      <c r="I1682" t="s">
        <v>3328</v>
      </c>
      <c r="J1682" t="s">
        <v>3327</v>
      </c>
    </row>
    <row r="1683" spans="7:10" x14ac:dyDescent="0.2">
      <c r="G1683" t="str">
        <f t="shared" si="59"/>
        <v>RT1CAMBRIDGE OPMH</v>
      </c>
      <c r="H1683" t="str">
        <f t="shared" si="60"/>
        <v>RT1</v>
      </c>
      <c r="I1683" t="s">
        <v>3330</v>
      </c>
      <c r="J1683" t="s">
        <v>3329</v>
      </c>
    </row>
    <row r="1684" spans="7:10" x14ac:dyDescent="0.2">
      <c r="G1684" t="str">
        <f t="shared" si="59"/>
        <v>RT1CAMEO</v>
      </c>
      <c r="H1684" t="str">
        <f t="shared" si="60"/>
        <v>RT1</v>
      </c>
      <c r="I1684" t="s">
        <v>3332</v>
      </c>
      <c r="J1684" t="s">
        <v>3331</v>
      </c>
    </row>
    <row r="1685" spans="7:10" x14ac:dyDescent="0.2">
      <c r="G1685" t="str">
        <f t="shared" si="59"/>
        <v>RT1COMMUNITY ALCOHOL AND DRUGS</v>
      </c>
      <c r="H1685" t="str">
        <f t="shared" si="60"/>
        <v>RT1</v>
      </c>
      <c r="I1685" t="s">
        <v>3334</v>
      </c>
      <c r="J1685" t="s">
        <v>3333</v>
      </c>
    </row>
    <row r="1686" spans="7:10" x14ac:dyDescent="0.2">
      <c r="G1686" t="str">
        <f t="shared" si="59"/>
        <v>RT1DARWIN NURSERY, PROSPECT FARM</v>
      </c>
      <c r="H1686" t="str">
        <f t="shared" si="60"/>
        <v>RT1</v>
      </c>
      <c r="I1686" t="s">
        <v>3336</v>
      </c>
      <c r="J1686" t="s">
        <v>3335</v>
      </c>
    </row>
    <row r="1687" spans="7:10" x14ac:dyDescent="0.2">
      <c r="G1687" t="str">
        <f t="shared" si="59"/>
        <v>RT1DODDINGTON HOSPITAL</v>
      </c>
      <c r="H1687" t="str">
        <f t="shared" si="60"/>
        <v>RT1</v>
      </c>
      <c r="I1687" t="s">
        <v>3338</v>
      </c>
      <c r="J1687" t="s">
        <v>3337</v>
      </c>
    </row>
    <row r="1688" spans="7:10" x14ac:dyDescent="0.2">
      <c r="G1688" t="str">
        <f t="shared" si="59"/>
        <v>RT1E CAMBS AND FENLAND LD</v>
      </c>
      <c r="H1688" t="str">
        <f t="shared" si="60"/>
        <v>RT1</v>
      </c>
      <c r="I1688" t="s">
        <v>3340</v>
      </c>
      <c r="J1688" t="s">
        <v>3339</v>
      </c>
    </row>
    <row r="1689" spans="7:10" x14ac:dyDescent="0.2">
      <c r="G1689" t="str">
        <f t="shared" si="59"/>
        <v>RT1FENLAND AOT</v>
      </c>
      <c r="H1689" t="str">
        <f t="shared" si="60"/>
        <v>RT1</v>
      </c>
      <c r="I1689" t="s">
        <v>3342</v>
      </c>
      <c r="J1689" t="s">
        <v>3341</v>
      </c>
    </row>
    <row r="1690" spans="7:10" x14ac:dyDescent="0.2">
      <c r="G1690" t="str">
        <f t="shared" si="59"/>
        <v>RT1FULBOURN HOSPITAL</v>
      </c>
      <c r="H1690" t="str">
        <f t="shared" si="60"/>
        <v>RT1</v>
      </c>
      <c r="I1690" t="s">
        <v>3344</v>
      </c>
      <c r="J1690" t="s">
        <v>3343</v>
      </c>
    </row>
    <row r="1691" spans="7:10" x14ac:dyDescent="0.2">
      <c r="G1691" t="str">
        <f t="shared" si="59"/>
        <v>RT1HAWTHORN DAY THERAPY</v>
      </c>
      <c r="H1691" t="str">
        <f t="shared" si="60"/>
        <v>RT1</v>
      </c>
      <c r="I1691" t="s">
        <v>3346</v>
      </c>
      <c r="J1691" t="s">
        <v>3345</v>
      </c>
    </row>
    <row r="1692" spans="7:10" x14ac:dyDescent="0.2">
      <c r="G1692" t="str">
        <f t="shared" si="59"/>
        <v>RT1HUNTINGDON CDS</v>
      </c>
      <c r="H1692" t="str">
        <f t="shared" si="60"/>
        <v>RT1</v>
      </c>
      <c r="I1692" t="s">
        <v>3348</v>
      </c>
      <c r="J1692" t="s">
        <v>3347</v>
      </c>
    </row>
    <row r="1693" spans="7:10" x14ac:dyDescent="0.2">
      <c r="G1693" t="str">
        <f t="shared" si="59"/>
        <v>RT1HUNTINGDON OPMH</v>
      </c>
      <c r="H1693" t="str">
        <f t="shared" si="60"/>
        <v>RT1</v>
      </c>
      <c r="I1693" t="s">
        <v>3350</v>
      </c>
      <c r="J1693" t="s">
        <v>3349</v>
      </c>
    </row>
    <row r="1694" spans="7:10" x14ac:dyDescent="0.2">
      <c r="G1694" t="str">
        <f t="shared" si="59"/>
        <v>RT1IDA DARWIN HOSPITAL</v>
      </c>
      <c r="H1694" t="str">
        <f t="shared" si="60"/>
        <v>RT1</v>
      </c>
      <c r="I1694" t="s">
        <v>3352</v>
      </c>
      <c r="J1694" t="s">
        <v>3351</v>
      </c>
    </row>
    <row r="1695" spans="7:10" x14ac:dyDescent="0.2">
      <c r="G1695" t="str">
        <f t="shared" si="59"/>
        <v>RT1INTERMEDIATE CARE UNIT</v>
      </c>
      <c r="H1695" t="str">
        <f t="shared" si="60"/>
        <v>RT1</v>
      </c>
      <c r="I1695" t="s">
        <v>3354</v>
      </c>
      <c r="J1695" t="s">
        <v>3353</v>
      </c>
    </row>
    <row r="1696" spans="7:10" x14ac:dyDescent="0.2">
      <c r="G1696" t="str">
        <f t="shared" si="59"/>
        <v>RT1LORD BYRON WARD</v>
      </c>
      <c r="H1696" t="str">
        <f t="shared" si="60"/>
        <v>RT1</v>
      </c>
      <c r="I1696" t="s">
        <v>3356</v>
      </c>
      <c r="J1696" t="s">
        <v>3355</v>
      </c>
    </row>
    <row r="1697" spans="7:10" x14ac:dyDescent="0.2">
      <c r="G1697" t="str">
        <f t="shared" si="59"/>
        <v>RT1NEW COTTAGES DAY HOSPITAL</v>
      </c>
      <c r="H1697" t="str">
        <f t="shared" si="60"/>
        <v>RT1</v>
      </c>
      <c r="I1697" t="s">
        <v>3359</v>
      </c>
      <c r="J1697" t="s">
        <v>3358</v>
      </c>
    </row>
    <row r="1698" spans="7:10" x14ac:dyDescent="0.2">
      <c r="G1698" t="str">
        <f t="shared" si="59"/>
        <v>RT1NORTH CAMBRIDGESHIRE HOSPITAL</v>
      </c>
      <c r="H1698" t="str">
        <f t="shared" si="60"/>
        <v>RT1</v>
      </c>
      <c r="I1698" t="s">
        <v>1096</v>
      </c>
      <c r="J1698" t="s">
        <v>3360</v>
      </c>
    </row>
    <row r="1699" spans="7:10" x14ac:dyDescent="0.2">
      <c r="G1699" t="str">
        <f t="shared" ref="G1699:G1749" si="61">H1699&amp;I1699</f>
        <v>RT1PETERBOROUGH CDS</v>
      </c>
      <c r="H1699" t="str">
        <f t="shared" si="60"/>
        <v>RT1</v>
      </c>
      <c r="I1699" t="s">
        <v>3362</v>
      </c>
      <c r="J1699" t="s">
        <v>3361</v>
      </c>
    </row>
    <row r="1700" spans="7:10" x14ac:dyDescent="0.2">
      <c r="G1700" t="str">
        <f t="shared" si="61"/>
        <v>RT1PETERBOROUGH LD</v>
      </c>
      <c r="H1700" t="str">
        <f t="shared" si="60"/>
        <v>RT1</v>
      </c>
      <c r="I1700" t="s">
        <v>3364</v>
      </c>
      <c r="J1700" t="s">
        <v>3363</v>
      </c>
    </row>
    <row r="1701" spans="7:10" x14ac:dyDescent="0.2">
      <c r="G1701" t="str">
        <f t="shared" si="61"/>
        <v>RT1PRINCESS OF WALES HOSPITAL</v>
      </c>
      <c r="H1701" t="str">
        <f t="shared" si="60"/>
        <v>RT1</v>
      </c>
      <c r="I1701" t="s">
        <v>401</v>
      </c>
      <c r="J1701" t="s">
        <v>3365</v>
      </c>
    </row>
    <row r="1702" spans="7:10" x14ac:dyDescent="0.2">
      <c r="G1702" t="str">
        <f t="shared" si="61"/>
        <v>RT1THE CROFT CHILDRENS UNIT</v>
      </c>
      <c r="H1702" t="str">
        <f t="shared" si="60"/>
        <v>RT1</v>
      </c>
      <c r="I1702" t="s">
        <v>3368</v>
      </c>
      <c r="J1702" t="s">
        <v>3367</v>
      </c>
    </row>
    <row r="1703" spans="7:10" x14ac:dyDescent="0.2">
      <c r="G1703" t="str">
        <f t="shared" si="61"/>
        <v>RT1WHITTLESEY COMMUNITY HOME</v>
      </c>
      <c r="H1703" t="str">
        <f t="shared" si="60"/>
        <v>RT1</v>
      </c>
      <c r="I1703" t="s">
        <v>3371</v>
      </c>
      <c r="J1703" t="s">
        <v>3370</v>
      </c>
    </row>
    <row r="1704" spans="7:10" x14ac:dyDescent="0.2">
      <c r="G1704" t="str">
        <f t="shared" si="61"/>
        <v>RT2ALKRINGTON LIFT</v>
      </c>
      <c r="H1704" t="str">
        <f t="shared" si="60"/>
        <v>RT2</v>
      </c>
      <c r="I1704" t="s">
        <v>3373</v>
      </c>
      <c r="J1704" t="s">
        <v>3372</v>
      </c>
    </row>
    <row r="1705" spans="7:10" x14ac:dyDescent="0.2">
      <c r="G1705" t="str">
        <f t="shared" si="61"/>
        <v>RT2ASTLEY ST VILLA</v>
      </c>
      <c r="H1705" t="str">
        <f t="shared" si="60"/>
        <v>RT2</v>
      </c>
      <c r="I1705" t="s">
        <v>3375</v>
      </c>
      <c r="J1705" t="s">
        <v>3374</v>
      </c>
    </row>
    <row r="1706" spans="7:10" x14ac:dyDescent="0.2">
      <c r="G1706" t="str">
        <f t="shared" si="61"/>
        <v>RT2BEALY COMMUNITY HOSPITAL</v>
      </c>
      <c r="H1706" t="str">
        <f t="shared" si="60"/>
        <v>RT2</v>
      </c>
      <c r="I1706" t="s">
        <v>3377</v>
      </c>
      <c r="J1706" t="s">
        <v>3376</v>
      </c>
    </row>
    <row r="1707" spans="7:10" x14ac:dyDescent="0.2">
      <c r="G1707" t="str">
        <f t="shared" si="61"/>
        <v>RT2BUTLER GREEN</v>
      </c>
      <c r="H1707" t="str">
        <f t="shared" si="60"/>
        <v>RT2</v>
      </c>
      <c r="I1707" t="s">
        <v>3379</v>
      </c>
      <c r="J1707" t="s">
        <v>3378</v>
      </c>
    </row>
    <row r="1708" spans="7:10" x14ac:dyDescent="0.2">
      <c r="G1708" t="str">
        <f t="shared" si="61"/>
        <v>RT2CHEW VALE</v>
      </c>
      <c r="H1708" t="str">
        <f t="shared" si="60"/>
        <v>RT2</v>
      </c>
      <c r="I1708" t="s">
        <v>3381</v>
      </c>
      <c r="J1708" t="s">
        <v>3380</v>
      </c>
    </row>
    <row r="1709" spans="7:10" x14ac:dyDescent="0.2">
      <c r="G1709" t="str">
        <f t="shared" si="61"/>
        <v>RT2CHILD &amp; ADOLESCENT UNIT - BIRCHILL HOSPITAL</v>
      </c>
      <c r="H1709" t="str">
        <f t="shared" si="60"/>
        <v>RT2</v>
      </c>
      <c r="I1709" t="s">
        <v>3383</v>
      </c>
      <c r="J1709" t="s">
        <v>3382</v>
      </c>
    </row>
    <row r="1710" spans="7:10" x14ac:dyDescent="0.2">
      <c r="G1710" t="str">
        <f t="shared" si="61"/>
        <v>RT2CHILD &amp; ADOLESCENT UNIT - FAIRFIELD GENERAL HOSPITAL</v>
      </c>
      <c r="H1710" t="str">
        <f t="shared" si="60"/>
        <v>RT2</v>
      </c>
      <c r="I1710" t="s">
        <v>3385</v>
      </c>
      <c r="J1710" t="s">
        <v>3384</v>
      </c>
    </row>
    <row r="1711" spans="7:10" x14ac:dyDescent="0.2">
      <c r="G1711" t="str">
        <f t="shared" si="61"/>
        <v>RT2CHILD PSYCHOLOGY, REFLECTIONS</v>
      </c>
      <c r="H1711" t="str">
        <f t="shared" si="60"/>
        <v>RT2</v>
      </c>
      <c r="I1711" t="s">
        <v>3387</v>
      </c>
      <c r="J1711" t="s">
        <v>3386</v>
      </c>
    </row>
    <row r="1712" spans="7:10" x14ac:dyDescent="0.2">
      <c r="G1712" t="str">
        <f t="shared" si="61"/>
        <v>RT2CROFT SHIFA</v>
      </c>
      <c r="H1712" t="str">
        <f t="shared" ref="H1712:H1775" si="62">LEFT(J1712,3)</f>
        <v>RT2</v>
      </c>
      <c r="I1712" t="s">
        <v>3389</v>
      </c>
      <c r="J1712" t="s">
        <v>3388</v>
      </c>
    </row>
    <row r="1713" spans="7:10" x14ac:dyDescent="0.2">
      <c r="G1713" t="str">
        <f t="shared" si="61"/>
        <v>RT2DEPARTMENT OF PSYCHOLOGICAL MEDICINE</v>
      </c>
      <c r="H1713" t="str">
        <f t="shared" si="62"/>
        <v>RT2</v>
      </c>
      <c r="I1713" t="s">
        <v>3391</v>
      </c>
      <c r="J1713" t="s">
        <v>3390</v>
      </c>
    </row>
    <row r="1714" spans="7:10" x14ac:dyDescent="0.2">
      <c r="G1714" t="str">
        <f t="shared" si="61"/>
        <v>RT2ELMS SQUARE</v>
      </c>
      <c r="H1714" t="str">
        <f t="shared" si="62"/>
        <v>RT2</v>
      </c>
      <c r="I1714" t="s">
        <v>3393</v>
      </c>
      <c r="J1714" t="s">
        <v>3392</v>
      </c>
    </row>
    <row r="1715" spans="7:10" x14ac:dyDescent="0.2">
      <c r="G1715" t="str">
        <f t="shared" si="61"/>
        <v>RT2ETHEROW BUILDING</v>
      </c>
      <c r="H1715" t="str">
        <f t="shared" si="62"/>
        <v>RT2</v>
      </c>
      <c r="I1715" t="s">
        <v>3395</v>
      </c>
      <c r="J1715" t="s">
        <v>3394</v>
      </c>
    </row>
    <row r="1716" spans="7:10" x14ac:dyDescent="0.2">
      <c r="G1716" t="str">
        <f t="shared" si="61"/>
        <v>RT2FAILSWORTH PCRC</v>
      </c>
      <c r="H1716" t="str">
        <f t="shared" si="62"/>
        <v>RT2</v>
      </c>
      <c r="I1716" t="s">
        <v>3397</v>
      </c>
      <c r="J1716" t="s">
        <v>3396</v>
      </c>
    </row>
    <row r="1717" spans="7:10" x14ac:dyDescent="0.2">
      <c r="G1717" t="str">
        <f t="shared" si="61"/>
        <v>RT2GRANGE VIEW</v>
      </c>
      <c r="H1717" t="str">
        <f t="shared" si="62"/>
        <v>RT2</v>
      </c>
      <c r="I1717" t="s">
        <v>3399</v>
      </c>
      <c r="J1717" t="s">
        <v>3398</v>
      </c>
    </row>
    <row r="1718" spans="7:10" x14ac:dyDescent="0.2">
      <c r="G1718" t="str">
        <f t="shared" si="61"/>
        <v>RT2HANSON CORNER</v>
      </c>
      <c r="H1718" t="str">
        <f t="shared" si="62"/>
        <v>RT2</v>
      </c>
      <c r="I1718" t="s">
        <v>3401</v>
      </c>
      <c r="J1718" t="s">
        <v>3400</v>
      </c>
    </row>
    <row r="1719" spans="7:10" x14ac:dyDescent="0.2">
      <c r="G1719" t="str">
        <f t="shared" si="61"/>
        <v>RT2INPATIENT UNIT (ADULT) - STANSFIELD PLACE</v>
      </c>
      <c r="H1719" t="str">
        <f t="shared" si="62"/>
        <v>RT2</v>
      </c>
      <c r="I1719" t="s">
        <v>3403</v>
      </c>
      <c r="J1719" t="s">
        <v>3402</v>
      </c>
    </row>
    <row r="1720" spans="7:10" x14ac:dyDescent="0.2">
      <c r="G1720" t="str">
        <f t="shared" si="61"/>
        <v>RT2IRWELL UNIT - FAIRFIELD GENERAL HOSPITAL</v>
      </c>
      <c r="H1720" t="str">
        <f t="shared" si="62"/>
        <v>RT2</v>
      </c>
      <c r="I1720" t="s">
        <v>3405</v>
      </c>
      <c r="J1720" t="s">
        <v>3404</v>
      </c>
    </row>
    <row r="1721" spans="7:10" x14ac:dyDescent="0.2">
      <c r="G1721" t="str">
        <f t="shared" si="61"/>
        <v>RT2LE BURNS UNIT</v>
      </c>
      <c r="H1721" t="str">
        <f t="shared" si="62"/>
        <v>RT2</v>
      </c>
      <c r="I1721" t="s">
        <v>3407</v>
      </c>
      <c r="J1721" t="s">
        <v>3406</v>
      </c>
    </row>
    <row r="1722" spans="7:10" x14ac:dyDescent="0.2">
      <c r="G1722" t="str">
        <f t="shared" si="61"/>
        <v>RT2MENTAL HEALTH UNIT</v>
      </c>
      <c r="H1722" t="str">
        <f t="shared" si="62"/>
        <v>RT2</v>
      </c>
      <c r="I1722" t="s">
        <v>3357</v>
      </c>
      <c r="J1722" t="s">
        <v>3408</v>
      </c>
    </row>
    <row r="1723" spans="7:10" x14ac:dyDescent="0.2">
      <c r="G1723" t="str">
        <f t="shared" si="61"/>
        <v>RT2MENTAL HEALTH UNIT - STEPPING HILL HOSPITAL</v>
      </c>
      <c r="H1723" t="str">
        <f t="shared" si="62"/>
        <v>RT2</v>
      </c>
      <c r="I1723" t="s">
        <v>3410</v>
      </c>
      <c r="J1723" t="s">
        <v>3409</v>
      </c>
    </row>
    <row r="1724" spans="7:10" x14ac:dyDescent="0.2">
      <c r="G1724" t="str">
        <f t="shared" si="61"/>
        <v>RT2OLDER PEOPLE'S DAY HOSPITAL</v>
      </c>
      <c r="H1724" t="str">
        <f t="shared" si="62"/>
        <v>RT2</v>
      </c>
      <c r="I1724" t="s">
        <v>3412</v>
      </c>
      <c r="J1724" t="s">
        <v>3411</v>
      </c>
    </row>
    <row r="1725" spans="7:10" x14ac:dyDescent="0.2">
      <c r="G1725" t="str">
        <f t="shared" si="61"/>
        <v>RT2PENNINE 3 - BIRCH HILL HOSPITAL</v>
      </c>
      <c r="H1725" t="str">
        <f t="shared" si="62"/>
        <v>RT2</v>
      </c>
      <c r="I1725" t="s">
        <v>3414</v>
      </c>
      <c r="J1725" t="s">
        <v>3413</v>
      </c>
    </row>
    <row r="1726" spans="7:10" x14ac:dyDescent="0.2">
      <c r="G1726" t="str">
        <f t="shared" si="61"/>
        <v>RT2PENNINE CARE NHS TRUST</v>
      </c>
      <c r="H1726" t="str">
        <f t="shared" si="62"/>
        <v>RT2</v>
      </c>
      <c r="I1726" t="s">
        <v>3416</v>
      </c>
      <c r="J1726" t="s">
        <v>3415</v>
      </c>
    </row>
    <row r="1727" spans="7:10" x14ac:dyDescent="0.2">
      <c r="G1727" t="str">
        <f t="shared" si="61"/>
        <v>RT2PROSPECT PLACE</v>
      </c>
      <c r="H1727" t="str">
        <f t="shared" si="62"/>
        <v>RT2</v>
      </c>
      <c r="I1727" t="s">
        <v>3418</v>
      </c>
      <c r="J1727" t="s">
        <v>3417</v>
      </c>
    </row>
    <row r="1728" spans="7:10" x14ac:dyDescent="0.2">
      <c r="G1728" t="str">
        <f t="shared" si="61"/>
        <v>RT2PSYCHOLOGICAL THERAPY - STOCKPORT</v>
      </c>
      <c r="H1728" t="str">
        <f t="shared" si="62"/>
        <v>RT2</v>
      </c>
      <c r="I1728" t="s">
        <v>3420</v>
      </c>
      <c r="J1728" t="s">
        <v>3419</v>
      </c>
    </row>
    <row r="1729" spans="7:10" x14ac:dyDescent="0.2">
      <c r="G1729" t="str">
        <f t="shared" si="61"/>
        <v>RT2PSYCHOLOGY</v>
      </c>
      <c r="H1729" t="str">
        <f t="shared" si="62"/>
        <v>RT2</v>
      </c>
      <c r="I1729" t="s">
        <v>3422</v>
      </c>
      <c r="J1729" t="s">
        <v>3421</v>
      </c>
    </row>
    <row r="1730" spans="7:10" x14ac:dyDescent="0.2">
      <c r="G1730" t="str">
        <f t="shared" si="61"/>
        <v>RT2SECURE RESIDENTIAL - RHODES PLACE</v>
      </c>
      <c r="H1730" t="str">
        <f t="shared" si="62"/>
        <v>RT2</v>
      </c>
      <c r="I1730" t="s">
        <v>3424</v>
      </c>
      <c r="J1730" t="s">
        <v>3423</v>
      </c>
    </row>
    <row r="1731" spans="7:10" x14ac:dyDescent="0.2">
      <c r="G1731" t="str">
        <f t="shared" si="61"/>
        <v>RT2SOUTHLINK</v>
      </c>
      <c r="H1731" t="str">
        <f t="shared" si="62"/>
        <v>RT2</v>
      </c>
      <c r="I1731" t="s">
        <v>3426</v>
      </c>
      <c r="J1731" t="s">
        <v>3425</v>
      </c>
    </row>
    <row r="1732" spans="7:10" x14ac:dyDescent="0.2">
      <c r="G1732" t="str">
        <f t="shared" si="61"/>
        <v>RT2TEENAGE PSYCHOLOGY</v>
      </c>
      <c r="H1732" t="str">
        <f t="shared" si="62"/>
        <v>RT2</v>
      </c>
      <c r="I1732" t="s">
        <v>3428</v>
      </c>
      <c r="J1732" t="s">
        <v>3427</v>
      </c>
    </row>
    <row r="1733" spans="7:10" x14ac:dyDescent="0.2">
      <c r="G1733" t="str">
        <f t="shared" si="61"/>
        <v>RT2THE MEADOWS (OLD AGE PSYCHIATRY UNIT)</v>
      </c>
      <c r="H1733" t="str">
        <f t="shared" si="62"/>
        <v>RT2</v>
      </c>
      <c r="I1733" t="s">
        <v>3430</v>
      </c>
      <c r="J1733" t="s">
        <v>3429</v>
      </c>
    </row>
    <row r="1734" spans="7:10" x14ac:dyDescent="0.2">
      <c r="G1734" t="str">
        <f t="shared" si="61"/>
        <v>RT2TRIPLE H</v>
      </c>
      <c r="H1734" t="str">
        <f t="shared" si="62"/>
        <v>RT2</v>
      </c>
      <c r="I1734" t="s">
        <v>3432</v>
      </c>
      <c r="J1734" t="s">
        <v>3431</v>
      </c>
    </row>
    <row r="1735" spans="7:10" x14ac:dyDescent="0.2">
      <c r="G1735" t="str">
        <f t="shared" si="61"/>
        <v>RT2UNIT 8, THE LANDINGS</v>
      </c>
      <c r="H1735" t="str">
        <f t="shared" si="62"/>
        <v>RT2</v>
      </c>
      <c r="I1735" t="s">
        <v>3434</v>
      </c>
      <c r="J1735" t="s">
        <v>3433</v>
      </c>
    </row>
    <row r="1736" spans="7:10" x14ac:dyDescent="0.2">
      <c r="G1736" t="str">
        <f t="shared" si="61"/>
        <v>RT2WOODS HOSPITAL</v>
      </c>
      <c r="H1736" t="str">
        <f t="shared" si="62"/>
        <v>RT2</v>
      </c>
      <c r="I1736" t="s">
        <v>3436</v>
      </c>
      <c r="J1736" t="s">
        <v>3435</v>
      </c>
    </row>
    <row r="1737" spans="7:10" x14ac:dyDescent="0.2">
      <c r="G1737" t="str">
        <f t="shared" si="61"/>
        <v>RT2YPAS</v>
      </c>
      <c r="H1737" t="str">
        <f t="shared" si="62"/>
        <v>RT2</v>
      </c>
      <c r="I1737" t="s">
        <v>3438</v>
      </c>
      <c r="J1737" t="s">
        <v>3437</v>
      </c>
    </row>
    <row r="1738" spans="7:10" x14ac:dyDescent="0.2">
      <c r="G1738" t="str">
        <f t="shared" si="61"/>
        <v>RT53 RUBICON CLOSE</v>
      </c>
      <c r="H1738" t="str">
        <f t="shared" si="62"/>
        <v>RT5</v>
      </c>
      <c r="I1738" t="s">
        <v>3440</v>
      </c>
      <c r="J1738" t="s">
        <v>3439</v>
      </c>
    </row>
    <row r="1739" spans="7:10" x14ac:dyDescent="0.2">
      <c r="G1739" t="str">
        <f t="shared" si="61"/>
        <v>RT5ADOLESCENT PSYCHIATRIC UNIT</v>
      </c>
      <c r="H1739" t="str">
        <f t="shared" si="62"/>
        <v>RT5</v>
      </c>
      <c r="I1739" t="s">
        <v>3442</v>
      </c>
      <c r="J1739" t="s">
        <v>3441</v>
      </c>
    </row>
    <row r="1740" spans="7:10" x14ac:dyDescent="0.2">
      <c r="G1740" t="str">
        <f t="shared" si="61"/>
        <v>RT5ASHBY DIST HOSP WARD</v>
      </c>
      <c r="H1740" t="str">
        <f t="shared" si="62"/>
        <v>RT5</v>
      </c>
      <c r="I1740" t="s">
        <v>3444</v>
      </c>
      <c r="J1740" t="s">
        <v>3443</v>
      </c>
    </row>
    <row r="1741" spans="7:10" x14ac:dyDescent="0.2">
      <c r="G1741" t="str">
        <f t="shared" si="61"/>
        <v>RT5ASHBY HOSPITAL</v>
      </c>
      <c r="H1741" t="str">
        <f t="shared" si="62"/>
        <v>RT5</v>
      </c>
      <c r="I1741" t="s">
        <v>3446</v>
      </c>
      <c r="J1741" t="s">
        <v>3445</v>
      </c>
    </row>
    <row r="1742" spans="7:10" x14ac:dyDescent="0.2">
      <c r="G1742" t="str">
        <f t="shared" si="61"/>
        <v>RT5BELVOIR INTENSIVE CARE UNIT</v>
      </c>
      <c r="H1742" t="str">
        <f t="shared" si="62"/>
        <v>RT5</v>
      </c>
      <c r="I1742" t="s">
        <v>3448</v>
      </c>
      <c r="J1742" t="s">
        <v>3447</v>
      </c>
    </row>
    <row r="1743" spans="7:10" x14ac:dyDescent="0.2">
      <c r="G1743" t="str">
        <f t="shared" si="61"/>
        <v>RT5BENNION CENTRE/LANGLEY</v>
      </c>
      <c r="H1743" t="str">
        <f t="shared" si="62"/>
        <v>RT5</v>
      </c>
      <c r="I1743" t="s">
        <v>3450</v>
      </c>
      <c r="J1743" t="s">
        <v>3449</v>
      </c>
    </row>
    <row r="1744" spans="7:10" x14ac:dyDescent="0.2">
      <c r="G1744" t="str">
        <f t="shared" si="61"/>
        <v>RT5BRACKEN BUILDING</v>
      </c>
      <c r="H1744" t="str">
        <f t="shared" si="62"/>
        <v>RT5</v>
      </c>
      <c r="I1744" t="s">
        <v>3452</v>
      </c>
      <c r="J1744" t="s">
        <v>3451</v>
      </c>
    </row>
    <row r="1745" spans="7:10" x14ac:dyDescent="0.2">
      <c r="G1745" t="str">
        <f t="shared" si="61"/>
        <v>RT5BRACKENDALE</v>
      </c>
      <c r="H1745" t="str">
        <f t="shared" si="62"/>
        <v>RT5</v>
      </c>
      <c r="I1745" t="s">
        <v>3454</v>
      </c>
      <c r="J1745" t="s">
        <v>3453</v>
      </c>
    </row>
    <row r="1746" spans="7:10" x14ac:dyDescent="0.2">
      <c r="G1746" t="str">
        <f t="shared" si="61"/>
        <v>RT5BRANDON MENTAL HEALTH UNIT</v>
      </c>
      <c r="H1746" t="str">
        <f t="shared" si="62"/>
        <v>RT5</v>
      </c>
      <c r="I1746" t="s">
        <v>3456</v>
      </c>
      <c r="J1746" t="s">
        <v>3455</v>
      </c>
    </row>
    <row r="1747" spans="7:10" x14ac:dyDescent="0.2">
      <c r="G1747" t="str">
        <f t="shared" si="61"/>
        <v>RT5CASTLERIGG</v>
      </c>
      <c r="H1747" t="str">
        <f t="shared" si="62"/>
        <v>RT5</v>
      </c>
      <c r="I1747" t="s">
        <v>3458</v>
      </c>
      <c r="J1747" t="s">
        <v>3457</v>
      </c>
    </row>
    <row r="1748" spans="7:10" x14ac:dyDescent="0.2">
      <c r="G1748" t="str">
        <f t="shared" si="61"/>
        <v>RT5CHARNWOOD 1</v>
      </c>
      <c r="H1748" t="str">
        <f t="shared" si="62"/>
        <v>RT5</v>
      </c>
      <c r="I1748" t="s">
        <v>3460</v>
      </c>
      <c r="J1748" t="s">
        <v>3459</v>
      </c>
    </row>
    <row r="1749" spans="7:10" x14ac:dyDescent="0.2">
      <c r="G1749" t="str">
        <f t="shared" si="61"/>
        <v>RT5CHARNWOOD 1 (EPMA)</v>
      </c>
      <c r="H1749" t="str">
        <f t="shared" si="62"/>
        <v>RT5</v>
      </c>
      <c r="I1749" t="s">
        <v>3462</v>
      </c>
      <c r="J1749" t="s">
        <v>3461</v>
      </c>
    </row>
    <row r="1750" spans="7:10" x14ac:dyDescent="0.2">
      <c r="G1750" t="str">
        <f t="shared" ref="G1750:G1813" si="63">H1750&amp;I1750</f>
        <v>RT5CHARNWOOD 2</v>
      </c>
      <c r="H1750" t="str">
        <f t="shared" si="62"/>
        <v>RT5</v>
      </c>
      <c r="I1750" t="s">
        <v>3464</v>
      </c>
      <c r="J1750" t="s">
        <v>3463</v>
      </c>
    </row>
    <row r="1751" spans="7:10" x14ac:dyDescent="0.2">
      <c r="G1751" t="str">
        <f t="shared" si="63"/>
        <v>RT5CHARNWOOD 2 (EPMA)</v>
      </c>
      <c r="H1751" t="str">
        <f t="shared" si="62"/>
        <v>RT5</v>
      </c>
      <c r="I1751" t="s">
        <v>3466</v>
      </c>
      <c r="J1751" t="s">
        <v>3465</v>
      </c>
    </row>
    <row r="1752" spans="7:10" x14ac:dyDescent="0.2">
      <c r="G1752" t="str">
        <f t="shared" si="63"/>
        <v>RT5CHARNWOOD 3</v>
      </c>
      <c r="H1752" t="str">
        <f t="shared" si="62"/>
        <v>RT5</v>
      </c>
      <c r="I1752" t="s">
        <v>3468</v>
      </c>
      <c r="J1752" t="s">
        <v>3467</v>
      </c>
    </row>
    <row r="1753" spans="7:10" x14ac:dyDescent="0.2">
      <c r="G1753" t="str">
        <f t="shared" si="63"/>
        <v>RT5CHARNWOOD 3 (EPMA)</v>
      </c>
      <c r="H1753" t="str">
        <f t="shared" si="62"/>
        <v>RT5</v>
      </c>
      <c r="I1753" t="s">
        <v>3470</v>
      </c>
      <c r="J1753" t="s">
        <v>3469</v>
      </c>
    </row>
    <row r="1754" spans="7:10" x14ac:dyDescent="0.2">
      <c r="G1754" t="str">
        <f t="shared" si="63"/>
        <v>RT5CHARNWOOD 4</v>
      </c>
      <c r="H1754" t="str">
        <f t="shared" si="62"/>
        <v>RT5</v>
      </c>
      <c r="I1754" t="s">
        <v>3472</v>
      </c>
      <c r="J1754" t="s">
        <v>3471</v>
      </c>
    </row>
    <row r="1755" spans="7:10" x14ac:dyDescent="0.2">
      <c r="G1755" t="str">
        <f t="shared" si="63"/>
        <v>RT5CHARNWOOD 4 (EPMA)</v>
      </c>
      <c r="H1755" t="str">
        <f t="shared" si="62"/>
        <v>RT5</v>
      </c>
      <c r="I1755" t="s">
        <v>3474</v>
      </c>
      <c r="J1755" t="s">
        <v>3473</v>
      </c>
    </row>
    <row r="1756" spans="7:10" x14ac:dyDescent="0.2">
      <c r="G1756" t="str">
        <f t="shared" si="63"/>
        <v>RT5CHARNWOOD MILL</v>
      </c>
      <c r="H1756" t="str">
        <f t="shared" si="62"/>
        <v>RT5</v>
      </c>
      <c r="I1756" t="s">
        <v>3476</v>
      </c>
      <c r="J1756" t="s">
        <v>3475</v>
      </c>
    </row>
    <row r="1757" spans="7:10" x14ac:dyDescent="0.2">
      <c r="G1757" t="str">
        <f t="shared" si="63"/>
        <v>RT5CITY CENTRAL 1</v>
      </c>
      <c r="H1757" t="str">
        <f t="shared" si="62"/>
        <v>RT5</v>
      </c>
      <c r="I1757" t="s">
        <v>3478</v>
      </c>
      <c r="J1757" t="s">
        <v>3477</v>
      </c>
    </row>
    <row r="1758" spans="7:10" x14ac:dyDescent="0.2">
      <c r="G1758" t="str">
        <f t="shared" si="63"/>
        <v>RT5CITY CENTRAL 1 (EPMA)</v>
      </c>
      <c r="H1758" t="str">
        <f t="shared" si="62"/>
        <v>RT5</v>
      </c>
      <c r="I1758" t="s">
        <v>3480</v>
      </c>
      <c r="J1758" t="s">
        <v>3479</v>
      </c>
    </row>
    <row r="1759" spans="7:10" x14ac:dyDescent="0.2">
      <c r="G1759" t="str">
        <f t="shared" si="63"/>
        <v>RT5CITY CENTRAL 2</v>
      </c>
      <c r="H1759" t="str">
        <f t="shared" si="62"/>
        <v>RT5</v>
      </c>
      <c r="I1759" t="s">
        <v>3482</v>
      </c>
      <c r="J1759" t="s">
        <v>3481</v>
      </c>
    </row>
    <row r="1760" spans="7:10" x14ac:dyDescent="0.2">
      <c r="G1760" t="str">
        <f t="shared" si="63"/>
        <v>RT5CITY CENTRAL 2 (EPMA)</v>
      </c>
      <c r="H1760" t="str">
        <f t="shared" si="62"/>
        <v>RT5</v>
      </c>
      <c r="I1760" t="s">
        <v>3484</v>
      </c>
      <c r="J1760" t="s">
        <v>3483</v>
      </c>
    </row>
    <row r="1761" spans="7:10" x14ac:dyDescent="0.2">
      <c r="G1761" t="str">
        <f t="shared" si="63"/>
        <v>RT5CITY CENTRAL 3</v>
      </c>
      <c r="H1761" t="str">
        <f t="shared" si="62"/>
        <v>RT5</v>
      </c>
      <c r="I1761" t="s">
        <v>3486</v>
      </c>
      <c r="J1761" t="s">
        <v>3485</v>
      </c>
    </row>
    <row r="1762" spans="7:10" x14ac:dyDescent="0.2">
      <c r="G1762" t="str">
        <f t="shared" si="63"/>
        <v>RT5CITY CENTRAL 3 (EPMA)</v>
      </c>
      <c r="H1762" t="str">
        <f t="shared" si="62"/>
        <v>RT5</v>
      </c>
      <c r="I1762" t="s">
        <v>3488</v>
      </c>
      <c r="J1762" t="s">
        <v>3487</v>
      </c>
    </row>
    <row r="1763" spans="7:10" x14ac:dyDescent="0.2">
      <c r="G1763" t="str">
        <f t="shared" si="63"/>
        <v>RT5CITY CENTRAL 4</v>
      </c>
      <c r="H1763" t="str">
        <f t="shared" si="62"/>
        <v>RT5</v>
      </c>
      <c r="I1763" t="s">
        <v>3490</v>
      </c>
      <c r="J1763" t="s">
        <v>3489</v>
      </c>
    </row>
    <row r="1764" spans="7:10" x14ac:dyDescent="0.2">
      <c r="G1764" t="str">
        <f t="shared" si="63"/>
        <v>RT5CITY CENTRAL 4 (EPMA)</v>
      </c>
      <c r="H1764" t="str">
        <f t="shared" si="62"/>
        <v>RT5</v>
      </c>
      <c r="I1764" t="s">
        <v>3492</v>
      </c>
      <c r="J1764" t="s">
        <v>3491</v>
      </c>
    </row>
    <row r="1765" spans="7:10" x14ac:dyDescent="0.2">
      <c r="G1765" t="str">
        <f t="shared" si="63"/>
        <v>RT5CITY EAST 1</v>
      </c>
      <c r="H1765" t="str">
        <f t="shared" si="62"/>
        <v>RT5</v>
      </c>
      <c r="I1765" t="s">
        <v>3494</v>
      </c>
      <c r="J1765" t="s">
        <v>3493</v>
      </c>
    </row>
    <row r="1766" spans="7:10" x14ac:dyDescent="0.2">
      <c r="G1766" t="str">
        <f t="shared" si="63"/>
        <v>RT5CITY EAST 1 (EPMA)</v>
      </c>
      <c r="H1766" t="str">
        <f t="shared" si="62"/>
        <v>RT5</v>
      </c>
      <c r="I1766" t="s">
        <v>3496</v>
      </c>
      <c r="J1766" t="s">
        <v>3495</v>
      </c>
    </row>
    <row r="1767" spans="7:10" x14ac:dyDescent="0.2">
      <c r="G1767" t="str">
        <f t="shared" si="63"/>
        <v>RT5CITY EAST 2</v>
      </c>
      <c r="H1767" t="str">
        <f t="shared" si="62"/>
        <v>RT5</v>
      </c>
      <c r="I1767" t="s">
        <v>3498</v>
      </c>
      <c r="J1767" t="s">
        <v>3497</v>
      </c>
    </row>
    <row r="1768" spans="7:10" x14ac:dyDescent="0.2">
      <c r="G1768" t="str">
        <f t="shared" si="63"/>
        <v>RT5CITY EAST 2 (EPMA)</v>
      </c>
      <c r="H1768" t="str">
        <f t="shared" si="62"/>
        <v>RT5</v>
      </c>
      <c r="I1768" t="s">
        <v>3500</v>
      </c>
      <c r="J1768" t="s">
        <v>3499</v>
      </c>
    </row>
    <row r="1769" spans="7:10" x14ac:dyDescent="0.2">
      <c r="G1769" t="str">
        <f t="shared" si="63"/>
        <v>RT5CITY EAST 3</v>
      </c>
      <c r="H1769" t="str">
        <f t="shared" si="62"/>
        <v>RT5</v>
      </c>
      <c r="I1769" t="s">
        <v>3502</v>
      </c>
      <c r="J1769" t="s">
        <v>3501</v>
      </c>
    </row>
    <row r="1770" spans="7:10" x14ac:dyDescent="0.2">
      <c r="G1770" t="str">
        <f t="shared" si="63"/>
        <v>RT5CITY EAST 3 (EPMA)</v>
      </c>
      <c r="H1770" t="str">
        <f t="shared" si="62"/>
        <v>RT5</v>
      </c>
      <c r="I1770" t="s">
        <v>3504</v>
      </c>
      <c r="J1770" t="s">
        <v>3503</v>
      </c>
    </row>
    <row r="1771" spans="7:10" x14ac:dyDescent="0.2">
      <c r="G1771" t="str">
        <f t="shared" si="63"/>
        <v>RT5CITY EAST 4</v>
      </c>
      <c r="H1771" t="str">
        <f t="shared" si="62"/>
        <v>RT5</v>
      </c>
      <c r="I1771" t="s">
        <v>3506</v>
      </c>
      <c r="J1771" t="s">
        <v>3505</v>
      </c>
    </row>
    <row r="1772" spans="7:10" x14ac:dyDescent="0.2">
      <c r="G1772" t="str">
        <f t="shared" si="63"/>
        <v>RT5CITY EAST 4 (EPMA)</v>
      </c>
      <c r="H1772" t="str">
        <f t="shared" si="62"/>
        <v>RT5</v>
      </c>
      <c r="I1772" t="s">
        <v>3508</v>
      </c>
      <c r="J1772" t="s">
        <v>3507</v>
      </c>
    </row>
    <row r="1773" spans="7:10" x14ac:dyDescent="0.2">
      <c r="G1773" t="str">
        <f t="shared" si="63"/>
        <v>RT5CITY WEST 1</v>
      </c>
      <c r="H1773" t="str">
        <f t="shared" si="62"/>
        <v>RT5</v>
      </c>
      <c r="I1773" t="s">
        <v>3510</v>
      </c>
      <c r="J1773" t="s">
        <v>3509</v>
      </c>
    </row>
    <row r="1774" spans="7:10" x14ac:dyDescent="0.2">
      <c r="G1774" t="str">
        <f t="shared" si="63"/>
        <v>RT5CITY WEST 1 (EPMA)</v>
      </c>
      <c r="H1774" t="str">
        <f t="shared" si="62"/>
        <v>RT5</v>
      </c>
      <c r="I1774" t="s">
        <v>3512</v>
      </c>
      <c r="J1774" t="s">
        <v>3511</v>
      </c>
    </row>
    <row r="1775" spans="7:10" x14ac:dyDescent="0.2">
      <c r="G1775" t="str">
        <f t="shared" si="63"/>
        <v>RT5CITY WEST 2</v>
      </c>
      <c r="H1775" t="str">
        <f t="shared" si="62"/>
        <v>RT5</v>
      </c>
      <c r="I1775" t="s">
        <v>3514</v>
      </c>
      <c r="J1775" t="s">
        <v>3513</v>
      </c>
    </row>
    <row r="1776" spans="7:10" x14ac:dyDescent="0.2">
      <c r="G1776" t="str">
        <f t="shared" si="63"/>
        <v>RT5CITY WEST 2 (EPMA)</v>
      </c>
      <c r="H1776" t="str">
        <f t="shared" ref="H1776:H1839" si="64">LEFT(J1776,3)</f>
        <v>RT5</v>
      </c>
      <c r="I1776" t="s">
        <v>3516</v>
      </c>
      <c r="J1776" t="s">
        <v>3515</v>
      </c>
    </row>
    <row r="1777" spans="7:10" x14ac:dyDescent="0.2">
      <c r="G1777" t="str">
        <f t="shared" si="63"/>
        <v>RT5CITY WEST 3</v>
      </c>
      <c r="H1777" t="str">
        <f t="shared" si="64"/>
        <v>RT5</v>
      </c>
      <c r="I1777" t="s">
        <v>3518</v>
      </c>
      <c r="J1777" t="s">
        <v>3517</v>
      </c>
    </row>
    <row r="1778" spans="7:10" x14ac:dyDescent="0.2">
      <c r="G1778" t="str">
        <f t="shared" si="63"/>
        <v>RT5CITY WEST 3 (EPMA)</v>
      </c>
      <c r="H1778" t="str">
        <f t="shared" si="64"/>
        <v>RT5</v>
      </c>
      <c r="I1778" t="s">
        <v>3520</v>
      </c>
      <c r="J1778" t="s">
        <v>3519</v>
      </c>
    </row>
    <row r="1779" spans="7:10" x14ac:dyDescent="0.2">
      <c r="G1779" t="str">
        <f t="shared" si="63"/>
        <v>RT5CITY WEST 4</v>
      </c>
      <c r="H1779" t="str">
        <f t="shared" si="64"/>
        <v>RT5</v>
      </c>
      <c r="I1779" t="s">
        <v>3522</v>
      </c>
      <c r="J1779" t="s">
        <v>3521</v>
      </c>
    </row>
    <row r="1780" spans="7:10" x14ac:dyDescent="0.2">
      <c r="G1780" t="str">
        <f t="shared" si="63"/>
        <v>RT5CITY WEST 4 (EPMA)</v>
      </c>
      <c r="H1780" t="str">
        <f t="shared" si="64"/>
        <v>RT5</v>
      </c>
      <c r="I1780" t="s">
        <v>3524</v>
      </c>
      <c r="J1780" t="s">
        <v>3523</v>
      </c>
    </row>
    <row r="1781" spans="7:10" x14ac:dyDescent="0.2">
      <c r="G1781" t="str">
        <f t="shared" si="63"/>
        <v>RT5CLARENDON MEWS</v>
      </c>
      <c r="H1781" t="str">
        <f t="shared" si="64"/>
        <v>RT5</v>
      </c>
      <c r="I1781" t="s">
        <v>3526</v>
      </c>
      <c r="J1781" t="s">
        <v>3525</v>
      </c>
    </row>
    <row r="1782" spans="7:10" x14ac:dyDescent="0.2">
      <c r="G1782" t="str">
        <f t="shared" si="63"/>
        <v>RT5COALVILLE HOSP WARDS</v>
      </c>
      <c r="H1782" t="str">
        <f t="shared" si="64"/>
        <v>RT5</v>
      </c>
      <c r="I1782" t="s">
        <v>3528</v>
      </c>
      <c r="J1782" t="s">
        <v>3527</v>
      </c>
    </row>
    <row r="1783" spans="7:10" x14ac:dyDescent="0.2">
      <c r="G1783" t="str">
        <f t="shared" si="63"/>
        <v>RT5COALVILLE HOSPITAL</v>
      </c>
      <c r="H1783" t="str">
        <f t="shared" si="64"/>
        <v>RT5</v>
      </c>
      <c r="I1783" t="s">
        <v>3530</v>
      </c>
      <c r="J1783" t="s">
        <v>3529</v>
      </c>
    </row>
    <row r="1784" spans="7:10" x14ac:dyDescent="0.2">
      <c r="G1784" t="str">
        <f t="shared" si="63"/>
        <v>RT5COGNITIVE BEHAVIOURAL THERAPY</v>
      </c>
      <c r="H1784" t="str">
        <f t="shared" si="64"/>
        <v>RT5</v>
      </c>
      <c r="I1784" t="s">
        <v>3532</v>
      </c>
      <c r="J1784" t="s">
        <v>3531</v>
      </c>
    </row>
    <row r="1785" spans="7:10" x14ac:dyDescent="0.2">
      <c r="G1785" t="str">
        <f t="shared" si="63"/>
        <v>RT5EAST LEICESTERSHIRE 1</v>
      </c>
      <c r="H1785" t="str">
        <f t="shared" si="64"/>
        <v>RT5</v>
      </c>
      <c r="I1785" t="s">
        <v>3534</v>
      </c>
      <c r="J1785" t="s">
        <v>3533</v>
      </c>
    </row>
    <row r="1786" spans="7:10" x14ac:dyDescent="0.2">
      <c r="G1786" t="str">
        <f t="shared" si="63"/>
        <v>RT5EAST LEICESTERSHIRE 1 (EPMA)</v>
      </c>
      <c r="H1786" t="str">
        <f t="shared" si="64"/>
        <v>RT5</v>
      </c>
      <c r="I1786" t="s">
        <v>3536</v>
      </c>
      <c r="J1786" t="s">
        <v>3535</v>
      </c>
    </row>
    <row r="1787" spans="7:10" x14ac:dyDescent="0.2">
      <c r="G1787" t="str">
        <f t="shared" si="63"/>
        <v>RT5EAST LEICESTERSHIRE 2</v>
      </c>
      <c r="H1787" t="str">
        <f t="shared" si="64"/>
        <v>RT5</v>
      </c>
      <c r="I1787" t="s">
        <v>3538</v>
      </c>
      <c r="J1787" t="s">
        <v>3537</v>
      </c>
    </row>
    <row r="1788" spans="7:10" x14ac:dyDescent="0.2">
      <c r="G1788" t="str">
        <f t="shared" si="63"/>
        <v>RT5EAST LEICESTERSHIRE 2 (EPMA)</v>
      </c>
      <c r="H1788" t="str">
        <f t="shared" si="64"/>
        <v>RT5</v>
      </c>
      <c r="I1788" t="s">
        <v>3540</v>
      </c>
      <c r="J1788" t="s">
        <v>3539</v>
      </c>
    </row>
    <row r="1789" spans="7:10" x14ac:dyDescent="0.2">
      <c r="G1789" t="str">
        <f t="shared" si="63"/>
        <v>RT5EAST LEICESTERSHIRE 3</v>
      </c>
      <c r="H1789" t="str">
        <f t="shared" si="64"/>
        <v>RT5</v>
      </c>
      <c r="I1789" t="s">
        <v>3542</v>
      </c>
      <c r="J1789" t="s">
        <v>3541</v>
      </c>
    </row>
    <row r="1790" spans="7:10" x14ac:dyDescent="0.2">
      <c r="G1790" t="str">
        <f t="shared" si="63"/>
        <v>RT5EAST LEICESTERSHIRE 3 (EPMA)</v>
      </c>
      <c r="H1790" t="str">
        <f t="shared" si="64"/>
        <v>RT5</v>
      </c>
      <c r="I1790" t="s">
        <v>3544</v>
      </c>
      <c r="J1790" t="s">
        <v>3543</v>
      </c>
    </row>
    <row r="1791" spans="7:10" x14ac:dyDescent="0.2">
      <c r="G1791" t="str">
        <f t="shared" si="63"/>
        <v>RT5EATING DISORDERS 1</v>
      </c>
      <c r="H1791" t="str">
        <f t="shared" si="64"/>
        <v>RT5</v>
      </c>
      <c r="I1791" t="s">
        <v>3546</v>
      </c>
      <c r="J1791" t="s">
        <v>3545</v>
      </c>
    </row>
    <row r="1792" spans="7:10" x14ac:dyDescent="0.2">
      <c r="G1792" t="str">
        <f t="shared" si="63"/>
        <v>RT5EATING DISORDERS 1 (EPMA)</v>
      </c>
      <c r="H1792" t="str">
        <f t="shared" si="64"/>
        <v>RT5</v>
      </c>
      <c r="I1792" t="s">
        <v>3548</v>
      </c>
      <c r="J1792" t="s">
        <v>3547</v>
      </c>
    </row>
    <row r="1793" spans="7:10" x14ac:dyDescent="0.2">
      <c r="G1793" t="str">
        <f t="shared" si="63"/>
        <v>RT5EATING DISORDERS 2</v>
      </c>
      <c r="H1793" t="str">
        <f t="shared" si="64"/>
        <v>RT5</v>
      </c>
      <c r="I1793" t="s">
        <v>3550</v>
      </c>
      <c r="J1793" t="s">
        <v>3549</v>
      </c>
    </row>
    <row r="1794" spans="7:10" x14ac:dyDescent="0.2">
      <c r="G1794" t="str">
        <f t="shared" si="63"/>
        <v>RT5EATING DISORDERS 2 (EPMA)</v>
      </c>
      <c r="H1794" t="str">
        <f t="shared" si="64"/>
        <v>RT5</v>
      </c>
      <c r="I1794" t="s">
        <v>3552</v>
      </c>
      <c r="J1794" t="s">
        <v>3551</v>
      </c>
    </row>
    <row r="1795" spans="7:10" x14ac:dyDescent="0.2">
      <c r="G1795" t="str">
        <f t="shared" si="63"/>
        <v>RT5EATING DISORDERS 3</v>
      </c>
      <c r="H1795" t="str">
        <f t="shared" si="64"/>
        <v>RT5</v>
      </c>
      <c r="I1795" t="s">
        <v>3554</v>
      </c>
      <c r="J1795" t="s">
        <v>3553</v>
      </c>
    </row>
    <row r="1796" spans="7:10" x14ac:dyDescent="0.2">
      <c r="G1796" t="str">
        <f t="shared" si="63"/>
        <v>RT5EATING DISORDERS 3 (EPMA)</v>
      </c>
      <c r="H1796" t="str">
        <f t="shared" si="64"/>
        <v>RT5</v>
      </c>
      <c r="I1796" t="s">
        <v>3556</v>
      </c>
      <c r="J1796" t="s">
        <v>3555</v>
      </c>
    </row>
    <row r="1797" spans="7:10" x14ac:dyDescent="0.2">
      <c r="G1797" t="str">
        <f t="shared" si="63"/>
        <v>RT5EATING DISORDERS 4</v>
      </c>
      <c r="H1797" t="str">
        <f t="shared" si="64"/>
        <v>RT5</v>
      </c>
      <c r="I1797" t="s">
        <v>3558</v>
      </c>
      <c r="J1797" t="s">
        <v>3557</v>
      </c>
    </row>
    <row r="1798" spans="7:10" x14ac:dyDescent="0.2">
      <c r="G1798" t="str">
        <f t="shared" si="63"/>
        <v>RT5EATING DISORDERS 4 (EPMA)</v>
      </c>
      <c r="H1798" t="str">
        <f t="shared" si="64"/>
        <v>RT5</v>
      </c>
      <c r="I1798" t="s">
        <v>3560</v>
      </c>
      <c r="J1798" t="s">
        <v>3559</v>
      </c>
    </row>
    <row r="1799" spans="7:10" x14ac:dyDescent="0.2">
      <c r="G1799" t="str">
        <f t="shared" si="63"/>
        <v>RT5EVINGTON CENTRE</v>
      </c>
      <c r="H1799" t="str">
        <f t="shared" si="64"/>
        <v>RT5</v>
      </c>
      <c r="I1799" t="s">
        <v>3562</v>
      </c>
      <c r="J1799" t="s">
        <v>3561</v>
      </c>
    </row>
    <row r="1800" spans="7:10" x14ac:dyDescent="0.2">
      <c r="G1800" t="str">
        <f t="shared" si="63"/>
        <v>RT5EXTERNAL AUDITORS</v>
      </c>
      <c r="H1800" t="str">
        <f t="shared" si="64"/>
        <v>RT5</v>
      </c>
      <c r="I1800" t="s">
        <v>3564</v>
      </c>
      <c r="J1800" t="s">
        <v>3563</v>
      </c>
    </row>
    <row r="1801" spans="7:10" x14ac:dyDescent="0.2">
      <c r="G1801" t="str">
        <f t="shared" si="63"/>
        <v>RT5FEILDING PALMER WARD</v>
      </c>
      <c r="H1801" t="str">
        <f t="shared" si="64"/>
        <v>RT5</v>
      </c>
      <c r="I1801" t="s">
        <v>3566</v>
      </c>
      <c r="J1801" t="s">
        <v>3565</v>
      </c>
    </row>
    <row r="1802" spans="7:10" x14ac:dyDescent="0.2">
      <c r="G1802" t="str">
        <f t="shared" si="63"/>
        <v>RT5FIELDING PALMER HOSPITAL</v>
      </c>
      <c r="H1802" t="str">
        <f t="shared" si="64"/>
        <v>RT5</v>
      </c>
      <c r="I1802" t="s">
        <v>3568</v>
      </c>
      <c r="J1802" t="s">
        <v>3567</v>
      </c>
    </row>
    <row r="1803" spans="7:10" x14ac:dyDescent="0.2">
      <c r="G1803" t="str">
        <f t="shared" si="63"/>
        <v>RT5FORENSIC 1</v>
      </c>
      <c r="H1803" t="str">
        <f t="shared" si="64"/>
        <v>RT5</v>
      </c>
      <c r="I1803" t="s">
        <v>3570</v>
      </c>
      <c r="J1803" t="s">
        <v>3569</v>
      </c>
    </row>
    <row r="1804" spans="7:10" x14ac:dyDescent="0.2">
      <c r="G1804" t="str">
        <f t="shared" si="63"/>
        <v>RT5FORENSIC 1 (EPMA)</v>
      </c>
      <c r="H1804" t="str">
        <f t="shared" si="64"/>
        <v>RT5</v>
      </c>
      <c r="I1804" t="s">
        <v>3572</v>
      </c>
      <c r="J1804" t="s">
        <v>3571</v>
      </c>
    </row>
    <row r="1805" spans="7:10" x14ac:dyDescent="0.2">
      <c r="G1805" t="str">
        <f t="shared" si="63"/>
        <v>RT5FORENSIC 2</v>
      </c>
      <c r="H1805" t="str">
        <f t="shared" si="64"/>
        <v>RT5</v>
      </c>
      <c r="I1805" t="s">
        <v>3574</v>
      </c>
      <c r="J1805" t="s">
        <v>3573</v>
      </c>
    </row>
    <row r="1806" spans="7:10" x14ac:dyDescent="0.2">
      <c r="G1806" t="str">
        <f t="shared" si="63"/>
        <v>RT5FORENSIC 2 (EPMA)</v>
      </c>
      <c r="H1806" t="str">
        <f t="shared" si="64"/>
        <v>RT5</v>
      </c>
      <c r="I1806" t="s">
        <v>3576</v>
      </c>
      <c r="J1806" t="s">
        <v>3575</v>
      </c>
    </row>
    <row r="1807" spans="7:10" x14ac:dyDescent="0.2">
      <c r="G1807" t="str">
        <f t="shared" si="63"/>
        <v>RT5FORENSIC 3</v>
      </c>
      <c r="H1807" t="str">
        <f t="shared" si="64"/>
        <v>RT5</v>
      </c>
      <c r="I1807" t="s">
        <v>3578</v>
      </c>
      <c r="J1807" t="s">
        <v>3577</v>
      </c>
    </row>
    <row r="1808" spans="7:10" x14ac:dyDescent="0.2">
      <c r="G1808" t="str">
        <f t="shared" si="63"/>
        <v>RT5FORENSIC 3 (EPMA)</v>
      </c>
      <c r="H1808" t="str">
        <f t="shared" si="64"/>
        <v>RT5</v>
      </c>
      <c r="I1808" t="s">
        <v>3580</v>
      </c>
      <c r="J1808" t="s">
        <v>3579</v>
      </c>
    </row>
    <row r="1809" spans="7:10" x14ac:dyDescent="0.2">
      <c r="G1809" t="str">
        <f t="shared" si="63"/>
        <v>RT5GILLIVERS</v>
      </c>
      <c r="H1809" t="str">
        <f t="shared" si="64"/>
        <v>RT5</v>
      </c>
      <c r="I1809" t="s">
        <v>3582</v>
      </c>
      <c r="J1809" t="s">
        <v>3581</v>
      </c>
    </row>
    <row r="1810" spans="7:10" x14ac:dyDescent="0.2">
      <c r="G1810" t="str">
        <f t="shared" si="63"/>
        <v>RT5GLENFRITH UNIT FOR LEARNING DISABILITIES</v>
      </c>
      <c r="H1810" t="str">
        <f t="shared" si="64"/>
        <v>RT5</v>
      </c>
      <c r="I1810" t="s">
        <v>3584</v>
      </c>
      <c r="J1810" t="s">
        <v>3583</v>
      </c>
    </row>
    <row r="1811" spans="7:10" x14ac:dyDescent="0.2">
      <c r="G1811" t="str">
        <f t="shared" si="63"/>
        <v>RT5GORSE HILL HOSPITAL</v>
      </c>
      <c r="H1811" t="str">
        <f t="shared" si="64"/>
        <v>RT5</v>
      </c>
      <c r="I1811" t="s">
        <v>3586</v>
      </c>
      <c r="J1811" t="s">
        <v>3585</v>
      </c>
    </row>
    <row r="1812" spans="7:10" x14ac:dyDescent="0.2">
      <c r="G1812" t="str">
        <f t="shared" si="63"/>
        <v>RT5GRASMERE</v>
      </c>
      <c r="H1812" t="str">
        <f t="shared" si="64"/>
        <v>RT5</v>
      </c>
      <c r="I1812" t="s">
        <v>3588</v>
      </c>
      <c r="J1812" t="s">
        <v>3587</v>
      </c>
    </row>
    <row r="1813" spans="7:10" x14ac:dyDescent="0.2">
      <c r="G1813" t="str">
        <f t="shared" si="63"/>
        <v>RT5H &amp; B HOSPITAL WARDS</v>
      </c>
      <c r="H1813" t="str">
        <f t="shared" si="64"/>
        <v>RT5</v>
      </c>
      <c r="I1813" t="s">
        <v>3590</v>
      </c>
      <c r="J1813" t="s">
        <v>3589</v>
      </c>
    </row>
    <row r="1814" spans="7:10" x14ac:dyDescent="0.2">
      <c r="G1814" t="str">
        <f t="shared" ref="G1814:G1877" si="65">H1814&amp;I1814</f>
        <v>RT5HERSCHEL PRINS</v>
      </c>
      <c r="H1814" t="str">
        <f t="shared" si="64"/>
        <v>RT5</v>
      </c>
      <c r="I1814" t="s">
        <v>3592</v>
      </c>
      <c r="J1814" t="s">
        <v>3591</v>
      </c>
    </row>
    <row r="1815" spans="7:10" x14ac:dyDescent="0.2">
      <c r="G1815" t="str">
        <f t="shared" si="65"/>
        <v>RT5HINCKLEY AND BOSWORTH 1</v>
      </c>
      <c r="H1815" t="str">
        <f t="shared" si="64"/>
        <v>RT5</v>
      </c>
      <c r="I1815" t="s">
        <v>3594</v>
      </c>
      <c r="J1815" t="s">
        <v>3593</v>
      </c>
    </row>
    <row r="1816" spans="7:10" x14ac:dyDescent="0.2">
      <c r="G1816" t="str">
        <f t="shared" si="65"/>
        <v>RT5HINCKLEY AND BOSWORTH 1 (EPMA)</v>
      </c>
      <c r="H1816" t="str">
        <f t="shared" si="64"/>
        <v>RT5</v>
      </c>
      <c r="I1816" t="s">
        <v>3596</v>
      </c>
      <c r="J1816" t="s">
        <v>3595</v>
      </c>
    </row>
    <row r="1817" spans="7:10" x14ac:dyDescent="0.2">
      <c r="G1817" t="str">
        <f t="shared" si="65"/>
        <v>RT5HINCKLEY AND BOSWORTH 2</v>
      </c>
      <c r="H1817" t="str">
        <f t="shared" si="64"/>
        <v>RT5</v>
      </c>
      <c r="I1817" t="s">
        <v>3598</v>
      </c>
      <c r="J1817" t="s">
        <v>3597</v>
      </c>
    </row>
    <row r="1818" spans="7:10" x14ac:dyDescent="0.2">
      <c r="G1818" t="str">
        <f t="shared" si="65"/>
        <v>RT5HINCKLEY AND BOSWORTH 2 (EPMA)</v>
      </c>
      <c r="H1818" t="str">
        <f t="shared" si="64"/>
        <v>RT5</v>
      </c>
      <c r="I1818" t="s">
        <v>3600</v>
      </c>
      <c r="J1818" t="s">
        <v>3599</v>
      </c>
    </row>
    <row r="1819" spans="7:10" x14ac:dyDescent="0.2">
      <c r="G1819" t="str">
        <f t="shared" si="65"/>
        <v>RT5HINCKLEY AND BOSWORTH 3</v>
      </c>
      <c r="H1819" t="str">
        <f t="shared" si="64"/>
        <v>RT5</v>
      </c>
      <c r="I1819" t="s">
        <v>3602</v>
      </c>
      <c r="J1819" t="s">
        <v>3601</v>
      </c>
    </row>
    <row r="1820" spans="7:10" x14ac:dyDescent="0.2">
      <c r="G1820" t="str">
        <f t="shared" si="65"/>
        <v>RT5HINCKLEY AND BOSWORTH 3 (EPMA)</v>
      </c>
      <c r="H1820" t="str">
        <f t="shared" si="64"/>
        <v>RT5</v>
      </c>
      <c r="I1820" t="s">
        <v>3604</v>
      </c>
      <c r="J1820" t="s">
        <v>3603</v>
      </c>
    </row>
    <row r="1821" spans="7:10" x14ac:dyDescent="0.2">
      <c r="G1821" t="str">
        <f t="shared" si="65"/>
        <v>RT5HINCKLEY AND DISTRICT HOSPITAL</v>
      </c>
      <c r="H1821" t="str">
        <f t="shared" si="64"/>
        <v>RT5</v>
      </c>
      <c r="I1821" t="s">
        <v>2338</v>
      </c>
      <c r="J1821" t="s">
        <v>3605</v>
      </c>
    </row>
    <row r="1822" spans="7:10" x14ac:dyDescent="0.2">
      <c r="G1822" t="str">
        <f t="shared" si="65"/>
        <v>RT5LD 1</v>
      </c>
      <c r="H1822" t="str">
        <f t="shared" si="64"/>
        <v>RT5</v>
      </c>
      <c r="I1822" t="s">
        <v>3607</v>
      </c>
      <c r="J1822" t="s">
        <v>3606</v>
      </c>
    </row>
    <row r="1823" spans="7:10" x14ac:dyDescent="0.2">
      <c r="G1823" t="str">
        <f t="shared" si="65"/>
        <v>RT5LD 1 (EPMA)</v>
      </c>
      <c r="H1823" t="str">
        <f t="shared" si="64"/>
        <v>RT5</v>
      </c>
      <c r="I1823" t="s">
        <v>3609</v>
      </c>
      <c r="J1823" t="s">
        <v>3608</v>
      </c>
    </row>
    <row r="1824" spans="7:10" x14ac:dyDescent="0.2">
      <c r="G1824" t="str">
        <f t="shared" si="65"/>
        <v>RT5LD 2</v>
      </c>
      <c r="H1824" t="str">
        <f t="shared" si="64"/>
        <v>RT5</v>
      </c>
      <c r="I1824" t="s">
        <v>3611</v>
      </c>
      <c r="J1824" t="s">
        <v>3610</v>
      </c>
    </row>
    <row r="1825" spans="7:10" x14ac:dyDescent="0.2">
      <c r="G1825" t="str">
        <f t="shared" si="65"/>
        <v>RT5LD 2 (EPMA)</v>
      </c>
      <c r="H1825" t="str">
        <f t="shared" si="64"/>
        <v>RT5</v>
      </c>
      <c r="I1825" t="s">
        <v>3613</v>
      </c>
      <c r="J1825" t="s">
        <v>3612</v>
      </c>
    </row>
    <row r="1826" spans="7:10" x14ac:dyDescent="0.2">
      <c r="G1826" t="str">
        <f t="shared" si="65"/>
        <v>RT5LD 3</v>
      </c>
      <c r="H1826" t="str">
        <f t="shared" si="64"/>
        <v>RT5</v>
      </c>
      <c r="I1826" t="s">
        <v>3615</v>
      </c>
      <c r="J1826" t="s">
        <v>3614</v>
      </c>
    </row>
    <row r="1827" spans="7:10" x14ac:dyDescent="0.2">
      <c r="G1827" t="str">
        <f t="shared" si="65"/>
        <v>RT5LD 3 (EPMA)</v>
      </c>
      <c r="H1827" t="str">
        <f t="shared" si="64"/>
        <v>RT5</v>
      </c>
      <c r="I1827" t="s">
        <v>3617</v>
      </c>
      <c r="J1827" t="s">
        <v>3616</v>
      </c>
    </row>
    <row r="1828" spans="7:10" x14ac:dyDescent="0.2">
      <c r="G1828" t="str">
        <f t="shared" si="65"/>
        <v>RT5LD 4</v>
      </c>
      <c r="H1828" t="str">
        <f t="shared" si="64"/>
        <v>RT5</v>
      </c>
      <c r="I1828" t="s">
        <v>3619</v>
      </c>
      <c r="J1828" t="s">
        <v>3618</v>
      </c>
    </row>
    <row r="1829" spans="7:10" x14ac:dyDescent="0.2">
      <c r="G1829" t="str">
        <f t="shared" si="65"/>
        <v>RT5LD 4 (EPMA)</v>
      </c>
      <c r="H1829" t="str">
        <f t="shared" si="64"/>
        <v>RT5</v>
      </c>
      <c r="I1829" t="s">
        <v>3621</v>
      </c>
      <c r="J1829" t="s">
        <v>3620</v>
      </c>
    </row>
    <row r="1830" spans="7:10" x14ac:dyDescent="0.2">
      <c r="G1830" t="str">
        <f t="shared" si="65"/>
        <v>RT5LD 5</v>
      </c>
      <c r="H1830" t="str">
        <f t="shared" si="64"/>
        <v>RT5</v>
      </c>
      <c r="I1830" t="s">
        <v>3623</v>
      </c>
      <c r="J1830" t="s">
        <v>3622</v>
      </c>
    </row>
    <row r="1831" spans="7:10" x14ac:dyDescent="0.2">
      <c r="G1831" t="str">
        <f t="shared" si="65"/>
        <v>RT5LD 5 (EPMA)</v>
      </c>
      <c r="H1831" t="str">
        <f t="shared" si="64"/>
        <v>RT5</v>
      </c>
      <c r="I1831" t="s">
        <v>3625</v>
      </c>
      <c r="J1831" t="s">
        <v>3624</v>
      </c>
    </row>
    <row r="1832" spans="7:10" x14ac:dyDescent="0.2">
      <c r="G1832" t="str">
        <f t="shared" si="65"/>
        <v>RT5LD 6</v>
      </c>
      <c r="H1832" t="str">
        <f t="shared" si="64"/>
        <v>RT5</v>
      </c>
      <c r="I1832" t="s">
        <v>3627</v>
      </c>
      <c r="J1832" t="s">
        <v>3626</v>
      </c>
    </row>
    <row r="1833" spans="7:10" x14ac:dyDescent="0.2">
      <c r="G1833" t="str">
        <f t="shared" si="65"/>
        <v>RT5LD 6 (EPMA)</v>
      </c>
      <c r="H1833" t="str">
        <f t="shared" si="64"/>
        <v>RT5</v>
      </c>
      <c r="I1833" t="s">
        <v>3629</v>
      </c>
      <c r="J1833" t="s">
        <v>3628</v>
      </c>
    </row>
    <row r="1834" spans="7:10" x14ac:dyDescent="0.2">
      <c r="G1834" t="str">
        <f t="shared" si="65"/>
        <v>RT5LD 7</v>
      </c>
      <c r="H1834" t="str">
        <f t="shared" si="64"/>
        <v>RT5</v>
      </c>
      <c r="I1834" t="s">
        <v>3631</v>
      </c>
      <c r="J1834" t="s">
        <v>3630</v>
      </c>
    </row>
    <row r="1835" spans="7:10" x14ac:dyDescent="0.2">
      <c r="G1835" t="str">
        <f t="shared" si="65"/>
        <v>RT5LD 7 (EPMA)</v>
      </c>
      <c r="H1835" t="str">
        <f t="shared" si="64"/>
        <v>RT5</v>
      </c>
      <c r="I1835" t="s">
        <v>3633</v>
      </c>
      <c r="J1835" t="s">
        <v>3632</v>
      </c>
    </row>
    <row r="1836" spans="7:10" x14ac:dyDescent="0.2">
      <c r="G1836" t="str">
        <f t="shared" si="65"/>
        <v>RT5LEICESTER FRITH (ALFRED HILL)</v>
      </c>
      <c r="H1836" t="str">
        <f t="shared" si="64"/>
        <v>RT5</v>
      </c>
      <c r="I1836" t="s">
        <v>3635</v>
      </c>
      <c r="J1836" t="s">
        <v>3634</v>
      </c>
    </row>
    <row r="1837" spans="7:10" x14ac:dyDescent="0.2">
      <c r="G1837" t="str">
        <f t="shared" si="65"/>
        <v>RT5LEICESTER FRITH (BALDWIN UNIT)</v>
      </c>
      <c r="H1837" t="str">
        <f t="shared" si="64"/>
        <v>RT5</v>
      </c>
      <c r="I1837" t="s">
        <v>3637</v>
      </c>
      <c r="J1837" t="s">
        <v>3636</v>
      </c>
    </row>
    <row r="1838" spans="7:10" x14ac:dyDescent="0.2">
      <c r="G1838" t="str">
        <f t="shared" si="65"/>
        <v>RT5LEICESTER FRITH (DOROTHY BATES SUB STATION)</v>
      </c>
      <c r="H1838" t="str">
        <f t="shared" si="64"/>
        <v>RT5</v>
      </c>
      <c r="I1838" t="s">
        <v>3639</v>
      </c>
      <c r="J1838" t="s">
        <v>3638</v>
      </c>
    </row>
    <row r="1839" spans="7:10" x14ac:dyDescent="0.2">
      <c r="G1839" t="str">
        <f t="shared" si="65"/>
        <v>RT5LEICESTER FRITH (FOSSE PRINT UNIT)</v>
      </c>
      <c r="H1839" t="str">
        <f t="shared" si="64"/>
        <v>RT5</v>
      </c>
      <c r="I1839" t="s">
        <v>3641</v>
      </c>
      <c r="J1839" t="s">
        <v>3640</v>
      </c>
    </row>
    <row r="1840" spans="7:10" x14ac:dyDescent="0.2">
      <c r="G1840" t="str">
        <f t="shared" si="65"/>
        <v>RT5LEICESTER FRITH (FURTHER EDUCATION BUILDING)</v>
      </c>
      <c r="H1840" t="str">
        <f t="shared" ref="H1840:H1903" si="66">LEFT(J1840,3)</f>
        <v>RT5</v>
      </c>
      <c r="I1840" t="s">
        <v>3643</v>
      </c>
      <c r="J1840" t="s">
        <v>3642</v>
      </c>
    </row>
    <row r="1841" spans="7:10" x14ac:dyDescent="0.2">
      <c r="G1841" t="str">
        <f t="shared" si="65"/>
        <v>RT5LEICESTER FRITH (GARAGES)</v>
      </c>
      <c r="H1841" t="str">
        <f t="shared" si="66"/>
        <v>RT5</v>
      </c>
      <c r="I1841" t="s">
        <v>3645</v>
      </c>
      <c r="J1841" t="s">
        <v>3644</v>
      </c>
    </row>
    <row r="1842" spans="7:10" x14ac:dyDescent="0.2">
      <c r="G1842" t="str">
        <f t="shared" si="65"/>
        <v>RT5LEICESTER FRITH (MEADOW LAND)</v>
      </c>
      <c r="H1842" t="str">
        <f t="shared" si="66"/>
        <v>RT5</v>
      </c>
      <c r="I1842" t="s">
        <v>3647</v>
      </c>
      <c r="J1842" t="s">
        <v>3646</v>
      </c>
    </row>
    <row r="1843" spans="7:10" x14ac:dyDescent="0.2">
      <c r="G1843" t="str">
        <f t="shared" si="65"/>
        <v>RT5LEICESTER FRITH (REHABILITATION BUILDING)</v>
      </c>
      <c r="H1843" t="str">
        <f t="shared" si="66"/>
        <v>RT5</v>
      </c>
      <c r="I1843" t="s">
        <v>3649</v>
      </c>
      <c r="J1843" t="s">
        <v>3648</v>
      </c>
    </row>
    <row r="1844" spans="7:10" x14ac:dyDescent="0.2">
      <c r="G1844" t="str">
        <f t="shared" si="65"/>
        <v>RT5LEICESTER FRITH (SNOOZLEUM)</v>
      </c>
      <c r="H1844" t="str">
        <f t="shared" si="66"/>
        <v>RT5</v>
      </c>
      <c r="I1844" t="s">
        <v>3651</v>
      </c>
      <c r="J1844" t="s">
        <v>3650</v>
      </c>
    </row>
    <row r="1845" spans="7:10" x14ac:dyDescent="0.2">
      <c r="G1845" t="str">
        <f t="shared" si="65"/>
        <v>RT5LEICESTER FRITH (THE CHAPEL)</v>
      </c>
      <c r="H1845" t="str">
        <f t="shared" si="66"/>
        <v>RT5</v>
      </c>
      <c r="I1845" t="s">
        <v>3653</v>
      </c>
      <c r="J1845" t="s">
        <v>3652</v>
      </c>
    </row>
    <row r="1846" spans="7:10" x14ac:dyDescent="0.2">
      <c r="G1846" t="str">
        <f t="shared" si="65"/>
        <v>RT5LEICESTER FRITH (THE LAURELS)</v>
      </c>
      <c r="H1846" t="str">
        <f t="shared" si="66"/>
        <v>RT5</v>
      </c>
      <c r="I1846" t="s">
        <v>3655</v>
      </c>
      <c r="J1846" t="s">
        <v>3654</v>
      </c>
    </row>
    <row r="1847" spans="7:10" x14ac:dyDescent="0.2">
      <c r="G1847" t="str">
        <f t="shared" si="65"/>
        <v>RT5LEICESTER FRITH (THE RECREATION HALL)</v>
      </c>
      <c r="H1847" t="str">
        <f t="shared" si="66"/>
        <v>RT5</v>
      </c>
      <c r="I1847" t="s">
        <v>3657</v>
      </c>
      <c r="J1847" t="s">
        <v>3656</v>
      </c>
    </row>
    <row r="1848" spans="7:10" x14ac:dyDescent="0.2">
      <c r="G1848" t="str">
        <f t="shared" si="65"/>
        <v>RT5LEICESTER FRITH (THE TREATMENT UNIT)</v>
      </c>
      <c r="H1848" t="str">
        <f t="shared" si="66"/>
        <v>RT5</v>
      </c>
      <c r="I1848" t="s">
        <v>3659</v>
      </c>
      <c r="J1848" t="s">
        <v>3658</v>
      </c>
    </row>
    <row r="1849" spans="7:10" x14ac:dyDescent="0.2">
      <c r="G1849" t="str">
        <f t="shared" si="65"/>
        <v>RT5LEICESTER FRITH HOSPITAL</v>
      </c>
      <c r="H1849" t="str">
        <f t="shared" si="66"/>
        <v>RT5</v>
      </c>
      <c r="I1849" t="s">
        <v>3661</v>
      </c>
      <c r="J1849" t="s">
        <v>3660</v>
      </c>
    </row>
    <row r="1850" spans="7:10" x14ac:dyDescent="0.2">
      <c r="G1850" t="str">
        <f t="shared" si="65"/>
        <v>RT5LEICESTER FRITH HOSPITAL (EPMA)</v>
      </c>
      <c r="H1850" t="str">
        <f t="shared" si="66"/>
        <v>RT5</v>
      </c>
      <c r="I1850" t="s">
        <v>3663</v>
      </c>
      <c r="J1850" t="s">
        <v>3662</v>
      </c>
    </row>
    <row r="1851" spans="7:10" x14ac:dyDescent="0.2">
      <c r="G1851" t="str">
        <f t="shared" si="65"/>
        <v>RT5LEICESTERSHIRE PARTNERSHIP NHS TRUST (UNIVERSITY HOSPITALS)</v>
      </c>
      <c r="H1851" t="str">
        <f t="shared" si="66"/>
        <v>RT5</v>
      </c>
      <c r="I1851" t="s">
        <v>3665</v>
      </c>
      <c r="J1851" t="s">
        <v>3664</v>
      </c>
    </row>
    <row r="1852" spans="7:10" x14ac:dyDescent="0.2">
      <c r="G1852" t="str">
        <f t="shared" si="65"/>
        <v>RT5LEICESTERSHIRE PARTNERSHIP NHS TRUST MENTAL HEALTH SERVICES</v>
      </c>
      <c r="H1852" t="str">
        <f t="shared" si="66"/>
        <v>RT5</v>
      </c>
      <c r="I1852" t="s">
        <v>3667</v>
      </c>
      <c r="J1852" t="s">
        <v>3666</v>
      </c>
    </row>
    <row r="1853" spans="7:10" x14ac:dyDescent="0.2">
      <c r="G1853" t="str">
        <f t="shared" si="65"/>
        <v>RT5LOCAL COUNTER FRAUD SPECIALIST</v>
      </c>
      <c r="H1853" t="str">
        <f t="shared" si="66"/>
        <v>RT5</v>
      </c>
      <c r="I1853" t="s">
        <v>3669</v>
      </c>
      <c r="J1853" t="s">
        <v>3668</v>
      </c>
    </row>
    <row r="1854" spans="7:10" x14ac:dyDescent="0.2">
      <c r="G1854" t="str">
        <f t="shared" si="65"/>
        <v>RT5LOUGHBOROUGH HOSP WARDS</v>
      </c>
      <c r="H1854" t="str">
        <f t="shared" si="66"/>
        <v>RT5</v>
      </c>
      <c r="I1854" t="s">
        <v>3671</v>
      </c>
      <c r="J1854" t="s">
        <v>3670</v>
      </c>
    </row>
    <row r="1855" spans="7:10" x14ac:dyDescent="0.2">
      <c r="G1855" t="str">
        <f t="shared" si="65"/>
        <v>RT5LOUGHBOROUGH HOSPITAL</v>
      </c>
      <c r="H1855" t="str">
        <f t="shared" si="66"/>
        <v>RT5</v>
      </c>
      <c r="I1855" t="s">
        <v>3673</v>
      </c>
      <c r="J1855" t="s">
        <v>3672</v>
      </c>
    </row>
    <row r="1856" spans="7:10" x14ac:dyDescent="0.2">
      <c r="G1856" t="str">
        <f t="shared" si="65"/>
        <v>RT5MARKET HARBOROUGH HOSPITAL</v>
      </c>
      <c r="H1856" t="str">
        <f t="shared" si="66"/>
        <v>RT5</v>
      </c>
      <c r="I1856" t="s">
        <v>3675</v>
      </c>
      <c r="J1856" t="s">
        <v>3674</v>
      </c>
    </row>
    <row r="1857" spans="7:10" x14ac:dyDescent="0.2">
      <c r="G1857" t="str">
        <f t="shared" si="65"/>
        <v>RT5MEASHAM MEDICAL UNIT</v>
      </c>
      <c r="H1857" t="str">
        <f t="shared" si="66"/>
        <v>RT5</v>
      </c>
      <c r="I1857" t="s">
        <v>3677</v>
      </c>
      <c r="J1857" t="s">
        <v>3676</v>
      </c>
    </row>
    <row r="1858" spans="7:10" x14ac:dyDescent="0.2">
      <c r="G1858" t="str">
        <f t="shared" si="65"/>
        <v>RT5MELTON MOWBRAY HOSPITAL</v>
      </c>
      <c r="H1858" t="str">
        <f t="shared" si="66"/>
        <v>RT5</v>
      </c>
      <c r="I1858" t="s">
        <v>3679</v>
      </c>
      <c r="J1858" t="s">
        <v>3678</v>
      </c>
    </row>
    <row r="1859" spans="7:10" x14ac:dyDescent="0.2">
      <c r="G1859" t="str">
        <f t="shared" si="65"/>
        <v>RT5MHSOP 1</v>
      </c>
      <c r="H1859" t="str">
        <f t="shared" si="66"/>
        <v>RT5</v>
      </c>
      <c r="I1859" t="s">
        <v>3681</v>
      </c>
      <c r="J1859" t="s">
        <v>3680</v>
      </c>
    </row>
    <row r="1860" spans="7:10" x14ac:dyDescent="0.2">
      <c r="G1860" t="str">
        <f t="shared" si="65"/>
        <v>RT5MHSOP 1 (EPMA)</v>
      </c>
      <c r="H1860" t="str">
        <f t="shared" si="66"/>
        <v>RT5</v>
      </c>
      <c r="I1860" t="s">
        <v>3683</v>
      </c>
      <c r="J1860" t="s">
        <v>3682</v>
      </c>
    </row>
    <row r="1861" spans="7:10" x14ac:dyDescent="0.2">
      <c r="G1861" t="str">
        <f t="shared" si="65"/>
        <v>RT5MHSOP 10</v>
      </c>
      <c r="H1861" t="str">
        <f t="shared" si="66"/>
        <v>RT5</v>
      </c>
      <c r="I1861" t="s">
        <v>3685</v>
      </c>
      <c r="J1861" t="s">
        <v>3684</v>
      </c>
    </row>
    <row r="1862" spans="7:10" x14ac:dyDescent="0.2">
      <c r="G1862" t="str">
        <f t="shared" si="65"/>
        <v>RT5MHSOP 10 (EPMA)</v>
      </c>
      <c r="H1862" t="str">
        <f t="shared" si="66"/>
        <v>RT5</v>
      </c>
      <c r="I1862" t="s">
        <v>3687</v>
      </c>
      <c r="J1862" t="s">
        <v>3686</v>
      </c>
    </row>
    <row r="1863" spans="7:10" x14ac:dyDescent="0.2">
      <c r="G1863" t="str">
        <f t="shared" si="65"/>
        <v>RT5MHSOP 11</v>
      </c>
      <c r="H1863" t="str">
        <f t="shared" si="66"/>
        <v>RT5</v>
      </c>
      <c r="I1863" t="s">
        <v>3689</v>
      </c>
      <c r="J1863" t="s">
        <v>3688</v>
      </c>
    </row>
    <row r="1864" spans="7:10" x14ac:dyDescent="0.2">
      <c r="G1864" t="str">
        <f t="shared" si="65"/>
        <v>RT5MHSOP 11 (EPMA)</v>
      </c>
      <c r="H1864" t="str">
        <f t="shared" si="66"/>
        <v>RT5</v>
      </c>
      <c r="I1864" t="s">
        <v>3691</v>
      </c>
      <c r="J1864" t="s">
        <v>3690</v>
      </c>
    </row>
    <row r="1865" spans="7:10" x14ac:dyDescent="0.2">
      <c r="G1865" t="str">
        <f t="shared" si="65"/>
        <v>RT5MHSOP 12</v>
      </c>
      <c r="H1865" t="str">
        <f t="shared" si="66"/>
        <v>RT5</v>
      </c>
      <c r="I1865" t="s">
        <v>3693</v>
      </c>
      <c r="J1865" t="s">
        <v>3692</v>
      </c>
    </row>
    <row r="1866" spans="7:10" x14ac:dyDescent="0.2">
      <c r="G1866" t="str">
        <f t="shared" si="65"/>
        <v>RT5MHSOP 12 (EPMA)</v>
      </c>
      <c r="H1866" t="str">
        <f t="shared" si="66"/>
        <v>RT5</v>
      </c>
      <c r="I1866" t="s">
        <v>3695</v>
      </c>
      <c r="J1866" t="s">
        <v>3694</v>
      </c>
    </row>
    <row r="1867" spans="7:10" x14ac:dyDescent="0.2">
      <c r="G1867" t="str">
        <f t="shared" si="65"/>
        <v>RT5MHSOP 13</v>
      </c>
      <c r="H1867" t="str">
        <f t="shared" si="66"/>
        <v>RT5</v>
      </c>
      <c r="I1867" t="s">
        <v>3697</v>
      </c>
      <c r="J1867" t="s">
        <v>3696</v>
      </c>
    </row>
    <row r="1868" spans="7:10" x14ac:dyDescent="0.2">
      <c r="G1868" t="str">
        <f t="shared" si="65"/>
        <v>RT5MHSOP 13 (EPMA)</v>
      </c>
      <c r="H1868" t="str">
        <f t="shared" si="66"/>
        <v>RT5</v>
      </c>
      <c r="I1868" t="s">
        <v>3699</v>
      </c>
      <c r="J1868" t="s">
        <v>3698</v>
      </c>
    </row>
    <row r="1869" spans="7:10" x14ac:dyDescent="0.2">
      <c r="G1869" t="str">
        <f t="shared" si="65"/>
        <v>RT5MHSOP 14</v>
      </c>
      <c r="H1869" t="str">
        <f t="shared" si="66"/>
        <v>RT5</v>
      </c>
      <c r="I1869" t="s">
        <v>3701</v>
      </c>
      <c r="J1869" t="s">
        <v>3700</v>
      </c>
    </row>
    <row r="1870" spans="7:10" x14ac:dyDescent="0.2">
      <c r="G1870" t="str">
        <f t="shared" si="65"/>
        <v>RT5MHSOP 14 (EPMA)</v>
      </c>
      <c r="H1870" t="str">
        <f t="shared" si="66"/>
        <v>RT5</v>
      </c>
      <c r="I1870" t="s">
        <v>3703</v>
      </c>
      <c r="J1870" t="s">
        <v>3702</v>
      </c>
    </row>
    <row r="1871" spans="7:10" x14ac:dyDescent="0.2">
      <c r="G1871" t="str">
        <f t="shared" si="65"/>
        <v>RT5MHSOP 15</v>
      </c>
      <c r="H1871" t="str">
        <f t="shared" si="66"/>
        <v>RT5</v>
      </c>
      <c r="I1871" t="s">
        <v>3705</v>
      </c>
      <c r="J1871" t="s">
        <v>3704</v>
      </c>
    </row>
    <row r="1872" spans="7:10" x14ac:dyDescent="0.2">
      <c r="G1872" t="str">
        <f t="shared" si="65"/>
        <v>RT5MHSOP 15 (EPMA)</v>
      </c>
      <c r="H1872" t="str">
        <f t="shared" si="66"/>
        <v>RT5</v>
      </c>
      <c r="I1872" t="s">
        <v>3707</v>
      </c>
      <c r="J1872" t="s">
        <v>3706</v>
      </c>
    </row>
    <row r="1873" spans="7:10" x14ac:dyDescent="0.2">
      <c r="G1873" t="str">
        <f t="shared" si="65"/>
        <v>RT5MHSOP 16</v>
      </c>
      <c r="H1873" t="str">
        <f t="shared" si="66"/>
        <v>RT5</v>
      </c>
      <c r="I1873" t="s">
        <v>3709</v>
      </c>
      <c r="J1873" t="s">
        <v>3708</v>
      </c>
    </row>
    <row r="1874" spans="7:10" x14ac:dyDescent="0.2">
      <c r="G1874" t="str">
        <f t="shared" si="65"/>
        <v>RT5MHSOP 16 (EPMA)</v>
      </c>
      <c r="H1874" t="str">
        <f t="shared" si="66"/>
        <v>RT5</v>
      </c>
      <c r="I1874" t="s">
        <v>3711</v>
      </c>
      <c r="J1874" t="s">
        <v>3710</v>
      </c>
    </row>
    <row r="1875" spans="7:10" x14ac:dyDescent="0.2">
      <c r="G1875" t="str">
        <f t="shared" si="65"/>
        <v>RT5MHSOP 17</v>
      </c>
      <c r="H1875" t="str">
        <f t="shared" si="66"/>
        <v>RT5</v>
      </c>
      <c r="I1875" t="s">
        <v>3713</v>
      </c>
      <c r="J1875" t="s">
        <v>3712</v>
      </c>
    </row>
    <row r="1876" spans="7:10" x14ac:dyDescent="0.2">
      <c r="G1876" t="str">
        <f t="shared" si="65"/>
        <v>RT5MHSOP 17 (EPMA)</v>
      </c>
      <c r="H1876" t="str">
        <f t="shared" si="66"/>
        <v>RT5</v>
      </c>
      <c r="I1876" t="s">
        <v>3715</v>
      </c>
      <c r="J1876" t="s">
        <v>3714</v>
      </c>
    </row>
    <row r="1877" spans="7:10" x14ac:dyDescent="0.2">
      <c r="G1877" t="str">
        <f t="shared" si="65"/>
        <v>RT5MHSOP 18</v>
      </c>
      <c r="H1877" t="str">
        <f t="shared" si="66"/>
        <v>RT5</v>
      </c>
      <c r="I1877" t="s">
        <v>3717</v>
      </c>
      <c r="J1877" t="s">
        <v>3716</v>
      </c>
    </row>
    <row r="1878" spans="7:10" x14ac:dyDescent="0.2">
      <c r="G1878" t="str">
        <f t="shared" ref="G1878:G1941" si="67">H1878&amp;I1878</f>
        <v>RT5MHSOP 18 (EPMA)</v>
      </c>
      <c r="H1878" t="str">
        <f t="shared" si="66"/>
        <v>RT5</v>
      </c>
      <c r="I1878" t="s">
        <v>3719</v>
      </c>
      <c r="J1878" t="s">
        <v>3718</v>
      </c>
    </row>
    <row r="1879" spans="7:10" x14ac:dyDescent="0.2">
      <c r="G1879" t="str">
        <f t="shared" si="67"/>
        <v>RT5MHSOP 2</v>
      </c>
      <c r="H1879" t="str">
        <f t="shared" si="66"/>
        <v>RT5</v>
      </c>
      <c r="I1879" t="s">
        <v>3721</v>
      </c>
      <c r="J1879" t="s">
        <v>3720</v>
      </c>
    </row>
    <row r="1880" spans="7:10" x14ac:dyDescent="0.2">
      <c r="G1880" t="str">
        <f t="shared" si="67"/>
        <v>RT5MHSOP 2 (EPMA)</v>
      </c>
      <c r="H1880" t="str">
        <f t="shared" si="66"/>
        <v>RT5</v>
      </c>
      <c r="I1880" t="s">
        <v>3723</v>
      </c>
      <c r="J1880" t="s">
        <v>3722</v>
      </c>
    </row>
    <row r="1881" spans="7:10" x14ac:dyDescent="0.2">
      <c r="G1881" t="str">
        <f t="shared" si="67"/>
        <v>RT5MHSOP 3</v>
      </c>
      <c r="H1881" t="str">
        <f t="shared" si="66"/>
        <v>RT5</v>
      </c>
      <c r="I1881" t="s">
        <v>3725</v>
      </c>
      <c r="J1881" t="s">
        <v>3724</v>
      </c>
    </row>
    <row r="1882" spans="7:10" x14ac:dyDescent="0.2">
      <c r="G1882" t="str">
        <f t="shared" si="67"/>
        <v>RT5MHSOP 3 (EPMA)</v>
      </c>
      <c r="H1882" t="str">
        <f t="shared" si="66"/>
        <v>RT5</v>
      </c>
      <c r="I1882" t="s">
        <v>3727</v>
      </c>
      <c r="J1882" t="s">
        <v>3726</v>
      </c>
    </row>
    <row r="1883" spans="7:10" x14ac:dyDescent="0.2">
      <c r="G1883" t="str">
        <f t="shared" si="67"/>
        <v>RT5MHSOP 4</v>
      </c>
      <c r="H1883" t="str">
        <f t="shared" si="66"/>
        <v>RT5</v>
      </c>
      <c r="I1883" t="s">
        <v>3729</v>
      </c>
      <c r="J1883" t="s">
        <v>3728</v>
      </c>
    </row>
    <row r="1884" spans="7:10" x14ac:dyDescent="0.2">
      <c r="G1884" t="str">
        <f t="shared" si="67"/>
        <v>RT5MHSOP 4 (EPMA)</v>
      </c>
      <c r="H1884" t="str">
        <f t="shared" si="66"/>
        <v>RT5</v>
      </c>
      <c r="I1884" t="s">
        <v>3731</v>
      </c>
      <c r="J1884" t="s">
        <v>3730</v>
      </c>
    </row>
    <row r="1885" spans="7:10" x14ac:dyDescent="0.2">
      <c r="G1885" t="str">
        <f t="shared" si="67"/>
        <v>RT5MHSOP 5</v>
      </c>
      <c r="H1885" t="str">
        <f t="shared" si="66"/>
        <v>RT5</v>
      </c>
      <c r="I1885" t="s">
        <v>3733</v>
      </c>
      <c r="J1885" t="s">
        <v>3732</v>
      </c>
    </row>
    <row r="1886" spans="7:10" x14ac:dyDescent="0.2">
      <c r="G1886" t="str">
        <f t="shared" si="67"/>
        <v>RT5MHSOP 5 (EPMA)</v>
      </c>
      <c r="H1886" t="str">
        <f t="shared" si="66"/>
        <v>RT5</v>
      </c>
      <c r="I1886" t="s">
        <v>3735</v>
      </c>
      <c r="J1886" t="s">
        <v>3734</v>
      </c>
    </row>
    <row r="1887" spans="7:10" x14ac:dyDescent="0.2">
      <c r="G1887" t="str">
        <f t="shared" si="67"/>
        <v>RT5MHSOP 6</v>
      </c>
      <c r="H1887" t="str">
        <f t="shared" si="66"/>
        <v>RT5</v>
      </c>
      <c r="I1887" t="s">
        <v>3737</v>
      </c>
      <c r="J1887" t="s">
        <v>3736</v>
      </c>
    </row>
    <row r="1888" spans="7:10" x14ac:dyDescent="0.2">
      <c r="G1888" t="str">
        <f t="shared" si="67"/>
        <v>RT5MHSOP 6 (EPMA)</v>
      </c>
      <c r="H1888" t="str">
        <f t="shared" si="66"/>
        <v>RT5</v>
      </c>
      <c r="I1888" t="s">
        <v>3739</v>
      </c>
      <c r="J1888" t="s">
        <v>3738</v>
      </c>
    </row>
    <row r="1889" spans="7:10" x14ac:dyDescent="0.2">
      <c r="G1889" t="str">
        <f t="shared" si="67"/>
        <v>RT5MHSOP 7</v>
      </c>
      <c r="H1889" t="str">
        <f t="shared" si="66"/>
        <v>RT5</v>
      </c>
      <c r="I1889" t="s">
        <v>3741</v>
      </c>
      <c r="J1889" t="s">
        <v>3740</v>
      </c>
    </row>
    <row r="1890" spans="7:10" x14ac:dyDescent="0.2">
      <c r="G1890" t="str">
        <f t="shared" si="67"/>
        <v>RT5MHSOP 7 (EPMA)</v>
      </c>
      <c r="H1890" t="str">
        <f t="shared" si="66"/>
        <v>RT5</v>
      </c>
      <c r="I1890" t="s">
        <v>3743</v>
      </c>
      <c r="J1890" t="s">
        <v>3742</v>
      </c>
    </row>
    <row r="1891" spans="7:10" x14ac:dyDescent="0.2">
      <c r="G1891" t="str">
        <f t="shared" si="67"/>
        <v>RT5MHSOP 8</v>
      </c>
      <c r="H1891" t="str">
        <f t="shared" si="66"/>
        <v>RT5</v>
      </c>
      <c r="I1891" t="s">
        <v>3745</v>
      </c>
      <c r="J1891" t="s">
        <v>3744</v>
      </c>
    </row>
    <row r="1892" spans="7:10" x14ac:dyDescent="0.2">
      <c r="G1892" t="str">
        <f t="shared" si="67"/>
        <v>RT5MHSOP 8 (EPMA)</v>
      </c>
      <c r="H1892" t="str">
        <f t="shared" si="66"/>
        <v>RT5</v>
      </c>
      <c r="I1892" t="s">
        <v>3747</v>
      </c>
      <c r="J1892" t="s">
        <v>3746</v>
      </c>
    </row>
    <row r="1893" spans="7:10" x14ac:dyDescent="0.2">
      <c r="G1893" t="str">
        <f t="shared" si="67"/>
        <v>RT5MHSOP 9</v>
      </c>
      <c r="H1893" t="str">
        <f t="shared" si="66"/>
        <v>RT5</v>
      </c>
      <c r="I1893" t="s">
        <v>3749</v>
      </c>
      <c r="J1893" t="s">
        <v>3748</v>
      </c>
    </row>
    <row r="1894" spans="7:10" x14ac:dyDescent="0.2">
      <c r="G1894" t="str">
        <f t="shared" si="67"/>
        <v>RT5MHSOP 9 (EPMA)</v>
      </c>
      <c r="H1894" t="str">
        <f t="shared" si="66"/>
        <v>RT5</v>
      </c>
      <c r="I1894" t="s">
        <v>3751</v>
      </c>
      <c r="J1894" t="s">
        <v>3750</v>
      </c>
    </row>
    <row r="1895" spans="7:10" x14ac:dyDescent="0.2">
      <c r="G1895" t="str">
        <f t="shared" si="67"/>
        <v>RT5MHSOP BEECHWOOD</v>
      </c>
      <c r="H1895" t="str">
        <f t="shared" si="66"/>
        <v>RT5</v>
      </c>
      <c r="I1895" t="s">
        <v>3753</v>
      </c>
      <c r="J1895" t="s">
        <v>3752</v>
      </c>
    </row>
    <row r="1896" spans="7:10" x14ac:dyDescent="0.2">
      <c r="G1896" t="str">
        <f t="shared" si="67"/>
        <v>RT5MHSOP BENNION</v>
      </c>
      <c r="H1896" t="str">
        <f t="shared" si="66"/>
        <v>RT5</v>
      </c>
      <c r="I1896" t="s">
        <v>3755</v>
      </c>
      <c r="J1896" t="s">
        <v>3754</v>
      </c>
    </row>
    <row r="1897" spans="7:10" x14ac:dyDescent="0.2">
      <c r="G1897" t="str">
        <f t="shared" si="67"/>
        <v>RT5MILL LODGE</v>
      </c>
      <c r="H1897" t="str">
        <f t="shared" si="66"/>
        <v>RT5</v>
      </c>
      <c r="I1897" t="s">
        <v>3757</v>
      </c>
      <c r="J1897" t="s">
        <v>3756</v>
      </c>
    </row>
    <row r="1898" spans="7:10" x14ac:dyDescent="0.2">
      <c r="G1898" t="str">
        <f t="shared" si="67"/>
        <v>RT5MMH DALGLEISH WARD</v>
      </c>
      <c r="H1898" t="str">
        <f t="shared" si="66"/>
        <v>RT5</v>
      </c>
      <c r="I1898" t="s">
        <v>3759</v>
      </c>
      <c r="J1898" t="s">
        <v>3758</v>
      </c>
    </row>
    <row r="1899" spans="7:10" x14ac:dyDescent="0.2">
      <c r="G1899" t="str">
        <f t="shared" si="67"/>
        <v>RT5MRH ADULT MENTAL HEALTH (EPMA)</v>
      </c>
      <c r="H1899" t="str">
        <f t="shared" si="66"/>
        <v>RT5</v>
      </c>
      <c r="I1899" t="s">
        <v>3761</v>
      </c>
      <c r="J1899" t="s">
        <v>3760</v>
      </c>
    </row>
    <row r="1900" spans="7:10" x14ac:dyDescent="0.2">
      <c r="G1900" t="str">
        <f t="shared" si="67"/>
        <v>RT5NW LEICESTERSHIRE 1</v>
      </c>
      <c r="H1900" t="str">
        <f t="shared" si="66"/>
        <v>RT5</v>
      </c>
      <c r="I1900" t="s">
        <v>3763</v>
      </c>
      <c r="J1900" t="s">
        <v>3762</v>
      </c>
    </row>
    <row r="1901" spans="7:10" x14ac:dyDescent="0.2">
      <c r="G1901" t="str">
        <f t="shared" si="67"/>
        <v>RT5NW LEICESTERSHIRE 1 (EPMA)</v>
      </c>
      <c r="H1901" t="str">
        <f t="shared" si="66"/>
        <v>RT5</v>
      </c>
      <c r="I1901" t="s">
        <v>3765</v>
      </c>
      <c r="J1901" t="s">
        <v>3764</v>
      </c>
    </row>
    <row r="1902" spans="7:10" x14ac:dyDescent="0.2">
      <c r="G1902" t="str">
        <f t="shared" si="67"/>
        <v>RT5NW LEICESTERSHIRE 2</v>
      </c>
      <c r="H1902" t="str">
        <f t="shared" si="66"/>
        <v>RT5</v>
      </c>
      <c r="I1902" t="s">
        <v>3767</v>
      </c>
      <c r="J1902" t="s">
        <v>3766</v>
      </c>
    </row>
    <row r="1903" spans="7:10" x14ac:dyDescent="0.2">
      <c r="G1903" t="str">
        <f t="shared" si="67"/>
        <v>RT5NW LEICESTERSHIRE 2 (EPMA)</v>
      </c>
      <c r="H1903" t="str">
        <f t="shared" si="66"/>
        <v>RT5</v>
      </c>
      <c r="I1903" t="s">
        <v>3769</v>
      </c>
      <c r="J1903" t="s">
        <v>3768</v>
      </c>
    </row>
    <row r="1904" spans="7:10" x14ac:dyDescent="0.2">
      <c r="G1904" t="str">
        <f t="shared" si="67"/>
        <v>RT5NW LEICESTERSHIRE 3</v>
      </c>
      <c r="H1904" t="str">
        <f t="shared" ref="H1904:H1967" si="68">LEFT(J1904,3)</f>
        <v>RT5</v>
      </c>
      <c r="I1904" t="s">
        <v>3771</v>
      </c>
      <c r="J1904" t="s">
        <v>3770</v>
      </c>
    </row>
    <row r="1905" spans="7:10" x14ac:dyDescent="0.2">
      <c r="G1905" t="str">
        <f t="shared" si="67"/>
        <v>RT5NW LEICESTERSHIRE 3 (EPMA)</v>
      </c>
      <c r="H1905" t="str">
        <f t="shared" si="68"/>
        <v>RT5</v>
      </c>
      <c r="I1905" t="s">
        <v>3773</v>
      </c>
      <c r="J1905" t="s">
        <v>3772</v>
      </c>
    </row>
    <row r="1906" spans="7:10" x14ac:dyDescent="0.2">
      <c r="G1906" t="str">
        <f t="shared" si="67"/>
        <v>RT5NW LEICESTERSHIRE 4</v>
      </c>
      <c r="H1906" t="str">
        <f t="shared" si="68"/>
        <v>RT5</v>
      </c>
      <c r="I1906" t="s">
        <v>3775</v>
      </c>
      <c r="J1906" t="s">
        <v>3774</v>
      </c>
    </row>
    <row r="1907" spans="7:10" x14ac:dyDescent="0.2">
      <c r="G1907" t="str">
        <f t="shared" si="67"/>
        <v>RT5NW LEICESTERSHIRE 4 (EPMA)</v>
      </c>
      <c r="H1907" t="str">
        <f t="shared" si="68"/>
        <v>RT5</v>
      </c>
      <c r="I1907" t="s">
        <v>3777</v>
      </c>
      <c r="J1907" t="s">
        <v>3776</v>
      </c>
    </row>
    <row r="1908" spans="7:10" x14ac:dyDescent="0.2">
      <c r="G1908" t="str">
        <f t="shared" si="67"/>
        <v>RT5PARKSIDE</v>
      </c>
      <c r="H1908" t="str">
        <f t="shared" si="68"/>
        <v>RT5</v>
      </c>
      <c r="I1908" t="s">
        <v>3779</v>
      </c>
      <c r="J1908" t="s">
        <v>3778</v>
      </c>
    </row>
    <row r="1909" spans="7:10" x14ac:dyDescent="0.2">
      <c r="G1909" t="str">
        <f t="shared" si="67"/>
        <v>RT5PSYCHO-ONCOLOGY 1</v>
      </c>
      <c r="H1909" t="str">
        <f t="shared" si="68"/>
        <v>RT5</v>
      </c>
      <c r="I1909" t="s">
        <v>3781</v>
      </c>
      <c r="J1909" t="s">
        <v>3780</v>
      </c>
    </row>
    <row r="1910" spans="7:10" x14ac:dyDescent="0.2">
      <c r="G1910" t="str">
        <f t="shared" si="67"/>
        <v>RT5PSYCHO-ONCOLOGY 1 (EPMA)</v>
      </c>
      <c r="H1910" t="str">
        <f t="shared" si="68"/>
        <v>RT5</v>
      </c>
      <c r="I1910" t="s">
        <v>3783</v>
      </c>
      <c r="J1910" t="s">
        <v>3782</v>
      </c>
    </row>
    <row r="1911" spans="7:10" x14ac:dyDescent="0.2">
      <c r="G1911" t="str">
        <f t="shared" si="67"/>
        <v>RT5PSYCHOTHERAPY 1</v>
      </c>
      <c r="H1911" t="str">
        <f t="shared" si="68"/>
        <v>RT5</v>
      </c>
      <c r="I1911" t="s">
        <v>3785</v>
      </c>
      <c r="J1911" t="s">
        <v>3784</v>
      </c>
    </row>
    <row r="1912" spans="7:10" x14ac:dyDescent="0.2">
      <c r="G1912" t="str">
        <f t="shared" si="67"/>
        <v>RT5PSYCHOTHERAPY 1 (EPMA)</v>
      </c>
      <c r="H1912" t="str">
        <f t="shared" si="68"/>
        <v>RT5</v>
      </c>
      <c r="I1912" t="s">
        <v>3787</v>
      </c>
      <c r="J1912" t="s">
        <v>3786</v>
      </c>
    </row>
    <row r="1913" spans="7:10" x14ac:dyDescent="0.2">
      <c r="G1913" t="str">
        <f t="shared" si="67"/>
        <v>RT5PSYCHOTHERAPY 2</v>
      </c>
      <c r="H1913" t="str">
        <f t="shared" si="68"/>
        <v>RT5</v>
      </c>
      <c r="I1913" t="s">
        <v>3789</v>
      </c>
      <c r="J1913" t="s">
        <v>3788</v>
      </c>
    </row>
    <row r="1914" spans="7:10" x14ac:dyDescent="0.2">
      <c r="G1914" t="str">
        <f t="shared" si="67"/>
        <v>RT5PSYCHOTHERAPY 2 (EPMA)</v>
      </c>
      <c r="H1914" t="str">
        <f t="shared" si="68"/>
        <v>RT5</v>
      </c>
      <c r="I1914" t="s">
        <v>3791</v>
      </c>
      <c r="J1914" t="s">
        <v>3790</v>
      </c>
    </row>
    <row r="1915" spans="7:10" x14ac:dyDescent="0.2">
      <c r="G1915" t="str">
        <f t="shared" si="67"/>
        <v>RT5PSYCHOTHERAPY 3</v>
      </c>
      <c r="H1915" t="str">
        <f t="shared" si="68"/>
        <v>RT5</v>
      </c>
      <c r="I1915" t="s">
        <v>3793</v>
      </c>
      <c r="J1915" t="s">
        <v>3792</v>
      </c>
    </row>
    <row r="1916" spans="7:10" x14ac:dyDescent="0.2">
      <c r="G1916" t="str">
        <f t="shared" si="67"/>
        <v>RT5PSYCHOTHERAPY 3 (EPMA)</v>
      </c>
      <c r="H1916" t="str">
        <f t="shared" si="68"/>
        <v>RT5</v>
      </c>
      <c r="I1916" t="s">
        <v>3795</v>
      </c>
      <c r="J1916" t="s">
        <v>3794</v>
      </c>
    </row>
    <row r="1917" spans="7:10" x14ac:dyDescent="0.2">
      <c r="G1917" t="str">
        <f t="shared" si="67"/>
        <v>RT5RATHLIN</v>
      </c>
      <c r="H1917" t="str">
        <f t="shared" si="68"/>
        <v>RT5</v>
      </c>
      <c r="I1917" t="s">
        <v>3797</v>
      </c>
      <c r="J1917" t="s">
        <v>3796</v>
      </c>
    </row>
    <row r="1918" spans="7:10" x14ac:dyDescent="0.2">
      <c r="G1918" t="str">
        <f t="shared" si="67"/>
        <v>RT5RMH RUTLAND WARD</v>
      </c>
      <c r="H1918" t="str">
        <f t="shared" si="68"/>
        <v>RT5</v>
      </c>
      <c r="I1918" t="s">
        <v>3799</v>
      </c>
      <c r="J1918" t="s">
        <v>3798</v>
      </c>
    </row>
    <row r="1919" spans="7:10" x14ac:dyDescent="0.2">
      <c r="G1919" t="str">
        <f t="shared" si="67"/>
        <v>RT5ROTHESAY</v>
      </c>
      <c r="H1919" t="str">
        <f t="shared" si="68"/>
        <v>RT5</v>
      </c>
      <c r="I1919" t="s">
        <v>3801</v>
      </c>
      <c r="J1919" t="s">
        <v>3800</v>
      </c>
    </row>
    <row r="1920" spans="7:10" x14ac:dyDescent="0.2">
      <c r="G1920" t="str">
        <f t="shared" si="67"/>
        <v>RT5RUTLAND HOSPITAL</v>
      </c>
      <c r="H1920" t="str">
        <f t="shared" si="68"/>
        <v>RT5</v>
      </c>
      <c r="I1920" t="s">
        <v>3803</v>
      </c>
      <c r="J1920" t="s">
        <v>3802</v>
      </c>
    </row>
    <row r="1921" spans="7:10" x14ac:dyDescent="0.2">
      <c r="G1921" t="str">
        <f t="shared" si="67"/>
        <v>RT5SOUTH LEICESTERSHIRE 1</v>
      </c>
      <c r="H1921" t="str">
        <f t="shared" si="68"/>
        <v>RT5</v>
      </c>
      <c r="I1921" t="s">
        <v>3805</v>
      </c>
      <c r="J1921" t="s">
        <v>3804</v>
      </c>
    </row>
    <row r="1922" spans="7:10" x14ac:dyDescent="0.2">
      <c r="G1922" t="str">
        <f t="shared" si="67"/>
        <v>RT5SOUTH LEICESTERSHIRE 1 (EPMA)</v>
      </c>
      <c r="H1922" t="str">
        <f t="shared" si="68"/>
        <v>RT5</v>
      </c>
      <c r="I1922" t="s">
        <v>3807</v>
      </c>
      <c r="J1922" t="s">
        <v>3806</v>
      </c>
    </row>
    <row r="1923" spans="7:10" x14ac:dyDescent="0.2">
      <c r="G1923" t="str">
        <f t="shared" si="67"/>
        <v>RT5SOUTH LEICESTERSHIRE 2</v>
      </c>
      <c r="H1923" t="str">
        <f t="shared" si="68"/>
        <v>RT5</v>
      </c>
      <c r="I1923" t="s">
        <v>3809</v>
      </c>
      <c r="J1923" t="s">
        <v>3808</v>
      </c>
    </row>
    <row r="1924" spans="7:10" x14ac:dyDescent="0.2">
      <c r="G1924" t="str">
        <f t="shared" si="67"/>
        <v>RT5SOUTH LEICESTERSHIRE 2 (EPMA)</v>
      </c>
      <c r="H1924" t="str">
        <f t="shared" si="68"/>
        <v>RT5</v>
      </c>
      <c r="I1924" t="s">
        <v>3811</v>
      </c>
      <c r="J1924" t="s">
        <v>3810</v>
      </c>
    </row>
    <row r="1925" spans="7:10" x14ac:dyDescent="0.2">
      <c r="G1925" t="str">
        <f t="shared" si="67"/>
        <v>RT5SOUTH LEICESTERSHIRE 3</v>
      </c>
      <c r="H1925" t="str">
        <f t="shared" si="68"/>
        <v>RT5</v>
      </c>
      <c r="I1925" t="s">
        <v>3813</v>
      </c>
      <c r="J1925" t="s">
        <v>3812</v>
      </c>
    </row>
    <row r="1926" spans="7:10" x14ac:dyDescent="0.2">
      <c r="G1926" t="str">
        <f t="shared" si="67"/>
        <v>RT5SOUTH LEICESTERSHIRE 3 (EPMA)</v>
      </c>
      <c r="H1926" t="str">
        <f t="shared" si="68"/>
        <v>RT5</v>
      </c>
      <c r="I1926" t="s">
        <v>3815</v>
      </c>
      <c r="J1926" t="s">
        <v>3814</v>
      </c>
    </row>
    <row r="1927" spans="7:10" x14ac:dyDescent="0.2">
      <c r="G1927" t="str">
        <f t="shared" si="67"/>
        <v>RT5SOUTH LEICESTERSHIRE 4</v>
      </c>
      <c r="H1927" t="str">
        <f t="shared" si="68"/>
        <v>RT5</v>
      </c>
      <c r="I1927" t="s">
        <v>3817</v>
      </c>
      <c r="J1927" t="s">
        <v>3816</v>
      </c>
    </row>
    <row r="1928" spans="7:10" x14ac:dyDescent="0.2">
      <c r="G1928" t="str">
        <f t="shared" si="67"/>
        <v>RT5SOUTH LEICESTERSHIRE 4 (EPMA)</v>
      </c>
      <c r="H1928" t="str">
        <f t="shared" si="68"/>
        <v>RT5</v>
      </c>
      <c r="I1928" t="s">
        <v>3819</v>
      </c>
      <c r="J1928" t="s">
        <v>3818</v>
      </c>
    </row>
    <row r="1929" spans="7:10" x14ac:dyDescent="0.2">
      <c r="G1929" t="str">
        <f t="shared" si="67"/>
        <v>RT5SOUTH LEICESTERSHIRE 5</v>
      </c>
      <c r="H1929" t="str">
        <f t="shared" si="68"/>
        <v>RT5</v>
      </c>
      <c r="I1929" t="s">
        <v>3821</v>
      </c>
      <c r="J1929" t="s">
        <v>3820</v>
      </c>
    </row>
    <row r="1930" spans="7:10" x14ac:dyDescent="0.2">
      <c r="G1930" t="str">
        <f t="shared" si="67"/>
        <v>RT5SOUTH LEICESTERSHIRE 5 (EPMA)</v>
      </c>
      <c r="H1930" t="str">
        <f t="shared" si="68"/>
        <v>RT5</v>
      </c>
      <c r="I1930" t="s">
        <v>3823</v>
      </c>
      <c r="J1930" t="s">
        <v>3822</v>
      </c>
    </row>
    <row r="1931" spans="7:10" x14ac:dyDescent="0.2">
      <c r="G1931" t="str">
        <f t="shared" si="67"/>
        <v>RT5ST LUKES</v>
      </c>
      <c r="H1931" t="str">
        <f t="shared" si="68"/>
        <v>RT5</v>
      </c>
      <c r="I1931" t="s">
        <v>3825</v>
      </c>
      <c r="J1931" t="s">
        <v>3824</v>
      </c>
    </row>
    <row r="1932" spans="7:10" x14ac:dyDescent="0.2">
      <c r="G1932" t="str">
        <f t="shared" si="67"/>
        <v>RT5ST LUKES HOSPITAL WARDS</v>
      </c>
      <c r="H1932" t="str">
        <f t="shared" si="68"/>
        <v>RT5</v>
      </c>
      <c r="I1932" t="s">
        <v>3826</v>
      </c>
      <c r="J1932" t="s">
        <v>3824</v>
      </c>
    </row>
    <row r="1933" spans="7:10" x14ac:dyDescent="0.2">
      <c r="G1933" t="str">
        <f t="shared" si="67"/>
        <v>RT5STEWART HOUSE</v>
      </c>
      <c r="H1933" t="str">
        <f t="shared" si="68"/>
        <v>RT5</v>
      </c>
      <c r="I1933" t="s">
        <v>3828</v>
      </c>
      <c r="J1933" t="s">
        <v>3827</v>
      </c>
    </row>
    <row r="1934" spans="7:10" x14ac:dyDescent="0.2">
      <c r="G1934" t="str">
        <f t="shared" si="67"/>
        <v>RT5SUITE P1</v>
      </c>
      <c r="H1934" t="str">
        <f t="shared" si="68"/>
        <v>RT5</v>
      </c>
      <c r="I1934" t="s">
        <v>3830</v>
      </c>
      <c r="J1934" t="s">
        <v>3829</v>
      </c>
    </row>
    <row r="1935" spans="7:10" x14ac:dyDescent="0.2">
      <c r="G1935" t="str">
        <f t="shared" si="67"/>
        <v>RT5TARRY VIEW</v>
      </c>
      <c r="H1935" t="str">
        <f t="shared" si="68"/>
        <v>RT5</v>
      </c>
      <c r="I1935" t="s">
        <v>3832</v>
      </c>
      <c r="J1935" t="s">
        <v>3831</v>
      </c>
    </row>
    <row r="1936" spans="7:10" x14ac:dyDescent="0.2">
      <c r="G1936" t="str">
        <f t="shared" si="67"/>
        <v>RT5THE AGNES UNIT</v>
      </c>
      <c r="H1936" t="str">
        <f t="shared" si="68"/>
        <v>RT5</v>
      </c>
      <c r="I1936" t="s">
        <v>3834</v>
      </c>
      <c r="J1936" t="s">
        <v>3833</v>
      </c>
    </row>
    <row r="1937" spans="7:10" x14ac:dyDescent="0.2">
      <c r="G1937" t="str">
        <f t="shared" si="67"/>
        <v>RT5THE BRADGATE MENTAL HEALTH UNIT</v>
      </c>
      <c r="H1937" t="str">
        <f t="shared" si="68"/>
        <v>RT5</v>
      </c>
      <c r="I1937" t="s">
        <v>3836</v>
      </c>
      <c r="J1937" t="s">
        <v>3835</v>
      </c>
    </row>
    <row r="1938" spans="7:10" x14ac:dyDescent="0.2">
      <c r="G1938" t="str">
        <f t="shared" si="67"/>
        <v>RT5THE FIRS</v>
      </c>
      <c r="H1938" t="str">
        <f t="shared" si="68"/>
        <v>RT5</v>
      </c>
      <c r="I1938" t="s">
        <v>3838</v>
      </c>
      <c r="J1938" t="s">
        <v>3837</v>
      </c>
    </row>
    <row r="1939" spans="7:10" x14ac:dyDescent="0.2">
      <c r="G1939" t="str">
        <f t="shared" si="67"/>
        <v>RT5THE GRANGE</v>
      </c>
      <c r="H1939" t="str">
        <f t="shared" si="68"/>
        <v>RT5</v>
      </c>
      <c r="I1939" t="s">
        <v>429</v>
      </c>
      <c r="J1939" t="s">
        <v>3839</v>
      </c>
    </row>
    <row r="1940" spans="7:10" x14ac:dyDescent="0.2">
      <c r="G1940" t="str">
        <f t="shared" si="67"/>
        <v>RT5THE WILLOWS (LEICESTER)</v>
      </c>
      <c r="H1940" t="str">
        <f t="shared" si="68"/>
        <v>RT5</v>
      </c>
      <c r="I1940" t="s">
        <v>3841</v>
      </c>
      <c r="J1940" t="s">
        <v>3840</v>
      </c>
    </row>
    <row r="1941" spans="7:10" x14ac:dyDescent="0.2">
      <c r="G1941" t="str">
        <f t="shared" si="67"/>
        <v>RT5THERAPEUTIC COMMUNITY</v>
      </c>
      <c r="H1941" t="str">
        <f t="shared" si="68"/>
        <v>RT5</v>
      </c>
      <c r="I1941" t="s">
        <v>3843</v>
      </c>
      <c r="J1941" t="s">
        <v>3842</v>
      </c>
    </row>
    <row r="1942" spans="7:10" x14ac:dyDescent="0.2">
      <c r="G1942" t="str">
        <f t="shared" ref="G1942:G2004" si="69">H1942&amp;I1942</f>
        <v>RT5TOWERS HOSPITAL</v>
      </c>
      <c r="H1942" t="str">
        <f t="shared" si="68"/>
        <v>RT5</v>
      </c>
      <c r="I1942" t="s">
        <v>3845</v>
      </c>
      <c r="J1942" t="s">
        <v>3844</v>
      </c>
    </row>
    <row r="1943" spans="7:10" x14ac:dyDescent="0.2">
      <c r="G1943" t="str">
        <f t="shared" si="69"/>
        <v>RT5TOWERS HOSPITAL (DAISY PEAKE BUILDING)</v>
      </c>
      <c r="H1943" t="str">
        <f t="shared" si="68"/>
        <v>RT5</v>
      </c>
      <c r="I1943" t="s">
        <v>3847</v>
      </c>
      <c r="J1943" t="s">
        <v>3846</v>
      </c>
    </row>
    <row r="1944" spans="7:10" x14ac:dyDescent="0.2">
      <c r="G1944" t="str">
        <f t="shared" si="69"/>
        <v>RT5TOWERS HOSPITAL (THE CABIN)</v>
      </c>
      <c r="H1944" t="str">
        <f t="shared" si="68"/>
        <v>RT5</v>
      </c>
      <c r="I1944" t="s">
        <v>3849</v>
      </c>
      <c r="J1944" t="s">
        <v>3848</v>
      </c>
    </row>
    <row r="1945" spans="7:10" x14ac:dyDescent="0.2">
      <c r="G1945" t="str">
        <f t="shared" si="69"/>
        <v>RT5TREATMENT AND RECOVERY</v>
      </c>
      <c r="H1945" t="str">
        <f t="shared" si="68"/>
        <v>RT5</v>
      </c>
      <c r="I1945" t="s">
        <v>3851</v>
      </c>
      <c r="J1945" t="s">
        <v>3850</v>
      </c>
    </row>
    <row r="1946" spans="7:10" x14ac:dyDescent="0.2">
      <c r="G1946" t="str">
        <f t="shared" si="69"/>
        <v>RT5TREATMENT AND RECOVERY 1</v>
      </c>
      <c r="H1946" t="str">
        <f t="shared" si="68"/>
        <v>RT5</v>
      </c>
      <c r="I1946" t="s">
        <v>3853</v>
      </c>
      <c r="J1946" t="s">
        <v>3852</v>
      </c>
    </row>
    <row r="1947" spans="7:10" x14ac:dyDescent="0.2">
      <c r="G1947" t="str">
        <f t="shared" si="69"/>
        <v>RT5TREATMENT AND RECOVERY 1 (EPMA)</v>
      </c>
      <c r="H1947" t="str">
        <f t="shared" si="68"/>
        <v>RT5</v>
      </c>
      <c r="I1947" t="s">
        <v>3855</v>
      </c>
      <c r="J1947" t="s">
        <v>3854</v>
      </c>
    </row>
    <row r="1948" spans="7:10" x14ac:dyDescent="0.2">
      <c r="G1948" t="str">
        <f t="shared" si="69"/>
        <v>RT5TREATMENT AND RECOVERY 2</v>
      </c>
      <c r="H1948" t="str">
        <f t="shared" si="68"/>
        <v>RT5</v>
      </c>
      <c r="I1948" t="s">
        <v>3857</v>
      </c>
      <c r="J1948" t="s">
        <v>3856</v>
      </c>
    </row>
    <row r="1949" spans="7:10" x14ac:dyDescent="0.2">
      <c r="G1949" t="str">
        <f t="shared" si="69"/>
        <v>RT5TREATMENT AND RECOVERY 2 (EPMA)</v>
      </c>
      <c r="H1949" t="str">
        <f t="shared" si="68"/>
        <v>RT5</v>
      </c>
      <c r="I1949" t="s">
        <v>3859</v>
      </c>
      <c r="J1949" t="s">
        <v>3858</v>
      </c>
    </row>
    <row r="1950" spans="7:10" x14ac:dyDescent="0.2">
      <c r="G1950" t="str">
        <f t="shared" si="69"/>
        <v>RT5TURNER RISE</v>
      </c>
      <c r="H1950" t="str">
        <f t="shared" si="68"/>
        <v>RT5</v>
      </c>
      <c r="I1950" t="s">
        <v>3861</v>
      </c>
      <c r="J1950" t="s">
        <v>3860</v>
      </c>
    </row>
    <row r="1951" spans="7:10" x14ac:dyDescent="0.2">
      <c r="G1951" t="str">
        <f t="shared" si="69"/>
        <v>RT5WEST CITY ADULT MH (EPMA)</v>
      </c>
      <c r="H1951" t="str">
        <f t="shared" si="68"/>
        <v>RT5</v>
      </c>
      <c r="I1951" t="s">
        <v>3863</v>
      </c>
      <c r="J1951" t="s">
        <v>3862</v>
      </c>
    </row>
    <row r="1952" spans="7:10" x14ac:dyDescent="0.2">
      <c r="G1952" t="str">
        <f t="shared" si="69"/>
        <v>RT5WILLOWS</v>
      </c>
      <c r="H1952" t="str">
        <f t="shared" si="68"/>
        <v>RT5</v>
      </c>
      <c r="I1952" t="s">
        <v>3864</v>
      </c>
      <c r="J1952" t="s">
        <v>3840</v>
      </c>
    </row>
    <row r="1953" spans="7:10" x14ac:dyDescent="0.2">
      <c r="G1953" t="str">
        <f t="shared" si="69"/>
        <v>RTDFREEMAN HOSPITAL - RTD01</v>
      </c>
      <c r="H1953" t="str">
        <f t="shared" si="68"/>
        <v>RTD</v>
      </c>
      <c r="I1953" t="s">
        <v>3866</v>
      </c>
      <c r="J1953" t="s">
        <v>3865</v>
      </c>
    </row>
    <row r="1954" spans="7:10" x14ac:dyDescent="0.2">
      <c r="G1954" t="str">
        <f t="shared" si="69"/>
        <v>RTDNEWCASTLE DENTAL HOSPITAL - RTD04</v>
      </c>
      <c r="H1954" t="str">
        <f t="shared" si="68"/>
        <v>RTD</v>
      </c>
      <c r="I1954" t="s">
        <v>3868</v>
      </c>
      <c r="J1954" t="s">
        <v>3867</v>
      </c>
    </row>
    <row r="1955" spans="7:10" x14ac:dyDescent="0.2">
      <c r="G1955" t="str">
        <f t="shared" si="69"/>
        <v>RTDNEWCASTLE GENERAL HOSPITAL ACUTE SERVICES - RTD03</v>
      </c>
      <c r="H1955" t="str">
        <f t="shared" si="68"/>
        <v>RTD</v>
      </c>
      <c r="I1955" t="s">
        <v>3870</v>
      </c>
      <c r="J1955" t="s">
        <v>3869</v>
      </c>
    </row>
    <row r="1956" spans="7:10" x14ac:dyDescent="0.2">
      <c r="G1956" t="str">
        <f t="shared" si="69"/>
        <v>RTDNORTH TYNESIDE GENERAL HOSPITAL - RTDAL</v>
      </c>
      <c r="H1956" t="str">
        <f t="shared" si="68"/>
        <v>RTD</v>
      </c>
      <c r="I1956" t="s">
        <v>3872</v>
      </c>
      <c r="J1956" t="s">
        <v>3871</v>
      </c>
    </row>
    <row r="1957" spans="7:10" x14ac:dyDescent="0.2">
      <c r="G1957" t="str">
        <f t="shared" si="69"/>
        <v>RTDNORTHERN CENTRE FOR CANCER CARE - RTD06</v>
      </c>
      <c r="H1957" t="str">
        <f t="shared" si="68"/>
        <v>RTD</v>
      </c>
      <c r="I1957" t="s">
        <v>3874</v>
      </c>
      <c r="J1957" t="s">
        <v>3873</v>
      </c>
    </row>
    <row r="1958" spans="7:10" x14ac:dyDescent="0.2">
      <c r="G1958" t="str">
        <f t="shared" si="69"/>
        <v>RTDQUEEN ELIZABETH HOSPITAL - RTDAK</v>
      </c>
      <c r="H1958" t="str">
        <f t="shared" si="68"/>
        <v>RTD</v>
      </c>
      <c r="I1958" t="s">
        <v>3876</v>
      </c>
      <c r="J1958" t="s">
        <v>3875</v>
      </c>
    </row>
    <row r="1959" spans="7:10" x14ac:dyDescent="0.2">
      <c r="G1959" t="str">
        <f t="shared" si="69"/>
        <v>RTDTHE NEWCASTLE FERTILITY CENTRE - RTD08</v>
      </c>
      <c r="H1959" t="str">
        <f t="shared" si="68"/>
        <v>RTD</v>
      </c>
      <c r="I1959" t="s">
        <v>3878</v>
      </c>
      <c r="J1959" t="s">
        <v>3877</v>
      </c>
    </row>
    <row r="1960" spans="7:10" x14ac:dyDescent="0.2">
      <c r="G1960" t="str">
        <f t="shared" si="69"/>
        <v>RTDTHE ROYAL VICTORIA INFIRMARY - RTD02</v>
      </c>
      <c r="H1960" t="str">
        <f t="shared" si="68"/>
        <v>RTD</v>
      </c>
      <c r="I1960" t="s">
        <v>3880</v>
      </c>
      <c r="J1960" t="s">
        <v>3879</v>
      </c>
    </row>
    <row r="1961" spans="7:10" x14ac:dyDescent="0.2">
      <c r="G1961" t="str">
        <f t="shared" si="69"/>
        <v>RTDWALKERGATE HOSPITAL - RTD05</v>
      </c>
      <c r="H1961" t="str">
        <f t="shared" si="68"/>
        <v>RTD</v>
      </c>
      <c r="I1961" t="s">
        <v>3882</v>
      </c>
      <c r="J1961" t="s">
        <v>3881</v>
      </c>
    </row>
    <row r="1962" spans="7:10" x14ac:dyDescent="0.2">
      <c r="G1962" t="str">
        <f t="shared" si="69"/>
        <v>RTEACORN HOUSE - RTE55</v>
      </c>
      <c r="H1962" t="str">
        <f t="shared" si="68"/>
        <v>RTE</v>
      </c>
      <c r="I1962" t="s">
        <v>3884</v>
      </c>
      <c r="J1962" t="s">
        <v>3883</v>
      </c>
    </row>
    <row r="1963" spans="7:10" x14ac:dyDescent="0.2">
      <c r="G1963" t="str">
        <f t="shared" si="69"/>
        <v>RTEBERKELEY HOSPITAL - RTE21</v>
      </c>
      <c r="H1963" t="str">
        <f t="shared" si="68"/>
        <v>RTE</v>
      </c>
      <c r="I1963" t="s">
        <v>3886</v>
      </c>
      <c r="J1963" t="s">
        <v>3885</v>
      </c>
    </row>
    <row r="1964" spans="7:10" x14ac:dyDescent="0.2">
      <c r="G1964" t="str">
        <f t="shared" si="69"/>
        <v>RTECHELTENHAM GENERAL HOSPITAL - RTE01</v>
      </c>
      <c r="H1964" t="str">
        <f t="shared" si="68"/>
        <v>RTE</v>
      </c>
      <c r="I1964" t="s">
        <v>3888</v>
      </c>
      <c r="J1964" t="s">
        <v>3887</v>
      </c>
    </row>
    <row r="1965" spans="7:10" x14ac:dyDescent="0.2">
      <c r="G1965" t="str">
        <f t="shared" si="69"/>
        <v>RTECINDERFORD HEALTH CENTRE - RTE37</v>
      </c>
      <c r="H1965" t="str">
        <f t="shared" si="68"/>
        <v>RTE</v>
      </c>
      <c r="I1965" t="s">
        <v>3890</v>
      </c>
      <c r="J1965" t="s">
        <v>3889</v>
      </c>
    </row>
    <row r="1966" spans="7:10" x14ac:dyDescent="0.2">
      <c r="G1966" t="str">
        <f t="shared" si="69"/>
        <v>RTECIRENCESTER HOSPITAL - RTE23</v>
      </c>
      <c r="H1966" t="str">
        <f t="shared" si="68"/>
        <v>RTE</v>
      </c>
      <c r="I1966" t="s">
        <v>3892</v>
      </c>
      <c r="J1966" t="s">
        <v>3891</v>
      </c>
    </row>
    <row r="1967" spans="7:10" x14ac:dyDescent="0.2">
      <c r="G1967" t="str">
        <f t="shared" si="69"/>
        <v>RTECOLEFORD HEALTH CENTRE - RTE35</v>
      </c>
      <c r="H1967" t="str">
        <f t="shared" si="68"/>
        <v>RTE</v>
      </c>
      <c r="I1967" t="s">
        <v>3894</v>
      </c>
      <c r="J1967" t="s">
        <v>3893</v>
      </c>
    </row>
    <row r="1968" spans="7:10" x14ac:dyDescent="0.2">
      <c r="G1968" t="str">
        <f t="shared" si="69"/>
        <v>RTECOLEFORD HOUSE - RTE52</v>
      </c>
      <c r="H1968" t="str">
        <f t="shared" ref="H1968:H2029" si="70">LEFT(J1968,3)</f>
        <v>RTE</v>
      </c>
      <c r="I1968" t="s">
        <v>3896</v>
      </c>
      <c r="J1968" t="s">
        <v>3895</v>
      </c>
    </row>
    <row r="1969" spans="7:10" x14ac:dyDescent="0.2">
      <c r="G1969" t="str">
        <f t="shared" si="69"/>
        <v>RTEDELANCEY HOSPITAL - RTE02</v>
      </c>
      <c r="H1969" t="str">
        <f t="shared" si="70"/>
        <v>RTE</v>
      </c>
      <c r="I1969" t="s">
        <v>3898</v>
      </c>
      <c r="J1969" t="s">
        <v>3897</v>
      </c>
    </row>
    <row r="1970" spans="7:10" x14ac:dyDescent="0.2">
      <c r="G1970" t="str">
        <f t="shared" si="69"/>
        <v>RTEDILKE MEMORIAL HOSPITAL - RTE31</v>
      </c>
      <c r="H1970" t="str">
        <f t="shared" si="70"/>
        <v>RTE</v>
      </c>
      <c r="I1970" t="s">
        <v>3900</v>
      </c>
      <c r="J1970" t="s">
        <v>3899</v>
      </c>
    </row>
    <row r="1971" spans="7:10" x14ac:dyDescent="0.2">
      <c r="G1971" t="str">
        <f t="shared" si="69"/>
        <v>RTEDURSLEY CLINIC - RTE48</v>
      </c>
      <c r="H1971" t="str">
        <f t="shared" si="70"/>
        <v>RTE</v>
      </c>
      <c r="I1971" t="s">
        <v>3902</v>
      </c>
      <c r="J1971" t="s">
        <v>3901</v>
      </c>
    </row>
    <row r="1972" spans="7:10" x14ac:dyDescent="0.2">
      <c r="G1972" t="str">
        <f t="shared" si="69"/>
        <v>RTEFAIRFORD HOSPITAL - RTE24</v>
      </c>
      <c r="H1972" t="str">
        <f t="shared" si="70"/>
        <v>RTE</v>
      </c>
      <c r="I1972" t="s">
        <v>3904</v>
      </c>
      <c r="J1972" t="s">
        <v>3903</v>
      </c>
    </row>
    <row r="1973" spans="7:10" x14ac:dyDescent="0.2">
      <c r="G1973" t="str">
        <f t="shared" si="69"/>
        <v>RTEFOREST OF DEAN CHILDREN'S OPPORTUNITY CENTRE - RTE34</v>
      </c>
      <c r="H1973" t="str">
        <f t="shared" si="70"/>
        <v>RTE</v>
      </c>
      <c r="I1973" t="s">
        <v>3906</v>
      </c>
      <c r="J1973" t="s">
        <v>3905</v>
      </c>
    </row>
    <row r="1974" spans="7:10" x14ac:dyDescent="0.2">
      <c r="G1974" t="str">
        <f t="shared" si="69"/>
        <v>RTEFOREST VIEW EARLY YEARS CENTRE - RTE40</v>
      </c>
      <c r="H1974" t="str">
        <f t="shared" si="70"/>
        <v>RTE</v>
      </c>
      <c r="I1974" t="s">
        <v>3908</v>
      </c>
      <c r="J1974" t="s">
        <v>3907</v>
      </c>
    </row>
    <row r="1975" spans="7:10" x14ac:dyDescent="0.2">
      <c r="G1975" t="str">
        <f t="shared" si="69"/>
        <v>RTEGL1 GLOUCESTER LEISURE CENTRE - RTE53</v>
      </c>
      <c r="H1975" t="str">
        <f t="shared" si="70"/>
        <v>RTE</v>
      </c>
      <c r="I1975" t="s">
        <v>3910</v>
      </c>
      <c r="J1975" t="s">
        <v>3909</v>
      </c>
    </row>
    <row r="1976" spans="7:10" x14ac:dyDescent="0.2">
      <c r="G1976" t="str">
        <f t="shared" si="69"/>
        <v>RTEGLOUCESTERSHIRE ROYAL HOSPITAL - RTE03</v>
      </c>
      <c r="H1976" t="str">
        <f t="shared" si="70"/>
        <v>RTE</v>
      </c>
      <c r="I1976" t="s">
        <v>3912</v>
      </c>
      <c r="J1976" t="s">
        <v>3911</v>
      </c>
    </row>
    <row r="1977" spans="7:10" x14ac:dyDescent="0.2">
      <c r="G1977" t="str">
        <f t="shared" si="69"/>
        <v>RTEHEALTHY LIVING CENTRE - RTE10</v>
      </c>
      <c r="H1977" t="str">
        <f t="shared" si="70"/>
        <v>RTE</v>
      </c>
      <c r="I1977" t="s">
        <v>3914</v>
      </c>
      <c r="J1977" t="s">
        <v>3913</v>
      </c>
    </row>
    <row r="1978" spans="7:10" x14ac:dyDescent="0.2">
      <c r="G1978" t="str">
        <f t="shared" si="69"/>
        <v>RTEHEART OF THE FOREST COMMUNITY SCHOOL - RTE42</v>
      </c>
      <c r="H1978" t="str">
        <f t="shared" si="70"/>
        <v>RTE</v>
      </c>
      <c r="I1978" t="s">
        <v>3916</v>
      </c>
      <c r="J1978" t="s">
        <v>3915</v>
      </c>
    </row>
    <row r="1979" spans="7:10" x14ac:dyDescent="0.2">
      <c r="G1979" t="str">
        <f t="shared" si="69"/>
        <v>RTEHEREFORD COUNTY HOSPITAL - RTE83</v>
      </c>
      <c r="H1979" t="str">
        <f t="shared" si="70"/>
        <v>RTE</v>
      </c>
      <c r="I1979" t="s">
        <v>3918</v>
      </c>
      <c r="J1979" t="s">
        <v>3917</v>
      </c>
    </row>
    <row r="1980" spans="7:10" x14ac:dyDescent="0.2">
      <c r="G1980" t="str">
        <f t="shared" si="69"/>
        <v>RTELINTON HOUSE - RTE63</v>
      </c>
      <c r="H1980" t="str">
        <f t="shared" si="70"/>
        <v>RTE</v>
      </c>
      <c r="I1980" t="s">
        <v>3920</v>
      </c>
      <c r="J1980" t="s">
        <v>3919</v>
      </c>
    </row>
    <row r="1981" spans="7:10" x14ac:dyDescent="0.2">
      <c r="G1981" t="str">
        <f t="shared" si="69"/>
        <v>RTELYDNEY AND DISTRICT HOSPITAL SITE - RTE32</v>
      </c>
      <c r="H1981" t="str">
        <f t="shared" si="70"/>
        <v>RTE</v>
      </c>
      <c r="I1981" t="s">
        <v>3922</v>
      </c>
      <c r="J1981" t="s">
        <v>3921</v>
      </c>
    </row>
    <row r="1982" spans="7:10" x14ac:dyDescent="0.2">
      <c r="G1982" t="str">
        <f t="shared" si="69"/>
        <v>RTEMAY LANE SURGERY - RTE49</v>
      </c>
      <c r="H1982" t="str">
        <f t="shared" si="70"/>
        <v>RTE</v>
      </c>
      <c r="I1982" t="s">
        <v>3924</v>
      </c>
      <c r="J1982" t="s">
        <v>3923</v>
      </c>
    </row>
    <row r="1983" spans="7:10" x14ac:dyDescent="0.2">
      <c r="G1983" t="str">
        <f t="shared" si="69"/>
        <v>RTEMOBILE CHEMOTHERAPY UNIT - RTE08</v>
      </c>
      <c r="H1983" t="str">
        <f t="shared" si="70"/>
        <v>RTE</v>
      </c>
      <c r="I1983" t="s">
        <v>3926</v>
      </c>
      <c r="J1983" t="s">
        <v>3925</v>
      </c>
    </row>
    <row r="1984" spans="7:10" x14ac:dyDescent="0.2">
      <c r="G1984" t="str">
        <f t="shared" si="69"/>
        <v>RTEMOORE COTTAGE HOSPITAL - RTE22</v>
      </c>
      <c r="H1984" t="str">
        <f t="shared" si="70"/>
        <v>RTE</v>
      </c>
      <c r="I1984" t="s">
        <v>3928</v>
      </c>
      <c r="J1984" t="s">
        <v>3927</v>
      </c>
    </row>
    <row r="1985" spans="7:10" x14ac:dyDescent="0.2">
      <c r="G1985" t="str">
        <f t="shared" si="69"/>
        <v>RTEMORETON-IN-MARSH HOSPITAL SITE - RTE25</v>
      </c>
      <c r="H1985" t="str">
        <f t="shared" si="70"/>
        <v>RTE</v>
      </c>
      <c r="I1985" t="s">
        <v>3930</v>
      </c>
      <c r="J1985" t="s">
        <v>3929</v>
      </c>
    </row>
    <row r="1986" spans="7:10" x14ac:dyDescent="0.2">
      <c r="G1986" t="str">
        <f t="shared" si="69"/>
        <v>RTENEWENT DOCTORS PRACTICE - RTE33</v>
      </c>
      <c r="H1986" t="str">
        <f t="shared" si="70"/>
        <v>RTE</v>
      </c>
      <c r="I1986" t="s">
        <v>3932</v>
      </c>
      <c r="J1986" t="s">
        <v>3931</v>
      </c>
    </row>
    <row r="1987" spans="7:10" x14ac:dyDescent="0.2">
      <c r="G1987" t="str">
        <f t="shared" si="69"/>
        <v>RTENEWENT EARLY YEARS CENTRE - RTE41</v>
      </c>
      <c r="H1987" t="str">
        <f t="shared" si="70"/>
        <v>RTE</v>
      </c>
      <c r="I1987" t="s">
        <v>3934</v>
      </c>
      <c r="J1987" t="s">
        <v>3933</v>
      </c>
    </row>
    <row r="1988" spans="7:10" x14ac:dyDescent="0.2">
      <c r="G1988" t="str">
        <f t="shared" si="69"/>
        <v>RTEORCHARD MEDICAL CENTRE - RTE44</v>
      </c>
      <c r="H1988" t="str">
        <f t="shared" si="70"/>
        <v>RTE</v>
      </c>
      <c r="I1988" t="s">
        <v>3936</v>
      </c>
      <c r="J1988" t="s">
        <v>3935</v>
      </c>
    </row>
    <row r="1989" spans="7:10" x14ac:dyDescent="0.2">
      <c r="G1989" t="str">
        <f t="shared" si="69"/>
        <v>RTEROSS COMMUNITY HOSPITAL - RTE85</v>
      </c>
      <c r="H1989" t="str">
        <f t="shared" si="70"/>
        <v>RTE</v>
      </c>
      <c r="I1989" t="s">
        <v>3938</v>
      </c>
      <c r="J1989" t="s">
        <v>3937</v>
      </c>
    </row>
    <row r="1990" spans="7:10" x14ac:dyDescent="0.2">
      <c r="G1990" t="str">
        <f t="shared" si="69"/>
        <v>RTEST JAMES' CLINIC - RTE36</v>
      </c>
      <c r="H1990" t="str">
        <f t="shared" si="70"/>
        <v>RTE</v>
      </c>
      <c r="I1990" t="s">
        <v>3940</v>
      </c>
      <c r="J1990" t="s">
        <v>3939</v>
      </c>
    </row>
    <row r="1991" spans="7:10" x14ac:dyDescent="0.2">
      <c r="G1991" t="str">
        <f t="shared" si="69"/>
        <v>RTEST ROSES SPECIAL SCHOOL - RTE45</v>
      </c>
      <c r="H1991" t="str">
        <f t="shared" si="70"/>
        <v>RTE</v>
      </c>
      <c r="I1991" t="s">
        <v>3942</v>
      </c>
      <c r="J1991" t="s">
        <v>3941</v>
      </c>
    </row>
    <row r="1992" spans="7:10" x14ac:dyDescent="0.2">
      <c r="G1992" t="str">
        <f t="shared" si="69"/>
        <v>RTESTANDISH HOSPITAL SITE - RTE04</v>
      </c>
      <c r="H1992" t="str">
        <f t="shared" si="70"/>
        <v>RTE</v>
      </c>
      <c r="I1992" t="s">
        <v>3944</v>
      </c>
      <c r="J1992" t="s">
        <v>3943</v>
      </c>
    </row>
    <row r="1993" spans="7:10" x14ac:dyDescent="0.2">
      <c r="G1993" t="str">
        <f t="shared" si="69"/>
        <v>RTESTONEHOUSE HEALTH CENTRE - RTE47</v>
      </c>
      <c r="H1993" t="str">
        <f t="shared" si="70"/>
        <v>RTE</v>
      </c>
      <c r="I1993" t="s">
        <v>3946</v>
      </c>
      <c r="J1993" t="s">
        <v>3945</v>
      </c>
    </row>
    <row r="1994" spans="7:10" x14ac:dyDescent="0.2">
      <c r="G1994" t="str">
        <f t="shared" si="69"/>
        <v>RTESTROUD GENERAL HOSPITAL - RTE26</v>
      </c>
      <c r="H1994" t="str">
        <f t="shared" si="70"/>
        <v>RTE</v>
      </c>
      <c r="I1994" t="s">
        <v>3948</v>
      </c>
      <c r="J1994" t="s">
        <v>3947</v>
      </c>
    </row>
    <row r="1995" spans="7:10" x14ac:dyDescent="0.2">
      <c r="G1995" t="str">
        <f t="shared" si="69"/>
        <v>RTESTROUD HEALTH CENTRE - RTE39</v>
      </c>
      <c r="H1995" t="str">
        <f t="shared" si="70"/>
        <v>RTE</v>
      </c>
      <c r="I1995" t="s">
        <v>3950</v>
      </c>
      <c r="J1995" t="s">
        <v>3949</v>
      </c>
    </row>
    <row r="1996" spans="7:10" x14ac:dyDescent="0.2">
      <c r="G1996" t="str">
        <f t="shared" si="69"/>
        <v>RTESTROUD LEISURE CENTRE - RTE54</v>
      </c>
      <c r="H1996" t="str">
        <f t="shared" si="70"/>
        <v>RTE</v>
      </c>
      <c r="I1996" t="s">
        <v>3952</v>
      </c>
      <c r="J1996" t="s">
        <v>3951</v>
      </c>
    </row>
    <row r="1997" spans="7:10" x14ac:dyDescent="0.2">
      <c r="G1997" t="str">
        <f t="shared" si="69"/>
        <v>RTESTROUD MATERNITY HOSPITAL - RTE27</v>
      </c>
      <c r="H1997" t="str">
        <f t="shared" si="70"/>
        <v>RTE</v>
      </c>
      <c r="I1997" t="s">
        <v>3954</v>
      </c>
      <c r="J1997" t="s">
        <v>3953</v>
      </c>
    </row>
    <row r="1998" spans="7:10" x14ac:dyDescent="0.2">
      <c r="G1998" t="str">
        <f t="shared" si="69"/>
        <v>RTETHE MILESTONE SCHOOL - RTE38</v>
      </c>
      <c r="H1998" t="str">
        <f t="shared" si="70"/>
        <v>RTE</v>
      </c>
      <c r="I1998" t="s">
        <v>3956</v>
      </c>
      <c r="J1998" t="s">
        <v>3955</v>
      </c>
    </row>
    <row r="1999" spans="7:10" x14ac:dyDescent="0.2">
      <c r="G1999" t="str">
        <f t="shared" si="69"/>
        <v>RTETHE SHRUBBERIES SCHOOL - RTE43</v>
      </c>
      <c r="H1999" t="str">
        <f t="shared" si="70"/>
        <v>RTE</v>
      </c>
      <c r="I1999" t="s">
        <v>3958</v>
      </c>
      <c r="J1999" t="s">
        <v>3957</v>
      </c>
    </row>
    <row r="2000" spans="7:10" x14ac:dyDescent="0.2">
      <c r="G2000" t="str">
        <f t="shared" si="69"/>
        <v>RTETHE SURGERY (ABBOTSWOOD ROAD) - RTE50</v>
      </c>
      <c r="H2000" t="str">
        <f t="shared" si="70"/>
        <v>RTE</v>
      </c>
      <c r="I2000" t="s">
        <v>3960</v>
      </c>
      <c r="J2000" t="s">
        <v>3959</v>
      </c>
    </row>
    <row r="2001" spans="7:10" x14ac:dyDescent="0.2">
      <c r="G2001" t="str">
        <f t="shared" si="69"/>
        <v>RTETHE SURGERY (BROOKFIELD ROAD) - RTE51</v>
      </c>
      <c r="H2001" t="str">
        <f t="shared" si="70"/>
        <v>RTE</v>
      </c>
      <c r="I2001" t="s">
        <v>3962</v>
      </c>
      <c r="J2001" t="s">
        <v>3961</v>
      </c>
    </row>
    <row r="2002" spans="7:10" x14ac:dyDescent="0.2">
      <c r="G2002" t="str">
        <f t="shared" si="69"/>
        <v>RTEWINCHCOMBE HOSPITAL - RTE15</v>
      </c>
      <c r="H2002" t="str">
        <f t="shared" si="70"/>
        <v>RTE</v>
      </c>
      <c r="I2002" t="s">
        <v>3964</v>
      </c>
      <c r="J2002" t="s">
        <v>3963</v>
      </c>
    </row>
    <row r="2003" spans="7:10" x14ac:dyDescent="0.2">
      <c r="G2003" t="str">
        <f t="shared" si="69"/>
        <v>RTEWORCESTER ROYAL INFIRMARY - RTE84</v>
      </c>
      <c r="H2003" t="str">
        <f t="shared" si="70"/>
        <v>RTE</v>
      </c>
      <c r="I2003" t="s">
        <v>3966</v>
      </c>
      <c r="J2003" t="s">
        <v>3965</v>
      </c>
    </row>
    <row r="2004" spans="7:10" x14ac:dyDescent="0.2">
      <c r="G2004" t="str">
        <f t="shared" si="69"/>
        <v>RTEWOTTON-UNDER-EDGE CLINIC - RTE46</v>
      </c>
      <c r="H2004" t="str">
        <f t="shared" si="70"/>
        <v>RTE</v>
      </c>
      <c r="I2004" t="s">
        <v>3968</v>
      </c>
      <c r="J2004" t="s">
        <v>3967</v>
      </c>
    </row>
    <row r="2005" spans="7:10" x14ac:dyDescent="0.2">
      <c r="G2005" t="str">
        <f t="shared" ref="G2005:G2067" si="71">H2005&amp;I2005</f>
        <v>RTFALNWICK INFIRMARY - RTFDJ</v>
      </c>
      <c r="H2005" t="str">
        <f t="shared" si="70"/>
        <v>RTF</v>
      </c>
      <c r="I2005" t="s">
        <v>3970</v>
      </c>
      <c r="J2005" t="s">
        <v>3969</v>
      </c>
    </row>
    <row r="2006" spans="7:10" x14ac:dyDescent="0.2">
      <c r="G2006" t="str">
        <f t="shared" si="71"/>
        <v>RTFBALLIOL SCHOOL - RTFDP</v>
      </c>
      <c r="H2006" t="str">
        <f t="shared" si="70"/>
        <v>RTF</v>
      </c>
      <c r="I2006" t="s">
        <v>3972</v>
      </c>
      <c r="J2006" t="s">
        <v>3971</v>
      </c>
    </row>
    <row r="2007" spans="7:10" x14ac:dyDescent="0.2">
      <c r="G2007" t="str">
        <f t="shared" si="71"/>
        <v>RTFBERWICK INFIRMARY - RTFDH</v>
      </c>
      <c r="H2007" t="str">
        <f t="shared" si="70"/>
        <v>RTF</v>
      </c>
      <c r="I2007" t="s">
        <v>3974</v>
      </c>
      <c r="J2007" t="s">
        <v>3973</v>
      </c>
    </row>
    <row r="2008" spans="7:10" x14ac:dyDescent="0.2">
      <c r="G2008" t="str">
        <f t="shared" si="71"/>
        <v>RTFBLYTH COMMUNITY HOSPITAL - RTFDX</v>
      </c>
      <c r="H2008" t="str">
        <f t="shared" si="70"/>
        <v>RTF</v>
      </c>
      <c r="I2008" t="s">
        <v>3976</v>
      </c>
      <c r="J2008" t="s">
        <v>3975</v>
      </c>
    </row>
    <row r="2009" spans="7:10" x14ac:dyDescent="0.2">
      <c r="G2009" t="str">
        <f t="shared" si="71"/>
        <v>RTFCHEVIOT AND WANSBECK UNIT - RTF01</v>
      </c>
      <c r="H2009" t="str">
        <f t="shared" si="70"/>
        <v>RTF</v>
      </c>
      <c r="I2009" t="s">
        <v>3978</v>
      </c>
      <c r="J2009" t="s">
        <v>3977</v>
      </c>
    </row>
    <row r="2010" spans="7:10" x14ac:dyDescent="0.2">
      <c r="G2010" t="str">
        <f t="shared" si="71"/>
        <v>RTFDENE WARD - RTFDD</v>
      </c>
      <c r="H2010" t="str">
        <f t="shared" si="70"/>
        <v>RTF</v>
      </c>
      <c r="I2010" t="s">
        <v>3980</v>
      </c>
      <c r="J2010" t="s">
        <v>3979</v>
      </c>
    </row>
    <row r="2011" spans="7:10" x14ac:dyDescent="0.2">
      <c r="G2011" t="str">
        <f t="shared" si="71"/>
        <v>RTFHALTWHISTLE WAR MEMORIAL HOSPITAL - RTFDU</v>
      </c>
      <c r="H2011" t="str">
        <f t="shared" si="70"/>
        <v>RTF</v>
      </c>
      <c r="I2011" t="s">
        <v>3982</v>
      </c>
      <c r="J2011" t="s">
        <v>3981</v>
      </c>
    </row>
    <row r="2012" spans="7:10" x14ac:dyDescent="0.2">
      <c r="G2012" t="str">
        <f t="shared" si="71"/>
        <v>RTFHEALTH SUITE, RIVERSIDE PRIMARY SCHOOL - RTFDA</v>
      </c>
      <c r="H2012" t="str">
        <f t="shared" si="70"/>
        <v>RTF</v>
      </c>
      <c r="I2012" t="s">
        <v>3984</v>
      </c>
      <c r="J2012" t="s">
        <v>3983</v>
      </c>
    </row>
    <row r="2013" spans="7:10" x14ac:dyDescent="0.2">
      <c r="G2013" t="str">
        <f t="shared" si="71"/>
        <v>RTFHEXHAM (CLEARNET DATA) - RTF04</v>
      </c>
      <c r="H2013" t="str">
        <f t="shared" si="70"/>
        <v>RTF</v>
      </c>
      <c r="I2013" t="s">
        <v>3986</v>
      </c>
      <c r="J2013" t="s">
        <v>3985</v>
      </c>
    </row>
    <row r="2014" spans="7:10" x14ac:dyDescent="0.2">
      <c r="G2014" t="str">
        <f t="shared" si="71"/>
        <v>RTFHEXHAM GENERAL HOSPITAL - RTFDR</v>
      </c>
      <c r="H2014" t="str">
        <f t="shared" si="70"/>
        <v>RTF</v>
      </c>
      <c r="I2014" t="s">
        <v>3988</v>
      </c>
      <c r="J2014" t="s">
        <v>3987</v>
      </c>
    </row>
    <row r="2015" spans="7:10" x14ac:dyDescent="0.2">
      <c r="G2015" t="str">
        <f t="shared" si="71"/>
        <v>RTFMORPETH COTTAGE HOSPITAL - RTFDM</v>
      </c>
      <c r="H2015" t="str">
        <f t="shared" si="70"/>
        <v>RTF</v>
      </c>
      <c r="I2015" t="s">
        <v>3990</v>
      </c>
      <c r="J2015" t="s">
        <v>3989</v>
      </c>
    </row>
    <row r="2016" spans="7:10" x14ac:dyDescent="0.2">
      <c r="G2016" t="str">
        <f t="shared" si="71"/>
        <v>RTFNORTH TYNESIDE (CLEARNET DATA) - RTF02</v>
      </c>
      <c r="H2016" t="str">
        <f t="shared" si="70"/>
        <v>RTF</v>
      </c>
      <c r="I2016" t="s">
        <v>3992</v>
      </c>
      <c r="J2016" t="s">
        <v>3991</v>
      </c>
    </row>
    <row r="2017" spans="7:10" x14ac:dyDescent="0.2">
      <c r="G2017" t="str">
        <f t="shared" si="71"/>
        <v>RTFNORTH TYNESIDE GENERAL HOSPITAL - RTFFS</v>
      </c>
      <c r="H2017" t="str">
        <f t="shared" si="70"/>
        <v>RTF</v>
      </c>
      <c r="I2017" t="s">
        <v>3994</v>
      </c>
      <c r="J2017" t="s">
        <v>3993</v>
      </c>
    </row>
    <row r="2018" spans="7:10" x14ac:dyDescent="0.2">
      <c r="G2018" t="str">
        <f t="shared" si="71"/>
        <v>RTFNORTHUMBRIA HEALTHCARE NHS FOUNDATION TRUST - RTFDY</v>
      </c>
      <c r="H2018" t="str">
        <f t="shared" si="70"/>
        <v>RTF</v>
      </c>
      <c r="I2018" t="s">
        <v>3996</v>
      </c>
      <c r="J2018" t="s">
        <v>3995</v>
      </c>
    </row>
    <row r="2019" spans="7:10" x14ac:dyDescent="0.2">
      <c r="G2019" t="str">
        <f t="shared" si="71"/>
        <v>RTFNORTHUMBRIA HEALTHCARE NHS FOUNDATION TRUST (HEADQUARTERS) - RTFHQ</v>
      </c>
      <c r="H2019" t="str">
        <f t="shared" si="70"/>
        <v>RTF</v>
      </c>
      <c r="I2019" t="s">
        <v>3998</v>
      </c>
      <c r="J2019" t="s">
        <v>3997</v>
      </c>
    </row>
    <row r="2020" spans="7:10" x14ac:dyDescent="0.2">
      <c r="G2020" t="str">
        <f t="shared" si="71"/>
        <v>RTFNORTHUMBRIA SPECIALIST EMERGENCY CARE HOSPITAL</v>
      </c>
      <c r="H2020" t="str">
        <f t="shared" si="70"/>
        <v>RTF</v>
      </c>
      <c r="I2020" t="s">
        <v>4000</v>
      </c>
      <c r="J2020" t="s">
        <v>3999</v>
      </c>
    </row>
    <row r="2021" spans="7:10" x14ac:dyDescent="0.2">
      <c r="G2021" t="str">
        <f t="shared" si="71"/>
        <v>RTFONE TO ONE CENTRE - RTFDE</v>
      </c>
      <c r="H2021" t="str">
        <f t="shared" si="70"/>
        <v>RTF</v>
      </c>
      <c r="I2021" t="s">
        <v>4002</v>
      </c>
      <c r="J2021" t="s">
        <v>4001</v>
      </c>
    </row>
    <row r="2022" spans="7:10" x14ac:dyDescent="0.2">
      <c r="G2022" t="str">
        <f t="shared" si="71"/>
        <v>RTFOXFORD CENTRE - RTFDN</v>
      </c>
      <c r="H2022" t="str">
        <f t="shared" si="70"/>
        <v>RTF</v>
      </c>
      <c r="I2022" t="s">
        <v>4004</v>
      </c>
      <c r="J2022" t="s">
        <v>4003</v>
      </c>
    </row>
    <row r="2023" spans="7:10" x14ac:dyDescent="0.2">
      <c r="G2023" t="str">
        <f t="shared" si="71"/>
        <v>RTFROTHBURY COMMUNITY HOSPITAL - RTFEF</v>
      </c>
      <c r="H2023" t="str">
        <f t="shared" si="70"/>
        <v>RTF</v>
      </c>
      <c r="I2023" t="s">
        <v>4006</v>
      </c>
      <c r="J2023" t="s">
        <v>4005</v>
      </c>
    </row>
    <row r="2024" spans="7:10" x14ac:dyDescent="0.2">
      <c r="G2024" t="str">
        <f t="shared" si="71"/>
        <v>RTFSHIREMOOR HEALTH CENTRE - RTFDG</v>
      </c>
      <c r="H2024" t="str">
        <f t="shared" si="70"/>
        <v>RTF</v>
      </c>
      <c r="I2024" t="s">
        <v>4008</v>
      </c>
      <c r="J2024" t="s">
        <v>4007</v>
      </c>
    </row>
    <row r="2025" spans="7:10" x14ac:dyDescent="0.2">
      <c r="G2025" t="str">
        <f t="shared" si="71"/>
        <v>RTFSIR G B HUNTER MEMORIAL HOSPITAL - RTFFQ</v>
      </c>
      <c r="H2025" t="str">
        <f t="shared" si="70"/>
        <v>RTF</v>
      </c>
      <c r="I2025" t="s">
        <v>4010</v>
      </c>
      <c r="J2025" t="s">
        <v>4009</v>
      </c>
    </row>
    <row r="2026" spans="7:10" x14ac:dyDescent="0.2">
      <c r="G2026" t="str">
        <f t="shared" si="71"/>
        <v>RTFTHE CEDARS - RTFDF</v>
      </c>
      <c r="H2026" t="str">
        <f t="shared" si="70"/>
        <v>RTF</v>
      </c>
      <c r="I2026" t="s">
        <v>4012</v>
      </c>
      <c r="J2026" t="s">
        <v>4011</v>
      </c>
    </row>
    <row r="2027" spans="7:10" x14ac:dyDescent="0.2">
      <c r="G2027" t="str">
        <f t="shared" si="71"/>
        <v>RTFTYNEMOUTH COURT - RTFDC</v>
      </c>
      <c r="H2027" t="str">
        <f t="shared" si="70"/>
        <v>RTF</v>
      </c>
      <c r="I2027" t="s">
        <v>4014</v>
      </c>
      <c r="J2027" t="s">
        <v>4013</v>
      </c>
    </row>
    <row r="2028" spans="7:10" x14ac:dyDescent="0.2">
      <c r="G2028" t="str">
        <f t="shared" si="71"/>
        <v>RTFWANSBECK HOSPITAL - RTFED</v>
      </c>
      <c r="H2028" t="str">
        <f t="shared" si="70"/>
        <v>RTF</v>
      </c>
      <c r="I2028" t="s">
        <v>4016</v>
      </c>
      <c r="J2028" t="s">
        <v>4015</v>
      </c>
    </row>
    <row r="2029" spans="7:10" x14ac:dyDescent="0.2">
      <c r="G2029" t="str">
        <f t="shared" si="71"/>
        <v>RTGBURTON HOSPITAL - RTG02</v>
      </c>
      <c r="H2029" t="str">
        <f t="shared" si="70"/>
        <v>RTG</v>
      </c>
      <c r="I2029" t="s">
        <v>4018</v>
      </c>
      <c r="J2029" t="s">
        <v>4017</v>
      </c>
    </row>
    <row r="2030" spans="7:10" x14ac:dyDescent="0.2">
      <c r="G2030" t="str">
        <f t="shared" si="71"/>
        <v>RTGILKESTON COMMUNITY HOSPITAL - RTG07</v>
      </c>
      <c r="H2030" t="str">
        <f t="shared" ref="H2030:H2093" si="72">LEFT(J2030,3)</f>
        <v>RTG</v>
      </c>
      <c r="I2030" t="s">
        <v>4020</v>
      </c>
      <c r="J2030" t="s">
        <v>4019</v>
      </c>
    </row>
    <row r="2031" spans="7:10" x14ac:dyDescent="0.2">
      <c r="G2031" t="str">
        <f t="shared" si="71"/>
        <v>RTGLONDON ROAD COMMUNITY HOSPITAL - RTGFA</v>
      </c>
      <c r="H2031" t="str">
        <f t="shared" si="72"/>
        <v>RTG</v>
      </c>
      <c r="I2031" t="s">
        <v>4022</v>
      </c>
      <c r="J2031" t="s">
        <v>4021</v>
      </c>
    </row>
    <row r="2032" spans="7:10" x14ac:dyDescent="0.2">
      <c r="G2032" t="str">
        <f t="shared" si="71"/>
        <v>RTGROYAL DERBY HOSPITAL - RTGFG</v>
      </c>
      <c r="H2032" t="str">
        <f t="shared" si="72"/>
        <v>RTG</v>
      </c>
      <c r="I2032" t="s">
        <v>4024</v>
      </c>
      <c r="J2032" t="s">
        <v>4023</v>
      </c>
    </row>
    <row r="2033" spans="7:10" x14ac:dyDescent="0.2">
      <c r="G2033" t="str">
        <f t="shared" si="71"/>
        <v>RTGSAMUEL JOHNSON COMMUNITY HOSPITAL - RTG54</v>
      </c>
      <c r="H2033" t="str">
        <f t="shared" si="72"/>
        <v>RTG</v>
      </c>
      <c r="I2033" t="s">
        <v>4026</v>
      </c>
      <c r="J2033" t="s">
        <v>4025</v>
      </c>
    </row>
    <row r="2034" spans="7:10" x14ac:dyDescent="0.2">
      <c r="G2034" t="str">
        <f t="shared" si="71"/>
        <v>RTGSIR ROBERT PEEL COMMUNITY HOSPITAL - RTG50</v>
      </c>
      <c r="H2034" t="str">
        <f t="shared" si="72"/>
        <v>RTG</v>
      </c>
      <c r="I2034" t="s">
        <v>4028</v>
      </c>
      <c r="J2034" t="s">
        <v>4027</v>
      </c>
    </row>
    <row r="2035" spans="7:10" x14ac:dyDescent="0.2">
      <c r="G2035" t="str">
        <f t="shared" si="71"/>
        <v>RTGST OSWALDS HOSPITAL - RTG05</v>
      </c>
      <c r="H2035" t="str">
        <f t="shared" si="72"/>
        <v>RTG</v>
      </c>
      <c r="I2035" t="s">
        <v>4030</v>
      </c>
      <c r="J2035" t="s">
        <v>4029</v>
      </c>
    </row>
    <row r="2036" spans="7:10" x14ac:dyDescent="0.2">
      <c r="G2036" t="str">
        <f t="shared" si="71"/>
        <v>RTHBARDWELL SCHOOL - RTHE1</v>
      </c>
      <c r="H2036" t="str">
        <f t="shared" si="72"/>
        <v>RTH</v>
      </c>
      <c r="I2036" t="s">
        <v>4032</v>
      </c>
      <c r="J2036" t="s">
        <v>4031</v>
      </c>
    </row>
    <row r="2037" spans="7:10" x14ac:dyDescent="0.2">
      <c r="G2037" t="str">
        <f t="shared" si="71"/>
        <v>RTHBISHOPSWOOD SCHOOL CLINIC, SONNING COMMON - RTHE9</v>
      </c>
      <c r="H2037" t="str">
        <f t="shared" si="72"/>
        <v>RTH</v>
      </c>
      <c r="I2037" t="s">
        <v>4034</v>
      </c>
      <c r="J2037" t="s">
        <v>4033</v>
      </c>
    </row>
    <row r="2038" spans="7:10" x14ac:dyDescent="0.2">
      <c r="G2038" t="str">
        <f t="shared" si="71"/>
        <v>RTHBLACKBIRD LEYS LEISURE CENTRE - RTHF5</v>
      </c>
      <c r="H2038" t="str">
        <f t="shared" si="72"/>
        <v>RTH</v>
      </c>
      <c r="I2038" t="s">
        <v>4036</v>
      </c>
      <c r="J2038" t="s">
        <v>4035</v>
      </c>
    </row>
    <row r="2039" spans="7:10" x14ac:dyDescent="0.2">
      <c r="G2039" t="str">
        <f t="shared" si="71"/>
        <v>RTHBOUNDARY BROOK HOUSE - RTH37</v>
      </c>
      <c r="H2039" t="str">
        <f t="shared" si="72"/>
        <v>RTH</v>
      </c>
      <c r="I2039" t="s">
        <v>4038</v>
      </c>
      <c r="J2039" t="s">
        <v>4037</v>
      </c>
    </row>
    <row r="2040" spans="7:10" x14ac:dyDescent="0.2">
      <c r="G2040" t="str">
        <f t="shared" si="71"/>
        <v>RTHBPAS BLACKDOWN CLINIC - RTHF3</v>
      </c>
      <c r="H2040" t="str">
        <f t="shared" si="72"/>
        <v>RTH</v>
      </c>
      <c r="I2040" t="s">
        <v>4040</v>
      </c>
      <c r="J2040" t="s">
        <v>4039</v>
      </c>
    </row>
    <row r="2041" spans="7:10" x14ac:dyDescent="0.2">
      <c r="G2041" t="str">
        <f t="shared" si="71"/>
        <v>RTHBRISTOL RENAL - RTHC8</v>
      </c>
      <c r="H2041" t="str">
        <f t="shared" si="72"/>
        <v>RTH</v>
      </c>
      <c r="I2041" t="s">
        <v>4042</v>
      </c>
      <c r="J2041" t="s">
        <v>4041</v>
      </c>
    </row>
    <row r="2042" spans="7:10" x14ac:dyDescent="0.2">
      <c r="G2042" t="str">
        <f t="shared" si="71"/>
        <v>RTHCHIPPING NORTON COMMUNITY HOSPITAL - RTH19</v>
      </c>
      <c r="H2042" t="str">
        <f t="shared" si="72"/>
        <v>RTH</v>
      </c>
      <c r="I2042" t="s">
        <v>4044</v>
      </c>
      <c r="J2042" t="s">
        <v>4043</v>
      </c>
    </row>
    <row r="2043" spans="7:10" x14ac:dyDescent="0.2">
      <c r="G2043" t="str">
        <f t="shared" si="71"/>
        <v>RTHCHURCHILL HOSPITAL - RTH02</v>
      </c>
      <c r="H2043" t="str">
        <f t="shared" si="72"/>
        <v>RTH</v>
      </c>
      <c r="I2043" t="s">
        <v>4046</v>
      </c>
      <c r="J2043" t="s">
        <v>4045</v>
      </c>
    </row>
    <row r="2044" spans="7:10" x14ac:dyDescent="0.2">
      <c r="G2044" t="str">
        <f t="shared" si="71"/>
        <v>RTHDORSET RENAL - RTHC9</v>
      </c>
      <c r="H2044" t="str">
        <f t="shared" si="72"/>
        <v>RTH</v>
      </c>
      <c r="I2044" t="s">
        <v>4048</v>
      </c>
      <c r="J2044" t="s">
        <v>4047</v>
      </c>
    </row>
    <row r="2045" spans="7:10" x14ac:dyDescent="0.2">
      <c r="G2045" t="str">
        <f t="shared" si="71"/>
        <v>RTHEAST OXFORD HEALTH CENTRE - RTHA6</v>
      </c>
      <c r="H2045" t="str">
        <f t="shared" si="72"/>
        <v>RTH</v>
      </c>
      <c r="I2045" t="s">
        <v>4050</v>
      </c>
      <c r="J2045" t="s">
        <v>4049</v>
      </c>
    </row>
    <row r="2046" spans="7:10" x14ac:dyDescent="0.2">
      <c r="G2046" t="str">
        <f t="shared" si="71"/>
        <v>RTHFITZWARYN SCHOOL - RTHE8</v>
      </c>
      <c r="H2046" t="str">
        <f t="shared" si="72"/>
        <v>RTH</v>
      </c>
      <c r="I2046" t="s">
        <v>4052</v>
      </c>
      <c r="J2046" t="s">
        <v>4051</v>
      </c>
    </row>
    <row r="2047" spans="7:10" x14ac:dyDescent="0.2">
      <c r="G2047" t="str">
        <f t="shared" si="71"/>
        <v>RTHFRANK WISE SCHOOL</v>
      </c>
      <c r="H2047" t="str">
        <f t="shared" si="72"/>
        <v>RTH</v>
      </c>
      <c r="I2047" t="s">
        <v>4054</v>
      </c>
      <c r="J2047" t="s">
        <v>4053</v>
      </c>
    </row>
    <row r="2048" spans="7:10" x14ac:dyDescent="0.2">
      <c r="G2048" t="str">
        <f t="shared" si="71"/>
        <v>RTHHORTON GENERAL HOSPITAL</v>
      </c>
      <c r="H2048" t="str">
        <f t="shared" si="72"/>
        <v>RTH</v>
      </c>
      <c r="I2048" t="s">
        <v>4056</v>
      </c>
      <c r="J2048" t="s">
        <v>4055</v>
      </c>
    </row>
    <row r="2049" spans="7:10" x14ac:dyDescent="0.2">
      <c r="G2049" t="str">
        <f t="shared" si="71"/>
        <v>RTHJOHN RADCLIFFE HOSPITAL</v>
      </c>
      <c r="H2049" t="str">
        <f t="shared" si="72"/>
        <v>RTH</v>
      </c>
      <c r="I2049" t="s">
        <v>1995</v>
      </c>
      <c r="J2049" t="s">
        <v>4057</v>
      </c>
    </row>
    <row r="2050" spans="7:10" x14ac:dyDescent="0.2">
      <c r="G2050" t="str">
        <f t="shared" si="71"/>
        <v>RTHJOHN WATSON SCHOOL</v>
      </c>
      <c r="H2050" t="str">
        <f t="shared" si="72"/>
        <v>RTH</v>
      </c>
      <c r="I2050" t="s">
        <v>4059</v>
      </c>
      <c r="J2050" t="s">
        <v>4058</v>
      </c>
    </row>
    <row r="2051" spans="7:10" x14ac:dyDescent="0.2">
      <c r="G2051" t="str">
        <f t="shared" si="71"/>
        <v>RTHKINGFISHER SCHOOL</v>
      </c>
      <c r="H2051" t="str">
        <f t="shared" si="72"/>
        <v>RTH</v>
      </c>
      <c r="I2051" t="s">
        <v>4061</v>
      </c>
      <c r="J2051" t="s">
        <v>4060</v>
      </c>
    </row>
    <row r="2052" spans="7:10" x14ac:dyDescent="0.2">
      <c r="G2052" t="str">
        <f t="shared" si="71"/>
        <v>RTHMABEL PRITCHARD SCHOOL</v>
      </c>
      <c r="H2052" t="str">
        <f t="shared" si="72"/>
        <v>RTH</v>
      </c>
      <c r="I2052" t="s">
        <v>4063</v>
      </c>
      <c r="J2052" t="s">
        <v>4062</v>
      </c>
    </row>
    <row r="2053" spans="7:10" x14ac:dyDescent="0.2">
      <c r="G2053" t="str">
        <f t="shared" si="71"/>
        <v>RTHMARIE STOPES CENTRE - EALING</v>
      </c>
      <c r="H2053" t="str">
        <f t="shared" si="72"/>
        <v>RTH</v>
      </c>
      <c r="I2053" t="s">
        <v>4065</v>
      </c>
      <c r="J2053" t="s">
        <v>4064</v>
      </c>
    </row>
    <row r="2054" spans="7:10" x14ac:dyDescent="0.2">
      <c r="G2054" t="str">
        <f t="shared" si="71"/>
        <v>RTHMARIE STOPES CENTRE - READING</v>
      </c>
      <c r="H2054" t="str">
        <f t="shared" si="72"/>
        <v>RTH</v>
      </c>
      <c r="I2054" t="s">
        <v>4067</v>
      </c>
      <c r="J2054" t="s">
        <v>4066</v>
      </c>
    </row>
    <row r="2055" spans="7:10" x14ac:dyDescent="0.2">
      <c r="G2055" t="str">
        <f t="shared" si="71"/>
        <v>RTHMARLBOROUGH SCHOOL</v>
      </c>
      <c r="H2055" t="str">
        <f t="shared" si="72"/>
        <v>RTH</v>
      </c>
      <c r="I2055" t="s">
        <v>4069</v>
      </c>
      <c r="J2055" t="s">
        <v>4068</v>
      </c>
    </row>
    <row r="2056" spans="7:10" x14ac:dyDescent="0.2">
      <c r="G2056" t="str">
        <f t="shared" si="71"/>
        <v>RTHNUFFIELD ORTHOPAEDIC CENTRE</v>
      </c>
      <c r="H2056" t="str">
        <f t="shared" si="72"/>
        <v>RTH</v>
      </c>
      <c r="I2056" t="s">
        <v>4071</v>
      </c>
      <c r="J2056" t="s">
        <v>4070</v>
      </c>
    </row>
    <row r="2057" spans="7:10" x14ac:dyDescent="0.2">
      <c r="G2057" t="str">
        <f t="shared" si="71"/>
        <v>RTHORCHARD HEALTH CENTRE</v>
      </c>
      <c r="H2057" t="str">
        <f t="shared" si="72"/>
        <v>RTH</v>
      </c>
      <c r="I2057" t="s">
        <v>4073</v>
      </c>
      <c r="J2057" t="s">
        <v>4072</v>
      </c>
    </row>
    <row r="2058" spans="7:10" x14ac:dyDescent="0.2">
      <c r="G2058" t="str">
        <f t="shared" si="71"/>
        <v>RTHPORTSMOUTH RENAL</v>
      </c>
      <c r="H2058" t="str">
        <f t="shared" si="72"/>
        <v>RTH</v>
      </c>
      <c r="I2058" t="s">
        <v>4075</v>
      </c>
      <c r="J2058" t="s">
        <v>4074</v>
      </c>
    </row>
    <row r="2059" spans="7:10" x14ac:dyDescent="0.2">
      <c r="G2059" t="str">
        <f t="shared" si="71"/>
        <v>RTHRENAL CLINIC - ROYAL FREE HOSPITAL</v>
      </c>
      <c r="H2059" t="str">
        <f t="shared" si="72"/>
        <v>RTH</v>
      </c>
      <c r="I2059" t="s">
        <v>4077</v>
      </c>
      <c r="J2059" t="s">
        <v>4076</v>
      </c>
    </row>
    <row r="2060" spans="7:10" x14ac:dyDescent="0.2">
      <c r="G2060" t="str">
        <f t="shared" si="71"/>
        <v>RTHSPRINGFIELD SCHOOL</v>
      </c>
      <c r="H2060" t="str">
        <f t="shared" si="72"/>
        <v>RTH</v>
      </c>
      <c r="I2060" t="s">
        <v>4079</v>
      </c>
      <c r="J2060" t="s">
        <v>4078</v>
      </c>
    </row>
    <row r="2061" spans="7:10" x14ac:dyDescent="0.2">
      <c r="G2061" t="str">
        <f t="shared" si="71"/>
        <v>RTHWALLINGFORD COMMUNITY HOSPITAL</v>
      </c>
      <c r="H2061" t="str">
        <f t="shared" si="72"/>
        <v>RTH</v>
      </c>
      <c r="I2061" t="s">
        <v>2016</v>
      </c>
      <c r="J2061" t="s">
        <v>4080</v>
      </c>
    </row>
    <row r="2062" spans="7:10" x14ac:dyDescent="0.2">
      <c r="G2062" t="str">
        <f t="shared" si="71"/>
        <v>RTHWANTAGE COMMUNITY HOSPITAL</v>
      </c>
      <c r="H2062" t="str">
        <f t="shared" si="72"/>
        <v>RTH</v>
      </c>
      <c r="I2062" t="s">
        <v>2018</v>
      </c>
      <c r="J2062" t="s">
        <v>4081</v>
      </c>
    </row>
    <row r="2063" spans="7:10" x14ac:dyDescent="0.2">
      <c r="G2063" t="str">
        <f t="shared" si="71"/>
        <v>RTHWEST BAR SURGERY, BANBURY</v>
      </c>
      <c r="H2063" t="str">
        <f t="shared" si="72"/>
        <v>RTH</v>
      </c>
      <c r="I2063" t="s">
        <v>4083</v>
      </c>
      <c r="J2063" t="s">
        <v>4082</v>
      </c>
    </row>
    <row r="2064" spans="7:10" x14ac:dyDescent="0.2">
      <c r="G2064" t="str">
        <f t="shared" si="71"/>
        <v>RTKASHFORD HOSPITAL</v>
      </c>
      <c r="H2064" t="str">
        <f t="shared" si="72"/>
        <v>RTK</v>
      </c>
      <c r="I2064" t="s">
        <v>4085</v>
      </c>
      <c r="J2064" t="s">
        <v>4084</v>
      </c>
    </row>
    <row r="2065" spans="7:10" x14ac:dyDescent="0.2">
      <c r="G2065" t="str">
        <f t="shared" si="71"/>
        <v>RTKASHLEY MEDICAL PRACTICE</v>
      </c>
      <c r="H2065" t="str">
        <f t="shared" si="72"/>
        <v>RTK</v>
      </c>
      <c r="I2065" t="s">
        <v>4087</v>
      </c>
      <c r="J2065" t="s">
        <v>4086</v>
      </c>
    </row>
    <row r="2066" spans="7:10" x14ac:dyDescent="0.2">
      <c r="G2066" t="str">
        <f t="shared" si="71"/>
        <v>RTKBREWERY ROAD</v>
      </c>
      <c r="H2066" t="str">
        <f t="shared" si="72"/>
        <v>RTK</v>
      </c>
      <c r="I2066" t="s">
        <v>4089</v>
      </c>
      <c r="J2066" t="s">
        <v>4088</v>
      </c>
    </row>
    <row r="2067" spans="7:10" x14ac:dyDescent="0.2">
      <c r="G2067" t="str">
        <f t="shared" si="71"/>
        <v>RTKCHERTSEY LANE</v>
      </c>
      <c r="H2067" t="str">
        <f t="shared" si="72"/>
        <v>RTK</v>
      </c>
      <c r="I2067" t="s">
        <v>4091</v>
      </c>
      <c r="J2067" t="s">
        <v>4090</v>
      </c>
    </row>
    <row r="2068" spans="7:10" x14ac:dyDescent="0.2">
      <c r="G2068" t="str">
        <f t="shared" ref="G2068:G2128" si="73">H2068&amp;I2068</f>
        <v>RTKCLAREMONT AVENUE</v>
      </c>
      <c r="H2068" t="str">
        <f t="shared" si="72"/>
        <v>RTK</v>
      </c>
      <c r="I2068" t="s">
        <v>4093</v>
      </c>
      <c r="J2068" t="s">
        <v>4092</v>
      </c>
    </row>
    <row r="2069" spans="7:10" x14ac:dyDescent="0.2">
      <c r="G2069" t="str">
        <f t="shared" si="73"/>
        <v>RTKCOLLEGE ROAD</v>
      </c>
      <c r="H2069" t="str">
        <f t="shared" si="72"/>
        <v>RTK</v>
      </c>
      <c r="I2069" t="s">
        <v>4095</v>
      </c>
      <c r="J2069" t="s">
        <v>4094</v>
      </c>
    </row>
    <row r="2070" spans="7:10" x14ac:dyDescent="0.2">
      <c r="G2070" t="str">
        <f t="shared" si="73"/>
        <v>RTKCRANFORD HEALTH CENTRE</v>
      </c>
      <c r="H2070" t="str">
        <f t="shared" si="72"/>
        <v>RTK</v>
      </c>
      <c r="I2070" t="s">
        <v>4097</v>
      </c>
      <c r="J2070" t="s">
        <v>4096</v>
      </c>
    </row>
    <row r="2071" spans="7:10" x14ac:dyDescent="0.2">
      <c r="G2071" t="str">
        <f t="shared" si="73"/>
        <v>RTKFELTHAM HILL ROAD</v>
      </c>
      <c r="H2071" t="str">
        <f t="shared" si="72"/>
        <v>RTK</v>
      </c>
      <c r="I2071" t="s">
        <v>4099</v>
      </c>
      <c r="J2071" t="s">
        <v>4098</v>
      </c>
    </row>
    <row r="2072" spans="7:10" x14ac:dyDescent="0.2">
      <c r="G2072" t="str">
        <f t="shared" si="73"/>
        <v>RTKHEATHCOTE PRACTICE</v>
      </c>
      <c r="H2072" t="str">
        <f t="shared" si="72"/>
        <v>RTK</v>
      </c>
      <c r="I2072" t="s">
        <v>4101</v>
      </c>
      <c r="J2072" t="s">
        <v>4100</v>
      </c>
    </row>
    <row r="2073" spans="7:10" x14ac:dyDescent="0.2">
      <c r="G2073" t="str">
        <f t="shared" si="73"/>
        <v>RTKHERSHAM SURGERY</v>
      </c>
      <c r="H2073" t="str">
        <f t="shared" si="72"/>
        <v>RTK</v>
      </c>
      <c r="I2073" t="s">
        <v>4103</v>
      </c>
      <c r="J2073" t="s">
        <v>4102</v>
      </c>
    </row>
    <row r="2074" spans="7:10" x14ac:dyDescent="0.2">
      <c r="G2074" t="str">
        <f t="shared" si="73"/>
        <v>RTKHILLVIEW MEDICAL CENTRE</v>
      </c>
      <c r="H2074" t="str">
        <f t="shared" si="72"/>
        <v>RTK</v>
      </c>
      <c r="I2074" t="s">
        <v>4105</v>
      </c>
      <c r="J2074" t="s">
        <v>4104</v>
      </c>
    </row>
    <row r="2075" spans="7:10" x14ac:dyDescent="0.2">
      <c r="G2075" t="str">
        <f t="shared" si="73"/>
        <v>RTKHOMEWATERS</v>
      </c>
      <c r="H2075" t="str">
        <f t="shared" si="72"/>
        <v>RTK</v>
      </c>
      <c r="I2075" t="s">
        <v>4107</v>
      </c>
      <c r="J2075" t="s">
        <v>4106</v>
      </c>
    </row>
    <row r="2076" spans="7:10" x14ac:dyDescent="0.2">
      <c r="G2076" t="str">
        <f t="shared" si="73"/>
        <v>RTKMOUNT ALVERNIA HOSPITAL</v>
      </c>
      <c r="H2076" t="str">
        <f t="shared" si="72"/>
        <v>RTK</v>
      </c>
      <c r="I2076" t="s">
        <v>4109</v>
      </c>
      <c r="J2076" t="s">
        <v>4108</v>
      </c>
    </row>
    <row r="2077" spans="7:10" x14ac:dyDescent="0.2">
      <c r="G2077" t="str">
        <f t="shared" si="73"/>
        <v>RTKNEW OTTERSHAW SURGERY</v>
      </c>
      <c r="H2077" t="str">
        <f t="shared" si="72"/>
        <v>RTK</v>
      </c>
      <c r="I2077" t="s">
        <v>4111</v>
      </c>
      <c r="J2077" t="s">
        <v>4110</v>
      </c>
    </row>
    <row r="2078" spans="7:10" x14ac:dyDescent="0.2">
      <c r="G2078" t="str">
        <f t="shared" si="73"/>
        <v>RTKPACKERS</v>
      </c>
      <c r="H2078" t="str">
        <f t="shared" si="72"/>
        <v>RTK</v>
      </c>
      <c r="I2078" t="s">
        <v>4113</v>
      </c>
      <c r="J2078" t="s">
        <v>4112</v>
      </c>
    </row>
    <row r="2079" spans="7:10" x14ac:dyDescent="0.2">
      <c r="G2079" t="str">
        <f t="shared" si="73"/>
        <v>RTKPRINCESS MARGARET HOSPITAL</v>
      </c>
      <c r="H2079" t="str">
        <f t="shared" si="72"/>
        <v>RTK</v>
      </c>
      <c r="I2079" t="s">
        <v>4115</v>
      </c>
      <c r="J2079" t="s">
        <v>4114</v>
      </c>
    </row>
    <row r="2080" spans="7:10" x14ac:dyDescent="0.2">
      <c r="G2080" t="str">
        <f t="shared" si="73"/>
        <v>RTKRUNNYMEDE HOSPITAL</v>
      </c>
      <c r="H2080" t="str">
        <f t="shared" si="72"/>
        <v>RTK</v>
      </c>
      <c r="I2080" t="s">
        <v>4117</v>
      </c>
      <c r="J2080" t="s">
        <v>4116</v>
      </c>
    </row>
    <row r="2081" spans="7:10" x14ac:dyDescent="0.2">
      <c r="G2081" t="str">
        <f t="shared" si="73"/>
        <v>RTKSHEERWATER HEALTH CENTRE</v>
      </c>
      <c r="H2081" t="str">
        <f t="shared" si="72"/>
        <v>RTK</v>
      </c>
      <c r="I2081" t="s">
        <v>4119</v>
      </c>
      <c r="J2081" t="s">
        <v>4118</v>
      </c>
    </row>
    <row r="2082" spans="7:10" x14ac:dyDescent="0.2">
      <c r="G2082" t="str">
        <f t="shared" si="73"/>
        <v>RTKSOUTHVIEW SURGERY</v>
      </c>
      <c r="H2082" t="str">
        <f t="shared" si="72"/>
        <v>RTK</v>
      </c>
      <c r="I2082" t="s">
        <v>4121</v>
      </c>
      <c r="J2082" t="s">
        <v>4120</v>
      </c>
    </row>
    <row r="2083" spans="7:10" x14ac:dyDescent="0.2">
      <c r="G2083" t="str">
        <f t="shared" si="73"/>
        <v>RTKST DAVID'S HEALTH CENTRE</v>
      </c>
      <c r="H2083" t="str">
        <f t="shared" si="72"/>
        <v>RTK</v>
      </c>
      <c r="I2083" t="s">
        <v>4123</v>
      </c>
      <c r="J2083" t="s">
        <v>4122</v>
      </c>
    </row>
    <row r="2084" spans="7:10" x14ac:dyDescent="0.2">
      <c r="G2084" t="str">
        <f t="shared" si="73"/>
        <v>RTKST JOHNS HEALTH CENTRE</v>
      </c>
      <c r="H2084" t="str">
        <f t="shared" si="72"/>
        <v>RTK</v>
      </c>
      <c r="I2084" t="s">
        <v>4125</v>
      </c>
      <c r="J2084" t="s">
        <v>4124</v>
      </c>
    </row>
    <row r="2085" spans="7:10" x14ac:dyDescent="0.2">
      <c r="G2085" t="str">
        <f t="shared" si="73"/>
        <v>RTKST PETER'S HOSPITAL</v>
      </c>
      <c r="H2085" t="str">
        <f t="shared" si="72"/>
        <v>RTK</v>
      </c>
      <c r="I2085" t="s">
        <v>4127</v>
      </c>
      <c r="J2085" t="s">
        <v>4126</v>
      </c>
    </row>
    <row r="2086" spans="7:10" x14ac:dyDescent="0.2">
      <c r="G2086" t="str">
        <f t="shared" si="73"/>
        <v>RTKSTAINES HEALTH CENTRE</v>
      </c>
      <c r="H2086" t="str">
        <f t="shared" si="72"/>
        <v>RTK</v>
      </c>
      <c r="I2086" t="s">
        <v>4129</v>
      </c>
      <c r="J2086" t="s">
        <v>4128</v>
      </c>
    </row>
    <row r="2087" spans="7:10" x14ac:dyDescent="0.2">
      <c r="G2087" t="str">
        <f t="shared" si="73"/>
        <v>RTKSTANWELL ROAD</v>
      </c>
      <c r="H2087" t="str">
        <f t="shared" si="72"/>
        <v>RTK</v>
      </c>
      <c r="I2087" t="s">
        <v>4131</v>
      </c>
      <c r="J2087" t="s">
        <v>4130</v>
      </c>
    </row>
    <row r="2088" spans="7:10" x14ac:dyDescent="0.2">
      <c r="G2088" t="str">
        <f t="shared" si="73"/>
        <v>RTKSTUDHOLME MEDICAL CENTRE</v>
      </c>
      <c r="H2088" t="str">
        <f t="shared" si="72"/>
        <v>RTK</v>
      </c>
      <c r="I2088" t="s">
        <v>4133</v>
      </c>
      <c r="J2088" t="s">
        <v>4132</v>
      </c>
    </row>
    <row r="2089" spans="7:10" x14ac:dyDescent="0.2">
      <c r="G2089" t="str">
        <f t="shared" si="73"/>
        <v>RTKSUNNYMEAD SURGERY</v>
      </c>
      <c r="H2089" t="str">
        <f t="shared" si="72"/>
        <v>RTK</v>
      </c>
      <c r="I2089" t="s">
        <v>4135</v>
      </c>
      <c r="J2089" t="s">
        <v>4134</v>
      </c>
    </row>
    <row r="2090" spans="7:10" x14ac:dyDescent="0.2">
      <c r="G2090" t="str">
        <f t="shared" si="73"/>
        <v>RTKTHE HEALTH CENTRE, BOND STREET</v>
      </c>
      <c r="H2090" t="str">
        <f t="shared" si="72"/>
        <v>RTK</v>
      </c>
      <c r="I2090" t="s">
        <v>4137</v>
      </c>
      <c r="J2090" t="s">
        <v>4136</v>
      </c>
    </row>
    <row r="2091" spans="7:10" x14ac:dyDescent="0.2">
      <c r="G2091" t="str">
        <f t="shared" si="73"/>
        <v>RTKTHE KNAPHILL SURGERY</v>
      </c>
      <c r="H2091" t="str">
        <f t="shared" si="72"/>
        <v>RTK</v>
      </c>
      <c r="I2091" t="s">
        <v>4139</v>
      </c>
      <c r="J2091" t="s">
        <v>4138</v>
      </c>
    </row>
    <row r="2092" spans="7:10" x14ac:dyDescent="0.2">
      <c r="G2092" t="str">
        <f t="shared" si="73"/>
        <v>RTKTHE MAYBURY SURGERY</v>
      </c>
      <c r="H2092" t="str">
        <f t="shared" si="72"/>
        <v>RTK</v>
      </c>
      <c r="I2092" t="s">
        <v>4141</v>
      </c>
      <c r="J2092" t="s">
        <v>4140</v>
      </c>
    </row>
    <row r="2093" spans="7:10" x14ac:dyDescent="0.2">
      <c r="G2093" t="str">
        <f t="shared" si="73"/>
        <v>RTKTHORPE ROAD</v>
      </c>
      <c r="H2093" t="str">
        <f t="shared" si="72"/>
        <v>RTK</v>
      </c>
      <c r="I2093" t="s">
        <v>4143</v>
      </c>
      <c r="J2093" t="s">
        <v>4142</v>
      </c>
    </row>
    <row r="2094" spans="7:10" x14ac:dyDescent="0.2">
      <c r="G2094" t="str">
        <f t="shared" si="73"/>
        <v>RTKUPPER HALLIFORD ROAD</v>
      </c>
      <c r="H2094" t="str">
        <f t="shared" ref="H2094:H2149" si="74">LEFT(J2094,3)</f>
        <v>RTK</v>
      </c>
      <c r="I2094" t="s">
        <v>4145</v>
      </c>
      <c r="J2094" t="s">
        <v>4144</v>
      </c>
    </row>
    <row r="2095" spans="7:10" x14ac:dyDescent="0.2">
      <c r="G2095" t="str">
        <f t="shared" si="73"/>
        <v>RTKWALTON HEALTH CENTRE</v>
      </c>
      <c r="H2095" t="str">
        <f t="shared" si="74"/>
        <v>RTK</v>
      </c>
      <c r="I2095" t="s">
        <v>4147</v>
      </c>
      <c r="J2095" t="s">
        <v>4146</v>
      </c>
    </row>
    <row r="2096" spans="7:10" x14ac:dyDescent="0.2">
      <c r="G2096" t="str">
        <f t="shared" si="73"/>
        <v>RTKWEST MIDDLESEX UNIVERSITY HOSPITAL</v>
      </c>
      <c r="H2096" t="str">
        <f t="shared" si="74"/>
        <v>RTK</v>
      </c>
      <c r="I2096" t="s">
        <v>3008</v>
      </c>
      <c r="J2096" t="s">
        <v>4148</v>
      </c>
    </row>
    <row r="2097" spans="7:10" x14ac:dyDescent="0.2">
      <c r="G2097" t="str">
        <f t="shared" si="73"/>
        <v>RTKWESTFIELD SURGERY</v>
      </c>
      <c r="H2097" t="str">
        <f t="shared" si="74"/>
        <v>RTK</v>
      </c>
      <c r="I2097" t="s">
        <v>4150</v>
      </c>
      <c r="J2097" t="s">
        <v>4149</v>
      </c>
    </row>
    <row r="2098" spans="7:10" x14ac:dyDescent="0.2">
      <c r="G2098" t="str">
        <f t="shared" si="73"/>
        <v>RTKWEYBRIDGE HEALTH CENTRE</v>
      </c>
      <c r="H2098" t="str">
        <f t="shared" si="74"/>
        <v>RTK</v>
      </c>
      <c r="I2098" t="s">
        <v>4152</v>
      </c>
      <c r="J2098" t="s">
        <v>4151</v>
      </c>
    </row>
    <row r="2099" spans="7:10" x14ac:dyDescent="0.2">
      <c r="G2099" t="str">
        <f t="shared" si="73"/>
        <v>RTKWOKING NUFFIELD HOSPITAL</v>
      </c>
      <c r="H2099" t="str">
        <f t="shared" si="74"/>
        <v>RTK</v>
      </c>
      <c r="I2099" t="s">
        <v>1274</v>
      </c>
      <c r="J2099" t="s">
        <v>4153</v>
      </c>
    </row>
    <row r="2100" spans="7:10" x14ac:dyDescent="0.2">
      <c r="G2100" t="str">
        <f t="shared" si="73"/>
        <v>RTKYORK HOUSE MEDICAL CENTRE</v>
      </c>
      <c r="H2100" t="str">
        <f t="shared" si="74"/>
        <v>RTK</v>
      </c>
      <c r="I2100" t="s">
        <v>4155</v>
      </c>
      <c r="J2100" t="s">
        <v>4154</v>
      </c>
    </row>
    <row r="2101" spans="7:10" x14ac:dyDescent="0.2">
      <c r="G2101" t="str">
        <f t="shared" si="73"/>
        <v>RTPCATERHAM DENE HOSPITAL</v>
      </c>
      <c r="H2101" t="str">
        <f t="shared" si="74"/>
        <v>RTP</v>
      </c>
      <c r="I2101" t="s">
        <v>4157</v>
      </c>
      <c r="J2101" t="s">
        <v>4156</v>
      </c>
    </row>
    <row r="2102" spans="7:10" x14ac:dyDescent="0.2">
      <c r="G2102" t="str">
        <f t="shared" si="73"/>
        <v>RTPCRAWLEY HOSPITAL</v>
      </c>
      <c r="H2102" t="str">
        <f t="shared" si="74"/>
        <v>RTP</v>
      </c>
      <c r="I2102" t="s">
        <v>1168</v>
      </c>
      <c r="J2102" t="s">
        <v>4158</v>
      </c>
    </row>
    <row r="2103" spans="7:10" x14ac:dyDescent="0.2">
      <c r="G2103" t="str">
        <f t="shared" si="73"/>
        <v>RTPDORKING HOSPITAL</v>
      </c>
      <c r="H2103" t="str">
        <f t="shared" si="74"/>
        <v>RTP</v>
      </c>
      <c r="I2103" t="s">
        <v>4160</v>
      </c>
      <c r="J2103" t="s">
        <v>4159</v>
      </c>
    </row>
    <row r="2104" spans="7:10" x14ac:dyDescent="0.2">
      <c r="G2104" t="str">
        <f t="shared" si="73"/>
        <v>RTPEAST SURREY HOSPITAL</v>
      </c>
      <c r="H2104" t="str">
        <f t="shared" si="74"/>
        <v>RTP</v>
      </c>
      <c r="I2104" t="s">
        <v>4162</v>
      </c>
      <c r="J2104" t="s">
        <v>4161</v>
      </c>
    </row>
    <row r="2105" spans="7:10" x14ac:dyDescent="0.2">
      <c r="G2105" t="str">
        <f t="shared" si="73"/>
        <v>RTPHORSHAM HOSPITAL</v>
      </c>
      <c r="H2105" t="str">
        <f t="shared" si="74"/>
        <v>RTP</v>
      </c>
      <c r="I2105" t="s">
        <v>1184</v>
      </c>
      <c r="J2105" t="s">
        <v>4163</v>
      </c>
    </row>
    <row r="2106" spans="7:10" x14ac:dyDescent="0.2">
      <c r="G2106" t="str">
        <f t="shared" si="73"/>
        <v>RTPOXTED AND LIMPSFIELD HOSPITAL</v>
      </c>
      <c r="H2106" t="str">
        <f t="shared" si="74"/>
        <v>RTP</v>
      </c>
      <c r="I2106" t="s">
        <v>4165</v>
      </c>
      <c r="J2106" t="s">
        <v>4164</v>
      </c>
    </row>
    <row r="2107" spans="7:10" x14ac:dyDescent="0.2">
      <c r="G2107" t="str">
        <f t="shared" si="73"/>
        <v>RTPREDWOOD DIAGNOSTIC TREATMENT CENTRE</v>
      </c>
      <c r="H2107" t="str">
        <f t="shared" si="74"/>
        <v>RTP</v>
      </c>
      <c r="I2107" t="s">
        <v>4167</v>
      </c>
      <c r="J2107" t="s">
        <v>4166</v>
      </c>
    </row>
    <row r="2108" spans="7:10" x14ac:dyDescent="0.2">
      <c r="G2108" t="str">
        <f t="shared" si="73"/>
        <v>RTQARENA</v>
      </c>
      <c r="H2108" t="str">
        <f t="shared" si="74"/>
        <v>RTQ</v>
      </c>
      <c r="I2108" t="s">
        <v>4169</v>
      </c>
      <c r="J2108" t="s">
        <v>4168</v>
      </c>
    </row>
    <row r="2109" spans="7:10" x14ac:dyDescent="0.2">
      <c r="G2109" t="str">
        <f t="shared" si="73"/>
        <v>RTQBERKELEY HOSPITAL</v>
      </c>
      <c r="H2109" t="str">
        <f t="shared" si="74"/>
        <v>RTQ</v>
      </c>
      <c r="I2109" t="s">
        <v>4171</v>
      </c>
      <c r="J2109" t="s">
        <v>4170</v>
      </c>
    </row>
    <row r="2110" spans="7:10" x14ac:dyDescent="0.2">
      <c r="G2110" t="str">
        <f t="shared" si="73"/>
        <v>RTQBERKELEY HOUSE</v>
      </c>
      <c r="H2110" t="str">
        <f t="shared" si="74"/>
        <v>RTQ</v>
      </c>
      <c r="I2110" t="s">
        <v>4173</v>
      </c>
      <c r="J2110" t="s">
        <v>4172</v>
      </c>
    </row>
    <row r="2111" spans="7:10" x14ac:dyDescent="0.2">
      <c r="G2111" t="str">
        <f t="shared" si="73"/>
        <v>RTQCHALFONT</v>
      </c>
      <c r="H2111" t="str">
        <f t="shared" si="74"/>
        <v>RTQ</v>
      </c>
      <c r="I2111" t="s">
        <v>4175</v>
      </c>
      <c r="J2111" t="s">
        <v>4174</v>
      </c>
    </row>
    <row r="2112" spans="7:10" x14ac:dyDescent="0.2">
      <c r="G2112" t="str">
        <f t="shared" si="73"/>
        <v>RTQCHARLTON LANE HOSPITAL</v>
      </c>
      <c r="H2112" t="str">
        <f t="shared" si="74"/>
        <v>RTQ</v>
      </c>
      <c r="I2112" t="s">
        <v>4177</v>
      </c>
      <c r="J2112" t="s">
        <v>4176</v>
      </c>
    </row>
    <row r="2113" spans="7:10" x14ac:dyDescent="0.2">
      <c r="G2113" t="str">
        <f t="shared" si="73"/>
        <v>RTQCHARLWOOD</v>
      </c>
      <c r="H2113" t="str">
        <f t="shared" si="74"/>
        <v>RTQ</v>
      </c>
      <c r="I2113" t="s">
        <v>4179</v>
      </c>
      <c r="J2113" t="s">
        <v>4178</v>
      </c>
    </row>
    <row r="2114" spans="7:10" x14ac:dyDescent="0.2">
      <c r="G2114" t="str">
        <f t="shared" si="73"/>
        <v>RTQCHELTENHAM GENERAL HOSPITAL</v>
      </c>
      <c r="H2114" t="str">
        <f t="shared" si="74"/>
        <v>RTQ</v>
      </c>
      <c r="I2114" t="s">
        <v>4181</v>
      </c>
      <c r="J2114" t="s">
        <v>4180</v>
      </c>
    </row>
    <row r="2115" spans="7:10" x14ac:dyDescent="0.2">
      <c r="G2115" t="str">
        <f t="shared" si="73"/>
        <v>RTQCHESTERTON HALT</v>
      </c>
      <c r="H2115" t="str">
        <f t="shared" si="74"/>
        <v>RTQ</v>
      </c>
      <c r="I2115" t="s">
        <v>4183</v>
      </c>
      <c r="J2115" t="s">
        <v>4182</v>
      </c>
    </row>
    <row r="2116" spans="7:10" x14ac:dyDescent="0.2">
      <c r="G2116" t="str">
        <f t="shared" si="73"/>
        <v>RTQCIRENCESTER HOSPITAL</v>
      </c>
      <c r="H2116" t="str">
        <f t="shared" si="74"/>
        <v>RTQ</v>
      </c>
      <c r="I2116" t="s">
        <v>4185</v>
      </c>
      <c r="J2116" t="s">
        <v>4184</v>
      </c>
    </row>
    <row r="2117" spans="7:10" x14ac:dyDescent="0.2">
      <c r="G2117" t="str">
        <f t="shared" si="73"/>
        <v>RTQDELANCEY HOSPITAL</v>
      </c>
      <c r="H2117" t="str">
        <f t="shared" si="74"/>
        <v>RTQ</v>
      </c>
      <c r="I2117" t="s">
        <v>4187</v>
      </c>
      <c r="J2117" t="s">
        <v>4186</v>
      </c>
    </row>
    <row r="2118" spans="7:10" x14ac:dyDescent="0.2">
      <c r="G2118" t="str">
        <f t="shared" si="73"/>
        <v>RTQDILKE MEMORIAL HOSPITAL</v>
      </c>
      <c r="H2118" t="str">
        <f t="shared" si="74"/>
        <v>RTQ</v>
      </c>
      <c r="I2118" t="s">
        <v>4189</v>
      </c>
      <c r="J2118" t="s">
        <v>4188</v>
      </c>
    </row>
    <row r="2119" spans="7:10" x14ac:dyDescent="0.2">
      <c r="G2119" t="str">
        <f t="shared" si="73"/>
        <v>RTQFAIRFORD HOSPITAL</v>
      </c>
      <c r="H2119" t="str">
        <f t="shared" si="74"/>
        <v>RTQ</v>
      </c>
      <c r="I2119" t="s">
        <v>2456</v>
      </c>
      <c r="J2119" t="s">
        <v>4190</v>
      </c>
    </row>
    <row r="2120" spans="7:10" x14ac:dyDescent="0.2">
      <c r="G2120" t="str">
        <f t="shared" si="73"/>
        <v>RTQFIELDVIEW</v>
      </c>
      <c r="H2120" t="str">
        <f t="shared" si="74"/>
        <v>RTQ</v>
      </c>
      <c r="I2120" t="s">
        <v>4192</v>
      </c>
      <c r="J2120" t="s">
        <v>4191</v>
      </c>
    </row>
    <row r="2121" spans="7:10" x14ac:dyDescent="0.2">
      <c r="G2121" t="str">
        <f t="shared" si="73"/>
        <v>RTQFOREST OF DEAN (ATU)</v>
      </c>
      <c r="H2121" t="str">
        <f t="shared" si="74"/>
        <v>RTQ</v>
      </c>
      <c r="I2121" t="s">
        <v>4194</v>
      </c>
      <c r="J2121" t="s">
        <v>4193</v>
      </c>
    </row>
    <row r="2122" spans="7:10" x14ac:dyDescent="0.2">
      <c r="G2122" t="str">
        <f t="shared" si="73"/>
        <v>RTQFOREST OF DEAN COMMUNITY HOSPITAL</v>
      </c>
      <c r="H2122" t="s">
        <v>98</v>
      </c>
      <c r="I2122" t="s">
        <v>14740</v>
      </c>
      <c r="J2122" t="s">
        <v>14741</v>
      </c>
    </row>
    <row r="2123" spans="7:10" x14ac:dyDescent="0.2">
      <c r="G2123" t="str">
        <f t="shared" si="73"/>
        <v>RTQGDAS STROUD</v>
      </c>
      <c r="H2123" t="str">
        <f t="shared" si="74"/>
        <v>RTQ</v>
      </c>
      <c r="I2123" t="s">
        <v>4196</v>
      </c>
      <c r="J2123" t="s">
        <v>4195</v>
      </c>
    </row>
    <row r="2124" spans="7:10" x14ac:dyDescent="0.2">
      <c r="G2124" t="str">
        <f t="shared" si="73"/>
        <v>RTQGLOUCESTERSHIRE ROYAL HOSPITAL</v>
      </c>
      <c r="H2124" t="str">
        <f t="shared" si="74"/>
        <v>RTQ</v>
      </c>
      <c r="I2124" t="s">
        <v>4198</v>
      </c>
      <c r="J2124" t="s">
        <v>4197</v>
      </c>
    </row>
    <row r="2125" spans="7:10" x14ac:dyDescent="0.2">
      <c r="G2125" t="str">
        <f t="shared" si="73"/>
        <v>RTQHEATHFIELD</v>
      </c>
      <c r="H2125" t="str">
        <f t="shared" si="74"/>
        <v>RTQ</v>
      </c>
      <c r="I2125" t="s">
        <v>4200</v>
      </c>
      <c r="J2125" t="s">
        <v>4199</v>
      </c>
    </row>
    <row r="2126" spans="7:10" x14ac:dyDescent="0.2">
      <c r="G2126" t="str">
        <f t="shared" si="73"/>
        <v>RTQHONEYBOURE</v>
      </c>
      <c r="H2126" t="str">
        <f t="shared" si="74"/>
        <v>RTQ</v>
      </c>
      <c r="I2126" t="s">
        <v>4202</v>
      </c>
      <c r="J2126" t="s">
        <v>4201</v>
      </c>
    </row>
    <row r="2127" spans="7:10" x14ac:dyDescent="0.2">
      <c r="G2127" t="str">
        <f t="shared" si="73"/>
        <v>RTQHONEYBOURNE</v>
      </c>
      <c r="H2127" t="str">
        <f t="shared" si="74"/>
        <v>RTQ</v>
      </c>
      <c r="I2127" t="s">
        <v>4203</v>
      </c>
      <c r="J2127" t="s">
        <v>4201</v>
      </c>
    </row>
    <row r="2128" spans="7:10" x14ac:dyDescent="0.2">
      <c r="G2128" t="str">
        <f t="shared" si="73"/>
        <v>RTQLAUREL HOUSE</v>
      </c>
      <c r="H2128" t="str">
        <f t="shared" si="74"/>
        <v>RTQ</v>
      </c>
      <c r="I2128" t="s">
        <v>7225</v>
      </c>
      <c r="J2128" t="s">
        <v>14570</v>
      </c>
    </row>
    <row r="2129" spans="7:10" x14ac:dyDescent="0.2">
      <c r="G2129" t="str">
        <f t="shared" ref="G2129:G2185" si="75">H2129&amp;I2129</f>
        <v>RTQLYDNEY HOSPITAL</v>
      </c>
      <c r="H2129" t="str">
        <f t="shared" si="74"/>
        <v>RTQ</v>
      </c>
      <c r="I2129" t="s">
        <v>4205</v>
      </c>
      <c r="J2129" t="s">
        <v>4204</v>
      </c>
    </row>
    <row r="2130" spans="7:10" x14ac:dyDescent="0.2">
      <c r="G2130" t="str">
        <f t="shared" si="75"/>
        <v>RTQMEADOWLEASE</v>
      </c>
      <c r="H2130" t="str">
        <f t="shared" si="74"/>
        <v>RTQ</v>
      </c>
      <c r="I2130" t="s">
        <v>4207</v>
      </c>
      <c r="J2130" t="s">
        <v>4206</v>
      </c>
    </row>
    <row r="2131" spans="7:10" x14ac:dyDescent="0.2">
      <c r="G2131" t="str">
        <f t="shared" si="75"/>
        <v>RTQMOORE HOSPITAL</v>
      </c>
      <c r="H2131" t="str">
        <f t="shared" si="74"/>
        <v>RTQ</v>
      </c>
      <c r="I2131" t="s">
        <v>4209</v>
      </c>
      <c r="J2131" t="s">
        <v>4208</v>
      </c>
    </row>
    <row r="2132" spans="7:10" x14ac:dyDescent="0.2">
      <c r="G2132" t="str">
        <f t="shared" si="75"/>
        <v>RTQMORETON IN MARSH HOSPITAL</v>
      </c>
      <c r="H2132" t="str">
        <f t="shared" si="74"/>
        <v>RTQ</v>
      </c>
      <c r="I2132" t="s">
        <v>4211</v>
      </c>
      <c r="J2132" t="s">
        <v>4210</v>
      </c>
    </row>
    <row r="2133" spans="7:10" x14ac:dyDescent="0.2">
      <c r="G2133" t="str">
        <f t="shared" si="75"/>
        <v>RTQNORTH COTSWOLD HOSPITAL</v>
      </c>
      <c r="H2133" t="str">
        <f t="shared" si="74"/>
        <v>RTQ</v>
      </c>
      <c r="I2133" t="s">
        <v>4213</v>
      </c>
      <c r="J2133" t="s">
        <v>4212</v>
      </c>
    </row>
    <row r="2134" spans="7:10" x14ac:dyDescent="0.2">
      <c r="G2134" t="str">
        <f t="shared" si="75"/>
        <v>RTQRIKENEL</v>
      </c>
      <c r="H2134" t="str">
        <f t="shared" si="74"/>
        <v>RTQ</v>
      </c>
      <c r="I2134" t="s">
        <v>4215</v>
      </c>
      <c r="J2134" t="s">
        <v>4214</v>
      </c>
    </row>
    <row r="2135" spans="7:10" x14ac:dyDescent="0.2">
      <c r="G2135" t="str">
        <f t="shared" si="75"/>
        <v>RTQSALMON SPRINGS</v>
      </c>
      <c r="H2135" t="str">
        <f t="shared" si="74"/>
        <v>RTQ</v>
      </c>
      <c r="I2135" t="s">
        <v>4217</v>
      </c>
      <c r="J2135" t="s">
        <v>4216</v>
      </c>
    </row>
    <row r="2136" spans="7:10" x14ac:dyDescent="0.2">
      <c r="G2136" t="str">
        <f t="shared" si="75"/>
        <v>RTQSELSLEY VICARAGE</v>
      </c>
      <c r="H2136" t="str">
        <f t="shared" si="74"/>
        <v>RTQ</v>
      </c>
      <c r="I2136" t="s">
        <v>4219</v>
      </c>
      <c r="J2136" t="s">
        <v>4218</v>
      </c>
    </row>
    <row r="2137" spans="7:10" x14ac:dyDescent="0.2">
      <c r="G2137" t="str">
        <f t="shared" si="75"/>
        <v>RTQST MARYS</v>
      </c>
      <c r="H2137" t="str">
        <f t="shared" si="74"/>
        <v>RTQ</v>
      </c>
      <c r="I2137" t="s">
        <v>4221</v>
      </c>
      <c r="J2137" t="s">
        <v>4220</v>
      </c>
    </row>
    <row r="2138" spans="7:10" x14ac:dyDescent="0.2">
      <c r="G2138" t="str">
        <f t="shared" si="75"/>
        <v>RTQSTONEBURY DAY HOSPITAL</v>
      </c>
      <c r="H2138" t="str">
        <f t="shared" si="74"/>
        <v>RTQ</v>
      </c>
      <c r="I2138" t="s">
        <v>4224</v>
      </c>
      <c r="J2138" t="s">
        <v>4223</v>
      </c>
    </row>
    <row r="2139" spans="7:10" x14ac:dyDescent="0.2">
      <c r="G2139" t="str">
        <f t="shared" si="75"/>
        <v>RTQSTROUD GENERAL HOSPITAL</v>
      </c>
      <c r="H2139" t="str">
        <f t="shared" si="74"/>
        <v>RTQ</v>
      </c>
      <c r="I2139" t="s">
        <v>4226</v>
      </c>
      <c r="J2139" t="s">
        <v>4225</v>
      </c>
    </row>
    <row r="2140" spans="7:10" x14ac:dyDescent="0.2">
      <c r="G2140" t="str">
        <f t="shared" si="75"/>
        <v>RTQTEWKESBURY GENERAL HOSPITAL</v>
      </c>
      <c r="H2140" t="str">
        <f t="shared" si="74"/>
        <v>RTQ</v>
      </c>
      <c r="I2140" t="s">
        <v>4228</v>
      </c>
      <c r="J2140" t="s">
        <v>4227</v>
      </c>
    </row>
    <row r="2141" spans="7:10" x14ac:dyDescent="0.2">
      <c r="G2141" t="str">
        <f t="shared" si="75"/>
        <v>RTQTHE BUCKHOLT</v>
      </c>
      <c r="H2141" t="str">
        <f t="shared" si="74"/>
        <v>RTQ</v>
      </c>
      <c r="I2141" t="s">
        <v>4230</v>
      </c>
      <c r="J2141" t="s">
        <v>4229</v>
      </c>
    </row>
    <row r="2142" spans="7:10" x14ac:dyDescent="0.2">
      <c r="G2142" t="str">
        <f t="shared" si="75"/>
        <v>RTQTHE VRON</v>
      </c>
      <c r="H2142" t="str">
        <f t="shared" si="74"/>
        <v>RTQ</v>
      </c>
      <c r="I2142" t="s">
        <v>4232</v>
      </c>
      <c r="J2142" t="s">
        <v>4231</v>
      </c>
    </row>
    <row r="2143" spans="7:10" x14ac:dyDescent="0.2">
      <c r="G2143" t="str">
        <f t="shared" si="75"/>
        <v>RTQTHE VRON - 91B</v>
      </c>
      <c r="H2143" t="str">
        <f t="shared" si="74"/>
        <v>RTQ</v>
      </c>
      <c r="I2143" t="s">
        <v>4234</v>
      </c>
      <c r="J2143" t="s">
        <v>4233</v>
      </c>
    </row>
    <row r="2144" spans="7:10" x14ac:dyDescent="0.2">
      <c r="G2144" t="str">
        <f t="shared" si="75"/>
        <v>RTQUNDERLEAF</v>
      </c>
      <c r="H2144" t="str">
        <f t="shared" si="74"/>
        <v>RTQ</v>
      </c>
      <c r="I2144" t="s">
        <v>4236</v>
      </c>
      <c r="J2144" t="s">
        <v>4235</v>
      </c>
    </row>
    <row r="2145" spans="7:10" x14ac:dyDescent="0.2">
      <c r="G2145" t="str">
        <f t="shared" si="75"/>
        <v>RTQVALE COMMUNITY HOSPITAL</v>
      </c>
      <c r="H2145" t="str">
        <f t="shared" si="74"/>
        <v>RTQ</v>
      </c>
      <c r="I2145" t="s">
        <v>4238</v>
      </c>
      <c r="J2145" t="s">
        <v>4237</v>
      </c>
    </row>
    <row r="2146" spans="7:10" x14ac:dyDescent="0.2">
      <c r="G2146" t="str">
        <f t="shared" si="75"/>
        <v>RTQWEAVERS CROFT</v>
      </c>
      <c r="H2146" t="str">
        <f t="shared" si="74"/>
        <v>RTQ</v>
      </c>
      <c r="I2146" t="s">
        <v>4240</v>
      </c>
      <c r="J2146" t="s">
        <v>4239</v>
      </c>
    </row>
    <row r="2147" spans="7:10" x14ac:dyDescent="0.2">
      <c r="G2147" t="str">
        <f t="shared" si="75"/>
        <v>RTQWESTRIDGE</v>
      </c>
      <c r="H2147" t="str">
        <f t="shared" si="74"/>
        <v>RTQ</v>
      </c>
      <c r="I2147" t="s">
        <v>4242</v>
      </c>
      <c r="J2147" t="s">
        <v>4241</v>
      </c>
    </row>
    <row r="2148" spans="7:10" x14ac:dyDescent="0.2">
      <c r="G2148" t="str">
        <f t="shared" si="75"/>
        <v>RTQWINDRUSH</v>
      </c>
      <c r="H2148" t="str">
        <f t="shared" si="74"/>
        <v>RTQ</v>
      </c>
      <c r="I2148" t="s">
        <v>4244</v>
      </c>
      <c r="J2148" t="s">
        <v>4243</v>
      </c>
    </row>
    <row r="2149" spans="7:10" x14ac:dyDescent="0.2">
      <c r="G2149" t="str">
        <f t="shared" si="75"/>
        <v>RTQWOTTON LAWN HOSPITAL</v>
      </c>
      <c r="H2149" t="str">
        <f t="shared" si="74"/>
        <v>RTQ</v>
      </c>
      <c r="I2149" t="s">
        <v>4246</v>
      </c>
      <c r="J2149" t="s">
        <v>4245</v>
      </c>
    </row>
    <row r="2150" spans="7:10" x14ac:dyDescent="0.2">
      <c r="G2150" t="str">
        <f t="shared" si="75"/>
        <v>RTRCARTER BEQUEST HOSPITAL</v>
      </c>
      <c r="H2150" t="str">
        <f t="shared" ref="H2150:H2209" si="76">LEFT(J2150,3)</f>
        <v>RTR</v>
      </c>
      <c r="I2150" t="s">
        <v>4248</v>
      </c>
      <c r="J2150" t="s">
        <v>4247</v>
      </c>
    </row>
    <row r="2151" spans="7:10" x14ac:dyDescent="0.2">
      <c r="G2151" t="str">
        <f t="shared" si="75"/>
        <v>RTRCARTER BEQUEST HOSPITAL</v>
      </c>
      <c r="H2151" t="str">
        <f t="shared" si="76"/>
        <v>RTR</v>
      </c>
      <c r="I2151" t="s">
        <v>4248</v>
      </c>
      <c r="J2151" t="s">
        <v>4247</v>
      </c>
    </row>
    <row r="2152" spans="7:10" x14ac:dyDescent="0.2">
      <c r="G2152" t="str">
        <f t="shared" si="75"/>
        <v>RTRDUCHESS OF KENT HOSPITAL</v>
      </c>
      <c r="H2152" t="str">
        <f t="shared" si="76"/>
        <v>RTR</v>
      </c>
      <c r="I2152" t="s">
        <v>4250</v>
      </c>
      <c r="J2152" t="s">
        <v>4249</v>
      </c>
    </row>
    <row r="2153" spans="7:10" x14ac:dyDescent="0.2">
      <c r="G2153" t="str">
        <f t="shared" si="75"/>
        <v>RTREAST CLEVELAND HOSPITAL</v>
      </c>
      <c r="H2153" t="str">
        <f t="shared" si="76"/>
        <v>RTR</v>
      </c>
      <c r="I2153" t="s">
        <v>4252</v>
      </c>
      <c r="J2153" t="s">
        <v>4251</v>
      </c>
    </row>
    <row r="2154" spans="7:10" x14ac:dyDescent="0.2">
      <c r="G2154" t="str">
        <f t="shared" si="75"/>
        <v>RTREAST CLEVELAND HOSPITAL</v>
      </c>
      <c r="H2154" t="str">
        <f t="shared" si="76"/>
        <v>RTR</v>
      </c>
      <c r="I2154" t="s">
        <v>4252</v>
      </c>
      <c r="J2154" t="s">
        <v>4251</v>
      </c>
    </row>
    <row r="2155" spans="7:10" x14ac:dyDescent="0.2">
      <c r="G2155" t="str">
        <f t="shared" si="75"/>
        <v>RTRFRIARAGE HOSPITAL SITE</v>
      </c>
      <c r="H2155" t="str">
        <f t="shared" si="76"/>
        <v>RTR</v>
      </c>
      <c r="I2155" t="s">
        <v>4254</v>
      </c>
      <c r="J2155" t="s">
        <v>4253</v>
      </c>
    </row>
    <row r="2156" spans="7:10" x14ac:dyDescent="0.2">
      <c r="G2156" t="str">
        <f t="shared" si="75"/>
        <v>RTRFRIARY HOSPITAL</v>
      </c>
      <c r="H2156" t="str">
        <f t="shared" si="76"/>
        <v>RTR</v>
      </c>
      <c r="I2156" t="s">
        <v>4256</v>
      </c>
      <c r="J2156" t="s">
        <v>4255</v>
      </c>
    </row>
    <row r="2157" spans="7:10" x14ac:dyDescent="0.2">
      <c r="G2157" t="str">
        <f t="shared" si="75"/>
        <v>RTRFRIARY HOSPITAL</v>
      </c>
      <c r="H2157" t="str">
        <f t="shared" si="76"/>
        <v>RTR</v>
      </c>
      <c r="I2157" t="s">
        <v>4256</v>
      </c>
      <c r="J2157" t="s">
        <v>4255</v>
      </c>
    </row>
    <row r="2158" spans="7:10" x14ac:dyDescent="0.2">
      <c r="G2158" t="str">
        <f t="shared" si="75"/>
        <v>RTRGUISBOROUGH GENERAL HOSPITAL (MATERNITY)</v>
      </c>
      <c r="H2158" t="str">
        <f t="shared" si="76"/>
        <v>RTR</v>
      </c>
      <c r="I2158" t="s">
        <v>4258</v>
      </c>
      <c r="J2158" t="s">
        <v>4257</v>
      </c>
    </row>
    <row r="2159" spans="7:10" x14ac:dyDescent="0.2">
      <c r="G2159" t="str">
        <f t="shared" si="75"/>
        <v>RTRLAMBERT MEMORIAL HOSPITAL</v>
      </c>
      <c r="H2159" t="str">
        <f t="shared" si="76"/>
        <v>RTR</v>
      </c>
      <c r="I2159" t="s">
        <v>4260</v>
      </c>
      <c r="J2159" t="s">
        <v>4259</v>
      </c>
    </row>
    <row r="2160" spans="7:10" x14ac:dyDescent="0.2">
      <c r="G2160" t="str">
        <f t="shared" si="75"/>
        <v>RTRLAMBERT MEMORIAL HOSPITAL</v>
      </c>
      <c r="H2160" t="str">
        <f t="shared" si="76"/>
        <v>RTR</v>
      </c>
      <c r="I2160" t="s">
        <v>4260</v>
      </c>
      <c r="J2160" t="s">
        <v>4259</v>
      </c>
    </row>
    <row r="2161" spans="7:10" x14ac:dyDescent="0.2">
      <c r="G2161" t="str">
        <f t="shared" si="75"/>
        <v>RTRREDCAR PRIMARY CARE HOSPITAL</v>
      </c>
      <c r="H2161" t="str">
        <f t="shared" si="76"/>
        <v>RTR</v>
      </c>
      <c r="I2161" t="s">
        <v>4262</v>
      </c>
      <c r="J2161" t="s">
        <v>4261</v>
      </c>
    </row>
    <row r="2162" spans="7:10" x14ac:dyDescent="0.2">
      <c r="G2162" t="str">
        <f t="shared" si="75"/>
        <v>RTRREDCAR PRIMARY CARE HOSPITAL</v>
      </c>
      <c r="H2162" t="str">
        <f t="shared" si="76"/>
        <v>RTR</v>
      </c>
      <c r="I2162" t="s">
        <v>4262</v>
      </c>
      <c r="J2162" t="s">
        <v>4261</v>
      </c>
    </row>
    <row r="2163" spans="7:10" x14ac:dyDescent="0.2">
      <c r="G2163" t="str">
        <f t="shared" si="75"/>
        <v>RTRRUTSON HOSPITAL</v>
      </c>
      <c r="H2163" t="str">
        <f t="shared" si="76"/>
        <v>RTR</v>
      </c>
      <c r="I2163" t="s">
        <v>1580</v>
      </c>
      <c r="J2163" t="s">
        <v>4263</v>
      </c>
    </row>
    <row r="2164" spans="7:10" x14ac:dyDescent="0.2">
      <c r="G2164" t="str">
        <f t="shared" si="75"/>
        <v>RTRRUTSON HOSPITAL</v>
      </c>
      <c r="H2164" t="str">
        <f t="shared" si="76"/>
        <v>RTR</v>
      </c>
      <c r="I2164" t="s">
        <v>1580</v>
      </c>
      <c r="J2164" t="s">
        <v>4263</v>
      </c>
    </row>
    <row r="2165" spans="7:10" x14ac:dyDescent="0.2">
      <c r="G2165" t="str">
        <f t="shared" si="75"/>
        <v>RTRTHE JAMES COOK UNIVERSITY HOSPITAL</v>
      </c>
      <c r="H2165" t="str">
        <f t="shared" si="76"/>
        <v>RTR</v>
      </c>
      <c r="I2165" t="s">
        <v>4265</v>
      </c>
      <c r="J2165" t="s">
        <v>4264</v>
      </c>
    </row>
    <row r="2166" spans="7:10" x14ac:dyDescent="0.2">
      <c r="G2166" t="str">
        <f t="shared" si="75"/>
        <v>RTXFURNESS GENERAL HOSPITAL</v>
      </c>
      <c r="H2166" t="str">
        <f t="shared" si="76"/>
        <v>RTX</v>
      </c>
      <c r="I2166" t="s">
        <v>4270</v>
      </c>
      <c r="J2166" t="s">
        <v>4269</v>
      </c>
    </row>
    <row r="2167" spans="7:10" x14ac:dyDescent="0.2">
      <c r="G2167" t="str">
        <f t="shared" si="75"/>
        <v>RTXMILLOM HOSPITAL</v>
      </c>
      <c r="H2167" t="str">
        <f t="shared" si="76"/>
        <v>RTX</v>
      </c>
      <c r="I2167" t="s">
        <v>2560</v>
      </c>
      <c r="J2167" t="s">
        <v>4271</v>
      </c>
    </row>
    <row r="2168" spans="7:10" x14ac:dyDescent="0.2">
      <c r="G2168" t="str">
        <f t="shared" si="75"/>
        <v>RTXQUEEN VICTORIA HOSPITAL</v>
      </c>
      <c r="H2168" t="str">
        <f t="shared" si="76"/>
        <v>RTX</v>
      </c>
      <c r="I2168" t="s">
        <v>1214</v>
      </c>
      <c r="J2168" t="s">
        <v>4272</v>
      </c>
    </row>
    <row r="2169" spans="7:10" x14ac:dyDescent="0.2">
      <c r="G2169" t="str">
        <f t="shared" si="75"/>
        <v>RTXROYAL LANCASTER INFIRMARY</v>
      </c>
      <c r="H2169" t="str">
        <f t="shared" si="76"/>
        <v>RTX</v>
      </c>
      <c r="I2169" t="s">
        <v>4274</v>
      </c>
      <c r="J2169" t="s">
        <v>4273</v>
      </c>
    </row>
    <row r="2170" spans="7:10" x14ac:dyDescent="0.2">
      <c r="G2170" t="str">
        <f t="shared" si="75"/>
        <v>RTXWESTMORLAND GENERAL HOSPITAL</v>
      </c>
      <c r="H2170" t="str">
        <f t="shared" si="76"/>
        <v>RTX</v>
      </c>
      <c r="I2170" t="s">
        <v>2591</v>
      </c>
      <c r="J2170" t="s">
        <v>4275</v>
      </c>
    </row>
    <row r="2171" spans="7:10" x14ac:dyDescent="0.2">
      <c r="G2171" t="str">
        <f t="shared" si="75"/>
        <v>RV3  7A WOODFIELD ROAD</v>
      </c>
      <c r="H2171" t="str">
        <f t="shared" si="76"/>
        <v>RV3</v>
      </c>
      <c r="I2171" t="s">
        <v>4277</v>
      </c>
      <c r="J2171" t="s">
        <v>4276</v>
      </c>
    </row>
    <row r="2172" spans="7:10" x14ac:dyDescent="0.2">
      <c r="G2172" t="str">
        <f t="shared" si="75"/>
        <v>RV3  KINGSBURY CHILD &amp; FAMILY CENTRE</v>
      </c>
      <c r="H2172" t="str">
        <f t="shared" si="76"/>
        <v>RV3</v>
      </c>
      <c r="I2172" t="s">
        <v>4279</v>
      </c>
      <c r="J2172" t="s">
        <v>4278</v>
      </c>
    </row>
    <row r="2173" spans="7:10" x14ac:dyDescent="0.2">
      <c r="G2173" t="str">
        <f t="shared" si="75"/>
        <v>RV3  OAKWOOD HOUSE</v>
      </c>
      <c r="H2173" t="str">
        <f t="shared" si="76"/>
        <v>RV3</v>
      </c>
      <c r="I2173" t="s">
        <v>4281</v>
      </c>
      <c r="J2173" t="s">
        <v>4280</v>
      </c>
    </row>
    <row r="2174" spans="7:10" x14ac:dyDescent="0.2">
      <c r="G2174" t="str">
        <f t="shared" si="75"/>
        <v>RV3  PARK ROYAL CENTRE FOR MENTAL HEALTH</v>
      </c>
      <c r="H2174" t="str">
        <f t="shared" si="76"/>
        <v>RV3</v>
      </c>
      <c r="I2174" t="s">
        <v>4283</v>
      </c>
      <c r="J2174" t="s">
        <v>4282</v>
      </c>
    </row>
    <row r="2175" spans="7:10" x14ac:dyDescent="0.2">
      <c r="G2175" t="str">
        <f t="shared" si="75"/>
        <v>RV3  ROSEDALE COURT</v>
      </c>
      <c r="H2175" t="str">
        <f t="shared" si="76"/>
        <v>RV3</v>
      </c>
      <c r="I2175" t="s">
        <v>4285</v>
      </c>
      <c r="J2175" t="s">
        <v>4284</v>
      </c>
    </row>
    <row r="2176" spans="7:10" x14ac:dyDescent="0.2">
      <c r="G2176" t="str">
        <f t="shared" si="75"/>
        <v>RV3  THE BUTTERWORTH CENTRE</v>
      </c>
      <c r="H2176" t="str">
        <f t="shared" si="76"/>
        <v>RV3</v>
      </c>
      <c r="I2176" t="s">
        <v>4287</v>
      </c>
      <c r="J2176" t="s">
        <v>4286</v>
      </c>
    </row>
    <row r="2177" spans="7:10" x14ac:dyDescent="0.2">
      <c r="G2177" t="str">
        <f t="shared" si="75"/>
        <v>RV3  THE CAMPBELL CENTRE</v>
      </c>
      <c r="H2177" t="str">
        <f t="shared" si="76"/>
        <v>RV3</v>
      </c>
      <c r="I2177" t="s">
        <v>4289</v>
      </c>
      <c r="J2177" t="s">
        <v>4288</v>
      </c>
    </row>
    <row r="2178" spans="7:10" x14ac:dyDescent="0.2">
      <c r="G2178" t="str">
        <f t="shared" si="75"/>
        <v>RV3ACRC</v>
      </c>
      <c r="H2178" t="str">
        <f t="shared" si="76"/>
        <v>RV3</v>
      </c>
      <c r="I2178" t="s">
        <v>4291</v>
      </c>
      <c r="J2178" t="s">
        <v>4290</v>
      </c>
    </row>
    <row r="2179" spans="7:10" x14ac:dyDescent="0.2">
      <c r="G2179" t="str">
        <f t="shared" si="75"/>
        <v>RV3ASTI</v>
      </c>
      <c r="H2179" t="str">
        <f t="shared" si="76"/>
        <v>RV3</v>
      </c>
      <c r="I2179" t="s">
        <v>4293</v>
      </c>
      <c r="J2179" t="s">
        <v>4292</v>
      </c>
    </row>
    <row r="2180" spans="7:10" x14ac:dyDescent="0.2">
      <c r="G2180" t="str">
        <f t="shared" si="75"/>
        <v>RV3BLETCHLEY THERAPY UNIT</v>
      </c>
      <c r="H2180" t="str">
        <f t="shared" si="76"/>
        <v>RV3</v>
      </c>
      <c r="I2180" t="s">
        <v>4295</v>
      </c>
      <c r="J2180" t="s">
        <v>4294</v>
      </c>
    </row>
    <row r="2181" spans="7:10" x14ac:dyDescent="0.2">
      <c r="G2181" t="str">
        <f t="shared" si="75"/>
        <v>RV3CHELSEA &amp; WESTMINSTER HOSPITAL</v>
      </c>
      <c r="H2181" t="str">
        <f t="shared" si="76"/>
        <v>RV3</v>
      </c>
      <c r="I2181" t="s">
        <v>4297</v>
      </c>
      <c r="J2181" t="s">
        <v>4296</v>
      </c>
    </row>
    <row r="2182" spans="7:10" x14ac:dyDescent="0.2">
      <c r="G2182" t="str">
        <f t="shared" si="75"/>
        <v>RV3CHILD &amp; ADOLESCENT PSYCHIATRY</v>
      </c>
      <c r="H2182" t="str">
        <f t="shared" si="76"/>
        <v>RV3</v>
      </c>
      <c r="I2182" t="s">
        <v>4299</v>
      </c>
      <c r="J2182" t="s">
        <v>4298</v>
      </c>
    </row>
    <row r="2183" spans="7:10" x14ac:dyDescent="0.2">
      <c r="G2183" t="str">
        <f t="shared" si="75"/>
        <v>RV3CRAVEN PARK</v>
      </c>
      <c r="H2183" t="str">
        <f t="shared" si="76"/>
        <v>RV3</v>
      </c>
      <c r="I2183" t="s">
        <v>4301</v>
      </c>
      <c r="J2183" t="s">
        <v>4300</v>
      </c>
    </row>
    <row r="2184" spans="7:10" x14ac:dyDescent="0.2">
      <c r="G2184" t="str">
        <f t="shared" si="75"/>
        <v>RV3EAST RECOVERY</v>
      </c>
      <c r="H2184" t="str">
        <f t="shared" si="76"/>
        <v>RV3</v>
      </c>
      <c r="I2184" t="s">
        <v>4303</v>
      </c>
      <c r="J2184" t="s">
        <v>4302</v>
      </c>
    </row>
    <row r="2185" spans="7:10" x14ac:dyDescent="0.2">
      <c r="G2185" t="str">
        <f t="shared" si="75"/>
        <v>RV3EAST RECOVERY</v>
      </c>
      <c r="H2185" t="str">
        <f t="shared" si="76"/>
        <v>RV3</v>
      </c>
      <c r="I2185" t="s">
        <v>4303</v>
      </c>
      <c r="J2185" t="s">
        <v>4304</v>
      </c>
    </row>
    <row r="2186" spans="7:10" x14ac:dyDescent="0.2">
      <c r="G2186" t="str">
        <f t="shared" ref="G2186:G2242" si="77">H2186&amp;I2186</f>
        <v>RV3ENFIELD COMMUNITY LD</v>
      </c>
      <c r="H2186" t="str">
        <f t="shared" si="76"/>
        <v>RV3</v>
      </c>
      <c r="I2186" t="s">
        <v>4306</v>
      </c>
      <c r="J2186" t="s">
        <v>4305</v>
      </c>
    </row>
    <row r="2187" spans="7:10" x14ac:dyDescent="0.2">
      <c r="G2187" t="str">
        <f t="shared" si="77"/>
        <v>RV3FAIRLIGHT AVENUE COMMUNITY REHABILITATION UNIT</v>
      </c>
      <c r="H2187" t="str">
        <f t="shared" si="76"/>
        <v>RV3</v>
      </c>
      <c r="I2187" t="s">
        <v>4308</v>
      </c>
      <c r="J2187" t="s">
        <v>4307</v>
      </c>
    </row>
    <row r="2188" spans="7:10" x14ac:dyDescent="0.2">
      <c r="G2188" t="str">
        <f t="shared" si="77"/>
        <v>RV3GREENVIEW</v>
      </c>
      <c r="H2188" t="str">
        <f t="shared" si="76"/>
        <v>RV3</v>
      </c>
      <c r="I2188" t="s">
        <v>4310</v>
      </c>
      <c r="J2188" t="s">
        <v>4309</v>
      </c>
    </row>
    <row r="2189" spans="7:10" x14ac:dyDescent="0.2">
      <c r="G2189" t="str">
        <f t="shared" si="77"/>
        <v>RV3HILLINGDON HOSPITAL</v>
      </c>
      <c r="H2189" t="str">
        <f t="shared" si="76"/>
        <v>RV3</v>
      </c>
      <c r="I2189" t="s">
        <v>888</v>
      </c>
      <c r="J2189" t="s">
        <v>4311</v>
      </c>
    </row>
    <row r="2190" spans="7:10" x14ac:dyDescent="0.2">
      <c r="G2190" t="str">
        <f t="shared" si="77"/>
        <v>RV3HORTON HAVEN</v>
      </c>
      <c r="H2190" t="str">
        <f t="shared" si="76"/>
        <v>RV3</v>
      </c>
      <c r="I2190" t="s">
        <v>4313</v>
      </c>
      <c r="J2190" t="s">
        <v>4312</v>
      </c>
    </row>
    <row r="2191" spans="7:10" x14ac:dyDescent="0.2">
      <c r="G2191" t="str">
        <f t="shared" si="77"/>
        <v>RV3INTERMEDIATE CARE</v>
      </c>
      <c r="H2191" t="str">
        <f t="shared" si="76"/>
        <v>RV3</v>
      </c>
      <c r="I2191" t="s">
        <v>4315</v>
      </c>
      <c r="J2191" t="s">
        <v>4314</v>
      </c>
    </row>
    <row r="2192" spans="7:10" x14ac:dyDescent="0.2">
      <c r="G2192" t="str">
        <f t="shared" si="77"/>
        <v>RV3ISMS WINCHESTER</v>
      </c>
      <c r="H2192" t="str">
        <f t="shared" si="76"/>
        <v>RV3</v>
      </c>
      <c r="I2192" t="s">
        <v>4317</v>
      </c>
      <c r="J2192" t="s">
        <v>4316</v>
      </c>
    </row>
    <row r="2193" spans="7:10" x14ac:dyDescent="0.2">
      <c r="G2193" t="str">
        <f t="shared" si="77"/>
        <v>RV3K &amp; C COMMUNITY LD</v>
      </c>
      <c r="H2193" t="str">
        <f t="shared" si="76"/>
        <v>RV3</v>
      </c>
      <c r="I2193" t="s">
        <v>4319</v>
      </c>
      <c r="J2193" t="s">
        <v>4318</v>
      </c>
    </row>
    <row r="2194" spans="7:10" x14ac:dyDescent="0.2">
      <c r="G2194" t="str">
        <f t="shared" si="77"/>
        <v>RV3KCW COMMUNITY REHAB</v>
      </c>
      <c r="H2194" t="str">
        <f t="shared" si="76"/>
        <v>RV3</v>
      </c>
      <c r="I2194" t="s">
        <v>4321</v>
      </c>
      <c r="J2194" t="s">
        <v>4320</v>
      </c>
    </row>
    <row r="2195" spans="7:10" x14ac:dyDescent="0.2">
      <c r="G2195" t="str">
        <f t="shared" si="77"/>
        <v>RV3KINGSTON DAY NURSERY</v>
      </c>
      <c r="H2195" t="str">
        <f t="shared" si="76"/>
        <v>RV3</v>
      </c>
      <c r="I2195" t="s">
        <v>4323</v>
      </c>
      <c r="J2195" t="s">
        <v>4322</v>
      </c>
    </row>
    <row r="2196" spans="7:10" x14ac:dyDescent="0.2">
      <c r="G2196" t="str">
        <f t="shared" si="77"/>
        <v>RV3KNOWLES NURSERY</v>
      </c>
      <c r="H2196" t="str">
        <f t="shared" si="76"/>
        <v>RV3</v>
      </c>
      <c r="I2196" t="s">
        <v>4325</v>
      </c>
      <c r="J2196" t="s">
        <v>4324</v>
      </c>
    </row>
    <row r="2197" spans="7:10" x14ac:dyDescent="0.2">
      <c r="G2197" t="str">
        <f t="shared" si="77"/>
        <v>RV3LINDEN</v>
      </c>
      <c r="H2197" t="str">
        <f t="shared" si="76"/>
        <v>RV3</v>
      </c>
      <c r="I2197" t="s">
        <v>4327</v>
      </c>
      <c r="J2197" t="s">
        <v>4326</v>
      </c>
    </row>
    <row r="2198" spans="7:10" x14ac:dyDescent="0.2">
      <c r="G2198" t="str">
        <f t="shared" si="77"/>
        <v>RV3MAX GLATT UNIT</v>
      </c>
      <c r="H2198" t="str">
        <f t="shared" si="76"/>
        <v>RV3</v>
      </c>
      <c r="I2198" t="s">
        <v>4329</v>
      </c>
      <c r="J2198" t="s">
        <v>4328</v>
      </c>
    </row>
    <row r="2199" spans="7:10" x14ac:dyDescent="0.2">
      <c r="G2199" t="str">
        <f t="shared" si="77"/>
        <v>RV3MORTIMER MARKET DDU</v>
      </c>
      <c r="H2199" t="str">
        <f t="shared" si="76"/>
        <v>RV3</v>
      </c>
      <c r="I2199" t="s">
        <v>4331</v>
      </c>
      <c r="J2199" t="s">
        <v>4330</v>
      </c>
    </row>
    <row r="2200" spans="7:10" x14ac:dyDescent="0.2">
      <c r="G2200" t="str">
        <f t="shared" si="77"/>
        <v>RV3MOUNT VERNON PCCS</v>
      </c>
      <c r="H2200" t="str">
        <f t="shared" si="76"/>
        <v>RV3</v>
      </c>
      <c r="I2200" t="s">
        <v>4333</v>
      </c>
      <c r="J2200" t="s">
        <v>4332</v>
      </c>
    </row>
    <row r="2201" spans="7:10" x14ac:dyDescent="0.2">
      <c r="G2201" t="str">
        <f t="shared" si="77"/>
        <v>RV3NORTHWICK PARK HOSPITAL</v>
      </c>
      <c r="H2201" t="str">
        <f t="shared" si="76"/>
        <v>RV3</v>
      </c>
      <c r="I2201" t="s">
        <v>758</v>
      </c>
      <c r="J2201" t="s">
        <v>4334</v>
      </c>
    </row>
    <row r="2202" spans="7:10" x14ac:dyDescent="0.2">
      <c r="G2202" t="str">
        <f t="shared" si="77"/>
        <v>RV3NORTHWOOD &amp; PINNER COMMUNITY HOSPITAL</v>
      </c>
      <c r="H2202" t="str">
        <f t="shared" si="76"/>
        <v>RV3</v>
      </c>
      <c r="I2202" t="s">
        <v>4336</v>
      </c>
      <c r="J2202" t="s">
        <v>4335</v>
      </c>
    </row>
    <row r="2203" spans="7:10" x14ac:dyDescent="0.2">
      <c r="G2203" t="str">
        <f t="shared" si="77"/>
        <v>RV3OLDER PERSONS MH</v>
      </c>
      <c r="H2203" t="str">
        <f t="shared" si="76"/>
        <v>RV3</v>
      </c>
      <c r="I2203" t="s">
        <v>4338</v>
      </c>
      <c r="J2203" t="s">
        <v>4337</v>
      </c>
    </row>
    <row r="2204" spans="7:10" x14ac:dyDescent="0.2">
      <c r="G2204" t="str">
        <f t="shared" si="77"/>
        <v>RV3PADDINGTON GREEN</v>
      </c>
      <c r="H2204" t="str">
        <f t="shared" si="76"/>
        <v>RV3</v>
      </c>
      <c r="I2204" t="s">
        <v>4340</v>
      </c>
      <c r="J2204" t="s">
        <v>4339</v>
      </c>
    </row>
    <row r="2205" spans="7:10" x14ac:dyDescent="0.2">
      <c r="G2205" t="str">
        <f t="shared" si="77"/>
        <v>RV3PLAYZONE</v>
      </c>
      <c r="H2205" t="str">
        <f t="shared" si="76"/>
        <v>RV3</v>
      </c>
      <c r="I2205" t="s">
        <v>4342</v>
      </c>
      <c r="J2205" t="s">
        <v>4341</v>
      </c>
    </row>
    <row r="2206" spans="7:10" x14ac:dyDescent="0.2">
      <c r="G2206" t="str">
        <f t="shared" si="77"/>
        <v>RV3ROXBOURNE HOSPITAL</v>
      </c>
      <c r="H2206" t="str">
        <f t="shared" si="76"/>
        <v>RV3</v>
      </c>
      <c r="I2206" t="s">
        <v>4344</v>
      </c>
      <c r="J2206" t="s">
        <v>4343</v>
      </c>
    </row>
    <row r="2207" spans="7:10" x14ac:dyDescent="0.2">
      <c r="G2207" t="str">
        <f t="shared" si="77"/>
        <v>RV3SOUTH KENSINGTON &amp; CHELSEA MENTAL HEALTH CENTRE</v>
      </c>
      <c r="H2207" t="str">
        <f t="shared" si="76"/>
        <v>RV3</v>
      </c>
      <c r="I2207" t="s">
        <v>4346</v>
      </c>
      <c r="J2207" t="s">
        <v>4345</v>
      </c>
    </row>
    <row r="2208" spans="7:10" x14ac:dyDescent="0.2">
      <c r="G2208" t="str">
        <f t="shared" si="77"/>
        <v>RV3SOUTH RECOVERY WESTMINSTER</v>
      </c>
      <c r="H2208" t="str">
        <f t="shared" si="76"/>
        <v>RV3</v>
      </c>
      <c r="I2208" t="s">
        <v>4348</v>
      </c>
      <c r="J2208" t="s">
        <v>4347</v>
      </c>
    </row>
    <row r="2209" spans="7:10" x14ac:dyDescent="0.2">
      <c r="G2209" t="str">
        <f t="shared" si="77"/>
        <v>RV3SOUTHALL CMHRC</v>
      </c>
      <c r="H2209" t="str">
        <f t="shared" si="76"/>
        <v>RV3</v>
      </c>
      <c r="I2209" t="s">
        <v>4350</v>
      </c>
      <c r="J2209" t="s">
        <v>4349</v>
      </c>
    </row>
    <row r="2210" spans="7:10" x14ac:dyDescent="0.2">
      <c r="G2210" t="str">
        <f t="shared" si="77"/>
        <v>RV3ST CHARLES HOSPITAL</v>
      </c>
      <c r="H2210" t="str">
        <f t="shared" ref="H2210:H2266" si="78">LEFT(J2210,3)</f>
        <v>RV3</v>
      </c>
      <c r="I2210" t="s">
        <v>4352</v>
      </c>
      <c r="J2210" t="s">
        <v>4351</v>
      </c>
    </row>
    <row r="2211" spans="7:10" x14ac:dyDescent="0.2">
      <c r="G2211" t="str">
        <f t="shared" si="77"/>
        <v>RV3ST MARY'S HOSPITAL</v>
      </c>
      <c r="H2211" t="str">
        <f t="shared" si="78"/>
        <v>RV3</v>
      </c>
      <c r="I2211" t="s">
        <v>265</v>
      </c>
      <c r="J2211" t="s">
        <v>4353</v>
      </c>
    </row>
    <row r="2212" spans="7:10" x14ac:dyDescent="0.2">
      <c r="G2212" t="str">
        <f t="shared" si="77"/>
        <v>RV3ST PANCRAS HOSPITAL</v>
      </c>
      <c r="H2212" t="str">
        <f t="shared" si="78"/>
        <v>RV3</v>
      </c>
      <c r="I2212" t="s">
        <v>4355</v>
      </c>
      <c r="J2212" t="s">
        <v>4354</v>
      </c>
    </row>
    <row r="2213" spans="7:10" x14ac:dyDescent="0.2">
      <c r="G2213" t="str">
        <f t="shared" si="77"/>
        <v>RV3THE GORDON HOSPITAL</v>
      </c>
      <c r="H2213" t="str">
        <f t="shared" si="78"/>
        <v>RV3</v>
      </c>
      <c r="I2213" t="s">
        <v>4357</v>
      </c>
      <c r="J2213" t="s">
        <v>4356</v>
      </c>
    </row>
    <row r="2214" spans="7:10" x14ac:dyDescent="0.2">
      <c r="G2214" t="str">
        <f t="shared" si="77"/>
        <v>RV3TICKFORD MEADOW</v>
      </c>
      <c r="H2214" t="str">
        <f t="shared" si="78"/>
        <v>RV3</v>
      </c>
      <c r="I2214" t="s">
        <v>4359</v>
      </c>
      <c r="J2214" t="s">
        <v>4358</v>
      </c>
    </row>
    <row r="2215" spans="7:10" x14ac:dyDescent="0.2">
      <c r="G2215" t="str">
        <f t="shared" si="77"/>
        <v>RV3TOPAS</v>
      </c>
      <c r="H2215" t="str">
        <f t="shared" si="78"/>
        <v>RV3</v>
      </c>
      <c r="I2215" t="s">
        <v>4361</v>
      </c>
      <c r="J2215" t="s">
        <v>4360</v>
      </c>
    </row>
    <row r="2216" spans="7:10" x14ac:dyDescent="0.2">
      <c r="G2216" t="str">
        <f t="shared" si="77"/>
        <v>RV3UNIVERSITY COLLEGE LONDON HOSPITAL</v>
      </c>
      <c r="H2216" t="str">
        <f t="shared" si="78"/>
        <v>RV3</v>
      </c>
      <c r="I2216" t="s">
        <v>4363</v>
      </c>
      <c r="J2216" t="s">
        <v>4362</v>
      </c>
    </row>
    <row r="2217" spans="7:10" x14ac:dyDescent="0.2">
      <c r="G2217" t="str">
        <f t="shared" si="77"/>
        <v>RV3WEST RECOVERY</v>
      </c>
      <c r="H2217" t="str">
        <f t="shared" si="78"/>
        <v>RV3</v>
      </c>
      <c r="I2217" t="s">
        <v>4365</v>
      </c>
      <c r="J2217" t="s">
        <v>4364</v>
      </c>
    </row>
    <row r="2218" spans="7:10" x14ac:dyDescent="0.2">
      <c r="G2218" t="str">
        <f t="shared" si="77"/>
        <v>RV3WINDSOR INTERMEDIATE CARE UNIT (WICU)</v>
      </c>
      <c r="H2218" t="str">
        <f t="shared" si="78"/>
        <v>RV3</v>
      </c>
      <c r="I2218" t="s">
        <v>4367</v>
      </c>
      <c r="J2218" t="s">
        <v>4366</v>
      </c>
    </row>
    <row r="2219" spans="7:10" x14ac:dyDescent="0.2">
      <c r="G2219" t="str">
        <f t="shared" si="77"/>
        <v>RV3WOODHILL HEALTHCARE</v>
      </c>
      <c r="H2219" t="str">
        <f t="shared" si="78"/>
        <v>RV3</v>
      </c>
      <c r="I2219" t="s">
        <v>4369</v>
      </c>
      <c r="J2219" t="s">
        <v>4368</v>
      </c>
    </row>
    <row r="2220" spans="7:10" x14ac:dyDescent="0.2">
      <c r="G2220" t="str">
        <f t="shared" si="77"/>
        <v>RV5ASSESSMENT LIAISON AND OUTREACH TEAM</v>
      </c>
      <c r="H2220" t="str">
        <f t="shared" si="78"/>
        <v>RV5</v>
      </c>
      <c r="I2220" t="s">
        <v>4371</v>
      </c>
      <c r="J2220" t="s">
        <v>4370</v>
      </c>
    </row>
    <row r="2221" spans="7:10" x14ac:dyDescent="0.2">
      <c r="G2221" t="str">
        <f t="shared" si="77"/>
        <v>RV5BELMONT HILL</v>
      </c>
      <c r="H2221" t="str">
        <f t="shared" si="78"/>
        <v>RV5</v>
      </c>
      <c r="I2221" t="s">
        <v>4373</v>
      </c>
      <c r="J2221" t="s">
        <v>4372</v>
      </c>
    </row>
    <row r="2222" spans="7:10" x14ac:dyDescent="0.2">
      <c r="G2222" t="str">
        <f t="shared" si="77"/>
        <v>RV5BETHLEM ROYAL HOSPITAL</v>
      </c>
      <c r="H2222" t="str">
        <f t="shared" si="78"/>
        <v>RV5</v>
      </c>
      <c r="I2222" t="s">
        <v>4375</v>
      </c>
      <c r="J2222" t="s">
        <v>4374</v>
      </c>
    </row>
    <row r="2223" spans="7:10" x14ac:dyDescent="0.2">
      <c r="G2223" t="str">
        <f t="shared" si="77"/>
        <v>RV5CASCAID</v>
      </c>
      <c r="H2223" t="str">
        <f t="shared" si="78"/>
        <v>RV5</v>
      </c>
      <c r="I2223" t="s">
        <v>4377</v>
      </c>
      <c r="J2223" t="s">
        <v>4376</v>
      </c>
    </row>
    <row r="2224" spans="7:10" x14ac:dyDescent="0.2">
      <c r="G2224" t="str">
        <f t="shared" si="77"/>
        <v>RV5CASCAID (SOUTHWARK)</v>
      </c>
      <c r="H2224" t="str">
        <f t="shared" si="78"/>
        <v>RV5</v>
      </c>
      <c r="I2224" t="s">
        <v>4379</v>
      </c>
      <c r="J2224" t="s">
        <v>4378</v>
      </c>
    </row>
    <row r="2225" spans="7:10" x14ac:dyDescent="0.2">
      <c r="G2225" t="str">
        <f t="shared" si="77"/>
        <v>RV5CLAPHAM PARK TIME BANK</v>
      </c>
      <c r="H2225" t="str">
        <f t="shared" si="78"/>
        <v>RV5</v>
      </c>
      <c r="I2225" t="s">
        <v>4381</v>
      </c>
      <c r="J2225" t="s">
        <v>4380</v>
      </c>
    </row>
    <row r="2226" spans="7:10" x14ac:dyDescent="0.2">
      <c r="G2226" t="str">
        <f t="shared" si="77"/>
        <v>RV5CLAPHAM PARK TIMEBANK</v>
      </c>
      <c r="H2226" t="str">
        <f t="shared" si="78"/>
        <v>RV5</v>
      </c>
      <c r="I2226" t="s">
        <v>4383</v>
      </c>
      <c r="J2226" t="s">
        <v>4382</v>
      </c>
    </row>
    <row r="2227" spans="7:10" x14ac:dyDescent="0.2">
      <c r="G2227" t="str">
        <f t="shared" si="77"/>
        <v>RV5CROYDON MAP WEST</v>
      </c>
      <c r="H2227" t="str">
        <f t="shared" si="78"/>
        <v>RV5</v>
      </c>
      <c r="I2227" t="s">
        <v>4385</v>
      </c>
      <c r="J2227" t="s">
        <v>4384</v>
      </c>
    </row>
    <row r="2228" spans="7:10" x14ac:dyDescent="0.2">
      <c r="G2228" t="str">
        <f t="shared" si="77"/>
        <v>RV5CROYDON PC MENTAL HEALTH</v>
      </c>
      <c r="H2228" t="str">
        <f t="shared" si="78"/>
        <v>RV5</v>
      </c>
      <c r="I2228" t="s">
        <v>4387</v>
      </c>
      <c r="J2228" t="s">
        <v>4386</v>
      </c>
    </row>
    <row r="2229" spans="7:10" x14ac:dyDescent="0.2">
      <c r="G2229" t="str">
        <f t="shared" si="77"/>
        <v>RV5CROYDON SOUTH (MHOA)</v>
      </c>
      <c r="H2229" t="str">
        <f t="shared" si="78"/>
        <v>RV5</v>
      </c>
      <c r="I2229" t="s">
        <v>4389</v>
      </c>
      <c r="J2229" t="s">
        <v>4388</v>
      </c>
    </row>
    <row r="2230" spans="7:10" x14ac:dyDescent="0.2">
      <c r="G2230" t="str">
        <f t="shared" si="77"/>
        <v>RV5DOMUS ANN MOSS WAY</v>
      </c>
      <c r="H2230" t="str">
        <f t="shared" si="78"/>
        <v>RV5</v>
      </c>
      <c r="I2230" t="s">
        <v>4391</v>
      </c>
      <c r="J2230" t="s">
        <v>4390</v>
      </c>
    </row>
    <row r="2231" spans="7:10" x14ac:dyDescent="0.2">
      <c r="G2231" t="str">
        <f t="shared" si="77"/>
        <v>RV5DOMUS GRANVILLE PARK</v>
      </c>
      <c r="H2231" t="str">
        <f t="shared" si="78"/>
        <v>RV5</v>
      </c>
      <c r="I2231" t="s">
        <v>4393</v>
      </c>
      <c r="J2231" t="s">
        <v>4392</v>
      </c>
    </row>
    <row r="2232" spans="7:10" x14ac:dyDescent="0.2">
      <c r="G2232" t="str">
        <f t="shared" si="77"/>
        <v>RV5DOMUS INGLEMERE</v>
      </c>
      <c r="H2232" t="str">
        <f t="shared" si="78"/>
        <v>RV5</v>
      </c>
      <c r="I2232" t="s">
        <v>4395</v>
      </c>
      <c r="J2232" t="s">
        <v>4394</v>
      </c>
    </row>
    <row r="2233" spans="7:10" x14ac:dyDescent="0.2">
      <c r="G2233" t="str">
        <f t="shared" si="77"/>
        <v>RV5LAMBETH CHILD MENTAL HEALTH</v>
      </c>
      <c r="H2233" t="str">
        <f t="shared" si="78"/>
        <v>RV5</v>
      </c>
      <c r="I2233" t="s">
        <v>4397</v>
      </c>
      <c r="J2233" t="s">
        <v>4396</v>
      </c>
    </row>
    <row r="2234" spans="7:10" x14ac:dyDescent="0.2">
      <c r="G2234" t="str">
        <f t="shared" si="77"/>
        <v>RV5LAMBETH SUPPORTED RESIDENCE OFFERTON</v>
      </c>
      <c r="H2234" t="str">
        <f t="shared" si="78"/>
        <v>RV5</v>
      </c>
      <c r="I2234" t="s">
        <v>4399</v>
      </c>
      <c r="J2234" t="s">
        <v>4398</v>
      </c>
    </row>
    <row r="2235" spans="7:10" x14ac:dyDescent="0.2">
      <c r="G2235" t="str">
        <f t="shared" si="77"/>
        <v>RV5LEJIP</v>
      </c>
      <c r="H2235" t="str">
        <f t="shared" si="78"/>
        <v>RV5</v>
      </c>
      <c r="I2235" t="s">
        <v>4401</v>
      </c>
      <c r="J2235" t="s">
        <v>4400</v>
      </c>
    </row>
    <row r="2236" spans="7:10" x14ac:dyDescent="0.2">
      <c r="G2236" t="str">
        <f t="shared" si="77"/>
        <v>RV5LEWISHAM DIP</v>
      </c>
      <c r="H2236" t="str">
        <f t="shared" si="78"/>
        <v>RV5</v>
      </c>
      <c r="I2236" t="s">
        <v>4403</v>
      </c>
      <c r="J2236" t="s">
        <v>4402</v>
      </c>
    </row>
    <row r="2237" spans="7:10" x14ac:dyDescent="0.2">
      <c r="G2237" t="str">
        <f t="shared" si="77"/>
        <v>RV5LEWISHAM HEATHER CLOSE</v>
      </c>
      <c r="H2237" t="str">
        <f t="shared" si="78"/>
        <v>RV5</v>
      </c>
      <c r="I2237" t="s">
        <v>4405</v>
      </c>
      <c r="J2237" t="s">
        <v>4404</v>
      </c>
    </row>
    <row r="2238" spans="7:10" x14ac:dyDescent="0.2">
      <c r="G2238" t="str">
        <f t="shared" si="77"/>
        <v>RV5MAPPIM</v>
      </c>
      <c r="H2238" t="str">
        <f t="shared" si="78"/>
        <v>RV5</v>
      </c>
      <c r="I2238" t="s">
        <v>4407</v>
      </c>
      <c r="J2238" t="s">
        <v>4406</v>
      </c>
    </row>
    <row r="2239" spans="7:10" x14ac:dyDescent="0.2">
      <c r="G2239" t="str">
        <f t="shared" si="77"/>
        <v>RV5MAUDSLEY HOSPITAL</v>
      </c>
      <c r="H2239" t="str">
        <f t="shared" si="78"/>
        <v>RV5</v>
      </c>
      <c r="I2239" t="s">
        <v>4409</v>
      </c>
      <c r="J2239" t="s">
        <v>4408</v>
      </c>
    </row>
    <row r="2240" spans="7:10" x14ac:dyDescent="0.2">
      <c r="G2240" t="str">
        <f t="shared" si="77"/>
        <v>RV5MENTAL HEALTH UNIT</v>
      </c>
      <c r="H2240" t="str">
        <f t="shared" si="78"/>
        <v>RV5</v>
      </c>
      <c r="I2240" t="s">
        <v>3357</v>
      </c>
      <c r="J2240" t="s">
        <v>4410</v>
      </c>
    </row>
    <row r="2241" spans="7:10" x14ac:dyDescent="0.2">
      <c r="G2241" t="str">
        <f t="shared" si="77"/>
        <v>RV5MHILD SECTION (SOUTHWARK)</v>
      </c>
      <c r="H2241" t="str">
        <f t="shared" si="78"/>
        <v>RV5</v>
      </c>
      <c r="I2241" t="s">
        <v>4412</v>
      </c>
      <c r="J2241" t="s">
        <v>4411</v>
      </c>
    </row>
    <row r="2242" spans="7:10" x14ac:dyDescent="0.2">
      <c r="G2242" t="str">
        <f t="shared" si="77"/>
        <v>RV5MHOA CROYDON NORTH</v>
      </c>
      <c r="H2242" t="str">
        <f t="shared" si="78"/>
        <v>RV5</v>
      </c>
      <c r="I2242" t="s">
        <v>4414</v>
      </c>
      <c r="J2242" t="s">
        <v>4413</v>
      </c>
    </row>
    <row r="2243" spans="7:10" x14ac:dyDescent="0.2">
      <c r="G2243" t="str">
        <f t="shared" ref="G2243:G2300" si="79">H2243&amp;I2243</f>
        <v>RV5MHOA GREENVALE NURSING HOME</v>
      </c>
      <c r="H2243" t="str">
        <f t="shared" si="78"/>
        <v>RV5</v>
      </c>
      <c r="I2243" t="s">
        <v>4416</v>
      </c>
      <c r="J2243" t="s">
        <v>4415</v>
      </c>
    </row>
    <row r="2244" spans="7:10" x14ac:dyDescent="0.2">
      <c r="G2244" t="str">
        <f t="shared" si="79"/>
        <v>RV5MHOA LAMBETH</v>
      </c>
      <c r="H2244" t="str">
        <f t="shared" si="78"/>
        <v>RV5</v>
      </c>
      <c r="I2244" t="s">
        <v>4418</v>
      </c>
      <c r="J2244" t="s">
        <v>4417</v>
      </c>
    </row>
    <row r="2245" spans="7:10" x14ac:dyDescent="0.2">
      <c r="G2245" t="str">
        <f t="shared" si="79"/>
        <v>RV5N&amp;S CAMHS ASH ADOLESCENT UNIT</v>
      </c>
      <c r="H2245" t="str">
        <f t="shared" si="78"/>
        <v>RV5</v>
      </c>
      <c r="I2245" t="s">
        <v>4420</v>
      </c>
      <c r="J2245" t="s">
        <v>4419</v>
      </c>
    </row>
    <row r="2246" spans="7:10" x14ac:dyDescent="0.2">
      <c r="G2246" t="str">
        <f t="shared" si="79"/>
        <v>RV5N&amp;S CAMHS OAK ADOLESCENT UNIT</v>
      </c>
      <c r="H2246" t="str">
        <f t="shared" si="78"/>
        <v>RV5</v>
      </c>
      <c r="I2246" t="s">
        <v>4422</v>
      </c>
      <c r="J2246" t="s">
        <v>4421</v>
      </c>
    </row>
    <row r="2247" spans="7:10" x14ac:dyDescent="0.2">
      <c r="G2247" t="str">
        <f t="shared" si="79"/>
        <v>RV5NATIONAL MBU - COMMUNITY ASSESSMENT &amp; TREATMENT</v>
      </c>
      <c r="H2247" t="str">
        <f t="shared" si="78"/>
        <v>RV5</v>
      </c>
      <c r="I2247" t="s">
        <v>4424</v>
      </c>
      <c r="J2247" t="s">
        <v>4423</v>
      </c>
    </row>
    <row r="2248" spans="7:10" x14ac:dyDescent="0.2">
      <c r="G2248" t="str">
        <f t="shared" si="79"/>
        <v>RV5NEURO &amp; MEM DISORDERS</v>
      </c>
      <c r="H2248" t="str">
        <f t="shared" si="78"/>
        <v>RV5</v>
      </c>
      <c r="I2248" t="s">
        <v>4426</v>
      </c>
      <c r="J2248" t="s">
        <v>4425</v>
      </c>
    </row>
    <row r="2249" spans="7:10" x14ac:dyDescent="0.2">
      <c r="G2249" t="str">
        <f t="shared" si="79"/>
        <v>RV5OASIS</v>
      </c>
      <c r="H2249" t="str">
        <f t="shared" si="78"/>
        <v>RV5</v>
      </c>
      <c r="I2249" t="s">
        <v>4428</v>
      </c>
      <c r="J2249" t="s">
        <v>4427</v>
      </c>
    </row>
    <row r="2250" spans="7:10" x14ac:dyDescent="0.2">
      <c r="G2250" t="str">
        <f t="shared" si="79"/>
        <v>RV5SALVATION ARMY</v>
      </c>
      <c r="H2250" t="str">
        <f t="shared" si="78"/>
        <v>RV5</v>
      </c>
      <c r="I2250" t="s">
        <v>4430</v>
      </c>
      <c r="J2250" t="s">
        <v>4429</v>
      </c>
    </row>
    <row r="2251" spans="7:10" x14ac:dyDescent="0.2">
      <c r="G2251" t="str">
        <f t="shared" si="79"/>
        <v>RV5SOUTH SOUTHWARK MHOA</v>
      </c>
      <c r="H2251" t="str">
        <f t="shared" si="78"/>
        <v>RV5</v>
      </c>
      <c r="I2251" t="s">
        <v>4432</v>
      </c>
      <c r="J2251" t="s">
        <v>4431</v>
      </c>
    </row>
    <row r="2252" spans="7:10" x14ac:dyDescent="0.2">
      <c r="G2252" t="str">
        <f t="shared" si="79"/>
        <v>RV5SOUTHWARK HIGH SUPPORT REHABILITATION</v>
      </c>
      <c r="H2252" t="str">
        <f t="shared" si="78"/>
        <v>RV5</v>
      </c>
      <c r="I2252" t="s">
        <v>4434</v>
      </c>
      <c r="J2252" t="s">
        <v>4433</v>
      </c>
    </row>
    <row r="2253" spans="7:10" x14ac:dyDescent="0.2">
      <c r="G2253" t="str">
        <f t="shared" si="79"/>
        <v>RV5ST THOMAS' HOSPITAL (MENTAL HEALTH UNIT)</v>
      </c>
      <c r="H2253" t="str">
        <f t="shared" si="78"/>
        <v>RV5</v>
      </c>
      <c r="I2253" t="s">
        <v>4436</v>
      </c>
      <c r="J2253" t="s">
        <v>4435</v>
      </c>
    </row>
    <row r="2254" spans="7:10" x14ac:dyDescent="0.2">
      <c r="G2254" t="str">
        <f t="shared" si="79"/>
        <v>RV5THE LADYWELL UNIT</v>
      </c>
      <c r="H2254" t="str">
        <f t="shared" si="78"/>
        <v>RV5</v>
      </c>
      <c r="I2254" t="s">
        <v>4438</v>
      </c>
      <c r="J2254" t="s">
        <v>4437</v>
      </c>
    </row>
    <row r="2255" spans="7:10" x14ac:dyDescent="0.2">
      <c r="G2255" t="str">
        <f t="shared" si="79"/>
        <v>RV5THE LAMBETH HOSPITAL</v>
      </c>
      <c r="H2255" t="str">
        <f t="shared" si="78"/>
        <v>RV5</v>
      </c>
      <c r="I2255" t="s">
        <v>4440</v>
      </c>
      <c r="J2255" t="s">
        <v>4439</v>
      </c>
    </row>
    <row r="2256" spans="7:10" x14ac:dyDescent="0.2">
      <c r="G2256" t="str">
        <f t="shared" si="79"/>
        <v>RV5WARD IN THE COMMUNITY</v>
      </c>
      <c r="H2256" t="str">
        <f t="shared" si="78"/>
        <v>RV5</v>
      </c>
      <c r="I2256" t="s">
        <v>4442</v>
      </c>
      <c r="J2256" t="s">
        <v>4441</v>
      </c>
    </row>
    <row r="2257" spans="7:10" x14ac:dyDescent="0.2">
      <c r="G2257" t="str">
        <f t="shared" si="79"/>
        <v>RV5WOMENS SERVICE CROYDON</v>
      </c>
      <c r="H2257" t="str">
        <f t="shared" si="78"/>
        <v>RV5</v>
      </c>
      <c r="I2257" t="s">
        <v>4444</v>
      </c>
      <c r="J2257" t="s">
        <v>4443</v>
      </c>
    </row>
    <row r="2258" spans="7:10" x14ac:dyDescent="0.2">
      <c r="G2258" t="str">
        <f t="shared" si="79"/>
        <v>RV9ALCOHOL WITHDRAWN PROG</v>
      </c>
      <c r="H2258" t="str">
        <f t="shared" si="78"/>
        <v>RV9</v>
      </c>
      <c r="I2258" t="s">
        <v>4446</v>
      </c>
      <c r="J2258" t="s">
        <v>4445</v>
      </c>
    </row>
    <row r="2259" spans="7:10" x14ac:dyDescent="0.2">
      <c r="G2259" t="str">
        <f t="shared" si="79"/>
        <v>RV9ALDERSON RESOURCE</v>
      </c>
      <c r="H2259" t="str">
        <f t="shared" si="78"/>
        <v>RV9</v>
      </c>
      <c r="I2259" t="s">
        <v>4448</v>
      </c>
      <c r="J2259" t="s">
        <v>4447</v>
      </c>
    </row>
    <row r="2260" spans="7:10" x14ac:dyDescent="0.2">
      <c r="G2260" t="str">
        <f t="shared" si="79"/>
        <v>RV9ALFRED BEAN HOSPITAL</v>
      </c>
      <c r="H2260" t="str">
        <f t="shared" si="78"/>
        <v>RV9</v>
      </c>
      <c r="I2260" t="s">
        <v>4450</v>
      </c>
      <c r="J2260" t="s">
        <v>4449</v>
      </c>
    </row>
    <row r="2261" spans="7:10" x14ac:dyDescent="0.2">
      <c r="G2261" t="str">
        <f t="shared" si="79"/>
        <v>RV9AVONDALE IN-PATIENT 101740</v>
      </c>
      <c r="H2261" t="str">
        <f t="shared" si="78"/>
        <v>RV9</v>
      </c>
      <c r="I2261" t="s">
        <v>4452</v>
      </c>
      <c r="J2261" t="s">
        <v>4451</v>
      </c>
    </row>
    <row r="2262" spans="7:10" x14ac:dyDescent="0.2">
      <c r="G2262" t="str">
        <f t="shared" si="79"/>
        <v>RV9BEECH WARD IN-PATIENT</v>
      </c>
      <c r="H2262" t="str">
        <f t="shared" si="78"/>
        <v>RV9</v>
      </c>
      <c r="I2262" t="s">
        <v>4454</v>
      </c>
      <c r="J2262" t="s">
        <v>4453</v>
      </c>
    </row>
    <row r="2263" spans="7:10" x14ac:dyDescent="0.2">
      <c r="G2263" t="str">
        <f t="shared" si="79"/>
        <v>RV9BRIDLINGTON &amp; DISTRICT HOSPITAL</v>
      </c>
      <c r="H2263" t="str">
        <f t="shared" si="78"/>
        <v>RV9</v>
      </c>
      <c r="I2263" t="s">
        <v>4456</v>
      </c>
      <c r="J2263" t="s">
        <v>4455</v>
      </c>
    </row>
    <row r="2264" spans="7:10" x14ac:dyDescent="0.2">
      <c r="G2264" t="str">
        <f t="shared" si="79"/>
        <v>RV9BUCKROSE WARD</v>
      </c>
      <c r="H2264" t="str">
        <f t="shared" si="78"/>
        <v>RV9</v>
      </c>
      <c r="I2264" t="s">
        <v>4458</v>
      </c>
      <c r="J2264" t="s">
        <v>4457</v>
      </c>
    </row>
    <row r="2265" spans="7:10" x14ac:dyDescent="0.2">
      <c r="G2265" t="str">
        <f t="shared" si="79"/>
        <v>RV9BUCKROSE WARD IN-PATIENT 101724</v>
      </c>
      <c r="H2265" t="str">
        <f t="shared" si="78"/>
        <v>RV9</v>
      </c>
      <c r="I2265" t="s">
        <v>4460</v>
      </c>
      <c r="J2265" t="s">
        <v>4459</v>
      </c>
    </row>
    <row r="2266" spans="7:10" x14ac:dyDescent="0.2">
      <c r="G2266" t="str">
        <f t="shared" si="79"/>
        <v>RV9CAT HULL</v>
      </c>
      <c r="H2266" t="str">
        <f t="shared" si="78"/>
        <v>RV9</v>
      </c>
      <c r="I2266" t="s">
        <v>4462</v>
      </c>
      <c r="J2266" t="s">
        <v>4461</v>
      </c>
    </row>
    <row r="2267" spans="7:10" x14ac:dyDescent="0.2">
      <c r="G2267" t="str">
        <f t="shared" si="79"/>
        <v>RV9CRYSTAL VILLAS</v>
      </c>
      <c r="H2267" t="str">
        <f t="shared" ref="H2267:H2320" si="80">LEFT(J2267,3)</f>
        <v>RV9</v>
      </c>
      <c r="I2267" t="s">
        <v>4464</v>
      </c>
      <c r="J2267" t="s">
        <v>4463</v>
      </c>
    </row>
    <row r="2268" spans="7:10" x14ac:dyDescent="0.2">
      <c r="G2268" t="str">
        <f t="shared" si="79"/>
        <v>RV9CTLD EAST 103601</v>
      </c>
      <c r="H2268" t="str">
        <f t="shared" si="80"/>
        <v>RV9</v>
      </c>
      <c r="I2268" t="s">
        <v>4466</v>
      </c>
      <c r="J2268" t="s">
        <v>4465</v>
      </c>
    </row>
    <row r="2269" spans="7:10" x14ac:dyDescent="0.2">
      <c r="G2269" t="str">
        <f t="shared" si="79"/>
        <v>RV9CTLD EAST RIDING</v>
      </c>
      <c r="H2269" t="str">
        <f t="shared" si="80"/>
        <v>RV9</v>
      </c>
      <c r="I2269" t="s">
        <v>4468</v>
      </c>
      <c r="J2269" t="s">
        <v>4467</v>
      </c>
    </row>
    <row r="2270" spans="7:10" x14ac:dyDescent="0.2">
      <c r="G2270" t="str">
        <f t="shared" si="79"/>
        <v>RV9CTLD WEST 103601</v>
      </c>
      <c r="H2270" t="str">
        <f t="shared" si="80"/>
        <v>RV9</v>
      </c>
      <c r="I2270" t="s">
        <v>4470</v>
      </c>
      <c r="J2270" t="s">
        <v>4469</v>
      </c>
    </row>
    <row r="2271" spans="7:10" x14ac:dyDescent="0.2">
      <c r="G2271" t="str">
        <f t="shared" si="79"/>
        <v>RV9DEPARTMENT OF PSYCHOLOGICAL MEDICINE</v>
      </c>
      <c r="H2271" t="str">
        <f t="shared" si="80"/>
        <v>RV9</v>
      </c>
      <c r="I2271" t="s">
        <v>3391</v>
      </c>
      <c r="J2271" t="s">
        <v>4471</v>
      </c>
    </row>
    <row r="2272" spans="7:10" x14ac:dyDescent="0.2">
      <c r="G2272" t="str">
        <f t="shared" si="79"/>
        <v>RV9DIABETES</v>
      </c>
      <c r="H2272" t="str">
        <f t="shared" si="80"/>
        <v>RV9</v>
      </c>
      <c r="I2272" t="s">
        <v>4473</v>
      </c>
      <c r="J2272" t="s">
        <v>4472</v>
      </c>
    </row>
    <row r="2273" spans="7:10" x14ac:dyDescent="0.2">
      <c r="G2273" t="str">
        <f t="shared" si="79"/>
        <v>RV9EAST RIDING COMMUNITY HOSPITAL</v>
      </c>
      <c r="H2273" t="str">
        <f t="shared" si="80"/>
        <v>RV9</v>
      </c>
      <c r="I2273" t="s">
        <v>4475</v>
      </c>
      <c r="J2273" t="s">
        <v>4474</v>
      </c>
    </row>
    <row r="2274" spans="7:10" x14ac:dyDescent="0.2">
      <c r="G2274" t="str">
        <f t="shared" si="79"/>
        <v>RV9ENT (HEY)</v>
      </c>
      <c r="H2274" t="str">
        <f t="shared" si="80"/>
        <v>RV9</v>
      </c>
      <c r="I2274" t="s">
        <v>4477</v>
      </c>
      <c r="J2274" t="s">
        <v>4476</v>
      </c>
    </row>
    <row r="2275" spans="7:10" x14ac:dyDescent="0.2">
      <c r="G2275" t="str">
        <f t="shared" si="79"/>
        <v>RV9ER CAT</v>
      </c>
      <c r="H2275" t="str">
        <f t="shared" si="80"/>
        <v>RV9</v>
      </c>
      <c r="I2275" t="s">
        <v>4479</v>
      </c>
      <c r="J2275" t="s">
        <v>4478</v>
      </c>
    </row>
    <row r="2276" spans="7:10" x14ac:dyDescent="0.2">
      <c r="G2276" t="str">
        <f t="shared" si="79"/>
        <v>RV9ER SHARED CARE LAIRGATE 103815</v>
      </c>
      <c r="H2276" t="str">
        <f t="shared" si="80"/>
        <v>RV9</v>
      </c>
      <c r="I2276" t="s">
        <v>4481</v>
      </c>
      <c r="J2276" t="s">
        <v>4480</v>
      </c>
    </row>
    <row r="2277" spans="7:10" x14ac:dyDescent="0.2">
      <c r="G2277" t="str">
        <f t="shared" si="79"/>
        <v>RV9ERSDS</v>
      </c>
      <c r="H2277" t="str">
        <f t="shared" si="80"/>
        <v>RV9</v>
      </c>
      <c r="I2277" t="s">
        <v>4483</v>
      </c>
      <c r="J2277" t="s">
        <v>4482</v>
      </c>
    </row>
    <row r="2278" spans="7:10" x14ac:dyDescent="0.2">
      <c r="G2278" t="str">
        <f t="shared" si="79"/>
        <v>RV9ERYPSM</v>
      </c>
      <c r="H2278" t="str">
        <f t="shared" si="80"/>
        <v>RV9</v>
      </c>
      <c r="I2278" t="s">
        <v>4485</v>
      </c>
      <c r="J2278" t="s">
        <v>4484</v>
      </c>
    </row>
    <row r="2279" spans="7:10" x14ac:dyDescent="0.2">
      <c r="G2279" t="str">
        <f t="shared" si="79"/>
        <v>RV9GOOLE &amp; DISTRICT HOSPITAL</v>
      </c>
      <c r="H2279" t="str">
        <f t="shared" si="80"/>
        <v>RV9</v>
      </c>
      <c r="I2279" t="s">
        <v>4487</v>
      </c>
      <c r="J2279" t="s">
        <v>4486</v>
      </c>
    </row>
    <row r="2280" spans="7:10" x14ac:dyDescent="0.2">
      <c r="G2280" t="str">
        <f t="shared" si="79"/>
        <v>RV9GOOLE SSMS</v>
      </c>
      <c r="H2280" t="str">
        <f t="shared" si="80"/>
        <v>RV9</v>
      </c>
      <c r="I2280" t="s">
        <v>4491</v>
      </c>
      <c r="J2280" t="s">
        <v>4490</v>
      </c>
    </row>
    <row r="2281" spans="7:10" x14ac:dyDescent="0.2">
      <c r="G2281" t="str">
        <f t="shared" si="79"/>
        <v>RV9GRANVILLE COURT NURSING HOME</v>
      </c>
      <c r="H2281" t="str">
        <f t="shared" si="80"/>
        <v>RV9</v>
      </c>
      <c r="I2281" t="s">
        <v>4493</v>
      </c>
      <c r="J2281" t="s">
        <v>4492</v>
      </c>
    </row>
    <row r="2282" spans="7:10" x14ac:dyDescent="0.2">
      <c r="G2282" t="str">
        <f t="shared" si="79"/>
        <v>RV9GREEN TREES IN-PATIENT 101772</v>
      </c>
      <c r="H2282" t="str">
        <f t="shared" si="80"/>
        <v>RV9</v>
      </c>
      <c r="I2282" t="s">
        <v>4495</v>
      </c>
      <c r="J2282" t="s">
        <v>4494</v>
      </c>
    </row>
    <row r="2283" spans="7:10" x14ac:dyDescent="0.2">
      <c r="G2283" t="str">
        <f t="shared" si="79"/>
        <v>RV9HAWTHORNE CT IN-PATIENT 101720</v>
      </c>
      <c r="H2283" t="str">
        <f t="shared" si="80"/>
        <v>RV9</v>
      </c>
      <c r="I2283" t="s">
        <v>4497</v>
      </c>
      <c r="J2283" t="s">
        <v>4496</v>
      </c>
    </row>
    <row r="2284" spans="7:10" x14ac:dyDescent="0.2">
      <c r="G2284" t="str">
        <f t="shared" si="79"/>
        <v>RV9HIT &amp; ED EAST RIDING</v>
      </c>
      <c r="H2284" t="str">
        <f t="shared" si="80"/>
        <v>RV9</v>
      </c>
      <c r="I2284" t="s">
        <v>4499</v>
      </c>
      <c r="J2284" t="s">
        <v>4498</v>
      </c>
    </row>
    <row r="2285" spans="7:10" x14ac:dyDescent="0.2">
      <c r="G2285" t="str">
        <f t="shared" si="79"/>
        <v>RV9HIT &amp; ED HULL 101700</v>
      </c>
      <c r="H2285" t="str">
        <f t="shared" si="80"/>
        <v>RV9</v>
      </c>
      <c r="I2285" t="s">
        <v>4501</v>
      </c>
      <c r="J2285" t="s">
        <v>4500</v>
      </c>
    </row>
    <row r="2286" spans="7:10" x14ac:dyDescent="0.2">
      <c r="G2286" t="str">
        <f t="shared" si="79"/>
        <v>RV9HORNSEA COTTAGE HOSPITAL</v>
      </c>
      <c r="H2286" t="str">
        <f t="shared" si="80"/>
        <v>RV9</v>
      </c>
      <c r="I2286" t="s">
        <v>4503</v>
      </c>
      <c r="J2286" t="s">
        <v>4502</v>
      </c>
    </row>
    <row r="2287" spans="7:10" x14ac:dyDescent="0.2">
      <c r="G2287" t="str">
        <f t="shared" si="79"/>
        <v xml:space="preserve">RV9HUMBER CENTRE </v>
      </c>
      <c r="H2287" t="str">
        <f t="shared" si="80"/>
        <v>RV9</v>
      </c>
      <c r="I2287" t="s">
        <v>4505</v>
      </c>
      <c r="J2287" t="s">
        <v>4504</v>
      </c>
    </row>
    <row r="2288" spans="7:10" x14ac:dyDescent="0.2">
      <c r="G2288" t="str">
        <f t="shared" si="79"/>
        <v>RV9HUMBER INTERMEDIATE CARE</v>
      </c>
      <c r="H2288" t="str">
        <f t="shared" si="80"/>
        <v>RV9</v>
      </c>
      <c r="I2288" t="s">
        <v>4509</v>
      </c>
      <c r="J2288" t="s">
        <v>4508</v>
      </c>
    </row>
    <row r="2289" spans="7:10" x14ac:dyDescent="0.2">
      <c r="G2289" t="str">
        <f t="shared" si="79"/>
        <v>RV9HYPSM</v>
      </c>
      <c r="H2289" t="str">
        <f t="shared" si="80"/>
        <v>RV9</v>
      </c>
      <c r="I2289" t="s">
        <v>4511</v>
      </c>
      <c r="J2289" t="s">
        <v>4510</v>
      </c>
    </row>
    <row r="2290" spans="7:10" x14ac:dyDescent="0.2">
      <c r="G2290" t="str">
        <f t="shared" si="79"/>
        <v>RV9INSPIRE</v>
      </c>
      <c r="H2290" t="str">
        <f t="shared" si="80"/>
        <v>RV9</v>
      </c>
      <c r="I2290" t="s">
        <v>4507</v>
      </c>
      <c r="J2290" t="s">
        <v>4506</v>
      </c>
    </row>
    <row r="2291" spans="7:10" x14ac:dyDescent="0.2">
      <c r="G2291" t="str">
        <f t="shared" si="79"/>
        <v>RV9KELDGATE</v>
      </c>
      <c r="H2291" t="str">
        <f t="shared" si="80"/>
        <v>RV9</v>
      </c>
      <c r="I2291" t="s">
        <v>4513</v>
      </c>
      <c r="J2291" t="s">
        <v>4512</v>
      </c>
    </row>
    <row r="2292" spans="7:10" x14ac:dyDescent="0.2">
      <c r="G2292" t="str">
        <f t="shared" si="79"/>
        <v>RV9LAIRGATE</v>
      </c>
      <c r="H2292" t="str">
        <f t="shared" si="80"/>
        <v>RV9</v>
      </c>
      <c r="I2292" t="s">
        <v>4515</v>
      </c>
      <c r="J2292" t="s">
        <v>4514</v>
      </c>
    </row>
    <row r="2293" spans="7:10" x14ac:dyDescent="0.2">
      <c r="G2293" t="str">
        <f t="shared" si="79"/>
        <v>RV9LILAC WARD IN-PATIENT</v>
      </c>
      <c r="H2293" t="str">
        <f t="shared" si="80"/>
        <v>RV9</v>
      </c>
      <c r="I2293" t="s">
        <v>4517</v>
      </c>
      <c r="J2293" t="s">
        <v>4516</v>
      </c>
    </row>
    <row r="2294" spans="7:10" x14ac:dyDescent="0.2">
      <c r="G2294" t="str">
        <f t="shared" si="79"/>
        <v>RV9MAISTER LODGE</v>
      </c>
      <c r="H2294" t="str">
        <f t="shared" si="80"/>
        <v>RV9</v>
      </c>
      <c r="I2294" t="s">
        <v>4519</v>
      </c>
      <c r="J2294" t="s">
        <v>4518</v>
      </c>
    </row>
    <row r="2295" spans="7:10" x14ac:dyDescent="0.2">
      <c r="G2295" t="str">
        <f t="shared" si="79"/>
        <v>RV9MALTON HOSPITAL</v>
      </c>
      <c r="H2295" t="str">
        <f t="shared" si="80"/>
        <v>RV9</v>
      </c>
      <c r="I2295" t="s">
        <v>4521</v>
      </c>
      <c r="J2295" t="s">
        <v>4520</v>
      </c>
    </row>
    <row r="2296" spans="7:10" x14ac:dyDescent="0.2">
      <c r="G2296" t="str">
        <f t="shared" si="79"/>
        <v>RV9MEMORY SERV - YOUNG PEOP 101763</v>
      </c>
      <c r="H2296" t="str">
        <f t="shared" si="80"/>
        <v>RV9</v>
      </c>
      <c r="I2296" t="s">
        <v>4523</v>
      </c>
      <c r="J2296" t="s">
        <v>4522</v>
      </c>
    </row>
    <row r="2297" spans="7:10" x14ac:dyDescent="0.2">
      <c r="G2297" t="str">
        <f t="shared" si="79"/>
        <v>RV9MILL VIEW COURT</v>
      </c>
      <c r="H2297" t="str">
        <f t="shared" si="80"/>
        <v>RV9</v>
      </c>
      <c r="I2297" t="s">
        <v>4525</v>
      </c>
      <c r="J2297" t="s">
        <v>4524</v>
      </c>
    </row>
    <row r="2298" spans="7:10" x14ac:dyDescent="0.2">
      <c r="G2298" t="str">
        <f t="shared" si="79"/>
        <v>RV9MILL VIEW LODGE</v>
      </c>
      <c r="H2298" t="str">
        <f t="shared" si="80"/>
        <v>RV9</v>
      </c>
      <c r="I2298" t="s">
        <v>4527</v>
      </c>
      <c r="J2298" t="s">
        <v>4526</v>
      </c>
    </row>
    <row r="2299" spans="7:10" x14ac:dyDescent="0.2">
      <c r="G2299" t="str">
        <f t="shared" si="79"/>
        <v>RV9NEW BRIDGES</v>
      </c>
      <c r="H2299" t="str">
        <f t="shared" si="80"/>
        <v>RV9</v>
      </c>
      <c r="I2299" t="s">
        <v>4529</v>
      </c>
      <c r="J2299" t="s">
        <v>4528</v>
      </c>
    </row>
    <row r="2300" spans="7:10" x14ac:dyDescent="0.2">
      <c r="G2300" t="str">
        <f t="shared" si="79"/>
        <v>RV9NEWBRIDGES IN-PATIENT 101742</v>
      </c>
      <c r="H2300" t="str">
        <f t="shared" si="80"/>
        <v>RV9</v>
      </c>
      <c r="I2300" t="s">
        <v>4531</v>
      </c>
      <c r="J2300" t="s">
        <v>4530</v>
      </c>
    </row>
    <row r="2301" spans="7:10" x14ac:dyDescent="0.2">
      <c r="G2301" t="str">
        <f t="shared" ref="G2301:G2357" si="81">H2301&amp;I2301</f>
        <v>RV9NIDDERDALE</v>
      </c>
      <c r="H2301" t="str">
        <f t="shared" si="80"/>
        <v>RV9</v>
      </c>
      <c r="I2301" t="s">
        <v>4533</v>
      </c>
      <c r="J2301" t="s">
        <v>4532</v>
      </c>
    </row>
    <row r="2302" spans="7:10" x14ac:dyDescent="0.2">
      <c r="G2302" t="str">
        <f t="shared" si="81"/>
        <v>RV9PICU IN-PATIENT 101773</v>
      </c>
      <c r="H2302" t="str">
        <f t="shared" si="80"/>
        <v>RV9</v>
      </c>
      <c r="I2302" t="s">
        <v>4535</v>
      </c>
      <c r="J2302" t="s">
        <v>4534</v>
      </c>
    </row>
    <row r="2303" spans="7:10" x14ac:dyDescent="0.2">
      <c r="G2303" t="str">
        <f t="shared" si="81"/>
        <v>RV9PINE VIEW</v>
      </c>
      <c r="H2303" t="str">
        <f t="shared" si="80"/>
        <v>RV9</v>
      </c>
      <c r="I2303" t="s">
        <v>4489</v>
      </c>
      <c r="J2303" t="s">
        <v>4488</v>
      </c>
    </row>
    <row r="2304" spans="7:10" x14ac:dyDescent="0.2">
      <c r="G2304" t="str">
        <f t="shared" si="81"/>
        <v>RV9PRIORY VIEW CTLD</v>
      </c>
      <c r="H2304" t="str">
        <f t="shared" si="80"/>
        <v>RV9</v>
      </c>
      <c r="I2304" t="s">
        <v>4537</v>
      </c>
      <c r="J2304" t="s">
        <v>4536</v>
      </c>
    </row>
    <row r="2305" spans="7:10" x14ac:dyDescent="0.2">
      <c r="G2305" t="str">
        <f t="shared" si="81"/>
        <v>RV9RHEUMATOLOGY (HEY)</v>
      </c>
      <c r="H2305" t="str">
        <f t="shared" si="80"/>
        <v>RV9</v>
      </c>
      <c r="I2305" t="s">
        <v>4539</v>
      </c>
      <c r="J2305" t="s">
        <v>4538</v>
      </c>
    </row>
    <row r="2306" spans="7:10" x14ac:dyDescent="0.2">
      <c r="G2306" t="str">
        <f t="shared" si="81"/>
        <v>RV9ROSEDALE</v>
      </c>
      <c r="H2306" t="str">
        <f t="shared" si="80"/>
        <v>RV9</v>
      </c>
      <c r="I2306" t="s">
        <v>4541</v>
      </c>
      <c r="J2306" t="s">
        <v>4540</v>
      </c>
    </row>
    <row r="2307" spans="7:10" x14ac:dyDescent="0.2">
      <c r="G2307" t="str">
        <f t="shared" si="81"/>
        <v>RV9RST EAST RIDING EAST 101715</v>
      </c>
      <c r="H2307" t="str">
        <f t="shared" si="80"/>
        <v>RV9</v>
      </c>
      <c r="I2307" t="s">
        <v>4543</v>
      </c>
      <c r="J2307" t="s">
        <v>4542</v>
      </c>
    </row>
    <row r="2308" spans="7:10" x14ac:dyDescent="0.2">
      <c r="G2308" t="str">
        <f t="shared" si="81"/>
        <v>RV9RST EAST RIDING WEST 101723</v>
      </c>
      <c r="H2308" t="str">
        <f t="shared" si="80"/>
        <v>RV9</v>
      </c>
      <c r="I2308" t="s">
        <v>4545</v>
      </c>
      <c r="J2308" t="s">
        <v>4544</v>
      </c>
    </row>
    <row r="2309" spans="7:10" x14ac:dyDescent="0.2">
      <c r="G2309" t="str">
        <f t="shared" si="81"/>
        <v>RV9RST EAST RIDING WEST 101733</v>
      </c>
      <c r="H2309" t="str">
        <f t="shared" si="80"/>
        <v>RV9</v>
      </c>
      <c r="I2309" t="s">
        <v>4547</v>
      </c>
      <c r="J2309" t="s">
        <v>4546</v>
      </c>
    </row>
    <row r="2310" spans="7:10" x14ac:dyDescent="0.2">
      <c r="G2310" t="str">
        <f t="shared" si="81"/>
        <v>RV9RST ER EAST - BRID</v>
      </c>
      <c r="H2310" t="str">
        <f t="shared" si="80"/>
        <v>RV9</v>
      </c>
      <c r="I2310" t="s">
        <v>4549</v>
      </c>
      <c r="J2310" t="s">
        <v>4548</v>
      </c>
    </row>
    <row r="2311" spans="7:10" x14ac:dyDescent="0.2">
      <c r="G2311" t="str">
        <f t="shared" si="81"/>
        <v>RV9RST ER EAST - DRIFF</v>
      </c>
      <c r="H2311" t="str">
        <f t="shared" si="80"/>
        <v>RV9</v>
      </c>
      <c r="I2311" t="s">
        <v>4551</v>
      </c>
      <c r="J2311" t="s">
        <v>4550</v>
      </c>
    </row>
    <row r="2312" spans="7:10" x14ac:dyDescent="0.2">
      <c r="G2312" t="str">
        <f t="shared" si="81"/>
        <v>RV9RST ER EAST - HOLD</v>
      </c>
      <c r="H2312" t="str">
        <f t="shared" si="80"/>
        <v>RV9</v>
      </c>
      <c r="I2312" t="s">
        <v>4553</v>
      </c>
      <c r="J2312" t="s">
        <v>4552</v>
      </c>
    </row>
    <row r="2313" spans="7:10" x14ac:dyDescent="0.2">
      <c r="G2313" t="str">
        <f t="shared" si="81"/>
        <v>RV9SOUTHCOATES ANNEX</v>
      </c>
      <c r="H2313" t="str">
        <f t="shared" si="80"/>
        <v>RV9</v>
      </c>
      <c r="I2313" t="s">
        <v>4555</v>
      </c>
      <c r="J2313" t="s">
        <v>4554</v>
      </c>
    </row>
    <row r="2314" spans="7:10" x14ac:dyDescent="0.2">
      <c r="G2314" t="str">
        <f t="shared" si="81"/>
        <v>RV9SPA HULL</v>
      </c>
      <c r="H2314" t="str">
        <f t="shared" si="80"/>
        <v>RV9</v>
      </c>
      <c r="I2314" t="s">
        <v>4557</v>
      </c>
      <c r="J2314" t="s">
        <v>4556</v>
      </c>
    </row>
    <row r="2315" spans="7:10" x14ac:dyDescent="0.2">
      <c r="G2315" t="str">
        <f t="shared" si="81"/>
        <v>RV9SPECIALIST PSYCHOTHERAPY</v>
      </c>
      <c r="H2315" t="str">
        <f t="shared" si="80"/>
        <v>RV9</v>
      </c>
      <c r="I2315" t="s">
        <v>4559</v>
      </c>
      <c r="J2315" t="s">
        <v>4558</v>
      </c>
    </row>
    <row r="2316" spans="7:10" x14ac:dyDescent="0.2">
      <c r="G2316" t="str">
        <f t="shared" si="81"/>
        <v>RV9Specialist Treatment and Recovery unit</v>
      </c>
      <c r="H2316" t="str">
        <f t="shared" si="80"/>
        <v>RV9</v>
      </c>
      <c r="I2316" t="s">
        <v>14219</v>
      </c>
      <c r="J2316" t="s">
        <v>4453</v>
      </c>
    </row>
    <row r="2317" spans="7:10" x14ac:dyDescent="0.2">
      <c r="G2317" t="str">
        <f t="shared" si="81"/>
        <v>RV9ST ANDREWS IN-PATIENT 101743</v>
      </c>
      <c r="H2317" t="str">
        <f t="shared" si="80"/>
        <v>RV9</v>
      </c>
      <c r="I2317" t="s">
        <v>4561</v>
      </c>
      <c r="J2317" t="s">
        <v>4560</v>
      </c>
    </row>
    <row r="2318" spans="7:10" x14ac:dyDescent="0.2">
      <c r="G2318" t="str">
        <f t="shared" si="81"/>
        <v>RV9ST ANDREWS PLACE</v>
      </c>
      <c r="H2318" t="str">
        <f t="shared" si="80"/>
        <v>RV9</v>
      </c>
      <c r="I2318" t="s">
        <v>4563</v>
      </c>
      <c r="J2318" t="s">
        <v>4562</v>
      </c>
    </row>
    <row r="2319" spans="7:10" x14ac:dyDescent="0.2">
      <c r="G2319" t="str">
        <f t="shared" si="81"/>
        <v>RV9SWALES UNIT IN-PATIENT 101774</v>
      </c>
      <c r="H2319" t="str">
        <f t="shared" si="80"/>
        <v>RV9</v>
      </c>
      <c r="I2319" t="s">
        <v>4565</v>
      </c>
      <c r="J2319" t="s">
        <v>4564</v>
      </c>
    </row>
    <row r="2320" spans="7:10" x14ac:dyDescent="0.2">
      <c r="G2320" t="str">
        <f t="shared" si="81"/>
        <v>RV9THE GRANGE</v>
      </c>
      <c r="H2320" t="str">
        <f t="shared" si="80"/>
        <v>RV9</v>
      </c>
      <c r="I2320" t="s">
        <v>429</v>
      </c>
      <c r="J2320" t="s">
        <v>4566</v>
      </c>
    </row>
    <row r="2321" spans="7:10" x14ac:dyDescent="0.2">
      <c r="G2321" t="str">
        <f t="shared" si="81"/>
        <v>RV9THE LANGUAGE UNIT</v>
      </c>
      <c r="H2321" t="str">
        <f t="shared" ref="H2321:H2383" si="82">LEFT(J2321,3)</f>
        <v>RV9</v>
      </c>
      <c r="I2321" t="s">
        <v>4568</v>
      </c>
      <c r="J2321" t="s">
        <v>4567</v>
      </c>
    </row>
    <row r="2322" spans="7:10" x14ac:dyDescent="0.2">
      <c r="G2322" t="str">
        <f t="shared" si="81"/>
        <v>RV9THE OLD FIRE STATION</v>
      </c>
      <c r="H2322" t="str">
        <f t="shared" si="82"/>
        <v>RV9</v>
      </c>
      <c r="I2322" t="s">
        <v>4570</v>
      </c>
      <c r="J2322" t="s">
        <v>4569</v>
      </c>
    </row>
    <row r="2323" spans="7:10" x14ac:dyDescent="0.2">
      <c r="G2323" t="str">
        <f t="shared" si="81"/>
        <v>RV9THE QUAYS</v>
      </c>
      <c r="H2323" t="str">
        <f t="shared" si="82"/>
        <v>RV9</v>
      </c>
      <c r="I2323" t="s">
        <v>4572</v>
      </c>
      <c r="J2323" t="s">
        <v>4571</v>
      </c>
    </row>
    <row r="2324" spans="7:10" x14ac:dyDescent="0.2">
      <c r="G2324" t="str">
        <f t="shared" si="81"/>
        <v>RV9TOWNEND COURT</v>
      </c>
      <c r="H2324" t="str">
        <f t="shared" si="82"/>
        <v>RV9</v>
      </c>
      <c r="I2324" t="s">
        <v>4574</v>
      </c>
      <c r="J2324" t="s">
        <v>4573</v>
      </c>
    </row>
    <row r="2325" spans="7:10" x14ac:dyDescent="0.2">
      <c r="G2325" t="str">
        <f t="shared" si="81"/>
        <v>RV9ULLSWATER UNIT IN-PATIENT 101770</v>
      </c>
      <c r="H2325" t="str">
        <f t="shared" si="82"/>
        <v>RV9</v>
      </c>
      <c r="I2325" t="s">
        <v>4576</v>
      </c>
      <c r="J2325" t="s">
        <v>4575</v>
      </c>
    </row>
    <row r="2326" spans="7:10" x14ac:dyDescent="0.2">
      <c r="G2326" t="str">
        <f t="shared" si="81"/>
        <v>RV9WEST END COMMUNITY MENTAL HEALTH ADOLESCENT UNIT</v>
      </c>
      <c r="H2326" t="str">
        <f t="shared" si="82"/>
        <v>RV9</v>
      </c>
      <c r="I2326" t="s">
        <v>4578</v>
      </c>
      <c r="J2326" t="s">
        <v>4577</v>
      </c>
    </row>
    <row r="2327" spans="7:10" x14ac:dyDescent="0.2">
      <c r="G2327" t="str">
        <f t="shared" si="81"/>
        <v>RV9WEST END WARDS IN-PATIENT 101776</v>
      </c>
      <c r="H2327" t="str">
        <f t="shared" si="82"/>
        <v>RV9</v>
      </c>
      <c r="I2327" t="s">
        <v>4580</v>
      </c>
      <c r="J2327" t="s">
        <v>4579</v>
      </c>
    </row>
    <row r="2328" spans="7:10" x14ac:dyDescent="0.2">
      <c r="G2328" t="str">
        <f t="shared" si="81"/>
        <v>RV9WESTLANDS</v>
      </c>
      <c r="H2328" t="str">
        <f t="shared" si="82"/>
        <v>RV9</v>
      </c>
      <c r="I2328" t="s">
        <v>4582</v>
      </c>
      <c r="J2328" t="s">
        <v>4581</v>
      </c>
    </row>
    <row r="2329" spans="7:10" x14ac:dyDescent="0.2">
      <c r="G2329" t="str">
        <f t="shared" si="81"/>
        <v>RV9WESTLANDS IN-PATIENT 101741</v>
      </c>
      <c r="H2329" t="str">
        <f t="shared" si="82"/>
        <v>RV9</v>
      </c>
      <c r="I2329" t="s">
        <v>4584</v>
      </c>
      <c r="J2329" t="s">
        <v>4583</v>
      </c>
    </row>
    <row r="2330" spans="7:10" x14ac:dyDescent="0.2">
      <c r="G2330" t="str">
        <f t="shared" si="81"/>
        <v>RV9WESTWOOD HOSPITAL</v>
      </c>
      <c r="H2330" t="str">
        <f t="shared" si="82"/>
        <v>RV9</v>
      </c>
      <c r="I2330" t="s">
        <v>4586</v>
      </c>
      <c r="J2330" t="s">
        <v>4585</v>
      </c>
    </row>
    <row r="2331" spans="7:10" x14ac:dyDescent="0.2">
      <c r="G2331" t="str">
        <f t="shared" si="81"/>
        <v>RV9WHITBY HOSPITAL</v>
      </c>
      <c r="H2331" t="str">
        <f t="shared" si="82"/>
        <v>RV9</v>
      </c>
      <c r="I2331" t="s">
        <v>1608</v>
      </c>
      <c r="J2331" t="s">
        <v>4587</v>
      </c>
    </row>
    <row r="2332" spans="7:10" x14ac:dyDescent="0.2">
      <c r="G2332" t="str">
        <f t="shared" si="81"/>
        <v>RV9WILLOW GARTH RESIDENTIAL HOME</v>
      </c>
      <c r="H2332" t="str">
        <f t="shared" si="82"/>
        <v>RV9</v>
      </c>
      <c r="I2332" t="s">
        <v>4589</v>
      </c>
      <c r="J2332" t="s">
        <v>4588</v>
      </c>
    </row>
    <row r="2333" spans="7:10" x14ac:dyDescent="0.2">
      <c r="G2333" t="str">
        <f t="shared" si="81"/>
        <v>RV9WILLOW WARD IN-PATIENT</v>
      </c>
      <c r="H2333" t="str">
        <f t="shared" si="82"/>
        <v>RV9</v>
      </c>
      <c r="I2333" t="s">
        <v>4591</v>
      </c>
      <c r="J2333" t="s">
        <v>4590</v>
      </c>
    </row>
    <row r="2334" spans="7:10" x14ac:dyDescent="0.2">
      <c r="G2334" t="str">
        <f t="shared" si="81"/>
        <v>RV9WITHERNSEA HOSPITAL</v>
      </c>
      <c r="H2334" t="str">
        <f t="shared" si="82"/>
        <v>RV9</v>
      </c>
      <c r="I2334" t="s">
        <v>4593</v>
      </c>
      <c r="J2334" t="s">
        <v>4592</v>
      </c>
    </row>
    <row r="2335" spans="7:10" x14ac:dyDescent="0.2">
      <c r="G2335" t="str">
        <f t="shared" si="81"/>
        <v>RV9WITHERNSEA WARD</v>
      </c>
      <c r="H2335" t="str">
        <f t="shared" si="82"/>
        <v>RV9</v>
      </c>
      <c r="I2335" t="s">
        <v>4595</v>
      </c>
      <c r="J2335" t="s">
        <v>4594</v>
      </c>
    </row>
    <row r="2336" spans="7:10" x14ac:dyDescent="0.2">
      <c r="G2336" t="str">
        <f t="shared" si="81"/>
        <v>RV9WOLD HAVEN</v>
      </c>
      <c r="H2336" t="str">
        <f t="shared" si="82"/>
        <v>RV9</v>
      </c>
      <c r="I2336" t="s">
        <v>4597</v>
      </c>
      <c r="J2336" t="s">
        <v>4596</v>
      </c>
    </row>
    <row r="2337" spans="7:10" x14ac:dyDescent="0.2">
      <c r="G2337" t="str">
        <f t="shared" si="81"/>
        <v>RVJBATH MINERAL HOSPITAL</v>
      </c>
      <c r="H2337" t="str">
        <f t="shared" si="82"/>
        <v>RVJ</v>
      </c>
      <c r="I2337" t="s">
        <v>4599</v>
      </c>
      <c r="J2337" t="s">
        <v>4598</v>
      </c>
    </row>
    <row r="2338" spans="7:10" x14ac:dyDescent="0.2">
      <c r="G2338" t="str">
        <f t="shared" si="81"/>
        <v>RVJBRISTOL CHILDREN'S HOSPITAL</v>
      </c>
      <c r="H2338" t="str">
        <f t="shared" si="82"/>
        <v>RVJ</v>
      </c>
      <c r="I2338" t="s">
        <v>4601</v>
      </c>
      <c r="J2338" t="s">
        <v>4600</v>
      </c>
    </row>
    <row r="2339" spans="7:10" x14ac:dyDescent="0.2">
      <c r="G2339" t="str">
        <f t="shared" si="81"/>
        <v>RVJBRISTOL DENTAL HOSPITAL</v>
      </c>
      <c r="H2339" t="str">
        <f t="shared" si="82"/>
        <v>RVJ</v>
      </c>
      <c r="I2339" t="s">
        <v>4603</v>
      </c>
      <c r="J2339" t="s">
        <v>4602</v>
      </c>
    </row>
    <row r="2340" spans="7:10" x14ac:dyDescent="0.2">
      <c r="G2340" t="str">
        <f t="shared" si="81"/>
        <v>RVJBRISTOL ROYAL INFIRMARY</v>
      </c>
      <c r="H2340" t="str">
        <f t="shared" si="82"/>
        <v>RVJ</v>
      </c>
      <c r="I2340" t="s">
        <v>831</v>
      </c>
      <c r="J2340" t="s">
        <v>4604</v>
      </c>
    </row>
    <row r="2341" spans="7:10" x14ac:dyDescent="0.2">
      <c r="G2341" t="str">
        <f t="shared" si="81"/>
        <v>RVJBURDEN NEUROLOGICAL HOSPITAL</v>
      </c>
      <c r="H2341" t="str">
        <f t="shared" si="82"/>
        <v>RVJ</v>
      </c>
      <c r="I2341" t="s">
        <v>4606</v>
      </c>
      <c r="J2341" t="s">
        <v>4605</v>
      </c>
    </row>
    <row r="2342" spans="7:10" x14ac:dyDescent="0.2">
      <c r="G2342" t="str">
        <f t="shared" si="81"/>
        <v>RVJCLEVEDON HOSPITAL</v>
      </c>
      <c r="H2342" t="str">
        <f t="shared" si="82"/>
        <v>RVJ</v>
      </c>
      <c r="I2342" t="s">
        <v>4608</v>
      </c>
      <c r="J2342" t="s">
        <v>4607</v>
      </c>
    </row>
    <row r="2343" spans="7:10" x14ac:dyDescent="0.2">
      <c r="G2343" t="str">
        <f t="shared" si="81"/>
        <v>RVJCOSSHAM HOSPITAL</v>
      </c>
      <c r="H2343" t="str">
        <f t="shared" si="82"/>
        <v>RVJ</v>
      </c>
      <c r="I2343" t="s">
        <v>251</v>
      </c>
      <c r="J2343" t="s">
        <v>4609</v>
      </c>
    </row>
    <row r="2344" spans="7:10" x14ac:dyDescent="0.2">
      <c r="G2344" t="str">
        <f t="shared" si="81"/>
        <v>RVJFRENCHAY HOSPITAL</v>
      </c>
      <c r="H2344" t="str">
        <f t="shared" si="82"/>
        <v>RVJ</v>
      </c>
      <c r="I2344" t="s">
        <v>4611</v>
      </c>
      <c r="J2344" t="s">
        <v>4610</v>
      </c>
    </row>
    <row r="2345" spans="7:10" x14ac:dyDescent="0.2">
      <c r="G2345" t="str">
        <f t="shared" si="81"/>
        <v>RVJGLENSIDE HOSPITAL</v>
      </c>
      <c r="H2345" t="str">
        <f t="shared" si="82"/>
        <v>RVJ</v>
      </c>
      <c r="I2345" t="s">
        <v>4613</v>
      </c>
      <c r="J2345" t="s">
        <v>4612</v>
      </c>
    </row>
    <row r="2346" spans="7:10" x14ac:dyDescent="0.2">
      <c r="G2346" t="str">
        <f t="shared" si="81"/>
        <v>RVJHAM GREEN HOSPITAL</v>
      </c>
      <c r="H2346" t="str">
        <f t="shared" si="82"/>
        <v>RVJ</v>
      </c>
      <c r="I2346" t="s">
        <v>4615</v>
      </c>
      <c r="J2346" t="s">
        <v>4614</v>
      </c>
    </row>
    <row r="2347" spans="7:10" x14ac:dyDescent="0.2">
      <c r="G2347" t="str">
        <f t="shared" si="81"/>
        <v>RVJLYDNEY HOSPITAL SITE</v>
      </c>
      <c r="H2347" t="str">
        <f t="shared" si="82"/>
        <v>RVJ</v>
      </c>
      <c r="I2347" t="s">
        <v>4617</v>
      </c>
      <c r="J2347" t="s">
        <v>4616</v>
      </c>
    </row>
    <row r="2348" spans="7:10" x14ac:dyDescent="0.2">
      <c r="G2348" t="str">
        <f t="shared" si="81"/>
        <v>RVJMANOR PARK HOSPITAL</v>
      </c>
      <c r="H2348" t="str">
        <f t="shared" si="82"/>
        <v>RVJ</v>
      </c>
      <c r="I2348" t="s">
        <v>4619</v>
      </c>
      <c r="J2348" t="s">
        <v>4618</v>
      </c>
    </row>
    <row r="2349" spans="7:10" x14ac:dyDescent="0.2">
      <c r="G2349" t="str">
        <f t="shared" si="81"/>
        <v>RVJRIVERSIDE UNIT</v>
      </c>
      <c r="H2349" t="str">
        <f t="shared" si="82"/>
        <v>RVJ</v>
      </c>
      <c r="I2349" t="s">
        <v>4621</v>
      </c>
      <c r="J2349" t="s">
        <v>4620</v>
      </c>
    </row>
    <row r="2350" spans="7:10" x14ac:dyDescent="0.2">
      <c r="G2350" t="str">
        <f t="shared" si="81"/>
        <v>RVJSOUTHMEAD HOSPITAL</v>
      </c>
      <c r="H2350" t="str">
        <f t="shared" si="82"/>
        <v>RVJ</v>
      </c>
      <c r="I2350" t="s">
        <v>4623</v>
      </c>
      <c r="J2350" t="s">
        <v>4622</v>
      </c>
    </row>
    <row r="2351" spans="7:10" x14ac:dyDescent="0.2">
      <c r="G2351" t="str">
        <f t="shared" si="81"/>
        <v>RVJTHORNBURY HOSPITAL</v>
      </c>
      <c r="H2351" t="str">
        <f t="shared" si="82"/>
        <v>RVJ</v>
      </c>
      <c r="I2351" t="s">
        <v>255</v>
      </c>
      <c r="J2351" t="s">
        <v>4624</v>
      </c>
    </row>
    <row r="2352" spans="7:10" x14ac:dyDescent="0.2">
      <c r="G2352" t="str">
        <f t="shared" si="81"/>
        <v>RVJWESTON GENERAL HOSPITAL</v>
      </c>
      <c r="H2352" t="str">
        <f t="shared" si="82"/>
        <v>RVJ</v>
      </c>
      <c r="I2352" t="s">
        <v>821</v>
      </c>
      <c r="J2352" t="s">
        <v>4625</v>
      </c>
    </row>
    <row r="2353" spans="7:10" x14ac:dyDescent="0.2">
      <c r="G2353" t="str">
        <f t="shared" si="81"/>
        <v>RVNB&amp;NES ADULT</v>
      </c>
      <c r="H2353" t="str">
        <f t="shared" si="82"/>
        <v>RVN</v>
      </c>
      <c r="I2353" t="s">
        <v>4627</v>
      </c>
      <c r="J2353" t="s">
        <v>4626</v>
      </c>
    </row>
    <row r="2354" spans="7:10" x14ac:dyDescent="0.2">
      <c r="G2354" t="str">
        <f t="shared" si="81"/>
        <v>RVNB&amp;NES OLDER ADULT</v>
      </c>
      <c r="H2354" t="str">
        <f t="shared" si="82"/>
        <v>RVN</v>
      </c>
      <c r="I2354" t="s">
        <v>4629</v>
      </c>
      <c r="J2354" t="s">
        <v>4628</v>
      </c>
    </row>
    <row r="2355" spans="7:10" x14ac:dyDescent="0.2">
      <c r="G2355" t="str">
        <f t="shared" si="81"/>
        <v>RVNB&amp;NES SDAS</v>
      </c>
      <c r="H2355" t="str">
        <f t="shared" si="82"/>
        <v>RVN</v>
      </c>
      <c r="I2355" t="s">
        <v>4631</v>
      </c>
      <c r="J2355" t="s">
        <v>4630</v>
      </c>
    </row>
    <row r="2356" spans="7:10" x14ac:dyDescent="0.2">
      <c r="G2356" t="str">
        <f t="shared" si="81"/>
        <v>RVNBLACKBERRY HILL HOSPITAL</v>
      </c>
      <c r="H2356" t="str">
        <f t="shared" si="82"/>
        <v>RVN</v>
      </c>
      <c r="I2356" t="s">
        <v>4633</v>
      </c>
      <c r="J2356" t="s">
        <v>4632</v>
      </c>
    </row>
    <row r="2357" spans="7:10" x14ac:dyDescent="0.2">
      <c r="G2357" t="str">
        <f t="shared" si="81"/>
        <v>RVNBRENTRY SITE</v>
      </c>
      <c r="H2357" t="str">
        <f t="shared" si="82"/>
        <v>RVN</v>
      </c>
      <c r="I2357" t="s">
        <v>4635</v>
      </c>
      <c r="J2357" t="s">
        <v>4634</v>
      </c>
    </row>
    <row r="2358" spans="7:10" x14ac:dyDescent="0.2">
      <c r="G2358" t="str">
        <f t="shared" ref="G2358:G2421" si="83">H2358&amp;I2358</f>
        <v>RVNBRISTOL ADULT</v>
      </c>
      <c r="H2358" t="str">
        <f t="shared" si="82"/>
        <v>RVN</v>
      </c>
      <c r="I2358" t="s">
        <v>4637</v>
      </c>
      <c r="J2358" t="s">
        <v>4636</v>
      </c>
    </row>
    <row r="2359" spans="7:10" x14ac:dyDescent="0.2">
      <c r="G2359" t="str">
        <f t="shared" si="83"/>
        <v>RVNBRISTOL ADULT SDAS</v>
      </c>
      <c r="H2359" t="str">
        <f t="shared" si="82"/>
        <v>RVN</v>
      </c>
      <c r="I2359" t="s">
        <v>4639</v>
      </c>
      <c r="J2359" t="s">
        <v>4638</v>
      </c>
    </row>
    <row r="2360" spans="7:10" x14ac:dyDescent="0.2">
      <c r="G2360" t="str">
        <f t="shared" si="83"/>
        <v>RVNBRISTOL OLDER ADULT</v>
      </c>
      <c r="H2360" t="str">
        <f t="shared" si="82"/>
        <v>RVN</v>
      </c>
      <c r="I2360" t="s">
        <v>4641</v>
      </c>
      <c r="J2360" t="s">
        <v>4640</v>
      </c>
    </row>
    <row r="2361" spans="7:10" x14ac:dyDescent="0.2">
      <c r="G2361" t="str">
        <f t="shared" si="83"/>
        <v>RVNBRISTOL ROYAL INFIRMARY</v>
      </c>
      <c r="H2361" t="str">
        <f t="shared" si="82"/>
        <v>RVN</v>
      </c>
      <c r="I2361" t="s">
        <v>831</v>
      </c>
      <c r="J2361" t="s">
        <v>4642</v>
      </c>
    </row>
    <row r="2362" spans="7:10" x14ac:dyDescent="0.2">
      <c r="G2362" t="str">
        <f t="shared" si="83"/>
        <v>RVNBRISTOL SDAS</v>
      </c>
      <c r="H2362" t="str">
        <f t="shared" si="82"/>
        <v>RVN</v>
      </c>
      <c r="I2362" t="s">
        <v>4644</v>
      </c>
      <c r="J2362" t="s">
        <v>4643</v>
      </c>
    </row>
    <row r="2363" spans="7:10" x14ac:dyDescent="0.2">
      <c r="G2363" t="str">
        <f t="shared" si="83"/>
        <v>RVNBRISTOL UNIVERSITY</v>
      </c>
      <c r="H2363" t="str">
        <f t="shared" si="82"/>
        <v>RVN</v>
      </c>
      <c r="I2363" t="s">
        <v>4646</v>
      </c>
      <c r="J2363" t="s">
        <v>4645</v>
      </c>
    </row>
    <row r="2364" spans="7:10" x14ac:dyDescent="0.2">
      <c r="G2364" t="str">
        <f t="shared" si="83"/>
        <v>RVNBROOKLAND HALL</v>
      </c>
      <c r="H2364" t="str">
        <f t="shared" si="82"/>
        <v>RVN</v>
      </c>
      <c r="I2364" t="s">
        <v>4648</v>
      </c>
      <c r="J2364" t="s">
        <v>4647</v>
      </c>
    </row>
    <row r="2365" spans="7:10" x14ac:dyDescent="0.2">
      <c r="G2365" t="str">
        <f t="shared" si="83"/>
        <v xml:space="preserve">RVNCALLINGTON ROAD </v>
      </c>
      <c r="H2365" t="str">
        <f t="shared" si="82"/>
        <v>RVN</v>
      </c>
      <c r="I2365" t="s">
        <v>4650</v>
      </c>
      <c r="J2365" t="s">
        <v>4649</v>
      </c>
    </row>
    <row r="2366" spans="7:10" x14ac:dyDescent="0.2">
      <c r="G2366" t="str">
        <f t="shared" si="83"/>
        <v>RVNCENTRAL WILTS AOWA</v>
      </c>
      <c r="H2366" t="str">
        <f t="shared" si="82"/>
        <v>RVN</v>
      </c>
      <c r="I2366" t="s">
        <v>4652</v>
      </c>
      <c r="J2366" t="s">
        <v>4651</v>
      </c>
    </row>
    <row r="2367" spans="7:10" x14ac:dyDescent="0.2">
      <c r="G2367" t="str">
        <f t="shared" si="83"/>
        <v>RVNCITY HALL</v>
      </c>
      <c r="H2367" t="str">
        <f t="shared" si="82"/>
        <v>RVN</v>
      </c>
      <c r="I2367" t="s">
        <v>4654</v>
      </c>
      <c r="J2367" t="s">
        <v>4653</v>
      </c>
    </row>
    <row r="2368" spans="7:10" x14ac:dyDescent="0.2">
      <c r="G2368" t="str">
        <f t="shared" si="83"/>
        <v>RVNCOLSTON FORT</v>
      </c>
      <c r="H2368" t="str">
        <f t="shared" si="82"/>
        <v>RVN</v>
      </c>
      <c r="I2368" t="s">
        <v>4656</v>
      </c>
      <c r="J2368" t="s">
        <v>4655</v>
      </c>
    </row>
    <row r="2369" spans="7:10" x14ac:dyDescent="0.2">
      <c r="G2369" t="str">
        <f t="shared" si="83"/>
        <v>RVNCORUM TWO</v>
      </c>
      <c r="H2369" t="str">
        <f t="shared" si="82"/>
        <v>RVN</v>
      </c>
      <c r="I2369" t="s">
        <v>4658</v>
      </c>
      <c r="J2369" t="s">
        <v>4657</v>
      </c>
    </row>
    <row r="2370" spans="7:10" x14ac:dyDescent="0.2">
      <c r="G2370" t="str">
        <f t="shared" si="83"/>
        <v>RVNEMERGENCY 001</v>
      </c>
      <c r="H2370" t="str">
        <f t="shared" si="82"/>
        <v>RVN</v>
      </c>
      <c r="I2370" t="s">
        <v>4660</v>
      </c>
      <c r="J2370" t="s">
        <v>4659</v>
      </c>
    </row>
    <row r="2371" spans="7:10" x14ac:dyDescent="0.2">
      <c r="G2371" t="str">
        <f t="shared" si="83"/>
        <v xml:space="preserve">RVNFOUNTAIN WAY, SALISBURY </v>
      </c>
      <c r="H2371" t="str">
        <f t="shared" si="82"/>
        <v>RVN</v>
      </c>
      <c r="I2371" t="s">
        <v>4662</v>
      </c>
      <c r="J2371" t="s">
        <v>4661</v>
      </c>
    </row>
    <row r="2372" spans="7:10" x14ac:dyDescent="0.2">
      <c r="G2372" t="str">
        <f t="shared" si="83"/>
        <v>RVNFROMESIDE</v>
      </c>
      <c r="H2372" t="str">
        <f t="shared" si="82"/>
        <v>RVN</v>
      </c>
      <c r="I2372" t="s">
        <v>4664</v>
      </c>
      <c r="J2372" t="s">
        <v>4663</v>
      </c>
    </row>
    <row r="2373" spans="7:10" x14ac:dyDescent="0.2">
      <c r="G2373" t="str">
        <f t="shared" si="83"/>
        <v>RVNGREAT WESTERN HOSPITAL AWP</v>
      </c>
      <c r="H2373" t="str">
        <f t="shared" si="82"/>
        <v>RVN</v>
      </c>
      <c r="I2373" t="s">
        <v>4666</v>
      </c>
      <c r="J2373" t="s">
        <v>4665</v>
      </c>
    </row>
    <row r="2374" spans="7:10" x14ac:dyDescent="0.2">
      <c r="G2374" t="str">
        <f t="shared" si="83"/>
        <v>RVNGREEN LANE HOSPITAL</v>
      </c>
      <c r="H2374" t="str">
        <f t="shared" si="82"/>
        <v>RVN</v>
      </c>
      <c r="I2374" t="s">
        <v>4668</v>
      </c>
      <c r="J2374" t="s">
        <v>4667</v>
      </c>
    </row>
    <row r="2375" spans="7:10" x14ac:dyDescent="0.2">
      <c r="G2375" t="str">
        <f t="shared" si="83"/>
        <v xml:space="preserve">RVNHILLVIEW LODGE </v>
      </c>
      <c r="H2375" t="str">
        <f t="shared" si="82"/>
        <v>RVN</v>
      </c>
      <c r="I2375" t="s">
        <v>4670</v>
      </c>
      <c r="J2375" t="s">
        <v>4669</v>
      </c>
    </row>
    <row r="2376" spans="7:10" x14ac:dyDescent="0.2">
      <c r="G2376" t="str">
        <f t="shared" si="83"/>
        <v xml:space="preserve">RVNLOCKING CASTLE </v>
      </c>
      <c r="H2376" t="str">
        <f t="shared" si="82"/>
        <v>RVN</v>
      </c>
      <c r="I2376" t="s">
        <v>4672</v>
      </c>
      <c r="J2376" t="s">
        <v>4671</v>
      </c>
    </row>
    <row r="2377" spans="7:10" x14ac:dyDescent="0.2">
      <c r="G2377" t="str">
        <f t="shared" si="83"/>
        <v>RVNLONG FOX UNIT</v>
      </c>
      <c r="H2377" t="str">
        <f t="shared" si="82"/>
        <v>RVN</v>
      </c>
      <c r="I2377" t="s">
        <v>4674</v>
      </c>
      <c r="J2377" t="s">
        <v>4673</v>
      </c>
    </row>
    <row r="2378" spans="7:10" x14ac:dyDescent="0.2">
      <c r="G2378" t="str">
        <f t="shared" si="83"/>
        <v>RVNMELKSHAM COMMUNITY HOSPITAL</v>
      </c>
      <c r="H2378" t="str">
        <f t="shared" si="82"/>
        <v>RVN</v>
      </c>
      <c r="I2378" t="s">
        <v>252</v>
      </c>
      <c r="J2378" t="s">
        <v>4675</v>
      </c>
    </row>
    <row r="2379" spans="7:10" x14ac:dyDescent="0.2">
      <c r="G2379" t="str">
        <f t="shared" si="83"/>
        <v>RVNMENTAL HEALTH BRISTOL SOUTH PLAZA</v>
      </c>
      <c r="H2379" t="str">
        <f t="shared" si="82"/>
        <v>RVN</v>
      </c>
      <c r="I2379" t="s">
        <v>4677</v>
      </c>
      <c r="J2379" t="s">
        <v>4676</v>
      </c>
    </row>
    <row r="2380" spans="7:10" x14ac:dyDescent="0.2">
      <c r="G2380" t="str">
        <f t="shared" si="83"/>
        <v>RVNNEW FRIENDS HALL</v>
      </c>
      <c r="H2380" t="str">
        <f t="shared" si="82"/>
        <v>RVN</v>
      </c>
      <c r="I2380" t="s">
        <v>4679</v>
      </c>
      <c r="J2380" t="s">
        <v>4678</v>
      </c>
    </row>
    <row r="2381" spans="7:10" x14ac:dyDescent="0.2">
      <c r="G2381" t="str">
        <f t="shared" si="83"/>
        <v>RVNNORTH SOMERSET ADULT</v>
      </c>
      <c r="H2381" t="str">
        <f t="shared" si="82"/>
        <v>RVN</v>
      </c>
      <c r="I2381" t="s">
        <v>4681</v>
      </c>
      <c r="J2381" t="s">
        <v>4680</v>
      </c>
    </row>
    <row r="2382" spans="7:10" x14ac:dyDescent="0.2">
      <c r="G2382" t="str">
        <f t="shared" si="83"/>
        <v>RVNNORTH SOMERSET CTPLD</v>
      </c>
      <c r="H2382" t="str">
        <f t="shared" si="82"/>
        <v>RVN</v>
      </c>
      <c r="I2382" t="s">
        <v>4683</v>
      </c>
      <c r="J2382" t="s">
        <v>4682</v>
      </c>
    </row>
    <row r="2383" spans="7:10" x14ac:dyDescent="0.2">
      <c r="G2383" t="str">
        <f t="shared" si="83"/>
        <v>RVNNORTH SOMERSET EIS</v>
      </c>
      <c r="H2383" t="str">
        <f t="shared" si="82"/>
        <v>RVN</v>
      </c>
      <c r="I2383" t="s">
        <v>4685</v>
      </c>
      <c r="J2383" t="s">
        <v>4684</v>
      </c>
    </row>
    <row r="2384" spans="7:10" x14ac:dyDescent="0.2">
      <c r="G2384" t="str">
        <f t="shared" si="83"/>
        <v>RVNNORTH SOMERSET OLDER ADULT</v>
      </c>
      <c r="H2384" t="str">
        <f t="shared" ref="H2384:H2446" si="84">LEFT(J2384,3)</f>
        <v>RVN</v>
      </c>
      <c r="I2384" t="s">
        <v>4687</v>
      </c>
      <c r="J2384" t="s">
        <v>4686</v>
      </c>
    </row>
    <row r="2385" spans="7:10" x14ac:dyDescent="0.2">
      <c r="G2385" t="str">
        <f t="shared" si="83"/>
        <v>RVNNORTH SOMERSET SDAS</v>
      </c>
      <c r="H2385" t="str">
        <f t="shared" si="84"/>
        <v>RVN</v>
      </c>
      <c r="I2385" t="s">
        <v>4689</v>
      </c>
      <c r="J2385" t="s">
        <v>4688</v>
      </c>
    </row>
    <row r="2386" spans="7:10" x14ac:dyDescent="0.2">
      <c r="G2386" t="str">
        <f t="shared" si="83"/>
        <v>RVNNORTH WILTS SDAS</v>
      </c>
      <c r="H2386" t="str">
        <f t="shared" si="84"/>
        <v>RVN</v>
      </c>
      <c r="I2386" t="s">
        <v>4691</v>
      </c>
      <c r="J2386" t="s">
        <v>4690</v>
      </c>
    </row>
    <row r="2387" spans="7:10" x14ac:dyDescent="0.2">
      <c r="G2387" t="str">
        <f t="shared" si="83"/>
        <v>RVNOLDER ADULT INPATIENT UNIT, LONG FOX UNIT</v>
      </c>
      <c r="H2387" t="str">
        <f t="shared" si="84"/>
        <v>RVN</v>
      </c>
      <c r="I2387" t="s">
        <v>4693</v>
      </c>
      <c r="J2387" t="s">
        <v>4692</v>
      </c>
    </row>
    <row r="2388" spans="7:10" x14ac:dyDescent="0.2">
      <c r="G2388" t="str">
        <f t="shared" si="83"/>
        <v>RVNOP SGLOS MEMORY SGLOS</v>
      </c>
      <c r="H2388" t="str">
        <f t="shared" si="84"/>
        <v>RVN</v>
      </c>
      <c r="I2388" t="s">
        <v>4695</v>
      </c>
      <c r="J2388" t="s">
        <v>4694</v>
      </c>
    </row>
    <row r="2389" spans="7:10" x14ac:dyDescent="0.2">
      <c r="G2389" t="str">
        <f t="shared" si="83"/>
        <v>RVNOP SWINDON MEMORY</v>
      </c>
      <c r="H2389" t="str">
        <f t="shared" si="84"/>
        <v>RVN</v>
      </c>
      <c r="I2389" t="s">
        <v>4697</v>
      </c>
      <c r="J2389" t="s">
        <v>4696</v>
      </c>
    </row>
    <row r="2390" spans="7:10" x14ac:dyDescent="0.2">
      <c r="G2390" t="str">
        <f t="shared" si="83"/>
        <v>RVNOP WILTS MEMORY SWILTS</v>
      </c>
      <c r="H2390" t="str">
        <f t="shared" si="84"/>
        <v>RVN</v>
      </c>
      <c r="I2390" t="s">
        <v>4699</v>
      </c>
      <c r="J2390" t="s">
        <v>4698</v>
      </c>
    </row>
    <row r="2391" spans="7:10" x14ac:dyDescent="0.2">
      <c r="G2391" t="str">
        <f t="shared" si="83"/>
        <v>RVNRED GABLES</v>
      </c>
      <c r="H2391" t="str">
        <f t="shared" si="84"/>
        <v>RVN</v>
      </c>
      <c r="I2391" t="s">
        <v>4701</v>
      </c>
      <c r="J2391" t="s">
        <v>4700</v>
      </c>
    </row>
    <row r="2392" spans="7:10" x14ac:dyDescent="0.2">
      <c r="G2392" t="str">
        <f t="shared" si="83"/>
        <v>RVNROCK HALL</v>
      </c>
      <c r="H2392" t="str">
        <f t="shared" si="84"/>
        <v>RVN</v>
      </c>
      <c r="I2392" t="s">
        <v>4703</v>
      </c>
      <c r="J2392" t="s">
        <v>4702</v>
      </c>
    </row>
    <row r="2393" spans="7:10" x14ac:dyDescent="0.2">
      <c r="G2393" t="str">
        <f t="shared" si="83"/>
        <v xml:space="preserve">RVNSANDALWOOD COURT, SWINDON </v>
      </c>
      <c r="H2393" t="str">
        <f t="shared" si="84"/>
        <v>RVN</v>
      </c>
      <c r="I2393" t="s">
        <v>4705</v>
      </c>
      <c r="J2393" t="s">
        <v>4704</v>
      </c>
    </row>
    <row r="2394" spans="7:10" x14ac:dyDescent="0.2">
      <c r="G2394" t="str">
        <f t="shared" si="83"/>
        <v>RVNSAVERNAKE HOSPITAL</v>
      </c>
      <c r="H2394" t="str">
        <f t="shared" si="84"/>
        <v>RVN</v>
      </c>
      <c r="I2394" t="s">
        <v>2461</v>
      </c>
      <c r="J2394" t="s">
        <v>4706</v>
      </c>
    </row>
    <row r="2395" spans="7:10" x14ac:dyDescent="0.2">
      <c r="G2395" t="str">
        <f t="shared" si="83"/>
        <v>RVNSOUTH GLOS OLDER ADULT</v>
      </c>
      <c r="H2395" t="str">
        <f t="shared" si="84"/>
        <v>RVN</v>
      </c>
      <c r="I2395" t="s">
        <v>4708</v>
      </c>
      <c r="J2395" t="s">
        <v>4707</v>
      </c>
    </row>
    <row r="2396" spans="7:10" x14ac:dyDescent="0.2">
      <c r="G2396" t="str">
        <f t="shared" si="83"/>
        <v>RVNSOUTH GLOUCESTERSHIRE KINGSWOOD CLDT</v>
      </c>
      <c r="H2396" t="str">
        <f t="shared" si="84"/>
        <v>RVN</v>
      </c>
      <c r="I2396" t="s">
        <v>4710</v>
      </c>
      <c r="J2396" t="s">
        <v>4709</v>
      </c>
    </row>
    <row r="2397" spans="7:10" x14ac:dyDescent="0.2">
      <c r="G2397" t="str">
        <f t="shared" si="83"/>
        <v>RVNSOUTH GLOUCESTERSHIRE THORNBURY CLDT</v>
      </c>
      <c r="H2397" t="str">
        <f t="shared" si="84"/>
        <v>RVN</v>
      </c>
      <c r="I2397" t="s">
        <v>4712</v>
      </c>
      <c r="J2397" t="s">
        <v>4711</v>
      </c>
    </row>
    <row r="2398" spans="7:10" x14ac:dyDescent="0.2">
      <c r="G2398" t="str">
        <f t="shared" si="83"/>
        <v>RVNSOUTH WILTS ADAS</v>
      </c>
      <c r="H2398" t="str">
        <f t="shared" si="84"/>
        <v>RVN</v>
      </c>
      <c r="I2398" t="s">
        <v>4714</v>
      </c>
      <c r="J2398" t="s">
        <v>4713</v>
      </c>
    </row>
    <row r="2399" spans="7:10" x14ac:dyDescent="0.2">
      <c r="G2399" t="str">
        <f t="shared" si="83"/>
        <v>RVNSOUTH WILTS CRHT</v>
      </c>
      <c r="H2399" t="str">
        <f t="shared" si="84"/>
        <v>RVN</v>
      </c>
      <c r="I2399" t="s">
        <v>4716</v>
      </c>
      <c r="J2399" t="s">
        <v>4715</v>
      </c>
    </row>
    <row r="2400" spans="7:10" x14ac:dyDescent="0.2">
      <c r="G2400" t="str">
        <f t="shared" si="83"/>
        <v>RVNSOUTHMEAD HOSPITAL AWP</v>
      </c>
      <c r="H2400" t="str">
        <f t="shared" si="84"/>
        <v>RVN</v>
      </c>
      <c r="I2400" t="s">
        <v>4718</v>
      </c>
      <c r="J2400" t="s">
        <v>4717</v>
      </c>
    </row>
    <row r="2401" spans="7:10" x14ac:dyDescent="0.2">
      <c r="G2401" t="str">
        <f t="shared" si="83"/>
        <v>RVNST MARTINS HOSPITAL (BATH)</v>
      </c>
      <c r="H2401" t="str">
        <f t="shared" si="84"/>
        <v>RVN</v>
      </c>
      <c r="I2401" t="s">
        <v>1116</v>
      </c>
      <c r="J2401" t="s">
        <v>4719</v>
      </c>
    </row>
    <row r="2402" spans="7:10" x14ac:dyDescent="0.2">
      <c r="G2402" t="str">
        <f t="shared" si="83"/>
        <v>RVNSTOKES CROFT</v>
      </c>
      <c r="H2402" t="str">
        <f t="shared" si="84"/>
        <v>RVN</v>
      </c>
      <c r="I2402" t="s">
        <v>4721</v>
      </c>
      <c r="J2402" t="s">
        <v>4720</v>
      </c>
    </row>
    <row r="2403" spans="7:10" x14ac:dyDescent="0.2">
      <c r="G2403" t="str">
        <f t="shared" si="83"/>
        <v>RVNSWINDON PSYCHOTHERAPY</v>
      </c>
      <c r="H2403" t="str">
        <f t="shared" si="84"/>
        <v>RVN</v>
      </c>
      <c r="I2403" t="s">
        <v>4723</v>
      </c>
      <c r="J2403" t="s">
        <v>4722</v>
      </c>
    </row>
    <row r="2404" spans="7:10" x14ac:dyDescent="0.2">
      <c r="G2404" t="str">
        <f t="shared" si="83"/>
        <v>RVNSWINDON SDAS</v>
      </c>
      <c r="H2404" t="str">
        <f t="shared" si="84"/>
        <v>RVN</v>
      </c>
      <c r="I2404" t="s">
        <v>4725</v>
      </c>
      <c r="J2404" t="s">
        <v>4724</v>
      </c>
    </row>
    <row r="2405" spans="7:10" x14ac:dyDescent="0.2">
      <c r="G2405" t="str">
        <f t="shared" si="83"/>
        <v>RVNTHE BRIDEWELL</v>
      </c>
      <c r="H2405" t="str">
        <f t="shared" si="84"/>
        <v>RVN</v>
      </c>
      <c r="I2405" t="s">
        <v>4727</v>
      </c>
      <c r="J2405" t="s">
        <v>4726</v>
      </c>
    </row>
    <row r="2406" spans="7:10" x14ac:dyDescent="0.2">
      <c r="G2406" t="str">
        <f t="shared" si="83"/>
        <v>RVNTHE ELMS</v>
      </c>
      <c r="H2406" t="str">
        <f t="shared" si="84"/>
        <v>RVN</v>
      </c>
      <c r="I2406" t="s">
        <v>4729</v>
      </c>
      <c r="J2406" t="s">
        <v>4728</v>
      </c>
    </row>
    <row r="2407" spans="7:10" x14ac:dyDescent="0.2">
      <c r="G2407" t="str">
        <f t="shared" si="83"/>
        <v>RVNTHE HOLLIES</v>
      </c>
      <c r="H2407" t="str">
        <f t="shared" si="84"/>
        <v>RVN</v>
      </c>
      <c r="I2407" t="s">
        <v>4731</v>
      </c>
      <c r="J2407" t="s">
        <v>4730</v>
      </c>
    </row>
    <row r="2408" spans="7:10" x14ac:dyDescent="0.2">
      <c r="G2408" t="str">
        <f t="shared" si="83"/>
        <v>RVNTHE SWALLOWS</v>
      </c>
      <c r="H2408" t="str">
        <f t="shared" si="84"/>
        <v>RVN</v>
      </c>
      <c r="I2408" t="s">
        <v>4733</v>
      </c>
      <c r="J2408" t="s">
        <v>4732</v>
      </c>
    </row>
    <row r="2409" spans="7:10" x14ac:dyDescent="0.2">
      <c r="G2409" t="str">
        <f t="shared" si="83"/>
        <v xml:space="preserve">RVNVICTORIA CENTRE, SWINDON </v>
      </c>
      <c r="H2409" t="str">
        <f t="shared" si="84"/>
        <v>RVN</v>
      </c>
      <c r="I2409" t="s">
        <v>4735</v>
      </c>
      <c r="J2409" t="s">
        <v>4734</v>
      </c>
    </row>
    <row r="2410" spans="7:10" x14ac:dyDescent="0.2">
      <c r="G2410" t="str">
        <f t="shared" si="83"/>
        <v>RVNWEST WILTS SDAS</v>
      </c>
      <c r="H2410" t="str">
        <f t="shared" si="84"/>
        <v>RVN</v>
      </c>
      <c r="I2410" t="s">
        <v>4737</v>
      </c>
      <c r="J2410" t="s">
        <v>4736</v>
      </c>
    </row>
    <row r="2411" spans="7:10" x14ac:dyDescent="0.2">
      <c r="G2411" t="str">
        <f t="shared" si="83"/>
        <v>RVNWESTBURY HOSPITAL</v>
      </c>
      <c r="H2411" t="str">
        <f t="shared" si="84"/>
        <v>RVN</v>
      </c>
      <c r="I2411" t="s">
        <v>1121</v>
      </c>
      <c r="J2411" t="s">
        <v>4738</v>
      </c>
    </row>
    <row r="2412" spans="7:10" x14ac:dyDescent="0.2">
      <c r="G2412" t="str">
        <f t="shared" si="83"/>
        <v xml:space="preserve">RVNWHITTUCKS ROAD, HANHAM </v>
      </c>
      <c r="H2412" t="str">
        <f t="shared" si="84"/>
        <v>RVN</v>
      </c>
      <c r="I2412" t="s">
        <v>4740</v>
      </c>
      <c r="J2412" t="s">
        <v>4739</v>
      </c>
    </row>
    <row r="2413" spans="7:10" x14ac:dyDescent="0.2">
      <c r="G2413" t="str">
        <f t="shared" si="83"/>
        <v>RVNWINDSWEPT</v>
      </c>
      <c r="H2413" t="str">
        <f t="shared" si="84"/>
        <v>RVN</v>
      </c>
      <c r="I2413" t="s">
        <v>4742</v>
      </c>
      <c r="J2413" t="s">
        <v>4741</v>
      </c>
    </row>
    <row r="2414" spans="7:10" x14ac:dyDescent="0.2">
      <c r="G2414" t="str">
        <f t="shared" si="83"/>
        <v>RVRASHFORD HOSPITAL</v>
      </c>
      <c r="H2414" t="str">
        <f t="shared" si="84"/>
        <v>RVR</v>
      </c>
      <c r="I2414" t="s">
        <v>4085</v>
      </c>
      <c r="J2414" t="s">
        <v>4743</v>
      </c>
    </row>
    <row r="2415" spans="7:10" x14ac:dyDescent="0.2">
      <c r="G2415" t="str">
        <f t="shared" si="83"/>
        <v>RVRDORKING GENERAL HOSPITAL</v>
      </c>
      <c r="H2415" t="str">
        <f t="shared" si="84"/>
        <v>RVR</v>
      </c>
      <c r="I2415" t="s">
        <v>4745</v>
      </c>
      <c r="J2415" t="s">
        <v>4744</v>
      </c>
    </row>
    <row r="2416" spans="7:10" x14ac:dyDescent="0.2">
      <c r="G2416" t="str">
        <f t="shared" si="83"/>
        <v>RVREPSOM HOSPITAL</v>
      </c>
      <c r="H2416" t="str">
        <f t="shared" si="84"/>
        <v>RVR</v>
      </c>
      <c r="I2416" t="s">
        <v>4747</v>
      </c>
      <c r="J2416" t="s">
        <v>4746</v>
      </c>
    </row>
    <row r="2417" spans="7:10" x14ac:dyDescent="0.2">
      <c r="G2417" t="str">
        <f t="shared" si="83"/>
        <v>RVRHEADLEY COURT</v>
      </c>
      <c r="H2417" t="str">
        <f t="shared" si="84"/>
        <v>RVR</v>
      </c>
      <c r="I2417" t="s">
        <v>14197</v>
      </c>
      <c r="J2417" t="s">
        <v>14198</v>
      </c>
    </row>
    <row r="2418" spans="7:10" x14ac:dyDescent="0.2">
      <c r="G2418" t="str">
        <f t="shared" si="83"/>
        <v>RVRKINGSTON HOSPITAL</v>
      </c>
      <c r="H2418" t="str">
        <f t="shared" si="84"/>
        <v>RVR</v>
      </c>
      <c r="I2418" t="s">
        <v>971</v>
      </c>
      <c r="J2418" t="s">
        <v>4748</v>
      </c>
    </row>
    <row r="2419" spans="7:10" x14ac:dyDescent="0.2">
      <c r="G2419" t="str">
        <f t="shared" si="83"/>
        <v>RVRLEATHERHEAD HOSPITAL</v>
      </c>
      <c r="H2419" t="str">
        <f t="shared" si="84"/>
        <v>RVR</v>
      </c>
      <c r="I2419" t="s">
        <v>4750</v>
      </c>
      <c r="J2419" t="s">
        <v>4749</v>
      </c>
    </row>
    <row r="2420" spans="7:10" x14ac:dyDescent="0.2">
      <c r="G2420" t="str">
        <f t="shared" si="83"/>
        <v>RVRMAYDAY HOSPITAL</v>
      </c>
      <c r="H2420" t="str">
        <f t="shared" si="84"/>
        <v>RVR</v>
      </c>
      <c r="I2420" t="s">
        <v>4752</v>
      </c>
      <c r="J2420" t="s">
        <v>4751</v>
      </c>
    </row>
    <row r="2421" spans="7:10" x14ac:dyDescent="0.2">
      <c r="G2421" t="str">
        <f t="shared" si="83"/>
        <v>RVRMOLSEY HOSPITAL</v>
      </c>
      <c r="H2421" t="str">
        <f t="shared" si="84"/>
        <v>RVR</v>
      </c>
      <c r="I2421" t="s">
        <v>4754</v>
      </c>
      <c r="J2421" t="s">
        <v>4753</v>
      </c>
    </row>
    <row r="2422" spans="7:10" x14ac:dyDescent="0.2">
      <c r="G2422" t="str">
        <f t="shared" ref="G2422:G2476" si="85">H2422&amp;I2422</f>
        <v>RVRQUEEN MARY'S HOSPITAL FOR CHILDREN</v>
      </c>
      <c r="H2422" t="str">
        <f t="shared" si="84"/>
        <v>RVR</v>
      </c>
      <c r="I2422" t="s">
        <v>4756</v>
      </c>
      <c r="J2422" t="s">
        <v>4755</v>
      </c>
    </row>
    <row r="2423" spans="7:10" x14ac:dyDescent="0.2">
      <c r="G2423" t="str">
        <f t="shared" si="85"/>
        <v>RVRSOUTH WEST LONDON ELECTIVE ORTHOPAEDIC CENTRE</v>
      </c>
      <c r="H2423" t="str">
        <f t="shared" si="84"/>
        <v>RVR</v>
      </c>
      <c r="I2423" t="s">
        <v>4758</v>
      </c>
      <c r="J2423" t="s">
        <v>4757</v>
      </c>
    </row>
    <row r="2424" spans="7:10" x14ac:dyDescent="0.2">
      <c r="G2424" t="str">
        <f t="shared" si="85"/>
        <v>RVRST HELIER HOSPITAL</v>
      </c>
      <c r="H2424" t="str">
        <f t="shared" si="84"/>
        <v>RVR</v>
      </c>
      <c r="I2424" t="s">
        <v>4760</v>
      </c>
      <c r="J2424" t="s">
        <v>4759</v>
      </c>
    </row>
    <row r="2425" spans="7:10" x14ac:dyDescent="0.2">
      <c r="G2425" t="str">
        <f t="shared" si="85"/>
        <v>RVRSUTTON HOSPITAL</v>
      </c>
      <c r="H2425" t="str">
        <f t="shared" si="84"/>
        <v>RVR</v>
      </c>
      <c r="I2425" t="s">
        <v>3086</v>
      </c>
      <c r="J2425" t="s">
        <v>4761</v>
      </c>
    </row>
    <row r="2426" spans="7:10" x14ac:dyDescent="0.2">
      <c r="G2426" t="str">
        <f t="shared" si="85"/>
        <v>RVRTHE NEW EPSOM AND EWELL COTTAGE HOSPITAL</v>
      </c>
      <c r="H2426" t="str">
        <f t="shared" si="84"/>
        <v>RVR</v>
      </c>
      <c r="I2426" t="s">
        <v>4763</v>
      </c>
      <c r="J2426" t="s">
        <v>4762</v>
      </c>
    </row>
    <row r="2427" spans="7:10" x14ac:dyDescent="0.2">
      <c r="G2427" t="str">
        <f t="shared" si="85"/>
        <v>RVVBUCKLAND HOSPITAL</v>
      </c>
      <c r="H2427" t="str">
        <f t="shared" si="84"/>
        <v>RVV</v>
      </c>
      <c r="I2427" t="s">
        <v>4765</v>
      </c>
      <c r="J2427" t="s">
        <v>4764</v>
      </c>
    </row>
    <row r="2428" spans="7:10" x14ac:dyDescent="0.2">
      <c r="G2428" t="str">
        <f t="shared" si="85"/>
        <v>RVVFAVERSHAM COTTAGE HOSPITAL</v>
      </c>
      <c r="H2428" t="str">
        <f t="shared" si="84"/>
        <v>RVV</v>
      </c>
      <c r="I2428" t="s">
        <v>4767</v>
      </c>
      <c r="J2428" t="s">
        <v>4766</v>
      </c>
    </row>
    <row r="2429" spans="7:10" x14ac:dyDescent="0.2">
      <c r="G2429" t="str">
        <f t="shared" si="85"/>
        <v>RVVFAVERSHAM HELATH CENTRE (OUTPATIENT)</v>
      </c>
      <c r="H2429" t="str">
        <f t="shared" si="84"/>
        <v>RVV</v>
      </c>
      <c r="I2429" t="s">
        <v>4769</v>
      </c>
      <c r="J2429" t="s">
        <v>4768</v>
      </c>
    </row>
    <row r="2430" spans="7:10" x14ac:dyDescent="0.2">
      <c r="G2430" t="str">
        <f t="shared" si="85"/>
        <v>RVVHOLLINGTON SURGERY</v>
      </c>
      <c r="H2430" t="str">
        <f t="shared" si="84"/>
        <v>RVV</v>
      </c>
      <c r="I2430" t="s">
        <v>4771</v>
      </c>
      <c r="J2430" t="s">
        <v>4770</v>
      </c>
    </row>
    <row r="2431" spans="7:10" x14ac:dyDescent="0.2">
      <c r="G2431" t="str">
        <f t="shared" si="85"/>
        <v>RVVKENT AND CANTERBURY HOSPITAL</v>
      </c>
      <c r="H2431" t="str">
        <f t="shared" si="84"/>
        <v>RVV</v>
      </c>
      <c r="I2431" t="s">
        <v>4773</v>
      </c>
      <c r="J2431" t="s">
        <v>4772</v>
      </c>
    </row>
    <row r="2432" spans="7:10" x14ac:dyDescent="0.2">
      <c r="G2432" t="str">
        <f t="shared" si="85"/>
        <v>RVVMAIDSTONE DISTRICT GENERAL HOSPITAL</v>
      </c>
      <c r="H2432" t="str">
        <f t="shared" si="84"/>
        <v>RVV</v>
      </c>
      <c r="I2432" t="s">
        <v>4775</v>
      </c>
      <c r="J2432" t="s">
        <v>4774</v>
      </c>
    </row>
    <row r="2433" spans="7:10" x14ac:dyDescent="0.2">
      <c r="G2433" t="str">
        <f t="shared" si="85"/>
        <v>RVVMANOR ROAD SURGERY</v>
      </c>
      <c r="H2433" t="str">
        <f t="shared" si="84"/>
        <v>RVV</v>
      </c>
      <c r="I2433" t="s">
        <v>4777</v>
      </c>
      <c r="J2433" t="s">
        <v>4776</v>
      </c>
    </row>
    <row r="2434" spans="7:10" x14ac:dyDescent="0.2">
      <c r="G2434" t="str">
        <f t="shared" si="85"/>
        <v>RVVMEDWAY HOSPITAL</v>
      </c>
      <c r="H2434" t="str">
        <f t="shared" si="84"/>
        <v>RVV</v>
      </c>
      <c r="I2434" t="s">
        <v>4779</v>
      </c>
      <c r="J2434" t="s">
        <v>4778</v>
      </c>
    </row>
    <row r="2435" spans="7:10" x14ac:dyDescent="0.2">
      <c r="G2435" t="str">
        <f t="shared" si="85"/>
        <v>RVVQUEEN ELIZABETH THE QUEEN MOTHER HOSPITAL</v>
      </c>
      <c r="H2435" t="str">
        <f t="shared" si="84"/>
        <v>RVV</v>
      </c>
      <c r="I2435" t="s">
        <v>4781</v>
      </c>
      <c r="J2435" t="s">
        <v>4780</v>
      </c>
    </row>
    <row r="2436" spans="7:10" x14ac:dyDescent="0.2">
      <c r="G2436" t="str">
        <f t="shared" si="85"/>
        <v>RVVQUEEN VICTORIA MEMORIAL HOSPITAL (HERNE BAY)</v>
      </c>
      <c r="H2436" t="str">
        <f t="shared" si="84"/>
        <v>RVV</v>
      </c>
      <c r="I2436" t="s">
        <v>4783</v>
      </c>
      <c r="J2436" t="s">
        <v>4782</v>
      </c>
    </row>
    <row r="2437" spans="7:10" x14ac:dyDescent="0.2">
      <c r="G2437" t="str">
        <f t="shared" si="85"/>
        <v>RVVROYAL VICTORIA HOSPITAL (FOLKESTONE)</v>
      </c>
      <c r="H2437" t="str">
        <f t="shared" si="84"/>
        <v>RVV</v>
      </c>
      <c r="I2437" t="s">
        <v>4785</v>
      </c>
      <c r="J2437" t="s">
        <v>4784</v>
      </c>
    </row>
    <row r="2438" spans="7:10" x14ac:dyDescent="0.2">
      <c r="G2438" t="str">
        <f t="shared" si="85"/>
        <v>RVVSAINSBURY STORE</v>
      </c>
      <c r="H2438" t="str">
        <f t="shared" si="84"/>
        <v>RVV</v>
      </c>
      <c r="I2438" t="s">
        <v>4787</v>
      </c>
      <c r="J2438" t="s">
        <v>4786</v>
      </c>
    </row>
    <row r="2439" spans="7:10" x14ac:dyDescent="0.2">
      <c r="G2439" t="str">
        <f t="shared" si="85"/>
        <v>RVVSITTINGBOURNE MEMORIAL HOSPITAL</v>
      </c>
      <c r="H2439" t="str">
        <f t="shared" si="84"/>
        <v>RVV</v>
      </c>
      <c r="I2439" t="s">
        <v>4789</v>
      </c>
      <c r="J2439" t="s">
        <v>4788</v>
      </c>
    </row>
    <row r="2440" spans="7:10" x14ac:dyDescent="0.2">
      <c r="G2440" t="str">
        <f t="shared" si="85"/>
        <v>RVVSUN LANE SURGERY</v>
      </c>
      <c r="H2440" t="str">
        <f t="shared" si="84"/>
        <v>RVV</v>
      </c>
      <c r="I2440" t="s">
        <v>4791</v>
      </c>
      <c r="J2440" t="s">
        <v>4790</v>
      </c>
    </row>
    <row r="2441" spans="7:10" x14ac:dyDescent="0.2">
      <c r="G2441" t="str">
        <f t="shared" si="85"/>
        <v>RVVVICTORIA HOSPITAL (DEAL)</v>
      </c>
      <c r="H2441" t="str">
        <f t="shared" si="84"/>
        <v>RVV</v>
      </c>
      <c r="I2441" t="s">
        <v>4793</v>
      </c>
      <c r="J2441" t="s">
        <v>4792</v>
      </c>
    </row>
    <row r="2442" spans="7:10" x14ac:dyDescent="0.2">
      <c r="G2442" t="str">
        <f t="shared" si="85"/>
        <v>RVVWHITSTABLE AND TANKERTON HOSPITAL</v>
      </c>
      <c r="H2442" t="str">
        <f t="shared" si="84"/>
        <v>RVV</v>
      </c>
      <c r="I2442" t="s">
        <v>4795</v>
      </c>
      <c r="J2442" t="s">
        <v>4794</v>
      </c>
    </row>
    <row r="2443" spans="7:10" x14ac:dyDescent="0.2">
      <c r="G2443" t="str">
        <f t="shared" si="85"/>
        <v>RVVWILLIAM HARVEY HOSPITAL (ASHFORD)</v>
      </c>
      <c r="H2443" t="str">
        <f t="shared" si="84"/>
        <v>RVV</v>
      </c>
      <c r="I2443" t="s">
        <v>4797</v>
      </c>
      <c r="J2443" t="s">
        <v>4796</v>
      </c>
    </row>
    <row r="2444" spans="7:10" x14ac:dyDescent="0.2">
      <c r="G2444" t="str">
        <f t="shared" si="85"/>
        <v>RVVWILLOW COMMUNITY CENTRE</v>
      </c>
      <c r="H2444" t="str">
        <f t="shared" si="84"/>
        <v>RVV</v>
      </c>
      <c r="I2444" t="s">
        <v>4799</v>
      </c>
      <c r="J2444" t="s">
        <v>4798</v>
      </c>
    </row>
    <row r="2445" spans="7:10" x14ac:dyDescent="0.2">
      <c r="G2445" t="str">
        <f t="shared" si="85"/>
        <v>RVWPETERLEE COMMUNITY HOSPITAL</v>
      </c>
      <c r="H2445" t="str">
        <f t="shared" si="84"/>
        <v>RVW</v>
      </c>
      <c r="I2445" t="s">
        <v>4801</v>
      </c>
      <c r="J2445" t="s">
        <v>4800</v>
      </c>
    </row>
    <row r="2446" spans="7:10" x14ac:dyDescent="0.2">
      <c r="G2446" t="str">
        <f t="shared" si="85"/>
        <v>RVWUNIVERSITY HOSPITAL OF HARTLEPOOL</v>
      </c>
      <c r="H2446" t="str">
        <f t="shared" si="84"/>
        <v>RVW</v>
      </c>
      <c r="I2446" t="s">
        <v>4803</v>
      </c>
      <c r="J2446" t="s">
        <v>4802</v>
      </c>
    </row>
    <row r="2447" spans="7:10" x14ac:dyDescent="0.2">
      <c r="G2447" t="str">
        <f t="shared" si="85"/>
        <v>RVWUNIVERSITY HOSPITAL OF NORTH TEES</v>
      </c>
      <c r="H2447" t="str">
        <f t="shared" ref="H2447:H2488" si="86">LEFT(J2447,3)</f>
        <v>RVW</v>
      </c>
      <c r="I2447" t="s">
        <v>4805</v>
      </c>
      <c r="J2447" t="s">
        <v>4804</v>
      </c>
    </row>
    <row r="2448" spans="7:10" x14ac:dyDescent="0.2">
      <c r="G2448" t="str">
        <f t="shared" si="85"/>
        <v>RVYFORMBY CLINIC</v>
      </c>
      <c r="H2448" t="str">
        <f t="shared" si="86"/>
        <v>RVY</v>
      </c>
      <c r="I2448" t="s">
        <v>4807</v>
      </c>
      <c r="J2448" t="s">
        <v>4806</v>
      </c>
    </row>
    <row r="2449" spans="7:10" x14ac:dyDescent="0.2">
      <c r="G2449" t="str">
        <f t="shared" si="85"/>
        <v>RVYMORNINGTON ROAD REHABILITATION CENTRE</v>
      </c>
      <c r="H2449" t="str">
        <f t="shared" si="86"/>
        <v>RVY</v>
      </c>
      <c r="I2449" t="s">
        <v>4809</v>
      </c>
      <c r="J2449" t="s">
        <v>4808</v>
      </c>
    </row>
    <row r="2450" spans="7:10" x14ac:dyDescent="0.2">
      <c r="G2450" t="str">
        <f t="shared" si="85"/>
        <v>RVYORMSKIRK AND DISTRICT GENERAL HOSPITAL</v>
      </c>
      <c r="H2450" t="str">
        <f t="shared" si="86"/>
        <v>RVY</v>
      </c>
      <c r="I2450" t="s">
        <v>4811</v>
      </c>
      <c r="J2450" t="s">
        <v>4810</v>
      </c>
    </row>
    <row r="2451" spans="7:10" x14ac:dyDescent="0.2">
      <c r="G2451" t="str">
        <f t="shared" si="85"/>
        <v>RVYSOUTHPORT AND FORMBY DISTRICT GENERAL HOSPITAL</v>
      </c>
      <c r="H2451" t="str">
        <f t="shared" si="86"/>
        <v>RVY</v>
      </c>
      <c r="I2451" t="s">
        <v>4813</v>
      </c>
      <c r="J2451" t="s">
        <v>4812</v>
      </c>
    </row>
    <row r="2452" spans="7:10" x14ac:dyDescent="0.2">
      <c r="G2452" t="str">
        <f t="shared" si="85"/>
        <v>RVYSOUTHPORT GENERAL INFIRMARY</v>
      </c>
      <c r="H2452" t="str">
        <f t="shared" si="86"/>
        <v>RVY</v>
      </c>
      <c r="I2452" t="s">
        <v>4815</v>
      </c>
      <c r="J2452" t="s">
        <v>4814</v>
      </c>
    </row>
    <row r="2453" spans="7:10" x14ac:dyDescent="0.2">
      <c r="G2453" t="str">
        <f t="shared" si="85"/>
        <v>RW1ALTON COMMUNITY HOSPITAL</v>
      </c>
      <c r="H2453" t="str">
        <f t="shared" si="86"/>
        <v>RW1</v>
      </c>
      <c r="I2453" t="s">
        <v>4817</v>
      </c>
      <c r="J2453" t="s">
        <v>4816</v>
      </c>
    </row>
    <row r="2454" spans="7:10" x14ac:dyDescent="0.2">
      <c r="G2454" t="str">
        <f t="shared" si="85"/>
        <v>RW1ALTON COMMUNITY HOSPITAL - ANSTEY WARD</v>
      </c>
      <c r="H2454" t="str">
        <f t="shared" si="86"/>
        <v>RW1</v>
      </c>
      <c r="I2454" t="s">
        <v>4819</v>
      </c>
      <c r="J2454" t="s">
        <v>4818</v>
      </c>
    </row>
    <row r="2455" spans="7:10" x14ac:dyDescent="0.2">
      <c r="G2455" t="str">
        <f t="shared" si="85"/>
        <v>RW1ANDLERS ASH</v>
      </c>
      <c r="H2455" t="str">
        <f t="shared" si="86"/>
        <v>RW1</v>
      </c>
      <c r="I2455" t="s">
        <v>4821</v>
      </c>
      <c r="J2455" t="s">
        <v>4820</v>
      </c>
    </row>
    <row r="2456" spans="7:10" x14ac:dyDescent="0.2">
      <c r="G2456" t="str">
        <f t="shared" si="85"/>
        <v>RW1ANDOVER WAR MEMORIAL HOSPITAL</v>
      </c>
      <c r="H2456" t="str">
        <f t="shared" si="86"/>
        <v>RW1</v>
      </c>
      <c r="I2456" t="s">
        <v>2471</v>
      </c>
      <c r="J2456" t="s">
        <v>4822</v>
      </c>
    </row>
    <row r="2457" spans="7:10" x14ac:dyDescent="0.2">
      <c r="G2457" t="str">
        <f t="shared" si="85"/>
        <v>RW1ANTELOPE HOUSE</v>
      </c>
      <c r="H2457" t="str">
        <f t="shared" si="86"/>
        <v>RW1</v>
      </c>
      <c r="I2457" t="s">
        <v>4824</v>
      </c>
      <c r="J2457" t="s">
        <v>4823</v>
      </c>
    </row>
    <row r="2458" spans="7:10" x14ac:dyDescent="0.2">
      <c r="G2458" t="str">
        <f t="shared" si="85"/>
        <v>RW1ASHURST HOSPITAL</v>
      </c>
      <c r="H2458" t="str">
        <f t="shared" si="86"/>
        <v>RW1</v>
      </c>
      <c r="I2458" t="s">
        <v>482</v>
      </c>
      <c r="J2458" t="s">
        <v>4825</v>
      </c>
    </row>
    <row r="2459" spans="7:10" x14ac:dyDescent="0.2">
      <c r="G2459" t="str">
        <f t="shared" si="85"/>
        <v>RW1AUSTEN HOUSE</v>
      </c>
      <c r="H2459" t="str">
        <f t="shared" si="86"/>
        <v>RW1</v>
      </c>
      <c r="I2459" t="s">
        <v>4827</v>
      </c>
      <c r="J2459" t="s">
        <v>4826</v>
      </c>
    </row>
    <row r="2460" spans="7:10" x14ac:dyDescent="0.2">
      <c r="G2460" t="str">
        <f t="shared" si="85"/>
        <v>RW1BLUEBIRD HOUSE</v>
      </c>
      <c r="H2460" t="str">
        <f t="shared" si="86"/>
        <v>RW1</v>
      </c>
      <c r="I2460" t="s">
        <v>14562</v>
      </c>
      <c r="J2460" t="s">
        <v>14563</v>
      </c>
    </row>
    <row r="2461" spans="7:10" x14ac:dyDescent="0.2">
      <c r="G2461" t="str">
        <f t="shared" si="85"/>
        <v>RW1BOURNEMOUTH UNIVERSITY</v>
      </c>
      <c r="H2461" t="str">
        <f t="shared" si="86"/>
        <v>RW1</v>
      </c>
      <c r="I2461" t="s">
        <v>4829</v>
      </c>
      <c r="J2461" t="s">
        <v>4828</v>
      </c>
    </row>
    <row r="2462" spans="7:10" x14ac:dyDescent="0.2">
      <c r="G2462" t="str">
        <f t="shared" si="85"/>
        <v>RW1BRIXLAVEN</v>
      </c>
      <c r="H2462" t="str">
        <f t="shared" si="86"/>
        <v>RW1</v>
      </c>
      <c r="I2462" t="s">
        <v>4831</v>
      </c>
      <c r="J2462" t="s">
        <v>4830</v>
      </c>
    </row>
    <row r="2463" spans="7:10" x14ac:dyDescent="0.2">
      <c r="G2463" t="str">
        <f t="shared" si="85"/>
        <v>RW1BROOKVALE</v>
      </c>
      <c r="H2463" t="str">
        <f t="shared" si="86"/>
        <v>RW1</v>
      </c>
      <c r="I2463" t="s">
        <v>4833</v>
      </c>
      <c r="J2463" t="s">
        <v>4832</v>
      </c>
    </row>
    <row r="2464" spans="7:10" x14ac:dyDescent="0.2">
      <c r="G2464" t="str">
        <f t="shared" si="85"/>
        <v>RW1CASS MID HANTS</v>
      </c>
      <c r="H2464" t="str">
        <f t="shared" si="86"/>
        <v>RW1</v>
      </c>
      <c r="I2464" t="s">
        <v>4835</v>
      </c>
      <c r="J2464" t="s">
        <v>4834</v>
      </c>
    </row>
    <row r="2465" spans="7:10" x14ac:dyDescent="0.2">
      <c r="G2465" t="str">
        <f t="shared" si="85"/>
        <v>RW1CASS NEW FOREST</v>
      </c>
      <c r="H2465" t="str">
        <f t="shared" si="86"/>
        <v>RW1</v>
      </c>
      <c r="I2465" t="s">
        <v>4837</v>
      </c>
      <c r="J2465" t="s">
        <v>4836</v>
      </c>
    </row>
    <row r="2466" spans="7:10" x14ac:dyDescent="0.2">
      <c r="G2466" t="str">
        <f t="shared" si="85"/>
        <v>RW1CASS SOUTHAMPTON</v>
      </c>
      <c r="H2466" t="str">
        <f t="shared" si="86"/>
        <v>RW1</v>
      </c>
      <c r="I2466" t="s">
        <v>4839</v>
      </c>
      <c r="J2466" t="s">
        <v>4838</v>
      </c>
    </row>
    <row r="2467" spans="7:10" x14ac:dyDescent="0.2">
      <c r="G2467" t="str">
        <f t="shared" si="85"/>
        <v>RW1CHASE HOSPITAL</v>
      </c>
      <c r="H2467" t="str">
        <f t="shared" si="86"/>
        <v>RW1</v>
      </c>
      <c r="I2467" t="s">
        <v>4841</v>
      </c>
      <c r="J2467" t="s">
        <v>4840</v>
      </c>
    </row>
    <row r="2468" spans="7:10" x14ac:dyDescent="0.2">
      <c r="G2468" t="str">
        <f t="shared" si="85"/>
        <v>RW1CHERRYTREE</v>
      </c>
      <c r="H2468" t="str">
        <f t="shared" si="86"/>
        <v>RW1</v>
      </c>
      <c r="I2468" t="s">
        <v>4843</v>
      </c>
      <c r="J2468" t="s">
        <v>4842</v>
      </c>
    </row>
    <row r="2469" spans="7:10" x14ac:dyDescent="0.2">
      <c r="G2469" t="str">
        <f t="shared" si="85"/>
        <v>RW1COLLINGWOOD ASSESSMENT UNIT RAU</v>
      </c>
      <c r="H2469" t="str">
        <f t="shared" si="86"/>
        <v>RW1</v>
      </c>
      <c r="I2469" t="s">
        <v>4845</v>
      </c>
      <c r="J2469" t="s">
        <v>4844</v>
      </c>
    </row>
    <row r="2470" spans="7:10" x14ac:dyDescent="0.2">
      <c r="G2470" t="str">
        <f t="shared" si="85"/>
        <v>RW1CONS COMM GERIATRICIAN</v>
      </c>
      <c r="H2470" t="str">
        <f t="shared" si="86"/>
        <v>RW1</v>
      </c>
      <c r="I2470" t="s">
        <v>4847</v>
      </c>
      <c r="J2470" t="s">
        <v>4846</v>
      </c>
    </row>
    <row r="2471" spans="7:10" x14ac:dyDescent="0.2">
      <c r="G2471" t="str">
        <f t="shared" si="85"/>
        <v>RW1COPPER BEECHES (ANDOVER)</v>
      </c>
      <c r="H2471" t="str">
        <f t="shared" si="86"/>
        <v>RW1</v>
      </c>
      <c r="I2471" t="s">
        <v>4849</v>
      </c>
      <c r="J2471" t="s">
        <v>4848</v>
      </c>
    </row>
    <row r="2472" spans="7:10" x14ac:dyDescent="0.2">
      <c r="G2472" t="str">
        <f t="shared" si="85"/>
        <v>RW1COPPER BEECHES (NEW MILTON)</v>
      </c>
      <c r="H2472" t="str">
        <f t="shared" si="86"/>
        <v>RW1</v>
      </c>
      <c r="I2472" t="s">
        <v>4851</v>
      </c>
      <c r="J2472" t="s">
        <v>4850</v>
      </c>
    </row>
    <row r="2473" spans="7:10" x14ac:dyDescent="0.2">
      <c r="G2473" t="str">
        <f t="shared" si="85"/>
        <v>RW1COUNTY HALL</v>
      </c>
      <c r="H2473" t="str">
        <f t="shared" si="86"/>
        <v>RW1</v>
      </c>
      <c r="I2473" t="s">
        <v>4853</v>
      </c>
      <c r="J2473" t="s">
        <v>4852</v>
      </c>
    </row>
    <row r="2474" spans="7:10" x14ac:dyDescent="0.2">
      <c r="G2474" t="str">
        <f t="shared" si="85"/>
        <v>RW1CRHT NORTH HANTS</v>
      </c>
      <c r="H2474" t="str">
        <f t="shared" si="86"/>
        <v>RW1</v>
      </c>
      <c r="I2474" t="s">
        <v>4855</v>
      </c>
      <c r="J2474" t="s">
        <v>4854</v>
      </c>
    </row>
    <row r="2475" spans="7:10" x14ac:dyDescent="0.2">
      <c r="G2475" t="str">
        <f t="shared" si="85"/>
        <v>RW1CUMBERLAND 2</v>
      </c>
      <c r="H2475" t="str">
        <f t="shared" si="86"/>
        <v>RW1</v>
      </c>
      <c r="I2475" t="s">
        <v>4857</v>
      </c>
      <c r="J2475" t="s">
        <v>4856</v>
      </c>
    </row>
    <row r="2476" spans="7:10" x14ac:dyDescent="0.2">
      <c r="G2476" t="str">
        <f t="shared" si="85"/>
        <v>RW1DEPARTMENT OF PSYCHOLOGICAL MEDICINE</v>
      </c>
      <c r="H2476" t="str">
        <f t="shared" si="86"/>
        <v>RW1</v>
      </c>
      <c r="I2476" t="s">
        <v>3391</v>
      </c>
      <c r="J2476" t="s">
        <v>4858</v>
      </c>
    </row>
    <row r="2477" spans="7:10" x14ac:dyDescent="0.2">
      <c r="G2477" t="str">
        <f t="shared" ref="G2477:G2500" si="87">H2477&amp;I2477</f>
        <v>RW1EASTLEIGH FLEMING PARK</v>
      </c>
      <c r="H2477" t="str">
        <f t="shared" si="86"/>
        <v>RW1</v>
      </c>
      <c r="I2477" t="s">
        <v>4860</v>
      </c>
      <c r="J2477" t="s">
        <v>4859</v>
      </c>
    </row>
    <row r="2478" spans="7:10" x14ac:dyDescent="0.2">
      <c r="G2478" t="str">
        <f t="shared" si="87"/>
        <v>RW1EATING DISORDERS</v>
      </c>
      <c r="H2478" t="str">
        <f t="shared" si="86"/>
        <v>RW1</v>
      </c>
      <c r="I2478" t="s">
        <v>3042</v>
      </c>
      <c r="J2478" t="s">
        <v>4861</v>
      </c>
    </row>
    <row r="2479" spans="7:10" x14ac:dyDescent="0.2">
      <c r="G2479" t="str">
        <f t="shared" si="87"/>
        <v>RW1ELMLEIGH</v>
      </c>
      <c r="H2479" t="str">
        <f t="shared" si="86"/>
        <v>RW1</v>
      </c>
      <c r="I2479" t="s">
        <v>4863</v>
      </c>
      <c r="J2479" t="s">
        <v>4862</v>
      </c>
    </row>
    <row r="2480" spans="7:10" x14ac:dyDescent="0.2">
      <c r="G2480" t="str">
        <f t="shared" si="87"/>
        <v>RW1FAREHAM COMMUNITY HOSPITAL</v>
      </c>
      <c r="H2480" t="str">
        <f t="shared" si="86"/>
        <v>RW1</v>
      </c>
      <c r="I2480" t="s">
        <v>516</v>
      </c>
      <c r="J2480" t="s">
        <v>4864</v>
      </c>
    </row>
    <row r="2481" spans="7:10" x14ac:dyDescent="0.2">
      <c r="G2481" t="str">
        <f t="shared" si="87"/>
        <v>RW1FAREHAM REACH</v>
      </c>
      <c r="H2481" t="str">
        <f t="shared" si="86"/>
        <v>RW1</v>
      </c>
      <c r="I2481" t="s">
        <v>4866</v>
      </c>
      <c r="J2481" t="s">
        <v>4865</v>
      </c>
    </row>
    <row r="2482" spans="7:10" x14ac:dyDescent="0.2">
      <c r="G2482" t="str">
        <f t="shared" si="87"/>
        <v>RW1FENWICK HOSPITAL</v>
      </c>
      <c r="H2482" t="str">
        <f t="shared" si="86"/>
        <v>RW1</v>
      </c>
      <c r="I2482" t="s">
        <v>520</v>
      </c>
      <c r="J2482" t="s">
        <v>4867</v>
      </c>
    </row>
    <row r="2483" spans="7:10" x14ac:dyDescent="0.2">
      <c r="G2483" t="str">
        <f t="shared" si="87"/>
        <v>RW1FLEET COMMUNITY HOSPITAL</v>
      </c>
      <c r="H2483" t="str">
        <f t="shared" si="86"/>
        <v>RW1</v>
      </c>
      <c r="I2483" t="s">
        <v>522</v>
      </c>
      <c r="J2483" t="s">
        <v>4868</v>
      </c>
    </row>
    <row r="2484" spans="7:10" x14ac:dyDescent="0.2">
      <c r="G2484" t="str">
        <f t="shared" si="87"/>
        <v>RW1FORD WARD</v>
      </c>
      <c r="H2484" t="str">
        <f t="shared" si="86"/>
        <v>RW1</v>
      </c>
      <c r="I2484" t="s">
        <v>4870</v>
      </c>
      <c r="J2484" t="s">
        <v>4869</v>
      </c>
    </row>
    <row r="2485" spans="7:10" x14ac:dyDescent="0.2">
      <c r="G2485" t="str">
        <f t="shared" si="87"/>
        <v>RW1FORDINGBRIDGE</v>
      </c>
      <c r="H2485" t="str">
        <f t="shared" si="86"/>
        <v>RW1</v>
      </c>
      <c r="I2485" t="s">
        <v>4872</v>
      </c>
      <c r="J2485" t="s">
        <v>4871</v>
      </c>
    </row>
    <row r="2486" spans="7:10" x14ac:dyDescent="0.2">
      <c r="G2486" t="str">
        <f t="shared" si="87"/>
        <v>RW1FOREST LODGE</v>
      </c>
      <c r="H2486" t="str">
        <f t="shared" si="86"/>
        <v>RW1</v>
      </c>
      <c r="I2486" t="s">
        <v>4874</v>
      </c>
      <c r="J2486" t="s">
        <v>4873</v>
      </c>
    </row>
    <row r="2487" spans="7:10" x14ac:dyDescent="0.2">
      <c r="G2487" t="str">
        <f t="shared" si="87"/>
        <v>RW1GOSPORT WAR MEMORIAL HOSPITAL</v>
      </c>
      <c r="H2487" t="str">
        <f t="shared" si="86"/>
        <v>RW1</v>
      </c>
      <c r="I2487" t="s">
        <v>526</v>
      </c>
      <c r="J2487" t="s">
        <v>14564</v>
      </c>
    </row>
    <row r="2488" spans="7:10" x14ac:dyDescent="0.2">
      <c r="G2488" t="str">
        <f t="shared" si="87"/>
        <v>RW1HOLLYBANK</v>
      </c>
      <c r="H2488" t="str">
        <f t="shared" si="86"/>
        <v>RW1</v>
      </c>
      <c r="I2488" t="s">
        <v>14560</v>
      </c>
      <c r="J2488" t="s">
        <v>14561</v>
      </c>
    </row>
    <row r="2489" spans="7:10" x14ac:dyDescent="0.2">
      <c r="G2489" t="str">
        <f t="shared" si="87"/>
        <v>RW1HOME LEA</v>
      </c>
      <c r="H2489" t="str">
        <f t="shared" ref="H2489:H2514" si="88">LEFT(J2489,3)</f>
        <v>RW1</v>
      </c>
      <c r="I2489" t="s">
        <v>4876</v>
      </c>
      <c r="J2489" t="s">
        <v>4875</v>
      </c>
    </row>
    <row r="2490" spans="7:10" x14ac:dyDescent="0.2">
      <c r="G2490" t="str">
        <f t="shared" si="87"/>
        <v>RW1HORSEFAIR MEWS</v>
      </c>
      <c r="H2490" t="str">
        <f t="shared" si="88"/>
        <v>RW1</v>
      </c>
      <c r="I2490" t="s">
        <v>4878</v>
      </c>
      <c r="J2490" t="s">
        <v>4877</v>
      </c>
    </row>
    <row r="2491" spans="7:10" x14ac:dyDescent="0.2">
      <c r="G2491" t="str">
        <f t="shared" si="87"/>
        <v>RW1HYTHE HOSPITAL</v>
      </c>
      <c r="H2491" t="str">
        <f t="shared" si="88"/>
        <v>RW1</v>
      </c>
      <c r="I2491" t="s">
        <v>534</v>
      </c>
      <c r="J2491" t="s">
        <v>4879</v>
      </c>
    </row>
    <row r="2492" spans="7:10" x14ac:dyDescent="0.2">
      <c r="G2492" t="str">
        <f t="shared" si="87"/>
        <v>RW1LAUREL ASSESSMENT UNIT</v>
      </c>
      <c r="H2492" t="str">
        <f t="shared" si="88"/>
        <v>RW1</v>
      </c>
      <c r="I2492" t="s">
        <v>4881</v>
      </c>
      <c r="J2492" t="s">
        <v>4880</v>
      </c>
    </row>
    <row r="2493" spans="7:10" x14ac:dyDescent="0.2">
      <c r="G2493" t="str">
        <f t="shared" si="87"/>
        <v>RW1LEIGH HOUSE</v>
      </c>
      <c r="H2493" t="str">
        <f t="shared" si="88"/>
        <v>RW1</v>
      </c>
      <c r="I2493" t="s">
        <v>4883</v>
      </c>
      <c r="J2493" t="s">
        <v>4882</v>
      </c>
    </row>
    <row r="2494" spans="7:10" x14ac:dyDescent="0.2">
      <c r="G2494" t="str">
        <f t="shared" si="87"/>
        <v>RW1LEONARD CHESHIRE</v>
      </c>
      <c r="H2494" t="str">
        <f t="shared" si="88"/>
        <v>RW1</v>
      </c>
      <c r="I2494" t="s">
        <v>4885</v>
      </c>
      <c r="J2494" t="s">
        <v>4884</v>
      </c>
    </row>
    <row r="2495" spans="7:10" x14ac:dyDescent="0.2">
      <c r="G2495" t="str">
        <f t="shared" si="87"/>
        <v>RW1LYMINGTON HOSPITAL</v>
      </c>
      <c r="H2495" t="str">
        <f t="shared" si="88"/>
        <v>RW1</v>
      </c>
      <c r="I2495" t="s">
        <v>4887</v>
      </c>
      <c r="J2495" t="s">
        <v>4886</v>
      </c>
    </row>
    <row r="2496" spans="7:10" x14ac:dyDescent="0.2">
      <c r="G2496" t="str">
        <f t="shared" si="87"/>
        <v>RW1LYMINGTON NEW FOREST HOSPITAL</v>
      </c>
      <c r="H2496" t="str">
        <f t="shared" si="88"/>
        <v>RW1</v>
      </c>
      <c r="I2496" t="s">
        <v>544</v>
      </c>
      <c r="J2496" t="s">
        <v>4888</v>
      </c>
    </row>
    <row r="2497" spans="7:10" x14ac:dyDescent="0.2">
      <c r="G2497" t="str">
        <f t="shared" si="87"/>
        <v>RW1MELBURY LODGE</v>
      </c>
      <c r="H2497" t="str">
        <f t="shared" si="88"/>
        <v>RW1</v>
      </c>
      <c r="I2497" t="s">
        <v>4890</v>
      </c>
      <c r="J2497" t="s">
        <v>4889</v>
      </c>
    </row>
    <row r="2498" spans="7:10" x14ac:dyDescent="0.2">
      <c r="G2498" t="str">
        <f t="shared" si="87"/>
        <v>RW1MILFORD ON SEA WAR MEMORIAL HOSPITAL</v>
      </c>
      <c r="H2498" t="str">
        <f t="shared" si="88"/>
        <v>RW1</v>
      </c>
      <c r="I2498" t="s">
        <v>4892</v>
      </c>
      <c r="J2498" t="s">
        <v>4891</v>
      </c>
    </row>
    <row r="2499" spans="7:10" x14ac:dyDescent="0.2">
      <c r="G2499" t="str">
        <f t="shared" si="87"/>
        <v>RW1MILLVIEW</v>
      </c>
      <c r="H2499" t="str">
        <f t="shared" si="88"/>
        <v>RW1</v>
      </c>
      <c r="I2499" t="s">
        <v>4894</v>
      </c>
      <c r="J2499" t="s">
        <v>4893</v>
      </c>
    </row>
    <row r="2500" spans="7:10" x14ac:dyDescent="0.2">
      <c r="G2500" t="str">
        <f t="shared" si="87"/>
        <v>RW1MOORGREEN HOSPITAL</v>
      </c>
      <c r="H2500" t="str">
        <f t="shared" si="88"/>
        <v>RW1</v>
      </c>
      <c r="I2500" t="s">
        <v>550</v>
      </c>
      <c r="J2500" t="s">
        <v>4895</v>
      </c>
    </row>
    <row r="2501" spans="7:10" x14ac:dyDescent="0.2">
      <c r="G2501" t="str">
        <f t="shared" ref="G2501:G2537" si="89">H2501&amp;I2501</f>
        <v>RW1NEW FOREST CLDT</v>
      </c>
      <c r="H2501" t="str">
        <f t="shared" si="88"/>
        <v>RW1</v>
      </c>
      <c r="I2501" t="s">
        <v>4897</v>
      </c>
      <c r="J2501" t="s">
        <v>4896</v>
      </c>
    </row>
    <row r="2502" spans="7:10" x14ac:dyDescent="0.2">
      <c r="G2502" t="str">
        <f t="shared" si="89"/>
        <v>RW1OAKRIDGE HALL FOR ALL</v>
      </c>
      <c r="H2502" t="str">
        <f t="shared" si="88"/>
        <v>RW1</v>
      </c>
      <c r="I2502" t="s">
        <v>560</v>
      </c>
      <c r="J2502" t="s">
        <v>4898</v>
      </c>
    </row>
    <row r="2503" spans="7:10" x14ac:dyDescent="0.2">
      <c r="G2503" t="str">
        <f t="shared" si="89"/>
        <v>RW1ODIHAM COTTAGE HOSPITAL</v>
      </c>
      <c r="H2503" t="str">
        <f t="shared" si="88"/>
        <v>RW1</v>
      </c>
      <c r="I2503" t="s">
        <v>4900</v>
      </c>
      <c r="J2503" t="s">
        <v>4899</v>
      </c>
    </row>
    <row r="2504" spans="7:10" x14ac:dyDescent="0.2">
      <c r="G2504" t="str">
        <f t="shared" si="89"/>
        <v>RW1OLD TIMBERS</v>
      </c>
      <c r="H2504" t="str">
        <f t="shared" si="88"/>
        <v>RW1</v>
      </c>
      <c r="I2504" t="s">
        <v>4902</v>
      </c>
      <c r="J2504" t="s">
        <v>4901</v>
      </c>
    </row>
    <row r="2505" spans="7:10" x14ac:dyDescent="0.2">
      <c r="G2505" t="str">
        <f t="shared" si="89"/>
        <v>RW1OLD VICARAGE</v>
      </c>
      <c r="H2505" t="str">
        <f t="shared" si="88"/>
        <v>RW1</v>
      </c>
      <c r="I2505" t="s">
        <v>4904</v>
      </c>
      <c r="J2505" t="s">
        <v>4903</v>
      </c>
    </row>
    <row r="2506" spans="7:10" x14ac:dyDescent="0.2">
      <c r="G2506" t="str">
        <f t="shared" si="89"/>
        <v>RW1OLDER PERSONS' RAU</v>
      </c>
      <c r="H2506" t="str">
        <f t="shared" si="88"/>
        <v>RW1</v>
      </c>
      <c r="I2506" t="s">
        <v>4906</v>
      </c>
      <c r="J2506" t="s">
        <v>4905</v>
      </c>
    </row>
    <row r="2507" spans="7:10" x14ac:dyDescent="0.2">
      <c r="G2507" t="str">
        <f t="shared" si="89"/>
        <v>RW1PARKLANDS HOSPITAL</v>
      </c>
      <c r="H2507" t="str">
        <f t="shared" si="88"/>
        <v>RW1</v>
      </c>
      <c r="I2507" t="s">
        <v>4908</v>
      </c>
      <c r="J2507" t="s">
        <v>4907</v>
      </c>
    </row>
    <row r="2508" spans="7:10" x14ac:dyDescent="0.2">
      <c r="G2508" t="str">
        <f t="shared" si="89"/>
        <v>RW1PEACH COTTAGE</v>
      </c>
      <c r="H2508" t="str">
        <f t="shared" si="88"/>
        <v>RW1</v>
      </c>
      <c r="I2508" t="s">
        <v>4910</v>
      </c>
      <c r="J2508" t="s">
        <v>4909</v>
      </c>
    </row>
    <row r="2509" spans="7:10" x14ac:dyDescent="0.2">
      <c r="G2509" t="str">
        <f t="shared" si="89"/>
        <v>RW1PEAKLANDS</v>
      </c>
      <c r="H2509" t="str">
        <f t="shared" si="88"/>
        <v>RW1</v>
      </c>
      <c r="I2509" t="s">
        <v>4912</v>
      </c>
      <c r="J2509" t="s">
        <v>4911</v>
      </c>
    </row>
    <row r="2510" spans="7:10" x14ac:dyDescent="0.2">
      <c r="G2510" t="str">
        <f t="shared" si="89"/>
        <v>RW1PETERSFIELD HOSPITAL</v>
      </c>
      <c r="H2510" t="str">
        <f t="shared" si="88"/>
        <v>RW1</v>
      </c>
      <c r="I2510" t="s">
        <v>564</v>
      </c>
      <c r="J2510" t="s">
        <v>4913</v>
      </c>
    </row>
    <row r="2511" spans="7:10" x14ac:dyDescent="0.2">
      <c r="G2511" t="str">
        <f t="shared" si="89"/>
        <v>RW1PINEWOOD</v>
      </c>
      <c r="H2511" t="str">
        <f t="shared" si="88"/>
        <v>RW1</v>
      </c>
      <c r="I2511" t="s">
        <v>4915</v>
      </c>
      <c r="J2511" t="s">
        <v>4914</v>
      </c>
    </row>
    <row r="2512" spans="7:10" x14ac:dyDescent="0.2">
      <c r="G2512" t="str">
        <f t="shared" si="89"/>
        <v>RW1POLES COPSE</v>
      </c>
      <c r="H2512" t="str">
        <f t="shared" si="88"/>
        <v>RW1</v>
      </c>
      <c r="I2512" t="s">
        <v>4917</v>
      </c>
      <c r="J2512" t="s">
        <v>4916</v>
      </c>
    </row>
    <row r="2513" spans="7:10" x14ac:dyDescent="0.2">
      <c r="G2513" t="str">
        <f t="shared" si="89"/>
        <v>RW1PRINCESS ANNE HOSPITAL</v>
      </c>
      <c r="H2513" t="str">
        <f t="shared" si="88"/>
        <v>RW1</v>
      </c>
      <c r="I2513" t="s">
        <v>568</v>
      </c>
      <c r="J2513" t="s">
        <v>4918</v>
      </c>
    </row>
    <row r="2514" spans="7:10" x14ac:dyDescent="0.2">
      <c r="G2514" t="str">
        <f t="shared" si="89"/>
        <v>RW1RAVENSWOOD HOUSE</v>
      </c>
      <c r="H2514" t="str">
        <f t="shared" si="88"/>
        <v>RW1</v>
      </c>
      <c r="I2514" t="s">
        <v>4920</v>
      </c>
      <c r="J2514" t="s">
        <v>4919</v>
      </c>
    </row>
    <row r="2515" spans="7:10" x14ac:dyDescent="0.2">
      <c r="G2515" t="str">
        <f t="shared" si="89"/>
        <v>RW1REDCLYFFE BENGALOWS</v>
      </c>
      <c r="H2515" t="str">
        <f t="shared" ref="H2515:H2553" si="90">LEFT(J2515,3)</f>
        <v>RW1</v>
      </c>
      <c r="I2515" t="s">
        <v>4922</v>
      </c>
      <c r="J2515" t="s">
        <v>4921</v>
      </c>
    </row>
    <row r="2516" spans="7:10" x14ac:dyDescent="0.2">
      <c r="G2516" t="str">
        <f t="shared" si="89"/>
        <v>RW1ROMSEY HOSPITAL</v>
      </c>
      <c r="H2516" t="str">
        <f t="shared" si="90"/>
        <v>RW1</v>
      </c>
      <c r="I2516" t="s">
        <v>572</v>
      </c>
      <c r="J2516" t="s">
        <v>4923</v>
      </c>
    </row>
    <row r="2517" spans="7:10" x14ac:dyDescent="0.2">
      <c r="G2517" t="str">
        <f t="shared" si="89"/>
        <v>RW1ROWAN WARD</v>
      </c>
      <c r="H2517" t="str">
        <f t="shared" si="90"/>
        <v>RW1</v>
      </c>
      <c r="I2517" t="s">
        <v>4925</v>
      </c>
      <c r="J2517" t="s">
        <v>4924</v>
      </c>
    </row>
    <row r="2518" spans="7:10" x14ac:dyDescent="0.2">
      <c r="G2518" t="str">
        <f t="shared" si="89"/>
        <v>RW1ROYAL HAMPSHIRE HOSPITAL</v>
      </c>
      <c r="H2518" t="str">
        <f t="shared" si="90"/>
        <v>RW1</v>
      </c>
      <c r="I2518" t="s">
        <v>4927</v>
      </c>
      <c r="J2518" t="s">
        <v>4926</v>
      </c>
    </row>
    <row r="2519" spans="7:10" x14ac:dyDescent="0.2">
      <c r="G2519" t="str">
        <f t="shared" si="89"/>
        <v>RW1ROYAL SOUTH HANTS HOSPITAL</v>
      </c>
      <c r="H2519" t="str">
        <f t="shared" si="90"/>
        <v>RW1</v>
      </c>
      <c r="I2519" t="s">
        <v>1950</v>
      </c>
      <c r="J2519" t="s">
        <v>4928</v>
      </c>
    </row>
    <row r="2520" spans="7:10" x14ac:dyDescent="0.2">
      <c r="G2520" t="str">
        <f t="shared" si="89"/>
        <v>RW1SHAWFORD WARD</v>
      </c>
      <c r="H2520" t="str">
        <f t="shared" si="90"/>
        <v>RW1</v>
      </c>
      <c r="I2520" t="s">
        <v>4930</v>
      </c>
      <c r="J2520" t="s">
        <v>4929</v>
      </c>
    </row>
    <row r="2521" spans="7:10" x14ac:dyDescent="0.2">
      <c r="G2521" t="str">
        <f t="shared" si="89"/>
        <v>RW1SOLENT MIND</v>
      </c>
      <c r="H2521" t="str">
        <f t="shared" si="90"/>
        <v>RW1</v>
      </c>
      <c r="I2521" t="s">
        <v>4932</v>
      </c>
      <c r="J2521" t="s">
        <v>4931</v>
      </c>
    </row>
    <row r="2522" spans="7:10" x14ac:dyDescent="0.2">
      <c r="G2522" t="str">
        <f t="shared" si="89"/>
        <v>RW1SOUTH WILTS CTPLD</v>
      </c>
      <c r="H2522" t="str">
        <f t="shared" si="90"/>
        <v>RW1</v>
      </c>
      <c r="I2522" t="s">
        <v>4934</v>
      </c>
      <c r="J2522" t="s">
        <v>4933</v>
      </c>
    </row>
    <row r="2523" spans="7:10" x14ac:dyDescent="0.2">
      <c r="G2523" t="str">
        <f t="shared" si="89"/>
        <v>RW1SOUTHERN PARISHES PILANDS WOOD</v>
      </c>
      <c r="H2523" t="str">
        <f t="shared" si="90"/>
        <v>RW1</v>
      </c>
      <c r="I2523" t="s">
        <v>4936</v>
      </c>
      <c r="J2523" t="s">
        <v>4935</v>
      </c>
    </row>
    <row r="2524" spans="7:10" x14ac:dyDescent="0.2">
      <c r="G2524" t="str">
        <f t="shared" si="89"/>
        <v>RW1SOUTHFIELDS</v>
      </c>
      <c r="H2524" t="str">
        <f t="shared" si="90"/>
        <v>RW1</v>
      </c>
      <c r="I2524" t="s">
        <v>4938</v>
      </c>
      <c r="J2524" t="s">
        <v>4937</v>
      </c>
    </row>
    <row r="2525" spans="7:10" x14ac:dyDescent="0.2">
      <c r="G2525" t="str">
        <f t="shared" si="89"/>
        <v>RW1ST JAMES' HOSPITAL</v>
      </c>
      <c r="H2525" t="str">
        <f t="shared" si="90"/>
        <v>RW1</v>
      </c>
      <c r="I2525" t="s">
        <v>582</v>
      </c>
      <c r="J2525" t="s">
        <v>4939</v>
      </c>
    </row>
    <row r="2526" spans="7:10" x14ac:dyDescent="0.2">
      <c r="G2526" t="str">
        <f t="shared" si="89"/>
        <v>RW1SULTAN WARD</v>
      </c>
      <c r="H2526" t="str">
        <f t="shared" si="90"/>
        <v>RW1</v>
      </c>
      <c r="I2526" t="s">
        <v>4941</v>
      </c>
      <c r="J2526" t="s">
        <v>4940</v>
      </c>
    </row>
    <row r="2527" spans="7:10" x14ac:dyDescent="0.2">
      <c r="G2527" t="str">
        <f t="shared" si="89"/>
        <v>RW1SYLVAN VILLA</v>
      </c>
      <c r="H2527" t="str">
        <f t="shared" si="90"/>
        <v>RW1</v>
      </c>
      <c r="I2527" t="s">
        <v>4943</v>
      </c>
      <c r="J2527" t="s">
        <v>4942</v>
      </c>
    </row>
    <row r="2528" spans="7:10" x14ac:dyDescent="0.2">
      <c r="G2528" t="str">
        <f t="shared" si="89"/>
        <v>RW1TAMARINE</v>
      </c>
      <c r="H2528" t="str">
        <f t="shared" si="90"/>
        <v>RW1</v>
      </c>
      <c r="I2528" t="s">
        <v>4945</v>
      </c>
      <c r="J2528" t="s">
        <v>4944</v>
      </c>
    </row>
    <row r="2529" spans="7:10" x14ac:dyDescent="0.2">
      <c r="G2529" t="str">
        <f t="shared" si="89"/>
        <v>RW1TATCHBURY MOUNT</v>
      </c>
      <c r="H2529" t="str">
        <f t="shared" si="90"/>
        <v>RW1</v>
      </c>
      <c r="I2529" t="s">
        <v>4947</v>
      </c>
      <c r="J2529" t="s">
        <v>4946</v>
      </c>
    </row>
    <row r="2530" spans="7:10" x14ac:dyDescent="0.2">
      <c r="G2530" t="str">
        <f t="shared" si="89"/>
        <v>RW1THE BRIDGE</v>
      </c>
      <c r="H2530" t="str">
        <f t="shared" si="90"/>
        <v>RW1</v>
      </c>
      <c r="I2530" t="s">
        <v>1701</v>
      </c>
      <c r="J2530" t="s">
        <v>4948</v>
      </c>
    </row>
    <row r="2531" spans="7:10" x14ac:dyDescent="0.2">
      <c r="G2531" t="str">
        <f t="shared" si="89"/>
        <v>RW1THE CONIFERS</v>
      </c>
      <c r="H2531" t="str">
        <f t="shared" si="90"/>
        <v>RW1</v>
      </c>
      <c r="I2531" t="s">
        <v>4950</v>
      </c>
      <c r="J2531" t="s">
        <v>4949</v>
      </c>
    </row>
    <row r="2532" spans="7:10" x14ac:dyDescent="0.2">
      <c r="G2532" t="str">
        <f t="shared" si="89"/>
        <v>RW1THE GRANGE</v>
      </c>
      <c r="H2532" t="str">
        <f t="shared" si="90"/>
        <v>RW1</v>
      </c>
      <c r="I2532" t="s">
        <v>429</v>
      </c>
      <c r="J2532" t="s">
        <v>4951</v>
      </c>
    </row>
    <row r="2533" spans="7:10" x14ac:dyDescent="0.2">
      <c r="G2533" t="str">
        <f t="shared" si="89"/>
        <v>RW1THE HUB</v>
      </c>
      <c r="H2533" t="str">
        <f t="shared" si="90"/>
        <v>RW1</v>
      </c>
      <c r="I2533" t="s">
        <v>4953</v>
      </c>
      <c r="J2533" t="s">
        <v>4952</v>
      </c>
    </row>
    <row r="2534" spans="7:10" x14ac:dyDescent="0.2">
      <c r="G2534" t="str">
        <f t="shared" si="89"/>
        <v>RW1THE MEADOWS</v>
      </c>
      <c r="H2534" t="str">
        <f t="shared" si="90"/>
        <v>RW1</v>
      </c>
      <c r="I2534" t="s">
        <v>4955</v>
      </c>
      <c r="J2534" t="s">
        <v>4954</v>
      </c>
    </row>
    <row r="2535" spans="7:10" x14ac:dyDescent="0.2">
      <c r="G2535" t="str">
        <f t="shared" si="89"/>
        <v>RW1THE POTTERIES</v>
      </c>
      <c r="H2535" t="str">
        <f t="shared" si="90"/>
        <v>RW1</v>
      </c>
      <c r="I2535" t="s">
        <v>590</v>
      </c>
      <c r="J2535" t="s">
        <v>4956</v>
      </c>
    </row>
    <row r="2536" spans="7:10" x14ac:dyDescent="0.2">
      <c r="G2536" t="str">
        <f t="shared" si="89"/>
        <v>RW1THE RAPIDS</v>
      </c>
      <c r="H2536" t="str">
        <f t="shared" si="90"/>
        <v>RW1</v>
      </c>
      <c r="I2536" t="s">
        <v>4958</v>
      </c>
      <c r="J2536" t="s">
        <v>4957</v>
      </c>
    </row>
    <row r="2537" spans="7:10" x14ac:dyDescent="0.2">
      <c r="G2537" t="str">
        <f t="shared" si="89"/>
        <v>RW1THE RIVENDALE</v>
      </c>
      <c r="H2537" t="str">
        <f t="shared" si="90"/>
        <v>RW1</v>
      </c>
      <c r="I2537" t="s">
        <v>4960</v>
      </c>
      <c r="J2537" t="s">
        <v>4959</v>
      </c>
    </row>
    <row r="2538" spans="7:10" x14ac:dyDescent="0.2">
      <c r="G2538" t="str">
        <f t="shared" ref="G2538:G2584" si="91">H2538&amp;I2538</f>
        <v>RW1TROWBRIDGE COMMUNITY HOSPITAL</v>
      </c>
      <c r="H2538" t="str">
        <f t="shared" si="90"/>
        <v>RW1</v>
      </c>
      <c r="I2538" t="s">
        <v>256</v>
      </c>
      <c r="J2538" t="s">
        <v>4961</v>
      </c>
    </row>
    <row r="2539" spans="7:10" x14ac:dyDescent="0.2">
      <c r="G2539" t="str">
        <f t="shared" si="91"/>
        <v>RW1TWO CORNERS</v>
      </c>
      <c r="H2539" t="str">
        <f t="shared" si="90"/>
        <v>RW1</v>
      </c>
      <c r="I2539" t="s">
        <v>4963</v>
      </c>
      <c r="J2539" t="s">
        <v>4962</v>
      </c>
    </row>
    <row r="2540" spans="7:10" x14ac:dyDescent="0.2">
      <c r="G2540" t="str">
        <f t="shared" si="91"/>
        <v>RW1UNIVERSITY OF SOUTHAMPTON</v>
      </c>
      <c r="H2540" t="str">
        <f t="shared" si="90"/>
        <v>RW1</v>
      </c>
      <c r="I2540" t="s">
        <v>4965</v>
      </c>
      <c r="J2540" t="s">
        <v>4964</v>
      </c>
    </row>
    <row r="2541" spans="7:10" x14ac:dyDescent="0.2">
      <c r="G2541" t="str">
        <f t="shared" si="91"/>
        <v>RW1WEST VIEW/HOME FARM</v>
      </c>
      <c r="H2541" t="str">
        <f t="shared" si="90"/>
        <v>RW1</v>
      </c>
      <c r="I2541" t="s">
        <v>4967</v>
      </c>
      <c r="J2541" t="s">
        <v>4966</v>
      </c>
    </row>
    <row r="2542" spans="7:10" x14ac:dyDescent="0.2">
      <c r="G2542" t="str">
        <f t="shared" si="91"/>
        <v>RW1WESTBROOK</v>
      </c>
      <c r="H2542" t="str">
        <f t="shared" si="90"/>
        <v>RW1</v>
      </c>
      <c r="I2542" t="s">
        <v>4969</v>
      </c>
      <c r="J2542" t="s">
        <v>4968</v>
      </c>
    </row>
    <row r="2543" spans="7:10" x14ac:dyDescent="0.2">
      <c r="G2543" t="str">
        <f t="shared" si="91"/>
        <v>RW1WESTERN COMMUNITY HOSPITAL</v>
      </c>
      <c r="H2543" t="str">
        <f t="shared" si="90"/>
        <v>RW1</v>
      </c>
      <c r="I2543" t="s">
        <v>596</v>
      </c>
      <c r="J2543" t="s">
        <v>4970</v>
      </c>
    </row>
    <row r="2544" spans="7:10" x14ac:dyDescent="0.2">
      <c r="G2544" t="str">
        <f t="shared" si="91"/>
        <v>RW1WHITELEY WOOD</v>
      </c>
      <c r="H2544" t="str">
        <f t="shared" si="90"/>
        <v>RW1</v>
      </c>
      <c r="I2544" t="s">
        <v>4972</v>
      </c>
      <c r="J2544" t="s">
        <v>4971</v>
      </c>
    </row>
    <row r="2545" spans="7:10" x14ac:dyDescent="0.2">
      <c r="G2545" t="str">
        <f t="shared" si="91"/>
        <v>RW1WILLIAM KIMBER CRESCENT</v>
      </c>
      <c r="H2545" t="str">
        <f t="shared" si="90"/>
        <v>RW1</v>
      </c>
      <c r="I2545" t="s">
        <v>4974</v>
      </c>
      <c r="J2545" t="s">
        <v>4973</v>
      </c>
    </row>
    <row r="2546" spans="7:10" x14ac:dyDescent="0.2">
      <c r="G2546" t="str">
        <f t="shared" si="91"/>
        <v>RW4AINTREE AMI</v>
      </c>
      <c r="H2546" t="str">
        <f t="shared" si="90"/>
        <v>RW4</v>
      </c>
      <c r="I2546" t="s">
        <v>4976</v>
      </c>
      <c r="J2546" t="s">
        <v>4975</v>
      </c>
    </row>
    <row r="2547" spans="7:10" x14ac:dyDescent="0.2">
      <c r="G2547" t="str">
        <f t="shared" si="91"/>
        <v>RW4AINTREE EMI</v>
      </c>
      <c r="H2547" t="str">
        <f t="shared" si="90"/>
        <v>RW4</v>
      </c>
      <c r="I2547" t="s">
        <v>4978</v>
      </c>
      <c r="J2547" t="s">
        <v>4977</v>
      </c>
    </row>
    <row r="2548" spans="7:10" x14ac:dyDescent="0.2">
      <c r="G2548" t="str">
        <f t="shared" si="91"/>
        <v>RW4ASHWORTH HOSPITAL</v>
      </c>
      <c r="H2548" t="str">
        <f t="shared" si="90"/>
        <v>RW4</v>
      </c>
      <c r="I2548" t="s">
        <v>4980</v>
      </c>
      <c r="J2548" t="s">
        <v>4979</v>
      </c>
    </row>
    <row r="2549" spans="7:10" x14ac:dyDescent="0.2">
      <c r="G2549" t="str">
        <f t="shared" si="91"/>
        <v>RW4ASPEN WOOD LOW SECURE UNIT</v>
      </c>
      <c r="H2549" t="s">
        <v>137</v>
      </c>
      <c r="I2549" t="s">
        <v>14754</v>
      </c>
      <c r="J2549" t="s">
        <v>14755</v>
      </c>
    </row>
    <row r="2550" spans="7:10" x14ac:dyDescent="0.2">
      <c r="G2550" t="str">
        <f t="shared" si="91"/>
        <v>RW4AVALON UNIT</v>
      </c>
      <c r="H2550" t="str">
        <f t="shared" si="90"/>
        <v>RW4</v>
      </c>
      <c r="I2550" t="s">
        <v>4982</v>
      </c>
      <c r="J2550" t="s">
        <v>4981</v>
      </c>
    </row>
    <row r="2551" spans="7:10" x14ac:dyDescent="0.2">
      <c r="G2551" t="str">
        <f t="shared" si="91"/>
        <v>RW4BOB MARTIN WARD</v>
      </c>
      <c r="H2551" t="str">
        <f t="shared" si="90"/>
        <v>RW4</v>
      </c>
      <c r="I2551" t="s">
        <v>4984</v>
      </c>
      <c r="J2551" t="s">
        <v>4983</v>
      </c>
    </row>
    <row r="2552" spans="7:10" x14ac:dyDescent="0.2">
      <c r="G2552" t="str">
        <f t="shared" si="91"/>
        <v>RW4BOOTHROYD WARD</v>
      </c>
      <c r="H2552" t="str">
        <f t="shared" si="90"/>
        <v>RW4</v>
      </c>
      <c r="I2552" t="s">
        <v>4986</v>
      </c>
      <c r="J2552" t="s">
        <v>4985</v>
      </c>
    </row>
    <row r="2553" spans="7:10" x14ac:dyDescent="0.2">
      <c r="G2553" t="str">
        <f t="shared" si="91"/>
        <v>RW4BROADGREEN SITE</v>
      </c>
      <c r="H2553" t="str">
        <f t="shared" si="90"/>
        <v>RW4</v>
      </c>
      <c r="I2553" t="s">
        <v>4988</v>
      </c>
      <c r="J2553" t="s">
        <v>4987</v>
      </c>
    </row>
    <row r="2554" spans="7:10" x14ac:dyDescent="0.2">
      <c r="G2554" t="str">
        <f t="shared" si="91"/>
        <v>RW4BROOKER CENTRE</v>
      </c>
      <c r="H2554" t="s">
        <v>137</v>
      </c>
      <c r="I2554" t="s">
        <v>4267</v>
      </c>
      <c r="J2554" t="s">
        <v>14452</v>
      </c>
    </row>
    <row r="2555" spans="7:10" x14ac:dyDescent="0.2">
      <c r="G2555" t="str">
        <f t="shared" si="91"/>
        <v>RW4CALDERSTONES HOSPITAL</v>
      </c>
      <c r="H2555" t="str">
        <f t="shared" ref="H2555:H2558" si="92">LEFT(J2555,3)</f>
        <v>RW4</v>
      </c>
      <c r="I2555" t="s">
        <v>2202</v>
      </c>
      <c r="J2555" t="s">
        <v>4989</v>
      </c>
    </row>
    <row r="2556" spans="7:10" x14ac:dyDescent="0.2">
      <c r="G2556" t="str">
        <f t="shared" si="91"/>
        <v>RW4CLOCK VIEW HOSPITAL</v>
      </c>
      <c r="H2556" t="str">
        <f t="shared" si="92"/>
        <v>RW4</v>
      </c>
      <c r="I2556" t="s">
        <v>4991</v>
      </c>
      <c r="J2556" t="s">
        <v>4990</v>
      </c>
    </row>
    <row r="2557" spans="7:10" x14ac:dyDescent="0.2">
      <c r="G2557" t="str">
        <f t="shared" si="91"/>
        <v>RW4HESKETH CENTRE</v>
      </c>
      <c r="H2557" t="str">
        <f t="shared" si="92"/>
        <v>RW4</v>
      </c>
      <c r="I2557" t="s">
        <v>4993</v>
      </c>
      <c r="J2557" t="s">
        <v>4992</v>
      </c>
    </row>
    <row r="2558" spans="7:10" x14ac:dyDescent="0.2">
      <c r="G2558" t="str">
        <f t="shared" si="91"/>
        <v>RW4HEYS COURT</v>
      </c>
      <c r="H2558" t="str">
        <f t="shared" si="92"/>
        <v>RW4</v>
      </c>
      <c r="I2558" t="s">
        <v>4995</v>
      </c>
      <c r="J2558" t="s">
        <v>4994</v>
      </c>
    </row>
    <row r="2559" spans="7:10" x14ac:dyDescent="0.2">
      <c r="G2559" t="str">
        <f t="shared" si="91"/>
        <v>RW4HOLLINS PARK HOSPITAL</v>
      </c>
      <c r="H2559" t="s">
        <v>137</v>
      </c>
      <c r="I2559" t="s">
        <v>14454</v>
      </c>
      <c r="J2559" t="s">
        <v>14453</v>
      </c>
    </row>
    <row r="2560" spans="7:10" x14ac:dyDescent="0.2">
      <c r="G2560" t="str">
        <f t="shared" ref="G2560" si="93">H2560&amp;I2560</f>
        <v>RW4HOLLINS PARK HOSPITAL LEARNING DISABILITY</v>
      </c>
      <c r="H2560" t="s">
        <v>137</v>
      </c>
      <c r="I2560" t="s">
        <v>14768</v>
      </c>
      <c r="J2560" t="s">
        <v>14767</v>
      </c>
    </row>
    <row r="2561" spans="7:10" x14ac:dyDescent="0.2">
      <c r="G2561" t="str">
        <f t="shared" si="91"/>
        <v>RW4HOPE CENTRE</v>
      </c>
      <c r="H2561" t="s">
        <v>137</v>
      </c>
      <c r="I2561" t="s">
        <v>14592</v>
      </c>
      <c r="J2561" t="s">
        <v>4996</v>
      </c>
    </row>
    <row r="2562" spans="7:10" x14ac:dyDescent="0.2">
      <c r="G2562" t="str">
        <f t="shared" si="91"/>
        <v>RW4KEVIN WHITE UNIT</v>
      </c>
      <c r="H2562" t="str">
        <f t="shared" ref="H2562:H2583" si="94">LEFT(J2562,3)</f>
        <v>RW4</v>
      </c>
      <c r="I2562" t="s">
        <v>4997</v>
      </c>
      <c r="J2562" t="s">
        <v>4996</v>
      </c>
    </row>
    <row r="2563" spans="7:10" x14ac:dyDescent="0.2">
      <c r="G2563" t="str">
        <f t="shared" si="91"/>
        <v>RW4LEIGH MOSS</v>
      </c>
      <c r="H2563" t="s">
        <v>137</v>
      </c>
      <c r="I2563" t="s">
        <v>14764</v>
      </c>
      <c r="J2563" t="s">
        <v>14763</v>
      </c>
    </row>
    <row r="2564" spans="7:10" x14ac:dyDescent="0.2">
      <c r="G2564" t="str">
        <f t="shared" si="91"/>
        <v>RW4LIVERPOOL AMI</v>
      </c>
      <c r="H2564" t="str">
        <f t="shared" si="94"/>
        <v>RW4</v>
      </c>
      <c r="I2564" t="s">
        <v>4999</v>
      </c>
      <c r="J2564" t="s">
        <v>4998</v>
      </c>
    </row>
    <row r="2565" spans="7:10" x14ac:dyDescent="0.2">
      <c r="G2565" t="str">
        <f t="shared" si="91"/>
        <v>RW4LIVERPOOL CDT</v>
      </c>
      <c r="H2565" t="str">
        <f t="shared" si="94"/>
        <v>RW4</v>
      </c>
      <c r="I2565" t="s">
        <v>5000</v>
      </c>
      <c r="J2565" t="s">
        <v>5001</v>
      </c>
    </row>
    <row r="2566" spans="7:10" x14ac:dyDescent="0.2">
      <c r="G2566" t="str">
        <f t="shared" si="91"/>
        <v>RW4LIVERPOOL EMI</v>
      </c>
      <c r="H2566" t="str">
        <f t="shared" si="94"/>
        <v>RW4</v>
      </c>
      <c r="I2566" t="s">
        <v>5003</v>
      </c>
      <c r="J2566" t="s">
        <v>5002</v>
      </c>
    </row>
    <row r="2567" spans="7:10" x14ac:dyDescent="0.2">
      <c r="G2567" t="str">
        <f t="shared" si="91"/>
        <v>RW4LSU</v>
      </c>
      <c r="H2567" t="str">
        <f t="shared" si="94"/>
        <v>RW4</v>
      </c>
      <c r="I2567" t="s">
        <v>5004</v>
      </c>
      <c r="J2567" t="s">
        <v>5005</v>
      </c>
    </row>
    <row r="2568" spans="7:10" x14ac:dyDescent="0.2">
      <c r="G2568" t="str">
        <f t="shared" si="91"/>
        <v>RW4MERSEY CARE NHS TRUST AT AINTREE HOSPITAL</v>
      </c>
      <c r="H2568" t="str">
        <f t="shared" si="94"/>
        <v>RW4</v>
      </c>
      <c r="I2568" t="s">
        <v>5007</v>
      </c>
      <c r="J2568" t="s">
        <v>5006</v>
      </c>
    </row>
    <row r="2569" spans="7:10" x14ac:dyDescent="0.2">
      <c r="G2569" t="str">
        <f t="shared" si="91"/>
        <v>RW4MERSEY CARE NHS TRUST BRAIN INJURY REHABILITATION</v>
      </c>
      <c r="H2569" t="str">
        <f t="shared" si="94"/>
        <v>RW4</v>
      </c>
      <c r="I2569" t="s">
        <v>5009</v>
      </c>
      <c r="J2569" t="s">
        <v>5008</v>
      </c>
    </row>
    <row r="2570" spans="7:10" x14ac:dyDescent="0.2">
      <c r="G2570" t="str">
        <f t="shared" si="91"/>
        <v>RW4MOSSLEY HILL HOSPITAL</v>
      </c>
      <c r="H2570" t="str">
        <f t="shared" si="94"/>
        <v>RW4</v>
      </c>
      <c r="I2570" t="s">
        <v>5011</v>
      </c>
      <c r="J2570" t="s">
        <v>5010</v>
      </c>
    </row>
    <row r="2571" spans="7:10" x14ac:dyDescent="0.2">
      <c r="G2571" t="str">
        <f t="shared" si="91"/>
        <v>RW4NORTH LIVERPOOL CDT</v>
      </c>
      <c r="H2571" t="str">
        <f t="shared" si="94"/>
        <v>RW4</v>
      </c>
      <c r="I2571" t="s">
        <v>5013</v>
      </c>
      <c r="J2571" t="s">
        <v>5012</v>
      </c>
    </row>
    <row r="2572" spans="7:10" x14ac:dyDescent="0.2">
      <c r="G2572" t="str">
        <f t="shared" si="91"/>
        <v>RW4PARK VIEW DAY HOSPITAL</v>
      </c>
      <c r="H2572" t="str">
        <f t="shared" si="94"/>
        <v>RW4</v>
      </c>
      <c r="I2572" t="s">
        <v>5015</v>
      </c>
      <c r="J2572" t="s">
        <v>5014</v>
      </c>
    </row>
    <row r="2573" spans="7:10" x14ac:dyDescent="0.2">
      <c r="G2573" t="str">
        <f t="shared" si="91"/>
        <v>RW4RATHBONE HOSPITAL</v>
      </c>
      <c r="H2573" t="str">
        <f t="shared" si="94"/>
        <v>RW4</v>
      </c>
      <c r="I2573" t="s">
        <v>5017</v>
      </c>
      <c r="J2573" t="s">
        <v>5016</v>
      </c>
    </row>
    <row r="2574" spans="7:10" x14ac:dyDescent="0.2">
      <c r="G2574" t="str">
        <f t="shared" si="91"/>
        <v>RW4REHAB RES 2</v>
      </c>
      <c r="H2574" t="str">
        <f t="shared" si="94"/>
        <v>RW4</v>
      </c>
      <c r="I2574" t="s">
        <v>5019</v>
      </c>
      <c r="J2574" t="s">
        <v>5018</v>
      </c>
    </row>
    <row r="2575" spans="7:10" x14ac:dyDescent="0.2">
      <c r="G2575" t="str">
        <f t="shared" si="91"/>
        <v>RW4REHAB RES1</v>
      </c>
      <c r="H2575" t="str">
        <f t="shared" si="94"/>
        <v>RW4</v>
      </c>
      <c r="I2575" t="s">
        <v>5021</v>
      </c>
      <c r="J2575" t="s">
        <v>5020</v>
      </c>
    </row>
    <row r="2576" spans="7:10" x14ac:dyDescent="0.2">
      <c r="G2576" t="str">
        <f t="shared" si="91"/>
        <v>RW4RESETTLE</v>
      </c>
      <c r="H2576" t="str">
        <f t="shared" si="94"/>
        <v>RW4</v>
      </c>
      <c r="I2576" t="s">
        <v>5023</v>
      </c>
      <c r="J2576" t="s">
        <v>5022</v>
      </c>
    </row>
    <row r="2577" spans="7:10" x14ac:dyDescent="0.2">
      <c r="G2577" t="str">
        <f t="shared" si="91"/>
        <v>RW4ROWAN VIEW</v>
      </c>
      <c r="H2577" t="str">
        <f t="shared" si="94"/>
        <v>RW4</v>
      </c>
      <c r="I2577" t="s">
        <v>14402</v>
      </c>
      <c r="J2577" t="s">
        <v>14401</v>
      </c>
    </row>
    <row r="2578" spans="7:10" x14ac:dyDescent="0.2">
      <c r="G2578" t="str">
        <f t="shared" si="91"/>
        <v>RW4SCOTT CLINIC</v>
      </c>
      <c r="H2578" t="str">
        <f t="shared" si="94"/>
        <v>RW4</v>
      </c>
      <c r="I2578" t="s">
        <v>5025</v>
      </c>
      <c r="J2578" t="s">
        <v>5024</v>
      </c>
    </row>
    <row r="2579" spans="7:10" x14ac:dyDescent="0.2">
      <c r="G2579" t="str">
        <f t="shared" si="91"/>
        <v>RW4SOUTH SEFTON CDT</v>
      </c>
      <c r="H2579" t="str">
        <f t="shared" si="94"/>
        <v>RW4</v>
      </c>
      <c r="I2579" t="s">
        <v>5027</v>
      </c>
      <c r="J2579" t="s">
        <v>5026</v>
      </c>
    </row>
    <row r="2580" spans="7:10" x14ac:dyDescent="0.2">
      <c r="G2580" t="str">
        <f t="shared" si="91"/>
        <v>RW4SOUTH SEFTON PILOT SCHEME</v>
      </c>
      <c r="H2580" t="str">
        <f t="shared" si="94"/>
        <v>RW4</v>
      </c>
      <c r="I2580" t="s">
        <v>5029</v>
      </c>
      <c r="J2580" t="s">
        <v>5028</v>
      </c>
    </row>
    <row r="2581" spans="7:10" x14ac:dyDescent="0.2">
      <c r="G2581" t="str">
        <f t="shared" si="91"/>
        <v>RW4SOUTHPORT AMI</v>
      </c>
      <c r="H2581" t="str">
        <f t="shared" si="94"/>
        <v>RW4</v>
      </c>
      <c r="I2581" t="s">
        <v>5031</v>
      </c>
      <c r="J2581" t="s">
        <v>5030</v>
      </c>
    </row>
    <row r="2582" spans="7:10" x14ac:dyDescent="0.2">
      <c r="G2582" t="str">
        <f t="shared" si="91"/>
        <v>RW4SOUTHPORT CDT</v>
      </c>
      <c r="H2582" t="str">
        <f t="shared" si="94"/>
        <v>RW4</v>
      </c>
      <c r="I2582" t="s">
        <v>5033</v>
      </c>
      <c r="J2582" t="s">
        <v>5032</v>
      </c>
    </row>
    <row r="2583" spans="7:10" x14ac:dyDescent="0.2">
      <c r="G2583" t="str">
        <f t="shared" si="91"/>
        <v>RW4SOUTHPORT EMI</v>
      </c>
      <c r="H2583" t="str">
        <f t="shared" si="94"/>
        <v>RW4</v>
      </c>
      <c r="I2583" t="s">
        <v>5035</v>
      </c>
      <c r="J2583" t="s">
        <v>5034</v>
      </c>
    </row>
    <row r="2584" spans="7:10" x14ac:dyDescent="0.2">
      <c r="G2584" t="str">
        <f t="shared" si="91"/>
        <v>RW4ST HELENS HOPE AND RECOVERY CENTRE</v>
      </c>
      <c r="H2584" t="s">
        <v>137</v>
      </c>
      <c r="I2584" t="s">
        <v>4268</v>
      </c>
      <c r="J2584" t="s">
        <v>14455</v>
      </c>
    </row>
    <row r="2585" spans="7:10" x14ac:dyDescent="0.2">
      <c r="G2585" t="str">
        <f t="shared" ref="G2585:G2630" si="95">H2585&amp;I2585</f>
        <v>RW4WATERLOO DAY HOSPITAL</v>
      </c>
      <c r="H2585" t="str">
        <f>LEFT(J2585,3)</f>
        <v>RW4</v>
      </c>
      <c r="I2585" t="s">
        <v>5037</v>
      </c>
      <c r="J2585" t="s">
        <v>5036</v>
      </c>
    </row>
    <row r="2586" spans="7:10" x14ac:dyDescent="0.2">
      <c r="G2586" t="str">
        <f t="shared" si="95"/>
        <v>RW4WAVERTREE BUNGALOW</v>
      </c>
      <c r="H2586" t="str">
        <f>LEFT(J2586,3)</f>
        <v>RW4</v>
      </c>
      <c r="I2586" t="s">
        <v>5039</v>
      </c>
      <c r="J2586" t="s">
        <v>5038</v>
      </c>
    </row>
    <row r="2587" spans="7:10" x14ac:dyDescent="0.2">
      <c r="G2587" t="str">
        <f t="shared" si="95"/>
        <v>RW4WHISTON HOSPITAL</v>
      </c>
      <c r="H2587" t="s">
        <v>137</v>
      </c>
      <c r="I2587" t="s">
        <v>1012</v>
      </c>
      <c r="J2587" t="s">
        <v>14456</v>
      </c>
    </row>
    <row r="2588" spans="7:10" x14ac:dyDescent="0.2">
      <c r="G2588" t="str">
        <f t="shared" si="95"/>
        <v>RW4WINDSOR HOUSE</v>
      </c>
      <c r="H2588" t="str">
        <f t="shared" ref="H2588:H2632" si="96">LEFT(J2588,3)</f>
        <v>RW4</v>
      </c>
      <c r="I2588" t="s">
        <v>5041</v>
      </c>
      <c r="J2588" t="s">
        <v>5040</v>
      </c>
    </row>
    <row r="2589" spans="7:10" x14ac:dyDescent="0.2">
      <c r="G2589" t="str">
        <f t="shared" si="95"/>
        <v>RW5ACCRINGTON VICTORIA HOSPITAL</v>
      </c>
      <c r="H2589" t="str">
        <f t="shared" si="96"/>
        <v>RW5</v>
      </c>
      <c r="I2589" t="s">
        <v>5043</v>
      </c>
      <c r="J2589" t="s">
        <v>5042</v>
      </c>
    </row>
    <row r="2590" spans="7:10" x14ac:dyDescent="0.2">
      <c r="G2590" t="str">
        <f t="shared" si="95"/>
        <v>RW5ALTHAM MEADOWS</v>
      </c>
      <c r="H2590" t="str">
        <f t="shared" si="96"/>
        <v>RW5</v>
      </c>
      <c r="I2590" t="s">
        <v>5045</v>
      </c>
      <c r="J2590" t="s">
        <v>5044</v>
      </c>
    </row>
    <row r="2591" spans="7:10" x14ac:dyDescent="0.2">
      <c r="G2591" t="str">
        <f t="shared" si="95"/>
        <v>RW5AVENHAM HEALTH CARE</v>
      </c>
      <c r="H2591" t="str">
        <f t="shared" si="96"/>
        <v>RW5</v>
      </c>
      <c r="I2591" t="s">
        <v>5047</v>
      </c>
      <c r="J2591" t="s">
        <v>5046</v>
      </c>
    </row>
    <row r="2592" spans="7:10" x14ac:dyDescent="0.2">
      <c r="G2592" t="str">
        <f t="shared" si="95"/>
        <v>RW5AVONDALE UNIT</v>
      </c>
      <c r="H2592" t="str">
        <f t="shared" si="96"/>
        <v>RW5</v>
      </c>
      <c r="I2592" t="s">
        <v>5049</v>
      </c>
      <c r="J2592" t="s">
        <v>5048</v>
      </c>
    </row>
    <row r="2593" spans="7:10" x14ac:dyDescent="0.2">
      <c r="G2593" t="str">
        <f t="shared" si="95"/>
        <v>RW5BLACKPOOL VICTORIA HOSPITAL</v>
      </c>
      <c r="H2593" t="str">
        <f t="shared" si="96"/>
        <v>RW5</v>
      </c>
      <c r="I2593" t="s">
        <v>5051</v>
      </c>
      <c r="J2593" t="s">
        <v>5050</v>
      </c>
    </row>
    <row r="2594" spans="7:10" x14ac:dyDescent="0.2">
      <c r="G2594" t="str">
        <f t="shared" si="95"/>
        <v>RW5BROOKSIDE RETIREMENT VILLAGE</v>
      </c>
      <c r="H2594" t="str">
        <f t="shared" si="96"/>
        <v>RW5</v>
      </c>
      <c r="I2594" t="s">
        <v>5053</v>
      </c>
      <c r="J2594" t="s">
        <v>5052</v>
      </c>
    </row>
    <row r="2595" spans="7:10" x14ac:dyDescent="0.2">
      <c r="G2595" t="str">
        <f t="shared" si="95"/>
        <v>RW5BURNLEY GENERAL HOSPITAL</v>
      </c>
      <c r="H2595" t="str">
        <f t="shared" si="96"/>
        <v>RW5</v>
      </c>
      <c r="I2595" t="s">
        <v>5055</v>
      </c>
      <c r="J2595" t="s">
        <v>5054</v>
      </c>
    </row>
    <row r="2596" spans="7:10" x14ac:dyDescent="0.2">
      <c r="G2596" t="str">
        <f t="shared" si="95"/>
        <v>RW5BURNLEY WOOD</v>
      </c>
      <c r="H2596" t="str">
        <f t="shared" si="96"/>
        <v>RW5</v>
      </c>
      <c r="I2596" t="s">
        <v>5057</v>
      </c>
      <c r="J2596" t="s">
        <v>5056</v>
      </c>
    </row>
    <row r="2597" spans="7:10" x14ac:dyDescent="0.2">
      <c r="G2597" t="str">
        <f t="shared" si="95"/>
        <v>RW5CENTRAL LANCS MAS</v>
      </c>
      <c r="H2597" t="str">
        <f t="shared" si="96"/>
        <v>RW5</v>
      </c>
      <c r="I2597" t="s">
        <v>5059</v>
      </c>
      <c r="J2597" t="s">
        <v>5058</v>
      </c>
    </row>
    <row r="2598" spans="7:10" x14ac:dyDescent="0.2">
      <c r="G2598" t="str">
        <f t="shared" si="95"/>
        <v>RW5CHARNLEY FOLD</v>
      </c>
      <c r="H2598" t="str">
        <f t="shared" si="96"/>
        <v>RW5</v>
      </c>
      <c r="I2598" t="s">
        <v>5061</v>
      </c>
      <c r="J2598" t="s">
        <v>5060</v>
      </c>
    </row>
    <row r="2599" spans="7:10" x14ac:dyDescent="0.2">
      <c r="G2599" t="str">
        <f t="shared" si="95"/>
        <v>RW5CHILDREN'S UNIT</v>
      </c>
      <c r="H2599" t="str">
        <f t="shared" si="96"/>
        <v>RW5</v>
      </c>
      <c r="I2599" t="s">
        <v>5063</v>
      </c>
      <c r="J2599" t="s">
        <v>5062</v>
      </c>
    </row>
    <row r="2600" spans="7:10" x14ac:dyDescent="0.2">
      <c r="G2600" t="str">
        <f t="shared" si="95"/>
        <v>RW5CHORLEY &amp; SOUTH RIBBLE CCTT</v>
      </c>
      <c r="H2600" t="str">
        <f t="shared" si="96"/>
        <v>RW5</v>
      </c>
      <c r="I2600" t="s">
        <v>5065</v>
      </c>
      <c r="J2600" t="s">
        <v>5064</v>
      </c>
    </row>
    <row r="2601" spans="7:10" x14ac:dyDescent="0.2">
      <c r="G2601" t="str">
        <f t="shared" si="95"/>
        <v>RW5CHORLEY &amp; SOUTH RIBBLE CCTT</v>
      </c>
      <c r="H2601" t="str">
        <f t="shared" si="96"/>
        <v>RW5</v>
      </c>
      <c r="I2601" t="s">
        <v>5065</v>
      </c>
      <c r="J2601" t="s">
        <v>5066</v>
      </c>
    </row>
    <row r="2602" spans="7:10" x14ac:dyDescent="0.2">
      <c r="G2602" t="str">
        <f t="shared" si="95"/>
        <v>RW5CHORLEY AND SOUTH RIBBLE HOSPITAL</v>
      </c>
      <c r="H2602" t="str">
        <f t="shared" si="96"/>
        <v>RW5</v>
      </c>
      <c r="I2602" t="s">
        <v>5068</v>
      </c>
      <c r="J2602" t="s">
        <v>5067</v>
      </c>
    </row>
    <row r="2603" spans="7:10" x14ac:dyDescent="0.2">
      <c r="G2603" t="str">
        <f t="shared" si="95"/>
        <v>RW5DEANSGATE</v>
      </c>
      <c r="H2603" t="str">
        <f t="shared" si="96"/>
        <v>RW5</v>
      </c>
      <c r="I2603" t="s">
        <v>5070</v>
      </c>
      <c r="J2603" t="s">
        <v>5069</v>
      </c>
    </row>
    <row r="2604" spans="7:10" x14ac:dyDescent="0.2">
      <c r="G2604" t="str">
        <f t="shared" si="95"/>
        <v>RW5EAST BARN</v>
      </c>
      <c r="H2604" t="str">
        <f t="shared" si="96"/>
        <v>RW5</v>
      </c>
      <c r="I2604" t="s">
        <v>5072</v>
      </c>
      <c r="J2604" t="s">
        <v>5071</v>
      </c>
    </row>
    <row r="2605" spans="7:10" x14ac:dyDescent="0.2">
      <c r="G2605" t="str">
        <f t="shared" si="95"/>
        <v>RW5EAST LANCS EDS</v>
      </c>
      <c r="H2605" t="str">
        <f t="shared" si="96"/>
        <v>RW5</v>
      </c>
      <c r="I2605" t="s">
        <v>5074</v>
      </c>
      <c r="J2605" t="s">
        <v>5073</v>
      </c>
    </row>
    <row r="2606" spans="7:10" x14ac:dyDescent="0.2">
      <c r="G2606" t="str">
        <f t="shared" si="95"/>
        <v>RW5EAST LANCS SPOA</v>
      </c>
      <c r="H2606" t="str">
        <f t="shared" si="96"/>
        <v>RW5</v>
      </c>
      <c r="I2606" t="s">
        <v>5076</v>
      </c>
      <c r="J2606" t="s">
        <v>5075</v>
      </c>
    </row>
    <row r="2607" spans="7:10" x14ac:dyDescent="0.2">
      <c r="G2607" t="str">
        <f t="shared" si="95"/>
        <v>RW5FURNESS GENERAL HOSPITAL</v>
      </c>
      <c r="H2607" t="str">
        <f t="shared" si="96"/>
        <v>RW5</v>
      </c>
      <c r="I2607" t="s">
        <v>4270</v>
      </c>
      <c r="J2607" t="s">
        <v>5078</v>
      </c>
    </row>
    <row r="2608" spans="7:10" x14ac:dyDescent="0.2">
      <c r="G2608" t="str">
        <f t="shared" si="95"/>
        <v>RW5GUILD PARK</v>
      </c>
      <c r="H2608" t="str">
        <f t="shared" si="96"/>
        <v>RW5</v>
      </c>
      <c r="I2608" t="s">
        <v>5080</v>
      </c>
      <c r="J2608" t="s">
        <v>5079</v>
      </c>
    </row>
    <row r="2609" spans="7:10" x14ac:dyDescent="0.2">
      <c r="G2609" t="str">
        <f t="shared" si="95"/>
        <v>RW5LEARNING DIFFICULTIES (CHORLEY &amp; SOUTH RIBBLE DISTRICT GENERAL HOSPITAL)</v>
      </c>
      <c r="H2609" t="str">
        <f t="shared" si="96"/>
        <v>RW5</v>
      </c>
      <c r="I2609" t="s">
        <v>5082</v>
      </c>
      <c r="J2609" t="s">
        <v>5081</v>
      </c>
    </row>
    <row r="2610" spans="7:10" x14ac:dyDescent="0.2">
      <c r="G2610" t="str">
        <f t="shared" si="95"/>
        <v>RW5LONGRIDGE COMMUNITY HOSPITAL</v>
      </c>
      <c r="H2610" t="str">
        <f t="shared" si="96"/>
        <v>RW5</v>
      </c>
      <c r="I2610" t="s">
        <v>5084</v>
      </c>
      <c r="J2610" t="s">
        <v>5083</v>
      </c>
    </row>
    <row r="2611" spans="7:10" x14ac:dyDescent="0.2">
      <c r="G2611" t="str">
        <f t="shared" si="95"/>
        <v>RW5LYTHAM HOSPITAL</v>
      </c>
      <c r="H2611" t="str">
        <f t="shared" si="96"/>
        <v>RW5</v>
      </c>
      <c r="I2611" t="s">
        <v>5086</v>
      </c>
      <c r="J2611" t="s">
        <v>5085</v>
      </c>
    </row>
    <row r="2612" spans="7:10" x14ac:dyDescent="0.2">
      <c r="G2612" t="str">
        <f t="shared" si="95"/>
        <v>RW5MAKING SPACE</v>
      </c>
      <c r="H2612" t="str">
        <f t="shared" si="96"/>
        <v>RW5</v>
      </c>
      <c r="I2612" t="s">
        <v>5088</v>
      </c>
      <c r="J2612" t="s">
        <v>5087</v>
      </c>
    </row>
    <row r="2613" spans="7:10" x14ac:dyDescent="0.2">
      <c r="G2613" t="str">
        <f t="shared" si="95"/>
        <v>RW5MEADOWBANK NURSING AND RESIDENTIAL HOME</v>
      </c>
      <c r="H2613" t="str">
        <f t="shared" si="96"/>
        <v>RW5</v>
      </c>
      <c r="I2613" t="s">
        <v>5090</v>
      </c>
      <c r="J2613" t="s">
        <v>5089</v>
      </c>
    </row>
    <row r="2614" spans="7:10" x14ac:dyDescent="0.2">
      <c r="G2614" t="str">
        <f t="shared" si="95"/>
        <v>RW5MOSS VIEW CONTINUING CARE UNIT</v>
      </c>
      <c r="H2614" t="str">
        <f t="shared" si="96"/>
        <v>RW5</v>
      </c>
      <c r="I2614" t="s">
        <v>5092</v>
      </c>
      <c r="J2614" t="s">
        <v>5091</v>
      </c>
    </row>
    <row r="2615" spans="7:10" x14ac:dyDescent="0.2">
      <c r="G2615" t="str">
        <f t="shared" si="95"/>
        <v>RW5NHS BLACKPOOL</v>
      </c>
      <c r="H2615" t="str">
        <f t="shared" si="96"/>
        <v>RW5</v>
      </c>
      <c r="I2615" t="s">
        <v>5094</v>
      </c>
      <c r="J2615" t="s">
        <v>5093</v>
      </c>
    </row>
    <row r="2616" spans="7:10" x14ac:dyDescent="0.2">
      <c r="G2616" t="str">
        <f t="shared" si="95"/>
        <v>RW5NORTH BARN</v>
      </c>
      <c r="H2616" t="str">
        <f t="shared" si="96"/>
        <v>RW5</v>
      </c>
      <c r="I2616" t="s">
        <v>5096</v>
      </c>
      <c r="J2616" t="s">
        <v>5095</v>
      </c>
    </row>
    <row r="2617" spans="7:10" x14ac:dyDescent="0.2">
      <c r="G2617" t="str">
        <f t="shared" si="95"/>
        <v>RW5ORMSKIRK AND DISTRICT GENERAL HOSPITAL</v>
      </c>
      <c r="H2617" t="str">
        <f t="shared" si="96"/>
        <v>RW5</v>
      </c>
      <c r="I2617" t="s">
        <v>4811</v>
      </c>
      <c r="J2617" t="s">
        <v>5097</v>
      </c>
    </row>
    <row r="2618" spans="7:10" x14ac:dyDescent="0.2">
      <c r="G2618" t="str">
        <f t="shared" si="95"/>
        <v>RW5ORMSKIRK CCTT</v>
      </c>
      <c r="H2618" t="str">
        <f t="shared" si="96"/>
        <v>RW5</v>
      </c>
      <c r="I2618" t="s">
        <v>5099</v>
      </c>
      <c r="J2618" t="s">
        <v>5098</v>
      </c>
    </row>
    <row r="2619" spans="7:10" x14ac:dyDescent="0.2">
      <c r="G2619" t="str">
        <f t="shared" si="95"/>
        <v>RW5OXFORD ANNEXE</v>
      </c>
      <c r="H2619" t="str">
        <f t="shared" si="96"/>
        <v>RW5</v>
      </c>
      <c r="I2619" t="s">
        <v>5101</v>
      </c>
      <c r="J2619" t="s">
        <v>5100</v>
      </c>
    </row>
    <row r="2620" spans="7:10" x14ac:dyDescent="0.2">
      <c r="G2620" t="str">
        <f t="shared" si="95"/>
        <v>RW5PRESTON HEALTHPORT</v>
      </c>
      <c r="H2620" t="str">
        <f t="shared" si="96"/>
        <v>RW5</v>
      </c>
      <c r="I2620" t="s">
        <v>5103</v>
      </c>
      <c r="J2620" t="s">
        <v>5102</v>
      </c>
    </row>
    <row r="2621" spans="7:10" x14ac:dyDescent="0.2">
      <c r="G2621" t="str">
        <f t="shared" si="95"/>
        <v>RW5QUAYSIDE</v>
      </c>
      <c r="H2621" t="str">
        <f t="shared" si="96"/>
        <v>RW5</v>
      </c>
      <c r="I2621" t="s">
        <v>5105</v>
      </c>
      <c r="J2621" t="s">
        <v>5104</v>
      </c>
    </row>
    <row r="2622" spans="7:10" x14ac:dyDescent="0.2">
      <c r="G2622" t="str">
        <f t="shared" si="95"/>
        <v>RW5QUEEN VICTORIA HOSPITAL</v>
      </c>
      <c r="H2622" t="str">
        <f t="shared" si="96"/>
        <v>RW5</v>
      </c>
      <c r="I2622" t="s">
        <v>1214</v>
      </c>
      <c r="J2622" t="s">
        <v>5106</v>
      </c>
    </row>
    <row r="2623" spans="7:10" x14ac:dyDescent="0.2">
      <c r="G2623" t="str">
        <f t="shared" si="95"/>
        <v>RW5REGATTA PLACE</v>
      </c>
      <c r="H2623" t="str">
        <f t="shared" si="96"/>
        <v>RW5</v>
      </c>
      <c r="I2623" t="s">
        <v>5108</v>
      </c>
      <c r="J2623" t="s">
        <v>5107</v>
      </c>
    </row>
    <row r="2624" spans="7:10" x14ac:dyDescent="0.2">
      <c r="G2624" t="str">
        <f t="shared" si="95"/>
        <v>RW5RIBBLETON HOSPITAL</v>
      </c>
      <c r="H2624" t="str">
        <f t="shared" si="96"/>
        <v>RW5</v>
      </c>
      <c r="I2624" t="s">
        <v>5110</v>
      </c>
      <c r="J2624" t="s">
        <v>5109</v>
      </c>
    </row>
    <row r="2625" spans="7:10" x14ac:dyDescent="0.2">
      <c r="G2625" t="str">
        <f t="shared" si="95"/>
        <v>RW5RIDGE LEA HOSPITAL</v>
      </c>
      <c r="H2625" t="str">
        <f t="shared" si="96"/>
        <v>RW5</v>
      </c>
      <c r="I2625" t="s">
        <v>5112</v>
      </c>
      <c r="J2625" t="s">
        <v>5111</v>
      </c>
    </row>
    <row r="2626" spans="7:10" x14ac:dyDescent="0.2">
      <c r="G2626" t="str">
        <f t="shared" si="95"/>
        <v>RW5ROYAL BLACKBURN HOSPITAL</v>
      </c>
      <c r="H2626" t="str">
        <f t="shared" si="96"/>
        <v>RW5</v>
      </c>
      <c r="I2626" t="s">
        <v>5114</v>
      </c>
      <c r="J2626" t="s">
        <v>5113</v>
      </c>
    </row>
    <row r="2627" spans="7:10" x14ac:dyDescent="0.2">
      <c r="G2627" t="str">
        <f t="shared" si="95"/>
        <v>RW5ROYAL LANCASTER INFIRMARY</v>
      </c>
      <c r="H2627" t="str">
        <f t="shared" si="96"/>
        <v>RW5</v>
      </c>
      <c r="I2627" t="s">
        <v>4274</v>
      </c>
      <c r="J2627" t="s">
        <v>5115</v>
      </c>
    </row>
    <row r="2628" spans="7:10" x14ac:dyDescent="0.2">
      <c r="G2628" t="str">
        <f t="shared" si="95"/>
        <v>RW5ROYAL PRESTON HOSPITAL</v>
      </c>
      <c r="H2628" t="str">
        <f t="shared" si="96"/>
        <v>RW5</v>
      </c>
      <c r="I2628" t="s">
        <v>5117</v>
      </c>
      <c r="J2628" t="s">
        <v>5116</v>
      </c>
    </row>
    <row r="2629" spans="7:10" x14ac:dyDescent="0.2">
      <c r="G2629" t="str">
        <f t="shared" si="95"/>
        <v>RW5STANDEN ENTERPRISES</v>
      </c>
      <c r="H2629" t="str">
        <f t="shared" si="96"/>
        <v>RW5</v>
      </c>
      <c r="I2629" t="s">
        <v>5119</v>
      </c>
      <c r="J2629" t="s">
        <v>5118</v>
      </c>
    </row>
    <row r="2630" spans="7:10" x14ac:dyDescent="0.2">
      <c r="G2630" t="str">
        <f t="shared" si="95"/>
        <v>RW5THE HARBOUR</v>
      </c>
      <c r="H2630" t="str">
        <f t="shared" si="96"/>
        <v>RW5</v>
      </c>
      <c r="I2630" t="s">
        <v>5121</v>
      </c>
      <c r="J2630" t="s">
        <v>5120</v>
      </c>
    </row>
    <row r="2631" spans="7:10" x14ac:dyDescent="0.2">
      <c r="G2631" t="str">
        <f t="shared" ref="G2631:G2688" si="97">H2631&amp;I2631</f>
        <v>RW5THE JUNCTION</v>
      </c>
      <c r="H2631" t="str">
        <f t="shared" si="96"/>
        <v>RW5</v>
      </c>
      <c r="I2631" t="s">
        <v>1424</v>
      </c>
      <c r="J2631" t="s">
        <v>5062</v>
      </c>
    </row>
    <row r="2632" spans="7:10" x14ac:dyDescent="0.2">
      <c r="G2632" t="str">
        <f t="shared" si="97"/>
        <v>RW5THE MOUNT (ACCRINGTON)</v>
      </c>
      <c r="H2632" t="str">
        <f t="shared" si="96"/>
        <v>RW5</v>
      </c>
      <c r="I2632" t="s">
        <v>5123</v>
      </c>
      <c r="J2632" t="s">
        <v>5122</v>
      </c>
    </row>
    <row r="2633" spans="7:10" x14ac:dyDescent="0.2">
      <c r="G2633" t="str">
        <f t="shared" si="97"/>
        <v>RW5WESHAM PARK HOSPITAL</v>
      </c>
      <c r="H2633" t="str">
        <f t="shared" ref="H2633:H2691" si="98">LEFT(J2633,3)</f>
        <v>RW5</v>
      </c>
      <c r="I2633" t="s">
        <v>5125</v>
      </c>
      <c r="J2633" t="s">
        <v>5124</v>
      </c>
    </row>
    <row r="2634" spans="7:10" x14ac:dyDescent="0.2">
      <c r="G2634" t="str">
        <f t="shared" si="97"/>
        <v>RW5WESTGATE</v>
      </c>
      <c r="H2634" t="str">
        <f t="shared" si="98"/>
        <v>RW5</v>
      </c>
      <c r="I2634" t="s">
        <v>2203</v>
      </c>
      <c r="J2634" t="s">
        <v>5126</v>
      </c>
    </row>
    <row r="2635" spans="7:10" x14ac:dyDescent="0.2">
      <c r="G2635" t="str">
        <f t="shared" si="97"/>
        <v>RW5WESTMORLAND GENERAL HOSPITAL</v>
      </c>
      <c r="H2635" t="str">
        <f t="shared" si="98"/>
        <v>RW5</v>
      </c>
      <c r="I2635" t="s">
        <v>2591</v>
      </c>
      <c r="J2635" t="s">
        <v>5129</v>
      </c>
    </row>
    <row r="2636" spans="7:10" x14ac:dyDescent="0.2">
      <c r="G2636" t="str">
        <f t="shared" si="97"/>
        <v>RW5WYRE ADS</v>
      </c>
      <c r="H2636" t="str">
        <f t="shared" si="98"/>
        <v>RW5</v>
      </c>
      <c r="I2636" t="s">
        <v>5128</v>
      </c>
      <c r="J2636" t="s">
        <v>5127</v>
      </c>
    </row>
    <row r="2637" spans="7:10" x14ac:dyDescent="0.2">
      <c r="G2637" t="str">
        <f t="shared" si="97"/>
        <v>RWABEVERLEY WESTWOOD HOSPITAL</v>
      </c>
      <c r="H2637" t="str">
        <f t="shared" si="98"/>
        <v>RWA</v>
      </c>
      <c r="I2637" t="s">
        <v>5136</v>
      </c>
      <c r="J2637" t="s">
        <v>5135</v>
      </c>
    </row>
    <row r="2638" spans="7:10" x14ac:dyDescent="0.2">
      <c r="G2638" t="str">
        <f t="shared" si="97"/>
        <v>RWACASTLE HILL HOSPITAL</v>
      </c>
      <c r="H2638" t="str">
        <f t="shared" si="98"/>
        <v>RWA</v>
      </c>
      <c r="I2638" t="s">
        <v>5138</v>
      </c>
      <c r="J2638" t="s">
        <v>5137</v>
      </c>
    </row>
    <row r="2639" spans="7:10" x14ac:dyDescent="0.2">
      <c r="G2639" t="str">
        <f t="shared" si="97"/>
        <v>RWAHULL ROYAL INFIRMARY</v>
      </c>
      <c r="H2639" t="str">
        <f t="shared" si="98"/>
        <v>RWA</v>
      </c>
      <c r="I2639" t="s">
        <v>5140</v>
      </c>
      <c r="J2639" t="s">
        <v>5139</v>
      </c>
    </row>
    <row r="2640" spans="7:10" x14ac:dyDescent="0.2">
      <c r="G2640" t="str">
        <f t="shared" si="97"/>
        <v>RWANEWINGTON HEALTHCARE CENTRE</v>
      </c>
      <c r="H2640" t="str">
        <f t="shared" si="98"/>
        <v>RWA</v>
      </c>
      <c r="I2640" t="s">
        <v>5142</v>
      </c>
      <c r="J2640" t="s">
        <v>5141</v>
      </c>
    </row>
    <row r="2641" spans="7:10" x14ac:dyDescent="0.2">
      <c r="G2641" t="str">
        <f t="shared" si="97"/>
        <v>RWASLEDMORE HOUSE</v>
      </c>
      <c r="H2641" t="str">
        <f t="shared" si="98"/>
        <v>RWA</v>
      </c>
      <c r="I2641" t="s">
        <v>5144</v>
      </c>
      <c r="J2641" t="s">
        <v>5143</v>
      </c>
    </row>
    <row r="2642" spans="7:10" x14ac:dyDescent="0.2">
      <c r="G2642" t="str">
        <f t="shared" si="97"/>
        <v>RWATHE ARTIFICIAL LIMB UNIT</v>
      </c>
      <c r="H2642" t="str">
        <f t="shared" si="98"/>
        <v>RWA</v>
      </c>
      <c r="I2642" t="s">
        <v>5146</v>
      </c>
      <c r="J2642" t="s">
        <v>5145</v>
      </c>
    </row>
    <row r="2643" spans="7:10" x14ac:dyDescent="0.2">
      <c r="G2643" t="str">
        <f t="shared" si="97"/>
        <v>RWDCOUNTY HOSPITAL LOUTH</v>
      </c>
      <c r="H2643" t="str">
        <f t="shared" si="98"/>
        <v>RWD</v>
      </c>
      <c r="I2643" t="s">
        <v>5148</v>
      </c>
      <c r="J2643" t="s">
        <v>5147</v>
      </c>
    </row>
    <row r="2644" spans="7:10" x14ac:dyDescent="0.2">
      <c r="G2644" t="str">
        <f t="shared" si="97"/>
        <v>RWDGRANTHAM AND DISTRICT HOSPITAL</v>
      </c>
      <c r="H2644" t="str">
        <f t="shared" si="98"/>
        <v>RWD</v>
      </c>
      <c r="I2644" t="s">
        <v>5150</v>
      </c>
      <c r="J2644" t="s">
        <v>5149</v>
      </c>
    </row>
    <row r="2645" spans="7:10" x14ac:dyDescent="0.2">
      <c r="G2645" t="str">
        <f t="shared" si="97"/>
        <v>RWDHOLBEACH HOSPITAL</v>
      </c>
      <c r="H2645" t="str">
        <f t="shared" si="98"/>
        <v>RWD</v>
      </c>
      <c r="I2645" t="s">
        <v>5152</v>
      </c>
      <c r="J2645" t="s">
        <v>5151</v>
      </c>
    </row>
    <row r="2646" spans="7:10" x14ac:dyDescent="0.2">
      <c r="G2646" t="str">
        <f t="shared" si="97"/>
        <v>RWDJOHN COUPLAND HOSPITAL</v>
      </c>
      <c r="H2646" t="str">
        <f t="shared" si="98"/>
        <v>RWD</v>
      </c>
      <c r="I2646" t="s">
        <v>5154</v>
      </c>
      <c r="J2646" t="s">
        <v>5153</v>
      </c>
    </row>
    <row r="2647" spans="7:10" x14ac:dyDescent="0.2">
      <c r="G2647" t="str">
        <f t="shared" si="97"/>
        <v>RWDJOHNSON HOSPITAL</v>
      </c>
      <c r="H2647" t="str">
        <f t="shared" si="98"/>
        <v>RWD</v>
      </c>
      <c r="I2647" t="s">
        <v>5156</v>
      </c>
      <c r="J2647" t="s">
        <v>5155</v>
      </c>
    </row>
    <row r="2648" spans="7:10" x14ac:dyDescent="0.2">
      <c r="G2648" t="str">
        <f t="shared" si="97"/>
        <v>RWDLINCOLN COUNTY HOSPITAL</v>
      </c>
      <c r="H2648" t="str">
        <f t="shared" si="98"/>
        <v>RWD</v>
      </c>
      <c r="I2648" t="s">
        <v>5158</v>
      </c>
      <c r="J2648" t="s">
        <v>5157</v>
      </c>
    </row>
    <row r="2649" spans="7:10" x14ac:dyDescent="0.2">
      <c r="G2649" t="str">
        <f t="shared" si="97"/>
        <v>RWDPILGRIM HOSPITAL</v>
      </c>
      <c r="H2649" t="str">
        <f t="shared" si="98"/>
        <v>RWD</v>
      </c>
      <c r="I2649" t="s">
        <v>5160</v>
      </c>
      <c r="J2649" t="s">
        <v>5159</v>
      </c>
    </row>
    <row r="2650" spans="7:10" x14ac:dyDescent="0.2">
      <c r="G2650" t="str">
        <f t="shared" si="97"/>
        <v>RWDSKEGNESS AND DISTRICT GENERAL HOSPITAL</v>
      </c>
      <c r="H2650" t="str">
        <f t="shared" si="98"/>
        <v>RWD</v>
      </c>
      <c r="I2650" t="s">
        <v>5162</v>
      </c>
      <c r="J2650" t="s">
        <v>5161</v>
      </c>
    </row>
    <row r="2651" spans="7:10" x14ac:dyDescent="0.2">
      <c r="G2651" t="str">
        <f t="shared" si="97"/>
        <v>RWDST GEORGES HOSPITAL</v>
      </c>
      <c r="H2651" t="str">
        <f t="shared" si="98"/>
        <v>RWD</v>
      </c>
      <c r="I2651" t="s">
        <v>5164</v>
      </c>
      <c r="J2651" t="s">
        <v>5163</v>
      </c>
    </row>
    <row r="2652" spans="7:10" x14ac:dyDescent="0.2">
      <c r="G2652" t="str">
        <f t="shared" si="97"/>
        <v>RWDTHE JOHNSON COMMUNITY HOSPITAL</v>
      </c>
      <c r="H2652" t="str">
        <f t="shared" si="98"/>
        <v>RWD</v>
      </c>
      <c r="I2652" t="s">
        <v>5166</v>
      </c>
      <c r="J2652" t="s">
        <v>5165</v>
      </c>
    </row>
    <row r="2653" spans="7:10" x14ac:dyDescent="0.2">
      <c r="G2653" t="str">
        <f t="shared" si="97"/>
        <v>RWDWELLAND HOSPITAL</v>
      </c>
      <c r="H2653" t="str">
        <f t="shared" si="98"/>
        <v>RWD</v>
      </c>
      <c r="I2653" t="s">
        <v>5168</v>
      </c>
      <c r="J2653" t="s">
        <v>5167</v>
      </c>
    </row>
    <row r="2654" spans="7:10" x14ac:dyDescent="0.2">
      <c r="G2654" t="str">
        <f t="shared" si="97"/>
        <v>RWEGLENFIELD HOSPITAL</v>
      </c>
      <c r="H2654" t="str">
        <f t="shared" si="98"/>
        <v>RWE</v>
      </c>
      <c r="I2654" t="s">
        <v>5170</v>
      </c>
      <c r="J2654" t="s">
        <v>5169</v>
      </c>
    </row>
    <row r="2655" spans="7:10" x14ac:dyDescent="0.2">
      <c r="G2655" t="str">
        <f t="shared" si="97"/>
        <v>RWELEICESTER GENERAL HOSPITAL</v>
      </c>
      <c r="H2655" t="str">
        <f t="shared" si="98"/>
        <v>RWE</v>
      </c>
      <c r="I2655" t="s">
        <v>5172</v>
      </c>
      <c r="J2655" t="s">
        <v>5171</v>
      </c>
    </row>
    <row r="2656" spans="7:10" x14ac:dyDescent="0.2">
      <c r="G2656" t="str">
        <f t="shared" si="97"/>
        <v>RWELEICESTER ROYAL INFIRMARY</v>
      </c>
      <c r="H2656" t="str">
        <f t="shared" si="98"/>
        <v>RWE</v>
      </c>
      <c r="I2656" t="s">
        <v>5174</v>
      </c>
      <c r="J2656" t="s">
        <v>5173</v>
      </c>
    </row>
    <row r="2657" spans="7:10" x14ac:dyDescent="0.2">
      <c r="G2657" t="str">
        <f t="shared" si="97"/>
        <v>RWEST MARY'S HOSPITAL</v>
      </c>
      <c r="H2657" t="str">
        <f t="shared" si="98"/>
        <v>RWE</v>
      </c>
      <c r="I2657" t="s">
        <v>265</v>
      </c>
      <c r="J2657" t="s">
        <v>5175</v>
      </c>
    </row>
    <row r="2658" spans="7:10" x14ac:dyDescent="0.2">
      <c r="G2658" t="str">
        <f t="shared" si="97"/>
        <v>RWFBENENDEN HOSPITAL</v>
      </c>
      <c r="H2658" t="str">
        <f t="shared" si="98"/>
        <v>RWF</v>
      </c>
      <c r="I2658" t="s">
        <v>5177</v>
      </c>
      <c r="J2658" t="s">
        <v>5176</v>
      </c>
    </row>
    <row r="2659" spans="7:10" x14ac:dyDescent="0.2">
      <c r="G2659" t="str">
        <f t="shared" si="97"/>
        <v>RWFBUCKLAND HOSPITAL</v>
      </c>
      <c r="H2659" t="str">
        <f t="shared" si="98"/>
        <v>RWF</v>
      </c>
      <c r="I2659" t="s">
        <v>4765</v>
      </c>
      <c r="J2659" t="s">
        <v>5178</v>
      </c>
    </row>
    <row r="2660" spans="7:10" x14ac:dyDescent="0.2">
      <c r="G2660" t="str">
        <f t="shared" si="97"/>
        <v>RWFDARENT VALLEY HOSPITAL</v>
      </c>
      <c r="H2660" t="str">
        <f t="shared" si="98"/>
        <v>RWF</v>
      </c>
      <c r="I2660" t="s">
        <v>2479</v>
      </c>
      <c r="J2660" t="s">
        <v>5179</v>
      </c>
    </row>
    <row r="2661" spans="7:10" x14ac:dyDescent="0.2">
      <c r="G2661" t="str">
        <f t="shared" si="97"/>
        <v>RWFEDENBRIDGE WAR MEMORIAL HOSPITAL</v>
      </c>
      <c r="H2661" t="str">
        <f t="shared" si="98"/>
        <v>RWF</v>
      </c>
      <c r="I2661" t="s">
        <v>5181</v>
      </c>
      <c r="J2661" t="s">
        <v>5180</v>
      </c>
    </row>
    <row r="2662" spans="7:10" x14ac:dyDescent="0.2">
      <c r="G2662" t="str">
        <f t="shared" si="97"/>
        <v>RWFFAVERSHAM COTTAGE HOSPITAL</v>
      </c>
      <c r="H2662" t="str">
        <f t="shared" si="98"/>
        <v>RWF</v>
      </c>
      <c r="I2662" t="s">
        <v>4767</v>
      </c>
      <c r="J2662" t="s">
        <v>5182</v>
      </c>
    </row>
    <row r="2663" spans="7:10" x14ac:dyDescent="0.2">
      <c r="G2663" t="str">
        <f t="shared" si="97"/>
        <v>RWFFORDCOMBE HOSPITAL</v>
      </c>
      <c r="H2663" t="s">
        <v>134</v>
      </c>
      <c r="I2663" t="s">
        <v>14777</v>
      </c>
      <c r="J2663" t="s">
        <v>14778</v>
      </c>
    </row>
    <row r="2664" spans="7:10" x14ac:dyDescent="0.2">
      <c r="G2664" t="str">
        <f t="shared" si="97"/>
        <v>RWFHOMOEOPATHIC HOSPITAL</v>
      </c>
      <c r="H2664" t="str">
        <f t="shared" si="98"/>
        <v>RWF</v>
      </c>
      <c r="I2664" t="s">
        <v>5184</v>
      </c>
      <c r="J2664" t="s">
        <v>5183</v>
      </c>
    </row>
    <row r="2665" spans="7:10" x14ac:dyDescent="0.2">
      <c r="G2665" t="str">
        <f t="shared" si="97"/>
        <v>RWFKENT AND CANTERBURY HOSPITAL</v>
      </c>
      <c r="H2665" t="str">
        <f t="shared" si="98"/>
        <v>RWF</v>
      </c>
      <c r="I2665" t="s">
        <v>4773</v>
      </c>
      <c r="J2665" t="s">
        <v>5185</v>
      </c>
    </row>
    <row r="2666" spans="7:10" x14ac:dyDescent="0.2">
      <c r="G2666" t="str">
        <f t="shared" si="97"/>
        <v>RWFKENT AND MEDWAY ORTHOPAEDIC CENTRE</v>
      </c>
      <c r="H2666" t="s">
        <v>134</v>
      </c>
      <c r="I2666" t="s">
        <v>14776</v>
      </c>
      <c r="J2666" t="s">
        <v>14782</v>
      </c>
    </row>
    <row r="2667" spans="7:10" x14ac:dyDescent="0.2">
      <c r="G2667" t="str">
        <f t="shared" si="97"/>
        <v>RWFMAIDSTONE DISTRICT GENERAL HOSPITAL</v>
      </c>
      <c r="H2667" t="str">
        <f t="shared" si="98"/>
        <v>RWF</v>
      </c>
      <c r="I2667" t="s">
        <v>4775</v>
      </c>
      <c r="J2667" t="s">
        <v>5186</v>
      </c>
    </row>
    <row r="2668" spans="7:10" x14ac:dyDescent="0.2">
      <c r="G2668" t="str">
        <f t="shared" si="97"/>
        <v>RWFMEDWAY MARITIME HOSPITAL</v>
      </c>
      <c r="H2668" t="str">
        <f t="shared" si="98"/>
        <v>RWF</v>
      </c>
      <c r="I2668" t="s">
        <v>5188</v>
      </c>
      <c r="J2668" t="s">
        <v>5187</v>
      </c>
    </row>
    <row r="2669" spans="7:10" x14ac:dyDescent="0.2">
      <c r="G2669" t="str">
        <f t="shared" si="97"/>
        <v>RWFMTW MEDICAL RECORDS</v>
      </c>
      <c r="H2669" t="str">
        <f t="shared" si="98"/>
        <v>RWF</v>
      </c>
      <c r="I2669" t="s">
        <v>5190</v>
      </c>
      <c r="J2669" t="s">
        <v>5189</v>
      </c>
    </row>
    <row r="2670" spans="7:10" x14ac:dyDescent="0.2">
      <c r="G2670" t="str">
        <f t="shared" si="97"/>
        <v>RWFPRESTON HALL HOSPITAL</v>
      </c>
      <c r="H2670" t="str">
        <f t="shared" si="98"/>
        <v>RWF</v>
      </c>
      <c r="I2670" t="s">
        <v>5192</v>
      </c>
      <c r="J2670" t="s">
        <v>5191</v>
      </c>
    </row>
    <row r="2671" spans="7:10" x14ac:dyDescent="0.2">
      <c r="G2671" t="str">
        <f t="shared" si="97"/>
        <v>RWFQEQM HOSPITAL</v>
      </c>
      <c r="H2671" t="str">
        <f t="shared" si="98"/>
        <v>RWF</v>
      </c>
      <c r="I2671" t="s">
        <v>5194</v>
      </c>
      <c r="J2671" t="s">
        <v>5193</v>
      </c>
    </row>
    <row r="2672" spans="7:10" x14ac:dyDescent="0.2">
      <c r="G2672" t="str">
        <f t="shared" si="97"/>
        <v>RWFQUEEN VICTORIA MEMORIAL HOSPITAL</v>
      </c>
      <c r="H2672" t="str">
        <f t="shared" si="98"/>
        <v>RWF</v>
      </c>
      <c r="I2672" t="s">
        <v>5196</v>
      </c>
      <c r="J2672" t="s">
        <v>5195</v>
      </c>
    </row>
    <row r="2673" spans="7:10" x14ac:dyDescent="0.2">
      <c r="G2673" t="str">
        <f t="shared" si="97"/>
        <v>RWFROYAL VICTORIA HOSPITAL</v>
      </c>
      <c r="H2673" t="str">
        <f t="shared" si="98"/>
        <v>RWF</v>
      </c>
      <c r="I2673" t="s">
        <v>5198</v>
      </c>
      <c r="J2673" t="s">
        <v>5197</v>
      </c>
    </row>
    <row r="2674" spans="7:10" x14ac:dyDescent="0.2">
      <c r="G2674" t="str">
        <f t="shared" si="97"/>
        <v>RWFSEVENOAKS HOSPITAL</v>
      </c>
      <c r="H2674" t="str">
        <f t="shared" si="98"/>
        <v>RWF</v>
      </c>
      <c r="I2674" t="s">
        <v>5200</v>
      </c>
      <c r="J2674" t="s">
        <v>5199</v>
      </c>
    </row>
    <row r="2675" spans="7:10" x14ac:dyDescent="0.2">
      <c r="G2675" t="str">
        <f t="shared" si="97"/>
        <v>RWFSHEPPEY COMMUNITY HOSPITAL</v>
      </c>
      <c r="H2675" t="str">
        <f t="shared" si="98"/>
        <v>RWF</v>
      </c>
      <c r="I2675" t="s">
        <v>5202</v>
      </c>
      <c r="J2675" t="s">
        <v>5201</v>
      </c>
    </row>
    <row r="2676" spans="7:10" x14ac:dyDescent="0.2">
      <c r="G2676" t="str">
        <f t="shared" si="97"/>
        <v>RWFSITTINGBOURNE MEMORIAL HOSPITAL</v>
      </c>
      <c r="H2676" t="str">
        <f t="shared" si="98"/>
        <v>RWF</v>
      </c>
      <c r="I2676" t="s">
        <v>4789</v>
      </c>
      <c r="J2676" t="s">
        <v>5203</v>
      </c>
    </row>
    <row r="2677" spans="7:10" x14ac:dyDescent="0.2">
      <c r="G2677" t="str">
        <f t="shared" si="97"/>
        <v>RWFTHE TUNBRIDGE WELLS HOSPITAL</v>
      </c>
      <c r="H2677" t="str">
        <f t="shared" si="98"/>
        <v>RWF</v>
      </c>
      <c r="I2677" t="s">
        <v>5205</v>
      </c>
      <c r="J2677" t="s">
        <v>5204</v>
      </c>
    </row>
    <row r="2678" spans="7:10" x14ac:dyDescent="0.2">
      <c r="G2678" t="str">
        <f t="shared" si="97"/>
        <v>RWFTHE TUNBRIDGE WELLS HOSPITAL</v>
      </c>
      <c r="H2678" t="str">
        <f t="shared" si="98"/>
        <v>RWF</v>
      </c>
      <c r="I2678" t="s">
        <v>5205</v>
      </c>
      <c r="J2678" t="s">
        <v>5204</v>
      </c>
    </row>
    <row r="2679" spans="7:10" x14ac:dyDescent="0.2">
      <c r="G2679" t="str">
        <f t="shared" si="97"/>
        <v>RWFTONBRIDGE COTTAGE HOSPITAL</v>
      </c>
      <c r="H2679" t="str">
        <f t="shared" si="98"/>
        <v>RWF</v>
      </c>
      <c r="I2679" t="s">
        <v>5207</v>
      </c>
      <c r="J2679" t="s">
        <v>5206</v>
      </c>
    </row>
    <row r="2680" spans="7:10" x14ac:dyDescent="0.2">
      <c r="G2680" t="str">
        <f t="shared" si="97"/>
        <v>RWFTONBRIDGE COTTAGE HOSPITAL</v>
      </c>
      <c r="H2680" t="str">
        <f t="shared" si="98"/>
        <v>RWF</v>
      </c>
      <c r="I2680" t="s">
        <v>5207</v>
      </c>
      <c r="J2680" t="s">
        <v>5206</v>
      </c>
    </row>
    <row r="2681" spans="7:10" x14ac:dyDescent="0.2">
      <c r="G2681" t="str">
        <f t="shared" si="97"/>
        <v>RWFVICTORIA HOSPITAL</v>
      </c>
      <c r="H2681" t="str">
        <f t="shared" si="98"/>
        <v>RWF</v>
      </c>
      <c r="I2681" t="s">
        <v>5209</v>
      </c>
      <c r="J2681" t="s">
        <v>5208</v>
      </c>
    </row>
    <row r="2682" spans="7:10" x14ac:dyDescent="0.2">
      <c r="G2682" t="str">
        <f t="shared" si="97"/>
        <v>RWFWHITSTABLE AND TANKERTON HOSPITAL</v>
      </c>
      <c r="H2682" t="str">
        <f t="shared" si="98"/>
        <v>RWF</v>
      </c>
      <c r="I2682" t="s">
        <v>4795</v>
      </c>
      <c r="J2682" t="s">
        <v>5210</v>
      </c>
    </row>
    <row r="2683" spans="7:10" x14ac:dyDescent="0.2">
      <c r="G2683" t="str">
        <f t="shared" si="97"/>
        <v>RWFWILL ADAMS TREATMENT CENTRE</v>
      </c>
      <c r="H2683" t="str">
        <f t="shared" si="98"/>
        <v>RWF</v>
      </c>
      <c r="I2683" t="s">
        <v>5212</v>
      </c>
      <c r="J2683" t="s">
        <v>5211</v>
      </c>
    </row>
    <row r="2684" spans="7:10" x14ac:dyDescent="0.2">
      <c r="G2684" t="str">
        <f t="shared" si="97"/>
        <v>RWFWILLIAM HARVEY HOSPITAL</v>
      </c>
      <c r="H2684" t="str">
        <f t="shared" si="98"/>
        <v>RWF</v>
      </c>
      <c r="I2684" t="s">
        <v>5214</v>
      </c>
      <c r="J2684" t="s">
        <v>5213</v>
      </c>
    </row>
    <row r="2685" spans="7:10" x14ac:dyDescent="0.2">
      <c r="G2685" t="str">
        <f t="shared" si="97"/>
        <v>RWGHARPENDEN MEMORIAL HOSPITAL</v>
      </c>
      <c r="H2685" t="str">
        <f t="shared" si="98"/>
        <v>RWG</v>
      </c>
      <c r="I2685" t="s">
        <v>870</v>
      </c>
      <c r="J2685" t="s">
        <v>5215</v>
      </c>
    </row>
    <row r="2686" spans="7:10" x14ac:dyDescent="0.2">
      <c r="G2686" t="str">
        <f t="shared" si="97"/>
        <v>RWGHEMEL HEMPSTEAD HOSPITAL</v>
      </c>
      <c r="H2686" t="str">
        <f t="shared" si="98"/>
        <v>RWG</v>
      </c>
      <c r="I2686" t="s">
        <v>5217</v>
      </c>
      <c r="J2686" t="s">
        <v>5216</v>
      </c>
    </row>
    <row r="2687" spans="7:10" x14ac:dyDescent="0.2">
      <c r="G2687" t="str">
        <f t="shared" si="97"/>
        <v>RWGMOUNT VERNON HOSPITAL</v>
      </c>
      <c r="H2687" t="str">
        <f t="shared" si="98"/>
        <v>RWG</v>
      </c>
      <c r="I2687" t="s">
        <v>872</v>
      </c>
      <c r="J2687" t="s">
        <v>5218</v>
      </c>
    </row>
    <row r="2688" spans="7:10" x14ac:dyDescent="0.2">
      <c r="G2688" t="str">
        <f t="shared" si="97"/>
        <v>RWGST ALBANS CITY HOSPITAL</v>
      </c>
      <c r="H2688" t="str">
        <f t="shared" si="98"/>
        <v>RWG</v>
      </c>
      <c r="I2688" t="s">
        <v>5220</v>
      </c>
      <c r="J2688" t="s">
        <v>5219</v>
      </c>
    </row>
    <row r="2689" spans="7:10" x14ac:dyDescent="0.2">
      <c r="G2689" t="str">
        <f t="shared" ref="G2689:G2751" si="99">H2689&amp;I2689</f>
        <v>RWGWATFORD GENERAL HOSPITAL</v>
      </c>
      <c r="H2689" t="str">
        <f t="shared" si="98"/>
        <v>RWG</v>
      </c>
      <c r="I2689" t="s">
        <v>880</v>
      </c>
      <c r="J2689" t="s">
        <v>5221</v>
      </c>
    </row>
    <row r="2690" spans="7:10" x14ac:dyDescent="0.2">
      <c r="G2690" t="str">
        <f t="shared" si="99"/>
        <v>RWHHERTFORD COUNTY HOSPITAL</v>
      </c>
      <c r="H2690" t="str">
        <f t="shared" si="98"/>
        <v>RWH</v>
      </c>
      <c r="I2690" t="s">
        <v>5223</v>
      </c>
      <c r="J2690" t="s">
        <v>5222</v>
      </c>
    </row>
    <row r="2691" spans="7:10" x14ac:dyDescent="0.2">
      <c r="G2691" t="str">
        <f t="shared" si="99"/>
        <v>RWHLISTER HOSPITAL</v>
      </c>
      <c r="H2691" t="str">
        <f t="shared" si="98"/>
        <v>RWH</v>
      </c>
      <c r="I2691" t="s">
        <v>5225</v>
      </c>
      <c r="J2691" t="s">
        <v>5224</v>
      </c>
    </row>
    <row r="2692" spans="7:10" x14ac:dyDescent="0.2">
      <c r="G2692" t="str">
        <f t="shared" si="99"/>
        <v>RWHMOUNT VERNON CANCER CENTRE</v>
      </c>
      <c r="H2692" t="str">
        <f t="shared" ref="H2692:H2754" si="100">LEFT(J2692,3)</f>
        <v>RWH</v>
      </c>
      <c r="I2692" t="s">
        <v>5227</v>
      </c>
      <c r="J2692" t="s">
        <v>5226</v>
      </c>
    </row>
    <row r="2693" spans="7:10" x14ac:dyDescent="0.2">
      <c r="G2693" t="str">
        <f t="shared" si="99"/>
        <v>RWHQUEEN ELIZABETH I I HOSPITAL</v>
      </c>
      <c r="H2693" t="str">
        <f t="shared" si="100"/>
        <v>RWH</v>
      </c>
      <c r="I2693" t="s">
        <v>5229</v>
      </c>
      <c r="J2693" t="s">
        <v>5228</v>
      </c>
    </row>
    <row r="2694" spans="7:10" x14ac:dyDescent="0.2">
      <c r="G2694" t="str">
        <f t="shared" si="99"/>
        <v>RWJBUXTON COTTAGE HOSPITAL</v>
      </c>
      <c r="H2694" t="str">
        <f t="shared" si="100"/>
        <v>RWJ</v>
      </c>
      <c r="I2694" t="s">
        <v>5231</v>
      </c>
      <c r="J2694" t="s">
        <v>5230</v>
      </c>
    </row>
    <row r="2695" spans="7:10" x14ac:dyDescent="0.2">
      <c r="G2695" t="str">
        <f t="shared" si="99"/>
        <v>RWJCHEADLE ROYAL HOSPITAL</v>
      </c>
      <c r="H2695" t="str">
        <f t="shared" si="100"/>
        <v>RWJ</v>
      </c>
      <c r="I2695" t="s">
        <v>5233</v>
      </c>
      <c r="J2695" t="s">
        <v>5232</v>
      </c>
    </row>
    <row r="2696" spans="7:10" x14ac:dyDescent="0.2">
      <c r="G2696" t="str">
        <f t="shared" si="99"/>
        <v>RWJCHERRY TREE HOSPITAL</v>
      </c>
      <c r="H2696" t="str">
        <f t="shared" si="100"/>
        <v>RWJ</v>
      </c>
      <c r="I2696" t="s">
        <v>5235</v>
      </c>
      <c r="J2696" t="s">
        <v>5234</v>
      </c>
    </row>
    <row r="2697" spans="7:10" x14ac:dyDescent="0.2">
      <c r="G2697" t="str">
        <f t="shared" si="99"/>
        <v>RWJSHIRE HILL HOSPITAL</v>
      </c>
      <c r="H2697" t="str">
        <f t="shared" si="100"/>
        <v>RWJ</v>
      </c>
      <c r="I2697" t="s">
        <v>5236</v>
      </c>
      <c r="J2697" t="s">
        <v>14159</v>
      </c>
    </row>
    <row r="2698" spans="7:10" x14ac:dyDescent="0.2">
      <c r="G2698" t="str">
        <f t="shared" si="99"/>
        <v>RWJST THOMAS HOSPITAL</v>
      </c>
      <c r="H2698" t="str">
        <f t="shared" si="100"/>
        <v>RWJ</v>
      </c>
      <c r="I2698" t="s">
        <v>5238</v>
      </c>
      <c r="J2698" t="s">
        <v>5237</v>
      </c>
    </row>
    <row r="2699" spans="7:10" x14ac:dyDescent="0.2">
      <c r="G2699" t="str">
        <f t="shared" si="99"/>
        <v>RWJSTEPPING HILL HOSPITAL</v>
      </c>
      <c r="H2699" t="str">
        <f t="shared" si="100"/>
        <v>RWJ</v>
      </c>
      <c r="I2699" t="s">
        <v>5240</v>
      </c>
      <c r="J2699" t="s">
        <v>5239</v>
      </c>
    </row>
    <row r="2700" spans="7:10" x14ac:dyDescent="0.2">
      <c r="G2700" t="str">
        <f t="shared" si="99"/>
        <v>RWJTHE MEADOWS</v>
      </c>
      <c r="H2700" t="str">
        <f t="shared" si="100"/>
        <v>RWJ</v>
      </c>
      <c r="I2700" t="s">
        <v>4955</v>
      </c>
      <c r="J2700" t="s">
        <v>5241</v>
      </c>
    </row>
    <row r="2701" spans="7:10" x14ac:dyDescent="0.2">
      <c r="G2701" t="str">
        <f t="shared" si="99"/>
        <v>RWKASHANTI HOUSE</v>
      </c>
      <c r="H2701" t="str">
        <f t="shared" si="100"/>
        <v>RWK</v>
      </c>
      <c r="I2701" t="s">
        <v>5243</v>
      </c>
      <c r="J2701" t="s">
        <v>5242</v>
      </c>
    </row>
    <row r="2702" spans="7:10" x14ac:dyDescent="0.2">
      <c r="G2702" t="str">
        <f t="shared" si="99"/>
        <v>RWKBARFORD AVENUE RESOURCE CENTRE</v>
      </c>
      <c r="H2702" t="str">
        <f t="shared" si="100"/>
        <v>RWK</v>
      </c>
      <c r="I2702" t="s">
        <v>5245</v>
      </c>
      <c r="J2702" t="s">
        <v>5244</v>
      </c>
    </row>
    <row r="2703" spans="7:10" x14ac:dyDescent="0.2">
      <c r="G2703" t="str">
        <f t="shared" si="99"/>
        <v>RWKBEACON HOUSE</v>
      </c>
      <c r="H2703" t="str">
        <f t="shared" si="100"/>
        <v>RWK</v>
      </c>
      <c r="I2703" t="s">
        <v>5247</v>
      </c>
      <c r="J2703" t="s">
        <v>5246</v>
      </c>
    </row>
    <row r="2704" spans="7:10" x14ac:dyDescent="0.2">
      <c r="G2704" t="str">
        <f t="shared" si="99"/>
        <v>RWKBEDFORD HEALTH VILLAGE</v>
      </c>
      <c r="H2704" t="str">
        <f t="shared" si="100"/>
        <v>RWK</v>
      </c>
      <c r="I2704" t="s">
        <v>5249</v>
      </c>
      <c r="J2704" t="s">
        <v>5248</v>
      </c>
    </row>
    <row r="2705" spans="7:10" x14ac:dyDescent="0.2">
      <c r="G2705" t="str">
        <f t="shared" si="99"/>
        <v>RWKBEDFORD HOSPITAL</v>
      </c>
      <c r="H2705" t="str">
        <f t="shared" si="100"/>
        <v>RWK</v>
      </c>
      <c r="I2705" t="s">
        <v>5251</v>
      </c>
      <c r="J2705" t="s">
        <v>5250</v>
      </c>
    </row>
    <row r="2706" spans="7:10" x14ac:dyDescent="0.2">
      <c r="G2706" t="str">
        <f t="shared" si="99"/>
        <v>RWKBEECH CLOSE RESOURCE CENTRE</v>
      </c>
      <c r="H2706" t="str">
        <f t="shared" si="100"/>
        <v>RWK</v>
      </c>
      <c r="I2706" t="s">
        <v>5253</v>
      </c>
      <c r="J2706" t="s">
        <v>5252</v>
      </c>
    </row>
    <row r="2707" spans="7:10" x14ac:dyDescent="0.2">
      <c r="G2707" t="str">
        <f t="shared" si="99"/>
        <v>RWKBIGGLESWADE HOSPITAL SPRING HOUSE</v>
      </c>
      <c r="H2707" t="str">
        <f t="shared" si="100"/>
        <v>RWK</v>
      </c>
      <c r="I2707" t="s">
        <v>5255</v>
      </c>
      <c r="J2707" t="s">
        <v>5254</v>
      </c>
    </row>
    <row r="2708" spans="7:10" x14ac:dyDescent="0.2">
      <c r="G2708" t="str">
        <f t="shared" si="99"/>
        <v>RWKCHARTER HOUSE</v>
      </c>
      <c r="H2708" t="str">
        <f t="shared" si="100"/>
        <v>RWK</v>
      </c>
      <c r="I2708" t="s">
        <v>5257</v>
      </c>
      <c r="J2708" t="s">
        <v>5256</v>
      </c>
    </row>
    <row r="2709" spans="7:10" x14ac:dyDescent="0.2">
      <c r="G2709" t="str">
        <f t="shared" si="99"/>
        <v>RWKCITY AND HACKNEY CENTRE FOR MENTAL HEALTH</v>
      </c>
      <c r="H2709" t="str">
        <f t="shared" si="100"/>
        <v>RWK</v>
      </c>
      <c r="I2709" t="s">
        <v>5259</v>
      </c>
      <c r="J2709" t="s">
        <v>5258</v>
      </c>
    </row>
    <row r="2710" spans="7:10" x14ac:dyDescent="0.2">
      <c r="G2710" t="str">
        <f t="shared" si="99"/>
        <v>RWKCROMBIE HOUSE</v>
      </c>
      <c r="H2710" t="str">
        <f t="shared" si="100"/>
        <v>RWK</v>
      </c>
      <c r="I2710" t="s">
        <v>5261</v>
      </c>
      <c r="J2710" t="s">
        <v>5260</v>
      </c>
    </row>
    <row r="2711" spans="7:10" x14ac:dyDescent="0.2">
      <c r="G2711" t="str">
        <f t="shared" si="99"/>
        <v>RWKDISABILITY RESOURCE CENTRE</v>
      </c>
      <c r="H2711" t="str">
        <f t="shared" si="100"/>
        <v>RWK</v>
      </c>
      <c r="I2711" t="s">
        <v>5263</v>
      </c>
      <c r="J2711" t="s">
        <v>5262</v>
      </c>
    </row>
    <row r="2712" spans="7:10" x14ac:dyDescent="0.2">
      <c r="G2712" t="str">
        <f t="shared" si="99"/>
        <v>RWKEAST HAM CARE CENTRE</v>
      </c>
      <c r="H2712" t="str">
        <f t="shared" si="100"/>
        <v>RWK</v>
      </c>
      <c r="I2712" t="s">
        <v>5265</v>
      </c>
      <c r="J2712" t="s">
        <v>5264</v>
      </c>
    </row>
    <row r="2713" spans="7:10" x14ac:dyDescent="0.2">
      <c r="G2713" t="str">
        <f t="shared" si="99"/>
        <v>RWKEMPOWA</v>
      </c>
      <c r="H2713" t="str">
        <f t="shared" si="100"/>
        <v>RWK</v>
      </c>
      <c r="I2713" t="s">
        <v>5267</v>
      </c>
      <c r="J2713" t="s">
        <v>5266</v>
      </c>
    </row>
    <row r="2714" spans="7:10" x14ac:dyDescent="0.2">
      <c r="G2714" t="str">
        <f t="shared" si="99"/>
        <v>RWKENHANCED CARE SERVICE</v>
      </c>
      <c r="H2714" t="str">
        <f t="shared" si="100"/>
        <v>RWK</v>
      </c>
      <c r="I2714" t="s">
        <v>5269</v>
      </c>
      <c r="J2714" t="s">
        <v>5268</v>
      </c>
    </row>
    <row r="2715" spans="7:10" x14ac:dyDescent="0.2">
      <c r="G2715" t="str">
        <f t="shared" si="99"/>
        <v>RWKFORENSIC CENTRE FOR MENTAL HEALTH</v>
      </c>
      <c r="H2715" t="str">
        <f t="shared" si="100"/>
        <v>RWK</v>
      </c>
      <c r="I2715" t="s">
        <v>5271</v>
      </c>
      <c r="J2715" t="s">
        <v>5270</v>
      </c>
    </row>
    <row r="2716" spans="7:10" x14ac:dyDescent="0.2">
      <c r="G2716" t="str">
        <f t="shared" si="99"/>
        <v>RWKHEALTH LINK BROMHAM ROAD</v>
      </c>
      <c r="H2716" t="str">
        <f t="shared" si="100"/>
        <v>RWK</v>
      </c>
      <c r="I2716" t="s">
        <v>5273</v>
      </c>
      <c r="J2716" t="s">
        <v>5272</v>
      </c>
    </row>
    <row r="2717" spans="7:10" x14ac:dyDescent="0.2">
      <c r="G2717" t="str">
        <f t="shared" si="99"/>
        <v>RWKKELVIN GROVE</v>
      </c>
      <c r="H2717" t="str">
        <f t="shared" si="100"/>
        <v>RWK</v>
      </c>
      <c r="I2717" t="s">
        <v>5275</v>
      </c>
      <c r="J2717" t="s">
        <v>5274</v>
      </c>
    </row>
    <row r="2718" spans="7:10" x14ac:dyDescent="0.2">
      <c r="G2718" t="str">
        <f t="shared" si="99"/>
        <v>RWKLONDON ROAD REHABILITATION</v>
      </c>
      <c r="H2718" t="str">
        <f t="shared" si="100"/>
        <v>RWK</v>
      </c>
      <c r="I2718" t="s">
        <v>5277</v>
      </c>
      <c r="J2718" t="s">
        <v>5276</v>
      </c>
    </row>
    <row r="2719" spans="7:10" x14ac:dyDescent="0.2">
      <c r="G2719" t="str">
        <f t="shared" si="99"/>
        <v>RWKLUTON &amp; CENTRAL BEDS MHIP</v>
      </c>
      <c r="H2719" t="str">
        <f t="shared" si="100"/>
        <v>RWK</v>
      </c>
      <c r="I2719" t="s">
        <v>5279</v>
      </c>
      <c r="J2719" t="s">
        <v>5278</v>
      </c>
    </row>
    <row r="2720" spans="7:10" x14ac:dyDescent="0.2">
      <c r="G2720" t="str">
        <f t="shared" si="99"/>
        <v>RWKLUTON &amp; DUNSTABLE HOSPITAL</v>
      </c>
      <c r="H2720" t="str">
        <f t="shared" si="100"/>
        <v>RWK</v>
      </c>
      <c r="I2720" t="s">
        <v>5281</v>
      </c>
      <c r="J2720" t="s">
        <v>5280</v>
      </c>
    </row>
    <row r="2721" spans="7:10" x14ac:dyDescent="0.2">
      <c r="G2721" t="str">
        <f t="shared" si="99"/>
        <v>RWKMEADOW LODGE</v>
      </c>
      <c r="H2721" t="str">
        <f t="shared" si="100"/>
        <v>RWK</v>
      </c>
      <c r="I2721" t="s">
        <v>5283</v>
      </c>
      <c r="J2721" t="s">
        <v>5282</v>
      </c>
    </row>
    <row r="2722" spans="7:10" x14ac:dyDescent="0.2">
      <c r="G2722" t="str">
        <f t="shared" si="99"/>
        <v>RWKNEWHAM CENTRE FOR MENTAL HEALTH</v>
      </c>
      <c r="H2722" t="str">
        <f t="shared" si="100"/>
        <v>RWK</v>
      </c>
      <c r="I2722" t="s">
        <v>5285</v>
      </c>
      <c r="J2722" t="s">
        <v>5284</v>
      </c>
    </row>
    <row r="2723" spans="7:10" x14ac:dyDescent="0.2">
      <c r="G2723" t="str">
        <f t="shared" si="99"/>
        <v>RWKOAKLEY COURT</v>
      </c>
      <c r="H2723" t="str">
        <f t="shared" si="100"/>
        <v>RWK</v>
      </c>
      <c r="I2723" t="s">
        <v>5287</v>
      </c>
      <c r="J2723" t="s">
        <v>5286</v>
      </c>
    </row>
    <row r="2724" spans="7:10" x14ac:dyDescent="0.2">
      <c r="G2724" t="str">
        <f t="shared" si="99"/>
        <v>RWKROMAN COURT</v>
      </c>
      <c r="H2724" t="str">
        <f t="shared" si="100"/>
        <v>RWK</v>
      </c>
      <c r="I2724" t="s">
        <v>5289</v>
      </c>
      <c r="J2724" t="s">
        <v>5288</v>
      </c>
    </row>
    <row r="2725" spans="7:10" x14ac:dyDescent="0.2">
      <c r="G2725" t="str">
        <f t="shared" si="99"/>
        <v>RWKRUSH COURT</v>
      </c>
      <c r="H2725" t="str">
        <f t="shared" si="100"/>
        <v>RWK</v>
      </c>
      <c r="I2725" t="s">
        <v>5291</v>
      </c>
      <c r="J2725" t="s">
        <v>5290</v>
      </c>
    </row>
    <row r="2726" spans="7:10" x14ac:dyDescent="0.2">
      <c r="G2726" t="str">
        <f t="shared" si="99"/>
        <v>RWKSHORT STAY MEDICAL UNIT</v>
      </c>
      <c r="H2726" t="str">
        <f t="shared" si="100"/>
        <v>RWK</v>
      </c>
      <c r="I2726" t="s">
        <v>5293</v>
      </c>
      <c r="J2726" t="s">
        <v>5292</v>
      </c>
    </row>
    <row r="2727" spans="7:10" x14ac:dyDescent="0.2">
      <c r="G2727" t="str">
        <f t="shared" si="99"/>
        <v>RWKTHAMES HOUSE</v>
      </c>
      <c r="H2727" t="str">
        <f t="shared" si="100"/>
        <v>RWK</v>
      </c>
      <c r="I2727" t="s">
        <v>5295</v>
      </c>
      <c r="J2727" t="s">
        <v>5294</v>
      </c>
    </row>
    <row r="2728" spans="7:10" x14ac:dyDescent="0.2">
      <c r="G2728" t="str">
        <f t="shared" si="99"/>
        <v>RWKTHE COPPICE</v>
      </c>
      <c r="H2728" t="str">
        <f t="shared" si="100"/>
        <v>RWK</v>
      </c>
      <c r="I2728" t="s">
        <v>5297</v>
      </c>
      <c r="J2728" t="s">
        <v>5296</v>
      </c>
    </row>
    <row r="2729" spans="7:10" x14ac:dyDescent="0.2">
      <c r="G2729" t="str">
        <f t="shared" si="99"/>
        <v>RWKTHE LAWNS</v>
      </c>
      <c r="H2729" t="str">
        <f t="shared" si="100"/>
        <v>RWK</v>
      </c>
      <c r="I2729" t="s">
        <v>5299</v>
      </c>
      <c r="J2729" t="s">
        <v>5298</v>
      </c>
    </row>
    <row r="2730" spans="7:10" x14ac:dyDescent="0.2">
      <c r="G2730" t="str">
        <f t="shared" si="99"/>
        <v>RWKTHE LODGE</v>
      </c>
      <c r="H2730" t="str">
        <f t="shared" si="100"/>
        <v>RWK</v>
      </c>
      <c r="I2730" t="s">
        <v>5301</v>
      </c>
      <c r="J2730" t="s">
        <v>5300</v>
      </c>
    </row>
    <row r="2731" spans="7:10" x14ac:dyDescent="0.2">
      <c r="G2731" t="str">
        <f t="shared" si="99"/>
        <v>RWKTHE WILLOWS</v>
      </c>
      <c r="H2731" t="str">
        <f t="shared" si="100"/>
        <v>RWK</v>
      </c>
      <c r="I2731" t="s">
        <v>2144</v>
      </c>
      <c r="J2731" t="s">
        <v>5302</v>
      </c>
    </row>
    <row r="2732" spans="7:10" x14ac:dyDescent="0.2">
      <c r="G2732" t="str">
        <f t="shared" si="99"/>
        <v>RWKTOWER HAMLETS CENTRE FOR MENTAL HEALTH</v>
      </c>
      <c r="H2732" t="str">
        <f t="shared" si="100"/>
        <v>RWK</v>
      </c>
      <c r="I2732" t="s">
        <v>5304</v>
      </c>
      <c r="J2732" t="s">
        <v>5303</v>
      </c>
    </row>
    <row r="2733" spans="7:10" x14ac:dyDescent="0.2">
      <c r="G2733" t="str">
        <f t="shared" si="99"/>
        <v>RWKTWINWOODS</v>
      </c>
      <c r="H2733" t="str">
        <f t="shared" si="100"/>
        <v>RWK</v>
      </c>
      <c r="I2733" t="s">
        <v>5306</v>
      </c>
      <c r="J2733" t="s">
        <v>5305</v>
      </c>
    </row>
    <row r="2734" spans="7:10" x14ac:dyDescent="0.2">
      <c r="G2734" t="str">
        <f t="shared" si="99"/>
        <v>RWKWHICHELLOS WHARF</v>
      </c>
      <c r="H2734" t="str">
        <f t="shared" si="100"/>
        <v>RWK</v>
      </c>
      <c r="I2734" t="s">
        <v>5308</v>
      </c>
      <c r="J2734" t="s">
        <v>5307</v>
      </c>
    </row>
    <row r="2735" spans="7:10" x14ac:dyDescent="0.2">
      <c r="G2735" t="str">
        <f t="shared" si="99"/>
        <v>RWKWOLFSON HOUSE</v>
      </c>
      <c r="H2735" t="str">
        <f t="shared" si="100"/>
        <v>RWK</v>
      </c>
      <c r="I2735" t="s">
        <v>5310</v>
      </c>
      <c r="J2735" t="s">
        <v>5309</v>
      </c>
    </row>
    <row r="2736" spans="7:10" x14ac:dyDescent="0.2">
      <c r="G2736" t="str">
        <f t="shared" si="99"/>
        <v>RWKWOODLEA CLINIC</v>
      </c>
      <c r="H2736" t="str">
        <f t="shared" si="100"/>
        <v>RWK</v>
      </c>
      <c r="I2736" t="s">
        <v>5312</v>
      </c>
      <c r="J2736" t="s">
        <v>5311</v>
      </c>
    </row>
    <row r="2737" spans="7:10" x14ac:dyDescent="0.2">
      <c r="G2737" t="str">
        <f t="shared" si="99"/>
        <v>RWPALEXANDRA HOSPITAL</v>
      </c>
      <c r="H2737" t="str">
        <f t="shared" si="100"/>
        <v>RWP</v>
      </c>
      <c r="I2737" t="s">
        <v>285</v>
      </c>
      <c r="J2737" t="s">
        <v>5315</v>
      </c>
    </row>
    <row r="2738" spans="7:10" x14ac:dyDescent="0.2">
      <c r="G2738" t="str">
        <f t="shared" si="99"/>
        <v>RWPKIDDERMINSTER HOSPITAL</v>
      </c>
      <c r="H2738" t="str">
        <f t="shared" si="100"/>
        <v>RWP</v>
      </c>
      <c r="I2738" t="s">
        <v>5317</v>
      </c>
      <c r="J2738" t="s">
        <v>5316</v>
      </c>
    </row>
    <row r="2739" spans="7:10" x14ac:dyDescent="0.2">
      <c r="G2739" t="str">
        <f t="shared" si="99"/>
        <v>RWPKIDDERMINSTER TREATMENT CENTRE</v>
      </c>
      <c r="H2739" t="str">
        <f t="shared" si="100"/>
        <v>RWP</v>
      </c>
      <c r="I2739" t="s">
        <v>5319</v>
      </c>
      <c r="J2739" t="s">
        <v>5318</v>
      </c>
    </row>
    <row r="2740" spans="7:10" x14ac:dyDescent="0.2">
      <c r="G2740" t="str">
        <f t="shared" si="99"/>
        <v>RWPWORCESTERSHIRE ROYAL HOSPITAL</v>
      </c>
      <c r="H2740" t="str">
        <f t="shared" si="100"/>
        <v>RWP</v>
      </c>
      <c r="I2740" t="s">
        <v>470</v>
      </c>
      <c r="J2740" t="s">
        <v>5320</v>
      </c>
    </row>
    <row r="2741" spans="7:10" x14ac:dyDescent="0.2">
      <c r="G2741" t="str">
        <f t="shared" si="99"/>
        <v>RWR(SOVEREIGN HOUSE) HILL END LANE (SITE 3)</v>
      </c>
      <c r="H2741" t="str">
        <f t="shared" si="100"/>
        <v>RWR</v>
      </c>
      <c r="I2741" t="s">
        <v>5322</v>
      </c>
      <c r="J2741" t="s">
        <v>5321</v>
      </c>
    </row>
    <row r="2742" spans="7:10" x14ac:dyDescent="0.2">
      <c r="G2742" t="str">
        <f t="shared" si="99"/>
        <v>RWRABBEY &amp; DEACON UNITS</v>
      </c>
      <c r="H2742" t="str">
        <f t="shared" si="100"/>
        <v>RWR</v>
      </c>
      <c r="I2742" t="s">
        <v>5324</v>
      </c>
      <c r="J2742" t="s">
        <v>5323</v>
      </c>
    </row>
    <row r="2743" spans="7:10" x14ac:dyDescent="0.2">
      <c r="G2743" t="str">
        <f t="shared" si="99"/>
        <v>RWRADTU (SHRODELLS)</v>
      </c>
      <c r="H2743" t="str">
        <f t="shared" si="100"/>
        <v>RWR</v>
      </c>
      <c r="I2743" t="s">
        <v>5326</v>
      </c>
      <c r="J2743" t="s">
        <v>5325</v>
      </c>
    </row>
    <row r="2744" spans="7:10" x14ac:dyDescent="0.2">
      <c r="G2744" t="str">
        <f t="shared" si="99"/>
        <v>RWRADTU EAST AND NORTH</v>
      </c>
      <c r="H2744" t="str">
        <f t="shared" si="100"/>
        <v>RWR</v>
      </c>
      <c r="I2744" t="s">
        <v>5328</v>
      </c>
      <c r="J2744" t="s">
        <v>5327</v>
      </c>
    </row>
    <row r="2745" spans="7:10" x14ac:dyDescent="0.2">
      <c r="G2745" t="str">
        <f t="shared" si="99"/>
        <v>RWRADULT MENTAL HEALTH UNIT (GAINSFORD HOUSE)</v>
      </c>
      <c r="H2745" t="str">
        <f t="shared" si="100"/>
        <v>RWR</v>
      </c>
      <c r="I2745" t="s">
        <v>5330</v>
      </c>
      <c r="J2745" t="s">
        <v>5329</v>
      </c>
    </row>
    <row r="2746" spans="7:10" x14ac:dyDescent="0.2">
      <c r="G2746" t="str">
        <f t="shared" si="99"/>
        <v>RWRADULT MENTAL HEALTH UNIT (HAMPDEN HOUSE)</v>
      </c>
      <c r="H2746" t="str">
        <f t="shared" si="100"/>
        <v>RWR</v>
      </c>
      <c r="I2746" t="s">
        <v>5332</v>
      </c>
      <c r="J2746" t="s">
        <v>5331</v>
      </c>
    </row>
    <row r="2747" spans="7:10" x14ac:dyDescent="0.2">
      <c r="G2747" t="str">
        <f t="shared" si="99"/>
        <v>RWRAOT N HERTS &amp; STEVENAGE</v>
      </c>
      <c r="H2747" t="str">
        <f t="shared" si="100"/>
        <v>RWR</v>
      </c>
      <c r="I2747" t="s">
        <v>5334</v>
      </c>
      <c r="J2747" t="s">
        <v>5333</v>
      </c>
    </row>
    <row r="2748" spans="7:10" x14ac:dyDescent="0.2">
      <c r="G2748" t="str">
        <f t="shared" si="99"/>
        <v>RWRAPPLETREES &amp; CHERRYTREES</v>
      </c>
      <c r="H2748" t="str">
        <f t="shared" si="100"/>
        <v>RWR</v>
      </c>
      <c r="I2748" t="s">
        <v>5336</v>
      </c>
      <c r="J2748" t="s">
        <v>5335</v>
      </c>
    </row>
    <row r="2749" spans="7:10" x14ac:dyDescent="0.2">
      <c r="G2749" t="str">
        <f t="shared" si="99"/>
        <v>RWRCATT NORTH HERTS</v>
      </c>
      <c r="H2749" t="str">
        <f t="shared" si="100"/>
        <v>RWR</v>
      </c>
      <c r="I2749" t="s">
        <v>5338</v>
      </c>
      <c r="J2749" t="s">
        <v>5337</v>
      </c>
    </row>
    <row r="2750" spans="7:10" x14ac:dyDescent="0.2">
      <c r="G2750" t="str">
        <f t="shared" si="99"/>
        <v>RWRCOMMUNITY DRUG AND ALCOHOL UNIT (STATION RD)</v>
      </c>
      <c r="H2750" t="str">
        <f t="shared" si="100"/>
        <v>RWR</v>
      </c>
      <c r="I2750" t="s">
        <v>5340</v>
      </c>
      <c r="J2750" t="s">
        <v>5339</v>
      </c>
    </row>
    <row r="2751" spans="7:10" x14ac:dyDescent="0.2">
      <c r="G2751" t="str">
        <f t="shared" si="99"/>
        <v>RWRCOMMUNITY SUPPORT UNIT (WATFORD)</v>
      </c>
      <c r="H2751" t="str">
        <f t="shared" si="100"/>
        <v>RWR</v>
      </c>
      <c r="I2751" t="s">
        <v>5342</v>
      </c>
      <c r="J2751" t="s">
        <v>5341</v>
      </c>
    </row>
    <row r="2752" spans="7:10" x14ac:dyDescent="0.2">
      <c r="G2752" t="str">
        <f t="shared" ref="G2752:G2814" si="101">H2752&amp;I2752</f>
        <v>RWRDAY HOSPITAL</v>
      </c>
      <c r="H2752" t="str">
        <f t="shared" si="100"/>
        <v>RWR</v>
      </c>
      <c r="I2752" t="s">
        <v>5344</v>
      </c>
      <c r="J2752" t="s">
        <v>5343</v>
      </c>
    </row>
    <row r="2753" spans="7:10" x14ac:dyDescent="0.2">
      <c r="G2753" t="str">
        <f t="shared" si="101"/>
        <v>RWRELDERLY MENTAL AND INFIRM UNIT ELIZABETH COURT</v>
      </c>
      <c r="H2753" t="str">
        <f t="shared" si="100"/>
        <v>RWR</v>
      </c>
      <c r="I2753" t="s">
        <v>5346</v>
      </c>
      <c r="J2753" t="s">
        <v>5345</v>
      </c>
    </row>
    <row r="2754" spans="7:10" x14ac:dyDescent="0.2">
      <c r="G2754" t="str">
        <f t="shared" si="101"/>
        <v>RWRELDERLY MENTAL AND INFIRM UNIT VICTORIA COURT</v>
      </c>
      <c r="H2754" t="str">
        <f t="shared" si="100"/>
        <v>RWR</v>
      </c>
      <c r="I2754" t="s">
        <v>5348</v>
      </c>
      <c r="J2754" t="s">
        <v>5347</v>
      </c>
    </row>
    <row r="2755" spans="7:10" x14ac:dyDescent="0.2">
      <c r="G2755" t="str">
        <f t="shared" si="101"/>
        <v>RWRERIC SHEPHERD ADMINISTRATION</v>
      </c>
      <c r="H2755" t="str">
        <f t="shared" ref="H2755:H2817" si="102">LEFT(J2755,3)</f>
        <v>RWR</v>
      </c>
      <c r="I2755" t="s">
        <v>5350</v>
      </c>
      <c r="J2755" t="s">
        <v>5349</v>
      </c>
    </row>
    <row r="2756" spans="7:10" x14ac:dyDescent="0.2">
      <c r="G2756" t="str">
        <f t="shared" si="101"/>
        <v>RWRHEMEL HEMPSTEAD GENERAL HOSPITAL</v>
      </c>
      <c r="H2756" t="str">
        <f t="shared" si="102"/>
        <v>RWR</v>
      </c>
      <c r="I2756" t="s">
        <v>5352</v>
      </c>
      <c r="J2756" t="s">
        <v>5351</v>
      </c>
    </row>
    <row r="2757" spans="7:10" x14ac:dyDescent="0.2">
      <c r="G2757" t="str">
        <f t="shared" si="101"/>
        <v>RWRHERTS AND ESSEX HOSPITAL</v>
      </c>
      <c r="H2757" t="str">
        <f t="shared" si="102"/>
        <v>RWR</v>
      </c>
      <c r="I2757" t="s">
        <v>5313</v>
      </c>
      <c r="J2757" t="s">
        <v>5353</v>
      </c>
    </row>
    <row r="2758" spans="7:10" x14ac:dyDescent="0.2">
      <c r="G2758" t="str">
        <f t="shared" si="101"/>
        <v>RWRHORNETS WARD</v>
      </c>
      <c r="H2758" t="str">
        <f t="shared" si="102"/>
        <v>RWR</v>
      </c>
      <c r="I2758" t="s">
        <v>5355</v>
      </c>
      <c r="J2758" t="s">
        <v>5354</v>
      </c>
    </row>
    <row r="2759" spans="7:10" x14ac:dyDescent="0.2">
      <c r="G2759" t="str">
        <f t="shared" si="101"/>
        <v>RWRKINGSLEY GREEN</v>
      </c>
      <c r="H2759" t="str">
        <f t="shared" si="102"/>
        <v>RWR</v>
      </c>
      <c r="I2759" t="s">
        <v>5357</v>
      </c>
      <c r="J2759" t="s">
        <v>5356</v>
      </c>
    </row>
    <row r="2760" spans="7:10" x14ac:dyDescent="0.2">
      <c r="G2760" t="str">
        <f t="shared" si="101"/>
        <v>RWRLAMBOURN GROVE</v>
      </c>
      <c r="H2760" t="str">
        <f t="shared" si="102"/>
        <v>RWR</v>
      </c>
      <c r="I2760" t="s">
        <v>5359</v>
      </c>
      <c r="J2760" t="s">
        <v>5358</v>
      </c>
    </row>
    <row r="2761" spans="7:10" x14ac:dyDescent="0.2">
      <c r="G2761" t="str">
        <f t="shared" si="101"/>
        <v>RWRLEXDEN SITE</v>
      </c>
      <c r="H2761" t="str">
        <f t="shared" si="102"/>
        <v>RWR</v>
      </c>
      <c r="I2761" t="s">
        <v>5361</v>
      </c>
      <c r="J2761" t="s">
        <v>5360</v>
      </c>
    </row>
    <row r="2762" spans="7:10" x14ac:dyDescent="0.2">
      <c r="G2762" t="str">
        <f t="shared" si="101"/>
        <v>RWRLISTER ADULT ASTON WARD MENTAL HEALTH UNIT</v>
      </c>
      <c r="H2762" t="str">
        <f t="shared" si="102"/>
        <v>RWR</v>
      </c>
      <c r="I2762" t="s">
        <v>5363</v>
      </c>
      <c r="J2762" t="s">
        <v>5362</v>
      </c>
    </row>
    <row r="2763" spans="7:10" x14ac:dyDescent="0.2">
      <c r="G2763" t="str">
        <f t="shared" si="101"/>
        <v>RWRLISTER ADULT WILBURY WARD MHU</v>
      </c>
      <c r="H2763" t="str">
        <f t="shared" si="102"/>
        <v>RWR</v>
      </c>
      <c r="I2763" t="s">
        <v>5365</v>
      </c>
      <c r="J2763" t="s">
        <v>5364</v>
      </c>
    </row>
    <row r="2764" spans="7:10" x14ac:dyDescent="0.2">
      <c r="G2764" t="str">
        <f t="shared" si="101"/>
        <v>RWRLISTER ELDERLY EDENBROOK WARD MENTAL HEALTH UNIT</v>
      </c>
      <c r="H2764" t="str">
        <f t="shared" si="102"/>
        <v>RWR</v>
      </c>
      <c r="I2764" t="s">
        <v>5367</v>
      </c>
      <c r="J2764" t="s">
        <v>5366</v>
      </c>
    </row>
    <row r="2765" spans="7:10" x14ac:dyDescent="0.2">
      <c r="G2765" t="str">
        <f t="shared" si="101"/>
        <v>RWRLISTER ELDERLY FAIRLANDS WARD MENTAL HEALTH UNIT</v>
      </c>
      <c r="H2765" t="str">
        <f t="shared" si="102"/>
        <v>RWR</v>
      </c>
      <c r="I2765" t="s">
        <v>5369</v>
      </c>
      <c r="J2765" t="s">
        <v>5368</v>
      </c>
    </row>
    <row r="2766" spans="7:10" x14ac:dyDescent="0.2">
      <c r="G2766" t="str">
        <f t="shared" si="101"/>
        <v>RWRLISTER HOSPITAL</v>
      </c>
      <c r="H2766" t="str">
        <f t="shared" si="102"/>
        <v>RWR</v>
      </c>
      <c r="I2766" t="s">
        <v>5225</v>
      </c>
      <c r="J2766" t="s">
        <v>5370</v>
      </c>
    </row>
    <row r="2767" spans="7:10" x14ac:dyDescent="0.2">
      <c r="G2767" t="str">
        <f t="shared" si="101"/>
        <v>RWRLITTLE PLUMSTEAD HOSPITAL</v>
      </c>
      <c r="H2767" t="str">
        <f t="shared" si="102"/>
        <v>RWR</v>
      </c>
      <c r="I2767" t="s">
        <v>5372</v>
      </c>
      <c r="J2767" t="s">
        <v>5371</v>
      </c>
    </row>
    <row r="2768" spans="7:10" x14ac:dyDescent="0.2">
      <c r="G2768" t="str">
        <f t="shared" si="101"/>
        <v>RWRLOGANDENE</v>
      </c>
      <c r="H2768" t="str">
        <f t="shared" si="102"/>
        <v>RWR</v>
      </c>
      <c r="I2768" t="s">
        <v>5374</v>
      </c>
      <c r="J2768" t="s">
        <v>5373</v>
      </c>
    </row>
    <row r="2769" spans="7:10" x14ac:dyDescent="0.2">
      <c r="G2769" t="str">
        <f t="shared" si="101"/>
        <v>RWRLOGANDENE EMI UNIT</v>
      </c>
      <c r="H2769" t="str">
        <f t="shared" si="102"/>
        <v>RWR</v>
      </c>
      <c r="I2769" t="s">
        <v>5376</v>
      </c>
      <c r="J2769" t="s">
        <v>5375</v>
      </c>
    </row>
    <row r="2770" spans="7:10" x14ac:dyDescent="0.2">
      <c r="G2770" t="str">
        <f t="shared" si="101"/>
        <v>RWRMENTAL HEALTH SERVICE (ALBANY LODGE)</v>
      </c>
      <c r="H2770" t="str">
        <f t="shared" si="102"/>
        <v>RWR</v>
      </c>
      <c r="I2770" t="s">
        <v>5378</v>
      </c>
      <c r="J2770" t="s">
        <v>5377</v>
      </c>
    </row>
    <row r="2771" spans="7:10" x14ac:dyDescent="0.2">
      <c r="G2771" t="str">
        <f t="shared" si="101"/>
        <v>RWRMENTAL HEALTH SERVICE (LISTER HOSPITAL)</v>
      </c>
      <c r="H2771" t="str">
        <f t="shared" si="102"/>
        <v>RWR</v>
      </c>
      <c r="I2771" t="s">
        <v>5380</v>
      </c>
      <c r="J2771" t="s">
        <v>5379</v>
      </c>
    </row>
    <row r="2772" spans="7:10" x14ac:dyDescent="0.2">
      <c r="G2772" t="str">
        <f t="shared" si="101"/>
        <v>RWRMENTAL HEALTH SERVICE (THE MEADOWS)</v>
      </c>
      <c r="H2772" t="str">
        <f t="shared" si="102"/>
        <v>RWR</v>
      </c>
      <c r="I2772" t="s">
        <v>5382</v>
      </c>
      <c r="J2772" t="s">
        <v>5381</v>
      </c>
    </row>
    <row r="2773" spans="7:10" x14ac:dyDescent="0.2">
      <c r="G2773" t="str">
        <f t="shared" si="101"/>
        <v>RWRMHU SHRODELLS (ADULT ESSEX WARD)</v>
      </c>
      <c r="H2773" t="str">
        <f t="shared" si="102"/>
        <v>RWR</v>
      </c>
      <c r="I2773" t="s">
        <v>5384</v>
      </c>
      <c r="J2773" t="s">
        <v>5383</v>
      </c>
    </row>
    <row r="2774" spans="7:10" x14ac:dyDescent="0.2">
      <c r="G2774" t="str">
        <f t="shared" si="101"/>
        <v>RWRMHU SHRODELLS (ADULT MALDEN WARD)</v>
      </c>
      <c r="H2774" t="str">
        <f t="shared" si="102"/>
        <v>RWR</v>
      </c>
      <c r="I2774" t="s">
        <v>5386</v>
      </c>
      <c r="J2774" t="s">
        <v>5385</v>
      </c>
    </row>
    <row r="2775" spans="7:10" x14ac:dyDescent="0.2">
      <c r="G2775" t="str">
        <f t="shared" si="101"/>
        <v>RWRNASCOT LAWN</v>
      </c>
      <c r="H2775" t="str">
        <f t="shared" si="102"/>
        <v>RWR</v>
      </c>
      <c r="I2775" t="s">
        <v>5388</v>
      </c>
      <c r="J2775" t="s">
        <v>5387</v>
      </c>
    </row>
    <row r="2776" spans="7:10" x14ac:dyDescent="0.2">
      <c r="G2776" t="str">
        <f t="shared" si="101"/>
        <v>RWRPROSPECT HOUSE</v>
      </c>
      <c r="H2776" t="str">
        <f t="shared" si="102"/>
        <v>RWR</v>
      </c>
      <c r="I2776" t="s">
        <v>5390</v>
      </c>
      <c r="J2776" t="s">
        <v>5389</v>
      </c>
    </row>
    <row r="2777" spans="7:10" x14ac:dyDescent="0.2">
      <c r="G2777" t="str">
        <f t="shared" si="101"/>
        <v>RWRQE2 ADULT MYMMS WARD MENTAL HEALTH UNIT</v>
      </c>
      <c r="H2777" t="str">
        <f t="shared" si="102"/>
        <v>RWR</v>
      </c>
      <c r="I2777" t="s">
        <v>5392</v>
      </c>
      <c r="J2777" t="s">
        <v>5391</v>
      </c>
    </row>
    <row r="2778" spans="7:10" x14ac:dyDescent="0.2">
      <c r="G2778" t="str">
        <f t="shared" si="101"/>
        <v>RWRQE2 ADULT WELWYN WARD MENTAL HEALTH UNIT</v>
      </c>
      <c r="H2778" t="str">
        <f t="shared" si="102"/>
        <v>RWR</v>
      </c>
      <c r="I2778" t="s">
        <v>5394</v>
      </c>
      <c r="J2778" t="s">
        <v>5393</v>
      </c>
    </row>
    <row r="2779" spans="7:10" x14ac:dyDescent="0.2">
      <c r="G2779" t="str">
        <f t="shared" si="101"/>
        <v>RWRQE2 MOTHER &amp; BABY THUMBSWOOD UNIT MENTAL HEALTH UNIT</v>
      </c>
      <c r="H2779" t="str">
        <f t="shared" si="102"/>
        <v>RWR</v>
      </c>
      <c r="I2779" t="s">
        <v>5396</v>
      </c>
      <c r="J2779" t="s">
        <v>5395</v>
      </c>
    </row>
    <row r="2780" spans="7:10" x14ac:dyDescent="0.2">
      <c r="G2780" t="str">
        <f t="shared" si="101"/>
        <v>RWRRAID - NORTH EAST</v>
      </c>
      <c r="H2780" t="str">
        <f t="shared" si="102"/>
        <v>RWR</v>
      </c>
      <c r="I2780" t="s">
        <v>5398</v>
      </c>
      <c r="J2780" t="s">
        <v>5397</v>
      </c>
    </row>
    <row r="2781" spans="7:10" x14ac:dyDescent="0.2">
      <c r="G2781" t="str">
        <f t="shared" si="101"/>
        <v>RWRRAID - SOUTH WEST HERTS</v>
      </c>
      <c r="H2781" t="str">
        <f t="shared" si="102"/>
        <v>RWR</v>
      </c>
      <c r="I2781" t="s">
        <v>5400</v>
      </c>
      <c r="J2781" t="s">
        <v>5399</v>
      </c>
    </row>
    <row r="2782" spans="7:10" x14ac:dyDescent="0.2">
      <c r="G2782" t="str">
        <f t="shared" si="101"/>
        <v>RWRSAFFRON GROUND</v>
      </c>
      <c r="H2782" t="str">
        <f t="shared" si="102"/>
        <v>RWR</v>
      </c>
      <c r="I2782" t="s">
        <v>5402</v>
      </c>
      <c r="J2782" t="s">
        <v>5401</v>
      </c>
    </row>
    <row r="2783" spans="7:10" x14ac:dyDescent="0.2">
      <c r="G2783" t="str">
        <f t="shared" si="101"/>
        <v>RWRSEWARD LODGE</v>
      </c>
      <c r="H2783" t="str">
        <f t="shared" si="102"/>
        <v>RWR</v>
      </c>
      <c r="I2783" t="s">
        <v>5404</v>
      </c>
      <c r="J2783" t="s">
        <v>5403</v>
      </c>
    </row>
    <row r="2784" spans="7:10" x14ac:dyDescent="0.2">
      <c r="G2784" t="str">
        <f t="shared" si="101"/>
        <v>RWRSHRODELLS UNIT</v>
      </c>
      <c r="H2784" t="str">
        <f t="shared" si="102"/>
        <v>RWR</v>
      </c>
      <c r="I2784" t="s">
        <v>5406</v>
      </c>
      <c r="J2784" t="s">
        <v>5405</v>
      </c>
    </row>
    <row r="2785" spans="7:10" x14ac:dyDescent="0.2">
      <c r="G2785" t="str">
        <f t="shared" si="101"/>
        <v>RWRSOUTH WEST HERTS COMMUNITY DRUG ALCOHOL UNIT (CDAT)</v>
      </c>
      <c r="H2785" t="str">
        <f t="shared" si="102"/>
        <v>RWR</v>
      </c>
      <c r="I2785" t="s">
        <v>5408</v>
      </c>
      <c r="J2785" t="s">
        <v>5407</v>
      </c>
    </row>
    <row r="2786" spans="7:10" x14ac:dyDescent="0.2">
      <c r="G2786" t="str">
        <f t="shared" si="101"/>
        <v>RWRSPECIAL CARE BABY UNIT (HEMEL HEMPSTEAD GENERAL HOSPITAL)</v>
      </c>
      <c r="H2786" t="str">
        <f t="shared" si="102"/>
        <v>RWR</v>
      </c>
      <c r="I2786" t="s">
        <v>5410</v>
      </c>
      <c r="J2786" t="s">
        <v>5409</v>
      </c>
    </row>
    <row r="2787" spans="7:10" x14ac:dyDescent="0.2">
      <c r="G2787" t="str">
        <f t="shared" si="101"/>
        <v>RWRSPECIAL CARE BABY UNIT (WATFORD GENERAL HOSPITAL)</v>
      </c>
      <c r="H2787" t="str">
        <f t="shared" si="102"/>
        <v>RWR</v>
      </c>
      <c r="I2787" t="s">
        <v>5412</v>
      </c>
      <c r="J2787" t="s">
        <v>5411</v>
      </c>
    </row>
    <row r="2788" spans="7:10" x14ac:dyDescent="0.2">
      <c r="G2788" t="str">
        <f t="shared" si="101"/>
        <v>RWRST ALBANS CDC</v>
      </c>
      <c r="H2788" t="str">
        <f t="shared" si="102"/>
        <v>RWR</v>
      </c>
      <c r="I2788" t="s">
        <v>5414</v>
      </c>
      <c r="J2788" t="s">
        <v>5413</v>
      </c>
    </row>
    <row r="2789" spans="7:10" x14ac:dyDescent="0.2">
      <c r="G2789" t="str">
        <f t="shared" si="101"/>
        <v>RWRST ALBANS ROAD</v>
      </c>
      <c r="H2789" t="str">
        <f t="shared" si="102"/>
        <v>RWR</v>
      </c>
      <c r="I2789" t="s">
        <v>5416</v>
      </c>
      <c r="J2789" t="s">
        <v>5415</v>
      </c>
    </row>
    <row r="2790" spans="7:10" x14ac:dyDescent="0.2">
      <c r="G2790" t="str">
        <f t="shared" si="101"/>
        <v>RWRST CLAIRES</v>
      </c>
      <c r="H2790" t="str">
        <f t="shared" si="102"/>
        <v>RWR</v>
      </c>
      <c r="I2790" t="s">
        <v>5418</v>
      </c>
      <c r="J2790" t="s">
        <v>5417</v>
      </c>
    </row>
    <row r="2791" spans="7:10" x14ac:dyDescent="0.2">
      <c r="G2791" t="str">
        <f t="shared" si="101"/>
        <v>RWRST JULIANS</v>
      </c>
      <c r="H2791" t="str">
        <f t="shared" si="102"/>
        <v>RWR</v>
      </c>
      <c r="I2791" t="s">
        <v>5420</v>
      </c>
      <c r="J2791" t="s">
        <v>5419</v>
      </c>
    </row>
    <row r="2792" spans="7:10" x14ac:dyDescent="0.2">
      <c r="G2792" t="str">
        <f t="shared" si="101"/>
        <v>RWRST MARGARET'S HOSPITAL</v>
      </c>
      <c r="H2792" t="str">
        <f t="shared" si="102"/>
        <v>RWR</v>
      </c>
      <c r="I2792" t="s">
        <v>806</v>
      </c>
      <c r="J2792" t="s">
        <v>5421</v>
      </c>
    </row>
    <row r="2793" spans="7:10" x14ac:dyDescent="0.2">
      <c r="G2793" t="str">
        <f t="shared" si="101"/>
        <v>RWRST NICHOLAS WARD</v>
      </c>
      <c r="H2793" t="str">
        <f t="shared" si="102"/>
        <v>RWR</v>
      </c>
      <c r="I2793" t="s">
        <v>5423</v>
      </c>
      <c r="J2793" t="s">
        <v>5422</v>
      </c>
    </row>
    <row r="2794" spans="7:10" x14ac:dyDescent="0.2">
      <c r="G2794" t="str">
        <f t="shared" si="101"/>
        <v>RWRST PAULS (HEMEL HEMPSTEAD)</v>
      </c>
      <c r="H2794" t="str">
        <f t="shared" si="102"/>
        <v>RWR</v>
      </c>
      <c r="I2794" t="s">
        <v>5425</v>
      </c>
      <c r="J2794" t="s">
        <v>5424</v>
      </c>
    </row>
    <row r="2795" spans="7:10" x14ac:dyDescent="0.2">
      <c r="G2795" t="str">
        <f t="shared" si="101"/>
        <v>RWRSTEVENAGE CDAT</v>
      </c>
      <c r="H2795" t="str">
        <f t="shared" si="102"/>
        <v>RWR</v>
      </c>
      <c r="I2795" t="s">
        <v>5427</v>
      </c>
      <c r="J2795" t="s">
        <v>5426</v>
      </c>
    </row>
    <row r="2796" spans="7:10" x14ac:dyDescent="0.2">
      <c r="G2796" t="str">
        <f t="shared" si="101"/>
        <v>RWRSTEVENAGE CMHC</v>
      </c>
      <c r="H2796" t="str">
        <f t="shared" si="102"/>
        <v>RWR</v>
      </c>
      <c r="I2796" t="s">
        <v>5429</v>
      </c>
      <c r="J2796" t="s">
        <v>5428</v>
      </c>
    </row>
    <row r="2797" spans="7:10" x14ac:dyDescent="0.2">
      <c r="G2797" t="str">
        <f t="shared" si="101"/>
        <v>RWRSW CATT</v>
      </c>
      <c r="H2797" t="str">
        <f t="shared" si="102"/>
        <v>RWR</v>
      </c>
      <c r="I2797" t="s">
        <v>5431</v>
      </c>
      <c r="J2797" t="s">
        <v>5430</v>
      </c>
    </row>
    <row r="2798" spans="7:10" x14ac:dyDescent="0.2">
      <c r="G2798" t="str">
        <f t="shared" si="101"/>
        <v>RWRTHE BEACON</v>
      </c>
      <c r="H2798" t="str">
        <f t="shared" si="102"/>
        <v>RWR</v>
      </c>
      <c r="I2798" t="s">
        <v>5433</v>
      </c>
      <c r="J2798" t="s">
        <v>5432</v>
      </c>
    </row>
    <row r="2799" spans="7:10" x14ac:dyDescent="0.2">
      <c r="G2799" t="str">
        <f t="shared" si="101"/>
        <v>RWRTHE KESTRELS</v>
      </c>
      <c r="H2799" t="str">
        <f t="shared" si="102"/>
        <v>RWR</v>
      </c>
      <c r="I2799" t="s">
        <v>5435</v>
      </c>
      <c r="J2799" t="s">
        <v>5434</v>
      </c>
    </row>
    <row r="2800" spans="7:10" x14ac:dyDescent="0.2">
      <c r="G2800" t="str">
        <f t="shared" si="101"/>
        <v>RWRTHE ORCHARDS</v>
      </c>
      <c r="H2800" t="str">
        <f t="shared" si="102"/>
        <v>RWR</v>
      </c>
      <c r="I2800" t="s">
        <v>5437</v>
      </c>
      <c r="J2800" t="s">
        <v>5436</v>
      </c>
    </row>
    <row r="2801" spans="7:10" x14ac:dyDescent="0.2">
      <c r="G2801" t="str">
        <f t="shared" si="101"/>
        <v>RWRTHE STEWARTS</v>
      </c>
      <c r="H2801" t="str">
        <f t="shared" si="102"/>
        <v>RWR</v>
      </c>
      <c r="I2801" t="s">
        <v>5439</v>
      </c>
      <c r="J2801" t="s">
        <v>5438</v>
      </c>
    </row>
    <row r="2802" spans="7:10" x14ac:dyDescent="0.2">
      <c r="G2802" t="str">
        <f t="shared" si="101"/>
        <v>RWVAOT(EEM)&amp; RIL(EXETER S&amp;W)</v>
      </c>
      <c r="H2802" t="str">
        <f t="shared" si="102"/>
        <v>RWV</v>
      </c>
      <c r="I2802" t="s">
        <v>5441</v>
      </c>
      <c r="J2802" t="s">
        <v>5440</v>
      </c>
    </row>
    <row r="2803" spans="7:10" x14ac:dyDescent="0.2">
      <c r="G2803" t="str">
        <f t="shared" si="101"/>
        <v>RWVBIDEFORD AND DISTRICT HOSPITAL</v>
      </c>
      <c r="H2803" t="str">
        <f t="shared" si="102"/>
        <v>RWV</v>
      </c>
      <c r="I2803" t="s">
        <v>5443</v>
      </c>
      <c r="J2803" t="s">
        <v>5442</v>
      </c>
    </row>
    <row r="2804" spans="7:10" x14ac:dyDescent="0.2">
      <c r="G2804" t="str">
        <f t="shared" si="101"/>
        <v>RWVCHANNINGS WOOD (HEALTH)</v>
      </c>
      <c r="H2804" t="str">
        <f t="shared" si="102"/>
        <v>RWV</v>
      </c>
      <c r="I2804" t="s">
        <v>5445</v>
      </c>
      <c r="J2804" t="s">
        <v>5444</v>
      </c>
    </row>
    <row r="2805" spans="7:10" x14ac:dyDescent="0.2">
      <c r="G2805" t="str">
        <f t="shared" si="101"/>
        <v>RWVCOOMBEHAVEN WARD</v>
      </c>
      <c r="H2805" t="str">
        <f t="shared" si="102"/>
        <v>RWV</v>
      </c>
      <c r="I2805" t="s">
        <v>5447</v>
      </c>
      <c r="J2805" t="s">
        <v>5446</v>
      </c>
    </row>
    <row r="2806" spans="7:10" x14ac:dyDescent="0.2">
      <c r="G2806" t="str">
        <f t="shared" si="101"/>
        <v>RWVCRHT EAST DEVON</v>
      </c>
      <c r="H2806" t="str">
        <f t="shared" si="102"/>
        <v>RWV</v>
      </c>
      <c r="I2806" t="s">
        <v>5449</v>
      </c>
      <c r="J2806" t="s">
        <v>5448</v>
      </c>
    </row>
    <row r="2807" spans="7:10" x14ac:dyDescent="0.2">
      <c r="G2807" t="str">
        <f t="shared" si="101"/>
        <v>RWVCRHT EXETER</v>
      </c>
      <c r="H2807" t="str">
        <f t="shared" si="102"/>
        <v>RWV</v>
      </c>
      <c r="I2807" t="s">
        <v>5451</v>
      </c>
      <c r="J2807" t="s">
        <v>5450</v>
      </c>
    </row>
    <row r="2808" spans="7:10" x14ac:dyDescent="0.2">
      <c r="G2808" t="str">
        <f t="shared" si="101"/>
        <v>RWVCRHT MID DEVON</v>
      </c>
      <c r="H2808" t="str">
        <f t="shared" si="102"/>
        <v>RWV</v>
      </c>
      <c r="I2808" t="s">
        <v>5453</v>
      </c>
      <c r="J2808" t="s">
        <v>5452</v>
      </c>
    </row>
    <row r="2809" spans="7:10" x14ac:dyDescent="0.2">
      <c r="G2809" t="str">
        <f t="shared" si="101"/>
        <v>RWVCRS TEIGNBRIDGE</v>
      </c>
      <c r="H2809" t="str">
        <f t="shared" si="102"/>
        <v>RWV</v>
      </c>
      <c r="I2809" t="s">
        <v>5455</v>
      </c>
      <c r="J2809" t="s">
        <v>5454</v>
      </c>
    </row>
    <row r="2810" spans="7:10" x14ac:dyDescent="0.2">
      <c r="G2810" t="str">
        <f t="shared" si="101"/>
        <v>RWVCULVERHAY</v>
      </c>
      <c r="H2810" t="str">
        <f t="shared" si="102"/>
        <v>RWV</v>
      </c>
      <c r="I2810" t="s">
        <v>5457</v>
      </c>
      <c r="J2810" t="s">
        <v>5456</v>
      </c>
    </row>
    <row r="2811" spans="7:10" x14ac:dyDescent="0.2">
      <c r="G2811" t="str">
        <f t="shared" si="101"/>
        <v>RWVDARTMOOR (HEALTH)</v>
      </c>
      <c r="H2811" t="str">
        <f t="shared" si="102"/>
        <v>RWV</v>
      </c>
      <c r="I2811" t="s">
        <v>5459</v>
      </c>
      <c r="J2811" t="s">
        <v>5458</v>
      </c>
    </row>
    <row r="2812" spans="7:10" x14ac:dyDescent="0.2">
      <c r="G2812" t="str">
        <f t="shared" si="101"/>
        <v>RWVDELDERFIELD WARD</v>
      </c>
      <c r="H2812" t="str">
        <f t="shared" si="102"/>
        <v>RWV</v>
      </c>
      <c r="I2812" t="s">
        <v>5461</v>
      </c>
      <c r="J2812" t="s">
        <v>5460</v>
      </c>
    </row>
    <row r="2813" spans="7:10" x14ac:dyDescent="0.2">
      <c r="G2813" t="str">
        <f t="shared" si="101"/>
        <v>RWVDEVON DRUG SERV (EEM P/C)</v>
      </c>
      <c r="H2813" t="str">
        <f t="shared" si="102"/>
        <v>RWV</v>
      </c>
      <c r="I2813" t="s">
        <v>5463</v>
      </c>
      <c r="J2813" t="s">
        <v>5462</v>
      </c>
    </row>
    <row r="2814" spans="7:10" x14ac:dyDescent="0.2">
      <c r="G2814" t="str">
        <f t="shared" si="101"/>
        <v>RWVDEVON DRUG SERV (EEM)</v>
      </c>
      <c r="H2814" t="str">
        <f t="shared" si="102"/>
        <v>RWV</v>
      </c>
      <c r="I2814" t="s">
        <v>5465</v>
      </c>
      <c r="J2814" t="s">
        <v>5464</v>
      </c>
    </row>
    <row r="2815" spans="7:10" x14ac:dyDescent="0.2">
      <c r="G2815" t="str">
        <f t="shared" ref="G2815:G2878" si="103">H2815&amp;I2815</f>
        <v>RWVDEVON DRUG SERV (EEM) NMP</v>
      </c>
      <c r="H2815" t="str">
        <f t="shared" si="102"/>
        <v>RWV</v>
      </c>
      <c r="I2815" t="s">
        <v>5467</v>
      </c>
      <c r="J2815" t="s">
        <v>5466</v>
      </c>
    </row>
    <row r="2816" spans="7:10" x14ac:dyDescent="0.2">
      <c r="G2816" t="str">
        <f t="shared" si="103"/>
        <v>RWVDEVON DRUG SERV (S&amp;W) NMP</v>
      </c>
      <c r="H2816" t="str">
        <f t="shared" si="102"/>
        <v>RWV</v>
      </c>
      <c r="I2816" t="s">
        <v>5469</v>
      </c>
      <c r="J2816" t="s">
        <v>5468</v>
      </c>
    </row>
    <row r="2817" spans="7:10" x14ac:dyDescent="0.2">
      <c r="G2817" t="str">
        <f t="shared" si="103"/>
        <v>RWVDEVON DRUG SERV(NORTH)NMP</v>
      </c>
      <c r="H2817" t="str">
        <f t="shared" si="102"/>
        <v>RWV</v>
      </c>
      <c r="I2817" t="s">
        <v>5471</v>
      </c>
      <c r="J2817" t="s">
        <v>5470</v>
      </c>
    </row>
    <row r="2818" spans="7:10" x14ac:dyDescent="0.2">
      <c r="G2818" t="str">
        <f t="shared" si="103"/>
        <v>RWVDEVON DRUG SERV(NRTH P/C)</v>
      </c>
      <c r="H2818" t="str">
        <f t="shared" ref="H2818:H2881" si="104">LEFT(J2818,3)</f>
        <v>RWV</v>
      </c>
      <c r="I2818" t="s">
        <v>5473</v>
      </c>
      <c r="J2818" t="s">
        <v>5472</v>
      </c>
    </row>
    <row r="2819" spans="7:10" x14ac:dyDescent="0.2">
      <c r="G2819" t="str">
        <f t="shared" si="103"/>
        <v>RWVDEVON DRUG SV(EEM P/C)NMP</v>
      </c>
      <c r="H2819" t="str">
        <f t="shared" si="104"/>
        <v>RWV</v>
      </c>
      <c r="I2819" t="s">
        <v>5475</v>
      </c>
      <c r="J2819" t="s">
        <v>5474</v>
      </c>
    </row>
    <row r="2820" spans="7:10" x14ac:dyDescent="0.2">
      <c r="G2820" t="str">
        <f t="shared" si="103"/>
        <v>RWVDEVON DRUG SV(NTH P/C)NMP</v>
      </c>
      <c r="H2820" t="str">
        <f t="shared" si="104"/>
        <v>RWV</v>
      </c>
      <c r="I2820" t="s">
        <v>5477</v>
      </c>
      <c r="J2820" t="s">
        <v>5476</v>
      </c>
    </row>
    <row r="2821" spans="7:10" x14ac:dyDescent="0.2">
      <c r="G2821" t="str">
        <f t="shared" si="103"/>
        <v>RWVDEVON DRUG SV(S&amp;W P/C)NMP</v>
      </c>
      <c r="H2821" t="str">
        <f t="shared" si="104"/>
        <v>RWV</v>
      </c>
      <c r="I2821" t="s">
        <v>5479</v>
      </c>
      <c r="J2821" t="s">
        <v>5478</v>
      </c>
    </row>
    <row r="2822" spans="7:10" x14ac:dyDescent="0.2">
      <c r="G2822" t="str">
        <f t="shared" si="103"/>
        <v>RWVDIX'S FIELD</v>
      </c>
      <c r="H2822" t="str">
        <f t="shared" si="104"/>
        <v>RWV</v>
      </c>
      <c r="I2822" t="s">
        <v>5481</v>
      </c>
      <c r="J2822" t="s">
        <v>5480</v>
      </c>
    </row>
    <row r="2823" spans="7:10" x14ac:dyDescent="0.2">
      <c r="G2823" t="str">
        <f t="shared" si="103"/>
        <v>RWVEXETER (HEALTH)</v>
      </c>
      <c r="H2823" t="str">
        <f t="shared" si="104"/>
        <v>RWV</v>
      </c>
      <c r="I2823" t="s">
        <v>5483</v>
      </c>
      <c r="J2823" t="s">
        <v>5482</v>
      </c>
    </row>
    <row r="2824" spans="7:10" x14ac:dyDescent="0.2">
      <c r="G2824" t="str">
        <f t="shared" si="103"/>
        <v>RWVEXETER CRS (NMP)</v>
      </c>
      <c r="H2824" t="str">
        <f t="shared" si="104"/>
        <v>RWV</v>
      </c>
      <c r="I2824" t="s">
        <v>5485</v>
      </c>
      <c r="J2824" t="s">
        <v>5484</v>
      </c>
    </row>
    <row r="2825" spans="7:10" x14ac:dyDescent="0.2">
      <c r="G2825" t="str">
        <f t="shared" si="103"/>
        <v>RWVFRANKLYN COMMUNITY HOSPITAL</v>
      </c>
      <c r="H2825" t="str">
        <f t="shared" si="104"/>
        <v>RWV</v>
      </c>
      <c r="I2825" t="s">
        <v>5487</v>
      </c>
      <c r="J2825" t="s">
        <v>5486</v>
      </c>
    </row>
    <row r="2826" spans="7:10" x14ac:dyDescent="0.2">
      <c r="G2826" t="str">
        <f t="shared" si="103"/>
        <v>RWVHALDON UNIT</v>
      </c>
      <c r="H2826" t="str">
        <f t="shared" si="104"/>
        <v>RWV</v>
      </c>
      <c r="I2826" t="s">
        <v>5489</v>
      </c>
      <c r="J2826" t="s">
        <v>5488</v>
      </c>
    </row>
    <row r="2827" spans="7:10" x14ac:dyDescent="0.2">
      <c r="G2827" t="str">
        <f t="shared" si="103"/>
        <v>RWVHARBOURNE UNIT</v>
      </c>
      <c r="H2827" t="str">
        <f t="shared" si="104"/>
        <v>RWV</v>
      </c>
      <c r="I2827" t="s">
        <v>5491</v>
      </c>
      <c r="J2827" t="s">
        <v>5490</v>
      </c>
    </row>
    <row r="2828" spans="7:10" x14ac:dyDescent="0.2">
      <c r="G2828" t="str">
        <f t="shared" si="103"/>
        <v>RWVHILLBANK (CREDITON)</v>
      </c>
      <c r="H2828" t="str">
        <f t="shared" si="104"/>
        <v>RWV</v>
      </c>
      <c r="I2828" t="s">
        <v>5493</v>
      </c>
      <c r="J2828" t="s">
        <v>5492</v>
      </c>
    </row>
    <row r="2829" spans="7:10" x14ac:dyDescent="0.2">
      <c r="G2829" t="str">
        <f t="shared" si="103"/>
        <v>RWVKNIGHTSHAYES</v>
      </c>
      <c r="H2829" t="str">
        <f t="shared" si="104"/>
        <v>RWV</v>
      </c>
      <c r="I2829" t="s">
        <v>5495</v>
      </c>
      <c r="J2829" t="s">
        <v>5494</v>
      </c>
    </row>
    <row r="2830" spans="7:10" x14ac:dyDescent="0.2">
      <c r="G2830" t="str">
        <f t="shared" si="103"/>
        <v>RWVLARKBY</v>
      </c>
      <c r="H2830" t="str">
        <f t="shared" si="104"/>
        <v>RWV</v>
      </c>
      <c r="I2830" t="s">
        <v>5497</v>
      </c>
      <c r="J2830" t="s">
        <v>5496</v>
      </c>
    </row>
    <row r="2831" spans="7:10" x14ac:dyDescent="0.2">
      <c r="G2831" t="str">
        <f t="shared" si="103"/>
        <v>RWVLDS SOUTH AND WEST DEVON</v>
      </c>
      <c r="H2831" t="str">
        <f t="shared" si="104"/>
        <v>RWV</v>
      </c>
      <c r="I2831" t="s">
        <v>5499</v>
      </c>
      <c r="J2831" t="s">
        <v>5498</v>
      </c>
    </row>
    <row r="2832" spans="7:10" x14ac:dyDescent="0.2">
      <c r="G2832" t="str">
        <f t="shared" si="103"/>
        <v>RWVLEANDER UNIT</v>
      </c>
      <c r="H2832" t="str">
        <f t="shared" si="104"/>
        <v>RWV</v>
      </c>
      <c r="I2832" t="s">
        <v>5501</v>
      </c>
      <c r="J2832" t="s">
        <v>5500</v>
      </c>
    </row>
    <row r="2833" spans="7:10" x14ac:dyDescent="0.2">
      <c r="G2833" t="str">
        <f t="shared" si="103"/>
        <v>RWVMENTAL HEALTH NORTH DEVON (NMP)</v>
      </c>
      <c r="H2833" t="str">
        <f t="shared" si="104"/>
        <v>RWV</v>
      </c>
      <c r="I2833" t="s">
        <v>5503</v>
      </c>
      <c r="J2833" t="s">
        <v>5502</v>
      </c>
    </row>
    <row r="2834" spans="7:10" x14ac:dyDescent="0.2">
      <c r="G2834" t="str">
        <f t="shared" si="103"/>
        <v>RWVMID DEVON R &amp; IL</v>
      </c>
      <c r="H2834" t="str">
        <f t="shared" si="104"/>
        <v>RWV</v>
      </c>
      <c r="I2834" t="s">
        <v>5505</v>
      </c>
      <c r="J2834" t="s">
        <v>5504</v>
      </c>
    </row>
    <row r="2835" spans="7:10" x14ac:dyDescent="0.2">
      <c r="G2835" t="str">
        <f t="shared" si="103"/>
        <v>RWVNEW LEAF</v>
      </c>
      <c r="H2835" t="str">
        <f t="shared" si="104"/>
        <v>RWV</v>
      </c>
      <c r="I2835" t="s">
        <v>5507</v>
      </c>
      <c r="J2835" t="s">
        <v>5506</v>
      </c>
    </row>
    <row r="2836" spans="7:10" x14ac:dyDescent="0.2">
      <c r="G2836" t="str">
        <f t="shared" si="103"/>
        <v>RWVNEWTON ABBOT HOSPITAL</v>
      </c>
      <c r="H2836" t="str">
        <f t="shared" si="104"/>
        <v>RWV</v>
      </c>
      <c r="I2836" t="s">
        <v>724</v>
      </c>
      <c r="J2836" t="s">
        <v>5508</v>
      </c>
    </row>
    <row r="2837" spans="7:10" x14ac:dyDescent="0.2">
      <c r="G2837" t="str">
        <f t="shared" si="103"/>
        <v>RWVNORTH DEVON DAS</v>
      </c>
      <c r="H2837" t="str">
        <f t="shared" si="104"/>
        <v>RWV</v>
      </c>
      <c r="I2837" t="s">
        <v>5510</v>
      </c>
      <c r="J2837" t="s">
        <v>5509</v>
      </c>
    </row>
    <row r="2838" spans="7:10" x14ac:dyDescent="0.2">
      <c r="G2838" t="str">
        <f t="shared" si="103"/>
        <v>RWVNORTH DEVON DISTRICT HOSPITAL</v>
      </c>
      <c r="H2838" t="str">
        <f t="shared" si="104"/>
        <v>RWV</v>
      </c>
      <c r="I2838" t="s">
        <v>1031</v>
      </c>
      <c r="J2838" t="s">
        <v>5511</v>
      </c>
    </row>
    <row r="2839" spans="7:10" x14ac:dyDescent="0.2">
      <c r="G2839" t="str">
        <f t="shared" si="103"/>
        <v>RWVOKEHAMPTON COMMUNITY HOSPITAL</v>
      </c>
      <c r="H2839" t="str">
        <f t="shared" si="104"/>
        <v>RWV</v>
      </c>
      <c r="I2839" t="s">
        <v>5513</v>
      </c>
      <c r="J2839" t="s">
        <v>5512</v>
      </c>
    </row>
    <row r="2840" spans="7:10" x14ac:dyDescent="0.2">
      <c r="G2840" t="str">
        <f t="shared" si="103"/>
        <v>RWVOPMH (CREDITON)</v>
      </c>
      <c r="H2840" t="str">
        <f t="shared" si="104"/>
        <v>RWV</v>
      </c>
      <c r="I2840" t="s">
        <v>5515</v>
      </c>
      <c r="J2840" t="s">
        <v>5514</v>
      </c>
    </row>
    <row r="2841" spans="7:10" x14ac:dyDescent="0.2">
      <c r="G2841" t="str">
        <f t="shared" si="103"/>
        <v>RWVOPMH (SIDMOUTH &amp; SEATON)</v>
      </c>
      <c r="H2841" t="str">
        <f t="shared" si="104"/>
        <v>RWV</v>
      </c>
      <c r="I2841" t="s">
        <v>5517</v>
      </c>
      <c r="J2841" t="s">
        <v>5516</v>
      </c>
    </row>
    <row r="2842" spans="7:10" x14ac:dyDescent="0.2">
      <c r="G2842" t="str">
        <f t="shared" si="103"/>
        <v>RWVOPMH (TIVERTON/CULLOMPTON)</v>
      </c>
      <c r="H2842" t="str">
        <f t="shared" si="104"/>
        <v>RWV</v>
      </c>
      <c r="I2842" t="s">
        <v>5519</v>
      </c>
      <c r="J2842" t="s">
        <v>5518</v>
      </c>
    </row>
    <row r="2843" spans="7:10" x14ac:dyDescent="0.2">
      <c r="G2843" t="str">
        <f t="shared" si="103"/>
        <v>RWVOPMH EAST DEVON COASTAL</v>
      </c>
      <c r="H2843" t="str">
        <f t="shared" si="104"/>
        <v>RWV</v>
      </c>
      <c r="I2843" t="s">
        <v>5521</v>
      </c>
      <c r="J2843" t="s">
        <v>5520</v>
      </c>
    </row>
    <row r="2844" spans="7:10" x14ac:dyDescent="0.2">
      <c r="G2844" t="str">
        <f t="shared" si="103"/>
        <v>RWVOPMH EXETER</v>
      </c>
      <c r="H2844" t="str">
        <f t="shared" si="104"/>
        <v>RWV</v>
      </c>
      <c r="I2844" t="s">
        <v>5523</v>
      </c>
      <c r="J2844" t="s">
        <v>5522</v>
      </c>
    </row>
    <row r="2845" spans="7:10" x14ac:dyDescent="0.2">
      <c r="G2845" t="str">
        <f t="shared" si="103"/>
        <v>RWVOPMH EXETER</v>
      </c>
      <c r="H2845" t="str">
        <f t="shared" si="104"/>
        <v>RWV</v>
      </c>
      <c r="I2845" t="s">
        <v>5523</v>
      </c>
      <c r="J2845" t="s">
        <v>5524</v>
      </c>
    </row>
    <row r="2846" spans="7:10" x14ac:dyDescent="0.2">
      <c r="G2846" t="str">
        <f t="shared" si="103"/>
        <v>RWVOPMH EXETER 2</v>
      </c>
      <c r="H2846" t="str">
        <f t="shared" si="104"/>
        <v>RWV</v>
      </c>
      <c r="I2846" t="s">
        <v>5526</v>
      </c>
      <c r="J2846" t="s">
        <v>5525</v>
      </c>
    </row>
    <row r="2847" spans="7:10" x14ac:dyDescent="0.2">
      <c r="G2847" t="str">
        <f t="shared" si="103"/>
        <v>RWVOPMH FRANKLYN HOSPITAL</v>
      </c>
      <c r="H2847" t="str">
        <f t="shared" si="104"/>
        <v>RWV</v>
      </c>
      <c r="I2847" t="s">
        <v>5528</v>
      </c>
      <c r="J2847" t="s">
        <v>5527</v>
      </c>
    </row>
    <row r="2848" spans="7:10" x14ac:dyDescent="0.2">
      <c r="G2848" t="str">
        <f t="shared" si="103"/>
        <v>RWVOPMH NORTH - TORRIDGESIDE</v>
      </c>
      <c r="H2848" t="str">
        <f t="shared" si="104"/>
        <v>RWV</v>
      </c>
      <c r="I2848" t="s">
        <v>5530</v>
      </c>
      <c r="J2848" t="s">
        <v>5529</v>
      </c>
    </row>
    <row r="2849" spans="7:10" x14ac:dyDescent="0.2">
      <c r="G2849" t="str">
        <f t="shared" si="103"/>
        <v>RWVOPMH NORTH DEVON - WEST (NMP)</v>
      </c>
      <c r="H2849" t="str">
        <f t="shared" si="104"/>
        <v>RWV</v>
      </c>
      <c r="I2849" t="s">
        <v>5532</v>
      </c>
      <c r="J2849" t="s">
        <v>5531</v>
      </c>
    </row>
    <row r="2850" spans="7:10" x14ac:dyDescent="0.2">
      <c r="G2850" t="str">
        <f t="shared" si="103"/>
        <v>RWVOPMH NORTH DEVON (EAST)</v>
      </c>
      <c r="H2850" t="str">
        <f t="shared" si="104"/>
        <v>RWV</v>
      </c>
      <c r="I2850" t="s">
        <v>5534</v>
      </c>
      <c r="J2850" t="s">
        <v>5533</v>
      </c>
    </row>
    <row r="2851" spans="7:10" x14ac:dyDescent="0.2">
      <c r="G2851" t="str">
        <f t="shared" si="103"/>
        <v>RWVPSYCHOLOGY DEPARTMENT FOR NORTH DEVON</v>
      </c>
      <c r="H2851" t="str">
        <f t="shared" si="104"/>
        <v>RWV</v>
      </c>
      <c r="I2851" t="s">
        <v>5536</v>
      </c>
      <c r="J2851" t="s">
        <v>5535</v>
      </c>
    </row>
    <row r="2852" spans="7:10" x14ac:dyDescent="0.2">
      <c r="G2852" t="str">
        <f t="shared" si="103"/>
        <v>RWVREDHILLS</v>
      </c>
      <c r="H2852" t="str">
        <f t="shared" si="104"/>
        <v>RWV</v>
      </c>
      <c r="I2852" t="s">
        <v>5538</v>
      </c>
      <c r="J2852" t="s">
        <v>5537</v>
      </c>
    </row>
    <row r="2853" spans="7:10" x14ac:dyDescent="0.2">
      <c r="G2853" t="str">
        <f t="shared" si="103"/>
        <v>RWVRIL &amp; MWA EXMOUTH</v>
      </c>
      <c r="H2853" t="str">
        <f t="shared" si="104"/>
        <v>RWV</v>
      </c>
      <c r="I2853" t="s">
        <v>5540</v>
      </c>
      <c r="J2853" t="s">
        <v>5539</v>
      </c>
    </row>
    <row r="2854" spans="7:10" x14ac:dyDescent="0.2">
      <c r="G2854" t="str">
        <f t="shared" si="103"/>
        <v>RWVRIL &amp; MWA HONITON</v>
      </c>
      <c r="H2854" t="str">
        <f t="shared" si="104"/>
        <v>RWV</v>
      </c>
      <c r="I2854" t="s">
        <v>5542</v>
      </c>
      <c r="J2854" t="s">
        <v>5541</v>
      </c>
    </row>
    <row r="2855" spans="7:10" x14ac:dyDescent="0.2">
      <c r="G2855" t="str">
        <f t="shared" si="103"/>
        <v>RWVRIL &amp; MWA TIVERTON</v>
      </c>
      <c r="H2855" t="str">
        <f t="shared" si="104"/>
        <v>RWV</v>
      </c>
      <c r="I2855" t="s">
        <v>5544</v>
      </c>
      <c r="J2855" t="s">
        <v>5543</v>
      </c>
    </row>
    <row r="2856" spans="7:10" x14ac:dyDescent="0.2">
      <c r="G2856" t="str">
        <f t="shared" si="103"/>
        <v>RWVRIVERSIDE</v>
      </c>
      <c r="H2856" t="str">
        <f t="shared" si="104"/>
        <v>RWV</v>
      </c>
      <c r="I2856" t="s">
        <v>5546</v>
      </c>
      <c r="J2856" t="s">
        <v>5545</v>
      </c>
    </row>
    <row r="2857" spans="7:10" x14ac:dyDescent="0.2">
      <c r="G2857" t="str">
        <f t="shared" si="103"/>
        <v>RWVSOUTHAMPTON ADRC</v>
      </c>
      <c r="H2857" t="str">
        <f t="shared" si="104"/>
        <v>RWV</v>
      </c>
      <c r="I2857" t="s">
        <v>5548</v>
      </c>
      <c r="J2857" t="s">
        <v>5547</v>
      </c>
    </row>
    <row r="2858" spans="7:10" x14ac:dyDescent="0.2">
      <c r="G2858" t="str">
        <f t="shared" si="103"/>
        <v>RWVSTEP EEM &amp; MWA EXETER</v>
      </c>
      <c r="H2858" t="str">
        <f t="shared" si="104"/>
        <v>RWV</v>
      </c>
      <c r="I2858" t="s">
        <v>5550</v>
      </c>
      <c r="J2858" t="s">
        <v>5549</v>
      </c>
    </row>
    <row r="2859" spans="7:10" x14ac:dyDescent="0.2">
      <c r="G2859" t="str">
        <f t="shared" si="103"/>
        <v>RWVSTEP EXETER EAST &amp; MID (NMP)</v>
      </c>
      <c r="H2859" t="str">
        <f t="shared" si="104"/>
        <v>RWV</v>
      </c>
      <c r="I2859" t="s">
        <v>5552</v>
      </c>
      <c r="J2859" t="s">
        <v>5551</v>
      </c>
    </row>
    <row r="2860" spans="7:10" x14ac:dyDescent="0.2">
      <c r="G2860" t="str">
        <f t="shared" si="103"/>
        <v>RWVSTEP NORTH DEVON (NMP)</v>
      </c>
      <c r="H2860" t="str">
        <f t="shared" si="104"/>
        <v>RWV</v>
      </c>
      <c r="I2860" t="s">
        <v>5554</v>
      </c>
      <c r="J2860" t="s">
        <v>5553</v>
      </c>
    </row>
    <row r="2861" spans="7:10" x14ac:dyDescent="0.2">
      <c r="G2861" t="str">
        <f t="shared" si="103"/>
        <v>RWVSTEP/RIL/WBA SH&amp;WEST</v>
      </c>
      <c r="H2861" t="str">
        <f t="shared" si="104"/>
        <v>RWV</v>
      </c>
      <c r="I2861" t="s">
        <v>5556</v>
      </c>
      <c r="J2861" t="s">
        <v>5555</v>
      </c>
    </row>
    <row r="2862" spans="7:10" x14ac:dyDescent="0.2">
      <c r="G2862" t="str">
        <f t="shared" si="103"/>
        <v>RWVTEIGNBRIDGE CRS (NMP)</v>
      </c>
      <c r="H2862" t="str">
        <f t="shared" si="104"/>
        <v>RWV</v>
      </c>
      <c r="I2862" t="s">
        <v>5558</v>
      </c>
      <c r="J2862" t="s">
        <v>5557</v>
      </c>
    </row>
    <row r="2863" spans="7:10" x14ac:dyDescent="0.2">
      <c r="G2863" t="str">
        <f t="shared" si="103"/>
        <v>RWVTEIGNVIEW</v>
      </c>
      <c r="H2863" t="str">
        <f t="shared" si="104"/>
        <v>RWV</v>
      </c>
      <c r="I2863" t="s">
        <v>5560</v>
      </c>
      <c r="J2863" t="s">
        <v>5559</v>
      </c>
    </row>
    <row r="2864" spans="7:10" x14ac:dyDescent="0.2">
      <c r="G2864" t="str">
        <f t="shared" si="103"/>
        <v>RWVTHE CEDARS (EXETER)</v>
      </c>
      <c r="H2864" t="str">
        <f t="shared" si="104"/>
        <v>RWV</v>
      </c>
      <c r="I2864" t="s">
        <v>5562</v>
      </c>
      <c r="J2864" t="s">
        <v>5561</v>
      </c>
    </row>
    <row r="2865" spans="7:10" x14ac:dyDescent="0.2">
      <c r="G2865" t="str">
        <f t="shared" si="103"/>
        <v>RWVTHE GABLES, ILFRACOMBE</v>
      </c>
      <c r="H2865" t="str">
        <f t="shared" si="104"/>
        <v>RWV</v>
      </c>
      <c r="I2865" t="s">
        <v>5564</v>
      </c>
      <c r="J2865" t="s">
        <v>5563</v>
      </c>
    </row>
    <row r="2866" spans="7:10" x14ac:dyDescent="0.2">
      <c r="G2866" t="str">
        <f t="shared" si="103"/>
        <v>RWVTHE LAURELS</v>
      </c>
      <c r="H2866" t="str">
        <f t="shared" si="104"/>
        <v>RWV</v>
      </c>
      <c r="I2866" t="s">
        <v>3369</v>
      </c>
      <c r="J2866" t="s">
        <v>5565</v>
      </c>
    </row>
    <row r="2867" spans="7:10" x14ac:dyDescent="0.2">
      <c r="G2867" t="str">
        <f t="shared" si="103"/>
        <v>RWVTHE QUAY</v>
      </c>
      <c r="H2867" t="str">
        <f t="shared" si="104"/>
        <v>RWV</v>
      </c>
      <c r="I2867" t="s">
        <v>5567</v>
      </c>
      <c r="J2867" t="s">
        <v>5566</v>
      </c>
    </row>
    <row r="2868" spans="7:10" x14ac:dyDescent="0.2">
      <c r="G2868" t="str">
        <f t="shared" si="103"/>
        <v>RWVTIVERTON HOSPITAL</v>
      </c>
      <c r="H2868" t="str">
        <f t="shared" si="104"/>
        <v>RWV</v>
      </c>
      <c r="I2868" t="s">
        <v>5569</v>
      </c>
      <c r="J2868" t="s">
        <v>5568</v>
      </c>
    </row>
    <row r="2869" spans="7:10" x14ac:dyDescent="0.2">
      <c r="G2869" t="str">
        <f t="shared" si="103"/>
        <v>RWVTORBAY CRS</v>
      </c>
      <c r="H2869" t="str">
        <f t="shared" si="104"/>
        <v>RWV</v>
      </c>
      <c r="I2869" t="s">
        <v>5571</v>
      </c>
      <c r="J2869" t="s">
        <v>5570</v>
      </c>
    </row>
    <row r="2870" spans="7:10" x14ac:dyDescent="0.2">
      <c r="G2870" t="str">
        <f t="shared" si="103"/>
        <v>RWVTORBAY DRUG SERV(CJT) NMP</v>
      </c>
      <c r="H2870" t="str">
        <f t="shared" si="104"/>
        <v>RWV</v>
      </c>
      <c r="I2870" t="s">
        <v>5573</v>
      </c>
      <c r="J2870" t="s">
        <v>5572</v>
      </c>
    </row>
    <row r="2871" spans="7:10" x14ac:dyDescent="0.2">
      <c r="G2871" t="str">
        <f t="shared" si="103"/>
        <v>RWVTORBAY HOSPITAL</v>
      </c>
      <c r="H2871" t="str">
        <f t="shared" si="104"/>
        <v>RWV</v>
      </c>
      <c r="I2871" t="s">
        <v>849</v>
      </c>
      <c r="J2871" t="s">
        <v>5574</v>
      </c>
    </row>
    <row r="2872" spans="7:10" x14ac:dyDescent="0.2">
      <c r="G2872" t="str">
        <f t="shared" si="103"/>
        <v>RWVWAVERLEY</v>
      </c>
      <c r="H2872" t="str">
        <f t="shared" si="104"/>
        <v>RWV</v>
      </c>
      <c r="I2872" t="s">
        <v>5576</v>
      </c>
      <c r="J2872" t="s">
        <v>5575</v>
      </c>
    </row>
    <row r="2873" spans="7:10" x14ac:dyDescent="0.2">
      <c r="G2873" t="str">
        <f t="shared" si="103"/>
        <v>RWVWEST DEVON CRS</v>
      </c>
      <c r="H2873" t="str">
        <f t="shared" si="104"/>
        <v>RWV</v>
      </c>
      <c r="I2873" t="s">
        <v>5578</v>
      </c>
      <c r="J2873" t="s">
        <v>5577</v>
      </c>
    </row>
    <row r="2874" spans="7:10" x14ac:dyDescent="0.2">
      <c r="G2874" t="str">
        <f t="shared" si="103"/>
        <v>RWVWILTSHIRE ADPR</v>
      </c>
      <c r="H2874" t="str">
        <f t="shared" si="104"/>
        <v>RWV</v>
      </c>
      <c r="I2874" t="s">
        <v>5580</v>
      </c>
      <c r="J2874" t="s">
        <v>5579</v>
      </c>
    </row>
    <row r="2875" spans="7:10" x14ac:dyDescent="0.2">
      <c r="G2875" t="str">
        <f t="shared" si="103"/>
        <v>RWWHALTON HOSPITAL</v>
      </c>
      <c r="H2875" t="str">
        <f t="shared" si="104"/>
        <v>RWW</v>
      </c>
      <c r="I2875" t="s">
        <v>5582</v>
      </c>
      <c r="J2875" t="s">
        <v>5581</v>
      </c>
    </row>
    <row r="2876" spans="7:10" x14ac:dyDescent="0.2">
      <c r="G2876" t="str">
        <f t="shared" si="103"/>
        <v>RWWHIGHFIELD HOSPITAL</v>
      </c>
      <c r="H2876" t="str">
        <f t="shared" si="104"/>
        <v>RWW</v>
      </c>
      <c r="I2876" t="s">
        <v>5584</v>
      </c>
      <c r="J2876" t="s">
        <v>5583</v>
      </c>
    </row>
    <row r="2877" spans="7:10" x14ac:dyDescent="0.2">
      <c r="G2877" t="str">
        <f t="shared" si="103"/>
        <v>RWWPADGATE HOUSE RESIDENTIAL CARE</v>
      </c>
      <c r="H2877" t="s">
        <v>230</v>
      </c>
      <c r="I2877" s="87" t="s">
        <v>7387</v>
      </c>
      <c r="J2877" t="s">
        <v>14958</v>
      </c>
    </row>
    <row r="2878" spans="7:10" x14ac:dyDescent="0.2">
      <c r="G2878" t="str">
        <f t="shared" si="103"/>
        <v>RWWWARRINGTON HOSPITAL</v>
      </c>
      <c r="H2878" t="str">
        <f t="shared" si="104"/>
        <v>RWW</v>
      </c>
      <c r="I2878" t="s">
        <v>5586</v>
      </c>
      <c r="J2878" t="s">
        <v>5585</v>
      </c>
    </row>
    <row r="2879" spans="7:10" x14ac:dyDescent="0.2">
      <c r="G2879" t="str">
        <f t="shared" ref="G2879:G2943" si="105">H2879&amp;I2879</f>
        <v>RWXABINGDON HOSPITAL OUT-PATIENTS DEPARTMENT</v>
      </c>
      <c r="H2879" t="str">
        <f t="shared" si="104"/>
        <v>RWX</v>
      </c>
      <c r="I2879" t="s">
        <v>5588</v>
      </c>
      <c r="J2879" t="s">
        <v>5587</v>
      </c>
    </row>
    <row r="2880" spans="7:10" x14ac:dyDescent="0.2">
      <c r="G2880" t="str">
        <f t="shared" si="105"/>
        <v>RWXALL SAINTS ANNEXE</v>
      </c>
      <c r="H2880" t="str">
        <f t="shared" si="104"/>
        <v>RWX</v>
      </c>
      <c r="I2880" t="s">
        <v>5590</v>
      </c>
      <c r="J2880" t="s">
        <v>5589</v>
      </c>
    </row>
    <row r="2881" spans="7:10" x14ac:dyDescent="0.2">
      <c r="G2881" t="str">
        <f t="shared" si="105"/>
        <v>RWXBATTLE HOSPITAL</v>
      </c>
      <c r="H2881" t="str">
        <f t="shared" si="104"/>
        <v>RWX</v>
      </c>
      <c r="I2881" t="s">
        <v>5592</v>
      </c>
      <c r="J2881" t="s">
        <v>5591</v>
      </c>
    </row>
    <row r="2882" spans="7:10" x14ac:dyDescent="0.2">
      <c r="G2882" t="str">
        <f t="shared" si="105"/>
        <v>RWXBUCKLEBURY MEMORIAL HALL</v>
      </c>
      <c r="H2882" t="str">
        <f t="shared" ref="H2882:H2946" si="106">LEFT(J2882,3)</f>
        <v>RWX</v>
      </c>
      <c r="I2882" t="s">
        <v>5594</v>
      </c>
      <c r="J2882" t="s">
        <v>5593</v>
      </c>
    </row>
    <row r="2883" spans="7:10" x14ac:dyDescent="0.2">
      <c r="G2883" t="str">
        <f t="shared" si="105"/>
        <v>RWXBUTRITION &amp; DIETETICS AT WOKINGHAM HOSPITAL</v>
      </c>
      <c r="H2883" t="str">
        <f t="shared" si="106"/>
        <v>RWX</v>
      </c>
      <c r="I2883" t="s">
        <v>5596</v>
      </c>
      <c r="J2883" t="s">
        <v>5595</v>
      </c>
    </row>
    <row r="2884" spans="7:10" x14ac:dyDescent="0.2">
      <c r="G2884" t="str">
        <f t="shared" si="105"/>
        <v>RWXCALCOT BRANCH</v>
      </c>
      <c r="H2884" t="str">
        <f t="shared" si="106"/>
        <v>RWX</v>
      </c>
      <c r="I2884" t="s">
        <v>5598</v>
      </c>
      <c r="J2884" t="s">
        <v>5597</v>
      </c>
    </row>
    <row r="2885" spans="7:10" x14ac:dyDescent="0.2">
      <c r="G2885" t="str">
        <f t="shared" si="105"/>
        <v>RWXCHURCHILL HOSPITAL</v>
      </c>
      <c r="H2885" t="str">
        <f t="shared" si="106"/>
        <v>RWX</v>
      </c>
      <c r="I2885" t="s">
        <v>2657</v>
      </c>
      <c r="J2885" t="s">
        <v>5599</v>
      </c>
    </row>
    <row r="2886" spans="7:10" x14ac:dyDescent="0.2">
      <c r="G2886" t="str">
        <f t="shared" si="105"/>
        <v>RWXCHURCHILL HOSPITAL OXFORD</v>
      </c>
      <c r="H2886" t="str">
        <f t="shared" si="106"/>
        <v>RWX</v>
      </c>
      <c r="I2886" t="s">
        <v>5601</v>
      </c>
      <c r="J2886" t="s">
        <v>5600</v>
      </c>
    </row>
    <row r="2887" spans="7:10" x14ac:dyDescent="0.2">
      <c r="G2887" t="str">
        <f t="shared" si="105"/>
        <v>RWXCOMMUNITY PAEDIATRIC - P7C</v>
      </c>
      <c r="H2887" t="str">
        <f t="shared" si="106"/>
        <v>RWX</v>
      </c>
      <c r="I2887" t="s">
        <v>5603</v>
      </c>
      <c r="J2887" t="s">
        <v>5602</v>
      </c>
    </row>
    <row r="2888" spans="7:10" x14ac:dyDescent="0.2">
      <c r="G2888" t="str">
        <f t="shared" si="105"/>
        <v>RWXCOMMUNITY PAEDIATRIC -P9A</v>
      </c>
      <c r="H2888" t="str">
        <f t="shared" si="106"/>
        <v>RWX</v>
      </c>
      <c r="I2888" t="s">
        <v>5605</v>
      </c>
      <c r="J2888" t="s">
        <v>5604</v>
      </c>
    </row>
    <row r="2889" spans="7:10" x14ac:dyDescent="0.2">
      <c r="G2889" t="str">
        <f t="shared" si="105"/>
        <v>RWXDAY HOSPITAL - P7D</v>
      </c>
      <c r="H2889" t="str">
        <f t="shared" si="106"/>
        <v>RWX</v>
      </c>
      <c r="I2889" t="s">
        <v>5607</v>
      </c>
      <c r="J2889" t="s">
        <v>5606</v>
      </c>
    </row>
    <row r="2890" spans="7:10" x14ac:dyDescent="0.2">
      <c r="G2890" t="str">
        <f t="shared" si="105"/>
        <v>RWXDELLWOOD HOSPITAL</v>
      </c>
      <c r="H2890" t="str">
        <f t="shared" si="106"/>
        <v>RWX</v>
      </c>
      <c r="I2890" t="s">
        <v>1986</v>
      </c>
      <c r="J2890" t="s">
        <v>5608</v>
      </c>
    </row>
    <row r="2891" spans="7:10" x14ac:dyDescent="0.2">
      <c r="G2891" t="str">
        <f t="shared" si="105"/>
        <v>RWXDIABETES CTR - WAM P5H</v>
      </c>
      <c r="H2891" t="str">
        <f t="shared" si="106"/>
        <v>RWX</v>
      </c>
      <c r="I2891" t="s">
        <v>5610</v>
      </c>
      <c r="J2891" t="s">
        <v>5609</v>
      </c>
    </row>
    <row r="2892" spans="7:10" x14ac:dyDescent="0.2">
      <c r="G2892" t="str">
        <f t="shared" si="105"/>
        <v>RWXFIRST WOOSEHILL SCOUT HUT</v>
      </c>
      <c r="H2892" t="str">
        <f t="shared" si="106"/>
        <v>RWX</v>
      </c>
      <c r="I2892" t="s">
        <v>5612</v>
      </c>
      <c r="J2892" t="s">
        <v>5611</v>
      </c>
    </row>
    <row r="2893" spans="7:10" x14ac:dyDescent="0.2">
      <c r="G2893" t="str">
        <f t="shared" si="105"/>
        <v>RWXFOUNDATION</v>
      </c>
      <c r="H2893" t="str">
        <f t="shared" si="106"/>
        <v>RWX</v>
      </c>
      <c r="I2893" t="s">
        <v>5614</v>
      </c>
      <c r="J2893" t="s">
        <v>5613</v>
      </c>
    </row>
    <row r="2894" spans="7:10" x14ac:dyDescent="0.2">
      <c r="G2894" t="str">
        <f t="shared" si="105"/>
        <v>RWXFRIMLEY PARK HOSPITAL</v>
      </c>
      <c r="H2894" t="str">
        <f t="shared" si="106"/>
        <v>RWX</v>
      </c>
      <c r="I2894" t="s">
        <v>816</v>
      </c>
      <c r="J2894" t="s">
        <v>5615</v>
      </c>
    </row>
    <row r="2895" spans="7:10" x14ac:dyDescent="0.2">
      <c r="G2895" t="str">
        <f t="shared" si="105"/>
        <v>RWXHEATHERWOOD HOSPITAL</v>
      </c>
      <c r="H2895" t="str">
        <f t="shared" si="106"/>
        <v>RWX</v>
      </c>
      <c r="I2895" t="s">
        <v>1122</v>
      </c>
      <c r="J2895" t="s">
        <v>5616</v>
      </c>
    </row>
    <row r="2896" spans="7:10" x14ac:dyDescent="0.2">
      <c r="G2896" t="str">
        <f t="shared" si="105"/>
        <v>RWXHEATHLANDS</v>
      </c>
      <c r="H2896" t="str">
        <f t="shared" si="106"/>
        <v>RWX</v>
      </c>
      <c r="I2896" t="s">
        <v>2093</v>
      </c>
      <c r="J2896" t="s">
        <v>5617</v>
      </c>
    </row>
    <row r="2897" spans="7:10" x14ac:dyDescent="0.2">
      <c r="G2897" t="str">
        <f t="shared" si="105"/>
        <v>RWXHENRY TUDOR - P6C</v>
      </c>
      <c r="H2897" t="str">
        <f t="shared" si="106"/>
        <v>RWX</v>
      </c>
      <c r="I2897" t="s">
        <v>5619</v>
      </c>
      <c r="J2897" t="s">
        <v>5618</v>
      </c>
    </row>
    <row r="2898" spans="7:10" x14ac:dyDescent="0.2">
      <c r="G2898" t="str">
        <f t="shared" si="105"/>
        <v>RWXINTERMEDIATE CARE - P2A</v>
      </c>
      <c r="H2898" t="str">
        <f t="shared" si="106"/>
        <v>RWX</v>
      </c>
      <c r="I2898" t="s">
        <v>5621</v>
      </c>
      <c r="J2898" t="s">
        <v>5620</v>
      </c>
    </row>
    <row r="2899" spans="7:10" x14ac:dyDescent="0.2">
      <c r="G2899" t="str">
        <f t="shared" si="105"/>
        <v>RWXINTERMEDIATE CARE - P2C</v>
      </c>
      <c r="H2899" t="str">
        <f t="shared" si="106"/>
        <v>RWX</v>
      </c>
      <c r="I2899" t="s">
        <v>5623</v>
      </c>
      <c r="J2899" t="s">
        <v>5622</v>
      </c>
    </row>
    <row r="2900" spans="7:10" x14ac:dyDescent="0.2">
      <c r="G2900" t="str">
        <f t="shared" si="105"/>
        <v>RWXINTERMEDIATE CARE - P2D</v>
      </c>
      <c r="H2900" t="str">
        <f t="shared" si="106"/>
        <v>RWX</v>
      </c>
      <c r="I2900" t="s">
        <v>5625</v>
      </c>
      <c r="J2900" t="s">
        <v>5624</v>
      </c>
    </row>
    <row r="2901" spans="7:10" x14ac:dyDescent="0.2">
      <c r="G2901" t="str">
        <f t="shared" si="105"/>
        <v>RWXKING EDWARD VII</v>
      </c>
      <c r="H2901" t="str">
        <f t="shared" si="106"/>
        <v>RWX</v>
      </c>
      <c r="I2901" t="s">
        <v>5627</v>
      </c>
      <c r="J2901" t="s">
        <v>5626</v>
      </c>
    </row>
    <row r="2902" spans="7:10" x14ac:dyDescent="0.2">
      <c r="G2902" t="str">
        <f t="shared" si="105"/>
        <v>RWXLD BRACKNELL</v>
      </c>
      <c r="H2902" t="str">
        <f t="shared" si="106"/>
        <v>RWX</v>
      </c>
      <c r="I2902" t="s">
        <v>5629</v>
      </c>
      <c r="J2902" t="s">
        <v>5628</v>
      </c>
    </row>
    <row r="2903" spans="7:10" x14ac:dyDescent="0.2">
      <c r="G2903" t="str">
        <f t="shared" si="105"/>
        <v>RWXNEW HOPE</v>
      </c>
      <c r="H2903" t="str">
        <f t="shared" si="106"/>
        <v>RWX</v>
      </c>
      <c r="I2903" t="s">
        <v>5631</v>
      </c>
      <c r="J2903" t="s">
        <v>5630</v>
      </c>
    </row>
    <row r="2904" spans="7:10" x14ac:dyDescent="0.2">
      <c r="G2904" t="str">
        <f t="shared" si="105"/>
        <v>RWXNEW HORIZONS</v>
      </c>
      <c r="H2904" t="str">
        <f t="shared" si="106"/>
        <v>RWX</v>
      </c>
      <c r="I2904" t="s">
        <v>5633</v>
      </c>
      <c r="J2904" t="s">
        <v>5632</v>
      </c>
    </row>
    <row r="2905" spans="7:10" x14ac:dyDescent="0.2">
      <c r="G2905" t="str">
        <f t="shared" si="105"/>
        <v>RWXNUTRITION &amp; DIETETICS AT WEST BERKS HOSPITAL</v>
      </c>
      <c r="H2905" t="str">
        <f t="shared" si="106"/>
        <v>RWX</v>
      </c>
      <c r="I2905" t="s">
        <v>5635</v>
      </c>
      <c r="J2905" t="s">
        <v>5634</v>
      </c>
    </row>
    <row r="2906" spans="7:10" x14ac:dyDescent="0.2">
      <c r="G2906" t="str">
        <f t="shared" si="105"/>
        <v>RWXNUTRITION &amp; DIETETICS SUPPORT &amp; LD AT WOKINGHAM HOSPITAL</v>
      </c>
      <c r="H2906" t="str">
        <f t="shared" si="106"/>
        <v>RWX</v>
      </c>
      <c r="I2906" t="s">
        <v>5637</v>
      </c>
      <c r="J2906" t="s">
        <v>5636</v>
      </c>
    </row>
    <row r="2907" spans="7:10" x14ac:dyDescent="0.2">
      <c r="G2907" t="str">
        <f t="shared" si="105"/>
        <v>RWXPROSPECT PARK HOSPITAL</v>
      </c>
      <c r="H2907" t="str">
        <f t="shared" si="106"/>
        <v>RWX</v>
      </c>
      <c r="I2907" t="s">
        <v>2000</v>
      </c>
      <c r="J2907" t="s">
        <v>5638</v>
      </c>
    </row>
    <row r="2908" spans="7:10" x14ac:dyDescent="0.2">
      <c r="G2908" t="str">
        <f t="shared" si="105"/>
        <v>RWXPSYCHIATRY OLDER AGED NEWBURY CONS3</v>
      </c>
      <c r="H2908" t="str">
        <f t="shared" si="106"/>
        <v>RWX</v>
      </c>
      <c r="I2908" t="s">
        <v>5640</v>
      </c>
      <c r="J2908" t="s">
        <v>5639</v>
      </c>
    </row>
    <row r="2909" spans="7:10" x14ac:dyDescent="0.2">
      <c r="G2909" t="str">
        <f t="shared" si="105"/>
        <v>RWXRAPID ASSESSMENT - WAMP6D</v>
      </c>
      <c r="H2909" t="str">
        <f t="shared" si="106"/>
        <v>RWX</v>
      </c>
      <c r="I2909" t="s">
        <v>5642</v>
      </c>
      <c r="J2909" t="s">
        <v>5641</v>
      </c>
    </row>
    <row r="2910" spans="7:10" x14ac:dyDescent="0.2">
      <c r="G2910" t="str">
        <f t="shared" si="105"/>
        <v>RWXRAVENSWOOD VILLAGE</v>
      </c>
      <c r="H2910" t="str">
        <f t="shared" si="106"/>
        <v>RWX</v>
      </c>
      <c r="I2910" t="s">
        <v>5644</v>
      </c>
      <c r="J2910" t="s">
        <v>5643</v>
      </c>
    </row>
    <row r="2911" spans="7:10" x14ac:dyDescent="0.2">
      <c r="G2911" t="str">
        <f t="shared" si="105"/>
        <v>RWXROYAL BERKSHIRE HOSPITAL</v>
      </c>
      <c r="H2911" t="str">
        <f t="shared" si="106"/>
        <v>RWX</v>
      </c>
      <c r="I2911" t="s">
        <v>2002</v>
      </c>
      <c r="J2911" t="s">
        <v>5645</v>
      </c>
    </row>
    <row r="2912" spans="7:10" x14ac:dyDescent="0.2">
      <c r="G2912" t="str">
        <f t="shared" si="105"/>
        <v>RWXSHINFIELD PARISH HALL</v>
      </c>
      <c r="H2912" t="str">
        <f t="shared" si="106"/>
        <v>RWX</v>
      </c>
      <c r="I2912" t="s">
        <v>5647</v>
      </c>
      <c r="J2912" t="s">
        <v>5646</v>
      </c>
    </row>
    <row r="2913" spans="7:10" x14ac:dyDescent="0.2">
      <c r="G2913" t="str">
        <f t="shared" si="105"/>
        <v>RWXSIX OAKS</v>
      </c>
      <c r="H2913" t="str">
        <f t="shared" si="106"/>
        <v>RWX</v>
      </c>
      <c r="I2913" t="s">
        <v>5649</v>
      </c>
      <c r="J2913" t="s">
        <v>5648</v>
      </c>
    </row>
    <row r="2914" spans="7:10" x14ac:dyDescent="0.2">
      <c r="G2914" t="str">
        <f t="shared" si="105"/>
        <v>RWXSLOUGH HOMELESS - OUR CONCERN</v>
      </c>
      <c r="H2914" t="str">
        <f t="shared" si="106"/>
        <v>RWX</v>
      </c>
      <c r="I2914" t="s">
        <v>5651</v>
      </c>
      <c r="J2914" t="s">
        <v>5650</v>
      </c>
    </row>
    <row r="2915" spans="7:10" x14ac:dyDescent="0.2">
      <c r="G2915" t="str">
        <f t="shared" si="105"/>
        <v>RWXSLT AT WOKINGHAM HOSPITAL</v>
      </c>
      <c r="H2915" t="str">
        <f t="shared" si="106"/>
        <v>RWX</v>
      </c>
      <c r="I2915" t="s">
        <v>5653</v>
      </c>
      <c r="J2915" t="s">
        <v>5652</v>
      </c>
    </row>
    <row r="2916" spans="7:10" x14ac:dyDescent="0.2">
      <c r="G2916" t="str">
        <f t="shared" si="105"/>
        <v>RWXSPACE</v>
      </c>
      <c r="H2916" t="str">
        <f t="shared" si="106"/>
        <v>RWX</v>
      </c>
      <c r="I2916" t="s">
        <v>5655</v>
      </c>
      <c r="J2916" t="s">
        <v>5654</v>
      </c>
    </row>
    <row r="2917" spans="7:10" x14ac:dyDescent="0.2">
      <c r="G2917" t="str">
        <f t="shared" si="105"/>
        <v>RWXST MARKS HOSPITAL</v>
      </c>
      <c r="H2917" t="str">
        <f t="shared" si="106"/>
        <v>RWX</v>
      </c>
      <c r="I2917" t="s">
        <v>2006</v>
      </c>
      <c r="J2917" t="s">
        <v>5656</v>
      </c>
    </row>
    <row r="2918" spans="7:10" x14ac:dyDescent="0.2">
      <c r="G2918" t="str">
        <f t="shared" si="105"/>
        <v>RWXST MARY THE VIRGIN HALL (READING)</v>
      </c>
      <c r="H2918" t="str">
        <f t="shared" si="106"/>
        <v>RWX</v>
      </c>
      <c r="I2918" t="s">
        <v>5658</v>
      </c>
      <c r="J2918" t="s">
        <v>5657</v>
      </c>
    </row>
    <row r="2919" spans="7:10" x14ac:dyDescent="0.2">
      <c r="G2919" t="str">
        <f t="shared" si="105"/>
        <v>RWXST MARY THE VIRGIN HALL (WOKINGHAM)</v>
      </c>
      <c r="H2919" t="str">
        <f t="shared" si="106"/>
        <v>RWX</v>
      </c>
      <c r="I2919" t="s">
        <v>5660</v>
      </c>
      <c r="J2919" t="s">
        <v>5659</v>
      </c>
    </row>
    <row r="2920" spans="7:10" x14ac:dyDescent="0.2">
      <c r="G2920" t="str">
        <f t="shared" si="105"/>
        <v>RWXST PETERS HOSPITAL</v>
      </c>
      <c r="H2920" t="str">
        <f t="shared" si="106"/>
        <v>RWX</v>
      </c>
      <c r="I2920" t="s">
        <v>5662</v>
      </c>
      <c r="J2920" t="s">
        <v>5661</v>
      </c>
    </row>
    <row r="2921" spans="7:10" x14ac:dyDescent="0.2">
      <c r="G2921" t="str">
        <f t="shared" si="105"/>
        <v>RWXSWALLOWFIELD PARISH HALL</v>
      </c>
      <c r="H2921" t="str">
        <f t="shared" si="106"/>
        <v>RWX</v>
      </c>
      <c r="I2921" t="s">
        <v>5664</v>
      </c>
      <c r="J2921" t="s">
        <v>5663</v>
      </c>
    </row>
    <row r="2922" spans="7:10" x14ac:dyDescent="0.2">
      <c r="G2922" t="str">
        <f t="shared" si="105"/>
        <v>RWXT2, MAIDENHEAD</v>
      </c>
      <c r="H2922" t="str">
        <f t="shared" si="106"/>
        <v>RWX</v>
      </c>
      <c r="I2922" t="s">
        <v>5666</v>
      </c>
      <c r="J2922" t="s">
        <v>5665</v>
      </c>
    </row>
    <row r="2923" spans="7:10" x14ac:dyDescent="0.2">
      <c r="G2923" t="str">
        <f t="shared" si="105"/>
        <v>RWXTANFIELD</v>
      </c>
      <c r="H2923" t="str">
        <f t="shared" si="106"/>
        <v>RWX</v>
      </c>
      <c r="I2923" t="s">
        <v>5668</v>
      </c>
      <c r="J2923" t="s">
        <v>5667</v>
      </c>
    </row>
    <row r="2924" spans="7:10" x14ac:dyDescent="0.2">
      <c r="G2924" t="str">
        <f t="shared" si="105"/>
        <v>RWXTHATCHAM CATHOLIC HALL</v>
      </c>
      <c r="H2924" t="str">
        <f t="shared" si="106"/>
        <v>RWX</v>
      </c>
      <c r="I2924" t="s">
        <v>5670</v>
      </c>
      <c r="J2924" t="s">
        <v>5669</v>
      </c>
    </row>
    <row r="2925" spans="7:10" x14ac:dyDescent="0.2">
      <c r="G2925" t="str">
        <f t="shared" si="105"/>
        <v>RWXTHE OLD FORGE</v>
      </c>
      <c r="H2925" t="str">
        <f t="shared" si="106"/>
        <v>RWX</v>
      </c>
      <c r="I2925" t="s">
        <v>5672</v>
      </c>
      <c r="J2925" t="s">
        <v>5671</v>
      </c>
    </row>
    <row r="2926" spans="7:10" x14ac:dyDescent="0.2">
      <c r="G2926" t="str">
        <f t="shared" si="105"/>
        <v>RWXTHEALE</v>
      </c>
      <c r="H2926" t="str">
        <f t="shared" si="106"/>
        <v>RWX</v>
      </c>
      <c r="I2926" t="s">
        <v>5674</v>
      </c>
      <c r="J2926" t="s">
        <v>5673</v>
      </c>
    </row>
    <row r="2927" spans="7:10" x14ac:dyDescent="0.2">
      <c r="G2927" t="str">
        <f t="shared" si="105"/>
        <v>RWXTIME SQUARE</v>
      </c>
      <c r="H2927" t="str">
        <f t="shared" si="106"/>
        <v>RWX</v>
      </c>
      <c r="I2927" t="s">
        <v>5676</v>
      </c>
      <c r="J2927" t="s">
        <v>5675</v>
      </c>
    </row>
    <row r="2928" spans="7:10" x14ac:dyDescent="0.2">
      <c r="G2928" t="str">
        <f t="shared" si="105"/>
        <v>RWXTOWNLANDS HOSPITAL</v>
      </c>
      <c r="H2928" t="str">
        <f t="shared" si="106"/>
        <v>RWX</v>
      </c>
      <c r="I2928" t="s">
        <v>2014</v>
      </c>
      <c r="J2928" t="s">
        <v>5677</v>
      </c>
    </row>
    <row r="2929" spans="7:10" x14ac:dyDescent="0.2">
      <c r="G2929" t="str">
        <f t="shared" si="105"/>
        <v>RWXTURNING POINT, NEWBURY</v>
      </c>
      <c r="H2929" t="str">
        <f t="shared" si="106"/>
        <v>RWX</v>
      </c>
      <c r="I2929" t="s">
        <v>5679</v>
      </c>
      <c r="J2929" t="s">
        <v>5678</v>
      </c>
    </row>
    <row r="2930" spans="7:10" x14ac:dyDescent="0.2">
      <c r="G2930" t="str">
        <f t="shared" si="105"/>
        <v>RWXUNIVERSITY OF READING</v>
      </c>
      <c r="H2930" t="str">
        <f t="shared" si="106"/>
        <v>RWX</v>
      </c>
      <c r="I2930" t="s">
        <v>5681</v>
      </c>
      <c r="J2930" t="s">
        <v>5680</v>
      </c>
    </row>
    <row r="2931" spans="7:10" x14ac:dyDescent="0.2">
      <c r="G2931" t="str">
        <f t="shared" si="105"/>
        <v>RWXUPTON ELDERLY - P7A</v>
      </c>
      <c r="H2931" t="str">
        <f t="shared" si="106"/>
        <v>RWX</v>
      </c>
      <c r="I2931" t="s">
        <v>5683</v>
      </c>
      <c r="J2931" t="s">
        <v>5682</v>
      </c>
    </row>
    <row r="2932" spans="7:10" x14ac:dyDescent="0.2">
      <c r="G2932" t="str">
        <f t="shared" si="105"/>
        <v>RWXUPTON HOSPITAL</v>
      </c>
      <c r="H2932" t="str">
        <f t="shared" si="106"/>
        <v>RWX</v>
      </c>
      <c r="I2932" t="s">
        <v>1125</v>
      </c>
      <c r="J2932" t="s">
        <v>5684</v>
      </c>
    </row>
    <row r="2933" spans="7:10" x14ac:dyDescent="0.2">
      <c r="G2933" t="str">
        <f t="shared" si="105"/>
        <v>RWXUPTON PAEDIATRIC - P7E</v>
      </c>
      <c r="H2933" t="str">
        <f t="shared" si="106"/>
        <v>RWX</v>
      </c>
      <c r="I2933" t="s">
        <v>5686</v>
      </c>
      <c r="J2933" t="s">
        <v>5685</v>
      </c>
    </row>
    <row r="2934" spans="7:10" x14ac:dyDescent="0.2">
      <c r="G2934" t="str">
        <f t="shared" si="105"/>
        <v>RWXWEST BERKSHIRE COMMUNITY HOSPITAL</v>
      </c>
      <c r="H2934" t="str">
        <f t="shared" si="106"/>
        <v>RWX</v>
      </c>
      <c r="I2934" t="s">
        <v>2020</v>
      </c>
      <c r="J2934" t="s">
        <v>5687</v>
      </c>
    </row>
    <row r="2935" spans="7:10" x14ac:dyDescent="0.2">
      <c r="G2935" t="str">
        <f t="shared" si="105"/>
        <v>RWXWEXHAM PARK HOSPITAL</v>
      </c>
      <c r="H2935" t="str">
        <f t="shared" si="106"/>
        <v>RWX</v>
      </c>
      <c r="I2935" t="s">
        <v>1126</v>
      </c>
      <c r="J2935" t="s">
        <v>5688</v>
      </c>
    </row>
    <row r="2936" spans="7:10" x14ac:dyDescent="0.2">
      <c r="G2936" t="str">
        <f t="shared" si="105"/>
        <v>RWXWINDSOR DIALYSIS UNIT</v>
      </c>
      <c r="H2936" t="str">
        <f t="shared" si="106"/>
        <v>RWX</v>
      </c>
      <c r="I2936" t="s">
        <v>5690</v>
      </c>
      <c r="J2936" t="s">
        <v>5689</v>
      </c>
    </row>
    <row r="2937" spans="7:10" x14ac:dyDescent="0.2">
      <c r="G2937" t="str">
        <f t="shared" si="105"/>
        <v>RWXWITNEY COMMUNITY HOSPITAL</v>
      </c>
      <c r="H2937" t="str">
        <f t="shared" si="106"/>
        <v>RWX</v>
      </c>
      <c r="I2937" t="s">
        <v>2630</v>
      </c>
      <c r="J2937" t="s">
        <v>5691</v>
      </c>
    </row>
    <row r="2938" spans="7:10" x14ac:dyDescent="0.2">
      <c r="G2938" t="str">
        <f t="shared" si="105"/>
        <v>RWXWOKINGHAM COMMUNITY HOSPITAL</v>
      </c>
      <c r="H2938" t="str">
        <f t="shared" si="106"/>
        <v>RWX</v>
      </c>
      <c r="I2938" t="s">
        <v>5693</v>
      </c>
      <c r="J2938" t="s">
        <v>5692</v>
      </c>
    </row>
    <row r="2939" spans="7:10" x14ac:dyDescent="0.2">
      <c r="G2939" t="str">
        <f t="shared" si="105"/>
        <v>RWYCALDERDALE ROYAL HOSPITAL</v>
      </c>
      <c r="H2939" t="str">
        <f t="shared" si="106"/>
        <v>RWY</v>
      </c>
      <c r="I2939" t="s">
        <v>5695</v>
      </c>
      <c r="J2939" t="s">
        <v>5694</v>
      </c>
    </row>
    <row r="2940" spans="7:10" x14ac:dyDescent="0.2">
      <c r="G2940" t="str">
        <f t="shared" si="105"/>
        <v>RWYHUDDERSFIELD ROYAL INFIRMARY</v>
      </c>
      <c r="H2940" t="str">
        <f t="shared" si="106"/>
        <v>RWY</v>
      </c>
      <c r="I2940" t="s">
        <v>5697</v>
      </c>
      <c r="J2940" t="s">
        <v>5696</v>
      </c>
    </row>
    <row r="2941" spans="7:10" x14ac:dyDescent="0.2">
      <c r="G2941" t="str">
        <f t="shared" si="105"/>
        <v>RX1KINGS MILL HOSPITAL SITE</v>
      </c>
      <c r="H2941" t="str">
        <f t="shared" si="106"/>
        <v>RX1</v>
      </c>
      <c r="I2941" t="s">
        <v>5699</v>
      </c>
      <c r="J2941" t="s">
        <v>5698</v>
      </c>
    </row>
    <row r="2942" spans="7:10" x14ac:dyDescent="0.2">
      <c r="G2942" t="str">
        <f t="shared" si="105"/>
        <v>RX1NOTTINGHAM TREATMENT CENTRE</v>
      </c>
      <c r="H2942" t="str">
        <f t="shared" si="106"/>
        <v>RX1</v>
      </c>
      <c r="I2942" t="s">
        <v>14590</v>
      </c>
      <c r="J2942" t="s">
        <v>14589</v>
      </c>
    </row>
    <row r="2943" spans="7:10" x14ac:dyDescent="0.2">
      <c r="G2943" t="str">
        <f t="shared" si="105"/>
        <v>RX1NOTTINGHAM UNIVERSITY HOSPITALS NHS TRUST - CITY CAMPUS</v>
      </c>
      <c r="H2943" t="str">
        <f t="shared" si="106"/>
        <v>RX1</v>
      </c>
      <c r="I2943" t="s">
        <v>5701</v>
      </c>
      <c r="J2943" t="s">
        <v>5700</v>
      </c>
    </row>
    <row r="2944" spans="7:10" x14ac:dyDescent="0.2">
      <c r="G2944" t="str">
        <f t="shared" ref="G2944:G2986" si="107">H2944&amp;I2944</f>
        <v>RX1NOTTINGHAM UNIVERSITY HOSPITALS NHS TRUST - QUEEN'S MEDICAL CENTRE CAMPUS</v>
      </c>
      <c r="H2944" t="str">
        <f t="shared" si="106"/>
        <v>RX1</v>
      </c>
      <c r="I2944" t="s">
        <v>5703</v>
      </c>
      <c r="J2944" t="s">
        <v>5702</v>
      </c>
    </row>
    <row r="2945" spans="7:10" x14ac:dyDescent="0.2">
      <c r="G2945" t="str">
        <f t="shared" si="107"/>
        <v>RX2ACRE DAY HOSPITAL</v>
      </c>
      <c r="H2945" t="str">
        <f t="shared" si="106"/>
        <v>RX2</v>
      </c>
      <c r="I2945" t="s">
        <v>5705</v>
      </c>
      <c r="J2945" t="s">
        <v>5704</v>
      </c>
    </row>
    <row r="2946" spans="7:10" x14ac:dyDescent="0.2">
      <c r="G2946" t="str">
        <f t="shared" si="107"/>
        <v>RX2AHTT BRIGHTON</v>
      </c>
      <c r="H2946" t="str">
        <f t="shared" si="106"/>
        <v>RX2</v>
      </c>
      <c r="I2946" t="s">
        <v>5707</v>
      </c>
      <c r="J2946" t="s">
        <v>5706</v>
      </c>
    </row>
    <row r="2947" spans="7:10" x14ac:dyDescent="0.2">
      <c r="G2947" t="str">
        <f t="shared" si="107"/>
        <v>RX2ALAN GARDNER COTTAGE</v>
      </c>
      <c r="H2947" t="str">
        <f t="shared" ref="H2947:H2986" si="108">LEFT(J2947,3)</f>
        <v>RX2</v>
      </c>
      <c r="I2947" t="s">
        <v>5709</v>
      </c>
      <c r="J2947" t="s">
        <v>5708</v>
      </c>
    </row>
    <row r="2948" spans="7:10" x14ac:dyDescent="0.2">
      <c r="G2948" t="str">
        <f t="shared" si="107"/>
        <v>RX2ALEXANDRA VILLAS SITE</v>
      </c>
      <c r="H2948" t="str">
        <f t="shared" si="108"/>
        <v>RX2</v>
      </c>
      <c r="I2948" t="s">
        <v>5711</v>
      </c>
      <c r="J2948" t="s">
        <v>5710</v>
      </c>
    </row>
    <row r="2949" spans="7:10" x14ac:dyDescent="0.2">
      <c r="G2949" t="str">
        <f t="shared" si="107"/>
        <v>RX2AMBERSTONE HOSPITAL</v>
      </c>
      <c r="H2949" t="str">
        <f t="shared" si="108"/>
        <v>RX2</v>
      </c>
      <c r="I2949" t="s">
        <v>5713</v>
      </c>
      <c r="J2949" t="s">
        <v>5712</v>
      </c>
    </row>
    <row r="2950" spans="7:10" x14ac:dyDescent="0.2">
      <c r="G2950" t="str">
        <f t="shared" si="107"/>
        <v>RX2AOT BRIGHTON</v>
      </c>
      <c r="H2950" t="str">
        <f t="shared" si="108"/>
        <v>RX2</v>
      </c>
      <c r="I2950" t="s">
        <v>5715</v>
      </c>
      <c r="J2950" t="s">
        <v>5714</v>
      </c>
    </row>
    <row r="2951" spans="7:10" x14ac:dyDescent="0.2">
      <c r="G2951" t="str">
        <f t="shared" si="107"/>
        <v>RX2AOT/REHAB EASTBOURNE &amp; WEALD</v>
      </c>
      <c r="H2951" t="str">
        <f t="shared" si="108"/>
        <v>RX2</v>
      </c>
      <c r="I2951" t="s">
        <v>5717</v>
      </c>
      <c r="J2951" t="s">
        <v>5716</v>
      </c>
    </row>
    <row r="2952" spans="7:10" x14ac:dyDescent="0.2">
      <c r="G2952" t="str">
        <f t="shared" si="107"/>
        <v>RX2BARLAVINGTON MANOR</v>
      </c>
      <c r="H2952" t="str">
        <f t="shared" si="108"/>
        <v>RX2</v>
      </c>
      <c r="I2952" t="s">
        <v>5719</v>
      </c>
      <c r="J2952" t="s">
        <v>5718</v>
      </c>
    </row>
    <row r="2953" spans="7:10" x14ac:dyDescent="0.2">
      <c r="G2953" t="str">
        <f t="shared" si="107"/>
        <v>RX2BEECHMONT</v>
      </c>
      <c r="H2953" t="str">
        <f t="shared" si="108"/>
        <v>RX2</v>
      </c>
      <c r="I2953" t="s">
        <v>5721</v>
      </c>
      <c r="J2953" t="s">
        <v>5720</v>
      </c>
    </row>
    <row r="2954" spans="7:10" x14ac:dyDescent="0.2">
      <c r="G2954" t="str">
        <f t="shared" si="107"/>
        <v>RX2BEECHWOOD UNIT</v>
      </c>
      <c r="H2954" t="str">
        <f t="shared" si="108"/>
        <v>RX2</v>
      </c>
      <c r="I2954" t="s">
        <v>5723</v>
      </c>
      <c r="J2954" t="s">
        <v>5722</v>
      </c>
    </row>
    <row r="2955" spans="7:10" x14ac:dyDescent="0.2">
      <c r="G2955" t="str">
        <f t="shared" si="107"/>
        <v>RX2BEXHILL COMMUNITY HOSPITAL</v>
      </c>
      <c r="H2955" t="str">
        <f t="shared" si="108"/>
        <v>RX2</v>
      </c>
      <c r="I2955" t="s">
        <v>5725</v>
      </c>
      <c r="J2955" t="s">
        <v>5724</v>
      </c>
    </row>
    <row r="2956" spans="7:10" x14ac:dyDescent="0.2">
      <c r="G2956" t="str">
        <f t="shared" si="107"/>
        <v>RX2BOWHILL</v>
      </c>
      <c r="H2956" t="str">
        <f t="shared" si="108"/>
        <v>RX2</v>
      </c>
      <c r="I2956" t="s">
        <v>5727</v>
      </c>
      <c r="J2956" t="s">
        <v>5726</v>
      </c>
    </row>
    <row r="2957" spans="7:10" x14ac:dyDescent="0.2">
      <c r="G2957" t="str">
        <f t="shared" si="107"/>
        <v>RX2BRAMBLYS</v>
      </c>
      <c r="H2957" t="str">
        <f t="shared" si="108"/>
        <v>RX2</v>
      </c>
      <c r="I2957" t="s">
        <v>5729</v>
      </c>
      <c r="J2957" t="s">
        <v>5728</v>
      </c>
    </row>
    <row r="2958" spans="7:10" x14ac:dyDescent="0.2">
      <c r="G2958" t="str">
        <f t="shared" si="107"/>
        <v>RX2BRIGHTON GENERAL HOSPITAL</v>
      </c>
      <c r="H2958" t="str">
        <f t="shared" si="108"/>
        <v>RX2</v>
      </c>
      <c r="I2958" t="s">
        <v>1160</v>
      </c>
      <c r="J2958" t="s">
        <v>5730</v>
      </c>
    </row>
    <row r="2959" spans="7:10" x14ac:dyDescent="0.2">
      <c r="G2959" t="str">
        <f t="shared" si="107"/>
        <v>RX2BRUNSWICK WARD</v>
      </c>
      <c r="H2959" t="str">
        <f t="shared" si="108"/>
        <v>RX2</v>
      </c>
      <c r="I2959" t="s">
        <v>5732</v>
      </c>
      <c r="J2959" t="s">
        <v>5731</v>
      </c>
    </row>
    <row r="2960" spans="7:10" x14ac:dyDescent="0.2">
      <c r="G2960" t="str">
        <f t="shared" si="107"/>
        <v>RX2BUCKLAND HOSPITAL</v>
      </c>
      <c r="H2960" t="str">
        <f t="shared" si="108"/>
        <v>RX2</v>
      </c>
      <c r="I2960" t="s">
        <v>4765</v>
      </c>
      <c r="J2960" t="s">
        <v>5733</v>
      </c>
    </row>
    <row r="2961" spans="7:10" x14ac:dyDescent="0.2">
      <c r="G2961" t="str">
        <f t="shared" si="107"/>
        <v>RX2CARE CO-OPS</v>
      </c>
      <c r="H2961" t="str">
        <f t="shared" si="108"/>
        <v>RX2</v>
      </c>
      <c r="I2961" t="s">
        <v>5735</v>
      </c>
      <c r="J2961" t="s">
        <v>5734</v>
      </c>
    </row>
    <row r="2962" spans="7:10" x14ac:dyDescent="0.2">
      <c r="G2962" t="str">
        <f t="shared" si="107"/>
        <v>RX2CHAILEY HERITAGE</v>
      </c>
      <c r="H2962" t="str">
        <f t="shared" si="108"/>
        <v>RX2</v>
      </c>
      <c r="I2962" t="s">
        <v>5737</v>
      </c>
      <c r="J2962" t="s">
        <v>5736</v>
      </c>
    </row>
    <row r="2963" spans="7:10" x14ac:dyDescent="0.2">
      <c r="G2963" t="str">
        <f t="shared" si="107"/>
        <v>RX2CHALKHILL</v>
      </c>
      <c r="H2963" t="str">
        <f t="shared" si="108"/>
        <v>RX2</v>
      </c>
      <c r="I2963" t="s">
        <v>5739</v>
      </c>
      <c r="J2963" t="s">
        <v>5738</v>
      </c>
    </row>
    <row r="2964" spans="7:10" x14ac:dyDescent="0.2">
      <c r="G2964" t="str">
        <f t="shared" si="107"/>
        <v>RX2CHALLENGING BEHAVIOUR UNIT</v>
      </c>
      <c r="H2964" t="str">
        <f t="shared" si="108"/>
        <v>RX2</v>
      </c>
      <c r="I2964" t="s">
        <v>5741</v>
      </c>
      <c r="J2964" t="s">
        <v>5740</v>
      </c>
    </row>
    <row r="2965" spans="7:10" x14ac:dyDescent="0.2">
      <c r="G2965" t="str">
        <f t="shared" si="107"/>
        <v>RX2CHANCTONBURY WARD</v>
      </c>
      <c r="H2965" t="str">
        <f t="shared" si="108"/>
        <v>RX2</v>
      </c>
      <c r="I2965" t="s">
        <v>5743</v>
      </c>
      <c r="J2965" t="s">
        <v>5742</v>
      </c>
    </row>
    <row r="2966" spans="7:10" x14ac:dyDescent="0.2">
      <c r="G2966" t="str">
        <f t="shared" si="107"/>
        <v>RX2CHASE COMMUNITY HOSPITAL</v>
      </c>
      <c r="H2966" t="str">
        <f t="shared" si="108"/>
        <v>RX2</v>
      </c>
      <c r="I2966" t="s">
        <v>500</v>
      </c>
      <c r="J2966" t="s">
        <v>5744</v>
      </c>
    </row>
    <row r="2967" spans="7:10" x14ac:dyDescent="0.2">
      <c r="G2967" t="str">
        <f t="shared" si="107"/>
        <v>RX2CHICHESTER AOT</v>
      </c>
      <c r="H2967" t="str">
        <f t="shared" si="108"/>
        <v>RX2</v>
      </c>
      <c r="I2967" t="s">
        <v>5746</v>
      </c>
      <c r="J2967" t="s">
        <v>5745</v>
      </c>
    </row>
    <row r="2968" spans="7:10" x14ac:dyDescent="0.2">
      <c r="G2968" t="str">
        <f t="shared" si="107"/>
        <v>RX2CHICHESTER CRT</v>
      </c>
      <c r="H2968" t="str">
        <f t="shared" si="108"/>
        <v>RX2</v>
      </c>
      <c r="I2968" t="s">
        <v>5748</v>
      </c>
      <c r="J2968" t="s">
        <v>5747</v>
      </c>
    </row>
    <row r="2969" spans="7:10" x14ac:dyDescent="0.2">
      <c r="G2969" t="str">
        <f t="shared" si="107"/>
        <v>RX2CLAYTON WARD</v>
      </c>
      <c r="H2969" t="str">
        <f t="shared" si="108"/>
        <v>RX2</v>
      </c>
      <c r="I2969" t="s">
        <v>5750</v>
      </c>
      <c r="J2969" t="s">
        <v>5749</v>
      </c>
    </row>
    <row r="2970" spans="7:10" x14ac:dyDescent="0.2">
      <c r="G2970" t="str">
        <f t="shared" si="107"/>
        <v>RX2CLERMONT</v>
      </c>
      <c r="H2970" t="str">
        <f t="shared" si="108"/>
        <v>RX2</v>
      </c>
      <c r="I2970" t="s">
        <v>5752</v>
      </c>
      <c r="J2970" t="s">
        <v>5751</v>
      </c>
    </row>
    <row r="2971" spans="7:10" x14ac:dyDescent="0.2">
      <c r="G2971" t="str">
        <f t="shared" si="107"/>
        <v>RX2COBURN WARD</v>
      </c>
      <c r="H2971" t="str">
        <f t="shared" si="108"/>
        <v>RX2</v>
      </c>
      <c r="I2971" t="s">
        <v>5754</v>
      </c>
      <c r="J2971" t="s">
        <v>5753</v>
      </c>
    </row>
    <row r="2972" spans="7:10" x14ac:dyDescent="0.2">
      <c r="G2972" t="str">
        <f t="shared" si="107"/>
        <v>RX2COLWOOD ADOLESCENT UNIT</v>
      </c>
      <c r="H2972" t="str">
        <f t="shared" si="108"/>
        <v>RX2</v>
      </c>
      <c r="I2972" t="s">
        <v>5756</v>
      </c>
      <c r="J2972" t="s">
        <v>5755</v>
      </c>
    </row>
    <row r="2973" spans="7:10" x14ac:dyDescent="0.2">
      <c r="G2973" t="str">
        <f t="shared" si="107"/>
        <v>RX2CONQUEST HOSPITAL</v>
      </c>
      <c r="H2973" t="str">
        <f t="shared" si="108"/>
        <v>RX2</v>
      </c>
      <c r="I2973" t="s">
        <v>5758</v>
      </c>
      <c r="J2973" t="s">
        <v>5757</v>
      </c>
    </row>
    <row r="2974" spans="7:10" x14ac:dyDescent="0.2">
      <c r="G2974" t="str">
        <f t="shared" si="107"/>
        <v>RX2CRAWLEY HOSPITAL</v>
      </c>
      <c r="H2974" t="str">
        <f t="shared" si="108"/>
        <v>RX2</v>
      </c>
      <c r="I2974" t="s">
        <v>1168</v>
      </c>
      <c r="J2974" t="s">
        <v>5759</v>
      </c>
    </row>
    <row r="2975" spans="7:10" x14ac:dyDescent="0.2">
      <c r="G2975" t="str">
        <f t="shared" si="107"/>
        <v>RX2CRHT EASTBOURNE/WEALDON</v>
      </c>
      <c r="H2975" t="str">
        <f t="shared" si="108"/>
        <v>RX2</v>
      </c>
      <c r="I2975" t="s">
        <v>5761</v>
      </c>
      <c r="J2975" t="s">
        <v>5760</v>
      </c>
    </row>
    <row r="2976" spans="7:10" x14ac:dyDescent="0.2">
      <c r="G2976" t="str">
        <f t="shared" si="107"/>
        <v>RX2CRHT HASTINGS/ROTHER</v>
      </c>
      <c r="H2976" t="str">
        <f t="shared" si="108"/>
        <v>RX2</v>
      </c>
      <c r="I2976" t="s">
        <v>5763</v>
      </c>
      <c r="J2976" t="s">
        <v>5762</v>
      </c>
    </row>
    <row r="2977" spans="7:10" x14ac:dyDescent="0.2">
      <c r="G2977" t="str">
        <f t="shared" si="107"/>
        <v>RX2CRI LEWISHAM</v>
      </c>
      <c r="H2977" t="str">
        <f t="shared" si="108"/>
        <v>RX2</v>
      </c>
      <c r="I2977" t="s">
        <v>5765</v>
      </c>
      <c r="J2977" t="s">
        <v>5764</v>
      </c>
    </row>
    <row r="2978" spans="7:10" x14ac:dyDescent="0.2">
      <c r="G2978" t="str">
        <f t="shared" si="107"/>
        <v>RX2CRI MAIDSTONE</v>
      </c>
      <c r="H2978" t="str">
        <f t="shared" si="108"/>
        <v>RX2</v>
      </c>
      <c r="I2978" t="s">
        <v>5767</v>
      </c>
      <c r="J2978" t="s">
        <v>5766</v>
      </c>
    </row>
    <row r="2979" spans="7:10" x14ac:dyDescent="0.2">
      <c r="G2979" t="str">
        <f t="shared" si="107"/>
        <v>RX2CRI TONBRIDGE</v>
      </c>
      <c r="H2979" t="str">
        <f t="shared" si="108"/>
        <v>RX2</v>
      </c>
      <c r="I2979" t="s">
        <v>5769</v>
      </c>
      <c r="J2979" t="s">
        <v>5768</v>
      </c>
    </row>
    <row r="2980" spans="7:10" x14ac:dyDescent="0.2">
      <c r="G2980" t="str">
        <f t="shared" si="107"/>
        <v>RX2CRICKET PAVILLION</v>
      </c>
      <c r="H2980" t="str">
        <f t="shared" si="108"/>
        <v>RX2</v>
      </c>
      <c r="I2980" t="s">
        <v>5771</v>
      </c>
      <c r="J2980" t="s">
        <v>5770</v>
      </c>
    </row>
    <row r="2981" spans="7:10" x14ac:dyDescent="0.2">
      <c r="G2981" t="str">
        <f t="shared" si="107"/>
        <v>RX2DAISY DCS ENFIELD</v>
      </c>
      <c r="H2981" t="str">
        <f t="shared" si="108"/>
        <v>RX2</v>
      </c>
      <c r="I2981" t="s">
        <v>5773</v>
      </c>
      <c r="J2981" t="s">
        <v>5772</v>
      </c>
    </row>
    <row r="2982" spans="7:10" x14ac:dyDescent="0.2">
      <c r="G2982" t="str">
        <f t="shared" si="107"/>
        <v>RX2DAISY DCS READING</v>
      </c>
      <c r="H2982" t="str">
        <f t="shared" si="108"/>
        <v>RX2</v>
      </c>
      <c r="I2982" t="s">
        <v>5775</v>
      </c>
      <c r="J2982" t="s">
        <v>5774</v>
      </c>
    </row>
    <row r="2983" spans="7:10" x14ac:dyDescent="0.2">
      <c r="G2983" t="str">
        <f t="shared" si="107"/>
        <v>RX2DEPARTMENT OF PSYCHIATRY</v>
      </c>
      <c r="H2983" t="str">
        <f t="shared" si="108"/>
        <v>RX2</v>
      </c>
      <c r="I2983" t="s">
        <v>2796</v>
      </c>
      <c r="J2983" t="s">
        <v>5776</v>
      </c>
    </row>
    <row r="2984" spans="7:10" x14ac:dyDescent="0.2">
      <c r="G2984" t="str">
        <f t="shared" si="107"/>
        <v>RX2DOCTORS ON CALL BASE</v>
      </c>
      <c r="H2984" t="str">
        <f t="shared" si="108"/>
        <v>RX2</v>
      </c>
      <c r="I2984" t="s">
        <v>5778</v>
      </c>
      <c r="J2984" t="s">
        <v>5777</v>
      </c>
    </row>
    <row r="2985" spans="7:10" x14ac:dyDescent="0.2">
      <c r="G2985" t="str">
        <f t="shared" si="107"/>
        <v>RX2DOVE DAY HOSPITAL</v>
      </c>
      <c r="H2985" t="str">
        <f t="shared" si="108"/>
        <v>RX2</v>
      </c>
      <c r="I2985" t="s">
        <v>5780</v>
      </c>
      <c r="J2985" t="s">
        <v>5779</v>
      </c>
    </row>
    <row r="2986" spans="7:10" x14ac:dyDescent="0.2">
      <c r="G2986" t="str">
        <f t="shared" si="107"/>
        <v>RX2DOVE WARD</v>
      </c>
      <c r="H2986" t="str">
        <f t="shared" si="108"/>
        <v>RX2</v>
      </c>
      <c r="I2986" t="s">
        <v>2263</v>
      </c>
      <c r="J2986" t="s">
        <v>5781</v>
      </c>
    </row>
    <row r="2987" spans="7:10" x14ac:dyDescent="0.2">
      <c r="G2987" t="str">
        <f t="shared" ref="G2987:G3029" si="109">H2987&amp;I2987</f>
        <v>RX2EASTBOURNE DISTRICT GENERAL HOSPITAL</v>
      </c>
      <c r="H2987" t="str">
        <f t="shared" ref="H2987:H3032" si="110">LEFT(J2987,3)</f>
        <v>RX2</v>
      </c>
      <c r="I2987" t="s">
        <v>1174</v>
      </c>
      <c r="J2987" t="s">
        <v>5782</v>
      </c>
    </row>
    <row r="2988" spans="7:10" x14ac:dyDescent="0.2">
      <c r="G2988" t="str">
        <f t="shared" si="109"/>
        <v>RX2EASTERGATE BUILDING</v>
      </c>
      <c r="H2988" t="str">
        <f t="shared" si="110"/>
        <v>RX2</v>
      </c>
      <c r="I2988" t="s">
        <v>5784</v>
      </c>
      <c r="J2988" t="s">
        <v>5783</v>
      </c>
    </row>
    <row r="2989" spans="7:10" x14ac:dyDescent="0.2">
      <c r="G2989" t="str">
        <f t="shared" si="109"/>
        <v>RX2FERNLEIGH</v>
      </c>
      <c r="H2989" t="str">
        <f t="shared" si="110"/>
        <v>RX2</v>
      </c>
      <c r="I2989" t="s">
        <v>5786</v>
      </c>
      <c r="J2989" t="s">
        <v>5785</v>
      </c>
    </row>
    <row r="2990" spans="7:10" x14ac:dyDescent="0.2">
      <c r="G2990" t="str">
        <f t="shared" si="109"/>
        <v>RX2FORENSIC HASTINGS/ROTHER</v>
      </c>
      <c r="H2990" t="str">
        <f t="shared" si="110"/>
        <v>RX2</v>
      </c>
      <c r="I2990" t="s">
        <v>5788</v>
      </c>
      <c r="J2990" t="s">
        <v>5787</v>
      </c>
    </row>
    <row r="2991" spans="7:10" x14ac:dyDescent="0.2">
      <c r="G2991" t="str">
        <f t="shared" si="109"/>
        <v>RX2FORGET ME NOT UNIT</v>
      </c>
      <c r="H2991" t="str">
        <f t="shared" si="110"/>
        <v>RX2</v>
      </c>
      <c r="I2991" t="s">
        <v>14574</v>
      </c>
      <c r="J2991" t="s">
        <v>14575</v>
      </c>
    </row>
    <row r="2992" spans="7:10" x14ac:dyDescent="0.2">
      <c r="G2992" t="str">
        <f t="shared" si="109"/>
        <v>RX2FORT SOUTHWICK</v>
      </c>
      <c r="H2992" t="str">
        <f t="shared" si="110"/>
        <v>RX2</v>
      </c>
      <c r="I2992" t="s">
        <v>5790</v>
      </c>
      <c r="J2992" t="s">
        <v>5789</v>
      </c>
    </row>
    <row r="2993" spans="7:10" x14ac:dyDescent="0.2">
      <c r="G2993" t="str">
        <f t="shared" si="109"/>
        <v>RX2FOXHOLME COTTAGES (1&amp;2)</v>
      </c>
      <c r="H2993" t="str">
        <f t="shared" si="110"/>
        <v>RX2</v>
      </c>
      <c r="I2993" t="s">
        <v>5792</v>
      </c>
      <c r="J2993" t="s">
        <v>5791</v>
      </c>
    </row>
    <row r="2994" spans="7:10" x14ac:dyDescent="0.2">
      <c r="G2994" t="str">
        <f t="shared" si="109"/>
        <v>RX2GLEBELANDS CMTHE</v>
      </c>
      <c r="H2994" t="str">
        <f t="shared" si="110"/>
        <v>RX2</v>
      </c>
      <c r="I2994" t="s">
        <v>5794</v>
      </c>
      <c r="J2994" t="s">
        <v>5793</v>
      </c>
    </row>
    <row r="2995" spans="7:10" x14ac:dyDescent="0.2">
      <c r="G2995" t="str">
        <f t="shared" si="109"/>
        <v>RX2GOSPORT WAR MEMORIAL HOSPITAL</v>
      </c>
      <c r="H2995" t="str">
        <f t="shared" si="110"/>
        <v>RX2</v>
      </c>
      <c r="I2995" t="s">
        <v>526</v>
      </c>
      <c r="J2995" t="s">
        <v>5795</v>
      </c>
    </row>
    <row r="2996" spans="7:10" x14ac:dyDescent="0.2">
      <c r="G2996" t="str">
        <f t="shared" si="109"/>
        <v>RX2GRANGEMEAD</v>
      </c>
      <c r="H2996" t="str">
        <f t="shared" si="110"/>
        <v>RX2</v>
      </c>
      <c r="I2996" t="s">
        <v>5797</v>
      </c>
      <c r="J2996" t="s">
        <v>5796</v>
      </c>
    </row>
    <row r="2997" spans="7:10" x14ac:dyDescent="0.2">
      <c r="G2997" t="str">
        <f t="shared" si="109"/>
        <v>RX2GREENACRES</v>
      </c>
      <c r="H2997" t="str">
        <f t="shared" si="110"/>
        <v>RX2</v>
      </c>
      <c r="I2997" t="s">
        <v>5799</v>
      </c>
      <c r="J2997" t="s">
        <v>5798</v>
      </c>
    </row>
    <row r="2998" spans="7:10" x14ac:dyDescent="0.2">
      <c r="G2998" t="str">
        <f t="shared" si="109"/>
        <v>RX2H &amp; ROTHER SMHT (RMB)</v>
      </c>
      <c r="H2998" t="str">
        <f t="shared" si="110"/>
        <v>RX2</v>
      </c>
      <c r="I2998" t="s">
        <v>5801</v>
      </c>
      <c r="J2998" t="s">
        <v>5800</v>
      </c>
    </row>
    <row r="2999" spans="7:10" x14ac:dyDescent="0.2">
      <c r="G2999" t="str">
        <f t="shared" si="109"/>
        <v>RX2HAILSHAM &amp; EASTBOURNE EIS</v>
      </c>
      <c r="H2999" t="str">
        <f t="shared" si="110"/>
        <v>RX2</v>
      </c>
      <c r="I2999" t="s">
        <v>5803</v>
      </c>
      <c r="J2999" t="s">
        <v>5802</v>
      </c>
    </row>
    <row r="3000" spans="7:10" x14ac:dyDescent="0.2">
      <c r="G3000" t="str">
        <f t="shared" si="109"/>
        <v>RX2HASTINGS &amp; ROTHER EIS</v>
      </c>
      <c r="H3000" t="str">
        <f t="shared" si="110"/>
        <v>RX2</v>
      </c>
      <c r="I3000" t="s">
        <v>5805</v>
      </c>
      <c r="J3000" t="s">
        <v>5804</v>
      </c>
    </row>
    <row r="3001" spans="7:10" x14ac:dyDescent="0.2">
      <c r="G3001" t="str">
        <f t="shared" si="109"/>
        <v>RX2HASTINGS &amp; ROTHER OP (IKM)</v>
      </c>
      <c r="H3001" t="str">
        <f t="shared" si="110"/>
        <v>RX2</v>
      </c>
      <c r="I3001" t="s">
        <v>5807</v>
      </c>
      <c r="J3001" t="s">
        <v>5806</v>
      </c>
    </row>
    <row r="3002" spans="7:10" x14ac:dyDescent="0.2">
      <c r="G3002" t="str">
        <f t="shared" si="109"/>
        <v>RX2HASTINGS AND ROTHER LDS</v>
      </c>
      <c r="H3002" t="str">
        <f t="shared" si="110"/>
        <v>RX2</v>
      </c>
      <c r="I3002" t="s">
        <v>5809</v>
      </c>
      <c r="J3002" t="s">
        <v>5808</v>
      </c>
    </row>
    <row r="3003" spans="7:10" x14ac:dyDescent="0.2">
      <c r="G3003" t="str">
        <f t="shared" si="109"/>
        <v>RX2HASTINGS DEMENTIA</v>
      </c>
      <c r="H3003" t="str">
        <f t="shared" si="110"/>
        <v>RX2</v>
      </c>
      <c r="I3003" t="s">
        <v>5811</v>
      </c>
      <c r="J3003" t="s">
        <v>5810</v>
      </c>
    </row>
    <row r="3004" spans="7:10" x14ac:dyDescent="0.2">
      <c r="G3004" t="str">
        <f t="shared" si="109"/>
        <v>RX2HEATHFIELD WARD</v>
      </c>
      <c r="H3004" t="str">
        <f t="shared" si="110"/>
        <v>RX2</v>
      </c>
      <c r="I3004" t="s">
        <v>5813</v>
      </c>
      <c r="J3004" t="s">
        <v>5812</v>
      </c>
    </row>
    <row r="3005" spans="7:10" x14ac:dyDescent="0.2">
      <c r="G3005" t="str">
        <f t="shared" si="109"/>
        <v>RX2HELLINGLY CENTRE</v>
      </c>
      <c r="H3005" t="str">
        <f t="shared" si="110"/>
        <v>RX2</v>
      </c>
      <c r="I3005" t="s">
        <v>14581</v>
      </c>
      <c r="J3005" t="s">
        <v>14582</v>
      </c>
    </row>
    <row r="3006" spans="7:10" x14ac:dyDescent="0.2">
      <c r="G3006" t="str">
        <f t="shared" si="109"/>
        <v>RX2HIGHMORE</v>
      </c>
      <c r="H3006" t="str">
        <f t="shared" si="110"/>
        <v>RX2</v>
      </c>
      <c r="I3006" t="s">
        <v>5815</v>
      </c>
      <c r="J3006" t="s">
        <v>5814</v>
      </c>
    </row>
    <row r="3007" spans="7:10" x14ac:dyDescent="0.2">
      <c r="G3007" t="str">
        <f t="shared" si="109"/>
        <v>RX2HOMEFIELD PLACE</v>
      </c>
      <c r="H3007" t="str">
        <f t="shared" si="110"/>
        <v>RX2</v>
      </c>
      <c r="I3007" t="s">
        <v>5817</v>
      </c>
      <c r="J3007" t="s">
        <v>5816</v>
      </c>
    </row>
    <row r="3008" spans="7:10" x14ac:dyDescent="0.2">
      <c r="G3008" t="str">
        <f t="shared" si="109"/>
        <v>RX2HOMEOPATHIC HOSPITAL</v>
      </c>
      <c r="H3008" t="str">
        <f t="shared" si="110"/>
        <v>RX2</v>
      </c>
      <c r="I3008" t="s">
        <v>5819</v>
      </c>
      <c r="J3008" t="s">
        <v>5818</v>
      </c>
    </row>
    <row r="3009" spans="7:10" x14ac:dyDescent="0.2">
      <c r="G3009" t="str">
        <f t="shared" si="109"/>
        <v>RX2HOMESTEAD</v>
      </c>
      <c r="H3009" t="str">
        <f t="shared" si="110"/>
        <v>RX2</v>
      </c>
      <c r="I3009" t="s">
        <v>5821</v>
      </c>
      <c r="J3009" t="s">
        <v>5820</v>
      </c>
    </row>
    <row r="3010" spans="7:10" x14ac:dyDescent="0.2">
      <c r="G3010" t="str">
        <f t="shared" si="109"/>
        <v>RX2HORSHAM HOSPITAL</v>
      </c>
      <c r="H3010" t="str">
        <f t="shared" si="110"/>
        <v>RX2</v>
      </c>
      <c r="I3010" t="s">
        <v>1184</v>
      </c>
      <c r="J3010" t="s">
        <v>5822</v>
      </c>
    </row>
    <row r="3011" spans="7:10" x14ac:dyDescent="0.2">
      <c r="G3011" t="str">
        <f t="shared" si="109"/>
        <v>RX2HORTICULTURE REHABILITATION UNIT</v>
      </c>
      <c r="H3011" t="str">
        <f t="shared" si="110"/>
        <v>RX2</v>
      </c>
      <c r="I3011" t="s">
        <v>5824</v>
      </c>
      <c r="J3011" t="s">
        <v>5823</v>
      </c>
    </row>
    <row r="3012" spans="7:10" x14ac:dyDescent="0.2">
      <c r="G3012" t="str">
        <f t="shared" si="109"/>
        <v>RX2HW, L&amp;H ATS DEMENTIA (AK)</v>
      </c>
      <c r="H3012" t="str">
        <f t="shared" si="110"/>
        <v>RX2</v>
      </c>
      <c r="I3012" t="s">
        <v>5826</v>
      </c>
      <c r="J3012" t="s">
        <v>5825</v>
      </c>
    </row>
    <row r="3013" spans="7:10" x14ac:dyDescent="0.2">
      <c r="G3013" t="str">
        <f t="shared" si="109"/>
        <v>RX2HW, L&amp;H ATS FUNCTIONAL (AK)</v>
      </c>
      <c r="H3013" t="str">
        <f t="shared" si="110"/>
        <v>RX2</v>
      </c>
      <c r="I3013" t="s">
        <v>5828</v>
      </c>
      <c r="J3013" t="s">
        <v>5827</v>
      </c>
    </row>
    <row r="3014" spans="7:10" x14ac:dyDescent="0.2">
      <c r="G3014" t="str">
        <f t="shared" si="109"/>
        <v>RX2ICS QUEENS PARK VILLAS</v>
      </c>
      <c r="H3014" t="str">
        <f t="shared" si="110"/>
        <v>RX2</v>
      </c>
      <c r="I3014" t="s">
        <v>1192</v>
      </c>
      <c r="J3014" t="s">
        <v>5829</v>
      </c>
    </row>
    <row r="3015" spans="7:10" x14ac:dyDescent="0.2">
      <c r="G3015" t="str">
        <f t="shared" si="109"/>
        <v>RX2KENT AND CANTERBURY HOSPITAL</v>
      </c>
      <c r="H3015" t="str">
        <f t="shared" si="110"/>
        <v>RX2</v>
      </c>
      <c r="I3015" t="s">
        <v>4773</v>
      </c>
      <c r="J3015" t="s">
        <v>5830</v>
      </c>
    </row>
    <row r="3016" spans="7:10" x14ac:dyDescent="0.2">
      <c r="G3016" t="str">
        <f t="shared" si="109"/>
        <v>RX2LANGLEY GREEN HOSPITAL</v>
      </c>
      <c r="H3016" t="str">
        <f t="shared" si="110"/>
        <v>RX2</v>
      </c>
      <c r="I3016" t="s">
        <v>5832</v>
      </c>
      <c r="J3016" t="s">
        <v>5831</v>
      </c>
    </row>
    <row r="3017" spans="7:10" x14ac:dyDescent="0.2">
      <c r="G3017" t="str">
        <f t="shared" si="109"/>
        <v>RX2LARCHWOOD CHILDRENS UNIT</v>
      </c>
      <c r="H3017" t="str">
        <f t="shared" si="110"/>
        <v>RX2</v>
      </c>
      <c r="I3017" t="s">
        <v>5834</v>
      </c>
      <c r="J3017" t="s">
        <v>5833</v>
      </c>
    </row>
    <row r="3018" spans="7:10" x14ac:dyDescent="0.2">
      <c r="G3018" t="str">
        <f t="shared" si="109"/>
        <v>RX2LEWES &amp; WEALDEN LDS</v>
      </c>
      <c r="H3018" t="str">
        <f t="shared" si="110"/>
        <v>RX2</v>
      </c>
      <c r="I3018" t="s">
        <v>5836</v>
      </c>
      <c r="J3018" t="s">
        <v>5835</v>
      </c>
    </row>
    <row r="3019" spans="7:10" x14ac:dyDescent="0.2">
      <c r="G3019" t="str">
        <f t="shared" si="109"/>
        <v>RX2LEWES VICTORIA HOSPITAL</v>
      </c>
      <c r="H3019" t="str">
        <f t="shared" si="110"/>
        <v>RX2</v>
      </c>
      <c r="I3019" t="s">
        <v>5838</v>
      </c>
      <c r="J3019" t="s">
        <v>5837</v>
      </c>
    </row>
    <row r="3020" spans="7:10" x14ac:dyDescent="0.2">
      <c r="G3020" t="str">
        <f t="shared" si="109"/>
        <v>RX2LILAC WARD</v>
      </c>
      <c r="H3020" t="str">
        <f t="shared" si="110"/>
        <v>RX2</v>
      </c>
      <c r="I3020" t="s">
        <v>5840</v>
      </c>
      <c r="J3020" t="s">
        <v>5839</v>
      </c>
    </row>
    <row r="3021" spans="7:10" x14ac:dyDescent="0.2">
      <c r="G3021" t="str">
        <f t="shared" si="109"/>
        <v>RX2LINWOOD</v>
      </c>
      <c r="H3021" t="str">
        <f t="shared" si="110"/>
        <v>RX2</v>
      </c>
      <c r="I3021" t="s">
        <v>5842</v>
      </c>
      <c r="J3021" t="s">
        <v>5841</v>
      </c>
    </row>
    <row r="3022" spans="7:10" x14ac:dyDescent="0.2">
      <c r="G3022" t="str">
        <f t="shared" si="109"/>
        <v>RX2LITTLECOTE CHILDRENS HOME</v>
      </c>
      <c r="H3022" t="str">
        <f t="shared" si="110"/>
        <v>RX2</v>
      </c>
      <c r="I3022" t="s">
        <v>5844</v>
      </c>
      <c r="J3022" t="s">
        <v>5843</v>
      </c>
    </row>
    <row r="3023" spans="7:10" x14ac:dyDescent="0.2">
      <c r="G3023" t="str">
        <f t="shared" si="109"/>
        <v>RX2MARTINS FARM</v>
      </c>
      <c r="H3023" t="str">
        <f t="shared" si="110"/>
        <v>RX2</v>
      </c>
      <c r="I3023" t="s">
        <v>5846</v>
      </c>
      <c r="J3023" t="s">
        <v>5845</v>
      </c>
    </row>
    <row r="3024" spans="7:10" x14ac:dyDescent="0.2">
      <c r="G3024" t="str">
        <f t="shared" si="109"/>
        <v>RX2MAYFIELD PLACE</v>
      </c>
      <c r="H3024" t="str">
        <f t="shared" si="110"/>
        <v>RX2</v>
      </c>
      <c r="I3024" t="s">
        <v>5848</v>
      </c>
      <c r="J3024" t="s">
        <v>5847</v>
      </c>
    </row>
    <row r="3025" spans="7:10" x14ac:dyDescent="0.2">
      <c r="G3025" t="str">
        <f t="shared" si="109"/>
        <v>RX2MEADOWFIELD</v>
      </c>
      <c r="H3025" t="str">
        <f t="shared" si="110"/>
        <v>RX2</v>
      </c>
      <c r="I3025" t="s">
        <v>5850</v>
      </c>
      <c r="J3025" t="s">
        <v>5849</v>
      </c>
    </row>
    <row r="3026" spans="7:10" x14ac:dyDescent="0.2">
      <c r="G3026" t="str">
        <f t="shared" si="109"/>
        <v>RX2MENTAL HEALTH BLOCK, HORSHAM HOSPITAL</v>
      </c>
      <c r="H3026" t="str">
        <f t="shared" si="110"/>
        <v>RX2</v>
      </c>
      <c r="I3026" t="s">
        <v>5852</v>
      </c>
      <c r="J3026" t="s">
        <v>5851</v>
      </c>
    </row>
    <row r="3027" spans="7:10" x14ac:dyDescent="0.2">
      <c r="G3027" t="str">
        <f t="shared" si="109"/>
        <v>RX2MERIDIAN WARD</v>
      </c>
      <c r="H3027" t="str">
        <f t="shared" si="110"/>
        <v>RX2</v>
      </c>
      <c r="I3027" t="s">
        <v>5854</v>
      </c>
      <c r="J3027" t="s">
        <v>5853</v>
      </c>
    </row>
    <row r="3028" spans="7:10" x14ac:dyDescent="0.2">
      <c r="G3028" t="str">
        <f t="shared" si="109"/>
        <v>RX2MID SUSSEX - LWWDT</v>
      </c>
      <c r="H3028" t="str">
        <f t="shared" si="110"/>
        <v>RX2</v>
      </c>
      <c r="I3028" t="s">
        <v>5856</v>
      </c>
      <c r="J3028" t="s">
        <v>5855</v>
      </c>
    </row>
    <row r="3029" spans="7:10" x14ac:dyDescent="0.2">
      <c r="G3029" t="str">
        <f t="shared" si="109"/>
        <v>RX2MIDHURST COMMUNITY HOSPITAL</v>
      </c>
      <c r="H3029" t="str">
        <f t="shared" si="110"/>
        <v>RX2</v>
      </c>
      <c r="I3029" t="s">
        <v>1200</v>
      </c>
      <c r="J3029" t="s">
        <v>5857</v>
      </c>
    </row>
    <row r="3030" spans="7:10" x14ac:dyDescent="0.2">
      <c r="G3030" t="str">
        <f t="shared" ref="G3030:G3077" si="111">H3030&amp;I3030</f>
        <v>RX2MILL VIEW HOSPITAL</v>
      </c>
      <c r="H3030" t="str">
        <f t="shared" si="110"/>
        <v>RX2</v>
      </c>
      <c r="I3030" t="s">
        <v>1202</v>
      </c>
      <c r="J3030" t="s">
        <v>5858</v>
      </c>
    </row>
    <row r="3031" spans="7:10" x14ac:dyDescent="0.2">
      <c r="G3031" t="str">
        <f t="shared" si="111"/>
        <v>RX2MILTON GRANGE</v>
      </c>
      <c r="H3031" t="str">
        <f t="shared" si="110"/>
        <v>RX2</v>
      </c>
      <c r="I3031" t="s">
        <v>5860</v>
      </c>
      <c r="J3031" t="s">
        <v>5859</v>
      </c>
    </row>
    <row r="3032" spans="7:10" x14ac:dyDescent="0.2">
      <c r="G3032" t="str">
        <f t="shared" si="111"/>
        <v>RX2MINSTRELS GALLERY</v>
      </c>
      <c r="H3032" t="str">
        <f t="shared" si="110"/>
        <v>RX2</v>
      </c>
      <c r="I3032" t="s">
        <v>5862</v>
      </c>
      <c r="J3032" t="s">
        <v>5861</v>
      </c>
    </row>
    <row r="3033" spans="7:10" x14ac:dyDescent="0.2">
      <c r="G3033" t="str">
        <f t="shared" si="111"/>
        <v>RX2MOAT CROFT</v>
      </c>
      <c r="H3033" t="str">
        <f t="shared" ref="H3033:H3080" si="112">LEFT(J3033,3)</f>
        <v>RX2</v>
      </c>
      <c r="I3033" t="s">
        <v>5864</v>
      </c>
      <c r="J3033" t="s">
        <v>5863</v>
      </c>
    </row>
    <row r="3034" spans="7:10" x14ac:dyDescent="0.2">
      <c r="G3034" t="str">
        <f t="shared" si="111"/>
        <v>RX2MORTUARY</v>
      </c>
      <c r="H3034" t="str">
        <f t="shared" si="112"/>
        <v>RX2</v>
      </c>
      <c r="I3034" t="s">
        <v>5866</v>
      </c>
      <c r="J3034" t="s">
        <v>5865</v>
      </c>
    </row>
    <row r="3035" spans="7:10" x14ac:dyDescent="0.2">
      <c r="G3035" t="str">
        <f t="shared" si="111"/>
        <v>RX2MOUNT DENYS</v>
      </c>
      <c r="H3035" t="str">
        <f t="shared" si="112"/>
        <v>RX2</v>
      </c>
      <c r="I3035" t="s">
        <v>5868</v>
      </c>
      <c r="J3035" t="s">
        <v>5867</v>
      </c>
    </row>
    <row r="3036" spans="7:10" x14ac:dyDescent="0.2">
      <c r="G3036" t="str">
        <f t="shared" si="111"/>
        <v>RX2NEVILL HOSPITAL</v>
      </c>
      <c r="H3036" t="str">
        <f t="shared" si="112"/>
        <v>RX2</v>
      </c>
      <c r="I3036" t="s">
        <v>1205</v>
      </c>
      <c r="J3036" t="s">
        <v>5869</v>
      </c>
    </row>
    <row r="3037" spans="7:10" x14ac:dyDescent="0.2">
      <c r="G3037" t="str">
        <f t="shared" si="111"/>
        <v>RX2NEWHAVEN HILLRISE DAY HOSPITAL</v>
      </c>
      <c r="H3037" t="str">
        <f t="shared" si="112"/>
        <v>RX2</v>
      </c>
      <c r="I3037" t="s">
        <v>5871</v>
      </c>
      <c r="J3037" t="s">
        <v>5870</v>
      </c>
    </row>
    <row r="3038" spans="7:10" x14ac:dyDescent="0.2">
      <c r="G3038" t="str">
        <f t="shared" si="111"/>
        <v>RX2NORTH WEST SUSSEX AOT</v>
      </c>
      <c r="H3038" t="str">
        <f t="shared" si="112"/>
        <v>RX2</v>
      </c>
      <c r="I3038" t="s">
        <v>5873</v>
      </c>
      <c r="J3038" t="s">
        <v>5872</v>
      </c>
    </row>
    <row r="3039" spans="7:10" x14ac:dyDescent="0.2">
      <c r="G3039" t="str">
        <f t="shared" si="111"/>
        <v>RX2NORTH WEST SUSSEX MAS</v>
      </c>
      <c r="H3039" t="str">
        <f t="shared" si="112"/>
        <v>RX2</v>
      </c>
      <c r="I3039" t="s">
        <v>5875</v>
      </c>
      <c r="J3039" t="s">
        <v>5874</v>
      </c>
    </row>
    <row r="3040" spans="7:10" x14ac:dyDescent="0.2">
      <c r="G3040" t="str">
        <f t="shared" si="111"/>
        <v>RX2NORTH WESTERN LWWDT</v>
      </c>
      <c r="H3040" t="str">
        <f t="shared" si="112"/>
        <v>RX2</v>
      </c>
      <c r="I3040" t="s">
        <v>5877</v>
      </c>
      <c r="J3040" t="s">
        <v>5876</v>
      </c>
    </row>
    <row r="3041" spans="7:10" x14ac:dyDescent="0.2">
      <c r="G3041" t="str">
        <f t="shared" si="111"/>
        <v>RX2NORTHDOWN</v>
      </c>
      <c r="H3041" t="str">
        <f t="shared" si="112"/>
        <v>RX2</v>
      </c>
      <c r="I3041" t="s">
        <v>5879</v>
      </c>
      <c r="J3041" t="s">
        <v>5878</v>
      </c>
    </row>
    <row r="3042" spans="7:10" x14ac:dyDescent="0.2">
      <c r="G3042" t="str">
        <f t="shared" si="111"/>
        <v>RX2OAK PARK</v>
      </c>
      <c r="H3042" t="str">
        <f t="shared" si="112"/>
        <v>RX2</v>
      </c>
      <c r="I3042" t="s">
        <v>5881</v>
      </c>
      <c r="J3042" t="s">
        <v>5880</v>
      </c>
    </row>
    <row r="3043" spans="7:10" x14ac:dyDescent="0.2">
      <c r="G3043" t="str">
        <f t="shared" si="111"/>
        <v>RX2OAKLANDS WARD</v>
      </c>
      <c r="H3043" t="str">
        <f t="shared" si="112"/>
        <v>RX2</v>
      </c>
      <c r="I3043" t="s">
        <v>5883</v>
      </c>
      <c r="J3043" t="s">
        <v>5882</v>
      </c>
    </row>
    <row r="3044" spans="7:10" x14ac:dyDescent="0.2">
      <c r="G3044" t="str">
        <f t="shared" si="111"/>
        <v>RX2OLD MILL SQUARE</v>
      </c>
      <c r="H3044" t="str">
        <f t="shared" si="112"/>
        <v>RX2</v>
      </c>
      <c r="I3044" t="s">
        <v>5885</v>
      </c>
      <c r="J3044" t="s">
        <v>5884</v>
      </c>
    </row>
    <row r="3045" spans="7:10" x14ac:dyDescent="0.2">
      <c r="G3045" t="str">
        <f t="shared" si="111"/>
        <v>RX2OLD STEINE (YMCA)</v>
      </c>
      <c r="H3045" t="str">
        <f t="shared" si="112"/>
        <v>RX2</v>
      </c>
      <c r="I3045" t="s">
        <v>5887</v>
      </c>
      <c r="J3045" t="s">
        <v>5886</v>
      </c>
    </row>
    <row r="3046" spans="7:10" x14ac:dyDescent="0.2">
      <c r="G3046" t="str">
        <f t="shared" si="111"/>
        <v>RX2PACK-IT (UNIT 17)</v>
      </c>
      <c r="H3046" t="str">
        <f t="shared" si="112"/>
        <v>RX2</v>
      </c>
      <c r="I3046" t="s">
        <v>5889</v>
      </c>
      <c r="J3046" t="s">
        <v>5888</v>
      </c>
    </row>
    <row r="3047" spans="7:10" x14ac:dyDescent="0.2">
      <c r="G3047" t="str">
        <f t="shared" si="111"/>
        <v>RX2PAVILLION WARD</v>
      </c>
      <c r="H3047" t="str">
        <f t="shared" si="112"/>
        <v>RX2</v>
      </c>
      <c r="I3047" t="s">
        <v>5891</v>
      </c>
      <c r="J3047" t="s">
        <v>5890</v>
      </c>
    </row>
    <row r="3048" spans="7:10" x14ac:dyDescent="0.2">
      <c r="G3048" t="str">
        <f t="shared" si="111"/>
        <v>RX2PRESTON HALL HOSPITAL</v>
      </c>
      <c r="H3048" t="str">
        <f t="shared" si="112"/>
        <v>RX2</v>
      </c>
      <c r="I3048" t="s">
        <v>5192</v>
      </c>
      <c r="J3048" t="s">
        <v>5892</v>
      </c>
    </row>
    <row r="3049" spans="7:10" x14ac:dyDescent="0.2">
      <c r="G3049" t="str">
        <f t="shared" si="111"/>
        <v>RX2PRESTON SKREENS</v>
      </c>
      <c r="H3049" t="str">
        <f t="shared" si="112"/>
        <v>RX2</v>
      </c>
      <c r="I3049" t="s">
        <v>5894</v>
      </c>
      <c r="J3049" t="s">
        <v>5893</v>
      </c>
    </row>
    <row r="3050" spans="7:10" x14ac:dyDescent="0.2">
      <c r="G3050" t="str">
        <f t="shared" si="111"/>
        <v>RX2PRIMROSE COTTAGES (1&amp;2)</v>
      </c>
      <c r="H3050" t="str">
        <f t="shared" si="112"/>
        <v>RX2</v>
      </c>
      <c r="I3050" t="s">
        <v>5896</v>
      </c>
      <c r="J3050" t="s">
        <v>5895</v>
      </c>
    </row>
    <row r="3051" spans="7:10" x14ac:dyDescent="0.2">
      <c r="G3051" t="str">
        <f t="shared" si="111"/>
        <v>RX2PRINCESS ROYAL HOSPITAL</v>
      </c>
      <c r="H3051" t="str">
        <f t="shared" si="112"/>
        <v>RX2</v>
      </c>
      <c r="I3051" t="s">
        <v>678</v>
      </c>
      <c r="J3051" t="s">
        <v>5897</v>
      </c>
    </row>
    <row r="3052" spans="7:10" x14ac:dyDescent="0.2">
      <c r="G3052" t="str">
        <f t="shared" si="111"/>
        <v>RX2PRINTING REHABILITATION UNIT</v>
      </c>
      <c r="H3052" t="str">
        <f t="shared" si="112"/>
        <v>RX2</v>
      </c>
      <c r="I3052" t="s">
        <v>5899</v>
      </c>
      <c r="J3052" t="s">
        <v>5898</v>
      </c>
    </row>
    <row r="3053" spans="7:10" x14ac:dyDescent="0.2">
      <c r="G3053" t="str">
        <f t="shared" si="111"/>
        <v>RX2QUEEN VICTORIA HOSPITAL</v>
      </c>
      <c r="H3053" t="str">
        <f t="shared" si="112"/>
        <v>RX2</v>
      </c>
      <c r="I3053" t="s">
        <v>1214</v>
      </c>
      <c r="J3053" t="s">
        <v>5900</v>
      </c>
    </row>
    <row r="3054" spans="7:10" x14ac:dyDescent="0.2">
      <c r="G3054" t="str">
        <f t="shared" si="111"/>
        <v>RX2REGENCY WARD</v>
      </c>
      <c r="H3054" t="str">
        <f t="shared" si="112"/>
        <v>RX2</v>
      </c>
      <c r="I3054" t="s">
        <v>5902</v>
      </c>
      <c r="J3054" t="s">
        <v>5901</v>
      </c>
    </row>
    <row r="3055" spans="7:10" x14ac:dyDescent="0.2">
      <c r="G3055" t="str">
        <f t="shared" si="111"/>
        <v>RX2ROBOROUGH DAY HOSPITAL</v>
      </c>
      <c r="H3055" t="str">
        <f t="shared" si="112"/>
        <v>RX2</v>
      </c>
      <c r="I3055" t="s">
        <v>5904</v>
      </c>
      <c r="J3055" t="s">
        <v>5903</v>
      </c>
    </row>
    <row r="3056" spans="7:10" x14ac:dyDescent="0.2">
      <c r="G3056" t="str">
        <f t="shared" si="111"/>
        <v>RX2ROSE WARD</v>
      </c>
      <c r="H3056" t="str">
        <f t="shared" si="112"/>
        <v>RX2</v>
      </c>
      <c r="I3056" t="s">
        <v>5906</v>
      </c>
      <c r="J3056" t="s">
        <v>5905</v>
      </c>
    </row>
    <row r="3057" spans="7:10" x14ac:dyDescent="0.2">
      <c r="G3057" t="str">
        <f t="shared" si="111"/>
        <v>RX2ROSEMARY PARK</v>
      </c>
      <c r="H3057" t="str">
        <f t="shared" si="112"/>
        <v>RX2</v>
      </c>
      <c r="I3057" t="s">
        <v>5908</v>
      </c>
      <c r="J3057" t="s">
        <v>5907</v>
      </c>
    </row>
    <row r="3058" spans="7:10" x14ac:dyDescent="0.2">
      <c r="G3058" t="str">
        <f t="shared" si="111"/>
        <v>RX2ROTHERFIELD MEWS (1&amp;2)</v>
      </c>
      <c r="H3058" t="str">
        <f t="shared" si="112"/>
        <v>RX2</v>
      </c>
      <c r="I3058" t="s">
        <v>5910</v>
      </c>
      <c r="J3058" t="s">
        <v>5909</v>
      </c>
    </row>
    <row r="3059" spans="7:10" x14ac:dyDescent="0.2">
      <c r="G3059" t="str">
        <f t="shared" si="111"/>
        <v>RX2ROYAL SUSSEX COUNTY HOSPITAL</v>
      </c>
      <c r="H3059" t="str">
        <f t="shared" si="112"/>
        <v>RX2</v>
      </c>
      <c r="I3059" t="s">
        <v>5912</v>
      </c>
      <c r="J3059" t="s">
        <v>5911</v>
      </c>
    </row>
    <row r="3060" spans="7:10" x14ac:dyDescent="0.2">
      <c r="G3060" t="str">
        <f t="shared" si="111"/>
        <v>RX2RUTLAND GARDENS</v>
      </c>
      <c r="H3060" t="str">
        <f t="shared" si="112"/>
        <v>RX2</v>
      </c>
      <c r="I3060" t="s">
        <v>14584</v>
      </c>
      <c r="J3060" t="s">
        <v>14585</v>
      </c>
    </row>
    <row r="3061" spans="7:10" x14ac:dyDescent="0.2">
      <c r="G3061" t="str">
        <f t="shared" si="111"/>
        <v>RX2RYE MEMORIAL HOSPITAL</v>
      </c>
      <c r="H3061" t="str">
        <f t="shared" si="112"/>
        <v>RX2</v>
      </c>
      <c r="I3061" t="s">
        <v>5914</v>
      </c>
      <c r="J3061" t="s">
        <v>5913</v>
      </c>
    </row>
    <row r="3062" spans="7:10" x14ac:dyDescent="0.2">
      <c r="G3062" t="str">
        <f t="shared" si="111"/>
        <v>RX2RYE MEMORIAL HOSPITAL</v>
      </c>
      <c r="H3062" t="str">
        <f t="shared" si="112"/>
        <v>RX2</v>
      </c>
      <c r="I3062" t="s">
        <v>5914</v>
      </c>
      <c r="J3062" t="s">
        <v>5915</v>
      </c>
    </row>
    <row r="3063" spans="7:10" x14ac:dyDescent="0.2">
      <c r="G3063" t="str">
        <f t="shared" si="111"/>
        <v>RX2SEAFORD DAY HOSPITAL</v>
      </c>
      <c r="H3063" t="str">
        <f t="shared" si="112"/>
        <v>RX2</v>
      </c>
      <c r="I3063" t="s">
        <v>5917</v>
      </c>
      <c r="J3063" t="s">
        <v>5916</v>
      </c>
    </row>
    <row r="3064" spans="7:10" x14ac:dyDescent="0.2">
      <c r="G3064" t="str">
        <f t="shared" si="111"/>
        <v>RX2SEASIDE CHILDRENS HOME</v>
      </c>
      <c r="H3064" t="str">
        <f t="shared" si="112"/>
        <v>RX2</v>
      </c>
      <c r="I3064" t="s">
        <v>5919</v>
      </c>
      <c r="J3064" t="s">
        <v>5918</v>
      </c>
    </row>
    <row r="3065" spans="7:10" x14ac:dyDescent="0.2">
      <c r="G3065" t="str">
        <f t="shared" si="111"/>
        <v>RX2SOUTHDOWN</v>
      </c>
      <c r="H3065" t="str">
        <f t="shared" si="112"/>
        <v>RX2</v>
      </c>
      <c r="I3065" t="s">
        <v>5921</v>
      </c>
      <c r="J3065" t="s">
        <v>5920</v>
      </c>
    </row>
    <row r="3066" spans="7:10" x14ac:dyDescent="0.2">
      <c r="G3066" t="str">
        <f t="shared" si="111"/>
        <v>RX2SOUTHLANDS HOSPITAL</v>
      </c>
      <c r="H3066" t="str">
        <f t="shared" si="112"/>
        <v>RX2</v>
      </c>
      <c r="I3066" t="s">
        <v>1224</v>
      </c>
      <c r="J3066" t="s">
        <v>5922</v>
      </c>
    </row>
    <row r="3067" spans="7:10" x14ac:dyDescent="0.2">
      <c r="G3067" t="str">
        <f t="shared" si="111"/>
        <v>RX2SPRINGVALE CMHC (EAST GRINSTEAD)</v>
      </c>
      <c r="H3067" t="str">
        <f t="shared" si="112"/>
        <v>RX2</v>
      </c>
      <c r="I3067" t="s">
        <v>5924</v>
      </c>
      <c r="J3067" t="s">
        <v>5923</v>
      </c>
    </row>
    <row r="3068" spans="7:10" x14ac:dyDescent="0.2">
      <c r="G3068" t="str">
        <f t="shared" si="111"/>
        <v>RX2ST RICHARDS HOSPITAL</v>
      </c>
      <c r="H3068" t="str">
        <f t="shared" si="112"/>
        <v>RX2</v>
      </c>
      <c r="I3068" t="s">
        <v>1228</v>
      </c>
      <c r="J3068" t="s">
        <v>5925</v>
      </c>
    </row>
    <row r="3069" spans="7:10" x14ac:dyDescent="0.2">
      <c r="G3069" t="str">
        <f t="shared" si="111"/>
        <v>RX2STOWFORD</v>
      </c>
      <c r="H3069" t="str">
        <f t="shared" si="112"/>
        <v>RX2</v>
      </c>
      <c r="I3069" t="s">
        <v>5927</v>
      </c>
      <c r="J3069" t="s">
        <v>5926</v>
      </c>
    </row>
    <row r="3070" spans="7:10" x14ac:dyDescent="0.2">
      <c r="G3070" t="str">
        <f t="shared" si="111"/>
        <v>RX2STURTON PLACE</v>
      </c>
      <c r="H3070" t="str">
        <f t="shared" si="112"/>
        <v>RX2</v>
      </c>
      <c r="I3070" t="s">
        <v>5929</v>
      </c>
      <c r="J3070" t="s">
        <v>5928</v>
      </c>
    </row>
    <row r="3071" spans="7:10" x14ac:dyDescent="0.2">
      <c r="G3071" t="str">
        <f t="shared" si="111"/>
        <v>RX2SUMMERFOLD CMHC (BURGESS HILL)</v>
      </c>
      <c r="H3071" t="str">
        <f t="shared" si="112"/>
        <v>RX2</v>
      </c>
      <c r="I3071" t="s">
        <v>5931</v>
      </c>
      <c r="J3071" t="s">
        <v>5930</v>
      </c>
    </row>
    <row r="3072" spans="7:10" x14ac:dyDescent="0.2">
      <c r="G3072" t="str">
        <f t="shared" si="111"/>
        <v>RX2SUSSEX BEACON</v>
      </c>
      <c r="H3072" t="str">
        <f t="shared" si="112"/>
        <v>RX2</v>
      </c>
      <c r="I3072" t="s">
        <v>5933</v>
      </c>
      <c r="J3072" t="s">
        <v>5932</v>
      </c>
    </row>
    <row r="3073" spans="7:10" x14ac:dyDescent="0.2">
      <c r="G3073" t="str">
        <f t="shared" si="111"/>
        <v>RX2SUSSEX CARE</v>
      </c>
      <c r="H3073" t="str">
        <f t="shared" si="112"/>
        <v>RX2</v>
      </c>
      <c r="I3073" t="s">
        <v>5935</v>
      </c>
      <c r="J3073" t="s">
        <v>5934</v>
      </c>
    </row>
    <row r="3074" spans="7:10" x14ac:dyDescent="0.2">
      <c r="G3074" t="str">
        <f t="shared" si="111"/>
        <v>RX2TEASEL CHILDRENS HOME</v>
      </c>
      <c r="H3074" t="str">
        <f t="shared" si="112"/>
        <v>RX2</v>
      </c>
      <c r="I3074" t="s">
        <v>5937</v>
      </c>
      <c r="J3074" t="s">
        <v>5936</v>
      </c>
    </row>
    <row r="3075" spans="7:10" x14ac:dyDescent="0.2">
      <c r="G3075" t="str">
        <f t="shared" si="111"/>
        <v>RX2THE BOURNE</v>
      </c>
      <c r="H3075" t="str">
        <f t="shared" si="112"/>
        <v>RX2</v>
      </c>
      <c r="I3075" t="s">
        <v>5939</v>
      </c>
      <c r="J3075" t="s">
        <v>5938</v>
      </c>
    </row>
    <row r="3076" spans="7:10" x14ac:dyDescent="0.2">
      <c r="G3076" t="str">
        <f t="shared" si="111"/>
        <v>RX2THE BRIDGE</v>
      </c>
      <c r="H3076" t="str">
        <f t="shared" si="112"/>
        <v>RX2</v>
      </c>
      <c r="I3076" t="s">
        <v>1701</v>
      </c>
      <c r="J3076" t="s">
        <v>5940</v>
      </c>
    </row>
    <row r="3077" spans="7:10" x14ac:dyDescent="0.2">
      <c r="G3077" t="str">
        <f t="shared" si="111"/>
        <v>RX2THE CEDARS</v>
      </c>
      <c r="H3077" t="str">
        <f t="shared" si="112"/>
        <v>RX2</v>
      </c>
      <c r="I3077" t="s">
        <v>3366</v>
      </c>
      <c r="J3077" t="s">
        <v>5941</v>
      </c>
    </row>
    <row r="3078" spans="7:10" x14ac:dyDescent="0.2">
      <c r="G3078" t="str">
        <f t="shared" ref="G3078:G3127" si="113">H3078&amp;I3078</f>
        <v>RX2THE CHAPEL (HELLINGLY SITE)</v>
      </c>
      <c r="H3078" t="str">
        <f t="shared" si="112"/>
        <v>RX2</v>
      </c>
      <c r="I3078" t="s">
        <v>5943</v>
      </c>
      <c r="J3078" t="s">
        <v>5942</v>
      </c>
    </row>
    <row r="3079" spans="7:10" x14ac:dyDescent="0.2">
      <c r="G3079" t="str">
        <f t="shared" si="113"/>
        <v>RX2THE COTTAGE - HORSHAM HOSPITAL</v>
      </c>
      <c r="H3079" t="str">
        <f t="shared" si="112"/>
        <v>RX2</v>
      </c>
      <c r="I3079" t="s">
        <v>5945</v>
      </c>
      <c r="J3079" t="s">
        <v>5944</v>
      </c>
    </row>
    <row r="3080" spans="7:10" x14ac:dyDescent="0.2">
      <c r="G3080" t="str">
        <f t="shared" si="113"/>
        <v>RX2THE CRECHE</v>
      </c>
      <c r="H3080" t="str">
        <f t="shared" si="112"/>
        <v>RX2</v>
      </c>
      <c r="I3080" t="s">
        <v>5947</v>
      </c>
      <c r="J3080" t="s">
        <v>5946</v>
      </c>
    </row>
    <row r="3081" spans="7:10" x14ac:dyDescent="0.2">
      <c r="G3081" t="str">
        <f t="shared" si="113"/>
        <v>RX2THE CYGNETS NURSERY</v>
      </c>
      <c r="H3081" t="str">
        <f t="shared" ref="H3081:H3130" si="114">LEFT(J3081,3)</f>
        <v>RX2</v>
      </c>
      <c r="I3081" t="s">
        <v>5949</v>
      </c>
      <c r="J3081" t="s">
        <v>5948</v>
      </c>
    </row>
    <row r="3082" spans="7:10" x14ac:dyDescent="0.2">
      <c r="G3082" t="str">
        <f t="shared" si="113"/>
        <v>RX2THE FIELDINGS</v>
      </c>
      <c r="H3082" t="str">
        <f t="shared" si="114"/>
        <v>RX2</v>
      </c>
      <c r="I3082" t="s">
        <v>5951</v>
      </c>
      <c r="J3082" t="s">
        <v>5950</v>
      </c>
    </row>
    <row r="3083" spans="7:10" x14ac:dyDescent="0.2">
      <c r="G3083" t="str">
        <f t="shared" si="113"/>
        <v>RX2THE FIRS</v>
      </c>
      <c r="H3083" t="str">
        <f t="shared" si="114"/>
        <v>RX2</v>
      </c>
      <c r="I3083" t="s">
        <v>3838</v>
      </c>
      <c r="J3083" t="s">
        <v>5952</v>
      </c>
    </row>
    <row r="3084" spans="7:10" x14ac:dyDescent="0.2">
      <c r="G3084" t="str">
        <f t="shared" si="113"/>
        <v>RX2THE GRANGE</v>
      </c>
      <c r="H3084" t="str">
        <f t="shared" si="114"/>
        <v>RX2</v>
      </c>
      <c r="I3084" t="s">
        <v>429</v>
      </c>
      <c r="J3084" t="s">
        <v>5953</v>
      </c>
    </row>
    <row r="3085" spans="7:10" x14ac:dyDescent="0.2">
      <c r="G3085" t="str">
        <f t="shared" si="113"/>
        <v>RX2THE HAROLD KIDD UNIT</v>
      </c>
      <c r="H3085" t="str">
        <f t="shared" si="114"/>
        <v>RX2</v>
      </c>
      <c r="I3085" t="s">
        <v>5955</v>
      </c>
      <c r="J3085" t="s">
        <v>5954</v>
      </c>
    </row>
    <row r="3086" spans="7:10" x14ac:dyDescent="0.2">
      <c r="G3086" t="str">
        <f t="shared" si="113"/>
        <v>RX2THE LARCHES</v>
      </c>
      <c r="H3086" t="str">
        <f t="shared" si="114"/>
        <v>RX2</v>
      </c>
      <c r="I3086" t="s">
        <v>5957</v>
      </c>
      <c r="J3086" t="s">
        <v>5956</v>
      </c>
    </row>
    <row r="3087" spans="7:10" x14ac:dyDescent="0.2">
      <c r="G3087" t="str">
        <f t="shared" si="113"/>
        <v>RX2THE MERTON</v>
      </c>
      <c r="H3087" t="str">
        <f t="shared" si="114"/>
        <v>RX2</v>
      </c>
      <c r="I3087" t="s">
        <v>5959</v>
      </c>
      <c r="J3087" t="s">
        <v>5958</v>
      </c>
    </row>
    <row r="3088" spans="7:10" x14ac:dyDescent="0.2">
      <c r="G3088" t="str">
        <f t="shared" si="113"/>
        <v>RX2THE PEARSON UNIT, MIDHURST COMMUNITY HOSPITAL</v>
      </c>
      <c r="H3088" t="str">
        <f t="shared" si="114"/>
        <v>RX2</v>
      </c>
      <c r="I3088" t="s">
        <v>5961</v>
      </c>
      <c r="J3088" t="s">
        <v>5960</v>
      </c>
    </row>
    <row r="3089" spans="7:10" x14ac:dyDescent="0.2">
      <c r="G3089" t="str">
        <f t="shared" si="113"/>
        <v>RX2THE RICHARD HOTHAM UNIT</v>
      </c>
      <c r="H3089" t="str">
        <f t="shared" si="114"/>
        <v>RX2</v>
      </c>
      <c r="I3089" t="s">
        <v>5963</v>
      </c>
      <c r="J3089" t="s">
        <v>5962</v>
      </c>
    </row>
    <row r="3090" spans="7:10" x14ac:dyDescent="0.2">
      <c r="G3090" t="str">
        <f t="shared" si="113"/>
        <v>RX2THE SALTINGS</v>
      </c>
      <c r="H3090" t="str">
        <f t="shared" si="114"/>
        <v>RX2</v>
      </c>
      <c r="I3090" t="s">
        <v>5965</v>
      </c>
      <c r="J3090" t="s">
        <v>5964</v>
      </c>
    </row>
    <row r="3091" spans="7:10" x14ac:dyDescent="0.2">
      <c r="G3091" t="str">
        <f t="shared" si="113"/>
        <v>RX2THE SANCTUARY</v>
      </c>
      <c r="H3091" t="str">
        <f t="shared" si="114"/>
        <v>RX2</v>
      </c>
      <c r="I3091" t="s">
        <v>5967</v>
      </c>
      <c r="J3091" t="s">
        <v>5966</v>
      </c>
    </row>
    <row r="3092" spans="7:10" x14ac:dyDescent="0.2">
      <c r="G3092" t="str">
        <f t="shared" si="113"/>
        <v>RX2THE SCOTT UNIT &amp; PAEDIATRIC DEVELOPMENT UNIT</v>
      </c>
      <c r="H3092" t="str">
        <f t="shared" si="114"/>
        <v>RX2</v>
      </c>
      <c r="I3092" t="s">
        <v>5969</v>
      </c>
      <c r="J3092" t="s">
        <v>5968</v>
      </c>
    </row>
    <row r="3093" spans="7:10" x14ac:dyDescent="0.2">
      <c r="G3093" t="str">
        <f t="shared" si="113"/>
        <v>RX2THE SUMMIT</v>
      </c>
      <c r="H3093" t="str">
        <f t="shared" si="114"/>
        <v>RX2</v>
      </c>
      <c r="I3093" t="s">
        <v>5971</v>
      </c>
      <c r="J3093" t="s">
        <v>5970</v>
      </c>
    </row>
    <row r="3094" spans="7:10" x14ac:dyDescent="0.2">
      <c r="G3094" t="str">
        <f t="shared" si="113"/>
        <v>RX2THE WEALD DAY HOSPITAL</v>
      </c>
      <c r="H3094" t="str">
        <f t="shared" si="114"/>
        <v>RX2</v>
      </c>
      <c r="I3094" t="s">
        <v>5973</v>
      </c>
      <c r="J3094" t="s">
        <v>5972</v>
      </c>
    </row>
    <row r="3095" spans="7:10" x14ac:dyDescent="0.2">
      <c r="G3095" t="str">
        <f t="shared" si="113"/>
        <v>RX2UNIT 5 CIGNETS</v>
      </c>
      <c r="H3095" t="str">
        <f t="shared" si="114"/>
        <v>RX2</v>
      </c>
      <c r="I3095" t="s">
        <v>5975</v>
      </c>
      <c r="J3095" t="s">
        <v>5974</v>
      </c>
    </row>
    <row r="3096" spans="7:10" x14ac:dyDescent="0.2">
      <c r="G3096" t="str">
        <f t="shared" si="113"/>
        <v>RX2VILLA WARD &amp; DOWNSVIEW</v>
      </c>
      <c r="H3096" t="str">
        <f t="shared" si="114"/>
        <v>RX2</v>
      </c>
      <c r="I3096" t="s">
        <v>5977</v>
      </c>
      <c r="J3096" t="s">
        <v>5976</v>
      </c>
    </row>
    <row r="3097" spans="7:10" x14ac:dyDescent="0.2">
      <c r="G3097" t="str">
        <f t="shared" si="113"/>
        <v>RX2WARNINGLID DAY HOSPITAL</v>
      </c>
      <c r="H3097" t="str">
        <f t="shared" si="114"/>
        <v>RX2</v>
      </c>
      <c r="I3097" t="s">
        <v>5979</v>
      </c>
      <c r="J3097" t="s">
        <v>5978</v>
      </c>
    </row>
    <row r="3098" spans="7:10" x14ac:dyDescent="0.2">
      <c r="G3098" t="str">
        <f t="shared" si="113"/>
        <v>RX2WEST SUSSEX DCS WEST</v>
      </c>
      <c r="H3098" t="str">
        <f t="shared" si="114"/>
        <v>RX2</v>
      </c>
      <c r="I3098" t="s">
        <v>5981</v>
      </c>
      <c r="J3098" t="s">
        <v>5980</v>
      </c>
    </row>
    <row r="3099" spans="7:10" x14ac:dyDescent="0.2">
      <c r="G3099" t="str">
        <f t="shared" si="113"/>
        <v>RX2WEST SUSSEX EIS NORTH</v>
      </c>
      <c r="H3099" t="str">
        <f t="shared" si="114"/>
        <v>RX2</v>
      </c>
      <c r="I3099" t="s">
        <v>5983</v>
      </c>
      <c r="J3099" t="s">
        <v>5982</v>
      </c>
    </row>
    <row r="3100" spans="7:10" x14ac:dyDescent="0.2">
      <c r="G3100" t="str">
        <f t="shared" si="113"/>
        <v>RX2WEST SUSSEX EIS WEST</v>
      </c>
      <c r="H3100" t="str">
        <f t="shared" si="114"/>
        <v>RX2</v>
      </c>
      <c r="I3100" t="s">
        <v>5985</v>
      </c>
      <c r="J3100" t="s">
        <v>5984</v>
      </c>
    </row>
    <row r="3101" spans="7:10" x14ac:dyDescent="0.2">
      <c r="G3101" t="str">
        <f t="shared" si="113"/>
        <v>RX2WEST SUSSEX MAS SOUTH</v>
      </c>
      <c r="H3101" t="str">
        <f t="shared" si="114"/>
        <v>RX2</v>
      </c>
      <c r="I3101" t="s">
        <v>5987</v>
      </c>
      <c r="J3101" t="s">
        <v>5986</v>
      </c>
    </row>
    <row r="3102" spans="7:10" x14ac:dyDescent="0.2">
      <c r="G3102" t="str">
        <f t="shared" si="113"/>
        <v>RX2WEST SUSSEX MAS WEST</v>
      </c>
      <c r="H3102" t="str">
        <f t="shared" si="114"/>
        <v>RX2</v>
      </c>
      <c r="I3102" t="s">
        <v>5989</v>
      </c>
      <c r="J3102" t="s">
        <v>5988</v>
      </c>
    </row>
    <row r="3103" spans="7:10" x14ac:dyDescent="0.2">
      <c r="G3103" t="str">
        <f t="shared" si="113"/>
        <v>RX2WESTERN SUSSEX ATS (AC)</v>
      </c>
      <c r="H3103" t="str">
        <f t="shared" si="114"/>
        <v>RX2</v>
      </c>
      <c r="I3103" t="s">
        <v>5991</v>
      </c>
      <c r="J3103" t="s">
        <v>5990</v>
      </c>
    </row>
    <row r="3104" spans="7:10" x14ac:dyDescent="0.2">
      <c r="G3104" t="str">
        <f t="shared" si="113"/>
        <v>RX2WESTERN SUSSEX ATS (BQ)</v>
      </c>
      <c r="H3104" t="str">
        <f t="shared" si="114"/>
        <v>RX2</v>
      </c>
      <c r="I3104" t="s">
        <v>5993</v>
      </c>
      <c r="J3104" t="s">
        <v>5992</v>
      </c>
    </row>
    <row r="3105" spans="7:10" x14ac:dyDescent="0.2">
      <c r="G3105" t="str">
        <f t="shared" si="113"/>
        <v>RX2WESTERN SUSSEX ATS (JS)</v>
      </c>
      <c r="H3105" t="str">
        <f t="shared" si="114"/>
        <v>RX2</v>
      </c>
      <c r="I3105" t="s">
        <v>5995</v>
      </c>
      <c r="J3105" t="s">
        <v>5994</v>
      </c>
    </row>
    <row r="3106" spans="7:10" x14ac:dyDescent="0.2">
      <c r="G3106" t="str">
        <f t="shared" si="113"/>
        <v>RX2WOODLANDS</v>
      </c>
      <c r="H3106" t="str">
        <f t="shared" si="114"/>
        <v>RX2</v>
      </c>
      <c r="I3106" t="s">
        <v>1721</v>
      </c>
      <c r="J3106" t="s">
        <v>5996</v>
      </c>
    </row>
    <row r="3107" spans="7:10" x14ac:dyDescent="0.2">
      <c r="G3107" t="str">
        <f t="shared" si="113"/>
        <v>RX2WOODSIDE</v>
      </c>
      <c r="H3107" t="str">
        <f t="shared" si="114"/>
        <v>RX2</v>
      </c>
      <c r="I3107" t="s">
        <v>460</v>
      </c>
      <c r="J3107" t="s">
        <v>5997</v>
      </c>
    </row>
    <row r="3108" spans="7:10" x14ac:dyDescent="0.2">
      <c r="G3108" t="str">
        <f t="shared" si="113"/>
        <v>RX2WOODSIDE ANNEXE</v>
      </c>
      <c r="H3108" t="str">
        <f t="shared" si="114"/>
        <v>RX2</v>
      </c>
      <c r="I3108" t="s">
        <v>5999</v>
      </c>
      <c r="J3108" t="s">
        <v>5998</v>
      </c>
    </row>
    <row r="3109" spans="7:10" x14ac:dyDescent="0.2">
      <c r="G3109" t="str">
        <f t="shared" si="113"/>
        <v>RX2WORTHING HOSPITAL</v>
      </c>
      <c r="H3109" t="str">
        <f t="shared" si="114"/>
        <v>RX2</v>
      </c>
      <c r="I3109" t="s">
        <v>1246</v>
      </c>
      <c r="J3109" t="s">
        <v>6000</v>
      </c>
    </row>
    <row r="3110" spans="7:10" x14ac:dyDescent="0.2">
      <c r="G3110" t="str">
        <f t="shared" si="113"/>
        <v>RX2YASMIN BYSIDE COMFORT</v>
      </c>
      <c r="H3110" t="str">
        <f t="shared" si="114"/>
        <v>RX2</v>
      </c>
      <c r="I3110" t="s">
        <v>6002</v>
      </c>
      <c r="J3110" t="s">
        <v>6001</v>
      </c>
    </row>
    <row r="3111" spans="7:10" x14ac:dyDescent="0.2">
      <c r="G3111" t="str">
        <f t="shared" si="113"/>
        <v>RX2ZACHARY MERTON HOSPITAL</v>
      </c>
      <c r="H3111" t="str">
        <f t="shared" si="114"/>
        <v>RX2</v>
      </c>
      <c r="I3111" t="s">
        <v>1248</v>
      </c>
      <c r="J3111" t="s">
        <v>6003</v>
      </c>
    </row>
    <row r="3112" spans="7:10" x14ac:dyDescent="0.2">
      <c r="G3112" t="str">
        <f t="shared" si="113"/>
        <v>RX3ABDALE HOUSE - COMMUNITY UNIT</v>
      </c>
      <c r="H3112" t="str">
        <f t="shared" si="114"/>
        <v>RX3</v>
      </c>
      <c r="I3112" t="s">
        <v>6005</v>
      </c>
      <c r="J3112" t="s">
        <v>6004</v>
      </c>
    </row>
    <row r="3113" spans="7:10" x14ac:dyDescent="0.2">
      <c r="G3113" t="str">
        <f t="shared" si="113"/>
        <v>RX3ACOMB GABLES (ACOMB GARTH)</v>
      </c>
      <c r="H3113" t="str">
        <f t="shared" si="114"/>
        <v>RX3</v>
      </c>
      <c r="I3113" t="s">
        <v>6007</v>
      </c>
      <c r="J3113" t="s">
        <v>6006</v>
      </c>
    </row>
    <row r="3114" spans="7:10" x14ac:dyDescent="0.2">
      <c r="G3114" t="str">
        <f t="shared" si="113"/>
        <v>RX3AFFECTIVE - FOXRUSH</v>
      </c>
      <c r="H3114" t="str">
        <f t="shared" si="114"/>
        <v>RX3</v>
      </c>
      <c r="I3114" t="s">
        <v>6009</v>
      </c>
      <c r="J3114" t="s">
        <v>6008</v>
      </c>
    </row>
    <row r="3115" spans="7:10" x14ac:dyDescent="0.2">
      <c r="G3115" t="str">
        <f t="shared" si="113"/>
        <v>RX3ASTBURY</v>
      </c>
      <c r="H3115" t="str">
        <f t="shared" si="114"/>
        <v>RX3</v>
      </c>
      <c r="I3115" t="s">
        <v>6011</v>
      </c>
      <c r="J3115" t="s">
        <v>6010</v>
      </c>
    </row>
    <row r="3116" spans="7:10" x14ac:dyDescent="0.2">
      <c r="G3116" t="str">
        <f t="shared" si="113"/>
        <v>RX3AUCKLAND PARK HOSPITAL</v>
      </c>
      <c r="H3116" t="str">
        <f t="shared" si="114"/>
        <v>RX3</v>
      </c>
      <c r="I3116" t="s">
        <v>6013</v>
      </c>
      <c r="J3116" t="s">
        <v>6012</v>
      </c>
    </row>
    <row r="3117" spans="7:10" x14ac:dyDescent="0.2">
      <c r="G3117" t="str">
        <f t="shared" si="113"/>
        <v>RX3AYSGARTH</v>
      </c>
      <c r="H3117" t="str">
        <f t="shared" si="114"/>
        <v>RX3</v>
      </c>
      <c r="I3117" t="s">
        <v>6015</v>
      </c>
      <c r="J3117" t="s">
        <v>6014</v>
      </c>
    </row>
    <row r="3118" spans="7:10" x14ac:dyDescent="0.2">
      <c r="G3118" t="str">
        <f t="shared" si="113"/>
        <v>RX3BANKFIELDS COURT THE LODGE</v>
      </c>
      <c r="H3118" t="str">
        <f t="shared" si="114"/>
        <v>RX3</v>
      </c>
      <c r="I3118" t="s">
        <v>6017</v>
      </c>
      <c r="J3118" t="s">
        <v>6016</v>
      </c>
    </row>
    <row r="3119" spans="7:10" x14ac:dyDescent="0.2">
      <c r="G3119" t="str">
        <f t="shared" si="113"/>
        <v>RX3BANKFIELDS COURT UNIT 1</v>
      </c>
      <c r="H3119" t="str">
        <f t="shared" si="114"/>
        <v>RX3</v>
      </c>
      <c r="I3119" t="s">
        <v>6019</v>
      </c>
      <c r="J3119" t="s">
        <v>6018</v>
      </c>
    </row>
    <row r="3120" spans="7:10" x14ac:dyDescent="0.2">
      <c r="G3120" t="str">
        <f t="shared" si="113"/>
        <v>RX3BANKFIELDS COURT UNIT 2</v>
      </c>
      <c r="H3120" t="str">
        <f t="shared" si="114"/>
        <v>RX3</v>
      </c>
      <c r="I3120" t="s">
        <v>6021</v>
      </c>
      <c r="J3120" t="s">
        <v>6020</v>
      </c>
    </row>
    <row r="3121" spans="7:10" x14ac:dyDescent="0.2">
      <c r="G3121" t="str">
        <f t="shared" si="113"/>
        <v>RX3BANKFIELDS COURT UNIT 3</v>
      </c>
      <c r="H3121" t="str">
        <f t="shared" si="114"/>
        <v>RX3</v>
      </c>
      <c r="I3121" t="s">
        <v>6023</v>
      </c>
      <c r="J3121" t="s">
        <v>6022</v>
      </c>
    </row>
    <row r="3122" spans="7:10" x14ac:dyDescent="0.2">
      <c r="G3122" t="str">
        <f t="shared" si="113"/>
        <v>RX3BANKFIELDS COURT UNIT 4</v>
      </c>
      <c r="H3122" t="str">
        <f t="shared" si="114"/>
        <v>RX3</v>
      </c>
      <c r="I3122" t="s">
        <v>6025</v>
      </c>
      <c r="J3122" t="s">
        <v>6024</v>
      </c>
    </row>
    <row r="3123" spans="7:10" x14ac:dyDescent="0.2">
      <c r="G3123" t="str">
        <f t="shared" si="113"/>
        <v>RX3C &amp; YPS 1</v>
      </c>
      <c r="H3123" t="str">
        <f t="shared" si="114"/>
        <v>RX3</v>
      </c>
      <c r="I3123" t="s">
        <v>6027</v>
      </c>
      <c r="J3123" t="s">
        <v>6026</v>
      </c>
    </row>
    <row r="3124" spans="7:10" x14ac:dyDescent="0.2">
      <c r="G3124" t="str">
        <f t="shared" si="113"/>
        <v>RX3C &amp; YPS 2</v>
      </c>
      <c r="H3124" t="str">
        <f t="shared" si="114"/>
        <v>RX3</v>
      </c>
      <c r="I3124" t="s">
        <v>6029</v>
      </c>
      <c r="J3124" t="s">
        <v>6028</v>
      </c>
    </row>
    <row r="3125" spans="7:10" x14ac:dyDescent="0.2">
      <c r="G3125" t="str">
        <f t="shared" si="113"/>
        <v>RX3C &amp; YPS CLS</v>
      </c>
      <c r="H3125" t="str">
        <f t="shared" si="114"/>
        <v>RX3</v>
      </c>
      <c r="I3125" t="s">
        <v>6031</v>
      </c>
      <c r="J3125" t="s">
        <v>6030</v>
      </c>
    </row>
    <row r="3126" spans="7:10" x14ac:dyDescent="0.2">
      <c r="G3126" t="str">
        <f t="shared" si="113"/>
        <v>RX3CAMPHILL VILLAGE TRUST</v>
      </c>
      <c r="H3126" t="str">
        <f t="shared" si="114"/>
        <v>RX3</v>
      </c>
      <c r="I3126" t="s">
        <v>6033</v>
      </c>
      <c r="J3126" t="s">
        <v>6032</v>
      </c>
    </row>
    <row r="3127" spans="7:10" x14ac:dyDescent="0.2">
      <c r="G3127" t="str">
        <f t="shared" si="113"/>
        <v>RX3CENTENARY SUITE</v>
      </c>
      <c r="H3127" t="str">
        <f t="shared" si="114"/>
        <v>RX3</v>
      </c>
      <c r="I3127" t="s">
        <v>6035</v>
      </c>
      <c r="J3127" t="s">
        <v>6034</v>
      </c>
    </row>
    <row r="3128" spans="7:10" x14ac:dyDescent="0.2">
      <c r="G3128" t="str">
        <f t="shared" ref="G3128:G3185" si="115">H3128&amp;I3128</f>
        <v>RX3CHERRY TREE HOUSE COMMUNITY</v>
      </c>
      <c r="H3128" t="str">
        <f t="shared" si="114"/>
        <v>RX3</v>
      </c>
      <c r="I3128" t="s">
        <v>6037</v>
      </c>
      <c r="J3128" t="s">
        <v>6036</v>
      </c>
    </row>
    <row r="3129" spans="7:10" x14ac:dyDescent="0.2">
      <c r="G3129" t="str">
        <f t="shared" si="115"/>
        <v>RX3CHILDRENS &amp; YOUNG PEOPLES(2)</v>
      </c>
      <c r="H3129" t="str">
        <f t="shared" si="114"/>
        <v>RX3</v>
      </c>
      <c r="I3129" t="s">
        <v>6039</v>
      </c>
      <c r="J3129" t="s">
        <v>6038</v>
      </c>
    </row>
    <row r="3130" spans="7:10" x14ac:dyDescent="0.2">
      <c r="G3130" t="str">
        <f t="shared" si="115"/>
        <v>RX3CHILDRENS &amp; YOUNG PEOPLES(3)</v>
      </c>
      <c r="H3130" t="str">
        <f t="shared" si="114"/>
        <v>RX3</v>
      </c>
      <c r="I3130" t="s">
        <v>6041</v>
      </c>
      <c r="J3130" t="s">
        <v>6040</v>
      </c>
    </row>
    <row r="3131" spans="7:10" x14ac:dyDescent="0.2">
      <c r="G3131" t="str">
        <f t="shared" si="115"/>
        <v>RX3COATHAM MEMORIAL HALL</v>
      </c>
      <c r="H3131" t="str">
        <f t="shared" ref="H3131:H3188" si="116">LEFT(J3131,3)</f>
        <v>RX3</v>
      </c>
      <c r="I3131" t="s">
        <v>6043</v>
      </c>
      <c r="J3131" t="s">
        <v>6042</v>
      </c>
    </row>
    <row r="3132" spans="7:10" x14ac:dyDescent="0.2">
      <c r="G3132" t="str">
        <f t="shared" si="115"/>
        <v>RX3CROSS LANE HOSPITAL AYCKBOURN</v>
      </c>
      <c r="H3132" t="str">
        <f t="shared" si="116"/>
        <v>RX3</v>
      </c>
      <c r="I3132" t="s">
        <v>6045</v>
      </c>
      <c r="J3132" t="s">
        <v>6044</v>
      </c>
    </row>
    <row r="3133" spans="7:10" x14ac:dyDescent="0.2">
      <c r="G3133" t="str">
        <f t="shared" si="115"/>
        <v>RX3CROSS LANE HOSPITAL ROWAN LEA</v>
      </c>
      <c r="H3133" t="str">
        <f t="shared" si="116"/>
        <v>RX3</v>
      </c>
      <c r="I3133" t="s">
        <v>6047</v>
      </c>
      <c r="J3133" t="s">
        <v>6046</v>
      </c>
    </row>
    <row r="3134" spans="7:10" x14ac:dyDescent="0.2">
      <c r="G3134" t="str">
        <f t="shared" si="115"/>
        <v>RX3CYPS - NORTH YORKSHIRE 1</v>
      </c>
      <c r="H3134" t="str">
        <f t="shared" si="116"/>
        <v>RX3</v>
      </c>
      <c r="I3134" t="s">
        <v>6049</v>
      </c>
      <c r="J3134" t="s">
        <v>6048</v>
      </c>
    </row>
    <row r="3135" spans="7:10" x14ac:dyDescent="0.2">
      <c r="G3135" t="str">
        <f t="shared" si="115"/>
        <v>RX3CYPS - NORTH YORKSHIRE 2</v>
      </c>
      <c r="H3135" t="str">
        <f t="shared" si="116"/>
        <v>RX3</v>
      </c>
      <c r="I3135" t="s">
        <v>6051</v>
      </c>
      <c r="J3135" t="s">
        <v>6050</v>
      </c>
    </row>
    <row r="3136" spans="7:10" x14ac:dyDescent="0.2">
      <c r="G3136" t="str">
        <f t="shared" si="115"/>
        <v>RX3DARLINGTON MEMORIAL ROWAN BUILDING</v>
      </c>
      <c r="H3136" t="str">
        <f t="shared" si="116"/>
        <v>RX3</v>
      </c>
      <c r="I3136" t="s">
        <v>6053</v>
      </c>
      <c r="J3136" t="s">
        <v>6052</v>
      </c>
    </row>
    <row r="3137" spans="7:10" x14ac:dyDescent="0.2">
      <c r="G3137" t="str">
        <f t="shared" si="115"/>
        <v>RX3EAST CLEVELAND HOSPITAL</v>
      </c>
      <c r="H3137" t="str">
        <f t="shared" si="116"/>
        <v>RX3</v>
      </c>
      <c r="I3137" t="s">
        <v>4252</v>
      </c>
      <c r="J3137" t="s">
        <v>6054</v>
      </c>
    </row>
    <row r="3138" spans="7:10" x14ac:dyDescent="0.2">
      <c r="G3138" t="str">
        <f t="shared" si="115"/>
        <v>RX3EATING DISORDERS OP</v>
      </c>
      <c r="H3138" t="str">
        <f t="shared" si="116"/>
        <v>RX3</v>
      </c>
      <c r="I3138" t="s">
        <v>6056</v>
      </c>
      <c r="J3138" t="s">
        <v>6055</v>
      </c>
    </row>
    <row r="3139" spans="7:10" x14ac:dyDescent="0.2">
      <c r="G3139" t="str">
        <f t="shared" si="115"/>
        <v>RX3EDEN HILL</v>
      </c>
      <c r="H3139" t="str">
        <f t="shared" si="116"/>
        <v>RX3</v>
      </c>
      <c r="I3139" t="s">
        <v>6058</v>
      </c>
      <c r="J3139" t="s">
        <v>6057</v>
      </c>
    </row>
    <row r="3140" spans="7:10" x14ac:dyDescent="0.2">
      <c r="G3140" t="str">
        <f t="shared" si="115"/>
        <v>RX3EIP (NP)</v>
      </c>
      <c r="H3140" t="str">
        <f t="shared" si="116"/>
        <v>RX3</v>
      </c>
      <c r="I3140" t="s">
        <v>6060</v>
      </c>
      <c r="J3140" t="s">
        <v>6059</v>
      </c>
    </row>
    <row r="3141" spans="7:10" x14ac:dyDescent="0.2">
      <c r="G3141" t="str">
        <f t="shared" si="115"/>
        <v>RX3ESTON &amp; EAST CLEVELAND OLD AGE PSYCH</v>
      </c>
      <c r="H3141" t="str">
        <f t="shared" si="116"/>
        <v>RX3</v>
      </c>
      <c r="I3141" t="s">
        <v>6062</v>
      </c>
      <c r="J3141" t="s">
        <v>6061</v>
      </c>
    </row>
    <row r="3142" spans="7:10" x14ac:dyDescent="0.2">
      <c r="G3142" t="str">
        <f t="shared" si="115"/>
        <v>RX3FORENSIC LD</v>
      </c>
      <c r="H3142" t="str">
        <f t="shared" si="116"/>
        <v>RX3</v>
      </c>
      <c r="I3142" t="s">
        <v>6064</v>
      </c>
      <c r="J3142" t="s">
        <v>6063</v>
      </c>
    </row>
    <row r="3143" spans="7:10" x14ac:dyDescent="0.2">
      <c r="G3143" t="str">
        <f t="shared" si="115"/>
        <v>RX3FOSS PARK HOSPITAL</v>
      </c>
      <c r="H3143" t="str">
        <f t="shared" si="116"/>
        <v>RX3</v>
      </c>
      <c r="I3143" t="s">
        <v>14153</v>
      </c>
      <c r="J3143" t="s">
        <v>14152</v>
      </c>
    </row>
    <row r="3144" spans="7:10" x14ac:dyDescent="0.2">
      <c r="G3144" t="str">
        <f t="shared" si="115"/>
        <v>RX3FOXRUSH AFFECTIVE DISORDER</v>
      </c>
      <c r="H3144" t="str">
        <f t="shared" si="116"/>
        <v>RX3</v>
      </c>
      <c r="I3144" t="s">
        <v>6065</v>
      </c>
      <c r="J3144" t="s">
        <v>6066</v>
      </c>
    </row>
    <row r="3145" spans="7:10" x14ac:dyDescent="0.2">
      <c r="G3145" t="str">
        <f t="shared" si="115"/>
        <v>RX3GEORGE HARDWICK FOUNDATION</v>
      </c>
      <c r="H3145" t="str">
        <f t="shared" si="116"/>
        <v>RX3</v>
      </c>
      <c r="I3145" t="s">
        <v>6068</v>
      </c>
      <c r="J3145" t="s">
        <v>6067</v>
      </c>
    </row>
    <row r="3146" spans="7:10" x14ac:dyDescent="0.2">
      <c r="G3146" t="str">
        <f t="shared" si="115"/>
        <v>RX3GOODALL (NP)</v>
      </c>
      <c r="H3146" t="str">
        <f t="shared" si="116"/>
        <v>RX3</v>
      </c>
      <c r="I3146" t="s">
        <v>6070</v>
      </c>
      <c r="J3146" t="s">
        <v>6069</v>
      </c>
    </row>
    <row r="3147" spans="7:10" x14ac:dyDescent="0.2">
      <c r="G3147" t="str">
        <f t="shared" si="115"/>
        <v>RX3GROUND FLOOR</v>
      </c>
      <c r="H3147" t="str">
        <f t="shared" si="116"/>
        <v>RX3</v>
      </c>
      <c r="I3147" t="s">
        <v>6072</v>
      </c>
      <c r="J3147" t="s">
        <v>6071</v>
      </c>
    </row>
    <row r="3148" spans="7:10" x14ac:dyDescent="0.2">
      <c r="G3148" t="str">
        <f t="shared" si="115"/>
        <v>RX3GUISBOROUGH GENERAL HOSPITAL</v>
      </c>
      <c r="H3148" t="str">
        <f t="shared" si="116"/>
        <v>RX3</v>
      </c>
      <c r="I3148" t="s">
        <v>6074</v>
      </c>
      <c r="J3148" t="s">
        <v>6073</v>
      </c>
    </row>
    <row r="3149" spans="7:10" x14ac:dyDescent="0.2">
      <c r="G3149" t="str">
        <f t="shared" si="115"/>
        <v>RX3H/POOL LD CHILDRENS SERV</v>
      </c>
      <c r="H3149" t="str">
        <f t="shared" si="116"/>
        <v>RX3</v>
      </c>
      <c r="I3149" t="s">
        <v>6076</v>
      </c>
      <c r="J3149" t="s">
        <v>6075</v>
      </c>
    </row>
    <row r="3150" spans="7:10" x14ac:dyDescent="0.2">
      <c r="G3150" t="str">
        <f t="shared" si="115"/>
        <v>RX3HARROGATE IHTT</v>
      </c>
      <c r="H3150" t="str">
        <f t="shared" si="116"/>
        <v>RX3</v>
      </c>
      <c r="I3150" t="s">
        <v>6078</v>
      </c>
      <c r="J3150" t="s">
        <v>6077</v>
      </c>
    </row>
    <row r="3151" spans="7:10" x14ac:dyDescent="0.2">
      <c r="G3151" t="str">
        <f t="shared" si="115"/>
        <v>RX3HARTLEPOOL CARERS ASSOCIATION</v>
      </c>
      <c r="H3151" t="str">
        <f t="shared" si="116"/>
        <v>RX3</v>
      </c>
      <c r="I3151" t="s">
        <v>6080</v>
      </c>
      <c r="J3151" t="s">
        <v>6079</v>
      </c>
    </row>
    <row r="3152" spans="7:10" x14ac:dyDescent="0.2">
      <c r="G3152" t="str">
        <f t="shared" si="115"/>
        <v>RX3KILTON VIEW</v>
      </c>
      <c r="H3152" t="str">
        <f t="shared" si="116"/>
        <v>RX3</v>
      </c>
      <c r="I3152" t="s">
        <v>6082</v>
      </c>
      <c r="J3152" t="s">
        <v>6081</v>
      </c>
    </row>
    <row r="3153" spans="7:10" x14ac:dyDescent="0.2">
      <c r="G3153" t="str">
        <f t="shared" si="115"/>
        <v>RX3LANCHESTER ROAD HOSPITAL</v>
      </c>
      <c r="H3153" t="str">
        <f t="shared" si="116"/>
        <v>RX3</v>
      </c>
      <c r="I3153" t="s">
        <v>6084</v>
      </c>
      <c r="J3153" t="s">
        <v>6083</v>
      </c>
    </row>
    <row r="3154" spans="7:10" x14ac:dyDescent="0.2">
      <c r="G3154" t="str">
        <f t="shared" si="115"/>
        <v>RX3LD - NORTH</v>
      </c>
      <c r="H3154" t="str">
        <f t="shared" si="116"/>
        <v>RX3</v>
      </c>
      <c r="I3154" t="s">
        <v>6086</v>
      </c>
      <c r="J3154" t="s">
        <v>6085</v>
      </c>
    </row>
    <row r="3155" spans="7:10" x14ac:dyDescent="0.2">
      <c r="G3155" t="str">
        <f t="shared" si="115"/>
        <v>RX3LD - SOUTH</v>
      </c>
      <c r="H3155" t="str">
        <f t="shared" si="116"/>
        <v>RX3</v>
      </c>
      <c r="I3155" t="s">
        <v>6088</v>
      </c>
      <c r="J3155" t="s">
        <v>6087</v>
      </c>
    </row>
    <row r="3156" spans="7:10" x14ac:dyDescent="0.2">
      <c r="G3156" t="str">
        <f t="shared" si="115"/>
        <v>RX3LD NORTH (1)</v>
      </c>
      <c r="H3156" t="str">
        <f t="shared" si="116"/>
        <v>RX3</v>
      </c>
      <c r="I3156" t="s">
        <v>6090</v>
      </c>
      <c r="J3156" t="s">
        <v>6089</v>
      </c>
    </row>
    <row r="3157" spans="7:10" x14ac:dyDescent="0.2">
      <c r="G3157" t="str">
        <f t="shared" si="115"/>
        <v>RX3LD NORTH (2)</v>
      </c>
      <c r="H3157" t="str">
        <f t="shared" si="116"/>
        <v>RX3</v>
      </c>
      <c r="I3157" t="s">
        <v>6092</v>
      </c>
      <c r="J3157" t="s">
        <v>6091</v>
      </c>
    </row>
    <row r="3158" spans="7:10" x14ac:dyDescent="0.2">
      <c r="G3158" t="str">
        <f t="shared" si="115"/>
        <v>RX3LD NORTH (3)</v>
      </c>
      <c r="H3158" t="str">
        <f t="shared" si="116"/>
        <v>RX3</v>
      </c>
      <c r="I3158" t="s">
        <v>6094</v>
      </c>
      <c r="J3158" t="s">
        <v>6093</v>
      </c>
    </row>
    <row r="3159" spans="7:10" x14ac:dyDescent="0.2">
      <c r="G3159" t="str">
        <f t="shared" si="115"/>
        <v>RX3LD SOUTH 2</v>
      </c>
      <c r="H3159" t="str">
        <f t="shared" si="116"/>
        <v>RX3</v>
      </c>
      <c r="I3159" t="s">
        <v>6096</v>
      </c>
      <c r="J3159" t="s">
        <v>6095</v>
      </c>
    </row>
    <row r="3160" spans="7:10" x14ac:dyDescent="0.2">
      <c r="G3160" t="str">
        <f t="shared" si="115"/>
        <v>RX3LUNEDALE</v>
      </c>
      <c r="H3160" t="str">
        <f t="shared" si="116"/>
        <v>RX3</v>
      </c>
      <c r="I3160" t="s">
        <v>6098</v>
      </c>
      <c r="J3160" t="s">
        <v>6097</v>
      </c>
    </row>
    <row r="3161" spans="7:10" x14ac:dyDescent="0.2">
      <c r="G3161" t="str">
        <f t="shared" si="115"/>
        <v>RX3LUSTRUM VALE</v>
      </c>
      <c r="H3161" t="str">
        <f t="shared" si="116"/>
        <v>RX3</v>
      </c>
      <c r="I3161" t="s">
        <v>6100</v>
      </c>
      <c r="J3161" t="s">
        <v>6099</v>
      </c>
    </row>
    <row r="3162" spans="7:10" x14ac:dyDescent="0.2">
      <c r="G3162" t="str">
        <f t="shared" si="115"/>
        <v>RX3LUSTRUM VALE MHSOP NMP</v>
      </c>
      <c r="H3162" t="str">
        <f t="shared" si="116"/>
        <v>RX3</v>
      </c>
      <c r="I3162" t="s">
        <v>6102</v>
      </c>
      <c r="J3162" t="s">
        <v>6101</v>
      </c>
    </row>
    <row r="3163" spans="7:10" x14ac:dyDescent="0.2">
      <c r="G3163" t="str">
        <f t="shared" si="115"/>
        <v>RX3M'BRO MHSOP SECTOR 2</v>
      </c>
      <c r="H3163" t="str">
        <f t="shared" si="116"/>
        <v>RX3</v>
      </c>
      <c r="I3163" t="s">
        <v>6104</v>
      </c>
      <c r="J3163" t="s">
        <v>6103</v>
      </c>
    </row>
    <row r="3164" spans="7:10" x14ac:dyDescent="0.2">
      <c r="G3164" t="str">
        <f t="shared" si="115"/>
        <v>RX3MEADOWFIELDS COMMUNITY UNIT - AKA NELSON COURT CUE</v>
      </c>
      <c r="H3164" t="str">
        <f t="shared" si="116"/>
        <v>RX3</v>
      </c>
      <c r="I3164" t="s">
        <v>6106</v>
      </c>
      <c r="J3164" t="s">
        <v>6105</v>
      </c>
    </row>
    <row r="3165" spans="7:10" x14ac:dyDescent="0.2">
      <c r="G3165" t="str">
        <f t="shared" si="115"/>
        <v>RX3MENTAL HEALTH UNIT - FRIARAGE HOSPITAL</v>
      </c>
      <c r="H3165" t="str">
        <f t="shared" si="116"/>
        <v>RX3</v>
      </c>
      <c r="I3165" t="s">
        <v>6108</v>
      </c>
      <c r="J3165" t="s">
        <v>6107</v>
      </c>
    </row>
    <row r="3166" spans="7:10" x14ac:dyDescent="0.2">
      <c r="G3166" t="str">
        <f t="shared" si="115"/>
        <v>RX3MHSOP - APK NP 2</v>
      </c>
      <c r="H3166" t="str">
        <f t="shared" si="116"/>
        <v>RX3</v>
      </c>
      <c r="I3166" t="s">
        <v>6110</v>
      </c>
      <c r="J3166" t="s">
        <v>6109</v>
      </c>
    </row>
    <row r="3167" spans="7:10" x14ac:dyDescent="0.2">
      <c r="G3167" t="str">
        <f t="shared" si="115"/>
        <v>RX3MHSOP - NORTH YORKSHIRE 1</v>
      </c>
      <c r="H3167" t="str">
        <f t="shared" si="116"/>
        <v>RX3</v>
      </c>
      <c r="I3167" t="s">
        <v>6112</v>
      </c>
      <c r="J3167" t="s">
        <v>6111</v>
      </c>
    </row>
    <row r="3168" spans="7:10" x14ac:dyDescent="0.2">
      <c r="G3168" t="str">
        <f t="shared" si="115"/>
        <v>RX3MHSOP - NORTH YORKSHIRE 2</v>
      </c>
      <c r="H3168" t="str">
        <f t="shared" si="116"/>
        <v>RX3</v>
      </c>
      <c r="I3168" t="s">
        <v>6114</v>
      </c>
      <c r="J3168" t="s">
        <v>6113</v>
      </c>
    </row>
    <row r="3169" spans="7:10" x14ac:dyDescent="0.2">
      <c r="G3169" t="str">
        <f t="shared" si="115"/>
        <v>RX3MHSOP - NORTH YORKSHIRE 3</v>
      </c>
      <c r="H3169" t="str">
        <f t="shared" si="116"/>
        <v>RX3</v>
      </c>
      <c r="I3169" t="s">
        <v>6116</v>
      </c>
      <c r="J3169" t="s">
        <v>6115</v>
      </c>
    </row>
    <row r="3170" spans="7:10" x14ac:dyDescent="0.2">
      <c r="G3170" t="str">
        <f t="shared" si="115"/>
        <v>RX3MHSOP AP NP</v>
      </c>
      <c r="H3170" t="str">
        <f t="shared" si="116"/>
        <v>RX3</v>
      </c>
      <c r="I3170" t="s">
        <v>6118</v>
      </c>
      <c r="J3170" t="s">
        <v>6117</v>
      </c>
    </row>
    <row r="3171" spans="7:10" x14ac:dyDescent="0.2">
      <c r="G3171" t="str">
        <f t="shared" si="115"/>
        <v>RX3MHSOP APK NP</v>
      </c>
      <c r="H3171" t="str">
        <f t="shared" si="116"/>
        <v>RX3</v>
      </c>
      <c r="I3171" t="s">
        <v>6120</v>
      </c>
      <c r="J3171" t="s">
        <v>6119</v>
      </c>
    </row>
    <row r="3172" spans="7:10" x14ac:dyDescent="0.2">
      <c r="G3172" t="str">
        <f t="shared" si="115"/>
        <v>RX3MHSOP LR (NP)</v>
      </c>
      <c r="H3172" t="str">
        <f t="shared" si="116"/>
        <v>RX3</v>
      </c>
      <c r="I3172" t="s">
        <v>6122</v>
      </c>
      <c r="J3172" t="s">
        <v>6121</v>
      </c>
    </row>
    <row r="3173" spans="7:10" x14ac:dyDescent="0.2">
      <c r="G3173" t="str">
        <f t="shared" si="115"/>
        <v>RX3MHSOP M'BRO 2 NMP</v>
      </c>
      <c r="H3173" t="str">
        <f t="shared" si="116"/>
        <v>RX3</v>
      </c>
      <c r="I3173" t="s">
        <v>6124</v>
      </c>
      <c r="J3173" t="s">
        <v>6123</v>
      </c>
    </row>
    <row r="3174" spans="7:10" x14ac:dyDescent="0.2">
      <c r="G3174" t="str">
        <f t="shared" si="115"/>
        <v>RX3MHSOP NP</v>
      </c>
      <c r="H3174" t="str">
        <f t="shared" si="116"/>
        <v>RX3</v>
      </c>
      <c r="I3174" t="s">
        <v>6126</v>
      </c>
      <c r="J3174" t="s">
        <v>6125</v>
      </c>
    </row>
    <row r="3175" spans="7:10" x14ac:dyDescent="0.2">
      <c r="G3175" t="str">
        <f t="shared" si="115"/>
        <v>RX3MHSOP SB (NP)</v>
      </c>
      <c r="H3175" t="str">
        <f t="shared" si="116"/>
        <v>RX3</v>
      </c>
      <c r="I3175" t="s">
        <v>6128</v>
      </c>
      <c r="J3175" t="s">
        <v>6127</v>
      </c>
    </row>
    <row r="3176" spans="7:10" x14ac:dyDescent="0.2">
      <c r="G3176" t="str">
        <f t="shared" si="115"/>
        <v>RX3NMP - H'POOL AFF &amp; PSYCH</v>
      </c>
      <c r="H3176" t="str">
        <f t="shared" si="116"/>
        <v>RX3</v>
      </c>
      <c r="I3176" t="s">
        <v>6130</v>
      </c>
      <c r="J3176" t="s">
        <v>6129</v>
      </c>
    </row>
    <row r="3177" spans="7:10" x14ac:dyDescent="0.2">
      <c r="G3177" t="str">
        <f t="shared" si="115"/>
        <v>RX3NMP - LD H'GATE</v>
      </c>
      <c r="H3177" t="str">
        <f t="shared" si="116"/>
        <v>RX3</v>
      </c>
      <c r="I3177" t="s">
        <v>6132</v>
      </c>
      <c r="J3177" t="s">
        <v>6131</v>
      </c>
    </row>
    <row r="3178" spans="7:10" x14ac:dyDescent="0.2">
      <c r="G3178" t="str">
        <f t="shared" si="115"/>
        <v>RX3NMP - MHSOP H'GATE</v>
      </c>
      <c r="H3178" t="str">
        <f t="shared" si="116"/>
        <v>RX3</v>
      </c>
      <c r="I3178" t="s">
        <v>6134</v>
      </c>
      <c r="J3178" t="s">
        <v>6133</v>
      </c>
    </row>
    <row r="3179" spans="7:10" x14ac:dyDescent="0.2">
      <c r="G3179" t="str">
        <f t="shared" si="115"/>
        <v>RX3NMP - MHSOP STOCKTON</v>
      </c>
      <c r="H3179" t="str">
        <f t="shared" si="116"/>
        <v>RX3</v>
      </c>
      <c r="I3179" t="s">
        <v>6136</v>
      </c>
      <c r="J3179" t="s">
        <v>6135</v>
      </c>
    </row>
    <row r="3180" spans="7:10" x14ac:dyDescent="0.2">
      <c r="G3180" t="str">
        <f t="shared" si="115"/>
        <v>RX3NMP EASINGTON</v>
      </c>
      <c r="H3180" t="str">
        <f t="shared" si="116"/>
        <v>RX3</v>
      </c>
      <c r="I3180" t="s">
        <v>6138</v>
      </c>
      <c r="J3180" t="s">
        <v>6137</v>
      </c>
    </row>
    <row r="3181" spans="7:10" x14ac:dyDescent="0.2">
      <c r="G3181" t="str">
        <f t="shared" si="115"/>
        <v>RX3NMP LAKESIDE AFF DIS</v>
      </c>
      <c r="H3181" t="str">
        <f t="shared" si="116"/>
        <v>RX3</v>
      </c>
      <c r="I3181" t="s">
        <v>6140</v>
      </c>
      <c r="J3181" t="s">
        <v>6139</v>
      </c>
    </row>
    <row r="3182" spans="7:10" x14ac:dyDescent="0.2">
      <c r="G3182" t="str">
        <f t="shared" si="115"/>
        <v>RX3NMP MHSOP HARTLEPOOL</v>
      </c>
      <c r="H3182" t="str">
        <f t="shared" si="116"/>
        <v>RX3</v>
      </c>
      <c r="I3182" t="s">
        <v>6142</v>
      </c>
      <c r="J3182" t="s">
        <v>6141</v>
      </c>
    </row>
    <row r="3183" spans="7:10" x14ac:dyDescent="0.2">
      <c r="G3183" t="str">
        <f t="shared" si="115"/>
        <v>RX3NMP PARKSIDE PSYCHOSIS</v>
      </c>
      <c r="H3183" t="str">
        <f t="shared" si="116"/>
        <v>RX3</v>
      </c>
      <c r="I3183" t="s">
        <v>6144</v>
      </c>
      <c r="J3183" t="s">
        <v>6143</v>
      </c>
    </row>
    <row r="3184" spans="7:10" x14ac:dyDescent="0.2">
      <c r="G3184" t="str">
        <f t="shared" si="115"/>
        <v>RX3NORTH END NP</v>
      </c>
      <c r="H3184" t="str">
        <f t="shared" si="116"/>
        <v>RX3</v>
      </c>
      <c r="I3184" t="s">
        <v>6146</v>
      </c>
      <c r="J3184" t="s">
        <v>6145</v>
      </c>
    </row>
    <row r="3185" spans="7:10" x14ac:dyDescent="0.2">
      <c r="G3185" t="str">
        <f t="shared" si="115"/>
        <v>RX3NP PETERLEE HC</v>
      </c>
      <c r="H3185" t="str">
        <f t="shared" si="116"/>
        <v>RX3</v>
      </c>
      <c r="I3185" t="s">
        <v>6148</v>
      </c>
      <c r="J3185" t="s">
        <v>6147</v>
      </c>
    </row>
    <row r="3186" spans="7:10" x14ac:dyDescent="0.2">
      <c r="G3186" t="str">
        <f t="shared" ref="G3186:G3248" si="117">H3186&amp;I3186</f>
        <v>RX3OAK RISE</v>
      </c>
      <c r="H3186" t="str">
        <f t="shared" si="116"/>
        <v>RX3</v>
      </c>
      <c r="I3186" t="s">
        <v>1564</v>
      </c>
      <c r="J3186" t="s">
        <v>6149</v>
      </c>
    </row>
    <row r="3187" spans="7:10" x14ac:dyDescent="0.2">
      <c r="G3187" t="str">
        <f t="shared" si="117"/>
        <v>RX3OAKWOOD UNIT</v>
      </c>
      <c r="H3187" t="str">
        <f t="shared" si="116"/>
        <v>RX3</v>
      </c>
      <c r="I3187" t="s">
        <v>6151</v>
      </c>
      <c r="J3187" t="s">
        <v>6150</v>
      </c>
    </row>
    <row r="3188" spans="7:10" x14ac:dyDescent="0.2">
      <c r="G3188" t="str">
        <f t="shared" si="117"/>
        <v>RX3OLD AGE PSYCH</v>
      </c>
      <c r="H3188" t="str">
        <f t="shared" si="116"/>
        <v>RX3</v>
      </c>
      <c r="I3188" t="s">
        <v>6153</v>
      </c>
      <c r="J3188" t="s">
        <v>6152</v>
      </c>
    </row>
    <row r="3189" spans="7:10" x14ac:dyDescent="0.2">
      <c r="G3189" t="str">
        <f t="shared" si="117"/>
        <v>RX3PARK HOUSE</v>
      </c>
      <c r="H3189" t="str">
        <f t="shared" ref="H3189:H3248" si="118">LEFT(J3189,3)</f>
        <v>RX3</v>
      </c>
      <c r="I3189" t="s">
        <v>6155</v>
      </c>
      <c r="J3189" t="s">
        <v>6154</v>
      </c>
    </row>
    <row r="3190" spans="7:10" x14ac:dyDescent="0.2">
      <c r="G3190" t="str">
        <f t="shared" si="117"/>
        <v>RX3PARK VIEW</v>
      </c>
      <c r="H3190" t="str">
        <f t="shared" si="118"/>
        <v>RX3</v>
      </c>
      <c r="I3190" t="s">
        <v>6157</v>
      </c>
      <c r="J3190" t="s">
        <v>6156</v>
      </c>
    </row>
    <row r="3191" spans="7:10" x14ac:dyDescent="0.2">
      <c r="G3191" t="str">
        <f t="shared" si="117"/>
        <v>RX3PARKSIDE BILLINGHAM</v>
      </c>
      <c r="H3191" t="str">
        <f t="shared" si="118"/>
        <v>RX3</v>
      </c>
      <c r="I3191" t="s">
        <v>6159</v>
      </c>
      <c r="J3191" t="s">
        <v>6158</v>
      </c>
    </row>
    <row r="3192" spans="7:10" x14ac:dyDescent="0.2">
      <c r="G3192" t="str">
        <f t="shared" si="117"/>
        <v>RX3PARKSIDE MIDDLESBROUGH</v>
      </c>
      <c r="H3192" t="str">
        <f t="shared" si="118"/>
        <v>RX3</v>
      </c>
      <c r="I3192" t="s">
        <v>6161</v>
      </c>
      <c r="J3192" t="s">
        <v>6160</v>
      </c>
    </row>
    <row r="3193" spans="7:10" x14ac:dyDescent="0.2">
      <c r="G3193" t="str">
        <f t="shared" si="117"/>
        <v>RX3PARKSIDE PSYCHOSIS NMP</v>
      </c>
      <c r="H3193" t="str">
        <f t="shared" si="118"/>
        <v>RX3</v>
      </c>
      <c r="I3193" t="s">
        <v>6163</v>
      </c>
      <c r="J3193" t="s">
        <v>6162</v>
      </c>
    </row>
    <row r="3194" spans="7:10" x14ac:dyDescent="0.2">
      <c r="G3194" t="str">
        <f t="shared" si="117"/>
        <v>RX3PEPPERMILL COURT COMMUNITY UNIT</v>
      </c>
      <c r="H3194" t="str">
        <f t="shared" si="118"/>
        <v>RX3</v>
      </c>
      <c r="I3194" t="s">
        <v>6165</v>
      </c>
      <c r="J3194" t="s">
        <v>6164</v>
      </c>
    </row>
    <row r="3195" spans="7:10" x14ac:dyDescent="0.2">
      <c r="G3195" t="str">
        <f t="shared" si="117"/>
        <v>RX3PETERLEE COMMUNITY HOSPITAL</v>
      </c>
      <c r="H3195" t="str">
        <f t="shared" si="118"/>
        <v>RX3</v>
      </c>
      <c r="I3195" t="s">
        <v>4801</v>
      </c>
      <c r="J3195" t="s">
        <v>6166</v>
      </c>
    </row>
    <row r="3196" spans="7:10" x14ac:dyDescent="0.2">
      <c r="G3196" t="str">
        <f t="shared" si="117"/>
        <v>RX3POA</v>
      </c>
      <c r="H3196" t="str">
        <f t="shared" si="118"/>
        <v>RX3</v>
      </c>
      <c r="I3196" t="s">
        <v>6168</v>
      </c>
      <c r="J3196" t="s">
        <v>6167</v>
      </c>
    </row>
    <row r="3197" spans="7:10" x14ac:dyDescent="0.2">
      <c r="G3197" t="str">
        <f t="shared" si="117"/>
        <v>RX3POA - CLS BL UNIT</v>
      </c>
      <c r="H3197" t="str">
        <f t="shared" si="118"/>
        <v>RX3</v>
      </c>
      <c r="I3197" t="s">
        <v>6170</v>
      </c>
      <c r="J3197" t="s">
        <v>6169</v>
      </c>
    </row>
    <row r="3198" spans="7:10" x14ac:dyDescent="0.2">
      <c r="G3198" t="str">
        <f t="shared" si="117"/>
        <v>RX3POA - DARLINGTON WEST PARK 1</v>
      </c>
      <c r="H3198" t="str">
        <f t="shared" si="118"/>
        <v>RX3</v>
      </c>
      <c r="I3198" t="s">
        <v>6172</v>
      </c>
      <c r="J3198" t="s">
        <v>6171</v>
      </c>
    </row>
    <row r="3199" spans="7:10" x14ac:dyDescent="0.2">
      <c r="G3199" t="str">
        <f t="shared" si="117"/>
        <v>RX3POA - DARLINGTON WEST PARK 2</v>
      </c>
      <c r="H3199" t="str">
        <f t="shared" si="118"/>
        <v>RX3</v>
      </c>
      <c r="I3199" t="s">
        <v>6174</v>
      </c>
      <c r="J3199" t="s">
        <v>6173</v>
      </c>
    </row>
    <row r="3200" spans="7:10" x14ac:dyDescent="0.2">
      <c r="G3200" t="str">
        <f t="shared" si="117"/>
        <v>RX3POA - DDALES APARK 1</v>
      </c>
      <c r="H3200" t="str">
        <f t="shared" si="118"/>
        <v>RX3</v>
      </c>
      <c r="I3200" t="s">
        <v>6176</v>
      </c>
      <c r="J3200" t="s">
        <v>6175</v>
      </c>
    </row>
    <row r="3201" spans="7:10" x14ac:dyDescent="0.2">
      <c r="G3201" t="str">
        <f t="shared" si="117"/>
        <v>RX3POA - DDALES APARK 2</v>
      </c>
      <c r="H3201" t="str">
        <f t="shared" si="118"/>
        <v>RX3</v>
      </c>
      <c r="I3201" t="s">
        <v>6178</v>
      </c>
      <c r="J3201" t="s">
        <v>6177</v>
      </c>
    </row>
    <row r="3202" spans="7:10" x14ac:dyDescent="0.2">
      <c r="G3202" t="str">
        <f t="shared" si="117"/>
        <v>RX3POA - DERWENTSIDE CH 1</v>
      </c>
      <c r="H3202" t="str">
        <f t="shared" si="118"/>
        <v>RX3</v>
      </c>
      <c r="I3202" t="s">
        <v>6180</v>
      </c>
      <c r="J3202" t="s">
        <v>6179</v>
      </c>
    </row>
    <row r="3203" spans="7:10" x14ac:dyDescent="0.2">
      <c r="G3203" t="str">
        <f t="shared" si="117"/>
        <v>RX3POA - DERWENTSIDE CH 2</v>
      </c>
      <c r="H3203" t="str">
        <f t="shared" si="118"/>
        <v>RX3</v>
      </c>
      <c r="I3203" t="s">
        <v>6182</v>
      </c>
      <c r="J3203" t="s">
        <v>6181</v>
      </c>
    </row>
    <row r="3204" spans="7:10" x14ac:dyDescent="0.2">
      <c r="G3204" t="str">
        <f t="shared" si="117"/>
        <v>RX3POA - DURHAM BL UNIT</v>
      </c>
      <c r="H3204" t="str">
        <f t="shared" si="118"/>
        <v>RX3</v>
      </c>
      <c r="I3204" t="s">
        <v>6184</v>
      </c>
      <c r="J3204" t="s">
        <v>6183</v>
      </c>
    </row>
    <row r="3205" spans="7:10" x14ac:dyDescent="0.2">
      <c r="G3205" t="str">
        <f t="shared" si="117"/>
        <v>RX3POA - SEDGEFIELD</v>
      </c>
      <c r="H3205" t="str">
        <f t="shared" si="118"/>
        <v>RX3</v>
      </c>
      <c r="I3205" t="s">
        <v>6186</v>
      </c>
      <c r="J3205" t="s">
        <v>6185</v>
      </c>
    </row>
    <row r="3206" spans="7:10" x14ac:dyDescent="0.2">
      <c r="G3206" t="str">
        <f t="shared" si="117"/>
        <v>RX3PRECRIBING MIDDLESBROUGH OLD AGE PSYCH</v>
      </c>
      <c r="H3206" t="str">
        <f t="shared" si="118"/>
        <v>RX3</v>
      </c>
      <c r="I3206" t="s">
        <v>6188</v>
      </c>
      <c r="J3206" t="s">
        <v>6187</v>
      </c>
    </row>
    <row r="3207" spans="7:10" x14ac:dyDescent="0.2">
      <c r="G3207" t="str">
        <f t="shared" si="117"/>
        <v>RX3PRIMROSE LODGE</v>
      </c>
      <c r="H3207" t="str">
        <f t="shared" si="118"/>
        <v>RX3</v>
      </c>
      <c r="I3207" t="s">
        <v>6190</v>
      </c>
      <c r="J3207" t="s">
        <v>6189</v>
      </c>
    </row>
    <row r="3208" spans="7:10" x14ac:dyDescent="0.2">
      <c r="G3208" t="str">
        <f t="shared" si="117"/>
        <v>RX3RIPON COMMUNITY HOSPITAL</v>
      </c>
      <c r="H3208" t="str">
        <f t="shared" si="118"/>
        <v>RX3</v>
      </c>
      <c r="I3208" t="s">
        <v>1578</v>
      </c>
      <c r="J3208" t="s">
        <v>6191</v>
      </c>
    </row>
    <row r="3209" spans="7:10" x14ac:dyDescent="0.2">
      <c r="G3209" t="str">
        <f t="shared" si="117"/>
        <v>RX3ROSEBERRY PARK HOSPITAL</v>
      </c>
      <c r="H3209" t="str">
        <f t="shared" si="118"/>
        <v>RX3</v>
      </c>
      <c r="I3209" t="s">
        <v>6193</v>
      </c>
      <c r="J3209" t="s">
        <v>6192</v>
      </c>
    </row>
    <row r="3210" spans="7:10" x14ac:dyDescent="0.2">
      <c r="G3210" t="str">
        <f t="shared" si="117"/>
        <v>RX3SANDWELL PARK</v>
      </c>
      <c r="H3210" t="str">
        <f t="shared" si="118"/>
        <v>RX3</v>
      </c>
      <c r="I3210" t="s">
        <v>6195</v>
      </c>
      <c r="J3210" t="s">
        <v>6194</v>
      </c>
    </row>
    <row r="3211" spans="7:10" x14ac:dyDescent="0.2">
      <c r="G3211" t="str">
        <f t="shared" si="117"/>
        <v>RX3SCARBOROUGH HOSPITAL</v>
      </c>
      <c r="H3211" t="str">
        <f t="shared" si="118"/>
        <v>RX3</v>
      </c>
      <c r="I3211" t="s">
        <v>6197</v>
      </c>
      <c r="J3211" t="s">
        <v>6196</v>
      </c>
    </row>
    <row r="3212" spans="7:10" x14ac:dyDescent="0.2">
      <c r="G3212" t="str">
        <f t="shared" si="117"/>
        <v>RX3SHARROW VIEW</v>
      </c>
      <c r="H3212" t="str">
        <f t="shared" si="118"/>
        <v>RX3</v>
      </c>
      <c r="I3212" t="s">
        <v>6199</v>
      </c>
      <c r="J3212" t="s">
        <v>6198</v>
      </c>
    </row>
    <row r="3213" spans="7:10" x14ac:dyDescent="0.2">
      <c r="G3213" t="str">
        <f t="shared" si="117"/>
        <v>RX3SHILDON COMMUNITY EXTENDED CARE UNIT</v>
      </c>
      <c r="H3213" t="str">
        <f t="shared" si="118"/>
        <v>RX3</v>
      </c>
      <c r="I3213" t="s">
        <v>6201</v>
      </c>
      <c r="J3213" t="s">
        <v>6200</v>
      </c>
    </row>
    <row r="3214" spans="7:10" x14ac:dyDescent="0.2">
      <c r="G3214" t="str">
        <f t="shared" si="117"/>
        <v>RX3SHOTLEY BRIDGE GROUND FLOOR FLAT</v>
      </c>
      <c r="H3214" t="str">
        <f t="shared" si="118"/>
        <v>RX3</v>
      </c>
      <c r="I3214" t="s">
        <v>6203</v>
      </c>
      <c r="J3214" t="s">
        <v>6202</v>
      </c>
    </row>
    <row r="3215" spans="7:10" x14ac:dyDescent="0.2">
      <c r="G3215" t="str">
        <f t="shared" si="117"/>
        <v>RX3SKIPTON HOSPITAL</v>
      </c>
      <c r="H3215" t="str">
        <f t="shared" si="118"/>
        <v>RX3</v>
      </c>
      <c r="I3215" t="s">
        <v>6205</v>
      </c>
      <c r="J3215" t="s">
        <v>6204</v>
      </c>
    </row>
    <row r="3216" spans="7:10" x14ac:dyDescent="0.2">
      <c r="G3216" t="str">
        <f t="shared" si="117"/>
        <v>RX3SMS STOCKTON</v>
      </c>
      <c r="H3216" t="str">
        <f t="shared" si="118"/>
        <v>RX3</v>
      </c>
      <c r="I3216" t="s">
        <v>6207</v>
      </c>
      <c r="J3216" t="s">
        <v>6206</v>
      </c>
    </row>
    <row r="3217" spans="7:10" x14ac:dyDescent="0.2">
      <c r="G3217" t="str">
        <f t="shared" si="117"/>
        <v>RX3SPRINGWOOD</v>
      </c>
      <c r="H3217" t="str">
        <f t="shared" si="118"/>
        <v>RX3</v>
      </c>
      <c r="I3217" t="s">
        <v>6209</v>
      </c>
      <c r="J3217" t="s">
        <v>6208</v>
      </c>
    </row>
    <row r="3218" spans="7:10" x14ac:dyDescent="0.2">
      <c r="G3218" t="str">
        <f t="shared" si="117"/>
        <v>RX3ST HILDA'S HALL</v>
      </c>
      <c r="H3218" t="str">
        <f t="shared" si="118"/>
        <v>RX3</v>
      </c>
      <c r="I3218" t="s">
        <v>6211</v>
      </c>
      <c r="J3218" t="s">
        <v>6210</v>
      </c>
    </row>
    <row r="3219" spans="7:10" x14ac:dyDescent="0.2">
      <c r="G3219" t="str">
        <f t="shared" si="117"/>
        <v>RX3TEES, ESK WEAR VALLEY NHS TRUST (TEES)</v>
      </c>
      <c r="H3219" t="str">
        <f t="shared" si="118"/>
        <v>RX3</v>
      </c>
      <c r="I3219" t="s">
        <v>6213</v>
      </c>
      <c r="J3219" t="s">
        <v>6212</v>
      </c>
    </row>
    <row r="3220" spans="7:10" x14ac:dyDescent="0.2">
      <c r="G3220" t="str">
        <f t="shared" si="117"/>
        <v>RX3TEES, ESK, WEAR VALLEY NHS TRUST (DURHAM)</v>
      </c>
      <c r="H3220" t="str">
        <f t="shared" si="118"/>
        <v>RX3</v>
      </c>
      <c r="I3220" t="s">
        <v>6215</v>
      </c>
      <c r="J3220" t="s">
        <v>6214</v>
      </c>
    </row>
    <row r="3221" spans="7:10" x14ac:dyDescent="0.2">
      <c r="G3221" t="str">
        <f t="shared" si="117"/>
        <v>RX3TERTIARY PSYCHOSIS 2</v>
      </c>
      <c r="H3221" t="str">
        <f t="shared" si="118"/>
        <v>RX3</v>
      </c>
      <c r="I3221" t="s">
        <v>6217</v>
      </c>
      <c r="J3221" t="s">
        <v>6216</v>
      </c>
    </row>
    <row r="3222" spans="7:10" x14ac:dyDescent="0.2">
      <c r="G3222" t="str">
        <f t="shared" si="117"/>
        <v>RX3THE ANCHORAGE</v>
      </c>
      <c r="H3222" t="str">
        <f t="shared" si="118"/>
        <v>RX3</v>
      </c>
      <c r="I3222" t="s">
        <v>6219</v>
      </c>
      <c r="J3222" t="s">
        <v>6218</v>
      </c>
    </row>
    <row r="3223" spans="7:10" x14ac:dyDescent="0.2">
      <c r="G3223" t="str">
        <f t="shared" si="117"/>
        <v>RX3THE BRIARY UNIT</v>
      </c>
      <c r="H3223" t="str">
        <f t="shared" si="118"/>
        <v>RX3</v>
      </c>
      <c r="I3223" t="s">
        <v>6221</v>
      </c>
      <c r="J3223" t="s">
        <v>6220</v>
      </c>
    </row>
    <row r="3224" spans="7:10" x14ac:dyDescent="0.2">
      <c r="G3224" t="str">
        <f t="shared" si="117"/>
        <v>RX3THE DALES</v>
      </c>
      <c r="H3224" t="str">
        <f t="shared" si="118"/>
        <v>RX3</v>
      </c>
      <c r="I3224" t="s">
        <v>6223</v>
      </c>
      <c r="J3224" t="s">
        <v>6222</v>
      </c>
    </row>
    <row r="3225" spans="7:10" x14ac:dyDescent="0.2">
      <c r="G3225" t="str">
        <f t="shared" si="117"/>
        <v>RX3THE FIRS</v>
      </c>
      <c r="H3225" t="str">
        <f t="shared" si="118"/>
        <v>RX3</v>
      </c>
      <c r="I3225" t="s">
        <v>3838</v>
      </c>
      <c r="J3225" t="s">
        <v>6224</v>
      </c>
    </row>
    <row r="3226" spans="7:10" x14ac:dyDescent="0.2">
      <c r="G3226" t="str">
        <f t="shared" si="117"/>
        <v>RX3THE FRIARAGE</v>
      </c>
      <c r="H3226" t="str">
        <f t="shared" si="118"/>
        <v>RX3</v>
      </c>
      <c r="I3226" t="s">
        <v>6226</v>
      </c>
      <c r="J3226" t="s">
        <v>6225</v>
      </c>
    </row>
    <row r="3227" spans="7:10" x14ac:dyDescent="0.2">
      <c r="G3227" t="str">
        <f t="shared" si="117"/>
        <v>RX3THE GATE</v>
      </c>
      <c r="H3227" t="str">
        <f t="shared" si="118"/>
        <v>RX3</v>
      </c>
      <c r="I3227" t="s">
        <v>6228</v>
      </c>
      <c r="J3227" t="s">
        <v>6227</v>
      </c>
    </row>
    <row r="3228" spans="7:10" x14ac:dyDescent="0.2">
      <c r="G3228" t="str">
        <f t="shared" si="117"/>
        <v>RX3THE HAWTHORNS</v>
      </c>
      <c r="H3228" t="str">
        <f t="shared" si="118"/>
        <v>RX3</v>
      </c>
      <c r="I3228" t="s">
        <v>3228</v>
      </c>
      <c r="J3228" t="s">
        <v>6229</v>
      </c>
    </row>
    <row r="3229" spans="7:10" x14ac:dyDescent="0.2">
      <c r="G3229" t="str">
        <f t="shared" si="117"/>
        <v>RX3THE MALTINGS</v>
      </c>
      <c r="H3229" t="str">
        <f t="shared" si="118"/>
        <v>RX3</v>
      </c>
      <c r="I3229" t="s">
        <v>1919</v>
      </c>
      <c r="J3229" t="s">
        <v>6230</v>
      </c>
    </row>
    <row r="3230" spans="7:10" x14ac:dyDescent="0.2">
      <c r="G3230" t="str">
        <f t="shared" si="117"/>
        <v>RX3THE OLD VICARAGE</v>
      </c>
      <c r="H3230" t="str">
        <f t="shared" si="118"/>
        <v>RX3</v>
      </c>
      <c r="I3230" t="s">
        <v>433</v>
      </c>
      <c r="J3230" t="s">
        <v>6231</v>
      </c>
    </row>
    <row r="3231" spans="7:10" x14ac:dyDescent="0.2">
      <c r="G3231" t="str">
        <f t="shared" si="117"/>
        <v>RX3THE ORCHARD</v>
      </c>
      <c r="H3231" t="str">
        <f t="shared" si="118"/>
        <v>RX3</v>
      </c>
      <c r="I3231" t="s">
        <v>2319</v>
      </c>
      <c r="J3231" t="s">
        <v>6232</v>
      </c>
    </row>
    <row r="3232" spans="7:10" x14ac:dyDescent="0.2">
      <c r="G3232" t="str">
        <f t="shared" si="117"/>
        <v>RX3THE ORCHARDS DAY HOSPITAL</v>
      </c>
      <c r="H3232" t="str">
        <f t="shared" si="118"/>
        <v>RX3</v>
      </c>
      <c r="I3232" t="s">
        <v>6234</v>
      </c>
      <c r="J3232" t="s">
        <v>6233</v>
      </c>
    </row>
    <row r="3233" spans="7:10" x14ac:dyDescent="0.2">
      <c r="G3233" t="str">
        <f t="shared" si="117"/>
        <v>RX3THE RIDINGS</v>
      </c>
      <c r="H3233" t="str">
        <f t="shared" si="118"/>
        <v>RX3</v>
      </c>
      <c r="I3233" t="s">
        <v>6236</v>
      </c>
      <c r="J3233" t="s">
        <v>6235</v>
      </c>
    </row>
    <row r="3234" spans="7:10" x14ac:dyDescent="0.2">
      <c r="G3234" t="str">
        <f t="shared" si="117"/>
        <v>RX3THE WILLOWS NH</v>
      </c>
      <c r="H3234" t="str">
        <f t="shared" si="118"/>
        <v>RX3</v>
      </c>
      <c r="I3234" t="s">
        <v>6238</v>
      </c>
      <c r="J3234" t="s">
        <v>6237</v>
      </c>
    </row>
    <row r="3235" spans="7:10" x14ac:dyDescent="0.2">
      <c r="G3235" t="str">
        <f t="shared" si="117"/>
        <v>RX3TRAFALGAR SQUARE</v>
      </c>
      <c r="H3235" t="str">
        <f t="shared" si="118"/>
        <v>RX3</v>
      </c>
      <c r="I3235" t="s">
        <v>6240</v>
      </c>
      <c r="J3235" t="s">
        <v>6239</v>
      </c>
    </row>
    <row r="3236" spans="7:10" x14ac:dyDescent="0.2">
      <c r="G3236" t="str">
        <f t="shared" si="117"/>
        <v>RX3UNIT 1</v>
      </c>
      <c r="H3236" t="str">
        <f t="shared" si="118"/>
        <v>RX3</v>
      </c>
      <c r="I3236" t="s">
        <v>6242</v>
      </c>
      <c r="J3236" t="s">
        <v>6241</v>
      </c>
    </row>
    <row r="3237" spans="7:10" x14ac:dyDescent="0.2">
      <c r="G3237" t="str">
        <f t="shared" si="117"/>
        <v>RX3UNIVERSITY HOSPITAL OF HARTLEPOOL</v>
      </c>
      <c r="H3237" t="str">
        <f t="shared" si="118"/>
        <v>RX3</v>
      </c>
      <c r="I3237" t="s">
        <v>4803</v>
      </c>
      <c r="J3237" t="s">
        <v>6243</v>
      </c>
    </row>
    <row r="3238" spans="7:10" x14ac:dyDescent="0.2">
      <c r="G3238" t="str">
        <f t="shared" si="117"/>
        <v>RX3UNIVERSITY HOSPITAL OF NORTH DURHAM</v>
      </c>
      <c r="H3238" t="str">
        <f t="shared" si="118"/>
        <v>RX3</v>
      </c>
      <c r="I3238" t="s">
        <v>2330</v>
      </c>
      <c r="J3238" t="s">
        <v>6244</v>
      </c>
    </row>
    <row r="3239" spans="7:10" x14ac:dyDescent="0.2">
      <c r="G3239" t="str">
        <f t="shared" si="117"/>
        <v>RX3UNIVERSITY HOSPITAL OF NORTH TEES</v>
      </c>
      <c r="H3239" t="str">
        <f t="shared" si="118"/>
        <v>RX3</v>
      </c>
      <c r="I3239" t="s">
        <v>4805</v>
      </c>
      <c r="J3239" t="s">
        <v>6245</v>
      </c>
    </row>
    <row r="3240" spans="7:10" x14ac:dyDescent="0.2">
      <c r="G3240" t="str">
        <f t="shared" si="117"/>
        <v>RX3UNIVERSITY HOSPITAL OF NORTH TEES MENTAL HEALTH UNIT</v>
      </c>
      <c r="H3240" t="str">
        <f t="shared" si="118"/>
        <v>RX3</v>
      </c>
      <c r="I3240" t="s">
        <v>6247</v>
      </c>
      <c r="J3240" t="s">
        <v>6246</v>
      </c>
    </row>
    <row r="3241" spans="7:10" x14ac:dyDescent="0.2">
      <c r="G3241" t="str">
        <f t="shared" si="117"/>
        <v>RX3WEST LANE HOSPITAL</v>
      </c>
      <c r="H3241" t="str">
        <f t="shared" si="118"/>
        <v>RX3</v>
      </c>
      <c r="I3241" t="s">
        <v>6249</v>
      </c>
      <c r="J3241" t="s">
        <v>6248</v>
      </c>
    </row>
    <row r="3242" spans="7:10" x14ac:dyDescent="0.2">
      <c r="G3242" t="str">
        <f t="shared" si="117"/>
        <v>RX3WEST LANE HOSPITAL WESTWOOD CENTRE</v>
      </c>
      <c r="H3242" t="str">
        <f t="shared" si="118"/>
        <v>RX3</v>
      </c>
      <c r="I3242" t="s">
        <v>6251</v>
      </c>
      <c r="J3242" t="s">
        <v>6250</v>
      </c>
    </row>
    <row r="3243" spans="7:10" x14ac:dyDescent="0.2">
      <c r="G3243" t="str">
        <f t="shared" si="117"/>
        <v>RX3WEST PARK HOSPITAL</v>
      </c>
      <c r="H3243" t="str">
        <f t="shared" si="118"/>
        <v>RX3</v>
      </c>
      <c r="I3243" t="s">
        <v>2329</v>
      </c>
      <c r="J3243" t="s">
        <v>6252</v>
      </c>
    </row>
    <row r="3244" spans="7:10" x14ac:dyDescent="0.2">
      <c r="G3244" t="str">
        <f t="shared" si="117"/>
        <v>RX3WHITBY &amp; MALTON MHSOP</v>
      </c>
      <c r="H3244" t="str">
        <f t="shared" si="118"/>
        <v>RX3</v>
      </c>
      <c r="I3244" t="s">
        <v>6254</v>
      </c>
      <c r="J3244" t="s">
        <v>6253</v>
      </c>
    </row>
    <row r="3245" spans="7:10" x14ac:dyDescent="0.2">
      <c r="G3245" t="str">
        <f t="shared" si="117"/>
        <v xml:space="preserve">RX3WHITE HORSE VIEW </v>
      </c>
      <c r="H3245" t="str">
        <f t="shared" si="118"/>
        <v>RX3</v>
      </c>
      <c r="I3245" t="s">
        <v>6256</v>
      </c>
      <c r="J3245" t="s">
        <v>6255</v>
      </c>
    </row>
    <row r="3246" spans="7:10" x14ac:dyDescent="0.2">
      <c r="G3246" t="str">
        <f t="shared" si="117"/>
        <v>RX3WOLFSON RESEARCH INSTITUTE</v>
      </c>
      <c r="H3246" t="str">
        <f t="shared" si="118"/>
        <v>RX3</v>
      </c>
      <c r="I3246" t="s">
        <v>6258</v>
      </c>
      <c r="J3246" t="s">
        <v>6257</v>
      </c>
    </row>
    <row r="3247" spans="7:10" x14ac:dyDescent="0.2">
      <c r="G3247" t="str">
        <f t="shared" si="117"/>
        <v>RX3WORSLEY COURT</v>
      </c>
      <c r="H3247" t="str">
        <f t="shared" si="118"/>
        <v>RX3</v>
      </c>
      <c r="I3247" t="s">
        <v>1612</v>
      </c>
      <c r="J3247" t="s">
        <v>6259</v>
      </c>
    </row>
    <row r="3248" spans="7:10" x14ac:dyDescent="0.2">
      <c r="G3248" t="str">
        <f t="shared" si="117"/>
        <v>RX4ACACIA HOUSE (ASHINGTON)</v>
      </c>
      <c r="H3248" t="str">
        <f t="shared" si="118"/>
        <v>RX4</v>
      </c>
      <c r="I3248" t="s">
        <v>6261</v>
      </c>
      <c r="J3248" t="s">
        <v>6260</v>
      </c>
    </row>
    <row r="3249" spans="7:10" x14ac:dyDescent="0.2">
      <c r="G3249" t="str">
        <f t="shared" ref="G3249:G3312" si="119">H3249&amp;I3249</f>
        <v>RX4ACKLAM ROAD HOSPITAL</v>
      </c>
      <c r="H3249" t="s">
        <v>77</v>
      </c>
      <c r="I3249" t="s">
        <v>14482</v>
      </c>
      <c r="J3249" t="s">
        <v>14481</v>
      </c>
    </row>
    <row r="3250" spans="7:10" x14ac:dyDescent="0.2">
      <c r="G3250" t="str">
        <f t="shared" si="119"/>
        <v>RX4ACUTE PSYCH - TYNEDALE</v>
      </c>
      <c r="H3250" t="str">
        <f t="shared" ref="H3250:H3281" si="120">LEFT(J3250,3)</f>
        <v>RX4</v>
      </c>
      <c r="I3250" t="s">
        <v>6263</v>
      </c>
      <c r="J3250" t="s">
        <v>6262</v>
      </c>
    </row>
    <row r="3251" spans="7:10" x14ac:dyDescent="0.2">
      <c r="G3251" t="str">
        <f t="shared" si="119"/>
        <v>RX4ACUTE PSYCH, MORPETH / WANSBECK</v>
      </c>
      <c r="H3251" t="str">
        <f t="shared" si="120"/>
        <v>RX4</v>
      </c>
      <c r="I3251" t="s">
        <v>6265</v>
      </c>
      <c r="J3251" t="s">
        <v>6264</v>
      </c>
    </row>
    <row r="3252" spans="7:10" x14ac:dyDescent="0.2">
      <c r="G3252" t="str">
        <f t="shared" si="119"/>
        <v>RX4ADHD - CHILD &amp; FAMILY</v>
      </c>
      <c r="H3252" t="str">
        <f t="shared" si="120"/>
        <v>RX4</v>
      </c>
      <c r="I3252" t="s">
        <v>6267</v>
      </c>
      <c r="J3252" t="s">
        <v>6266</v>
      </c>
    </row>
    <row r="3253" spans="7:10" x14ac:dyDescent="0.2">
      <c r="G3253" t="str">
        <f t="shared" si="119"/>
        <v>RX4ADHD [WAA]</v>
      </c>
      <c r="H3253" t="str">
        <f t="shared" si="120"/>
        <v>RX4</v>
      </c>
      <c r="I3253" t="s">
        <v>6269</v>
      </c>
      <c r="J3253" t="s">
        <v>6268</v>
      </c>
    </row>
    <row r="3254" spans="7:10" x14ac:dyDescent="0.2">
      <c r="G3254" t="str">
        <f t="shared" si="119"/>
        <v>RX4ADOLESCENT FORENSIC NEWCASTLE, ROYCROFT UNIT</v>
      </c>
      <c r="H3254" t="str">
        <f t="shared" si="120"/>
        <v>RX4</v>
      </c>
      <c r="I3254" t="s">
        <v>6271</v>
      </c>
      <c r="J3254" t="s">
        <v>6270</v>
      </c>
    </row>
    <row r="3255" spans="7:10" x14ac:dyDescent="0.2">
      <c r="G3255" t="str">
        <f t="shared" si="119"/>
        <v>RX4AFFECTIVE DISORDERS - LEAZES WING</v>
      </c>
      <c r="H3255" t="str">
        <f t="shared" si="120"/>
        <v>RX4</v>
      </c>
      <c r="I3255" t="s">
        <v>6273</v>
      </c>
      <c r="J3255" t="s">
        <v>6272</v>
      </c>
    </row>
    <row r="3256" spans="7:10" x14ac:dyDescent="0.2">
      <c r="G3256" t="str">
        <f t="shared" si="119"/>
        <v>RX4ALNWICK INFIRMARY</v>
      </c>
      <c r="H3256" t="str">
        <f t="shared" si="120"/>
        <v>RX4</v>
      </c>
      <c r="I3256" t="s">
        <v>6275</v>
      </c>
      <c r="J3256" t="s">
        <v>6274</v>
      </c>
    </row>
    <row r="3257" spans="7:10" x14ac:dyDescent="0.2">
      <c r="G3257" t="str">
        <f t="shared" si="119"/>
        <v>RX4AVONRIDGE MENTAL HEALTH COMMUNITY UNIT</v>
      </c>
      <c r="H3257" t="str">
        <f t="shared" si="120"/>
        <v>RX4</v>
      </c>
      <c r="I3257" t="s">
        <v>6277</v>
      </c>
      <c r="J3257" t="s">
        <v>6276</v>
      </c>
    </row>
    <row r="3258" spans="7:10" x14ac:dyDescent="0.2">
      <c r="G3258" t="str">
        <f t="shared" si="119"/>
        <v>RX4BAILIFFGATE</v>
      </c>
      <c r="H3258" t="str">
        <f t="shared" si="120"/>
        <v>RX4</v>
      </c>
      <c r="I3258" t="s">
        <v>6279</v>
      </c>
      <c r="J3258" t="s">
        <v>6278</v>
      </c>
    </row>
    <row r="3259" spans="7:10" x14ac:dyDescent="0.2">
      <c r="G3259" t="str">
        <f t="shared" si="119"/>
        <v>RX4BARNES UNIT</v>
      </c>
      <c r="H3259" t="str">
        <f t="shared" si="120"/>
        <v>RX4</v>
      </c>
      <c r="I3259" t="s">
        <v>6281</v>
      </c>
      <c r="J3259" t="s">
        <v>6280</v>
      </c>
    </row>
    <row r="3260" spans="7:10" x14ac:dyDescent="0.2">
      <c r="G3260" t="str">
        <f t="shared" si="119"/>
        <v>RX4BASRA MENTAL HEALTH COMMUNITY UNIT</v>
      </c>
      <c r="H3260" t="str">
        <f t="shared" si="120"/>
        <v>RX4</v>
      </c>
      <c r="I3260" t="s">
        <v>6283</v>
      </c>
      <c r="J3260" t="s">
        <v>6282</v>
      </c>
    </row>
    <row r="3261" spans="7:10" x14ac:dyDescent="0.2">
      <c r="G3261" t="str">
        <f t="shared" si="119"/>
        <v>RX4BELSAY UNIT</v>
      </c>
      <c r="H3261" t="str">
        <f t="shared" si="120"/>
        <v>RX4</v>
      </c>
      <c r="I3261" t="s">
        <v>6285</v>
      </c>
      <c r="J3261" t="s">
        <v>6284</v>
      </c>
    </row>
    <row r="3262" spans="7:10" x14ac:dyDescent="0.2">
      <c r="G3262" t="str">
        <f t="shared" si="119"/>
        <v>RX4BENSHAM HOSPITAL</v>
      </c>
      <c r="H3262" t="str">
        <f t="shared" si="120"/>
        <v>RX4</v>
      </c>
      <c r="I3262" t="s">
        <v>6287</v>
      </c>
      <c r="J3262" t="s">
        <v>6286</v>
      </c>
    </row>
    <row r="3263" spans="7:10" x14ac:dyDescent="0.2">
      <c r="G3263" t="str">
        <f t="shared" si="119"/>
        <v>RX4BENTON VIEW</v>
      </c>
      <c r="H3263" t="str">
        <f t="shared" si="120"/>
        <v>RX4</v>
      </c>
      <c r="I3263" t="s">
        <v>6289</v>
      </c>
      <c r="J3263" t="s">
        <v>6288</v>
      </c>
    </row>
    <row r="3264" spans="7:10" x14ac:dyDescent="0.2">
      <c r="G3264" t="str">
        <f t="shared" si="119"/>
        <v>RX4BERRISHILL GROVE MENTAL HEALTH COMMUNITY UNIT</v>
      </c>
      <c r="H3264" t="str">
        <f t="shared" si="120"/>
        <v>RX4</v>
      </c>
      <c r="I3264" t="s">
        <v>6291</v>
      </c>
      <c r="J3264" t="s">
        <v>6290</v>
      </c>
    </row>
    <row r="3265" spans="7:10" x14ac:dyDescent="0.2">
      <c r="G3265" t="str">
        <f t="shared" si="119"/>
        <v>RX4BERWICK INFIRMARY SITE</v>
      </c>
      <c r="H3265" t="str">
        <f t="shared" si="120"/>
        <v>RX4</v>
      </c>
      <c r="I3265" t="s">
        <v>6293</v>
      </c>
      <c r="J3265" t="s">
        <v>6292</v>
      </c>
    </row>
    <row r="3266" spans="7:10" x14ac:dyDescent="0.2">
      <c r="G3266" t="str">
        <f t="shared" si="119"/>
        <v>RX4BLYTH ADVICE &amp; NEEDLE EXCHANGE FOR DRUG USERS</v>
      </c>
      <c r="H3266" t="str">
        <f t="shared" si="120"/>
        <v>RX4</v>
      </c>
      <c r="I3266" t="s">
        <v>6295</v>
      </c>
      <c r="J3266" t="s">
        <v>6294</v>
      </c>
    </row>
    <row r="3267" spans="7:10" x14ac:dyDescent="0.2">
      <c r="G3267" t="str">
        <f t="shared" si="119"/>
        <v>RX4BRAESIDE</v>
      </c>
      <c r="H3267" t="str">
        <f t="shared" si="120"/>
        <v>RX4</v>
      </c>
      <c r="I3267" t="s">
        <v>6297</v>
      </c>
      <c r="J3267" t="s">
        <v>6296</v>
      </c>
    </row>
    <row r="3268" spans="7:10" x14ac:dyDescent="0.2">
      <c r="G3268" t="str">
        <f t="shared" si="119"/>
        <v>RX4BROOKE HOUSE</v>
      </c>
      <c r="H3268" t="str">
        <f t="shared" si="120"/>
        <v>RX4</v>
      </c>
      <c r="I3268" t="s">
        <v>6299</v>
      </c>
      <c r="J3268" t="s">
        <v>6298</v>
      </c>
    </row>
    <row r="3269" spans="7:10" x14ac:dyDescent="0.2">
      <c r="G3269" t="str">
        <f t="shared" si="119"/>
        <v>RX4CAMPUS FOR AGEING &amp; VITALITY</v>
      </c>
      <c r="H3269" t="str">
        <f t="shared" si="120"/>
        <v>RX4</v>
      </c>
      <c r="I3269" t="s">
        <v>6301</v>
      </c>
      <c r="J3269" t="s">
        <v>6300</v>
      </c>
    </row>
    <row r="3270" spans="7:10" x14ac:dyDescent="0.2">
      <c r="G3270" t="str">
        <f t="shared" si="119"/>
        <v>RX4CARLETON CLINIC</v>
      </c>
      <c r="H3270" t="str">
        <f t="shared" si="120"/>
        <v>RX4</v>
      </c>
      <c r="I3270" t="s">
        <v>2504</v>
      </c>
      <c r="J3270" t="s">
        <v>6302</v>
      </c>
    </row>
    <row r="3271" spans="7:10" x14ac:dyDescent="0.2">
      <c r="G3271" t="str">
        <f t="shared" si="119"/>
        <v>RX4CARRDALE MENTAL HEALTH COMMUNITY UNIT</v>
      </c>
      <c r="H3271" t="str">
        <f t="shared" si="120"/>
        <v>RX4</v>
      </c>
      <c r="I3271" t="s">
        <v>6304</v>
      </c>
      <c r="J3271" t="s">
        <v>6303</v>
      </c>
    </row>
    <row r="3272" spans="7:10" x14ac:dyDescent="0.2">
      <c r="G3272" t="str">
        <f t="shared" si="119"/>
        <v>RX4CASAMINA</v>
      </c>
      <c r="H3272" t="str">
        <f t="shared" si="120"/>
        <v>RX4</v>
      </c>
      <c r="I3272" t="s">
        <v>6306</v>
      </c>
      <c r="J3272" t="s">
        <v>6305</v>
      </c>
    </row>
    <row r="3273" spans="7:10" x14ac:dyDescent="0.2">
      <c r="G3273" t="str">
        <f t="shared" si="119"/>
        <v>RX4CEDAR GRANGE MENTAL HEALTH COMMUNITY UNIT</v>
      </c>
      <c r="H3273" t="str">
        <f t="shared" si="120"/>
        <v>RX4</v>
      </c>
      <c r="I3273" t="s">
        <v>6308</v>
      </c>
      <c r="J3273" t="s">
        <v>6307</v>
      </c>
    </row>
    <row r="3274" spans="7:10" x14ac:dyDescent="0.2">
      <c r="G3274" t="str">
        <f t="shared" si="119"/>
        <v>RX4CHERRY KNOWLE HOSPITAL</v>
      </c>
      <c r="H3274" t="str">
        <f t="shared" si="120"/>
        <v>RX4</v>
      </c>
      <c r="I3274" t="s">
        <v>6310</v>
      </c>
      <c r="J3274" t="s">
        <v>6309</v>
      </c>
    </row>
    <row r="3275" spans="7:10" x14ac:dyDescent="0.2">
      <c r="G3275" t="str">
        <f t="shared" si="119"/>
        <v>RX4CHILD PSYCH CENTRAL - AISLING UNIT</v>
      </c>
      <c r="H3275" t="str">
        <f t="shared" si="120"/>
        <v>RX4</v>
      </c>
      <c r="I3275" t="s">
        <v>6312</v>
      </c>
      <c r="J3275" t="s">
        <v>6311</v>
      </c>
    </row>
    <row r="3276" spans="7:10" x14ac:dyDescent="0.2">
      <c r="G3276" t="str">
        <f t="shared" si="119"/>
        <v>RX4CHILD PSYCH NORTHUMBERLAND</v>
      </c>
      <c r="H3276" t="str">
        <f t="shared" si="120"/>
        <v>RX4</v>
      </c>
      <c r="I3276" t="s">
        <v>6314</v>
      </c>
      <c r="J3276" t="s">
        <v>6313</v>
      </c>
    </row>
    <row r="3277" spans="7:10" x14ac:dyDescent="0.2">
      <c r="G3277" t="str">
        <f t="shared" si="119"/>
        <v>RX4CHILD PSYCH SE NORTHUMBERLAND - LINHOPE UNIT</v>
      </c>
      <c r="H3277" t="str">
        <f t="shared" si="120"/>
        <v>RX4</v>
      </c>
      <c r="I3277" t="s">
        <v>6316</v>
      </c>
      <c r="J3277" t="s">
        <v>6315</v>
      </c>
    </row>
    <row r="3278" spans="7:10" x14ac:dyDescent="0.2">
      <c r="G3278" t="str">
        <f t="shared" si="119"/>
        <v>RX4CHILD PSYCH TYNEDALE</v>
      </c>
      <c r="H3278" t="str">
        <f t="shared" si="120"/>
        <v>RX4</v>
      </c>
      <c r="I3278" t="s">
        <v>6318</v>
      </c>
      <c r="J3278" t="s">
        <v>6317</v>
      </c>
    </row>
    <row r="3279" spans="7:10" x14ac:dyDescent="0.2">
      <c r="G3279" t="str">
        <f t="shared" si="119"/>
        <v>RX4CNDS</v>
      </c>
      <c r="H3279" t="str">
        <f t="shared" si="120"/>
        <v>RX4</v>
      </c>
      <c r="I3279" t="s">
        <v>6320</v>
      </c>
      <c r="J3279" t="s">
        <v>6319</v>
      </c>
    </row>
    <row r="3280" spans="7:10" x14ac:dyDescent="0.2">
      <c r="G3280" t="str">
        <f t="shared" si="119"/>
        <v>RX4COMMUNITY MENTAL HEALTH PARTNERSHIP</v>
      </c>
      <c r="H3280" t="str">
        <f t="shared" si="120"/>
        <v>RX4</v>
      </c>
      <c r="I3280" t="s">
        <v>6322</v>
      </c>
      <c r="J3280" t="s">
        <v>6321</v>
      </c>
    </row>
    <row r="3281" spans="7:10" x14ac:dyDescent="0.2">
      <c r="G3281" t="str">
        <f t="shared" si="119"/>
        <v>RX4CRAIGAVON</v>
      </c>
      <c r="H3281" t="str">
        <f t="shared" si="120"/>
        <v>RX4</v>
      </c>
      <c r="I3281" t="s">
        <v>6324</v>
      </c>
      <c r="J3281" t="s">
        <v>6323</v>
      </c>
    </row>
    <row r="3282" spans="7:10" x14ac:dyDescent="0.2">
      <c r="G3282" t="str">
        <f t="shared" si="119"/>
        <v>RX4CRHT NORTHUMBERLAND</v>
      </c>
      <c r="H3282" t="str">
        <f t="shared" ref="H3282:H3313" si="121">LEFT(J3282,3)</f>
        <v>RX4</v>
      </c>
      <c r="I3282" t="s">
        <v>6326</v>
      </c>
      <c r="J3282" t="s">
        <v>6325</v>
      </c>
    </row>
    <row r="3283" spans="7:10" x14ac:dyDescent="0.2">
      <c r="G3283" t="str">
        <f t="shared" si="119"/>
        <v>RX4DELIBERATE SELF HARM</v>
      </c>
      <c r="H3283" t="str">
        <f t="shared" si="121"/>
        <v>RX4</v>
      </c>
      <c r="I3283" t="s">
        <v>6328</v>
      </c>
      <c r="J3283" t="s">
        <v>6327</v>
      </c>
    </row>
    <row r="3284" spans="7:10" x14ac:dyDescent="0.2">
      <c r="G3284" t="str">
        <f t="shared" si="119"/>
        <v>RX4DENE COTTAGE MENTAL HEALTH COMMUNITY UNIT</v>
      </c>
      <c r="H3284" t="str">
        <f t="shared" si="121"/>
        <v>RX4</v>
      </c>
      <c r="I3284" t="s">
        <v>6330</v>
      </c>
      <c r="J3284" t="s">
        <v>6329</v>
      </c>
    </row>
    <row r="3285" spans="7:10" x14ac:dyDescent="0.2">
      <c r="G3285" t="str">
        <f t="shared" si="119"/>
        <v>RX4DEPARTMENT OF PSYCHIATRY (ROYAL VICTORIA INFIRMARY)</v>
      </c>
      <c r="H3285" t="str">
        <f t="shared" si="121"/>
        <v>RX4</v>
      </c>
      <c r="I3285" t="s">
        <v>6332</v>
      </c>
      <c r="J3285" t="s">
        <v>6331</v>
      </c>
    </row>
    <row r="3286" spans="7:10" x14ac:dyDescent="0.2">
      <c r="G3286" t="str">
        <f t="shared" si="119"/>
        <v>RX4DUNSTON HILL DAY HOSPITAL SITE</v>
      </c>
      <c r="H3286" t="str">
        <f t="shared" si="121"/>
        <v>RX4</v>
      </c>
      <c r="I3286" t="s">
        <v>6334</v>
      </c>
      <c r="J3286" t="s">
        <v>6333</v>
      </c>
    </row>
    <row r="3287" spans="7:10" x14ac:dyDescent="0.2">
      <c r="G3287" t="str">
        <f t="shared" si="119"/>
        <v>RX4ELM HOUSE</v>
      </c>
      <c r="H3287" t="str">
        <f t="shared" si="121"/>
        <v>RX4</v>
      </c>
      <c r="I3287" t="s">
        <v>6336</v>
      </c>
      <c r="J3287" t="s">
        <v>6335</v>
      </c>
    </row>
    <row r="3288" spans="7:10" x14ac:dyDescent="0.2">
      <c r="G3288" t="str">
        <f t="shared" si="119"/>
        <v>RX4ELSDEN MEWS MENTAL HEALTH COMMUNITY UNIT</v>
      </c>
      <c r="H3288" t="str">
        <f t="shared" si="121"/>
        <v>RX4</v>
      </c>
      <c r="I3288" t="s">
        <v>6338</v>
      </c>
      <c r="J3288" t="s">
        <v>6337</v>
      </c>
    </row>
    <row r="3289" spans="7:10" x14ac:dyDescent="0.2">
      <c r="G3289" t="str">
        <f t="shared" si="119"/>
        <v>RX4FERNDENE</v>
      </c>
      <c r="H3289" t="str">
        <f t="shared" si="121"/>
        <v>RX4</v>
      </c>
      <c r="I3289" t="s">
        <v>6340</v>
      </c>
      <c r="J3289" t="s">
        <v>6339</v>
      </c>
    </row>
    <row r="3290" spans="7:10" x14ac:dyDescent="0.2">
      <c r="G3290" t="str">
        <f t="shared" si="119"/>
        <v>RX4FLAX COTTAGES MENTAL HEALTH COMMUNITY UNIT</v>
      </c>
      <c r="H3290" t="str">
        <f t="shared" si="121"/>
        <v>RX4</v>
      </c>
      <c r="I3290" t="s">
        <v>6342</v>
      </c>
      <c r="J3290" t="s">
        <v>6341</v>
      </c>
    </row>
    <row r="3291" spans="7:10" x14ac:dyDescent="0.2">
      <c r="G3291" t="str">
        <f t="shared" si="119"/>
        <v>RX4FLEMING NUFFIELD</v>
      </c>
      <c r="H3291" t="str">
        <f t="shared" si="121"/>
        <v>RX4</v>
      </c>
      <c r="I3291" t="s">
        <v>6344</v>
      </c>
      <c r="J3291" t="s">
        <v>6343</v>
      </c>
    </row>
    <row r="3292" spans="7:10" x14ac:dyDescent="0.2">
      <c r="G3292" t="str">
        <f t="shared" si="119"/>
        <v>RX4FORENSIC UNIT NEWCASTLE</v>
      </c>
      <c r="H3292" t="str">
        <f t="shared" si="121"/>
        <v>RX4</v>
      </c>
      <c r="I3292" t="s">
        <v>6346</v>
      </c>
      <c r="J3292" t="s">
        <v>6345</v>
      </c>
    </row>
    <row r="3293" spans="7:10" x14ac:dyDescent="0.2">
      <c r="G3293" t="str">
        <f t="shared" si="119"/>
        <v>RX4GRANGE PARK MENTAL HEALTH COMMUNITY UNIT</v>
      </c>
      <c r="H3293" t="str">
        <f t="shared" si="121"/>
        <v>RX4</v>
      </c>
      <c r="I3293" t="s">
        <v>6348</v>
      </c>
      <c r="J3293" t="s">
        <v>6347</v>
      </c>
    </row>
    <row r="3294" spans="7:10" x14ac:dyDescent="0.2">
      <c r="G3294" t="str">
        <f t="shared" si="119"/>
        <v>RX4HEXHAM CPN</v>
      </c>
      <c r="H3294" t="str">
        <f t="shared" si="121"/>
        <v>RX4</v>
      </c>
      <c r="I3294" t="s">
        <v>6350</v>
      </c>
      <c r="J3294" t="s">
        <v>6349</v>
      </c>
    </row>
    <row r="3295" spans="7:10" x14ac:dyDescent="0.2">
      <c r="G3295" t="str">
        <f t="shared" si="119"/>
        <v>RX4HEXHAM CSMT</v>
      </c>
      <c r="H3295" t="str">
        <f t="shared" si="121"/>
        <v>RX4</v>
      </c>
      <c r="I3295" t="s">
        <v>6352</v>
      </c>
      <c r="J3295" t="s">
        <v>6351</v>
      </c>
    </row>
    <row r="3296" spans="7:10" x14ac:dyDescent="0.2">
      <c r="G3296" t="str">
        <f t="shared" si="119"/>
        <v>RX4HEXHAM GENERAL HOSPITAL</v>
      </c>
      <c r="H3296" t="str">
        <f t="shared" si="121"/>
        <v>RX4</v>
      </c>
      <c r="I3296" t="s">
        <v>6354</v>
      </c>
      <c r="J3296" t="s">
        <v>6353</v>
      </c>
    </row>
    <row r="3297" spans="7:10" x14ac:dyDescent="0.2">
      <c r="G3297" t="str">
        <f t="shared" si="119"/>
        <v>RX4HIRST VILLAS MENTAL HEALTH COMMUNITY UNIT</v>
      </c>
      <c r="H3297" t="str">
        <f t="shared" si="121"/>
        <v>RX4</v>
      </c>
      <c r="I3297" t="s">
        <v>6356</v>
      </c>
      <c r="J3297" t="s">
        <v>6355</v>
      </c>
    </row>
    <row r="3298" spans="7:10" x14ac:dyDescent="0.2">
      <c r="G3298" t="str">
        <f t="shared" si="119"/>
        <v>RX4HOLLYBUSH VILLAS MENTAL HEALTH COMMUNITY UNIT</v>
      </c>
      <c r="H3298" t="str">
        <f t="shared" si="121"/>
        <v>RX4</v>
      </c>
      <c r="I3298" t="s">
        <v>6358</v>
      </c>
      <c r="J3298" t="s">
        <v>6357</v>
      </c>
    </row>
    <row r="3299" spans="7:10" x14ac:dyDescent="0.2">
      <c r="G3299" t="str">
        <f t="shared" si="119"/>
        <v>RX4HOLMLEA</v>
      </c>
      <c r="H3299" t="str">
        <f t="shared" si="121"/>
        <v>RX4</v>
      </c>
      <c r="I3299" t="s">
        <v>6360</v>
      </c>
      <c r="J3299" t="s">
        <v>6359</v>
      </c>
    </row>
    <row r="3300" spans="7:10" x14ac:dyDescent="0.2">
      <c r="G3300" t="str">
        <f t="shared" si="119"/>
        <v>RX4HOPEWOOD PARK</v>
      </c>
      <c r="H3300" t="str">
        <f t="shared" si="121"/>
        <v>RX4</v>
      </c>
      <c r="I3300" t="s">
        <v>6362</v>
      </c>
      <c r="J3300" t="s">
        <v>6361</v>
      </c>
    </row>
    <row r="3301" spans="7:10" x14ac:dyDescent="0.2">
      <c r="G3301" t="str">
        <f t="shared" si="119"/>
        <v>RX4HYLTON BANK MENTAL HEALTH COMMUNITY UNIT</v>
      </c>
      <c r="H3301" t="str">
        <f t="shared" si="121"/>
        <v>RX4</v>
      </c>
      <c r="I3301" t="s">
        <v>6364</v>
      </c>
      <c r="J3301" t="s">
        <v>6363</v>
      </c>
    </row>
    <row r="3302" spans="7:10" x14ac:dyDescent="0.2">
      <c r="G3302" t="str">
        <f t="shared" si="119"/>
        <v>RX4ICTS</v>
      </c>
      <c r="H3302" t="str">
        <f t="shared" si="121"/>
        <v>RX4</v>
      </c>
      <c r="I3302" t="s">
        <v>6366</v>
      </c>
      <c r="J3302" t="s">
        <v>6365</v>
      </c>
    </row>
    <row r="3303" spans="7:10" x14ac:dyDescent="0.2">
      <c r="G3303" t="str">
        <f t="shared" si="119"/>
        <v>RX4LEATHAM</v>
      </c>
      <c r="H3303" t="str">
        <f t="shared" si="121"/>
        <v>RX4</v>
      </c>
      <c r="I3303" t="s">
        <v>6368</v>
      </c>
      <c r="J3303" t="s">
        <v>6367</v>
      </c>
    </row>
    <row r="3304" spans="7:10" x14ac:dyDescent="0.2">
      <c r="G3304" t="str">
        <f t="shared" si="119"/>
        <v>RX4LYNDHURST GROVE MENTAL HEALTH COMMUNITY UNIT</v>
      </c>
      <c r="H3304" t="str">
        <f t="shared" si="121"/>
        <v>RX4</v>
      </c>
      <c r="I3304" t="s">
        <v>6370</v>
      </c>
      <c r="J3304" t="s">
        <v>6369</v>
      </c>
    </row>
    <row r="3305" spans="7:10" x14ac:dyDescent="0.2">
      <c r="G3305" t="str">
        <f t="shared" si="119"/>
        <v>RX4MONKTON HALL HOSPITAL</v>
      </c>
      <c r="H3305" t="str">
        <f t="shared" si="121"/>
        <v>RX4</v>
      </c>
      <c r="I3305" t="s">
        <v>273</v>
      </c>
      <c r="J3305" t="s">
        <v>6371</v>
      </c>
    </row>
    <row r="3306" spans="7:10" x14ac:dyDescent="0.2">
      <c r="G3306" t="str">
        <f t="shared" si="119"/>
        <v>RX4MONKWEARMOUTH HOSPITAL</v>
      </c>
      <c r="H3306" t="str">
        <f t="shared" si="121"/>
        <v>RX4</v>
      </c>
      <c r="I3306" t="s">
        <v>6373</v>
      </c>
      <c r="J3306" t="s">
        <v>6372</v>
      </c>
    </row>
    <row r="3307" spans="7:10" x14ac:dyDescent="0.2">
      <c r="G3307" t="str">
        <f t="shared" si="119"/>
        <v>RX4MORPETH COTTAGE HOSPITAL</v>
      </c>
      <c r="H3307" t="str">
        <f t="shared" si="121"/>
        <v>RX4</v>
      </c>
      <c r="I3307" t="s">
        <v>6375</v>
      </c>
      <c r="J3307" t="s">
        <v>6374</v>
      </c>
    </row>
    <row r="3308" spans="7:10" x14ac:dyDescent="0.2">
      <c r="G3308" t="str">
        <f t="shared" si="119"/>
        <v>RX4NEUROPSYCHIATRY</v>
      </c>
      <c r="H3308" t="str">
        <f t="shared" si="121"/>
        <v>RX4</v>
      </c>
      <c r="I3308" t="s">
        <v>2365</v>
      </c>
      <c r="J3308" t="s">
        <v>6376</v>
      </c>
    </row>
    <row r="3309" spans="7:10" x14ac:dyDescent="0.2">
      <c r="G3309" t="str">
        <f t="shared" si="119"/>
        <v>RX4NEWBERRY COTTAGE</v>
      </c>
      <c r="H3309" t="str">
        <f t="shared" si="121"/>
        <v>RX4</v>
      </c>
      <c r="I3309" t="s">
        <v>6378</v>
      </c>
      <c r="J3309" t="s">
        <v>6377</v>
      </c>
    </row>
    <row r="3310" spans="7:10" x14ac:dyDescent="0.2">
      <c r="G3310" t="str">
        <f t="shared" si="119"/>
        <v>RX4NEWCASTLE GENERAL HOSPITAL</v>
      </c>
      <c r="H3310" t="str">
        <f t="shared" si="121"/>
        <v>RX4</v>
      </c>
      <c r="I3310" t="s">
        <v>6380</v>
      </c>
      <c r="J3310" t="s">
        <v>6379</v>
      </c>
    </row>
    <row r="3311" spans="7:10" x14ac:dyDescent="0.2">
      <c r="G3311" t="str">
        <f t="shared" si="119"/>
        <v>RX4NEWHAVEN COTTAGE</v>
      </c>
      <c r="H3311" t="str">
        <f t="shared" si="121"/>
        <v>RX4</v>
      </c>
      <c r="I3311" t="s">
        <v>6382</v>
      </c>
      <c r="J3311" t="s">
        <v>6381</v>
      </c>
    </row>
    <row r="3312" spans="7:10" x14ac:dyDescent="0.2">
      <c r="G3312" t="str">
        <f t="shared" si="119"/>
        <v>RX4NMP - CHILD &amp; FAMILY A</v>
      </c>
      <c r="H3312" t="str">
        <f t="shared" si="121"/>
        <v>RX4</v>
      </c>
      <c r="I3312" t="s">
        <v>6384</v>
      </c>
      <c r="J3312" t="s">
        <v>6383</v>
      </c>
    </row>
    <row r="3313" spans="7:10" x14ac:dyDescent="0.2">
      <c r="G3313" t="str">
        <f t="shared" ref="G3313:G3375" si="122">H3313&amp;I3313</f>
        <v>RX4NMP - CHILD &amp; FAMILY B</v>
      </c>
      <c r="H3313" t="str">
        <f t="shared" si="121"/>
        <v>RX4</v>
      </c>
      <c r="I3313" t="s">
        <v>6386</v>
      </c>
      <c r="J3313" t="s">
        <v>6385</v>
      </c>
    </row>
    <row r="3314" spans="7:10" x14ac:dyDescent="0.2">
      <c r="G3314" t="str">
        <f t="shared" si="122"/>
        <v>RX4NMP - WELLFIELD</v>
      </c>
      <c r="H3314" t="str">
        <f t="shared" ref="H3314:H3345" si="123">LEFT(J3314,3)</f>
        <v>RX4</v>
      </c>
      <c r="I3314" t="s">
        <v>6388</v>
      </c>
      <c r="J3314" t="s">
        <v>6387</v>
      </c>
    </row>
    <row r="3315" spans="7:10" x14ac:dyDescent="0.2">
      <c r="G3315" t="str">
        <f t="shared" si="122"/>
        <v>RX4NORTH TYNESIDE GENERAL HOSPITAL</v>
      </c>
      <c r="H3315" t="str">
        <f t="shared" si="123"/>
        <v>RX4</v>
      </c>
      <c r="I3315" t="s">
        <v>6390</v>
      </c>
      <c r="J3315" t="s">
        <v>6389</v>
      </c>
    </row>
    <row r="3316" spans="7:10" x14ac:dyDescent="0.2">
      <c r="G3316" t="str">
        <f t="shared" si="122"/>
        <v>RX4NORTHGATE HOSPITAL</v>
      </c>
      <c r="H3316" t="str">
        <f t="shared" si="123"/>
        <v>RX4</v>
      </c>
      <c r="I3316" t="s">
        <v>1634</v>
      </c>
      <c r="J3316" t="s">
        <v>6391</v>
      </c>
    </row>
    <row r="3317" spans="7:10" x14ac:dyDescent="0.2">
      <c r="G3317" t="str">
        <f t="shared" si="122"/>
        <v>RX4NORTHGATE HOSPITAL SITE</v>
      </c>
      <c r="H3317" t="str">
        <f t="shared" si="123"/>
        <v>RX4</v>
      </c>
      <c r="I3317" t="s">
        <v>6393</v>
      </c>
      <c r="J3317" t="s">
        <v>6392</v>
      </c>
    </row>
    <row r="3318" spans="7:10" x14ac:dyDescent="0.2">
      <c r="G3318" t="str">
        <f t="shared" si="122"/>
        <v>RX4NORTHUMBERLAND BAIT</v>
      </c>
      <c r="H3318" t="str">
        <f t="shared" si="123"/>
        <v>RX4</v>
      </c>
      <c r="I3318" t="s">
        <v>6395</v>
      </c>
      <c r="J3318" t="s">
        <v>6394</v>
      </c>
    </row>
    <row r="3319" spans="7:10" x14ac:dyDescent="0.2">
      <c r="G3319" t="str">
        <f t="shared" si="122"/>
        <v>RX4OLD AGE PSYCHIATRY - TYNEDALE</v>
      </c>
      <c r="H3319" t="str">
        <f t="shared" si="123"/>
        <v>RX4</v>
      </c>
      <c r="I3319" t="s">
        <v>6397</v>
      </c>
      <c r="J3319" t="s">
        <v>6396</v>
      </c>
    </row>
    <row r="3320" spans="7:10" x14ac:dyDescent="0.2">
      <c r="G3320" t="str">
        <f t="shared" si="122"/>
        <v>RX4OLD AGE PSYCHIATRY NEWCASTLE EAST - AKENSIDE</v>
      </c>
      <c r="H3320" t="str">
        <f t="shared" si="123"/>
        <v>RX4</v>
      </c>
      <c r="I3320" t="s">
        <v>6399</v>
      </c>
      <c r="J3320" t="s">
        <v>6398</v>
      </c>
    </row>
    <row r="3321" spans="7:10" x14ac:dyDescent="0.2">
      <c r="G3321" t="str">
        <f t="shared" si="122"/>
        <v>RX4OLD AGE PSYCHIATRY NEWCASTLE NORTH - GIBSIDE</v>
      </c>
      <c r="H3321" t="str">
        <f t="shared" si="123"/>
        <v>RX4</v>
      </c>
      <c r="I3321" t="s">
        <v>6401</v>
      </c>
      <c r="J3321" t="s">
        <v>6400</v>
      </c>
    </row>
    <row r="3322" spans="7:10" x14ac:dyDescent="0.2">
      <c r="G3322" t="str">
        <f t="shared" si="122"/>
        <v>RX4OLD AGE PSYCHIATRY NEWCASTLE WEST - CASTLESIDE</v>
      </c>
      <c r="H3322" t="str">
        <f t="shared" si="123"/>
        <v>RX4</v>
      </c>
      <c r="I3322" t="s">
        <v>6403</v>
      </c>
      <c r="J3322" t="s">
        <v>6402</v>
      </c>
    </row>
    <row r="3323" spans="7:10" x14ac:dyDescent="0.2">
      <c r="G3323" t="str">
        <f t="shared" si="122"/>
        <v>RX4PALMER COMMUNITY HOSPITAL</v>
      </c>
      <c r="H3323" t="str">
        <f t="shared" si="123"/>
        <v>RX4</v>
      </c>
      <c r="I3323" t="s">
        <v>1459</v>
      </c>
      <c r="J3323" t="s">
        <v>6404</v>
      </c>
    </row>
    <row r="3324" spans="7:10" x14ac:dyDescent="0.2">
      <c r="G3324" t="str">
        <f t="shared" si="122"/>
        <v>RX4PRUDHOE HOSPITAL</v>
      </c>
      <c r="H3324" t="str">
        <f t="shared" si="123"/>
        <v>RX4</v>
      </c>
      <c r="I3324" t="s">
        <v>6406</v>
      </c>
      <c r="J3324" t="s">
        <v>6405</v>
      </c>
    </row>
    <row r="3325" spans="7:10" x14ac:dyDescent="0.2">
      <c r="G3325" t="str">
        <f t="shared" si="122"/>
        <v>RX4PRUDHOE HOSPITAL SITE</v>
      </c>
      <c r="H3325" t="str">
        <f t="shared" si="123"/>
        <v>RX4</v>
      </c>
      <c r="I3325" t="s">
        <v>6408</v>
      </c>
      <c r="J3325" t="s">
        <v>6407</v>
      </c>
    </row>
    <row r="3326" spans="7:10" x14ac:dyDescent="0.2">
      <c r="G3326" t="str">
        <f t="shared" si="122"/>
        <v>RX4REGIONAL EATING DISORDERS</v>
      </c>
      <c r="H3326" t="str">
        <f t="shared" si="123"/>
        <v>RX4</v>
      </c>
      <c r="I3326" t="s">
        <v>6410</v>
      </c>
      <c r="J3326" t="s">
        <v>6409</v>
      </c>
    </row>
    <row r="3327" spans="7:10" x14ac:dyDescent="0.2">
      <c r="G3327" t="str">
        <f t="shared" si="122"/>
        <v>RX4REHABILITATION - CHERRY KNOWLE HOSPITAL</v>
      </c>
      <c r="H3327" t="str">
        <f t="shared" si="123"/>
        <v>RX4</v>
      </c>
      <c r="I3327" t="s">
        <v>6412</v>
      </c>
      <c r="J3327" t="s">
        <v>6411</v>
      </c>
    </row>
    <row r="3328" spans="7:10" x14ac:dyDescent="0.2">
      <c r="G3328" t="str">
        <f t="shared" si="122"/>
        <v>RX4REHABILITATION - TRANWELL UNIT</v>
      </c>
      <c r="H3328" t="str">
        <f t="shared" si="123"/>
        <v>RX4</v>
      </c>
      <c r="I3328" t="s">
        <v>6414</v>
      </c>
      <c r="J3328" t="s">
        <v>6413</v>
      </c>
    </row>
    <row r="3329" spans="7:10" x14ac:dyDescent="0.2">
      <c r="G3329" t="str">
        <f t="shared" si="122"/>
        <v>RX4REHABILITATION NORTHUMBERLAND - SOUTH WING</v>
      </c>
      <c r="H3329" t="str">
        <f t="shared" si="123"/>
        <v>RX4</v>
      </c>
      <c r="I3329" t="s">
        <v>6416</v>
      </c>
      <c r="J3329" t="s">
        <v>6415</v>
      </c>
    </row>
    <row r="3330" spans="7:10" x14ac:dyDescent="0.2">
      <c r="G3330" t="str">
        <f t="shared" si="122"/>
        <v>RX4ROSE LODGE</v>
      </c>
      <c r="H3330" t="str">
        <f t="shared" si="123"/>
        <v>RX4</v>
      </c>
      <c r="I3330" t="s">
        <v>6418</v>
      </c>
      <c r="J3330" t="s">
        <v>6417</v>
      </c>
    </row>
    <row r="3331" spans="7:10" x14ac:dyDescent="0.2">
      <c r="G3331" t="str">
        <f t="shared" si="122"/>
        <v>RX4ROSLIN MENTAL HEALTH COMMUNITY UNIT</v>
      </c>
      <c r="H3331" t="str">
        <f t="shared" si="123"/>
        <v>RX4</v>
      </c>
      <c r="I3331" t="s">
        <v>6420</v>
      </c>
      <c r="J3331" t="s">
        <v>6419</v>
      </c>
    </row>
    <row r="3332" spans="7:10" x14ac:dyDescent="0.2">
      <c r="G3332" t="str">
        <f t="shared" si="122"/>
        <v>RX4SHEKINAH</v>
      </c>
      <c r="H3332" t="str">
        <f t="shared" si="123"/>
        <v>RX4</v>
      </c>
      <c r="I3332" t="s">
        <v>6422</v>
      </c>
      <c r="J3332" t="s">
        <v>6421</v>
      </c>
    </row>
    <row r="3333" spans="7:10" x14ac:dyDescent="0.2">
      <c r="G3333" t="str">
        <f t="shared" si="122"/>
        <v>RX4SHIAN MENTAL HEALTH COMMUNITY UNIT</v>
      </c>
      <c r="H3333" t="str">
        <f t="shared" si="123"/>
        <v>RX4</v>
      </c>
      <c r="I3333" t="s">
        <v>6424</v>
      </c>
      <c r="J3333" t="s">
        <v>6423</v>
      </c>
    </row>
    <row r="3334" spans="7:10" x14ac:dyDescent="0.2">
      <c r="G3334" t="str">
        <f t="shared" si="122"/>
        <v>RX4SOLINGEN</v>
      </c>
      <c r="H3334" t="str">
        <f t="shared" si="123"/>
        <v>RX4</v>
      </c>
      <c r="I3334" t="s">
        <v>6426</v>
      </c>
      <c r="J3334" t="s">
        <v>6425</v>
      </c>
    </row>
    <row r="3335" spans="7:10" x14ac:dyDescent="0.2">
      <c r="G3335" t="str">
        <f t="shared" si="122"/>
        <v>RX4SOUTH TYNESIDE DISTRICT GENERAL HOSPITAL</v>
      </c>
      <c r="H3335" t="str">
        <f t="shared" si="123"/>
        <v>RX4</v>
      </c>
      <c r="I3335" t="s">
        <v>6428</v>
      </c>
      <c r="J3335" t="s">
        <v>6427</v>
      </c>
    </row>
    <row r="3336" spans="7:10" x14ac:dyDescent="0.2">
      <c r="G3336" t="str">
        <f t="shared" si="122"/>
        <v>RX4SPECIAL CARE / REHAB NEWCASTLE</v>
      </c>
      <c r="H3336" t="str">
        <f t="shared" si="123"/>
        <v>RX4</v>
      </c>
      <c r="I3336" t="s">
        <v>6430</v>
      </c>
      <c r="J3336" t="s">
        <v>6429</v>
      </c>
    </row>
    <row r="3337" spans="7:10" x14ac:dyDescent="0.2">
      <c r="G3337" t="str">
        <f t="shared" si="122"/>
        <v>RX4SPITTAL</v>
      </c>
      <c r="H3337" t="str">
        <f t="shared" si="123"/>
        <v>RX4</v>
      </c>
      <c r="I3337" t="s">
        <v>6432</v>
      </c>
      <c r="J3337" t="s">
        <v>6431</v>
      </c>
    </row>
    <row r="3338" spans="7:10" x14ac:dyDescent="0.2">
      <c r="G3338" t="str">
        <f t="shared" si="122"/>
        <v>RX4SPITTAL MEWS MENTAL HEALTH COMMUNITY UNIT</v>
      </c>
      <c r="H3338" t="str">
        <f t="shared" si="123"/>
        <v>RX4</v>
      </c>
      <c r="I3338" t="s">
        <v>6434</v>
      </c>
      <c r="J3338" t="s">
        <v>6433</v>
      </c>
    </row>
    <row r="3339" spans="7:10" x14ac:dyDescent="0.2">
      <c r="G3339" t="str">
        <f t="shared" si="122"/>
        <v>RX4SPRINGDALE MENTAL HEALTH COMMUNITY UNIT</v>
      </c>
      <c r="H3339" t="str">
        <f t="shared" si="123"/>
        <v>RX4</v>
      </c>
      <c r="I3339" t="s">
        <v>6436</v>
      </c>
      <c r="J3339" t="s">
        <v>6435</v>
      </c>
    </row>
    <row r="3340" spans="7:10" x14ac:dyDescent="0.2">
      <c r="G3340" t="str">
        <f t="shared" si="122"/>
        <v>RX4ST ALBANS MENTAL HEALTH COMMUNITY UNIT</v>
      </c>
      <c r="H3340" t="str">
        <f t="shared" si="123"/>
        <v>RX4</v>
      </c>
      <c r="I3340" t="s">
        <v>6438</v>
      </c>
      <c r="J3340" t="s">
        <v>6437</v>
      </c>
    </row>
    <row r="3341" spans="7:10" x14ac:dyDescent="0.2">
      <c r="G3341" t="str">
        <f t="shared" si="122"/>
        <v>RX4ST GEORGES HOSPITAL SITE (MORPETH)</v>
      </c>
      <c r="H3341" t="str">
        <f t="shared" si="123"/>
        <v>RX4</v>
      </c>
      <c r="I3341" t="s">
        <v>6440</v>
      </c>
      <c r="J3341" t="s">
        <v>6439</v>
      </c>
    </row>
    <row r="3342" spans="7:10" x14ac:dyDescent="0.2">
      <c r="G3342" t="str">
        <f t="shared" si="122"/>
        <v>RX4ST NICHOLAS HOSPITAL (NEWCASTLE UPON TYNE)</v>
      </c>
      <c r="H3342" t="str">
        <f t="shared" si="123"/>
        <v>RX4</v>
      </c>
      <c r="I3342" t="s">
        <v>6442</v>
      </c>
      <c r="J3342" t="s">
        <v>6441</v>
      </c>
    </row>
    <row r="3343" spans="7:10" x14ac:dyDescent="0.2">
      <c r="G3343" t="str">
        <f t="shared" si="122"/>
        <v>RX4STONECRAFT MENTAL HEALTH COMMUNITY UNIT</v>
      </c>
      <c r="H3343" t="str">
        <f t="shared" si="123"/>
        <v>RX4</v>
      </c>
      <c r="I3343" t="s">
        <v>6444</v>
      </c>
      <c r="J3343" t="s">
        <v>6443</v>
      </c>
    </row>
    <row r="3344" spans="7:10" x14ac:dyDescent="0.2">
      <c r="G3344" t="str">
        <f t="shared" si="122"/>
        <v>RX4SUNDERLAND EYE INFIRMARY</v>
      </c>
      <c r="H3344" t="str">
        <f t="shared" si="123"/>
        <v>RX4</v>
      </c>
      <c r="I3344" t="s">
        <v>279</v>
      </c>
      <c r="J3344" t="s">
        <v>6445</v>
      </c>
    </row>
    <row r="3345" spans="7:10" x14ac:dyDescent="0.2">
      <c r="G3345" t="str">
        <f t="shared" si="122"/>
        <v>RX4SUNDERLAND ROYAL HOSPITAL</v>
      </c>
      <c r="H3345" t="str">
        <f t="shared" si="123"/>
        <v>RX4</v>
      </c>
      <c r="I3345" t="s">
        <v>281</v>
      </c>
      <c r="J3345" t="s">
        <v>6446</v>
      </c>
    </row>
    <row r="3346" spans="7:10" x14ac:dyDescent="0.2">
      <c r="G3346" t="str">
        <f t="shared" si="122"/>
        <v>RX4SWALWELL</v>
      </c>
      <c r="H3346" t="str">
        <f t="shared" ref="H3346:H3376" si="124">LEFT(J3346,3)</f>
        <v>RX4</v>
      </c>
      <c r="I3346" t="s">
        <v>6448</v>
      </c>
      <c r="J3346" t="s">
        <v>6447</v>
      </c>
    </row>
    <row r="3347" spans="7:10" x14ac:dyDescent="0.2">
      <c r="G3347" t="str">
        <f t="shared" si="122"/>
        <v>RX4TAVISTOCK SQUARE MENTAL HEALTH COMMUNITY UNIT</v>
      </c>
      <c r="H3347" t="str">
        <f t="shared" si="124"/>
        <v>RX4</v>
      </c>
      <c r="I3347" t="s">
        <v>6450</v>
      </c>
      <c r="J3347" t="s">
        <v>6449</v>
      </c>
    </row>
    <row r="3348" spans="7:10" x14ac:dyDescent="0.2">
      <c r="G3348" t="str">
        <f t="shared" si="122"/>
        <v>RX4THE CHESTERS MENTAL HEALTH COMMUNITY UNIT</v>
      </c>
      <c r="H3348" t="str">
        <f t="shared" si="124"/>
        <v>RX4</v>
      </c>
      <c r="I3348" t="s">
        <v>6452</v>
      </c>
      <c r="J3348" t="s">
        <v>6451</v>
      </c>
    </row>
    <row r="3349" spans="7:10" x14ac:dyDescent="0.2">
      <c r="G3349" t="str">
        <f t="shared" si="122"/>
        <v>RX4THE CONSULTING ROOMS</v>
      </c>
      <c r="H3349" t="str">
        <f t="shared" si="124"/>
        <v>RX4</v>
      </c>
      <c r="I3349" t="s">
        <v>6454</v>
      </c>
      <c r="J3349" t="s">
        <v>6453</v>
      </c>
    </row>
    <row r="3350" spans="7:10" x14ac:dyDescent="0.2">
      <c r="G3350" t="str">
        <f t="shared" si="122"/>
        <v>RX4THE GRANGE</v>
      </c>
      <c r="H3350" t="str">
        <f t="shared" si="124"/>
        <v>RX4</v>
      </c>
      <c r="I3350" t="s">
        <v>429</v>
      </c>
      <c r="J3350" t="s">
        <v>6455</v>
      </c>
    </row>
    <row r="3351" spans="7:10" x14ac:dyDescent="0.2">
      <c r="G3351" t="str">
        <f t="shared" si="122"/>
        <v>RX4THE RIDING MENTAL HEALTH COMMUNITY UNIT</v>
      </c>
      <c r="H3351" t="str">
        <f t="shared" si="124"/>
        <v>RX4</v>
      </c>
      <c r="I3351" t="s">
        <v>6457</v>
      </c>
      <c r="J3351" t="s">
        <v>6456</v>
      </c>
    </row>
    <row r="3352" spans="7:10" x14ac:dyDescent="0.2">
      <c r="G3352" t="str">
        <f t="shared" si="122"/>
        <v>RX4THE WILLOWS (MORPETH)</v>
      </c>
      <c r="H3352" t="str">
        <f t="shared" si="124"/>
        <v>RX4</v>
      </c>
      <c r="I3352" t="s">
        <v>6459</v>
      </c>
      <c r="J3352" t="s">
        <v>6458</v>
      </c>
    </row>
    <row r="3353" spans="7:10" x14ac:dyDescent="0.2">
      <c r="G3353" t="str">
        <f t="shared" si="122"/>
        <v>RX4TRANWELL UNIT</v>
      </c>
      <c r="H3353" t="str">
        <f t="shared" si="124"/>
        <v>RX4</v>
      </c>
      <c r="I3353" t="s">
        <v>6461</v>
      </c>
      <c r="J3353" t="s">
        <v>6460</v>
      </c>
    </row>
    <row r="3354" spans="7:10" x14ac:dyDescent="0.2">
      <c r="G3354" t="str">
        <f t="shared" si="122"/>
        <v>RX4TREATMENT UNIT</v>
      </c>
      <c r="H3354" t="str">
        <f t="shared" si="124"/>
        <v>RX4</v>
      </c>
      <c r="I3354" t="s">
        <v>6463</v>
      </c>
      <c r="J3354" t="s">
        <v>6462</v>
      </c>
    </row>
    <row r="3355" spans="7:10" x14ac:dyDescent="0.2">
      <c r="G3355" t="str">
        <f t="shared" si="122"/>
        <v>RX4WALKERGATE PARK HOSPITAL</v>
      </c>
      <c r="H3355" t="str">
        <f t="shared" si="124"/>
        <v>RX4</v>
      </c>
      <c r="I3355" t="s">
        <v>6465</v>
      </c>
      <c r="J3355" t="s">
        <v>6464</v>
      </c>
    </row>
    <row r="3356" spans="7:10" x14ac:dyDescent="0.2">
      <c r="G3356" t="str">
        <f t="shared" si="122"/>
        <v>RX4WANSBECK GENERAL HOSPITAL</v>
      </c>
      <c r="H3356" t="str">
        <f t="shared" si="124"/>
        <v>RX4</v>
      </c>
      <c r="I3356" t="s">
        <v>6467</v>
      </c>
      <c r="J3356" t="s">
        <v>6466</v>
      </c>
    </row>
    <row r="3357" spans="7:10" x14ac:dyDescent="0.2">
      <c r="G3357" t="str">
        <f t="shared" si="122"/>
        <v>RX4WARRINGTON MENTAL HEALTH COMMUNITY UNIT</v>
      </c>
      <c r="H3357" t="str">
        <f t="shared" si="124"/>
        <v>RX4</v>
      </c>
      <c r="I3357" t="s">
        <v>6469</v>
      </c>
      <c r="J3357" t="s">
        <v>6468</v>
      </c>
    </row>
    <row r="3358" spans="7:10" x14ac:dyDescent="0.2">
      <c r="G3358" t="str">
        <f t="shared" si="122"/>
        <v>RX4WEST VIEW MENTAL HEALTH COMMUNITY UNIT</v>
      </c>
      <c r="H3358" t="str">
        <f t="shared" si="124"/>
        <v>RX4</v>
      </c>
      <c r="I3358" t="s">
        <v>6471</v>
      </c>
      <c r="J3358" t="s">
        <v>6470</v>
      </c>
    </row>
    <row r="3359" spans="7:10" x14ac:dyDescent="0.2">
      <c r="G3359" t="str">
        <f t="shared" si="122"/>
        <v>RX4WESTBRIDGE UNIT</v>
      </c>
      <c r="H3359" t="str">
        <f t="shared" si="124"/>
        <v>RX4</v>
      </c>
      <c r="I3359" t="s">
        <v>6473</v>
      </c>
      <c r="J3359" t="s">
        <v>6472</v>
      </c>
    </row>
    <row r="3360" spans="7:10" x14ac:dyDescent="0.2">
      <c r="G3360" t="str">
        <f t="shared" si="122"/>
        <v>RX4WHITBY RISE</v>
      </c>
      <c r="H3360" t="str">
        <f t="shared" si="124"/>
        <v>RX4</v>
      </c>
      <c r="I3360" t="s">
        <v>6475</v>
      </c>
      <c r="J3360" t="s">
        <v>6474</v>
      </c>
    </row>
    <row r="3361" spans="7:10" x14ac:dyDescent="0.2">
      <c r="G3361" t="str">
        <f t="shared" si="122"/>
        <v>RX4WHITLEY BAY</v>
      </c>
      <c r="H3361" t="str">
        <f t="shared" si="124"/>
        <v>RX4</v>
      </c>
      <c r="I3361" t="s">
        <v>6477</v>
      </c>
      <c r="J3361" t="s">
        <v>6476</v>
      </c>
    </row>
    <row r="3362" spans="7:10" x14ac:dyDescent="0.2">
      <c r="G3362" t="str">
        <f t="shared" si="122"/>
        <v>RX4WOODLAND VIEW</v>
      </c>
      <c r="H3362" t="str">
        <f t="shared" si="124"/>
        <v>RX4</v>
      </c>
      <c r="I3362" t="s">
        <v>6479</v>
      </c>
      <c r="J3362" t="s">
        <v>6478</v>
      </c>
    </row>
    <row r="3363" spans="7:10" x14ac:dyDescent="0.2">
      <c r="G3363" t="str">
        <f t="shared" si="122"/>
        <v>RX4WOODLANDS COTTAGE MENTAL HEALTH COMMUNITY UNIT</v>
      </c>
      <c r="H3363" t="str">
        <f t="shared" si="124"/>
        <v>RX4</v>
      </c>
      <c r="I3363" t="s">
        <v>6481</v>
      </c>
      <c r="J3363" t="s">
        <v>6480</v>
      </c>
    </row>
    <row r="3364" spans="7:10" x14ac:dyDescent="0.2">
      <c r="G3364" t="str">
        <f t="shared" si="122"/>
        <v>RX4WOODLEY HALL</v>
      </c>
      <c r="H3364" t="str">
        <f t="shared" si="124"/>
        <v>RX4</v>
      </c>
      <c r="I3364" t="s">
        <v>6483</v>
      </c>
      <c r="J3364" t="s">
        <v>6482</v>
      </c>
    </row>
    <row r="3365" spans="7:10" x14ac:dyDescent="0.2">
      <c r="G3365" t="str">
        <f t="shared" si="122"/>
        <v>RX4WOOLSINGTON MENTAL HEALTH COMMUNITY UNIT</v>
      </c>
      <c r="H3365" t="str">
        <f t="shared" si="124"/>
        <v>RX4</v>
      </c>
      <c r="I3365" t="s">
        <v>6485</v>
      </c>
      <c r="J3365" t="s">
        <v>6484</v>
      </c>
    </row>
    <row r="3366" spans="7:10" x14ac:dyDescent="0.2">
      <c r="G3366" t="str">
        <f t="shared" si="122"/>
        <v>RX4YEWDALE WARD</v>
      </c>
      <c r="H3366" t="str">
        <f t="shared" si="124"/>
        <v>RX4</v>
      </c>
      <c r="I3366" t="s">
        <v>6486</v>
      </c>
      <c r="J3366" t="s">
        <v>6302</v>
      </c>
    </row>
    <row r="3367" spans="7:10" x14ac:dyDescent="0.2">
      <c r="G3367" t="str">
        <f t="shared" si="122"/>
        <v>RX4YOUNG PEOPLES UNIT</v>
      </c>
      <c r="H3367" t="str">
        <f t="shared" si="124"/>
        <v>RX4</v>
      </c>
      <c r="I3367" t="s">
        <v>6488</v>
      </c>
      <c r="J3367" t="s">
        <v>6487</v>
      </c>
    </row>
    <row r="3368" spans="7:10" x14ac:dyDescent="0.2">
      <c r="G3368" t="str">
        <f t="shared" si="122"/>
        <v>RXAANCORA HOUSE</v>
      </c>
      <c r="H3368" t="str">
        <f t="shared" si="124"/>
        <v>RXA</v>
      </c>
      <c r="I3368" t="s">
        <v>6490</v>
      </c>
      <c r="J3368" t="s">
        <v>6489</v>
      </c>
    </row>
    <row r="3369" spans="7:10" x14ac:dyDescent="0.2">
      <c r="G3369" t="str">
        <f t="shared" si="122"/>
        <v>RXABOWMERE HOSPITAL</v>
      </c>
      <c r="H3369" t="str">
        <f t="shared" si="124"/>
        <v>RXA</v>
      </c>
      <c r="I3369" t="s">
        <v>6492</v>
      </c>
      <c r="J3369" t="s">
        <v>6491</v>
      </c>
    </row>
    <row r="3370" spans="7:10" x14ac:dyDescent="0.2">
      <c r="G3370" t="str">
        <f t="shared" si="122"/>
        <v>RXACHERRYBANK</v>
      </c>
      <c r="H3370" t="str">
        <f t="shared" si="124"/>
        <v>RXA</v>
      </c>
      <c r="I3370" t="s">
        <v>6494</v>
      </c>
      <c r="J3370" t="s">
        <v>6493</v>
      </c>
    </row>
    <row r="3371" spans="7:10" x14ac:dyDescent="0.2">
      <c r="G3371" t="str">
        <f t="shared" si="122"/>
        <v>RXACLATTERBRIDGE HOSPITAL PSYCH SERVICES</v>
      </c>
      <c r="H3371" t="str">
        <f t="shared" si="124"/>
        <v>RXA</v>
      </c>
      <c r="I3371" t="s">
        <v>6496</v>
      </c>
      <c r="J3371" t="s">
        <v>6495</v>
      </c>
    </row>
    <row r="3372" spans="7:10" x14ac:dyDescent="0.2">
      <c r="G3372" t="str">
        <f t="shared" si="122"/>
        <v>RXAEASTWAY INPATIENTS</v>
      </c>
      <c r="H3372" t="str">
        <f t="shared" si="124"/>
        <v>RXA</v>
      </c>
      <c r="I3372" t="s">
        <v>6498</v>
      </c>
      <c r="J3372" t="s">
        <v>6497</v>
      </c>
    </row>
    <row r="3373" spans="7:10" x14ac:dyDescent="0.2">
      <c r="G3373" t="str">
        <f t="shared" si="122"/>
        <v>RXAELLESMERE PORT HOSPITAL</v>
      </c>
      <c r="H3373" t="str">
        <f t="shared" si="124"/>
        <v>RXA</v>
      </c>
      <c r="I3373" t="s">
        <v>2201</v>
      </c>
      <c r="J3373" t="s">
        <v>6499</v>
      </c>
    </row>
    <row r="3374" spans="7:10" x14ac:dyDescent="0.2">
      <c r="G3374" t="str">
        <f t="shared" si="122"/>
        <v>RXAJOCELYN SOLLY</v>
      </c>
      <c r="H3374" t="str">
        <f t="shared" si="124"/>
        <v>RXA</v>
      </c>
      <c r="I3374" t="s">
        <v>6501</v>
      </c>
      <c r="J3374" t="s">
        <v>6500</v>
      </c>
    </row>
    <row r="3375" spans="7:10" x14ac:dyDescent="0.2">
      <c r="G3375" t="str">
        <f t="shared" si="122"/>
        <v>RXAKEMPLE UNIT</v>
      </c>
      <c r="H3375" t="str">
        <f t="shared" si="124"/>
        <v>RXA</v>
      </c>
      <c r="I3375" t="s">
        <v>6503</v>
      </c>
      <c r="J3375" t="s">
        <v>6502</v>
      </c>
    </row>
    <row r="3376" spans="7:10" x14ac:dyDescent="0.2">
      <c r="G3376" t="str">
        <f t="shared" ref="G3376:G3438" si="125">H3376&amp;I3376</f>
        <v>RXALEIGHTON HOSPITAL</v>
      </c>
      <c r="H3376" t="str">
        <f t="shared" si="124"/>
        <v>RXA</v>
      </c>
      <c r="I3376" t="s">
        <v>1018</v>
      </c>
      <c r="J3376" t="s">
        <v>6504</v>
      </c>
    </row>
    <row r="3377" spans="7:10" x14ac:dyDescent="0.2">
      <c r="G3377" t="str">
        <f t="shared" si="125"/>
        <v>RXALEIGHTON MENTAL HEALTH UNIT</v>
      </c>
      <c r="H3377" t="str">
        <f t="shared" ref="H3377:H3394" si="126">LEFT(J3377,3)</f>
        <v>RXA</v>
      </c>
      <c r="I3377" t="s">
        <v>6506</v>
      </c>
      <c r="J3377" t="s">
        <v>6505</v>
      </c>
    </row>
    <row r="3378" spans="7:10" x14ac:dyDescent="0.2">
      <c r="G3378" t="str">
        <f t="shared" si="125"/>
        <v>RXALIASON PSYCHIATRY WEST</v>
      </c>
      <c r="H3378" t="str">
        <f t="shared" si="126"/>
        <v>RXA</v>
      </c>
      <c r="I3378" t="s">
        <v>6508</v>
      </c>
      <c r="J3378" t="s">
        <v>6507</v>
      </c>
    </row>
    <row r="3379" spans="7:10" x14ac:dyDescent="0.2">
      <c r="G3379" t="str">
        <f t="shared" si="125"/>
        <v>RXALIME WALK HOUSE</v>
      </c>
      <c r="H3379" t="str">
        <f t="shared" si="126"/>
        <v>RXA</v>
      </c>
      <c r="I3379" t="s">
        <v>6510</v>
      </c>
      <c r="J3379" t="s">
        <v>6509</v>
      </c>
    </row>
    <row r="3380" spans="7:10" x14ac:dyDescent="0.2">
      <c r="G3380" t="str">
        <f t="shared" si="125"/>
        <v>RXAMACCLESFIELD MENTAL HEALTH</v>
      </c>
      <c r="H3380" t="str">
        <f t="shared" si="126"/>
        <v>RXA</v>
      </c>
      <c r="I3380" t="s">
        <v>6512</v>
      </c>
      <c r="J3380" t="s">
        <v>6511</v>
      </c>
    </row>
    <row r="3381" spans="7:10" x14ac:dyDescent="0.2">
      <c r="G3381" t="str">
        <f t="shared" si="125"/>
        <v>RXAMARY DENDY UNIT</v>
      </c>
      <c r="H3381" t="str">
        <f t="shared" si="126"/>
        <v>RXA</v>
      </c>
      <c r="I3381" t="s">
        <v>6514</v>
      </c>
      <c r="J3381" t="s">
        <v>6513</v>
      </c>
    </row>
    <row r="3382" spans="7:10" x14ac:dyDescent="0.2">
      <c r="G3382" t="str">
        <f t="shared" si="125"/>
        <v>RXARESPITE THORN HEYS</v>
      </c>
      <c r="H3382" t="str">
        <f t="shared" si="126"/>
        <v>RXA</v>
      </c>
      <c r="I3382" t="s">
        <v>6516</v>
      </c>
      <c r="J3382" t="s">
        <v>6515</v>
      </c>
    </row>
    <row r="3383" spans="7:10" x14ac:dyDescent="0.2">
      <c r="G3383" t="str">
        <f t="shared" si="125"/>
        <v>RXAROSEMOUNT</v>
      </c>
      <c r="H3383" t="str">
        <f t="shared" si="126"/>
        <v>RXA</v>
      </c>
      <c r="I3383" t="s">
        <v>6518</v>
      </c>
      <c r="J3383" t="s">
        <v>6517</v>
      </c>
    </row>
    <row r="3384" spans="7:10" x14ac:dyDescent="0.2">
      <c r="G3384" t="str">
        <f t="shared" si="125"/>
        <v>RXASEREN LODGE</v>
      </c>
      <c r="H3384" t="s">
        <v>70</v>
      </c>
      <c r="I3384" t="s">
        <v>14951</v>
      </c>
      <c r="J3384" t="s">
        <v>14952</v>
      </c>
    </row>
    <row r="3385" spans="7:10" x14ac:dyDescent="0.2">
      <c r="G3385" t="str">
        <f t="shared" si="125"/>
        <v>RXASOUTH CHESHIRE &amp; VALE ROYAL</v>
      </c>
      <c r="H3385" t="str">
        <f t="shared" si="126"/>
        <v>RXA</v>
      </c>
      <c r="I3385" t="s">
        <v>6520</v>
      </c>
      <c r="J3385" t="s">
        <v>6519</v>
      </c>
    </row>
    <row r="3386" spans="7:10" x14ac:dyDescent="0.2">
      <c r="G3386" t="str">
        <f t="shared" si="125"/>
        <v>RXASPRINGBANK</v>
      </c>
      <c r="H3386" t="str">
        <f t="shared" si="126"/>
        <v>RXA</v>
      </c>
      <c r="I3386" t="s">
        <v>6522</v>
      </c>
      <c r="J3386" t="s">
        <v>6521</v>
      </c>
    </row>
    <row r="3387" spans="7:10" x14ac:dyDescent="0.2">
      <c r="G3387" t="str">
        <f t="shared" si="125"/>
        <v>RXAST CATHERINES HOSPITAL</v>
      </c>
      <c r="H3387" t="str">
        <f t="shared" si="126"/>
        <v>RXA</v>
      </c>
      <c r="I3387" t="s">
        <v>6524</v>
      </c>
      <c r="J3387" t="s">
        <v>6523</v>
      </c>
    </row>
    <row r="3388" spans="7:10" x14ac:dyDescent="0.2">
      <c r="G3388" t="str">
        <f t="shared" si="125"/>
        <v>RXATRAFFORD LD</v>
      </c>
      <c r="H3388" t="str">
        <f t="shared" si="126"/>
        <v>RXA</v>
      </c>
      <c r="I3388" t="s">
        <v>6526</v>
      </c>
      <c r="J3388" t="s">
        <v>6525</v>
      </c>
    </row>
    <row r="3389" spans="7:10" x14ac:dyDescent="0.2">
      <c r="G3389" t="str">
        <f t="shared" si="125"/>
        <v>RXAVICTORIA CENTRAL HOSPITAL</v>
      </c>
      <c r="H3389" t="str">
        <f t="shared" si="126"/>
        <v>RXA</v>
      </c>
      <c r="I3389" t="s">
        <v>1004</v>
      </c>
      <c r="J3389" t="s">
        <v>6527</v>
      </c>
    </row>
    <row r="3390" spans="7:10" x14ac:dyDescent="0.2">
      <c r="G3390" t="str">
        <f t="shared" si="125"/>
        <v>RXAYPC- PINE LODGE</v>
      </c>
      <c r="H3390" t="str">
        <f t="shared" si="126"/>
        <v>RXA</v>
      </c>
      <c r="I3390" t="s">
        <v>6529</v>
      </c>
      <c r="J3390" t="s">
        <v>6528</v>
      </c>
    </row>
    <row r="3391" spans="7:10" x14ac:dyDescent="0.2">
      <c r="G3391" t="str">
        <f t="shared" si="125"/>
        <v>RXCBEXHILL HOSPITAL</v>
      </c>
      <c r="H3391" t="str">
        <f t="shared" si="126"/>
        <v>RXC</v>
      </c>
      <c r="I3391" t="s">
        <v>6531</v>
      </c>
      <c r="J3391" t="s">
        <v>6530</v>
      </c>
    </row>
    <row r="3392" spans="7:10" x14ac:dyDescent="0.2">
      <c r="G3392" t="str">
        <f t="shared" si="125"/>
        <v>RXCCONQUEST HOSPITAL</v>
      </c>
      <c r="H3392" t="str">
        <f t="shared" si="126"/>
        <v>RXC</v>
      </c>
      <c r="I3392" t="s">
        <v>5758</v>
      </c>
      <c r="J3392" t="s">
        <v>6532</v>
      </c>
    </row>
    <row r="3393" spans="7:10" x14ac:dyDescent="0.2">
      <c r="G3393" t="str">
        <f t="shared" si="125"/>
        <v>RXCCROWBOROUGH BIRTHING CENTRE</v>
      </c>
      <c r="H3393" t="str">
        <f t="shared" si="126"/>
        <v>RXC</v>
      </c>
      <c r="I3393" t="s">
        <v>6534</v>
      </c>
      <c r="J3393" t="s">
        <v>6533</v>
      </c>
    </row>
    <row r="3394" spans="7:10" x14ac:dyDescent="0.2">
      <c r="G3394" t="str">
        <f t="shared" si="125"/>
        <v>RXCEASTBOURNE DISTRICT GENERAL HOSPITAL</v>
      </c>
      <c r="H3394" t="str">
        <f t="shared" si="126"/>
        <v>RXC</v>
      </c>
      <c r="I3394" t="s">
        <v>1174</v>
      </c>
      <c r="J3394" t="s">
        <v>6535</v>
      </c>
    </row>
    <row r="3395" spans="7:10" x14ac:dyDescent="0.2">
      <c r="G3395" t="str">
        <f t="shared" si="125"/>
        <v>RXCRYE MEMORIAL CARE CENTRE</v>
      </c>
      <c r="H3395" t="s">
        <v>92</v>
      </c>
      <c r="I3395" t="s">
        <v>14484</v>
      </c>
      <c r="J3395" t="s">
        <v>14485</v>
      </c>
    </row>
    <row r="3396" spans="7:10" x14ac:dyDescent="0.2">
      <c r="G3396" t="str">
        <f t="shared" si="125"/>
        <v>RXEDONCASTER - CYP&amp;F</v>
      </c>
      <c r="H3396" t="str">
        <f t="shared" ref="H3396:H3460" si="127">LEFT(J3396,3)</f>
        <v>RXE</v>
      </c>
      <c r="I3396" t="s">
        <v>6537</v>
      </c>
      <c r="J3396" t="s">
        <v>6536</v>
      </c>
    </row>
    <row r="3397" spans="7:10" x14ac:dyDescent="0.2">
      <c r="G3397" t="str">
        <f t="shared" si="125"/>
        <v>RXEDONCASTER - CYP&amp;F (EAST)</v>
      </c>
      <c r="H3397" t="str">
        <f t="shared" si="127"/>
        <v>RXE</v>
      </c>
      <c r="I3397" t="s">
        <v>6539</v>
      </c>
      <c r="J3397" t="s">
        <v>6538</v>
      </c>
    </row>
    <row r="3398" spans="7:10" x14ac:dyDescent="0.2">
      <c r="G3398" t="str">
        <f t="shared" si="125"/>
        <v>RXEDONCASTER - CYP&amp;F 2</v>
      </c>
      <c r="H3398" t="str">
        <f t="shared" si="127"/>
        <v>RXE</v>
      </c>
      <c r="I3398" t="s">
        <v>6541</v>
      </c>
      <c r="J3398" t="s">
        <v>6540</v>
      </c>
    </row>
    <row r="3399" spans="7:10" x14ac:dyDescent="0.2">
      <c r="G3399" t="str">
        <f t="shared" si="125"/>
        <v>RXEDONCASTER - ST MARY'S INTERMEDIATE CARE</v>
      </c>
      <c r="H3399" t="str">
        <f t="shared" si="127"/>
        <v>RXE</v>
      </c>
      <c r="I3399" t="s">
        <v>6543</v>
      </c>
      <c r="J3399" t="s">
        <v>6542</v>
      </c>
    </row>
    <row r="3400" spans="7:10" x14ac:dyDescent="0.2">
      <c r="G3400" t="str">
        <f t="shared" si="125"/>
        <v>RXEDONCASTER COMMUNITY - OLDER PEOPLE'S DAY HOSPITAL</v>
      </c>
      <c r="H3400" t="str">
        <f t="shared" si="127"/>
        <v>RXE</v>
      </c>
      <c r="I3400" t="s">
        <v>6545</v>
      </c>
      <c r="J3400" t="s">
        <v>6544</v>
      </c>
    </row>
    <row r="3401" spans="7:10" x14ac:dyDescent="0.2">
      <c r="G3401" t="str">
        <f t="shared" si="125"/>
        <v>RXEDONCASTER DCIS - (OTW)</v>
      </c>
      <c r="H3401" t="str">
        <f t="shared" si="127"/>
        <v>RXE</v>
      </c>
      <c r="I3401" t="s">
        <v>6547</v>
      </c>
      <c r="J3401" t="s">
        <v>6546</v>
      </c>
    </row>
    <row r="3402" spans="7:10" x14ac:dyDescent="0.2">
      <c r="G3402" t="str">
        <f t="shared" si="125"/>
        <v>RXEDONCASTER DCIS - (OTW) BENTLEY MYPLACE</v>
      </c>
      <c r="H3402" t="str">
        <f t="shared" si="127"/>
        <v>RXE</v>
      </c>
      <c r="I3402" t="s">
        <v>6549</v>
      </c>
      <c r="J3402" t="s">
        <v>6548</v>
      </c>
    </row>
    <row r="3403" spans="7:10" x14ac:dyDescent="0.2">
      <c r="G3403" t="str">
        <f t="shared" si="125"/>
        <v>RXEDONCASTER SUBSTANCE MISUSE SERVICE - NEW BEGINNINGS</v>
      </c>
      <c r="H3403" t="s">
        <v>166</v>
      </c>
      <c r="I3403" t="s">
        <v>14572</v>
      </c>
      <c r="J3403" t="s">
        <v>14573</v>
      </c>
    </row>
    <row r="3404" spans="7:10" x14ac:dyDescent="0.2">
      <c r="G3404" t="str">
        <f t="shared" si="125"/>
        <v>RXENTH LINCS - GREAT OAKS INPATIENT UNIT</v>
      </c>
      <c r="H3404" t="str">
        <f t="shared" si="127"/>
        <v>RXE</v>
      </c>
      <c r="I3404" t="s">
        <v>6551</v>
      </c>
      <c r="J3404" t="s">
        <v>6550</v>
      </c>
    </row>
    <row r="3405" spans="7:10" x14ac:dyDescent="0.2">
      <c r="G3405" t="str">
        <f t="shared" si="125"/>
        <v>RXENTH LINCS - ICT</v>
      </c>
      <c r="H3405" t="str">
        <f t="shared" si="127"/>
        <v>RXE</v>
      </c>
      <c r="I3405" t="s">
        <v>6553</v>
      </c>
      <c r="J3405" t="s">
        <v>6552</v>
      </c>
    </row>
    <row r="3406" spans="7:10" x14ac:dyDescent="0.2">
      <c r="G3406" t="str">
        <f t="shared" si="125"/>
        <v>RXENTH LINCS - OT (COMMUNITY)</v>
      </c>
      <c r="H3406" t="str">
        <f t="shared" si="127"/>
        <v>RXE</v>
      </c>
      <c r="I3406" t="s">
        <v>6555</v>
      </c>
      <c r="J3406" t="s">
        <v>6554</v>
      </c>
    </row>
    <row r="3407" spans="7:10" x14ac:dyDescent="0.2">
      <c r="G3407" t="str">
        <f t="shared" si="125"/>
        <v>RXENTH LINCS PSYCHOLOGICAL THERAPIES 2</v>
      </c>
      <c r="H3407" t="str">
        <f t="shared" si="127"/>
        <v>RXE</v>
      </c>
      <c r="I3407" t="s">
        <v>6557</v>
      </c>
      <c r="J3407" t="s">
        <v>6556</v>
      </c>
    </row>
    <row r="3408" spans="7:10" x14ac:dyDescent="0.2">
      <c r="G3408" t="str">
        <f t="shared" si="125"/>
        <v>RXEROTHERHAM  EARLY INTERVENTION (SWALLOWNEST)</v>
      </c>
      <c r="H3408" t="str">
        <f t="shared" si="127"/>
        <v>RXE</v>
      </c>
      <c r="I3408" t="s">
        <v>6559</v>
      </c>
      <c r="J3408" t="s">
        <v>6558</v>
      </c>
    </row>
    <row r="3409" spans="7:10" x14ac:dyDescent="0.2">
      <c r="G3409" t="str">
        <f t="shared" si="125"/>
        <v>RXEROTHERHAM COMMUNITY MHSOP</v>
      </c>
      <c r="H3409" t="str">
        <f t="shared" si="127"/>
        <v>RXE</v>
      </c>
      <c r="I3409" t="s">
        <v>6561</v>
      </c>
      <c r="J3409" t="s">
        <v>6560</v>
      </c>
    </row>
    <row r="3410" spans="7:10" x14ac:dyDescent="0.2">
      <c r="G3410" t="str">
        <f t="shared" si="125"/>
        <v>RXEROTHERHAM INTENSIVE COMMUNITY THERAPIES</v>
      </c>
      <c r="H3410" t="str">
        <f t="shared" si="127"/>
        <v>RXE</v>
      </c>
      <c r="I3410" t="s">
        <v>6563</v>
      </c>
      <c r="J3410" t="s">
        <v>6562</v>
      </c>
    </row>
    <row r="3411" spans="7:10" x14ac:dyDescent="0.2">
      <c r="G3411" t="str">
        <f t="shared" si="125"/>
        <v>RXEROTHERHAM OPMHS WOODLANDS</v>
      </c>
      <c r="H3411" t="str">
        <f t="shared" si="127"/>
        <v>RXE</v>
      </c>
      <c r="I3411" t="s">
        <v>6565</v>
      </c>
      <c r="J3411" t="s">
        <v>6564</v>
      </c>
    </row>
    <row r="3412" spans="7:10" x14ac:dyDescent="0.2">
      <c r="G3412" t="str">
        <f t="shared" si="125"/>
        <v>RXEST CATHERINE'S</v>
      </c>
      <c r="H3412" t="str">
        <f t="shared" si="127"/>
        <v>RXE</v>
      </c>
      <c r="I3412" t="s">
        <v>6567</v>
      </c>
      <c r="J3412" t="s">
        <v>6566</v>
      </c>
    </row>
    <row r="3413" spans="7:10" x14ac:dyDescent="0.2">
      <c r="G3413" t="str">
        <f t="shared" si="125"/>
        <v>RXEST. JOHN’S HOSPICE.</v>
      </c>
      <c r="H3413" t="str">
        <f t="shared" si="127"/>
        <v>RXE</v>
      </c>
      <c r="I3413" t="s">
        <v>6569</v>
      </c>
      <c r="J3413" t="s">
        <v>6568</v>
      </c>
    </row>
    <row r="3414" spans="7:10" x14ac:dyDescent="0.2">
      <c r="G3414" t="str">
        <f t="shared" si="125"/>
        <v>RXETICKHILL ROAD</v>
      </c>
      <c r="H3414" t="str">
        <f t="shared" si="127"/>
        <v>RXE</v>
      </c>
      <c r="I3414" t="s">
        <v>6571</v>
      </c>
      <c r="J3414" t="s">
        <v>6570</v>
      </c>
    </row>
    <row r="3415" spans="7:10" x14ac:dyDescent="0.2">
      <c r="G3415" t="str">
        <f t="shared" si="125"/>
        <v>RXFDEWSBURY AND DISTRICT HOSPITAL</v>
      </c>
      <c r="H3415" t="str">
        <f t="shared" si="127"/>
        <v>RXF</v>
      </c>
      <c r="I3415" t="s">
        <v>6573</v>
      </c>
      <c r="J3415" t="s">
        <v>6572</v>
      </c>
    </row>
    <row r="3416" spans="7:10" x14ac:dyDescent="0.2">
      <c r="G3416" t="str">
        <f t="shared" si="125"/>
        <v>RXFMONUMENT HOUSE</v>
      </c>
      <c r="H3416" t="str">
        <f t="shared" si="127"/>
        <v>RXF</v>
      </c>
      <c r="I3416" t="s">
        <v>6575</v>
      </c>
      <c r="J3416" t="s">
        <v>6574</v>
      </c>
    </row>
    <row r="3417" spans="7:10" x14ac:dyDescent="0.2">
      <c r="G3417" t="str">
        <f t="shared" si="125"/>
        <v>RXFPINDERFIELDS GENERAL HOSPITAL</v>
      </c>
      <c r="H3417" t="str">
        <f t="shared" si="127"/>
        <v>RXF</v>
      </c>
      <c r="I3417" t="s">
        <v>6577</v>
      </c>
      <c r="J3417" t="s">
        <v>6576</v>
      </c>
    </row>
    <row r="3418" spans="7:10" x14ac:dyDescent="0.2">
      <c r="G3418" t="str">
        <f t="shared" si="125"/>
        <v>RXFPONTEFRACT GENERAL INFIRMARY</v>
      </c>
      <c r="H3418" t="str">
        <f t="shared" si="127"/>
        <v>RXF</v>
      </c>
      <c r="I3418" t="s">
        <v>1574</v>
      </c>
      <c r="J3418" t="s">
        <v>6578</v>
      </c>
    </row>
    <row r="3419" spans="7:10" x14ac:dyDescent="0.2">
      <c r="G3419" t="str">
        <f t="shared" si="125"/>
        <v>RXFQUEEN ELIZABETH HOUSE</v>
      </c>
      <c r="H3419" t="str">
        <f t="shared" si="127"/>
        <v>RXF</v>
      </c>
      <c r="I3419" t="s">
        <v>6580</v>
      </c>
      <c r="J3419" t="s">
        <v>6579</v>
      </c>
    </row>
    <row r="3420" spans="7:10" x14ac:dyDescent="0.2">
      <c r="G3420" t="str">
        <f t="shared" si="125"/>
        <v>RXFWEST RIDINGS RESIDENTIAL AND NURSING HOME</v>
      </c>
      <c r="H3420" t="str">
        <f t="shared" si="127"/>
        <v>RXF</v>
      </c>
      <c r="I3420" t="s">
        <v>6582</v>
      </c>
      <c r="J3420" t="s">
        <v>6581</v>
      </c>
    </row>
    <row r="3421" spans="7:10" x14ac:dyDescent="0.2">
      <c r="G3421" t="str">
        <f t="shared" si="125"/>
        <v>RXGCALDERDALE SMS</v>
      </c>
      <c r="H3421" t="str">
        <f t="shared" si="127"/>
        <v>RXG</v>
      </c>
      <c r="I3421" t="s">
        <v>6584</v>
      </c>
      <c r="J3421" t="s">
        <v>6583</v>
      </c>
    </row>
    <row r="3422" spans="7:10" x14ac:dyDescent="0.2">
      <c r="G3422" t="str">
        <f t="shared" si="125"/>
        <v>RXGCASTLE LODGE</v>
      </c>
      <c r="H3422" t="str">
        <f t="shared" si="127"/>
        <v>RXG</v>
      </c>
      <c r="I3422" t="s">
        <v>6586</v>
      </c>
      <c r="J3422" t="s">
        <v>6585</v>
      </c>
    </row>
    <row r="3423" spans="7:10" x14ac:dyDescent="0.2">
      <c r="G3423" t="str">
        <f t="shared" si="125"/>
        <v>RXGCASTLEFORD &amp; NORMANTON DISTRICT HOSPITAL</v>
      </c>
      <c r="H3423" t="str">
        <f t="shared" si="127"/>
        <v>RXG</v>
      </c>
      <c r="I3423" t="s">
        <v>6588</v>
      </c>
      <c r="J3423" t="s">
        <v>6587</v>
      </c>
    </row>
    <row r="3424" spans="7:10" x14ac:dyDescent="0.2">
      <c r="G3424" t="str">
        <f t="shared" si="125"/>
        <v>RXGCDIP</v>
      </c>
      <c r="H3424" t="str">
        <f t="shared" si="127"/>
        <v>RXG</v>
      </c>
      <c r="I3424" t="s">
        <v>6590</v>
      </c>
      <c r="J3424" t="s">
        <v>6589</v>
      </c>
    </row>
    <row r="3425" spans="7:10" x14ac:dyDescent="0.2">
      <c r="G3425" t="str">
        <f t="shared" si="125"/>
        <v>RXGCHERRY TREES</v>
      </c>
      <c r="H3425" t="str">
        <f t="shared" si="127"/>
        <v>RXG</v>
      </c>
      <c r="I3425" t="s">
        <v>6592</v>
      </c>
      <c r="J3425" t="s">
        <v>6591</v>
      </c>
    </row>
    <row r="3426" spans="7:10" x14ac:dyDescent="0.2">
      <c r="G3426" t="str">
        <f t="shared" si="125"/>
        <v>RXGCHESWOLD PARK HOSPITAL</v>
      </c>
      <c r="H3426" t="s">
        <v>191</v>
      </c>
      <c r="I3426" t="s">
        <v>14843</v>
      </c>
      <c r="J3426" t="s">
        <v>14844</v>
      </c>
    </row>
    <row r="3427" spans="7:10" x14ac:dyDescent="0.2">
      <c r="G3427" t="str">
        <f t="shared" si="125"/>
        <v>RXGCHILD &amp; ADOLESCENT UNIT</v>
      </c>
      <c r="H3427" t="str">
        <f t="shared" si="127"/>
        <v>RXG</v>
      </c>
      <c r="I3427" t="s">
        <v>6594</v>
      </c>
      <c r="J3427" t="s">
        <v>6593</v>
      </c>
    </row>
    <row r="3428" spans="7:10" x14ac:dyDescent="0.2">
      <c r="G3428" t="str">
        <f t="shared" si="125"/>
        <v>RXGCNDH</v>
      </c>
      <c r="H3428" t="str">
        <f t="shared" si="127"/>
        <v>RXG</v>
      </c>
      <c r="I3428" t="s">
        <v>6596</v>
      </c>
      <c r="J3428" t="s">
        <v>6595</v>
      </c>
    </row>
    <row r="3429" spans="7:10" x14ac:dyDescent="0.2">
      <c r="G3429" t="str">
        <f t="shared" si="125"/>
        <v>RXGDOVECOTE</v>
      </c>
      <c r="H3429" t="str">
        <f t="shared" si="127"/>
        <v>RXG</v>
      </c>
      <c r="I3429" t="s">
        <v>6598</v>
      </c>
      <c r="J3429" t="s">
        <v>6597</v>
      </c>
    </row>
    <row r="3430" spans="7:10" x14ac:dyDescent="0.2">
      <c r="G3430" t="str">
        <f t="shared" si="125"/>
        <v>RXGENFIELD DOWN</v>
      </c>
      <c r="H3430" t="str">
        <f t="shared" si="127"/>
        <v>RXG</v>
      </c>
      <c r="I3430" t="s">
        <v>6600</v>
      </c>
      <c r="J3430" t="s">
        <v>6599</v>
      </c>
    </row>
    <row r="3431" spans="7:10" x14ac:dyDescent="0.2">
      <c r="G3431" t="str">
        <f t="shared" si="125"/>
        <v>RXGF MILL</v>
      </c>
      <c r="H3431" t="str">
        <f t="shared" si="127"/>
        <v>RXG</v>
      </c>
      <c r="I3431" t="s">
        <v>6602</v>
      </c>
      <c r="J3431" t="s">
        <v>6601</v>
      </c>
    </row>
    <row r="3432" spans="7:10" x14ac:dyDescent="0.2">
      <c r="G3432" t="str">
        <f t="shared" si="125"/>
        <v>RXGFIELDHEAD HOSPITAL</v>
      </c>
      <c r="H3432" t="str">
        <f t="shared" si="127"/>
        <v>RXG</v>
      </c>
      <c r="I3432" t="s">
        <v>6604</v>
      </c>
      <c r="J3432" t="s">
        <v>6603</v>
      </c>
    </row>
    <row r="3433" spans="7:10" x14ac:dyDescent="0.2">
      <c r="G3433" t="str">
        <f t="shared" si="125"/>
        <v>RXGFOLLY HALL</v>
      </c>
      <c r="H3433" t="str">
        <f t="shared" si="127"/>
        <v>RXG</v>
      </c>
      <c r="I3433" t="s">
        <v>6606</v>
      </c>
      <c r="J3433" t="s">
        <v>6605</v>
      </c>
    </row>
    <row r="3434" spans="7:10" x14ac:dyDescent="0.2">
      <c r="G3434" t="str">
        <f t="shared" si="125"/>
        <v>RXGGRANGE VIEW</v>
      </c>
      <c r="H3434" t="str">
        <f t="shared" si="127"/>
        <v>RXG</v>
      </c>
      <c r="I3434" t="s">
        <v>3399</v>
      </c>
      <c r="J3434" t="s">
        <v>6607</v>
      </c>
    </row>
    <row r="3435" spans="7:10" x14ac:dyDescent="0.2">
      <c r="G3435" t="str">
        <f t="shared" si="125"/>
        <v>RXGGREENDALE</v>
      </c>
      <c r="H3435" t="str">
        <f t="shared" si="127"/>
        <v>RXG</v>
      </c>
      <c r="I3435" t="s">
        <v>6609</v>
      </c>
      <c r="J3435" t="s">
        <v>6608</v>
      </c>
    </row>
    <row r="3436" spans="7:10" x14ac:dyDescent="0.2">
      <c r="G3436" t="str">
        <f t="shared" si="125"/>
        <v>RXGHEATH UNIT</v>
      </c>
      <c r="H3436" t="str">
        <f t="shared" si="127"/>
        <v>RXG</v>
      </c>
      <c r="I3436" t="s">
        <v>6611</v>
      </c>
      <c r="J3436" t="s">
        <v>6610</v>
      </c>
    </row>
    <row r="3437" spans="7:10" x14ac:dyDescent="0.2">
      <c r="G3437" t="str">
        <f t="shared" si="125"/>
        <v>RXGHYDE PARK</v>
      </c>
      <c r="H3437" t="str">
        <f t="shared" si="127"/>
        <v>RXG</v>
      </c>
      <c r="I3437" t="s">
        <v>6613</v>
      </c>
      <c r="J3437" t="s">
        <v>6612</v>
      </c>
    </row>
    <row r="3438" spans="7:10" x14ac:dyDescent="0.2">
      <c r="G3438" t="str">
        <f t="shared" si="125"/>
        <v>RXGKENDRAY HOSPITAL</v>
      </c>
      <c r="H3438" t="str">
        <f t="shared" si="127"/>
        <v>RXG</v>
      </c>
      <c r="I3438" t="s">
        <v>6615</v>
      </c>
      <c r="J3438" t="s">
        <v>6614</v>
      </c>
    </row>
    <row r="3439" spans="7:10" x14ac:dyDescent="0.2">
      <c r="G3439" t="str">
        <f t="shared" ref="G3439:G3490" si="128">H3439&amp;I3439</f>
        <v>RXGKERSHAW GRANGE</v>
      </c>
      <c r="H3439" t="str">
        <f t="shared" si="127"/>
        <v>RXG</v>
      </c>
      <c r="I3439" t="s">
        <v>6617</v>
      </c>
      <c r="J3439" t="s">
        <v>6616</v>
      </c>
    </row>
    <row r="3440" spans="7:10" x14ac:dyDescent="0.2">
      <c r="G3440" t="str">
        <f t="shared" si="128"/>
        <v>RXGLYNDHURST</v>
      </c>
      <c r="H3440" t="str">
        <f t="shared" si="127"/>
        <v>RXG</v>
      </c>
      <c r="I3440" t="s">
        <v>2111</v>
      </c>
      <c r="J3440" t="s">
        <v>6618</v>
      </c>
    </row>
    <row r="3441" spans="7:10" x14ac:dyDescent="0.2">
      <c r="G3441" t="str">
        <f t="shared" si="128"/>
        <v>RXGMANYGATES</v>
      </c>
      <c r="H3441" t="str">
        <f t="shared" si="127"/>
        <v>RXG</v>
      </c>
      <c r="I3441" t="s">
        <v>6620</v>
      </c>
      <c r="J3441" t="s">
        <v>6619</v>
      </c>
    </row>
    <row r="3442" spans="7:10" x14ac:dyDescent="0.2">
      <c r="G3442" t="str">
        <f t="shared" si="128"/>
        <v>RXGMOUNT VERNON HOSPITAL</v>
      </c>
      <c r="H3442" t="str">
        <f t="shared" si="127"/>
        <v>RXG</v>
      </c>
      <c r="I3442" t="s">
        <v>872</v>
      </c>
      <c r="J3442" t="s">
        <v>6621</v>
      </c>
    </row>
    <row r="3443" spans="7:10" x14ac:dyDescent="0.2">
      <c r="G3443" t="str">
        <f t="shared" si="128"/>
        <v>RXGNEWTON LODGE REGIONAL SECURE UNIT</v>
      </c>
      <c r="H3443" t="str">
        <f t="shared" si="127"/>
        <v>RXG</v>
      </c>
      <c r="I3443" t="s">
        <v>14853</v>
      </c>
      <c r="J3443" t="s">
        <v>14854</v>
      </c>
    </row>
    <row r="3444" spans="7:10" x14ac:dyDescent="0.2">
      <c r="G3444" t="str">
        <f t="shared" si="128"/>
        <v>RXGPRIESTLEY UNIT</v>
      </c>
      <c r="H3444" t="str">
        <f t="shared" si="127"/>
        <v>RXG</v>
      </c>
      <c r="I3444" t="s">
        <v>6623</v>
      </c>
      <c r="J3444" t="s">
        <v>6622</v>
      </c>
    </row>
    <row r="3445" spans="7:10" x14ac:dyDescent="0.2">
      <c r="G3445" t="str">
        <f t="shared" si="128"/>
        <v>RXGST JOHN'S FLATS</v>
      </c>
      <c r="H3445" t="str">
        <f t="shared" si="127"/>
        <v>RXG</v>
      </c>
      <c r="I3445" t="s">
        <v>6625</v>
      </c>
      <c r="J3445" t="s">
        <v>6624</v>
      </c>
    </row>
    <row r="3446" spans="7:10" x14ac:dyDescent="0.2">
      <c r="G3446" t="str">
        <f t="shared" si="128"/>
        <v>RXGST LUKES HOSPITAL</v>
      </c>
      <c r="H3446" t="str">
        <f t="shared" si="127"/>
        <v>RXG</v>
      </c>
      <c r="I3446" t="s">
        <v>854</v>
      </c>
      <c r="J3446" t="s">
        <v>6626</v>
      </c>
    </row>
    <row r="3447" spans="7:10" x14ac:dyDescent="0.2">
      <c r="G3447" t="str">
        <f t="shared" si="128"/>
        <v>RXGTHE DALES</v>
      </c>
      <c r="H3447" t="str">
        <f t="shared" si="127"/>
        <v>RXG</v>
      </c>
      <c r="I3447" t="s">
        <v>6223</v>
      </c>
      <c r="J3447" t="s">
        <v>6627</v>
      </c>
    </row>
    <row r="3448" spans="7:10" x14ac:dyDescent="0.2">
      <c r="G3448" t="str">
        <f t="shared" si="128"/>
        <v>RXGTHE DANCER</v>
      </c>
      <c r="H3448" t="str">
        <f t="shared" si="127"/>
        <v>RXG</v>
      </c>
      <c r="I3448" t="s">
        <v>6629</v>
      </c>
      <c r="J3448" t="s">
        <v>6628</v>
      </c>
    </row>
    <row r="3449" spans="7:10" x14ac:dyDescent="0.2">
      <c r="G3449" t="str">
        <f t="shared" si="128"/>
        <v>RXGTHE POPLARS</v>
      </c>
      <c r="H3449" t="str">
        <f t="shared" si="127"/>
        <v>RXG</v>
      </c>
      <c r="I3449" t="s">
        <v>6631</v>
      </c>
      <c r="J3449" t="s">
        <v>6630</v>
      </c>
    </row>
    <row r="3450" spans="7:10" x14ac:dyDescent="0.2">
      <c r="G3450" t="str">
        <f t="shared" si="128"/>
        <v>RXGTHE SYCAMORES</v>
      </c>
      <c r="H3450" t="str">
        <f t="shared" si="127"/>
        <v>RXG</v>
      </c>
      <c r="I3450" t="s">
        <v>6633</v>
      </c>
      <c r="J3450" t="s">
        <v>6632</v>
      </c>
    </row>
    <row r="3451" spans="7:10" x14ac:dyDescent="0.2">
      <c r="G3451" t="str">
        <f t="shared" si="128"/>
        <v>RXGWALDERSLADE</v>
      </c>
      <c r="H3451" t="str">
        <f t="shared" si="127"/>
        <v>RXG</v>
      </c>
      <c r="I3451" t="s">
        <v>6635</v>
      </c>
      <c r="J3451" t="s">
        <v>6634</v>
      </c>
    </row>
    <row r="3452" spans="7:10" x14ac:dyDescent="0.2">
      <c r="G3452" t="str">
        <f t="shared" si="128"/>
        <v>RXGYOT</v>
      </c>
      <c r="H3452" t="str">
        <f t="shared" si="127"/>
        <v>RXG</v>
      </c>
      <c r="I3452" t="s">
        <v>6637</v>
      </c>
      <c r="J3452" t="s">
        <v>6636</v>
      </c>
    </row>
    <row r="3453" spans="7:10" x14ac:dyDescent="0.2">
      <c r="G3453" t="str">
        <f t="shared" si="128"/>
        <v>RXKBIRMINGHAM MIDLAND EYE CENTRE (BMEC)</v>
      </c>
      <c r="H3453" t="str">
        <f t="shared" si="127"/>
        <v>RXK</v>
      </c>
      <c r="I3453" t="s">
        <v>6643</v>
      </c>
      <c r="J3453" t="s">
        <v>6642</v>
      </c>
    </row>
    <row r="3454" spans="7:10" x14ac:dyDescent="0.2">
      <c r="G3454" t="str">
        <f t="shared" si="128"/>
        <v>RXKBIRMINGHAM TREATMENT CENTRE</v>
      </c>
      <c r="H3454" t="str">
        <f t="shared" si="127"/>
        <v>RXK</v>
      </c>
      <c r="I3454" t="s">
        <v>6645</v>
      </c>
      <c r="J3454" t="s">
        <v>6644</v>
      </c>
    </row>
    <row r="3455" spans="7:10" x14ac:dyDescent="0.2">
      <c r="G3455" t="str">
        <f t="shared" si="128"/>
        <v>RXKCITY HOSPITAL</v>
      </c>
      <c r="H3455" t="str">
        <f t="shared" si="127"/>
        <v>RXK</v>
      </c>
      <c r="I3455" t="s">
        <v>6647</v>
      </c>
      <c r="J3455" t="s">
        <v>6646</v>
      </c>
    </row>
    <row r="3456" spans="7:10" ht="16.5" x14ac:dyDescent="0.3">
      <c r="G3456" t="str">
        <f>H3456&amp;I3456</f>
        <v>RXKMIDLAND METROPOLITAN UNIVERSITY HOSPITAL</v>
      </c>
      <c r="H3456" t="s">
        <v>177</v>
      </c>
      <c r="I3456" s="88" t="s">
        <v>14864</v>
      </c>
      <c r="J3456" t="s">
        <v>14865</v>
      </c>
    </row>
    <row r="3457" spans="7:10" x14ac:dyDescent="0.2">
      <c r="G3457" t="str">
        <f t="shared" si="128"/>
        <v>RXKROWLEY REGIS HOSPITAL</v>
      </c>
      <c r="H3457" t="str">
        <f t="shared" si="127"/>
        <v>RXK</v>
      </c>
      <c r="I3457" t="s">
        <v>6649</v>
      </c>
      <c r="J3457" t="s">
        <v>6648</v>
      </c>
    </row>
    <row r="3458" spans="7:10" x14ac:dyDescent="0.2">
      <c r="G3458" t="str">
        <f t="shared" si="128"/>
        <v>RXKSANDWELL GENERAL HOSPITAL</v>
      </c>
      <c r="H3458" t="str">
        <f t="shared" si="127"/>
        <v>RXK</v>
      </c>
      <c r="I3458" t="s">
        <v>6651</v>
      </c>
      <c r="J3458" t="s">
        <v>6650</v>
      </c>
    </row>
    <row r="3459" spans="7:10" x14ac:dyDescent="0.2">
      <c r="G3459" t="str">
        <f t="shared" si="128"/>
        <v>RXLBISPHAM HOSPITAL REHABILITATION UNIT</v>
      </c>
      <c r="H3459" t="str">
        <f t="shared" si="127"/>
        <v>RXL</v>
      </c>
      <c r="I3459" t="s">
        <v>6653</v>
      </c>
      <c r="J3459" t="s">
        <v>6652</v>
      </c>
    </row>
    <row r="3460" spans="7:10" x14ac:dyDescent="0.2">
      <c r="G3460" t="str">
        <f t="shared" si="128"/>
        <v>RXLBLACKPOOL VICTORIA HOSPITAL</v>
      </c>
      <c r="H3460" t="str">
        <f t="shared" si="127"/>
        <v>RXL</v>
      </c>
      <c r="I3460" t="s">
        <v>5051</v>
      </c>
      <c r="J3460" t="s">
        <v>6654</v>
      </c>
    </row>
    <row r="3461" spans="7:10" x14ac:dyDescent="0.2">
      <c r="G3461" t="str">
        <f t="shared" si="128"/>
        <v>RXLCLIFTON HOSPITAL</v>
      </c>
      <c r="H3461" t="str">
        <f t="shared" ref="H3461:H3510" si="129">LEFT(J3461,3)</f>
        <v>RXL</v>
      </c>
      <c r="I3461" t="s">
        <v>6656</v>
      </c>
      <c r="J3461" t="s">
        <v>6655</v>
      </c>
    </row>
    <row r="3462" spans="7:10" x14ac:dyDescent="0.2">
      <c r="G3462" t="str">
        <f t="shared" si="128"/>
        <v>RXLFLEETWOOD HOSPITAL</v>
      </c>
      <c r="H3462" t="str">
        <f t="shared" si="129"/>
        <v>RXL</v>
      </c>
      <c r="I3462" t="s">
        <v>5077</v>
      </c>
      <c r="J3462" t="s">
        <v>6657</v>
      </c>
    </row>
    <row r="3463" spans="7:10" x14ac:dyDescent="0.2">
      <c r="G3463" t="str">
        <f t="shared" si="128"/>
        <v>RXLROSSALL HOSPITAL REHABILITATION UNIT</v>
      </c>
      <c r="H3463" t="str">
        <f t="shared" si="129"/>
        <v>RXL</v>
      </c>
      <c r="I3463" t="s">
        <v>6659</v>
      </c>
      <c r="J3463" t="s">
        <v>6658</v>
      </c>
    </row>
    <row r="3464" spans="7:10" x14ac:dyDescent="0.2">
      <c r="G3464" t="str">
        <f t="shared" si="128"/>
        <v>RXLWESHAM HOSPITAL REHABILITATION UNIT</v>
      </c>
      <c r="H3464" t="str">
        <f t="shared" si="129"/>
        <v>RXL</v>
      </c>
      <c r="I3464" t="s">
        <v>6661</v>
      </c>
      <c r="J3464" t="s">
        <v>6660</v>
      </c>
    </row>
    <row r="3465" spans="7:10" x14ac:dyDescent="0.2">
      <c r="G3465" t="str">
        <f t="shared" si="128"/>
        <v>RXMKINGSWAY</v>
      </c>
      <c r="H3465" t="str">
        <f t="shared" si="129"/>
        <v>RXM</v>
      </c>
      <c r="I3465" t="s">
        <v>14858</v>
      </c>
      <c r="J3465" t="s">
        <v>6662</v>
      </c>
    </row>
    <row r="3466" spans="7:10" x14ac:dyDescent="0.2">
      <c r="G3466" t="str">
        <f t="shared" si="128"/>
        <v>RXMAUDREY HOUSE</v>
      </c>
      <c r="H3466" t="str">
        <f t="shared" si="129"/>
        <v>RXM</v>
      </c>
      <c r="I3466" t="s">
        <v>14493</v>
      </c>
      <c r="J3466" t="s">
        <v>14494</v>
      </c>
    </row>
    <row r="3467" spans="7:10" x14ac:dyDescent="0.2">
      <c r="G3467" t="str">
        <f t="shared" si="128"/>
        <v>RXMBANKGATE</v>
      </c>
      <c r="H3467" t="str">
        <f t="shared" si="129"/>
        <v>RXM</v>
      </c>
      <c r="I3467" t="s">
        <v>6664</v>
      </c>
      <c r="J3467" t="s">
        <v>6663</v>
      </c>
    </row>
    <row r="3468" spans="7:10" x14ac:dyDescent="0.2">
      <c r="G3468" t="str">
        <f t="shared" si="128"/>
        <v>RXMCHERRY TREE CLOSE</v>
      </c>
      <c r="H3468" t="str">
        <f t="shared" si="129"/>
        <v>RXM</v>
      </c>
      <c r="I3468" t="s">
        <v>14495</v>
      </c>
      <c r="J3468" t="s">
        <v>14496</v>
      </c>
    </row>
    <row r="3469" spans="7:10" x14ac:dyDescent="0.2">
      <c r="G3469" t="str">
        <f t="shared" si="128"/>
        <v>RXMCLAY CROSS COMMUNITY HOSPITAL</v>
      </c>
      <c r="H3469" t="str">
        <f t="shared" si="129"/>
        <v>RXM</v>
      </c>
      <c r="I3469" t="s">
        <v>6666</v>
      </c>
      <c r="J3469" t="s">
        <v>6665</v>
      </c>
    </row>
    <row r="3470" spans="7:10" x14ac:dyDescent="0.2">
      <c r="G3470" t="str">
        <f t="shared" si="128"/>
        <v>RXMCORBAR VIEW</v>
      </c>
      <c r="H3470" t="str">
        <f t="shared" si="129"/>
        <v>RXM</v>
      </c>
      <c r="I3470" t="s">
        <v>6668</v>
      </c>
      <c r="J3470" t="s">
        <v>6667</v>
      </c>
    </row>
    <row r="3471" spans="7:10" x14ac:dyDescent="0.2">
      <c r="G3471" t="str">
        <f t="shared" si="128"/>
        <v>RXMCUBLEY COURT</v>
      </c>
      <c r="H3471" t="str">
        <f t="shared" si="129"/>
        <v>RXM</v>
      </c>
      <c r="I3471" t="s">
        <v>14497</v>
      </c>
      <c r="J3471" t="s">
        <v>14498</v>
      </c>
    </row>
    <row r="3472" spans="7:10" x14ac:dyDescent="0.2">
      <c r="G3472" t="str">
        <f t="shared" si="128"/>
        <v>RXMDALE BANK VIEW</v>
      </c>
      <c r="H3472" t="str">
        <f t="shared" si="129"/>
        <v>RXM</v>
      </c>
      <c r="I3472" t="s">
        <v>6670</v>
      </c>
      <c r="J3472" t="s">
        <v>6669</v>
      </c>
    </row>
    <row r="3473" spans="7:10" x14ac:dyDescent="0.2">
      <c r="G3473" t="str">
        <f t="shared" si="128"/>
        <v>RXMDERWENT UNIT</v>
      </c>
      <c r="H3473" t="s">
        <v>80</v>
      </c>
      <c r="I3473" t="s">
        <v>1783</v>
      </c>
      <c r="J3473" t="s">
        <v>14832</v>
      </c>
    </row>
    <row r="3474" spans="7:10" x14ac:dyDescent="0.2">
      <c r="G3474" t="str">
        <f t="shared" si="128"/>
        <v>RXMDERBYSHIRE MENTAL HEALTH RESOURCE UNIT</v>
      </c>
      <c r="H3474" t="str">
        <f t="shared" si="129"/>
        <v>RXM</v>
      </c>
      <c r="I3474" t="s">
        <v>6672</v>
      </c>
      <c r="J3474" t="s">
        <v>6671</v>
      </c>
    </row>
    <row r="3475" spans="7:10" x14ac:dyDescent="0.2">
      <c r="G3475" t="str">
        <f t="shared" si="128"/>
        <v>RXMDOVEDALE DAY HOSPITAL</v>
      </c>
      <c r="H3475" t="str">
        <f t="shared" si="129"/>
        <v>RXM</v>
      </c>
      <c r="I3475" t="s">
        <v>6674</v>
      </c>
      <c r="J3475" t="s">
        <v>6673</v>
      </c>
    </row>
    <row r="3476" spans="7:10" x14ac:dyDescent="0.2">
      <c r="G3476" t="str">
        <f t="shared" si="128"/>
        <v>RXMDR R PROFESSOR HEUN (PSYCHIATRIC UNIT)</v>
      </c>
      <c r="H3476" t="str">
        <f t="shared" si="129"/>
        <v>RXM</v>
      </c>
      <c r="I3476" t="s">
        <v>6676</v>
      </c>
      <c r="J3476" t="s">
        <v>6675</v>
      </c>
    </row>
    <row r="3477" spans="7:10" x14ac:dyDescent="0.2">
      <c r="G3477" t="str">
        <f t="shared" si="128"/>
        <v>RXMEREWASH CLDT</v>
      </c>
      <c r="H3477" t="str">
        <f t="shared" si="129"/>
        <v>RXM</v>
      </c>
      <c r="I3477" t="s">
        <v>6678</v>
      </c>
      <c r="J3477" t="s">
        <v>6677</v>
      </c>
    </row>
    <row r="3478" spans="7:10" x14ac:dyDescent="0.2">
      <c r="G3478" t="str">
        <f t="shared" si="128"/>
        <v>RXMHARTINGTON WING</v>
      </c>
      <c r="H3478" t="str">
        <f t="shared" si="129"/>
        <v>RXM</v>
      </c>
      <c r="I3478" t="s">
        <v>6680</v>
      </c>
      <c r="J3478" t="s">
        <v>6679</v>
      </c>
    </row>
    <row r="3479" spans="7:10" x14ac:dyDescent="0.2">
      <c r="G3479" t="str">
        <f t="shared" si="128"/>
        <v>RXMHIGHLY SPECIALIST COGNITIVE BEHAVIOURAL PSYCHOTHERAPIST</v>
      </c>
      <c r="H3479" t="str">
        <f t="shared" si="129"/>
        <v>RXM</v>
      </c>
      <c r="I3479" t="s">
        <v>6682</v>
      </c>
      <c r="J3479" t="s">
        <v>6681</v>
      </c>
    </row>
    <row r="3480" spans="7:10" x14ac:dyDescent="0.2">
      <c r="G3480" t="str">
        <f t="shared" si="128"/>
        <v>RXMKEDLESTON UNIT</v>
      </c>
      <c r="H3480" t="str">
        <f t="shared" si="129"/>
        <v>RXM</v>
      </c>
      <c r="I3480" t="s">
        <v>6684</v>
      </c>
      <c r="J3480" t="s">
        <v>6683</v>
      </c>
    </row>
    <row r="3481" spans="7:10" x14ac:dyDescent="0.2">
      <c r="G3481" t="str">
        <f t="shared" si="128"/>
        <v>RXMMAPLETON DAY HOSPITAL</v>
      </c>
      <c r="H3481" t="str">
        <f t="shared" si="129"/>
        <v>RXM</v>
      </c>
      <c r="I3481" t="s">
        <v>6686</v>
      </c>
      <c r="J3481" t="s">
        <v>6685</v>
      </c>
    </row>
    <row r="3482" spans="7:10" x14ac:dyDescent="0.2">
      <c r="G3482" t="str">
        <f t="shared" si="128"/>
        <v>RXMMIDWAY DAY HOSPITAL</v>
      </c>
      <c r="H3482" t="str">
        <f t="shared" si="129"/>
        <v>RXM</v>
      </c>
      <c r="I3482" t="s">
        <v>6688</v>
      </c>
      <c r="J3482" t="s">
        <v>6687</v>
      </c>
    </row>
    <row r="3483" spans="7:10" x14ac:dyDescent="0.2">
      <c r="G3483" t="str">
        <f t="shared" si="128"/>
        <v>RXMMORTON WARD, HARTINGTON UNIT</v>
      </c>
      <c r="H3483" t="str">
        <f t="shared" si="129"/>
        <v>RXM</v>
      </c>
      <c r="I3483" t="s">
        <v>6690</v>
      </c>
      <c r="J3483" t="s">
        <v>6689</v>
      </c>
    </row>
    <row r="3484" spans="7:10" x14ac:dyDescent="0.2">
      <c r="G3484" t="str">
        <f t="shared" si="128"/>
        <v>RXMNEWHOLME HOSPITAL</v>
      </c>
      <c r="H3484" t="str">
        <f t="shared" si="129"/>
        <v>RXM</v>
      </c>
      <c r="I3484" t="s">
        <v>6692</v>
      </c>
      <c r="J3484" t="s">
        <v>6691</v>
      </c>
    </row>
    <row r="3485" spans="7:10" x14ac:dyDescent="0.2">
      <c r="G3485" t="str">
        <f t="shared" si="128"/>
        <v>RXMPHOENIX UNIT</v>
      </c>
      <c r="H3485" t="str">
        <f t="shared" si="129"/>
        <v>RXM</v>
      </c>
      <c r="I3485" t="s">
        <v>2838</v>
      </c>
      <c r="J3485" t="s">
        <v>6693</v>
      </c>
    </row>
    <row r="3486" spans="7:10" x14ac:dyDescent="0.2">
      <c r="G3486" t="str">
        <f t="shared" si="128"/>
        <v>RXMPLEASLEY WARD, HARTINGTON UNIT</v>
      </c>
      <c r="H3486" t="str">
        <f t="shared" si="129"/>
        <v>RXM</v>
      </c>
      <c r="I3486" t="s">
        <v>6695</v>
      </c>
      <c r="J3486" t="s">
        <v>6694</v>
      </c>
    </row>
    <row r="3487" spans="7:10" x14ac:dyDescent="0.2">
      <c r="G3487" t="str">
        <f t="shared" si="128"/>
        <v>RXMRADBOURNE UNIT</v>
      </c>
      <c r="H3487" t="str">
        <f t="shared" si="129"/>
        <v>RXM</v>
      </c>
      <c r="I3487" t="s">
        <v>6697</v>
      </c>
      <c r="J3487" t="s">
        <v>6696</v>
      </c>
    </row>
    <row r="3488" spans="7:10" x14ac:dyDescent="0.2">
      <c r="G3488" t="str">
        <f t="shared" si="128"/>
        <v>RXMRIPLEY HOSPITAL</v>
      </c>
      <c r="H3488" t="str">
        <f t="shared" si="129"/>
        <v>RXM</v>
      </c>
      <c r="I3488" t="s">
        <v>6699</v>
      </c>
      <c r="J3488" t="s">
        <v>6698</v>
      </c>
    </row>
    <row r="3489" spans="7:10" x14ac:dyDescent="0.2">
      <c r="G3489" t="str">
        <f t="shared" si="128"/>
        <v>RXMTANSLEY WARD</v>
      </c>
      <c r="H3489" t="str">
        <f t="shared" si="129"/>
        <v>RXM</v>
      </c>
      <c r="I3489" t="s">
        <v>6701</v>
      </c>
      <c r="J3489" t="s">
        <v>6700</v>
      </c>
    </row>
    <row r="3490" spans="7:10" x14ac:dyDescent="0.2">
      <c r="G3490" t="str">
        <f t="shared" si="128"/>
        <v>RXMTHE OLD VICARAGE</v>
      </c>
      <c r="H3490" t="str">
        <f t="shared" si="129"/>
        <v>RXM</v>
      </c>
      <c r="I3490" t="s">
        <v>433</v>
      </c>
      <c r="J3490" t="s">
        <v>6702</v>
      </c>
    </row>
    <row r="3491" spans="7:10" x14ac:dyDescent="0.2">
      <c r="G3491" t="str">
        <f t="shared" ref="G3491:G3551" si="130">H3491&amp;I3491</f>
        <v>RXMTHE RITZ BUILDING</v>
      </c>
      <c r="H3491" t="str">
        <f t="shared" si="129"/>
        <v>RXM</v>
      </c>
      <c r="I3491" t="s">
        <v>6704</v>
      </c>
      <c r="J3491" t="s">
        <v>6703</v>
      </c>
    </row>
    <row r="3492" spans="7:10" x14ac:dyDescent="0.2">
      <c r="G3492" t="str">
        <f t="shared" si="130"/>
        <v>RXMTISSINGTON HOUSE</v>
      </c>
      <c r="H3492" t="str">
        <f t="shared" si="129"/>
        <v>RXM</v>
      </c>
      <c r="I3492" t="s">
        <v>14491</v>
      </c>
      <c r="J3492" t="s">
        <v>14492</v>
      </c>
    </row>
    <row r="3493" spans="7:10" x14ac:dyDescent="0.2">
      <c r="G3493" t="str">
        <f t="shared" si="130"/>
        <v>RXMTURNING POINT</v>
      </c>
      <c r="H3493" t="str">
        <f t="shared" si="129"/>
        <v>RXM</v>
      </c>
      <c r="I3493" t="s">
        <v>6706</v>
      </c>
      <c r="J3493" t="s">
        <v>6705</v>
      </c>
    </row>
    <row r="3494" spans="7:10" x14ac:dyDescent="0.2">
      <c r="G3494" t="str">
        <f t="shared" si="130"/>
        <v>RXMWALTON HOSPITAL</v>
      </c>
      <c r="H3494" t="str">
        <f t="shared" si="129"/>
        <v>RXM</v>
      </c>
      <c r="I3494" t="s">
        <v>1473</v>
      </c>
      <c r="J3494" t="s">
        <v>6707</v>
      </c>
    </row>
    <row r="3495" spans="7:10" x14ac:dyDescent="0.2">
      <c r="G3495" t="str">
        <f t="shared" si="130"/>
        <v>RXMWARD 1</v>
      </c>
      <c r="H3495" t="str">
        <f t="shared" si="129"/>
        <v>RXM</v>
      </c>
      <c r="I3495" t="s">
        <v>6709</v>
      </c>
      <c r="J3495" t="s">
        <v>6708</v>
      </c>
    </row>
    <row r="3496" spans="7:10" x14ac:dyDescent="0.2">
      <c r="G3496" t="str">
        <f t="shared" si="130"/>
        <v>RXMWARD 2</v>
      </c>
      <c r="H3496" t="str">
        <f t="shared" si="129"/>
        <v>RXM</v>
      </c>
      <c r="I3496" t="s">
        <v>6711</v>
      </c>
      <c r="J3496" t="s">
        <v>6710</v>
      </c>
    </row>
    <row r="3497" spans="7:10" x14ac:dyDescent="0.2">
      <c r="G3497" t="str">
        <f t="shared" si="130"/>
        <v>RXMWARD 32 THE PSYCHIATRIC UNIT</v>
      </c>
      <c r="H3497" t="str">
        <f t="shared" si="129"/>
        <v>RXM</v>
      </c>
      <c r="I3497" t="s">
        <v>6713</v>
      </c>
      <c r="J3497" t="s">
        <v>6712</v>
      </c>
    </row>
    <row r="3498" spans="7:10" x14ac:dyDescent="0.2">
      <c r="G3498" t="str">
        <f t="shared" si="130"/>
        <v>RXMWARD 33, PSYCHIATRIC UNIT</v>
      </c>
      <c r="H3498" t="str">
        <f t="shared" si="129"/>
        <v>RXM</v>
      </c>
      <c r="I3498" t="s">
        <v>6715</v>
      </c>
      <c r="J3498" t="s">
        <v>6714</v>
      </c>
    </row>
    <row r="3499" spans="7:10" x14ac:dyDescent="0.2">
      <c r="G3499" t="str">
        <f t="shared" si="130"/>
        <v>RXMWARD 34, PSYCHIATRIC UNIT</v>
      </c>
      <c r="H3499" t="str">
        <f t="shared" si="129"/>
        <v>RXM</v>
      </c>
      <c r="I3499" t="s">
        <v>6717</v>
      </c>
      <c r="J3499" t="s">
        <v>6716</v>
      </c>
    </row>
    <row r="3500" spans="7:10" x14ac:dyDescent="0.2">
      <c r="G3500" t="str">
        <f t="shared" si="130"/>
        <v>RXMWARD 35, PSYCHIATRIC UNIT</v>
      </c>
      <c r="H3500" t="str">
        <f t="shared" si="129"/>
        <v>RXM</v>
      </c>
      <c r="I3500" t="s">
        <v>6719</v>
      </c>
      <c r="J3500" t="s">
        <v>6718</v>
      </c>
    </row>
    <row r="3501" spans="7:10" x14ac:dyDescent="0.2">
      <c r="G3501" t="str">
        <f t="shared" si="130"/>
        <v>RXMWARD 36, PSYCHIATRIC UNIT</v>
      </c>
      <c r="H3501" t="str">
        <f t="shared" si="129"/>
        <v>RXM</v>
      </c>
      <c r="I3501" t="s">
        <v>6721</v>
      </c>
      <c r="J3501" t="s">
        <v>6720</v>
      </c>
    </row>
    <row r="3502" spans="7:10" x14ac:dyDescent="0.2">
      <c r="G3502" t="str">
        <f t="shared" si="130"/>
        <v>RXMWARDS 1 &amp; 2</v>
      </c>
      <c r="H3502" t="str">
        <f t="shared" si="129"/>
        <v>RXM</v>
      </c>
      <c r="I3502" t="s">
        <v>6723</v>
      </c>
      <c r="J3502" t="s">
        <v>6722</v>
      </c>
    </row>
    <row r="3503" spans="7:10" x14ac:dyDescent="0.2">
      <c r="G3503" t="str">
        <f t="shared" si="130"/>
        <v>RXNACCRINGTON VICTORIA HOSPITAL</v>
      </c>
      <c r="H3503" t="str">
        <f t="shared" si="129"/>
        <v>RXN</v>
      </c>
      <c r="I3503" t="s">
        <v>5043</v>
      </c>
      <c r="J3503" t="s">
        <v>6724</v>
      </c>
    </row>
    <row r="3504" spans="7:10" x14ac:dyDescent="0.2">
      <c r="G3504" t="str">
        <f t="shared" si="130"/>
        <v>RXNBLACKBURN ROYAL INFIRMARY</v>
      </c>
      <c r="H3504" t="str">
        <f t="shared" si="129"/>
        <v>RXN</v>
      </c>
      <c r="I3504" t="s">
        <v>6726</v>
      </c>
      <c r="J3504" t="s">
        <v>6725</v>
      </c>
    </row>
    <row r="3505" spans="7:10" x14ac:dyDescent="0.2">
      <c r="G3505" t="str">
        <f t="shared" si="130"/>
        <v>RXNBLACKPOOL VICTORIA HOSPITAL</v>
      </c>
      <c r="H3505" t="str">
        <f t="shared" si="129"/>
        <v>RXN</v>
      </c>
      <c r="I3505" t="s">
        <v>5051</v>
      </c>
      <c r="J3505" t="s">
        <v>6727</v>
      </c>
    </row>
    <row r="3506" spans="7:10" x14ac:dyDescent="0.2">
      <c r="G3506" t="str">
        <f t="shared" si="130"/>
        <v>RXNCHORLEY AND SOUTH RIBBLE HOSPITAL</v>
      </c>
      <c r="H3506" t="str">
        <f t="shared" si="129"/>
        <v>RXN</v>
      </c>
      <c r="I3506" t="s">
        <v>5068</v>
      </c>
      <c r="J3506" t="s">
        <v>6728</v>
      </c>
    </row>
    <row r="3507" spans="7:10" x14ac:dyDescent="0.2">
      <c r="G3507" t="str">
        <f t="shared" si="130"/>
        <v>RXNPENDLE COMMUNITY HOSPITAL</v>
      </c>
      <c r="H3507" t="str">
        <f t="shared" si="129"/>
        <v>RXN</v>
      </c>
      <c r="I3507" t="s">
        <v>6730</v>
      </c>
      <c r="J3507" t="s">
        <v>6729</v>
      </c>
    </row>
    <row r="3508" spans="7:10" x14ac:dyDescent="0.2">
      <c r="G3508" t="str">
        <f t="shared" si="130"/>
        <v>RXNROYAL PRESTON HOSPITAL</v>
      </c>
      <c r="H3508" t="str">
        <f t="shared" si="129"/>
        <v>RXN</v>
      </c>
      <c r="I3508" t="s">
        <v>5117</v>
      </c>
      <c r="J3508" t="s">
        <v>6731</v>
      </c>
    </row>
    <row r="3509" spans="7:10" x14ac:dyDescent="0.2">
      <c r="G3509" t="str">
        <f t="shared" si="130"/>
        <v>RXPBISHOP AUCKLAND HOSPITAL</v>
      </c>
      <c r="H3509" t="str">
        <f t="shared" si="129"/>
        <v>RXP</v>
      </c>
      <c r="I3509" t="s">
        <v>6733</v>
      </c>
      <c r="J3509" t="s">
        <v>6732</v>
      </c>
    </row>
    <row r="3510" spans="7:10" x14ac:dyDescent="0.2">
      <c r="G3510" t="str">
        <f t="shared" si="130"/>
        <v>RXPCHESTER LE STREET HOSPITAL</v>
      </c>
      <c r="H3510" t="str">
        <f t="shared" si="129"/>
        <v>RXP</v>
      </c>
      <c r="I3510" t="s">
        <v>6735</v>
      </c>
      <c r="J3510" t="s">
        <v>6734</v>
      </c>
    </row>
    <row r="3511" spans="7:10" x14ac:dyDescent="0.2">
      <c r="G3511" t="str">
        <f t="shared" si="130"/>
        <v>RXPDARLINGTON MEMORIAL HOSPITAL</v>
      </c>
      <c r="H3511" t="str">
        <f t="shared" ref="H3511:H3571" si="131">LEFT(J3511,3)</f>
        <v>RXP</v>
      </c>
      <c r="I3511" t="s">
        <v>6737</v>
      </c>
      <c r="J3511" t="s">
        <v>6736</v>
      </c>
    </row>
    <row r="3512" spans="7:10" x14ac:dyDescent="0.2">
      <c r="G3512" t="str">
        <f t="shared" si="130"/>
        <v>RXPRICHARDSON COMMUNITY HOSPITAL</v>
      </c>
      <c r="H3512" t="str">
        <f t="shared" si="131"/>
        <v>RXP</v>
      </c>
      <c r="I3512" t="s">
        <v>6739</v>
      </c>
      <c r="J3512" t="s">
        <v>6738</v>
      </c>
    </row>
    <row r="3513" spans="7:10" x14ac:dyDescent="0.2">
      <c r="G3513" t="str">
        <f t="shared" si="130"/>
        <v>RXPSEDGEFIELD COMMUNITY HOSPITAL</v>
      </c>
      <c r="H3513" t="str">
        <f t="shared" si="131"/>
        <v>RXP</v>
      </c>
      <c r="I3513" t="s">
        <v>6741</v>
      </c>
      <c r="J3513" t="s">
        <v>6740</v>
      </c>
    </row>
    <row r="3514" spans="7:10" x14ac:dyDescent="0.2">
      <c r="G3514" t="str">
        <f t="shared" si="130"/>
        <v>RXPSHOTLEY BRIDGE HOSPITAL SITE</v>
      </c>
      <c r="H3514" t="str">
        <f t="shared" si="131"/>
        <v>RXP</v>
      </c>
      <c r="I3514" t="s">
        <v>6743</v>
      </c>
      <c r="J3514" t="s">
        <v>6742</v>
      </c>
    </row>
    <row r="3515" spans="7:10" x14ac:dyDescent="0.2">
      <c r="G3515" t="str">
        <f t="shared" si="130"/>
        <v>RXPSOUTH MOOR HOSPITAL SITE</v>
      </c>
      <c r="H3515" t="str">
        <f t="shared" si="131"/>
        <v>RXP</v>
      </c>
      <c r="I3515" t="s">
        <v>6745</v>
      </c>
      <c r="J3515" t="s">
        <v>6744</v>
      </c>
    </row>
    <row r="3516" spans="7:10" x14ac:dyDescent="0.2">
      <c r="G3516" t="str">
        <f t="shared" si="130"/>
        <v>RXPSOUTH TYNESIDE DISTRICT HOSPITAL</v>
      </c>
      <c r="H3516" t="str">
        <f t="shared" si="131"/>
        <v>RXP</v>
      </c>
      <c r="I3516" t="s">
        <v>275</v>
      </c>
      <c r="J3516" t="s">
        <v>6746</v>
      </c>
    </row>
    <row r="3517" spans="7:10" x14ac:dyDescent="0.2">
      <c r="G3517" t="str">
        <f t="shared" si="130"/>
        <v>RXPSUNDERLAND ROYAL HOSPITAL</v>
      </c>
      <c r="H3517" t="str">
        <f t="shared" si="131"/>
        <v>RXP</v>
      </c>
      <c r="I3517" t="s">
        <v>281</v>
      </c>
      <c r="J3517" t="s">
        <v>6747</v>
      </c>
    </row>
    <row r="3518" spans="7:10" x14ac:dyDescent="0.2">
      <c r="G3518" t="str">
        <f t="shared" si="130"/>
        <v>RXPTREATMENT CENTRE</v>
      </c>
      <c r="H3518" t="str">
        <f t="shared" si="131"/>
        <v>RXP</v>
      </c>
      <c r="I3518" t="s">
        <v>6749</v>
      </c>
      <c r="J3518" t="s">
        <v>6748</v>
      </c>
    </row>
    <row r="3519" spans="7:10" x14ac:dyDescent="0.2">
      <c r="G3519" t="str">
        <f t="shared" si="130"/>
        <v>RXPUNIVERSITY HOSPITAL OF NORTH DURHAM</v>
      </c>
      <c r="H3519" t="str">
        <f t="shared" si="131"/>
        <v>RXP</v>
      </c>
      <c r="I3519" t="s">
        <v>2330</v>
      </c>
      <c r="J3519" t="s">
        <v>6750</v>
      </c>
    </row>
    <row r="3520" spans="7:10" x14ac:dyDescent="0.2">
      <c r="G3520" t="str">
        <f t="shared" si="130"/>
        <v>RXPWEARDALE COMMUNITY HOSPITAL</v>
      </c>
      <c r="H3520" t="str">
        <f t="shared" si="131"/>
        <v>RXP</v>
      </c>
      <c r="I3520" t="s">
        <v>6752</v>
      </c>
      <c r="J3520" t="s">
        <v>6751</v>
      </c>
    </row>
    <row r="3521" spans="7:10" x14ac:dyDescent="0.2">
      <c r="G3521" t="str">
        <f t="shared" si="130"/>
        <v>RXQAMERSHAM HEALTH CENTRE</v>
      </c>
      <c r="H3521" t="str">
        <f t="shared" si="131"/>
        <v>RXQ</v>
      </c>
      <c r="I3521" t="s">
        <v>6754</v>
      </c>
      <c r="J3521" t="s">
        <v>6753</v>
      </c>
    </row>
    <row r="3522" spans="7:10" x14ac:dyDescent="0.2">
      <c r="G3522" t="str">
        <f t="shared" si="130"/>
        <v>RXQAMERSHAM HOSPITAL</v>
      </c>
      <c r="H3522" t="str">
        <f t="shared" si="131"/>
        <v>RXQ</v>
      </c>
      <c r="I3522" t="s">
        <v>6756</v>
      </c>
      <c r="J3522" t="s">
        <v>6755</v>
      </c>
    </row>
    <row r="3523" spans="7:10" x14ac:dyDescent="0.2">
      <c r="G3523" t="str">
        <f t="shared" si="130"/>
        <v>RXQAPPLEYARD</v>
      </c>
      <c r="H3523" t="str">
        <f t="shared" si="131"/>
        <v>RXQ</v>
      </c>
      <c r="I3523" t="s">
        <v>6758</v>
      </c>
      <c r="J3523" t="s">
        <v>6757</v>
      </c>
    </row>
    <row r="3524" spans="7:10" x14ac:dyDescent="0.2">
      <c r="G3524" t="str">
        <f t="shared" si="130"/>
        <v>RXQAYSGARTH MEDICAL CENTRE</v>
      </c>
      <c r="H3524" t="str">
        <f t="shared" si="131"/>
        <v>RXQ</v>
      </c>
      <c r="I3524" t="s">
        <v>6760</v>
      </c>
      <c r="J3524" t="s">
        <v>6759</v>
      </c>
    </row>
    <row r="3525" spans="7:10" x14ac:dyDescent="0.2">
      <c r="G3525" t="str">
        <f t="shared" si="130"/>
        <v>RXQBUCKINGHAM HOSPITAL</v>
      </c>
      <c r="H3525" t="str">
        <f t="shared" si="131"/>
        <v>RXQ</v>
      </c>
      <c r="I3525" t="s">
        <v>6762</v>
      </c>
      <c r="J3525" t="s">
        <v>6761</v>
      </c>
    </row>
    <row r="3526" spans="7:10" x14ac:dyDescent="0.2">
      <c r="G3526" t="str">
        <f t="shared" si="130"/>
        <v>RXQFLORENCE NIGHTINGALE HOSPICE</v>
      </c>
      <c r="H3526" t="str">
        <f t="shared" si="131"/>
        <v>RXQ</v>
      </c>
      <c r="I3526" t="s">
        <v>6764</v>
      </c>
      <c r="J3526" t="s">
        <v>6763</v>
      </c>
    </row>
    <row r="3527" spans="7:10" x14ac:dyDescent="0.2">
      <c r="G3527" t="str">
        <f t="shared" si="130"/>
        <v>RXQMARLOW HOSPITAL</v>
      </c>
      <c r="H3527" t="str">
        <f t="shared" si="131"/>
        <v>RXQ</v>
      </c>
      <c r="I3527" t="s">
        <v>6766</v>
      </c>
      <c r="J3527" t="s">
        <v>6765</v>
      </c>
    </row>
    <row r="3528" spans="7:10" x14ac:dyDescent="0.2">
      <c r="G3528" t="str">
        <f t="shared" si="130"/>
        <v>RXQNORTH END SURGERY</v>
      </c>
      <c r="H3528" t="str">
        <f t="shared" si="131"/>
        <v>RXQ</v>
      </c>
      <c r="I3528" t="s">
        <v>6768</v>
      </c>
      <c r="J3528" t="s">
        <v>6767</v>
      </c>
    </row>
    <row r="3529" spans="7:10" x14ac:dyDescent="0.2">
      <c r="G3529" t="str">
        <f t="shared" si="130"/>
        <v>RXQSTOKE MANDEVILLE HOSPITAL</v>
      </c>
      <c r="H3529" t="str">
        <f t="shared" si="131"/>
        <v>RXQ</v>
      </c>
      <c r="I3529" t="s">
        <v>6770</v>
      </c>
      <c r="J3529" t="s">
        <v>6769</v>
      </c>
    </row>
    <row r="3530" spans="7:10" x14ac:dyDescent="0.2">
      <c r="G3530" t="str">
        <f t="shared" si="130"/>
        <v>RXQTHAME HOSPITAL</v>
      </c>
      <c r="H3530" t="str">
        <f t="shared" si="131"/>
        <v>RXQ</v>
      </c>
      <c r="I3530" t="s">
        <v>6772</v>
      </c>
      <c r="J3530" t="s">
        <v>6771</v>
      </c>
    </row>
    <row r="3531" spans="7:10" x14ac:dyDescent="0.2">
      <c r="G3531" t="str">
        <f t="shared" si="130"/>
        <v>RXQWYCOMBE HOSPITAL</v>
      </c>
      <c r="H3531" t="str">
        <f t="shared" si="131"/>
        <v>RXQ</v>
      </c>
      <c r="I3531" t="s">
        <v>6774</v>
      </c>
      <c r="J3531" t="s">
        <v>6773</v>
      </c>
    </row>
    <row r="3532" spans="7:10" x14ac:dyDescent="0.2">
      <c r="G3532" t="str">
        <f t="shared" si="130"/>
        <v>RXRACCRINGTON VICTORIA HOSPITAL</v>
      </c>
      <c r="H3532" t="str">
        <f t="shared" si="131"/>
        <v>RXR</v>
      </c>
      <c r="I3532" t="s">
        <v>5043</v>
      </c>
      <c r="J3532" t="s">
        <v>6775</v>
      </c>
    </row>
    <row r="3533" spans="7:10" x14ac:dyDescent="0.2">
      <c r="G3533" t="str">
        <f t="shared" si="130"/>
        <v>RXRBLACKBURN BIRTH CENTRE</v>
      </c>
      <c r="H3533" t="str">
        <f t="shared" si="131"/>
        <v>RXR</v>
      </c>
      <c r="I3533" t="s">
        <v>6777</v>
      </c>
      <c r="J3533" t="s">
        <v>6776</v>
      </c>
    </row>
    <row r="3534" spans="7:10" x14ac:dyDescent="0.2">
      <c r="G3534" t="str">
        <f t="shared" si="130"/>
        <v>RXRBLACKBURN HOSPITALS</v>
      </c>
      <c r="H3534" t="str">
        <f t="shared" si="131"/>
        <v>RXR</v>
      </c>
      <c r="I3534" t="s">
        <v>6779</v>
      </c>
      <c r="J3534" t="s">
        <v>6778</v>
      </c>
    </row>
    <row r="3535" spans="7:10" x14ac:dyDescent="0.2">
      <c r="G3535" t="str">
        <f t="shared" si="130"/>
        <v>RXRBURNLEY GENERAL HOSPITAL</v>
      </c>
      <c r="H3535" t="str">
        <f t="shared" si="131"/>
        <v>RXR</v>
      </c>
      <c r="I3535" t="s">
        <v>5055</v>
      </c>
      <c r="J3535" t="s">
        <v>6780</v>
      </c>
    </row>
    <row r="3536" spans="7:10" x14ac:dyDescent="0.2">
      <c r="G3536" t="str">
        <f t="shared" si="130"/>
        <v>RXRBURNLEY HOSPITALS</v>
      </c>
      <c r="H3536" t="str">
        <f t="shared" si="131"/>
        <v>RXR</v>
      </c>
      <c r="I3536" t="s">
        <v>6782</v>
      </c>
      <c r="J3536" t="s">
        <v>6781</v>
      </c>
    </row>
    <row r="3537" spans="7:10" x14ac:dyDescent="0.2">
      <c r="G3537" t="str">
        <f t="shared" si="130"/>
        <v>RXRCLITHEROE COMMUNITY HOSPITAL</v>
      </c>
      <c r="H3537" t="str">
        <f t="shared" si="131"/>
        <v>RXR</v>
      </c>
      <c r="I3537" t="s">
        <v>6784</v>
      </c>
      <c r="J3537" t="s">
        <v>6783</v>
      </c>
    </row>
    <row r="3538" spans="7:10" x14ac:dyDescent="0.2">
      <c r="G3538" t="str">
        <f t="shared" si="130"/>
        <v>RXRPENDLE COMMUNITY HOSPITAL</v>
      </c>
      <c r="H3538" t="str">
        <f t="shared" si="131"/>
        <v>RXR</v>
      </c>
      <c r="I3538" t="s">
        <v>6730</v>
      </c>
      <c r="J3538" t="s">
        <v>6785</v>
      </c>
    </row>
    <row r="3539" spans="7:10" x14ac:dyDescent="0.2">
      <c r="G3539" t="str">
        <f t="shared" si="130"/>
        <v>RXRROSSENDALE PRIMARY CARE CENTRE</v>
      </c>
      <c r="H3539" t="str">
        <f t="shared" si="131"/>
        <v>RXR</v>
      </c>
      <c r="I3539" t="s">
        <v>6787</v>
      </c>
      <c r="J3539" t="s">
        <v>6786</v>
      </c>
    </row>
    <row r="3540" spans="7:10" x14ac:dyDescent="0.2">
      <c r="G3540" t="str">
        <f t="shared" si="130"/>
        <v>RXRROYAL BLACKBURN HOSPITAL</v>
      </c>
      <c r="H3540" t="str">
        <f t="shared" si="131"/>
        <v>RXR</v>
      </c>
      <c r="I3540" t="s">
        <v>5114</v>
      </c>
      <c r="J3540" t="s">
        <v>6788</v>
      </c>
    </row>
    <row r="3541" spans="7:10" x14ac:dyDescent="0.2">
      <c r="G3541" t="str">
        <f t="shared" si="130"/>
        <v>RXTARDENLEIGH</v>
      </c>
      <c r="H3541" t="str">
        <f t="shared" si="131"/>
        <v>RXT</v>
      </c>
      <c r="I3541" t="s">
        <v>6790</v>
      </c>
      <c r="J3541" t="s">
        <v>6789</v>
      </c>
    </row>
    <row r="3542" spans="7:10" x14ac:dyDescent="0.2">
      <c r="G3542" t="str">
        <f t="shared" si="130"/>
        <v>RXTASHCROFT</v>
      </c>
      <c r="H3542" t="str">
        <f t="shared" si="131"/>
        <v>RXT</v>
      </c>
      <c r="I3542" t="s">
        <v>6792</v>
      </c>
      <c r="J3542" t="s">
        <v>6791</v>
      </c>
    </row>
    <row r="3543" spans="7:10" x14ac:dyDescent="0.2">
      <c r="G3543" t="str">
        <f t="shared" si="130"/>
        <v>RXTCHELMSLEY WOOD OPS CWOA</v>
      </c>
      <c r="H3543" t="str">
        <f t="shared" si="131"/>
        <v>RXT</v>
      </c>
      <c r="I3543" t="s">
        <v>6794</v>
      </c>
      <c r="J3543" t="s">
        <v>6793</v>
      </c>
    </row>
    <row r="3544" spans="7:10" x14ac:dyDescent="0.2">
      <c r="G3544" t="str">
        <f t="shared" si="130"/>
        <v>RXTDAN MOONEY HOUSE</v>
      </c>
      <c r="H3544" t="str">
        <f t="shared" si="131"/>
        <v>RXT</v>
      </c>
      <c r="I3544" t="s">
        <v>6796</v>
      </c>
      <c r="J3544" t="s">
        <v>6795</v>
      </c>
    </row>
    <row r="3545" spans="7:10" x14ac:dyDescent="0.2">
      <c r="G3545" t="str">
        <f t="shared" si="130"/>
        <v>RXTDAVID BROMLEY</v>
      </c>
      <c r="H3545" t="str">
        <f t="shared" si="131"/>
        <v>RXT</v>
      </c>
      <c r="I3545" t="s">
        <v>6798</v>
      </c>
      <c r="J3545" t="s">
        <v>6797</v>
      </c>
    </row>
    <row r="3546" spans="7:10" x14ac:dyDescent="0.2">
      <c r="G3546" t="str">
        <f t="shared" si="130"/>
        <v>RXTEATING DISORDERS, THE BARBERRY</v>
      </c>
      <c r="H3546" t="str">
        <f t="shared" si="131"/>
        <v>RXT</v>
      </c>
      <c r="I3546" t="s">
        <v>6800</v>
      </c>
      <c r="J3546" t="s">
        <v>6799</v>
      </c>
    </row>
    <row r="3547" spans="7:10" x14ac:dyDescent="0.2">
      <c r="G3547" t="str">
        <f t="shared" si="130"/>
        <v>RXTEDEN UNIT</v>
      </c>
      <c r="H3547" t="str">
        <f t="shared" si="131"/>
        <v>RXT</v>
      </c>
      <c r="I3547" t="s">
        <v>6802</v>
      </c>
      <c r="J3547" t="s">
        <v>6801</v>
      </c>
    </row>
    <row r="3548" spans="7:10" x14ac:dyDescent="0.2">
      <c r="G3548" t="str">
        <f t="shared" si="130"/>
        <v>RXTEDENDALE/HILLDALE</v>
      </c>
      <c r="H3548" t="str">
        <f t="shared" si="131"/>
        <v>RXT</v>
      </c>
      <c r="I3548" t="s">
        <v>6804</v>
      </c>
      <c r="J3548" t="s">
        <v>6803</v>
      </c>
    </row>
    <row r="3549" spans="7:10" x14ac:dyDescent="0.2">
      <c r="G3549" t="str">
        <f t="shared" si="130"/>
        <v>RXTEDGBASTON OPS EBOA</v>
      </c>
      <c r="H3549" t="str">
        <f t="shared" si="131"/>
        <v>RXT</v>
      </c>
      <c r="I3549" t="s">
        <v>6806</v>
      </c>
      <c r="J3549" t="s">
        <v>6805</v>
      </c>
    </row>
    <row r="3550" spans="7:10" x14ac:dyDescent="0.2">
      <c r="G3550" t="str">
        <f t="shared" si="130"/>
        <v>RXTENDEAVOUR COURT</v>
      </c>
      <c r="H3550" t="str">
        <f t="shared" si="131"/>
        <v>RXT</v>
      </c>
      <c r="I3550" t="s">
        <v>6808</v>
      </c>
      <c r="J3550" t="s">
        <v>6807</v>
      </c>
    </row>
    <row r="3551" spans="7:10" x14ac:dyDescent="0.2">
      <c r="G3551" t="str">
        <f t="shared" si="130"/>
        <v>RXTENDEAVOUR HOUSE</v>
      </c>
      <c r="H3551" t="str">
        <f t="shared" si="131"/>
        <v>RXT</v>
      </c>
      <c r="I3551" t="s">
        <v>6810</v>
      </c>
      <c r="J3551" t="s">
        <v>6809</v>
      </c>
    </row>
    <row r="3552" spans="7:10" x14ac:dyDescent="0.2">
      <c r="G3552" t="str">
        <f t="shared" ref="G3552:G3615" si="132">H3552&amp;I3552</f>
        <v>RXTERDINGTON OPS EDOA</v>
      </c>
      <c r="H3552" t="str">
        <f t="shared" si="131"/>
        <v>RXT</v>
      </c>
      <c r="I3552" t="s">
        <v>6812</v>
      </c>
      <c r="J3552" t="s">
        <v>6811</v>
      </c>
    </row>
    <row r="3553" spans="7:10" x14ac:dyDescent="0.2">
      <c r="G3553" t="str">
        <f t="shared" si="132"/>
        <v>RXTEXPRESS SIGNS</v>
      </c>
      <c r="H3553" t="str">
        <f t="shared" si="131"/>
        <v>RXT</v>
      </c>
      <c r="I3553" t="s">
        <v>6814</v>
      </c>
      <c r="J3553" t="s">
        <v>6813</v>
      </c>
    </row>
    <row r="3554" spans="7:10" x14ac:dyDescent="0.2">
      <c r="G3554" t="str">
        <f t="shared" si="132"/>
        <v>RXTFORMER WOMENS HOSPITAL</v>
      </c>
      <c r="H3554" t="str">
        <f t="shared" si="131"/>
        <v>RXT</v>
      </c>
      <c r="I3554" t="s">
        <v>6816</v>
      </c>
      <c r="J3554" t="s">
        <v>6815</v>
      </c>
    </row>
    <row r="3555" spans="7:10" x14ac:dyDescent="0.2">
      <c r="G3555" t="str">
        <f t="shared" si="132"/>
        <v>RXTFORWARD HOUSE</v>
      </c>
      <c r="H3555" t="str">
        <f t="shared" si="131"/>
        <v>RXT</v>
      </c>
      <c r="I3555" t="s">
        <v>6818</v>
      </c>
      <c r="J3555" t="s">
        <v>6817</v>
      </c>
    </row>
    <row r="3556" spans="7:10" x14ac:dyDescent="0.2">
      <c r="G3556" t="str">
        <f t="shared" si="132"/>
        <v>RXTFRANTZ FANON</v>
      </c>
      <c r="H3556" t="str">
        <f t="shared" si="131"/>
        <v>RXT</v>
      </c>
      <c r="I3556" t="s">
        <v>6820</v>
      </c>
      <c r="J3556" t="s">
        <v>6819</v>
      </c>
    </row>
    <row r="3557" spans="7:10" x14ac:dyDescent="0.2">
      <c r="G3557" t="str">
        <f t="shared" si="132"/>
        <v>RXTGENERAL OPS GNOA</v>
      </c>
      <c r="H3557" t="str">
        <f t="shared" si="131"/>
        <v>RXT</v>
      </c>
      <c r="I3557" t="s">
        <v>6822</v>
      </c>
      <c r="J3557" t="s">
        <v>6821</v>
      </c>
    </row>
    <row r="3558" spans="7:10" x14ac:dyDescent="0.2">
      <c r="G3558" t="str">
        <f t="shared" si="132"/>
        <v>RXTGROVE AVENUE</v>
      </c>
      <c r="H3558" t="str">
        <f t="shared" si="131"/>
        <v>RXT</v>
      </c>
      <c r="I3558" t="s">
        <v>6824</v>
      </c>
      <c r="J3558" t="s">
        <v>6823</v>
      </c>
    </row>
    <row r="3559" spans="7:10" x14ac:dyDescent="0.2">
      <c r="G3559" t="str">
        <f t="shared" si="132"/>
        <v>RXTHALL GREEN OPS HGOA</v>
      </c>
      <c r="H3559" t="str">
        <f t="shared" si="131"/>
        <v>RXT</v>
      </c>
      <c r="I3559" t="s">
        <v>6826</v>
      </c>
      <c r="J3559" t="s">
        <v>6825</v>
      </c>
    </row>
    <row r="3560" spans="7:10" x14ac:dyDescent="0.2">
      <c r="G3560" t="str">
        <f t="shared" si="132"/>
        <v>RXTHERTFORD HOUSE</v>
      </c>
      <c r="H3560" t="str">
        <f t="shared" si="131"/>
        <v>RXT</v>
      </c>
      <c r="I3560" t="s">
        <v>6828</v>
      </c>
      <c r="J3560" t="s">
        <v>6827</v>
      </c>
    </row>
    <row r="3561" spans="7:10" x14ac:dyDescent="0.2">
      <c r="G3561" t="str">
        <f t="shared" si="132"/>
        <v>RXTHIGHCROFT HOSPITAL</v>
      </c>
      <c r="H3561" t="str">
        <f t="shared" si="131"/>
        <v>RXT</v>
      </c>
      <c r="I3561" t="s">
        <v>6830</v>
      </c>
      <c r="J3561" t="s">
        <v>6829</v>
      </c>
    </row>
    <row r="3562" spans="7:10" x14ac:dyDescent="0.2">
      <c r="G3562" t="str">
        <f t="shared" si="132"/>
        <v>RXTHILLIS LODGE</v>
      </c>
      <c r="H3562" t="str">
        <f t="shared" si="131"/>
        <v>RXT</v>
      </c>
      <c r="I3562" t="s">
        <v>6832</v>
      </c>
      <c r="J3562" t="s">
        <v>6831</v>
      </c>
    </row>
    <row r="3563" spans="7:10" x14ac:dyDescent="0.2">
      <c r="G3563" t="str">
        <f t="shared" si="132"/>
        <v>RXTHODGE HILL OPS HHOA</v>
      </c>
      <c r="H3563" t="str">
        <f t="shared" si="131"/>
        <v>RXT</v>
      </c>
      <c r="I3563" t="s">
        <v>6834</v>
      </c>
      <c r="J3563" t="s">
        <v>6833</v>
      </c>
    </row>
    <row r="3564" spans="7:10" x14ac:dyDescent="0.2">
      <c r="G3564" t="str">
        <f t="shared" si="132"/>
        <v>RXTHOLLYHILL</v>
      </c>
      <c r="H3564" t="str">
        <f t="shared" si="131"/>
        <v>RXT</v>
      </c>
      <c r="I3564" t="s">
        <v>6836</v>
      </c>
      <c r="J3564" t="s">
        <v>6835</v>
      </c>
    </row>
    <row r="3565" spans="7:10" x14ac:dyDescent="0.2">
      <c r="G3565" t="str">
        <f t="shared" si="132"/>
        <v>RXTHONEYBOURNE</v>
      </c>
      <c r="H3565" t="str">
        <f t="shared" si="131"/>
        <v>RXT</v>
      </c>
      <c r="I3565" t="s">
        <v>4203</v>
      </c>
      <c r="J3565" t="s">
        <v>6837</v>
      </c>
    </row>
    <row r="3566" spans="7:10" x14ac:dyDescent="0.2">
      <c r="G3566" t="str">
        <f t="shared" si="132"/>
        <v>RXTJOHN BLACK DAY HOSPITAL</v>
      </c>
      <c r="H3566" t="str">
        <f t="shared" si="131"/>
        <v>RXT</v>
      </c>
      <c r="I3566" t="s">
        <v>6839</v>
      </c>
      <c r="J3566" t="s">
        <v>6838</v>
      </c>
    </row>
    <row r="3567" spans="7:10" x14ac:dyDescent="0.2">
      <c r="G3567" t="str">
        <f t="shared" si="132"/>
        <v>RXTJUNIPER CENTRE</v>
      </c>
      <c r="H3567" t="str">
        <f t="shared" si="131"/>
        <v>RXT</v>
      </c>
      <c r="I3567" t="s">
        <v>6841</v>
      </c>
      <c r="J3567" t="s">
        <v>6840</v>
      </c>
    </row>
    <row r="3568" spans="7:10" x14ac:dyDescent="0.2">
      <c r="G3568" t="str">
        <f t="shared" si="132"/>
        <v>RXTJUNIPER INPATIENT JNIP POST 1</v>
      </c>
      <c r="H3568" t="str">
        <f t="shared" si="131"/>
        <v>RXT</v>
      </c>
      <c r="I3568" t="s">
        <v>6843</v>
      </c>
      <c r="J3568" t="s">
        <v>6842</v>
      </c>
    </row>
    <row r="3569" spans="7:10" x14ac:dyDescent="0.2">
      <c r="G3569" t="str">
        <f t="shared" si="132"/>
        <v>RXTKNOWLE OPS KLOA</v>
      </c>
      <c r="H3569" t="str">
        <f t="shared" si="131"/>
        <v>RXT</v>
      </c>
      <c r="I3569" t="s">
        <v>6845</v>
      </c>
      <c r="J3569" t="s">
        <v>6844</v>
      </c>
    </row>
    <row r="3570" spans="7:10" x14ac:dyDescent="0.2">
      <c r="G3570" t="str">
        <f t="shared" si="132"/>
        <v>RXTLADYWOOD OPS LDOA</v>
      </c>
      <c r="H3570" t="str">
        <f t="shared" si="131"/>
        <v>RXT</v>
      </c>
      <c r="I3570" t="s">
        <v>6847</v>
      </c>
      <c r="J3570" t="s">
        <v>6846</v>
      </c>
    </row>
    <row r="3571" spans="7:10" x14ac:dyDescent="0.2">
      <c r="G3571" t="str">
        <f t="shared" si="132"/>
        <v>RXTLITTLE BROMWICH</v>
      </c>
      <c r="H3571" t="str">
        <f t="shared" si="131"/>
        <v>RXT</v>
      </c>
      <c r="I3571" t="s">
        <v>6849</v>
      </c>
      <c r="J3571" t="s">
        <v>6848</v>
      </c>
    </row>
    <row r="3572" spans="7:10" x14ac:dyDescent="0.2">
      <c r="G3572" t="str">
        <f t="shared" si="132"/>
        <v>RXTLYNDON OPS LYOA</v>
      </c>
      <c r="H3572" t="str">
        <f t="shared" ref="H3572:H3617" si="133">LEFT(J3572,3)</f>
        <v>RXT</v>
      </c>
      <c r="I3572" t="s">
        <v>6851</v>
      </c>
      <c r="J3572" t="s">
        <v>6850</v>
      </c>
    </row>
    <row r="3573" spans="7:10" x14ac:dyDescent="0.2">
      <c r="G3573" t="str">
        <f t="shared" si="132"/>
        <v>RXTMARY SEACOLE HOUSE</v>
      </c>
      <c r="H3573" t="str">
        <f t="shared" si="133"/>
        <v>RXT</v>
      </c>
      <c r="I3573" t="s">
        <v>6853</v>
      </c>
      <c r="J3573" t="s">
        <v>6852</v>
      </c>
    </row>
    <row r="3574" spans="7:10" x14ac:dyDescent="0.2">
      <c r="G3574" t="str">
        <f t="shared" si="132"/>
        <v>RXTMOTHER AND BABY UNIT</v>
      </c>
      <c r="H3574" t="str">
        <f t="shared" si="133"/>
        <v>RXT</v>
      </c>
      <c r="I3574" t="s">
        <v>6855</v>
      </c>
      <c r="J3574" t="s">
        <v>6854</v>
      </c>
    </row>
    <row r="3575" spans="7:10" x14ac:dyDescent="0.2">
      <c r="G3575" t="str">
        <f t="shared" si="132"/>
        <v>RXTNEWBRIDGE HOUSE</v>
      </c>
      <c r="H3575" t="str">
        <f t="shared" si="133"/>
        <v>RXT</v>
      </c>
      <c r="I3575" t="s">
        <v>6857</v>
      </c>
      <c r="J3575" t="s">
        <v>6856</v>
      </c>
    </row>
    <row r="3576" spans="7:10" x14ac:dyDescent="0.2">
      <c r="G3576" t="str">
        <f t="shared" si="132"/>
        <v>RXTNORTHCROFT HOSPITAL</v>
      </c>
      <c r="H3576" t="str">
        <f t="shared" si="133"/>
        <v>RXT</v>
      </c>
      <c r="I3576" t="s">
        <v>6859</v>
      </c>
      <c r="J3576" t="s">
        <v>6858</v>
      </c>
    </row>
    <row r="3577" spans="7:10" x14ac:dyDescent="0.2">
      <c r="G3577" t="str">
        <f t="shared" si="132"/>
        <v>RXTNORTHFIELD OPS NFOA</v>
      </c>
      <c r="H3577" t="str">
        <f t="shared" si="133"/>
        <v>RXT</v>
      </c>
      <c r="I3577" t="s">
        <v>6861</v>
      </c>
      <c r="J3577" t="s">
        <v>6860</v>
      </c>
    </row>
    <row r="3578" spans="7:10" x14ac:dyDescent="0.2">
      <c r="G3578" t="str">
        <f t="shared" si="132"/>
        <v>RXTNP BEN EIS NEEI</v>
      </c>
      <c r="H3578" t="str">
        <f t="shared" si="133"/>
        <v>RXT</v>
      </c>
      <c r="I3578" t="s">
        <v>6863</v>
      </c>
      <c r="J3578" t="s">
        <v>6862</v>
      </c>
    </row>
    <row r="3579" spans="7:10" x14ac:dyDescent="0.2">
      <c r="G3579" t="str">
        <f t="shared" si="132"/>
        <v>RXTNP HANDSWORTH AOR HDAR</v>
      </c>
      <c r="H3579" t="str">
        <f t="shared" si="133"/>
        <v>RXT</v>
      </c>
      <c r="I3579" t="s">
        <v>6865</v>
      </c>
      <c r="J3579" t="s">
        <v>6864</v>
      </c>
    </row>
    <row r="3580" spans="7:10" x14ac:dyDescent="0.2">
      <c r="G3580" t="str">
        <f t="shared" si="132"/>
        <v>RXTNP HOB EAST EIS HEEI</v>
      </c>
      <c r="H3580" t="str">
        <f t="shared" si="133"/>
        <v>RXT</v>
      </c>
      <c r="I3580" t="s">
        <v>6867</v>
      </c>
      <c r="J3580" t="s">
        <v>6866</v>
      </c>
    </row>
    <row r="3581" spans="7:10" x14ac:dyDescent="0.2">
      <c r="G3581" t="str">
        <f t="shared" si="132"/>
        <v>RXTNP HOB WEST EIS HWEI</v>
      </c>
      <c r="H3581" t="str">
        <f t="shared" si="133"/>
        <v>RXT</v>
      </c>
      <c r="I3581" t="s">
        <v>6869</v>
      </c>
      <c r="J3581" t="s">
        <v>6868</v>
      </c>
    </row>
    <row r="3582" spans="7:10" x14ac:dyDescent="0.2">
      <c r="G3582" t="str">
        <f t="shared" si="132"/>
        <v>RXTNP KINGSTANDING AOR KGAR</v>
      </c>
      <c r="H3582" t="str">
        <f t="shared" si="133"/>
        <v>RXT</v>
      </c>
      <c r="I3582" t="s">
        <v>6871</v>
      </c>
      <c r="J3582" t="s">
        <v>6870</v>
      </c>
    </row>
    <row r="3583" spans="7:10" x14ac:dyDescent="0.2">
      <c r="G3583" t="str">
        <f t="shared" si="132"/>
        <v>RXTNP LADYWOOD AOR LDAR</v>
      </c>
      <c r="H3583" t="str">
        <f t="shared" si="133"/>
        <v>RXT</v>
      </c>
      <c r="I3583" t="s">
        <v>6873</v>
      </c>
      <c r="J3583" t="s">
        <v>6872</v>
      </c>
    </row>
    <row r="3584" spans="7:10" x14ac:dyDescent="0.2">
      <c r="G3584" t="str">
        <f t="shared" si="132"/>
        <v>RXTNP NECHELLS AOR NCAR</v>
      </c>
      <c r="H3584" t="str">
        <f t="shared" si="133"/>
        <v>RXT</v>
      </c>
      <c r="I3584" t="s">
        <v>6875</v>
      </c>
      <c r="J3584" t="s">
        <v>6874</v>
      </c>
    </row>
    <row r="3585" spans="7:10" x14ac:dyDescent="0.2">
      <c r="G3585" t="str">
        <f t="shared" si="132"/>
        <v>RXTNP SOLIHULL AOR SLAR</v>
      </c>
      <c r="H3585" t="str">
        <f t="shared" si="133"/>
        <v>RXT</v>
      </c>
      <c r="I3585" t="s">
        <v>6877</v>
      </c>
      <c r="J3585" t="s">
        <v>6876</v>
      </c>
    </row>
    <row r="3586" spans="7:10" x14ac:dyDescent="0.2">
      <c r="G3586" t="str">
        <f t="shared" si="132"/>
        <v>RXTNP SOLIHULL EIS SLEI</v>
      </c>
      <c r="H3586" t="str">
        <f t="shared" si="133"/>
        <v>RXT</v>
      </c>
      <c r="I3586" t="s">
        <v>6879</v>
      </c>
      <c r="J3586" t="s">
        <v>6878</v>
      </c>
    </row>
    <row r="3587" spans="7:10" x14ac:dyDescent="0.2">
      <c r="G3587" t="str">
        <f t="shared" si="132"/>
        <v>RXTNP SOUTH AOR AHAR</v>
      </c>
      <c r="H3587" t="str">
        <f t="shared" si="133"/>
        <v>RXT</v>
      </c>
      <c r="I3587" t="s">
        <v>6881</v>
      </c>
      <c r="J3587" t="s">
        <v>6880</v>
      </c>
    </row>
    <row r="3588" spans="7:10" x14ac:dyDescent="0.2">
      <c r="G3588" t="str">
        <f t="shared" si="132"/>
        <v>RXTNP SOUTH EIS STEI</v>
      </c>
      <c r="H3588" t="str">
        <f t="shared" si="133"/>
        <v>RXT</v>
      </c>
      <c r="I3588" t="s">
        <v>6883</v>
      </c>
      <c r="J3588" t="s">
        <v>6882</v>
      </c>
    </row>
    <row r="3589" spans="7:10" x14ac:dyDescent="0.2">
      <c r="G3589" t="str">
        <f t="shared" si="132"/>
        <v>RXTNP SPARKBROOK AOR SKAR</v>
      </c>
      <c r="H3589" t="str">
        <f t="shared" si="133"/>
        <v>RXT</v>
      </c>
      <c r="I3589" t="s">
        <v>6885</v>
      </c>
      <c r="J3589" t="s">
        <v>6884</v>
      </c>
    </row>
    <row r="3590" spans="7:10" x14ac:dyDescent="0.2">
      <c r="G3590" t="str">
        <f t="shared" si="132"/>
        <v>RXTNP YARDLEY AOR YDAR</v>
      </c>
      <c r="H3590" t="str">
        <f t="shared" si="133"/>
        <v>RXT</v>
      </c>
      <c r="I3590" t="s">
        <v>6887</v>
      </c>
      <c r="J3590" t="s">
        <v>6886</v>
      </c>
    </row>
    <row r="3591" spans="7:10" x14ac:dyDescent="0.2">
      <c r="G3591" t="str">
        <f t="shared" si="132"/>
        <v>RXTPERRY BARR OPS PBOA</v>
      </c>
      <c r="H3591" t="str">
        <f t="shared" si="133"/>
        <v>RXT</v>
      </c>
      <c r="I3591" t="s">
        <v>6889</v>
      </c>
      <c r="J3591" t="s">
        <v>6888</v>
      </c>
    </row>
    <row r="3592" spans="7:10" x14ac:dyDescent="0.2">
      <c r="G3592" t="str">
        <f t="shared" si="132"/>
        <v>RXTQUEEN ELIZABETH PSYCHIATRIC HOSPITAL</v>
      </c>
      <c r="H3592" t="str">
        <f t="shared" si="133"/>
        <v>RXT</v>
      </c>
      <c r="I3592" t="s">
        <v>6891</v>
      </c>
      <c r="J3592" t="s">
        <v>6890</v>
      </c>
    </row>
    <row r="3593" spans="7:10" x14ac:dyDescent="0.2">
      <c r="G3593" t="str">
        <f t="shared" si="132"/>
        <v>RXTREASIDE CLINIC</v>
      </c>
      <c r="H3593" t="str">
        <f t="shared" si="133"/>
        <v>RXT</v>
      </c>
      <c r="I3593" t="s">
        <v>6893</v>
      </c>
      <c r="J3593" t="s">
        <v>6892</v>
      </c>
    </row>
    <row r="3594" spans="7:10" x14ac:dyDescent="0.2">
      <c r="G3594" t="str">
        <f t="shared" si="132"/>
        <v>RXTRESERVOIR COURT</v>
      </c>
      <c r="H3594" t="str">
        <f t="shared" si="133"/>
        <v>RXT</v>
      </c>
      <c r="I3594" t="s">
        <v>6895</v>
      </c>
      <c r="J3594" t="s">
        <v>6894</v>
      </c>
    </row>
    <row r="3595" spans="7:10" x14ac:dyDescent="0.2">
      <c r="G3595" t="str">
        <f t="shared" si="132"/>
        <v>RXTRIVERSIDE PARK</v>
      </c>
      <c r="H3595" t="str">
        <f t="shared" si="133"/>
        <v>RXT</v>
      </c>
      <c r="I3595" t="s">
        <v>6897</v>
      </c>
      <c r="J3595" t="s">
        <v>6896</v>
      </c>
    </row>
    <row r="3596" spans="7:10" x14ac:dyDescent="0.2">
      <c r="G3596" t="str">
        <f t="shared" si="132"/>
        <v>RXTROSS HOUSE</v>
      </c>
      <c r="H3596" t="str">
        <f t="shared" si="133"/>
        <v>RXT</v>
      </c>
      <c r="I3596" t="s">
        <v>6899</v>
      </c>
      <c r="J3596" t="s">
        <v>6898</v>
      </c>
    </row>
    <row r="3597" spans="7:10" x14ac:dyDescent="0.2">
      <c r="G3597" t="str">
        <f t="shared" si="132"/>
        <v>RXTSELLY OAK HOSPITAL</v>
      </c>
      <c r="H3597" t="str">
        <f t="shared" si="133"/>
        <v>RXT</v>
      </c>
      <c r="I3597" t="s">
        <v>6901</v>
      </c>
      <c r="J3597" t="s">
        <v>6900</v>
      </c>
    </row>
    <row r="3598" spans="7:10" x14ac:dyDescent="0.2">
      <c r="G3598" t="str">
        <f t="shared" si="132"/>
        <v>RXTSELLY OAK OPS SOOA</v>
      </c>
      <c r="H3598" t="str">
        <f t="shared" si="133"/>
        <v>RXT</v>
      </c>
      <c r="I3598" t="s">
        <v>6903</v>
      </c>
      <c r="J3598" t="s">
        <v>6902</v>
      </c>
    </row>
    <row r="3599" spans="7:10" x14ac:dyDescent="0.2">
      <c r="G3599" t="str">
        <f t="shared" si="132"/>
        <v>RXTSOHO HILL</v>
      </c>
      <c r="H3599" t="str">
        <f t="shared" si="133"/>
        <v>RXT</v>
      </c>
      <c r="I3599" t="s">
        <v>6905</v>
      </c>
      <c r="J3599" t="s">
        <v>6904</v>
      </c>
    </row>
    <row r="3600" spans="7:10" x14ac:dyDescent="0.2">
      <c r="G3600" t="str">
        <f t="shared" si="132"/>
        <v>RXTSOLIHULL HOSPITAL</v>
      </c>
      <c r="H3600" t="str">
        <f t="shared" si="133"/>
        <v>RXT</v>
      </c>
      <c r="I3600" t="s">
        <v>3274</v>
      </c>
      <c r="J3600" t="s">
        <v>6906</v>
      </c>
    </row>
    <row r="3601" spans="7:10" x14ac:dyDescent="0.2">
      <c r="G3601" t="str">
        <f t="shared" si="132"/>
        <v>RXTSPARKBROOK HT - SKHT</v>
      </c>
      <c r="H3601" t="str">
        <f t="shared" si="133"/>
        <v>RXT</v>
      </c>
      <c r="I3601" t="s">
        <v>6908</v>
      </c>
      <c r="J3601" t="s">
        <v>6907</v>
      </c>
    </row>
    <row r="3602" spans="7:10" x14ac:dyDescent="0.2">
      <c r="G3602" t="str">
        <f t="shared" si="132"/>
        <v>RXTSPARKHILL OPS SPOA</v>
      </c>
      <c r="H3602" t="str">
        <f t="shared" si="133"/>
        <v>RXT</v>
      </c>
      <c r="I3602" t="s">
        <v>6910</v>
      </c>
      <c r="J3602" t="s">
        <v>6909</v>
      </c>
    </row>
    <row r="3603" spans="7:10" x14ac:dyDescent="0.2">
      <c r="G3603" t="str">
        <f t="shared" si="132"/>
        <v>RXTSTAFF SUPPORT</v>
      </c>
      <c r="H3603" t="str">
        <f t="shared" si="133"/>
        <v>RXT</v>
      </c>
      <c r="I3603" t="s">
        <v>6912</v>
      </c>
      <c r="J3603" t="s">
        <v>6911</v>
      </c>
    </row>
    <row r="3604" spans="7:10" x14ac:dyDescent="0.2">
      <c r="G3604" t="str">
        <f t="shared" si="132"/>
        <v>RXTSUTTON COLDFIELD OPS SCOA</v>
      </c>
      <c r="H3604" t="str">
        <f t="shared" si="133"/>
        <v>RXT</v>
      </c>
      <c r="I3604" t="s">
        <v>6914</v>
      </c>
      <c r="J3604" t="s">
        <v>6913</v>
      </c>
    </row>
    <row r="3605" spans="7:10" x14ac:dyDescent="0.2">
      <c r="G3605" t="str">
        <f t="shared" si="132"/>
        <v>RXTTALL TREES</v>
      </c>
      <c r="H3605" t="str">
        <f t="shared" si="133"/>
        <v>RXT</v>
      </c>
      <c r="I3605" t="s">
        <v>6916</v>
      </c>
      <c r="J3605" t="s">
        <v>6915</v>
      </c>
    </row>
    <row r="3606" spans="7:10" x14ac:dyDescent="0.2">
      <c r="G3606" t="str">
        <f t="shared" si="132"/>
        <v>RXTTAMARIND CENTRE</v>
      </c>
      <c r="H3606" t="str">
        <f t="shared" si="133"/>
        <v>RXT</v>
      </c>
      <c r="I3606" t="s">
        <v>6918</v>
      </c>
      <c r="J3606" t="s">
        <v>6917</v>
      </c>
    </row>
    <row r="3607" spans="7:10" x14ac:dyDescent="0.2">
      <c r="G3607" t="str">
        <f t="shared" si="132"/>
        <v>RXTTHE BARBERRY</v>
      </c>
      <c r="H3607" t="str">
        <f t="shared" si="133"/>
        <v>RXT</v>
      </c>
      <c r="I3607" t="s">
        <v>6920</v>
      </c>
      <c r="J3607" t="s">
        <v>6919</v>
      </c>
    </row>
    <row r="3608" spans="7:10" x14ac:dyDescent="0.2">
      <c r="G3608" t="str">
        <f t="shared" si="132"/>
        <v>RXTTHE BRIDGE GP</v>
      </c>
      <c r="H3608" t="str">
        <f t="shared" si="133"/>
        <v>RXT</v>
      </c>
      <c r="I3608" t="s">
        <v>6922</v>
      </c>
      <c r="J3608" t="s">
        <v>6921</v>
      </c>
    </row>
    <row r="3609" spans="7:10" x14ac:dyDescent="0.2">
      <c r="G3609" t="str">
        <f t="shared" si="132"/>
        <v>RXTTHE BRIDGE HP</v>
      </c>
      <c r="H3609" t="str">
        <f t="shared" si="133"/>
        <v>RXT</v>
      </c>
      <c r="I3609" t="s">
        <v>6924</v>
      </c>
      <c r="J3609" t="s">
        <v>6923</v>
      </c>
    </row>
    <row r="3610" spans="7:10" x14ac:dyDescent="0.2">
      <c r="G3610" t="str">
        <f t="shared" si="132"/>
        <v>RXTTHE BRIDGE NP</v>
      </c>
      <c r="H3610" t="str">
        <f t="shared" si="133"/>
        <v>RXT</v>
      </c>
      <c r="I3610" t="s">
        <v>6926</v>
      </c>
      <c r="J3610" t="s">
        <v>6925</v>
      </c>
    </row>
    <row r="3611" spans="7:10" x14ac:dyDescent="0.2">
      <c r="G3611" t="str">
        <f t="shared" si="132"/>
        <v>RXTTHE OLEASTER</v>
      </c>
      <c r="H3611" t="str">
        <f t="shared" si="133"/>
        <v>RXT</v>
      </c>
      <c r="I3611" t="s">
        <v>6928</v>
      </c>
      <c r="J3611" t="s">
        <v>6927</v>
      </c>
    </row>
    <row r="3612" spans="7:10" x14ac:dyDescent="0.2">
      <c r="G3612" t="str">
        <f t="shared" si="132"/>
        <v>RXTTHE ZINNIA CENTRE</v>
      </c>
      <c r="H3612" t="str">
        <f t="shared" si="133"/>
        <v>RXT</v>
      </c>
      <c r="I3612" t="s">
        <v>6930</v>
      </c>
      <c r="J3612" t="s">
        <v>6929</v>
      </c>
    </row>
    <row r="3613" spans="7:10" x14ac:dyDescent="0.2">
      <c r="G3613" t="str">
        <f t="shared" si="132"/>
        <v>RXTWEATHERDALE UNIT</v>
      </c>
      <c r="H3613" t="str">
        <f t="shared" si="133"/>
        <v>RXT</v>
      </c>
      <c r="I3613" t="s">
        <v>6932</v>
      </c>
      <c r="J3613" t="s">
        <v>6931</v>
      </c>
    </row>
    <row r="3614" spans="7:10" x14ac:dyDescent="0.2">
      <c r="G3614" t="str">
        <f t="shared" si="132"/>
        <v>RXTWOMENS THERAPY</v>
      </c>
      <c r="H3614" t="str">
        <f t="shared" si="133"/>
        <v>RXT</v>
      </c>
      <c r="I3614" t="s">
        <v>6934</v>
      </c>
      <c r="J3614" t="s">
        <v>6933</v>
      </c>
    </row>
    <row r="3615" spans="7:10" x14ac:dyDescent="0.2">
      <c r="G3615" t="str">
        <f t="shared" si="132"/>
        <v>RXTWOODSIDE CRESCENT</v>
      </c>
      <c r="H3615" t="str">
        <f t="shared" si="133"/>
        <v>RXT</v>
      </c>
      <c r="I3615" t="s">
        <v>6936</v>
      </c>
      <c r="J3615" t="s">
        <v>6935</v>
      </c>
    </row>
    <row r="3616" spans="7:10" x14ac:dyDescent="0.2">
      <c r="G3616" t="str">
        <f t="shared" ref="G3616:G3674" si="134">H3616&amp;I3616</f>
        <v>RXTYARDLEY OPS YDOA</v>
      </c>
      <c r="H3616" t="str">
        <f t="shared" si="133"/>
        <v>RXT</v>
      </c>
      <c r="I3616" t="s">
        <v>6938</v>
      </c>
      <c r="J3616" t="s">
        <v>6937</v>
      </c>
    </row>
    <row r="3617" spans="7:10" x14ac:dyDescent="0.2">
      <c r="G3617" t="str">
        <f t="shared" si="134"/>
        <v>RXVANSON ROAD UNIT</v>
      </c>
      <c r="H3617" t="str">
        <f t="shared" si="133"/>
        <v>RXV</v>
      </c>
      <c r="I3617" t="s">
        <v>6940</v>
      </c>
      <c r="J3617" t="s">
        <v>6939</v>
      </c>
    </row>
    <row r="3618" spans="7:10" x14ac:dyDescent="0.2">
      <c r="G3618" t="str">
        <f t="shared" si="134"/>
        <v>RXVATHERLEIGH PARK</v>
      </c>
      <c r="H3618" t="s">
        <v>102</v>
      </c>
      <c r="I3618" t="s">
        <v>4266</v>
      </c>
      <c r="J3618" t="s">
        <v>14444</v>
      </c>
    </row>
    <row r="3619" spans="7:10" x14ac:dyDescent="0.2">
      <c r="G3619" t="str">
        <f t="shared" si="134"/>
        <v>RXVBROOK HEYS - TRAFFORD</v>
      </c>
      <c r="H3619" t="str">
        <f t="shared" ref="H3619:H3677" si="135">LEFT(J3619,3)</f>
        <v>RXV</v>
      </c>
      <c r="I3619" t="s">
        <v>6942</v>
      </c>
      <c r="J3619" t="s">
        <v>6941</v>
      </c>
    </row>
    <row r="3620" spans="7:10" x14ac:dyDescent="0.2">
      <c r="G3620" t="str">
        <f t="shared" si="134"/>
        <v>RXVCHAPMAN BARKER - DRUG &amp; ALCOHOL INPATIENT UNIT</v>
      </c>
      <c r="H3620" t="str">
        <f t="shared" si="135"/>
        <v>RXV</v>
      </c>
      <c r="I3620" t="s">
        <v>6944</v>
      </c>
      <c r="J3620" t="s">
        <v>6943</v>
      </c>
    </row>
    <row r="3621" spans="7:10" x14ac:dyDescent="0.2">
      <c r="G3621" t="str">
        <f t="shared" si="134"/>
        <v>RXVDISCOVER, WESTGATE</v>
      </c>
      <c r="H3621" t="str">
        <f t="shared" si="135"/>
        <v>RXV</v>
      </c>
      <c r="I3621" t="s">
        <v>6946</v>
      </c>
      <c r="J3621" t="s">
        <v>6945</v>
      </c>
    </row>
    <row r="3622" spans="7:10" x14ac:dyDescent="0.2">
      <c r="G3622" t="str">
        <f t="shared" si="134"/>
        <v>RXVHAVERIGG</v>
      </c>
      <c r="H3622" t="str">
        <f t="shared" si="135"/>
        <v>RXV</v>
      </c>
      <c r="I3622" t="s">
        <v>6948</v>
      </c>
      <c r="J3622" t="s">
        <v>6947</v>
      </c>
    </row>
    <row r="3623" spans="7:10" x14ac:dyDescent="0.2">
      <c r="G3623" t="str">
        <f t="shared" si="134"/>
        <v>RXVHUMPHREY BOOTH - SALFORD</v>
      </c>
      <c r="H3623" t="str">
        <f t="shared" si="135"/>
        <v>RXV</v>
      </c>
      <c r="I3623" t="s">
        <v>6950</v>
      </c>
      <c r="J3623" t="s">
        <v>6949</v>
      </c>
    </row>
    <row r="3624" spans="7:10" x14ac:dyDescent="0.2">
      <c r="G3624" t="str">
        <f t="shared" si="134"/>
        <v>RXVLAUREATE HOUSE SERVICES</v>
      </c>
      <c r="H3624" t="str">
        <f t="shared" si="135"/>
        <v>RXV</v>
      </c>
      <c r="I3624" t="s">
        <v>6952</v>
      </c>
      <c r="J3624" t="s">
        <v>6951</v>
      </c>
    </row>
    <row r="3625" spans="7:10" x14ac:dyDescent="0.2">
      <c r="G3625" t="str">
        <f t="shared" si="134"/>
        <v>RXVMEADOWBROOK HOSPITAL - SALFORD MH</v>
      </c>
      <c r="H3625" t="str">
        <f t="shared" si="135"/>
        <v>RXV</v>
      </c>
      <c r="I3625" t="s">
        <v>6954</v>
      </c>
      <c r="J3625" t="s">
        <v>6953</v>
      </c>
    </row>
    <row r="3626" spans="7:10" x14ac:dyDescent="0.2">
      <c r="G3626" t="str">
        <f t="shared" si="134"/>
        <v>RXVMOORSIDE UNIT - TRAFFORD MH</v>
      </c>
      <c r="H3626" t="str">
        <f t="shared" si="135"/>
        <v>RXV</v>
      </c>
      <c r="I3626" t="s">
        <v>6956</v>
      </c>
      <c r="J3626" t="s">
        <v>6955</v>
      </c>
    </row>
    <row r="3627" spans="7:10" x14ac:dyDescent="0.2">
      <c r="G3627" t="str">
        <f t="shared" si="134"/>
        <v>RXVPARK HOUSE SERVICES</v>
      </c>
      <c r="H3627" t="str">
        <f t="shared" si="135"/>
        <v>RXV</v>
      </c>
      <c r="I3627" t="s">
        <v>6958</v>
      </c>
      <c r="J3627" t="s">
        <v>6957</v>
      </c>
    </row>
    <row r="3628" spans="7:10" x14ac:dyDescent="0.2">
      <c r="G3628" t="str">
        <f t="shared" si="134"/>
        <v>RXVPRESTWICH HOSPITAL</v>
      </c>
      <c r="H3628" t="str">
        <f t="shared" si="135"/>
        <v>RXV</v>
      </c>
      <c r="I3628" t="s">
        <v>6960</v>
      </c>
      <c r="J3628" t="s">
        <v>6959</v>
      </c>
    </row>
    <row r="3629" spans="7:10" x14ac:dyDescent="0.2">
      <c r="G3629" t="str">
        <f t="shared" ref="G3629" si="136">H3629&amp;I3629</f>
        <v>RXVRIVINGTON UNIT INPATIENT MENTAL HEALTH SERVICES</v>
      </c>
      <c r="H3629" t="str">
        <f t="shared" ref="H3629" si="137">LEFT(J3629,3)</f>
        <v>RXV</v>
      </c>
      <c r="I3629" t="s">
        <v>14595</v>
      </c>
      <c r="J3629" t="s">
        <v>14596</v>
      </c>
    </row>
    <row r="3630" spans="7:10" x14ac:dyDescent="0.2">
      <c r="G3630" t="str">
        <f t="shared" si="134"/>
        <v>RXVSDAS - ACTON SQUARE</v>
      </c>
      <c r="H3630" t="str">
        <f t="shared" si="135"/>
        <v>RXV</v>
      </c>
      <c r="I3630" t="s">
        <v>6962</v>
      </c>
      <c r="J3630" t="s">
        <v>6961</v>
      </c>
    </row>
    <row r="3631" spans="7:10" x14ac:dyDescent="0.2">
      <c r="G3631" t="str">
        <f t="shared" si="134"/>
        <v>RXVSDAS - THE BASEMENT</v>
      </c>
      <c r="H3631" t="str">
        <f t="shared" si="135"/>
        <v>RXV</v>
      </c>
      <c r="I3631" t="s">
        <v>6964</v>
      </c>
      <c r="J3631" t="s">
        <v>6963</v>
      </c>
    </row>
    <row r="3632" spans="7:10" x14ac:dyDescent="0.2">
      <c r="G3632" t="str">
        <f t="shared" si="134"/>
        <v>RXVWENTWORTH HOUSE</v>
      </c>
      <c r="H3632" t="str">
        <f t="shared" si="135"/>
        <v>RXV</v>
      </c>
      <c r="I3632" t="s">
        <v>6966</v>
      </c>
      <c r="J3632" t="s">
        <v>6965</v>
      </c>
    </row>
    <row r="3633" spans="7:10" x14ac:dyDescent="0.2">
      <c r="G3633" t="str">
        <f t="shared" si="134"/>
        <v>RXVWIGAN DRUG &amp; ALCOHOL SERVCE</v>
      </c>
      <c r="H3633" t="str">
        <f t="shared" si="135"/>
        <v>RXV</v>
      </c>
      <c r="I3633" t="s">
        <v>6968</v>
      </c>
      <c r="J3633" t="s">
        <v>6967</v>
      </c>
    </row>
    <row r="3634" spans="7:10" x14ac:dyDescent="0.2">
      <c r="G3634" t="str">
        <f t="shared" si="134"/>
        <v>RXVWOODLANDS OLDER ADULT INPATIENT SERVICES</v>
      </c>
      <c r="H3634" t="str">
        <f t="shared" si="135"/>
        <v>RXV</v>
      </c>
      <c r="I3634" t="s">
        <v>14597</v>
      </c>
      <c r="J3634" t="s">
        <v>14598</v>
      </c>
    </row>
    <row r="3635" spans="7:10" x14ac:dyDescent="0.2">
      <c r="G3635" t="str">
        <f t="shared" si="134"/>
        <v>RXVYOUNG PERSONS UNIT</v>
      </c>
      <c r="H3635" t="str">
        <f t="shared" si="135"/>
        <v>RXV</v>
      </c>
      <c r="I3635" t="s">
        <v>6970</v>
      </c>
      <c r="J3635" t="s">
        <v>6969</v>
      </c>
    </row>
    <row r="3636" spans="7:10" x14ac:dyDescent="0.2">
      <c r="G3636" t="str">
        <f t="shared" si="134"/>
        <v>RXWBRIDGNORTH HOSPITAL (MATERNITY)</v>
      </c>
      <c r="H3636" t="str">
        <f t="shared" si="135"/>
        <v>RXW</v>
      </c>
      <c r="I3636" t="s">
        <v>6972</v>
      </c>
      <c r="J3636" t="s">
        <v>6971</v>
      </c>
    </row>
    <row r="3637" spans="7:10" x14ac:dyDescent="0.2">
      <c r="G3637" t="str">
        <f t="shared" si="134"/>
        <v>RXWLUDLOW HOSPITAL (MATERNITY)</v>
      </c>
      <c r="H3637" t="str">
        <f t="shared" si="135"/>
        <v>RXW</v>
      </c>
      <c r="I3637" t="s">
        <v>6974</v>
      </c>
      <c r="J3637" t="s">
        <v>6973</v>
      </c>
    </row>
    <row r="3638" spans="7:10" x14ac:dyDescent="0.2">
      <c r="G3638" t="str">
        <f t="shared" si="134"/>
        <v>RXWROBERT JONES &amp; AGNES HUNT ORTHOPAEDIC &amp; DISTRICT HOSPITAL</v>
      </c>
      <c r="H3638" t="str">
        <f t="shared" si="135"/>
        <v>RXW</v>
      </c>
      <c r="I3638" t="s">
        <v>6976</v>
      </c>
      <c r="J3638" t="s">
        <v>6975</v>
      </c>
    </row>
    <row r="3639" spans="7:10" x14ac:dyDescent="0.2">
      <c r="G3639" t="str">
        <f t="shared" si="134"/>
        <v>RXWROYAL SHREWSBURY HOSPITAL</v>
      </c>
      <c r="H3639" t="str">
        <f t="shared" si="135"/>
        <v>RXW</v>
      </c>
      <c r="I3639" t="s">
        <v>682</v>
      </c>
      <c r="J3639" t="s">
        <v>6977</v>
      </c>
    </row>
    <row r="3640" spans="7:10" x14ac:dyDescent="0.2">
      <c r="G3640" t="str">
        <f t="shared" si="134"/>
        <v>RXWROYAL SHREWSBURY HOSPITAL (MATERNITY)</v>
      </c>
      <c r="H3640" t="str">
        <f t="shared" si="135"/>
        <v>RXW</v>
      </c>
      <c r="I3640" t="s">
        <v>6979</v>
      </c>
      <c r="J3640" t="s">
        <v>6978</v>
      </c>
    </row>
    <row r="3641" spans="7:10" x14ac:dyDescent="0.2">
      <c r="G3641" t="str">
        <f t="shared" si="134"/>
        <v>RXWTHE PRINCESS ROYAL HOSPITAL</v>
      </c>
      <c r="H3641" t="str">
        <f t="shared" si="135"/>
        <v>RXW</v>
      </c>
      <c r="I3641" t="s">
        <v>6981</v>
      </c>
      <c r="J3641" t="s">
        <v>6980</v>
      </c>
    </row>
    <row r="3642" spans="7:10" x14ac:dyDescent="0.2">
      <c r="G3642" t="str">
        <f t="shared" si="134"/>
        <v>RXWTHE PRINCESS ROYAL HOSPITAL (MATERNITY)</v>
      </c>
      <c r="H3642" t="str">
        <f t="shared" si="135"/>
        <v>RXW</v>
      </c>
      <c r="I3642" t="s">
        <v>6983</v>
      </c>
      <c r="J3642" t="s">
        <v>6982</v>
      </c>
    </row>
    <row r="3643" spans="7:10" x14ac:dyDescent="0.2">
      <c r="G3643" t="str">
        <f t="shared" si="134"/>
        <v>RXXALBERT WARD</v>
      </c>
      <c r="H3643" t="str">
        <f t="shared" si="135"/>
        <v>RXX</v>
      </c>
      <c r="I3643" t="s">
        <v>6986</v>
      </c>
      <c r="J3643" t="s">
        <v>6985</v>
      </c>
    </row>
    <row r="3644" spans="7:10" x14ac:dyDescent="0.2">
      <c r="G3644" t="str">
        <f t="shared" si="134"/>
        <v>RXXAPRIL COTTAGE</v>
      </c>
      <c r="H3644" t="str">
        <f t="shared" si="135"/>
        <v>RXX</v>
      </c>
      <c r="I3644" t="s">
        <v>6988</v>
      </c>
      <c r="J3644" t="s">
        <v>6987</v>
      </c>
    </row>
    <row r="3645" spans="7:10" x14ac:dyDescent="0.2">
      <c r="G3645" t="str">
        <f t="shared" si="134"/>
        <v>RXXARNSIDE</v>
      </c>
      <c r="H3645" t="str">
        <f t="shared" si="135"/>
        <v>RXX</v>
      </c>
      <c r="I3645" t="s">
        <v>6990</v>
      </c>
      <c r="J3645" t="s">
        <v>6989</v>
      </c>
    </row>
    <row r="3646" spans="7:10" x14ac:dyDescent="0.2">
      <c r="G3646" t="str">
        <f t="shared" si="134"/>
        <v>RXXASHFORD HOSPITAL</v>
      </c>
      <c r="H3646" t="str">
        <f t="shared" si="135"/>
        <v>RXX</v>
      </c>
      <c r="I3646" t="s">
        <v>4085</v>
      </c>
      <c r="J3646" t="s">
        <v>6991</v>
      </c>
    </row>
    <row r="3647" spans="7:10" x14ac:dyDescent="0.2">
      <c r="G3647" t="str">
        <f t="shared" si="134"/>
        <v>RXXASHMOUNT</v>
      </c>
      <c r="H3647" t="str">
        <f t="shared" si="135"/>
        <v>RXX</v>
      </c>
      <c r="I3647" t="s">
        <v>6993</v>
      </c>
      <c r="J3647" t="s">
        <v>6992</v>
      </c>
    </row>
    <row r="3648" spans="7:10" x14ac:dyDescent="0.2">
      <c r="G3648" t="str">
        <f t="shared" si="134"/>
        <v>RXXBLAKE WARD</v>
      </c>
      <c r="H3648" t="str">
        <f t="shared" si="135"/>
        <v>RXX</v>
      </c>
      <c r="I3648" t="s">
        <v>6995</v>
      </c>
      <c r="J3648" t="s">
        <v>6994</v>
      </c>
    </row>
    <row r="3649" spans="7:10" x14ac:dyDescent="0.2">
      <c r="G3649" t="str">
        <f t="shared" si="134"/>
        <v>RXXBRIARWOOD</v>
      </c>
      <c r="H3649" t="str">
        <f t="shared" si="135"/>
        <v>RXX</v>
      </c>
      <c r="I3649" t="s">
        <v>6997</v>
      </c>
      <c r="J3649" t="s">
        <v>6996</v>
      </c>
    </row>
    <row r="3650" spans="7:10" x14ac:dyDescent="0.2">
      <c r="G3650" t="str">
        <f t="shared" si="134"/>
        <v>RXXCHARLTON WARD</v>
      </c>
      <c r="H3650" t="str">
        <f t="shared" si="135"/>
        <v>RXX</v>
      </c>
      <c r="I3650" t="s">
        <v>6999</v>
      </c>
      <c r="J3650" t="s">
        <v>6998</v>
      </c>
    </row>
    <row r="3651" spans="7:10" x14ac:dyDescent="0.2">
      <c r="G3651" t="str">
        <f t="shared" si="134"/>
        <v>RXXCHERRY OAK</v>
      </c>
      <c r="H3651" t="str">
        <f t="shared" si="135"/>
        <v>RXX</v>
      </c>
      <c r="I3651" t="s">
        <v>7001</v>
      </c>
      <c r="J3651" t="s">
        <v>7000</v>
      </c>
    </row>
    <row r="3652" spans="7:10" x14ac:dyDescent="0.2">
      <c r="G3652" t="str">
        <f t="shared" si="134"/>
        <v>RXXCHERRYTREES RESIDENTIAL HOME</v>
      </c>
      <c r="H3652" t="str">
        <f t="shared" si="135"/>
        <v>RXX</v>
      </c>
      <c r="I3652" t="s">
        <v>7003</v>
      </c>
      <c r="J3652" t="s">
        <v>7002</v>
      </c>
    </row>
    <row r="3653" spans="7:10" x14ac:dyDescent="0.2">
      <c r="G3653" t="str">
        <f t="shared" si="134"/>
        <v>RXXCLARE WARD</v>
      </c>
      <c r="H3653" t="str">
        <f t="shared" si="135"/>
        <v>RXX</v>
      </c>
      <c r="I3653" t="s">
        <v>7005</v>
      </c>
      <c r="J3653" t="s">
        <v>7004</v>
      </c>
    </row>
    <row r="3654" spans="7:10" x14ac:dyDescent="0.2">
      <c r="G3654" t="str">
        <f t="shared" si="134"/>
        <v>RXXCMHRS SPELTHORNE</v>
      </c>
      <c r="H3654" t="str">
        <f t="shared" si="135"/>
        <v>RXX</v>
      </c>
      <c r="I3654" t="s">
        <v>7007</v>
      </c>
      <c r="J3654" t="s">
        <v>7006</v>
      </c>
    </row>
    <row r="3655" spans="7:10" x14ac:dyDescent="0.2">
      <c r="G3655" t="str">
        <f t="shared" si="134"/>
        <v>RXXCOBGATES</v>
      </c>
      <c r="H3655" t="str">
        <f t="shared" si="135"/>
        <v>RXX</v>
      </c>
      <c r="I3655" t="s">
        <v>7009</v>
      </c>
      <c r="J3655" t="s">
        <v>7008</v>
      </c>
    </row>
    <row r="3656" spans="7:10" x14ac:dyDescent="0.2">
      <c r="G3656" t="str">
        <f t="shared" si="134"/>
        <v>RXXCRANLEIGH HOSPITAL</v>
      </c>
      <c r="H3656" t="str">
        <f t="shared" si="135"/>
        <v>RXX</v>
      </c>
      <c r="I3656" t="s">
        <v>7011</v>
      </c>
      <c r="J3656" t="s">
        <v>7010</v>
      </c>
    </row>
    <row r="3657" spans="7:10" x14ac:dyDescent="0.2">
      <c r="G3657" t="str">
        <f t="shared" si="134"/>
        <v>RXXCRANLEIGH VILLAGE HOSPITAL</v>
      </c>
      <c r="H3657" t="str">
        <f t="shared" si="135"/>
        <v>RXX</v>
      </c>
      <c r="I3657" t="s">
        <v>7013</v>
      </c>
      <c r="J3657" t="s">
        <v>7012</v>
      </c>
    </row>
    <row r="3658" spans="7:10" x14ac:dyDescent="0.2">
      <c r="G3658" t="str">
        <f t="shared" si="134"/>
        <v>RXXDRUG AND ALCOHOL CJS</v>
      </c>
      <c r="H3658" t="str">
        <f t="shared" si="135"/>
        <v>RXX</v>
      </c>
      <c r="I3658" t="s">
        <v>7015</v>
      </c>
      <c r="J3658" t="s">
        <v>7014</v>
      </c>
    </row>
    <row r="3659" spans="7:10" x14ac:dyDescent="0.2">
      <c r="G3659" t="str">
        <f t="shared" si="134"/>
        <v>RXXEAST SURREY HOSPITAL</v>
      </c>
      <c r="H3659" t="str">
        <f t="shared" si="135"/>
        <v>RXX</v>
      </c>
      <c r="I3659" t="s">
        <v>4162</v>
      </c>
      <c r="J3659" t="s">
        <v>7016</v>
      </c>
    </row>
    <row r="3660" spans="7:10" x14ac:dyDescent="0.2">
      <c r="G3660" t="str">
        <f t="shared" si="134"/>
        <v>RXXEATING DISORDERS</v>
      </c>
      <c r="H3660" t="str">
        <f t="shared" si="135"/>
        <v>RXX</v>
      </c>
      <c r="I3660" t="s">
        <v>3042</v>
      </c>
      <c r="J3660" t="s">
        <v>7017</v>
      </c>
    </row>
    <row r="3661" spans="7:10" x14ac:dyDescent="0.2">
      <c r="G3661" t="str">
        <f t="shared" si="134"/>
        <v>RXXELLEN TERRY</v>
      </c>
      <c r="H3661" t="str">
        <f t="shared" si="135"/>
        <v>RXX</v>
      </c>
      <c r="I3661" t="s">
        <v>7019</v>
      </c>
      <c r="J3661" t="s">
        <v>7018</v>
      </c>
    </row>
    <row r="3662" spans="7:10" x14ac:dyDescent="0.2">
      <c r="G3662" t="str">
        <f t="shared" si="134"/>
        <v>RXXEPSOM GENERAL HOSPITAL</v>
      </c>
      <c r="H3662" t="str">
        <f t="shared" si="135"/>
        <v>RXX</v>
      </c>
      <c r="I3662" t="s">
        <v>7021</v>
      </c>
      <c r="J3662" t="s">
        <v>7020</v>
      </c>
    </row>
    <row r="3663" spans="7:10" x14ac:dyDescent="0.2">
      <c r="G3663" t="str">
        <f t="shared" si="134"/>
        <v>RXXFAIRMEAD</v>
      </c>
      <c r="H3663" t="str">
        <f t="shared" si="135"/>
        <v>RXX</v>
      </c>
      <c r="I3663" t="s">
        <v>7023</v>
      </c>
      <c r="J3663" t="s">
        <v>7022</v>
      </c>
    </row>
    <row r="3664" spans="7:10" x14ac:dyDescent="0.2">
      <c r="G3664" t="str">
        <f t="shared" si="134"/>
        <v>RXXFARNHAM HOSPITAL</v>
      </c>
      <c r="H3664" t="str">
        <f t="shared" si="135"/>
        <v>RXX</v>
      </c>
      <c r="I3664" t="s">
        <v>814</v>
      </c>
      <c r="J3664" t="s">
        <v>7024</v>
      </c>
    </row>
    <row r="3665" spans="7:10" x14ac:dyDescent="0.2">
      <c r="G3665" t="str">
        <f t="shared" si="134"/>
        <v>RXXFARNHAM ROAD HOSPITAL</v>
      </c>
      <c r="H3665" t="str">
        <f t="shared" si="135"/>
        <v>RXX</v>
      </c>
      <c r="I3665" t="s">
        <v>14840</v>
      </c>
      <c r="J3665" t="s">
        <v>14839</v>
      </c>
    </row>
    <row r="3666" spans="7:10" x14ac:dyDescent="0.2">
      <c r="G3666" t="str">
        <f t="shared" si="134"/>
        <v>RXXFLEET HOSPITAL</v>
      </c>
      <c r="H3666" t="str">
        <f t="shared" si="135"/>
        <v>RXX</v>
      </c>
      <c r="I3666" t="s">
        <v>7026</v>
      </c>
      <c r="J3666" t="s">
        <v>7025</v>
      </c>
    </row>
    <row r="3667" spans="7:10" x14ac:dyDescent="0.2">
      <c r="G3667" t="str">
        <f t="shared" si="134"/>
        <v>RXXFP10 - ARC 1 WARD</v>
      </c>
      <c r="H3667" t="str">
        <f t="shared" si="135"/>
        <v>RXX</v>
      </c>
      <c r="I3667" t="s">
        <v>7028</v>
      </c>
      <c r="J3667" t="s">
        <v>7027</v>
      </c>
    </row>
    <row r="3668" spans="7:10" x14ac:dyDescent="0.2">
      <c r="G3668" t="str">
        <f t="shared" si="134"/>
        <v>RXXFP10 - ARC II WARD</v>
      </c>
      <c r="H3668" t="str">
        <f t="shared" si="135"/>
        <v>RXX</v>
      </c>
      <c r="I3668" t="s">
        <v>7030</v>
      </c>
      <c r="J3668" t="s">
        <v>7029</v>
      </c>
    </row>
    <row r="3669" spans="7:10" x14ac:dyDescent="0.2">
      <c r="G3669" t="str">
        <f t="shared" si="134"/>
        <v>RXXFP10 - NURSE RXXV4</v>
      </c>
      <c r="H3669" t="str">
        <f t="shared" si="135"/>
        <v>RXX</v>
      </c>
      <c r="I3669" t="s">
        <v>7032</v>
      </c>
      <c r="J3669" t="s">
        <v>7031</v>
      </c>
    </row>
    <row r="3670" spans="7:10" x14ac:dyDescent="0.2">
      <c r="G3670" t="str">
        <f t="shared" si="134"/>
        <v>RXXFRIMLEY PARK HOSPITAL</v>
      </c>
      <c r="H3670" t="str">
        <f t="shared" si="135"/>
        <v>RXX</v>
      </c>
      <c r="I3670" t="s">
        <v>816</v>
      </c>
      <c r="J3670" t="s">
        <v>7033</v>
      </c>
    </row>
    <row r="3671" spans="7:10" x14ac:dyDescent="0.2">
      <c r="G3671" t="str">
        <f t="shared" si="134"/>
        <v>RXXGALLWEY</v>
      </c>
      <c r="H3671" t="str">
        <f t="shared" si="135"/>
        <v>RXX</v>
      </c>
      <c r="I3671" t="s">
        <v>7035</v>
      </c>
      <c r="J3671" t="s">
        <v>7034</v>
      </c>
    </row>
    <row r="3672" spans="7:10" x14ac:dyDescent="0.2">
      <c r="G3672" t="str">
        <f t="shared" si="134"/>
        <v>RXXGEESEMERE</v>
      </c>
      <c r="H3672" t="str">
        <f t="shared" si="135"/>
        <v>RXX</v>
      </c>
      <c r="I3672" t="s">
        <v>7037</v>
      </c>
      <c r="J3672" t="s">
        <v>7036</v>
      </c>
    </row>
    <row r="3673" spans="7:10" x14ac:dyDescent="0.2">
      <c r="G3673" t="str">
        <f t="shared" si="134"/>
        <v>RXXGRANDVIEW</v>
      </c>
      <c r="H3673" t="str">
        <f t="shared" si="135"/>
        <v>RXX</v>
      </c>
      <c r="I3673" t="s">
        <v>7039</v>
      </c>
      <c r="J3673" t="s">
        <v>7038</v>
      </c>
    </row>
    <row r="3674" spans="7:10" x14ac:dyDescent="0.2">
      <c r="G3674" t="str">
        <f t="shared" si="134"/>
        <v>RXXGREAT MEADOWS</v>
      </c>
      <c r="H3674" t="str">
        <f t="shared" si="135"/>
        <v>RXX</v>
      </c>
      <c r="I3674" t="s">
        <v>7041</v>
      </c>
      <c r="J3674" t="s">
        <v>7040</v>
      </c>
    </row>
    <row r="3675" spans="7:10" x14ac:dyDescent="0.2">
      <c r="G3675" t="str">
        <f t="shared" ref="G3675:G3739" si="138">H3675&amp;I3675</f>
        <v>RXXGREENLAWS</v>
      </c>
      <c r="H3675" t="str">
        <f t="shared" si="135"/>
        <v>RXX</v>
      </c>
      <c r="I3675" t="s">
        <v>7043</v>
      </c>
      <c r="J3675" t="s">
        <v>7042</v>
      </c>
    </row>
    <row r="3676" spans="7:10" x14ac:dyDescent="0.2">
      <c r="G3676" t="str">
        <f t="shared" si="138"/>
        <v>RXXHALE WARD</v>
      </c>
      <c r="H3676" t="str">
        <f t="shared" si="135"/>
        <v>RXX</v>
      </c>
      <c r="I3676" t="s">
        <v>7045</v>
      </c>
      <c r="J3676" t="s">
        <v>7044</v>
      </c>
    </row>
    <row r="3677" spans="7:10" x14ac:dyDescent="0.2">
      <c r="G3677" t="str">
        <f t="shared" si="138"/>
        <v>RXXHALLIFORD WARD</v>
      </c>
      <c r="H3677" t="str">
        <f t="shared" si="135"/>
        <v>RXX</v>
      </c>
      <c r="I3677" t="s">
        <v>7047</v>
      </c>
      <c r="J3677" t="s">
        <v>7046</v>
      </c>
    </row>
    <row r="3678" spans="7:10" x14ac:dyDescent="0.2">
      <c r="G3678" t="str">
        <f t="shared" si="138"/>
        <v>RXXHASLEMERE HOSPITAL</v>
      </c>
      <c r="H3678" t="str">
        <f t="shared" ref="H3678:H3742" si="139">LEFT(J3678,3)</f>
        <v>RXX</v>
      </c>
      <c r="I3678" t="s">
        <v>818</v>
      </c>
      <c r="J3678" t="s">
        <v>7048</v>
      </c>
    </row>
    <row r="3679" spans="7:10" x14ac:dyDescent="0.2">
      <c r="G3679" t="str">
        <f t="shared" si="138"/>
        <v>RXXHERMITAGE</v>
      </c>
      <c r="H3679" t="str">
        <f t="shared" si="139"/>
        <v>RXX</v>
      </c>
      <c r="I3679" t="s">
        <v>7050</v>
      </c>
      <c r="J3679" t="s">
        <v>7049</v>
      </c>
    </row>
    <row r="3680" spans="7:10" x14ac:dyDescent="0.2">
      <c r="G3680" t="str">
        <f t="shared" si="138"/>
        <v>RXXHILLCROFT</v>
      </c>
      <c r="H3680" t="str">
        <f t="shared" si="139"/>
        <v>RXX</v>
      </c>
      <c r="I3680" t="s">
        <v>7052</v>
      </c>
      <c r="J3680" t="s">
        <v>7051</v>
      </c>
    </row>
    <row r="3681" spans="7:10" x14ac:dyDescent="0.2">
      <c r="G3681" t="str">
        <f t="shared" si="138"/>
        <v>RXXHOLLY TREE</v>
      </c>
      <c r="H3681" t="str">
        <f t="shared" si="139"/>
        <v>RXX</v>
      </c>
      <c r="I3681" t="s">
        <v>7054</v>
      </c>
      <c r="J3681" t="s">
        <v>7053</v>
      </c>
    </row>
    <row r="3682" spans="7:10" x14ac:dyDescent="0.2">
      <c r="G3682" t="str">
        <f t="shared" si="138"/>
        <v>RXXLARKFIELD</v>
      </c>
      <c r="H3682" t="str">
        <f t="shared" si="139"/>
        <v>RXX</v>
      </c>
      <c r="I3682" t="s">
        <v>7056</v>
      </c>
      <c r="J3682" t="s">
        <v>7055</v>
      </c>
    </row>
    <row r="3683" spans="7:10" x14ac:dyDescent="0.2">
      <c r="G3683" t="str">
        <f t="shared" si="138"/>
        <v>RXXLAUREATE WARD</v>
      </c>
      <c r="H3683" t="str">
        <f t="shared" si="139"/>
        <v>RXX</v>
      </c>
      <c r="I3683" t="s">
        <v>7058</v>
      </c>
      <c r="J3683" t="s">
        <v>7057</v>
      </c>
    </row>
    <row r="3684" spans="7:10" x14ac:dyDescent="0.2">
      <c r="G3684" t="str">
        <f t="shared" si="138"/>
        <v>RXXLEATHERHEAD HOSPITAL</v>
      </c>
      <c r="H3684" t="str">
        <f t="shared" si="139"/>
        <v>RXX</v>
      </c>
      <c r="I3684" t="s">
        <v>4750</v>
      </c>
      <c r="J3684" t="s">
        <v>7059</v>
      </c>
    </row>
    <row r="3685" spans="7:10" x14ac:dyDescent="0.2">
      <c r="G3685" t="str">
        <f t="shared" si="138"/>
        <v>RXXLODDON ALLIANCE</v>
      </c>
      <c r="H3685" t="str">
        <f t="shared" si="139"/>
        <v>RXX</v>
      </c>
      <c r="I3685" t="s">
        <v>7061</v>
      </c>
      <c r="J3685" t="s">
        <v>7060</v>
      </c>
    </row>
    <row r="3686" spans="7:10" x14ac:dyDescent="0.2">
      <c r="G3686" t="str">
        <f t="shared" si="138"/>
        <v>RXXMITCHELL HALL</v>
      </c>
      <c r="H3686" t="str">
        <f t="shared" si="139"/>
        <v>RXX</v>
      </c>
      <c r="I3686" t="s">
        <v>7063</v>
      </c>
      <c r="J3686" t="s">
        <v>7062</v>
      </c>
    </row>
    <row r="3687" spans="7:10" x14ac:dyDescent="0.2">
      <c r="G3687" t="str">
        <f t="shared" si="138"/>
        <v>RXXNOEL LAVIN WARD</v>
      </c>
      <c r="H3687" t="str">
        <f t="shared" si="139"/>
        <v>RXX</v>
      </c>
      <c r="I3687" t="s">
        <v>7065</v>
      </c>
      <c r="J3687" t="s">
        <v>7064</v>
      </c>
    </row>
    <row r="3688" spans="7:10" x14ac:dyDescent="0.2">
      <c r="G3688" t="str">
        <f t="shared" si="138"/>
        <v>RXXNURSE R3</v>
      </c>
      <c r="H3688" t="str">
        <f t="shared" si="139"/>
        <v>RXX</v>
      </c>
      <c r="I3688" t="s">
        <v>7067</v>
      </c>
      <c r="J3688" t="s">
        <v>7066</v>
      </c>
    </row>
    <row r="3689" spans="7:10" x14ac:dyDescent="0.2">
      <c r="G3689" t="str">
        <f t="shared" si="138"/>
        <v>RXXNURSE R7</v>
      </c>
      <c r="H3689" t="str">
        <f t="shared" si="139"/>
        <v>RXX</v>
      </c>
      <c r="I3689" t="s">
        <v>7069</v>
      </c>
      <c r="J3689" t="s">
        <v>7068</v>
      </c>
    </row>
    <row r="3690" spans="7:10" x14ac:dyDescent="0.2">
      <c r="G3690" t="str">
        <f t="shared" si="138"/>
        <v>RXXNURSE RXXV1</v>
      </c>
      <c r="H3690" t="str">
        <f t="shared" si="139"/>
        <v>RXX</v>
      </c>
      <c r="I3690" t="s">
        <v>7071</v>
      </c>
      <c r="J3690" t="s">
        <v>7070</v>
      </c>
    </row>
    <row r="3691" spans="7:10" x14ac:dyDescent="0.2">
      <c r="G3691" t="str">
        <f t="shared" si="138"/>
        <v>RXXNURSE RXXV2</v>
      </c>
      <c r="H3691" t="str">
        <f t="shared" si="139"/>
        <v>RXX</v>
      </c>
      <c r="I3691" t="s">
        <v>7073</v>
      </c>
      <c r="J3691" t="s">
        <v>7072</v>
      </c>
    </row>
    <row r="3692" spans="7:10" x14ac:dyDescent="0.2">
      <c r="G3692" t="str">
        <f t="shared" si="138"/>
        <v>RXXNURSE RXXV3</v>
      </c>
      <c r="H3692" t="str">
        <f t="shared" si="139"/>
        <v>RXX</v>
      </c>
      <c r="I3692" t="s">
        <v>7075</v>
      </c>
      <c r="J3692" t="s">
        <v>7074</v>
      </c>
    </row>
    <row r="3693" spans="7:10" x14ac:dyDescent="0.2">
      <c r="G3693" t="str">
        <f t="shared" si="138"/>
        <v>RXXNURSE RXXV5</v>
      </c>
      <c r="H3693" t="str">
        <f t="shared" si="139"/>
        <v>RXX</v>
      </c>
      <c r="I3693" t="s">
        <v>7077</v>
      </c>
      <c r="J3693" t="s">
        <v>7076</v>
      </c>
    </row>
    <row r="3694" spans="7:10" x14ac:dyDescent="0.2">
      <c r="G3694" t="str">
        <f t="shared" si="138"/>
        <v>RXXNURSE T3</v>
      </c>
      <c r="H3694" t="str">
        <f t="shared" si="139"/>
        <v>RXX</v>
      </c>
      <c r="I3694" t="s">
        <v>7079</v>
      </c>
      <c r="J3694" t="s">
        <v>7078</v>
      </c>
    </row>
    <row r="3695" spans="7:10" x14ac:dyDescent="0.2">
      <c r="G3695" t="str">
        <f t="shared" si="138"/>
        <v>RXXNURSE T5</v>
      </c>
      <c r="H3695" t="str">
        <f t="shared" si="139"/>
        <v>RXX</v>
      </c>
      <c r="I3695" t="s">
        <v>7081</v>
      </c>
      <c r="J3695" t="s">
        <v>7080</v>
      </c>
    </row>
    <row r="3696" spans="7:10" x14ac:dyDescent="0.2">
      <c r="G3696" t="str">
        <f t="shared" si="138"/>
        <v>RXXNURSE T6 - RESPOND</v>
      </c>
      <c r="H3696" t="str">
        <f t="shared" si="139"/>
        <v>RXX</v>
      </c>
      <c r="I3696" t="s">
        <v>7083</v>
      </c>
      <c r="J3696" t="s">
        <v>7082</v>
      </c>
    </row>
    <row r="3697" spans="7:10" x14ac:dyDescent="0.2">
      <c r="G3697" t="str">
        <f t="shared" si="138"/>
        <v>RXXNURSE T7 - RESPOND</v>
      </c>
      <c r="H3697" t="str">
        <f t="shared" si="139"/>
        <v>RXX</v>
      </c>
      <c r="I3697" t="s">
        <v>7085</v>
      </c>
      <c r="J3697" t="s">
        <v>7084</v>
      </c>
    </row>
    <row r="3698" spans="7:10" x14ac:dyDescent="0.2">
      <c r="G3698" t="str">
        <f t="shared" si="138"/>
        <v>RXXNURSE V6</v>
      </c>
      <c r="H3698" t="str">
        <f t="shared" si="139"/>
        <v>RXX</v>
      </c>
      <c r="I3698" t="s">
        <v>7087</v>
      </c>
      <c r="J3698" t="s">
        <v>7086</v>
      </c>
    </row>
    <row r="3699" spans="7:10" x14ac:dyDescent="0.2">
      <c r="G3699" t="str">
        <f t="shared" si="138"/>
        <v>RXXNURSE V7</v>
      </c>
      <c r="H3699" t="str">
        <f t="shared" si="139"/>
        <v>RXX</v>
      </c>
      <c r="I3699" t="s">
        <v>7089</v>
      </c>
      <c r="J3699" t="s">
        <v>7088</v>
      </c>
    </row>
    <row r="3700" spans="7:10" x14ac:dyDescent="0.2">
      <c r="G3700" t="str">
        <f t="shared" si="138"/>
        <v>RXXOLDER PEOPLE'S PSYCHIATRY</v>
      </c>
      <c r="H3700" t="str">
        <f t="shared" si="139"/>
        <v>RXX</v>
      </c>
      <c r="I3700" t="s">
        <v>7091</v>
      </c>
      <c r="J3700" t="s">
        <v>7090</v>
      </c>
    </row>
    <row r="3701" spans="7:10" x14ac:dyDescent="0.2">
      <c r="G3701" t="str">
        <f t="shared" si="138"/>
        <v>RXXPORTSMOUTH DISABILITY FORUM</v>
      </c>
      <c r="H3701" t="str">
        <f t="shared" si="139"/>
        <v>RXX</v>
      </c>
      <c r="I3701" t="s">
        <v>7093</v>
      </c>
      <c r="J3701" t="s">
        <v>7092</v>
      </c>
    </row>
    <row r="3702" spans="7:10" x14ac:dyDescent="0.2">
      <c r="G3702" t="str">
        <f t="shared" si="138"/>
        <v>RXXREHABILITATION</v>
      </c>
      <c r="H3702" t="str">
        <f t="shared" si="139"/>
        <v>RXX</v>
      </c>
      <c r="I3702" t="s">
        <v>7095</v>
      </c>
      <c r="J3702" t="s">
        <v>7094</v>
      </c>
    </row>
    <row r="3703" spans="7:10" x14ac:dyDescent="0.2">
      <c r="G3703" t="str">
        <f t="shared" si="138"/>
        <v>RXXROSEWOOD</v>
      </c>
      <c r="H3703" t="str">
        <f t="shared" si="139"/>
        <v>RXX</v>
      </c>
      <c r="I3703" t="s">
        <v>7097</v>
      </c>
      <c r="J3703" t="s">
        <v>7096</v>
      </c>
    </row>
    <row r="3704" spans="7:10" x14ac:dyDescent="0.2">
      <c r="G3704" t="str">
        <f t="shared" si="138"/>
        <v>RXXROYAL SURREY COUNTY HOSPITAL</v>
      </c>
      <c r="H3704" t="str">
        <f t="shared" si="139"/>
        <v>RXX</v>
      </c>
      <c r="I3704" t="s">
        <v>820</v>
      </c>
      <c r="J3704" t="s">
        <v>7098</v>
      </c>
    </row>
    <row r="3705" spans="7:10" x14ac:dyDescent="0.2">
      <c r="G3705" t="str">
        <f t="shared" si="138"/>
        <v>RXXSHIELING</v>
      </c>
      <c r="H3705" t="str">
        <f t="shared" si="139"/>
        <v>RXX</v>
      </c>
      <c r="I3705" t="s">
        <v>7100</v>
      </c>
      <c r="J3705" t="s">
        <v>7099</v>
      </c>
    </row>
    <row r="3706" spans="7:10" x14ac:dyDescent="0.2">
      <c r="G3706" t="str">
        <f>H3706&amp;I3706</f>
        <v>RXXSILVERWOOD</v>
      </c>
      <c r="H3706" t="str">
        <f>LEFT(J3706,3)</f>
        <v>RXX</v>
      </c>
      <c r="I3706" t="s">
        <v>14841</v>
      </c>
      <c r="J3706" t="s">
        <v>6984</v>
      </c>
    </row>
    <row r="3707" spans="7:10" x14ac:dyDescent="0.2">
      <c r="G3707" t="str">
        <f t="shared" si="138"/>
        <v>RXXSOUTH EAST PUPIL REFERRAL UNIT</v>
      </c>
      <c r="H3707" t="str">
        <f t="shared" si="139"/>
        <v>RXX</v>
      </c>
      <c r="I3707" t="s">
        <v>7102</v>
      </c>
      <c r="J3707" t="s">
        <v>7101</v>
      </c>
    </row>
    <row r="3708" spans="7:10" x14ac:dyDescent="0.2">
      <c r="G3708" t="str">
        <f t="shared" si="138"/>
        <v>RXXSPENSER WARD</v>
      </c>
      <c r="H3708" t="str">
        <f t="shared" si="139"/>
        <v>RXX</v>
      </c>
      <c r="I3708" t="s">
        <v>7104</v>
      </c>
      <c r="J3708" t="s">
        <v>7103</v>
      </c>
    </row>
    <row r="3709" spans="7:10" x14ac:dyDescent="0.2">
      <c r="G3709" t="str">
        <f t="shared" si="138"/>
        <v>RXXST EBBAS</v>
      </c>
      <c r="H3709" t="str">
        <f t="shared" si="139"/>
        <v>RXX</v>
      </c>
      <c r="I3709" t="s">
        <v>7106</v>
      </c>
      <c r="J3709" t="s">
        <v>7105</v>
      </c>
    </row>
    <row r="3710" spans="7:10" x14ac:dyDescent="0.2">
      <c r="G3710" t="str">
        <f t="shared" si="138"/>
        <v>RXXST PETERS HOSPITAL</v>
      </c>
      <c r="H3710" t="str">
        <f t="shared" si="139"/>
        <v>RXX</v>
      </c>
      <c r="I3710" t="s">
        <v>5662</v>
      </c>
      <c r="J3710" t="s">
        <v>7107</v>
      </c>
    </row>
    <row r="3711" spans="7:10" x14ac:dyDescent="0.2">
      <c r="G3711" t="str">
        <f t="shared" si="138"/>
        <v>RXXTANDRIDGE CTPLD</v>
      </c>
      <c r="H3711" t="str">
        <f t="shared" si="139"/>
        <v>RXX</v>
      </c>
      <c r="I3711" t="s">
        <v>7109</v>
      </c>
      <c r="J3711" t="s">
        <v>7108</v>
      </c>
    </row>
    <row r="3712" spans="7:10" x14ac:dyDescent="0.2">
      <c r="G3712" t="str">
        <f t="shared" si="138"/>
        <v>RXXTHE MEADOWS</v>
      </c>
      <c r="H3712" t="str">
        <f t="shared" si="139"/>
        <v>RXX</v>
      </c>
      <c r="I3712" t="s">
        <v>4955</v>
      </c>
      <c r="J3712" t="s">
        <v>7110</v>
      </c>
    </row>
    <row r="3713" spans="7:10" x14ac:dyDescent="0.2">
      <c r="G3713" t="str">
        <f t="shared" si="138"/>
        <v>RXXVICTORIA WARD</v>
      </c>
      <c r="H3713" t="str">
        <f t="shared" si="139"/>
        <v>RXX</v>
      </c>
      <c r="I3713" t="s">
        <v>7112</v>
      </c>
      <c r="J3713" t="s">
        <v>7111</v>
      </c>
    </row>
    <row r="3714" spans="7:10" x14ac:dyDescent="0.2">
      <c r="G3714" t="str">
        <f t="shared" si="138"/>
        <v>RXXWALTON COMMUNITY HOSPITAL</v>
      </c>
      <c r="H3714" t="str">
        <f t="shared" si="139"/>
        <v>RXX</v>
      </c>
      <c r="I3714" t="s">
        <v>7114</v>
      </c>
      <c r="J3714" t="s">
        <v>7113</v>
      </c>
    </row>
    <row r="3715" spans="7:10" x14ac:dyDescent="0.2">
      <c r="G3715" t="str">
        <f t="shared" si="138"/>
        <v>RXXWEST PARK</v>
      </c>
      <c r="H3715" t="str">
        <f t="shared" si="139"/>
        <v>RXX</v>
      </c>
      <c r="I3715" t="s">
        <v>2970</v>
      </c>
      <c r="J3715" t="s">
        <v>7115</v>
      </c>
    </row>
    <row r="3716" spans="7:10" x14ac:dyDescent="0.2">
      <c r="G3716" t="str">
        <f t="shared" si="138"/>
        <v>RXXWEYBRIDGE COMMUNITY HOSPITAL</v>
      </c>
      <c r="H3716" t="str">
        <f t="shared" si="139"/>
        <v>RXX</v>
      </c>
      <c r="I3716" t="s">
        <v>7117</v>
      </c>
      <c r="J3716" t="s">
        <v>7116</v>
      </c>
    </row>
    <row r="3717" spans="7:10" x14ac:dyDescent="0.2">
      <c r="G3717" t="str">
        <f t="shared" si="138"/>
        <v>RXXWILLOW</v>
      </c>
      <c r="H3717" t="str">
        <f t="shared" si="139"/>
        <v>RXX</v>
      </c>
      <c r="I3717" t="s">
        <v>7119</v>
      </c>
      <c r="J3717" t="s">
        <v>7118</v>
      </c>
    </row>
    <row r="3718" spans="7:10" x14ac:dyDescent="0.2">
      <c r="G3718" t="str">
        <f t="shared" si="138"/>
        <v>RXXWILLOW WARD</v>
      </c>
      <c r="H3718" t="str">
        <f t="shared" si="139"/>
        <v>RXX</v>
      </c>
      <c r="I3718" t="s">
        <v>7121</v>
      </c>
      <c r="J3718" t="s">
        <v>7120</v>
      </c>
    </row>
    <row r="3719" spans="7:10" x14ac:dyDescent="0.2">
      <c r="G3719" t="str">
        <f t="shared" si="138"/>
        <v>RXXWINGFIELD - EAST</v>
      </c>
      <c r="H3719" t="str">
        <f t="shared" si="139"/>
        <v>RXX</v>
      </c>
      <c r="I3719" t="s">
        <v>7123</v>
      </c>
      <c r="J3719" t="s">
        <v>7122</v>
      </c>
    </row>
    <row r="3720" spans="7:10" x14ac:dyDescent="0.2">
      <c r="G3720" t="str">
        <f t="shared" si="138"/>
        <v>RXXWINGFIELD WARD</v>
      </c>
      <c r="H3720" t="str">
        <f t="shared" si="139"/>
        <v>RXX</v>
      </c>
      <c r="I3720" t="s">
        <v>7125</v>
      </c>
      <c r="J3720" t="s">
        <v>7124</v>
      </c>
    </row>
    <row r="3721" spans="7:10" x14ac:dyDescent="0.2">
      <c r="G3721" t="str">
        <f t="shared" si="138"/>
        <v>RXXWOKING COMMUNITY HOSPITAL</v>
      </c>
      <c r="H3721" t="str">
        <f t="shared" si="139"/>
        <v>RXX</v>
      </c>
      <c r="I3721" t="s">
        <v>7127</v>
      </c>
      <c r="J3721" t="s">
        <v>7126</v>
      </c>
    </row>
    <row r="3722" spans="7:10" x14ac:dyDescent="0.2">
      <c r="G3722" t="str">
        <f t="shared" si="138"/>
        <v>RXY33-39 BIRLING ROAD</v>
      </c>
      <c r="H3722" t="str">
        <f t="shared" si="139"/>
        <v>RXY</v>
      </c>
      <c r="I3722" t="s">
        <v>7129</v>
      </c>
      <c r="J3722" t="s">
        <v>7128</v>
      </c>
    </row>
    <row r="3723" spans="7:10" x14ac:dyDescent="0.2">
      <c r="G3723" t="str">
        <f t="shared" si="138"/>
        <v>RXYABBEY WOOD</v>
      </c>
      <c r="H3723" t="str">
        <f t="shared" si="139"/>
        <v>RXY</v>
      </c>
      <c r="I3723" t="s">
        <v>7131</v>
      </c>
      <c r="J3723" t="s">
        <v>7130</v>
      </c>
    </row>
    <row r="3724" spans="7:10" x14ac:dyDescent="0.2">
      <c r="G3724" t="str">
        <f t="shared" si="138"/>
        <v>RXYALEXANDER HOUSE STABLES BLOCK</v>
      </c>
      <c r="H3724" t="str">
        <f t="shared" si="139"/>
        <v>RXY</v>
      </c>
      <c r="I3724" t="s">
        <v>7133</v>
      </c>
      <c r="J3724" t="s">
        <v>7132</v>
      </c>
    </row>
    <row r="3725" spans="7:10" x14ac:dyDescent="0.2">
      <c r="G3725" t="str">
        <f t="shared" si="138"/>
        <v>RXYARNDALE HOUSE</v>
      </c>
      <c r="H3725" t="str">
        <f t="shared" si="139"/>
        <v>RXY</v>
      </c>
      <c r="I3725" t="s">
        <v>7135</v>
      </c>
      <c r="J3725" t="s">
        <v>7134</v>
      </c>
    </row>
    <row r="3726" spans="7:10" x14ac:dyDescent="0.2">
      <c r="G3726" t="str">
        <f t="shared" si="138"/>
        <v>RXYARUNDEL UNIT</v>
      </c>
      <c r="H3726" t="str">
        <f t="shared" si="139"/>
        <v>RXY</v>
      </c>
      <c r="I3726" t="s">
        <v>7137</v>
      </c>
      <c r="J3726" t="s">
        <v>7136</v>
      </c>
    </row>
    <row r="3727" spans="7:10" x14ac:dyDescent="0.2">
      <c r="G3727" t="str">
        <f t="shared" si="138"/>
        <v>RXYASH ETON</v>
      </c>
      <c r="H3727" t="str">
        <f t="shared" si="139"/>
        <v>RXY</v>
      </c>
      <c r="I3727" t="s">
        <v>7139</v>
      </c>
      <c r="J3727" t="s">
        <v>7138</v>
      </c>
    </row>
    <row r="3728" spans="7:10" x14ac:dyDescent="0.2">
      <c r="G3728" t="str">
        <f t="shared" si="138"/>
        <v>RXYAUDLEY HOUSE</v>
      </c>
      <c r="H3728" t="str">
        <f t="shared" si="139"/>
        <v>RXY</v>
      </c>
      <c r="I3728" t="s">
        <v>7141</v>
      </c>
      <c r="J3728" t="s">
        <v>7140</v>
      </c>
    </row>
    <row r="3729" spans="7:10" x14ac:dyDescent="0.2">
      <c r="G3729" t="str">
        <f t="shared" si="138"/>
        <v>RXYAYLESHAM COMMUNITY CENTRE</v>
      </c>
      <c r="H3729" t="str">
        <f t="shared" si="139"/>
        <v>RXY</v>
      </c>
      <c r="I3729" t="s">
        <v>7143</v>
      </c>
      <c r="J3729" t="s">
        <v>7142</v>
      </c>
    </row>
    <row r="3730" spans="7:10" x14ac:dyDescent="0.2">
      <c r="G3730" t="str">
        <f t="shared" si="138"/>
        <v>RXYBRANBRIDGES INDUSTRIAL UNIT</v>
      </c>
      <c r="H3730" t="str">
        <f t="shared" si="139"/>
        <v>RXY</v>
      </c>
      <c r="I3730" t="s">
        <v>7145</v>
      </c>
      <c r="J3730" t="s">
        <v>7144</v>
      </c>
    </row>
    <row r="3731" spans="7:10" x14ac:dyDescent="0.2">
      <c r="G3731" t="str">
        <f t="shared" si="138"/>
        <v>RXYBUCKLAND HOSPITAL</v>
      </c>
      <c r="H3731" t="str">
        <f t="shared" si="139"/>
        <v>RXY</v>
      </c>
      <c r="I3731" t="s">
        <v>4765</v>
      </c>
      <c r="J3731" t="s">
        <v>7146</v>
      </c>
    </row>
    <row r="3732" spans="7:10" x14ac:dyDescent="0.2">
      <c r="G3732" t="str">
        <f t="shared" si="138"/>
        <v>RXYCANADA HOUSE</v>
      </c>
      <c r="H3732" t="str">
        <f t="shared" si="139"/>
        <v>RXY</v>
      </c>
      <c r="I3732" t="s">
        <v>7148</v>
      </c>
      <c r="J3732" t="s">
        <v>7147</v>
      </c>
    </row>
    <row r="3733" spans="7:10" x14ac:dyDescent="0.2">
      <c r="G3733" t="str">
        <f t="shared" si="138"/>
        <v>RXYCANTERBURY (BRENTWOOD)</v>
      </c>
      <c r="H3733" t="str">
        <f t="shared" si="139"/>
        <v>RXY</v>
      </c>
      <c r="I3733" t="s">
        <v>7150</v>
      </c>
      <c r="J3733" t="s">
        <v>7149</v>
      </c>
    </row>
    <row r="3734" spans="7:10" x14ac:dyDescent="0.2">
      <c r="G3734" t="str">
        <f t="shared" si="138"/>
        <v>RXYCANTERBURY D.T.S</v>
      </c>
      <c r="H3734" t="str">
        <f t="shared" si="139"/>
        <v>RXY</v>
      </c>
      <c r="I3734" t="s">
        <v>7152</v>
      </c>
      <c r="J3734" t="s">
        <v>7151</v>
      </c>
    </row>
    <row r="3735" spans="7:10" x14ac:dyDescent="0.2">
      <c r="G3735" t="str">
        <f t="shared" si="138"/>
        <v>RXYCHERVILLES</v>
      </c>
      <c r="H3735" t="str">
        <f t="shared" si="139"/>
        <v>RXY</v>
      </c>
      <c r="I3735" t="s">
        <v>7154</v>
      </c>
      <c r="J3735" t="s">
        <v>7153</v>
      </c>
    </row>
    <row r="3736" spans="7:10" x14ac:dyDescent="0.2">
      <c r="G3736" t="str">
        <f t="shared" si="138"/>
        <v>RXYCORNERSTONES (TUNNEL ROAD)</v>
      </c>
      <c r="H3736" t="str">
        <f t="shared" si="139"/>
        <v>RXY</v>
      </c>
      <c r="I3736" t="s">
        <v>7156</v>
      </c>
      <c r="J3736" t="s">
        <v>7155</v>
      </c>
    </row>
    <row r="3737" spans="7:10" x14ac:dyDescent="0.2">
      <c r="G3737" t="str">
        <f t="shared" si="138"/>
        <v>RXYCOSSINGTON ROAD</v>
      </c>
      <c r="H3737" t="str">
        <f t="shared" si="139"/>
        <v>RXY</v>
      </c>
      <c r="I3737" t="s">
        <v>7158</v>
      </c>
      <c r="J3737" t="s">
        <v>7157</v>
      </c>
    </row>
    <row r="3738" spans="7:10" x14ac:dyDescent="0.2">
      <c r="G3738" t="str">
        <f t="shared" si="138"/>
        <v>RXYCOURT DRIVE</v>
      </c>
      <c r="H3738" t="str">
        <f t="shared" si="139"/>
        <v>RXY</v>
      </c>
      <c r="I3738" t="s">
        <v>7160</v>
      </c>
      <c r="J3738" t="s">
        <v>7159</v>
      </c>
    </row>
    <row r="3739" spans="7:10" x14ac:dyDescent="0.2">
      <c r="G3739" t="str">
        <f t="shared" si="138"/>
        <v>RXYCRHT MAIDSTONE NMP</v>
      </c>
      <c r="H3739" t="str">
        <f t="shared" si="139"/>
        <v>RXY</v>
      </c>
      <c r="I3739" t="s">
        <v>7162</v>
      </c>
      <c r="J3739" t="s">
        <v>7161</v>
      </c>
    </row>
    <row r="3740" spans="7:10" x14ac:dyDescent="0.2">
      <c r="G3740" t="str">
        <f t="shared" ref="G3740:G3803" si="140">H3740&amp;I3740</f>
        <v>RXYCRISIS ASSESSMENT &amp; TREATMENT TEAM</v>
      </c>
      <c r="H3740" t="str">
        <f t="shared" si="139"/>
        <v>RXY</v>
      </c>
      <c r="I3740" t="s">
        <v>7164</v>
      </c>
      <c r="J3740" t="s">
        <v>7163</v>
      </c>
    </row>
    <row r="3741" spans="7:10" x14ac:dyDescent="0.2">
      <c r="G3741" t="str">
        <f t="shared" si="140"/>
        <v>RXYCULVER HOUSE</v>
      </c>
      <c r="H3741" t="str">
        <f t="shared" si="139"/>
        <v>RXY</v>
      </c>
      <c r="I3741" t="s">
        <v>7166</v>
      </c>
      <c r="J3741" t="s">
        <v>7165</v>
      </c>
    </row>
    <row r="3742" spans="7:10" x14ac:dyDescent="0.2">
      <c r="G3742" t="str">
        <f t="shared" si="140"/>
        <v>RXYDARENT VALLEY HOSPITAL</v>
      </c>
      <c r="H3742" t="str">
        <f t="shared" si="139"/>
        <v>RXY</v>
      </c>
      <c r="I3742" t="s">
        <v>2479</v>
      </c>
      <c r="J3742" t="s">
        <v>7167</v>
      </c>
    </row>
    <row r="3743" spans="7:10" x14ac:dyDescent="0.2">
      <c r="G3743" t="str">
        <f t="shared" si="140"/>
        <v>RXYEAGLE COURT</v>
      </c>
      <c r="H3743" t="str">
        <f t="shared" ref="H3743:H3806" si="141">LEFT(J3743,3)</f>
        <v>RXY</v>
      </c>
      <c r="I3743" t="s">
        <v>7169</v>
      </c>
      <c r="J3743" t="s">
        <v>7168</v>
      </c>
    </row>
    <row r="3744" spans="7:10" x14ac:dyDescent="0.2">
      <c r="G3744" t="str">
        <f t="shared" si="140"/>
        <v>RXYEATING DISORDERS NMP</v>
      </c>
      <c r="H3744" t="str">
        <f t="shared" si="141"/>
        <v>RXY</v>
      </c>
      <c r="I3744" t="s">
        <v>7171</v>
      </c>
      <c r="J3744" t="s">
        <v>7170</v>
      </c>
    </row>
    <row r="3745" spans="7:10" x14ac:dyDescent="0.2">
      <c r="G3745" t="str">
        <f t="shared" si="140"/>
        <v>RXYELMSLEIGH LODGE</v>
      </c>
      <c r="H3745" t="str">
        <f t="shared" si="141"/>
        <v>RXY</v>
      </c>
      <c r="I3745" t="s">
        <v>7173</v>
      </c>
      <c r="J3745" t="s">
        <v>7172</v>
      </c>
    </row>
    <row r="3746" spans="7:10" x14ac:dyDescent="0.2">
      <c r="G3746" t="str">
        <f t="shared" si="140"/>
        <v>RXYELWICK ROAD CENTRE</v>
      </c>
      <c r="H3746" t="str">
        <f t="shared" si="141"/>
        <v>RXY</v>
      </c>
      <c r="I3746" t="s">
        <v>7175</v>
      </c>
      <c r="J3746" t="s">
        <v>7174</v>
      </c>
    </row>
    <row r="3747" spans="7:10" x14ac:dyDescent="0.2">
      <c r="G3747" t="str">
        <f t="shared" si="140"/>
        <v>RXYETHELBERT ROAD</v>
      </c>
      <c r="H3747" t="str">
        <f t="shared" si="141"/>
        <v>RXY</v>
      </c>
      <c r="I3747" t="s">
        <v>7177</v>
      </c>
      <c r="J3747" t="s">
        <v>7176</v>
      </c>
    </row>
    <row r="3748" spans="7:10" x14ac:dyDescent="0.2">
      <c r="G3748" t="str">
        <f t="shared" si="140"/>
        <v>RXYFANT OAST</v>
      </c>
      <c r="H3748" t="str">
        <f t="shared" si="141"/>
        <v>RXY</v>
      </c>
      <c r="I3748" t="s">
        <v>7179</v>
      </c>
      <c r="J3748" t="s">
        <v>7178</v>
      </c>
    </row>
    <row r="3749" spans="7:10" x14ac:dyDescent="0.2">
      <c r="G3749" t="str">
        <f t="shared" si="140"/>
        <v>RXYFERN</v>
      </c>
      <c r="H3749" t="str">
        <f t="shared" si="141"/>
        <v>RXY</v>
      </c>
      <c r="I3749" t="s">
        <v>7181</v>
      </c>
      <c r="J3749" t="s">
        <v>7180</v>
      </c>
    </row>
    <row r="3750" spans="7:10" x14ac:dyDescent="0.2">
      <c r="G3750" t="str">
        <f t="shared" si="140"/>
        <v>RXYFOLKESTONE HEALTH CENTRE</v>
      </c>
      <c r="H3750" t="str">
        <f t="shared" si="141"/>
        <v>RXY</v>
      </c>
      <c r="I3750" t="s">
        <v>7183</v>
      </c>
      <c r="J3750" t="s">
        <v>7182</v>
      </c>
    </row>
    <row r="3751" spans="7:10" x14ac:dyDescent="0.2">
      <c r="G3751" t="str">
        <f t="shared" si="140"/>
        <v>RXYFORENSIC PSYCHIATRY</v>
      </c>
      <c r="H3751" t="str">
        <f t="shared" si="141"/>
        <v>RXY</v>
      </c>
      <c r="I3751" t="s">
        <v>7185</v>
      </c>
      <c r="J3751" t="s">
        <v>7184</v>
      </c>
    </row>
    <row r="3752" spans="7:10" x14ac:dyDescent="0.2">
      <c r="G3752" t="str">
        <f t="shared" si="140"/>
        <v>RXYFRANK LLOYD NURSING HOME</v>
      </c>
      <c r="H3752" t="str">
        <f t="shared" si="141"/>
        <v>RXY</v>
      </c>
      <c r="I3752" t="s">
        <v>7187</v>
      </c>
      <c r="J3752" t="s">
        <v>7186</v>
      </c>
    </row>
    <row r="3753" spans="7:10" x14ac:dyDescent="0.2">
      <c r="G3753" t="str">
        <f t="shared" si="140"/>
        <v>RXYGATLAND HOUSE</v>
      </c>
      <c r="H3753" t="str">
        <f t="shared" si="141"/>
        <v>RXY</v>
      </c>
      <c r="I3753" t="s">
        <v>7189</v>
      </c>
      <c r="J3753" t="s">
        <v>7188</v>
      </c>
    </row>
    <row r="3754" spans="7:10" x14ac:dyDescent="0.2">
      <c r="G3754" t="str">
        <f t="shared" si="140"/>
        <v>RXYGREENACRES</v>
      </c>
      <c r="H3754" t="str">
        <f t="shared" si="141"/>
        <v>RXY</v>
      </c>
      <c r="I3754" t="s">
        <v>5799</v>
      </c>
      <c r="J3754" t="s">
        <v>7190</v>
      </c>
    </row>
    <row r="3755" spans="7:10" x14ac:dyDescent="0.2">
      <c r="G3755" t="str">
        <f t="shared" si="140"/>
        <v>RXYHADLOW ROAD</v>
      </c>
      <c r="H3755" t="str">
        <f t="shared" si="141"/>
        <v>RXY</v>
      </c>
      <c r="I3755" t="s">
        <v>7192</v>
      </c>
      <c r="J3755" t="s">
        <v>7191</v>
      </c>
    </row>
    <row r="3756" spans="7:10" x14ac:dyDescent="0.2">
      <c r="G3756" t="str">
        <f t="shared" si="140"/>
        <v>RXYHEATHSIDE HOUSE</v>
      </c>
      <c r="H3756" t="str">
        <f t="shared" si="141"/>
        <v>RXY</v>
      </c>
      <c r="I3756" t="s">
        <v>7194</v>
      </c>
      <c r="J3756" t="s">
        <v>7193</v>
      </c>
    </row>
    <row r="3757" spans="7:10" x14ac:dyDescent="0.2">
      <c r="G3757" t="str">
        <f t="shared" si="140"/>
        <v>RXYHIGH STREET</v>
      </c>
      <c r="H3757" t="str">
        <f t="shared" si="141"/>
        <v>RXY</v>
      </c>
      <c r="I3757" t="s">
        <v>7196</v>
      </c>
      <c r="J3757" t="s">
        <v>7195</v>
      </c>
    </row>
    <row r="3758" spans="7:10" x14ac:dyDescent="0.2">
      <c r="G3758" t="str">
        <f t="shared" si="140"/>
        <v>RXYHIGHLANDS HOUSE</v>
      </c>
      <c r="H3758" t="str">
        <f t="shared" si="141"/>
        <v>RXY</v>
      </c>
      <c r="I3758" t="s">
        <v>7198</v>
      </c>
      <c r="J3758" t="s">
        <v>7197</v>
      </c>
    </row>
    <row r="3759" spans="7:10" x14ac:dyDescent="0.2">
      <c r="G3759" t="str">
        <f t="shared" si="140"/>
        <v>RXYHOLY TRINITY CHURCH</v>
      </c>
      <c r="H3759" t="str">
        <f t="shared" si="141"/>
        <v>RXY</v>
      </c>
      <c r="I3759" t="s">
        <v>7200</v>
      </c>
      <c r="J3759" t="s">
        <v>7199</v>
      </c>
    </row>
    <row r="3760" spans="7:10" x14ac:dyDescent="0.2">
      <c r="G3760" t="str">
        <f t="shared" si="140"/>
        <v>RXYHOMEOPATHIC HOSPITAL</v>
      </c>
      <c r="H3760" t="str">
        <f t="shared" si="141"/>
        <v>RXY</v>
      </c>
      <c r="I3760" t="s">
        <v>5819</v>
      </c>
      <c r="J3760" t="s">
        <v>7201</v>
      </c>
    </row>
    <row r="3761" spans="7:10" x14ac:dyDescent="0.2">
      <c r="G3761" t="str">
        <f t="shared" si="140"/>
        <v>RXYHUCKING HILL HOUSE</v>
      </c>
      <c r="H3761" t="str">
        <f t="shared" si="141"/>
        <v>RXY</v>
      </c>
      <c r="I3761" t="s">
        <v>7203</v>
      </c>
      <c r="J3761" t="s">
        <v>7202</v>
      </c>
    </row>
    <row r="3762" spans="7:10" x14ac:dyDescent="0.2">
      <c r="G3762" t="str">
        <f t="shared" si="140"/>
        <v>RXYJASMINE CENTRE</v>
      </c>
      <c r="H3762" t="str">
        <f t="shared" si="141"/>
        <v>RXY</v>
      </c>
      <c r="I3762" t="s">
        <v>7205</v>
      </c>
      <c r="J3762" t="s">
        <v>7204</v>
      </c>
    </row>
    <row r="3763" spans="7:10" x14ac:dyDescent="0.2">
      <c r="G3763" t="str">
        <f t="shared" si="140"/>
        <v>RXYKCC SOCIAL SERVICES</v>
      </c>
      <c r="H3763" t="str">
        <f t="shared" si="141"/>
        <v>RXY</v>
      </c>
      <c r="I3763" t="s">
        <v>7207</v>
      </c>
      <c r="J3763" t="s">
        <v>7206</v>
      </c>
    </row>
    <row r="3764" spans="7:10" x14ac:dyDescent="0.2">
      <c r="G3764" t="str">
        <f t="shared" si="140"/>
        <v>RXYKELSTON</v>
      </c>
      <c r="H3764" t="str">
        <f t="shared" si="141"/>
        <v>RXY</v>
      </c>
      <c r="I3764" t="s">
        <v>7209</v>
      </c>
      <c r="J3764" t="s">
        <v>7208</v>
      </c>
    </row>
    <row r="3765" spans="7:10" x14ac:dyDescent="0.2">
      <c r="G3765" t="str">
        <f t="shared" si="140"/>
        <v>RXYKENT &amp; CANTERBURY HOSPITAL</v>
      </c>
      <c r="H3765" t="str">
        <f t="shared" si="141"/>
        <v>RXY</v>
      </c>
      <c r="I3765" t="s">
        <v>7211</v>
      </c>
      <c r="J3765" t="s">
        <v>7210</v>
      </c>
    </row>
    <row r="3766" spans="7:10" x14ac:dyDescent="0.2">
      <c r="G3766" t="str">
        <f t="shared" si="140"/>
        <v>RXYKENT &amp; SUSSEX HOSPITAL</v>
      </c>
      <c r="H3766" t="str">
        <f t="shared" si="141"/>
        <v>RXY</v>
      </c>
      <c r="I3766" t="s">
        <v>7213</v>
      </c>
      <c r="J3766" t="s">
        <v>7212</v>
      </c>
    </row>
    <row r="3767" spans="7:10" x14ac:dyDescent="0.2">
      <c r="G3767" t="str">
        <f t="shared" si="140"/>
        <v>RXYKINGS HILL</v>
      </c>
      <c r="H3767" t="str">
        <f t="shared" si="141"/>
        <v>RXY</v>
      </c>
      <c r="I3767" t="s">
        <v>7215</v>
      </c>
      <c r="J3767" t="s">
        <v>7214</v>
      </c>
    </row>
    <row r="3768" spans="7:10" x14ac:dyDescent="0.2">
      <c r="G3768" t="str">
        <f t="shared" si="140"/>
        <v>RXYKINGSLEY HOUSE</v>
      </c>
      <c r="H3768" t="str">
        <f t="shared" si="141"/>
        <v>RXY</v>
      </c>
      <c r="I3768" t="s">
        <v>7217</v>
      </c>
      <c r="J3768" t="s">
        <v>7216</v>
      </c>
    </row>
    <row r="3769" spans="7:10" x14ac:dyDescent="0.2">
      <c r="G3769" t="str">
        <f t="shared" si="140"/>
        <v>RXYKINGSWOOD COMMUNITY MENTAL HEALTH CENTRE</v>
      </c>
      <c r="H3769" t="str">
        <f t="shared" si="141"/>
        <v>RXY</v>
      </c>
      <c r="I3769" t="s">
        <v>7219</v>
      </c>
      <c r="J3769" t="s">
        <v>7218</v>
      </c>
    </row>
    <row r="3770" spans="7:10" x14ac:dyDescent="0.2">
      <c r="G3770" t="str">
        <f t="shared" si="140"/>
        <v>RXYKRONER HOUSE</v>
      </c>
      <c r="H3770" t="str">
        <f t="shared" si="141"/>
        <v>RXY</v>
      </c>
      <c r="I3770" t="s">
        <v>7221</v>
      </c>
      <c r="J3770" t="s">
        <v>7220</v>
      </c>
    </row>
    <row r="3771" spans="7:10" x14ac:dyDescent="0.2">
      <c r="G3771" t="str">
        <f t="shared" si="140"/>
        <v>RXYLANGDALE RISE</v>
      </c>
      <c r="H3771" t="str">
        <f t="shared" si="141"/>
        <v>RXY</v>
      </c>
      <c r="I3771" t="s">
        <v>7223</v>
      </c>
      <c r="J3771" t="s">
        <v>7222</v>
      </c>
    </row>
    <row r="3772" spans="7:10" x14ac:dyDescent="0.2">
      <c r="G3772" t="str">
        <f t="shared" si="140"/>
        <v>RXYLAUREL HOUSE</v>
      </c>
      <c r="H3772" t="str">
        <f t="shared" si="141"/>
        <v>RXY</v>
      </c>
      <c r="I3772" t="s">
        <v>7225</v>
      </c>
      <c r="J3772" t="s">
        <v>7224</v>
      </c>
    </row>
    <row r="3773" spans="7:10" x14ac:dyDescent="0.2">
      <c r="G3773" t="str">
        <f t="shared" si="140"/>
        <v>RXYLD DARTFORD</v>
      </c>
      <c r="H3773" t="str">
        <f t="shared" si="141"/>
        <v>RXY</v>
      </c>
      <c r="I3773" t="s">
        <v>7227</v>
      </c>
      <c r="J3773" t="s">
        <v>7226</v>
      </c>
    </row>
    <row r="3774" spans="7:10" x14ac:dyDescent="0.2">
      <c r="G3774" t="str">
        <f t="shared" si="140"/>
        <v>RXYLD MAIDSTONE</v>
      </c>
      <c r="H3774" t="str">
        <f t="shared" si="141"/>
        <v>RXY</v>
      </c>
      <c r="I3774" t="s">
        <v>7229</v>
      </c>
      <c r="J3774" t="s">
        <v>7228</v>
      </c>
    </row>
    <row r="3775" spans="7:10" x14ac:dyDescent="0.2">
      <c r="G3775" t="str">
        <f t="shared" si="140"/>
        <v>RXYLD SOUTHLANDS</v>
      </c>
      <c r="H3775" t="str">
        <f t="shared" si="141"/>
        <v>RXY</v>
      </c>
      <c r="I3775" t="s">
        <v>7231</v>
      </c>
      <c r="J3775" t="s">
        <v>7230</v>
      </c>
    </row>
    <row r="3776" spans="7:10" x14ac:dyDescent="0.2">
      <c r="G3776" t="str">
        <f t="shared" si="140"/>
        <v>RXYLD SWALE</v>
      </c>
      <c r="H3776" t="str">
        <f t="shared" si="141"/>
        <v>RXY</v>
      </c>
      <c r="I3776" t="s">
        <v>7233</v>
      </c>
      <c r="J3776" t="s">
        <v>7232</v>
      </c>
    </row>
    <row r="3777" spans="7:10" x14ac:dyDescent="0.2">
      <c r="G3777" t="str">
        <f t="shared" si="140"/>
        <v>RXYLONDON ROAD</v>
      </c>
      <c r="H3777" t="str">
        <f t="shared" si="141"/>
        <v>RXY</v>
      </c>
      <c r="I3777" t="s">
        <v>7235</v>
      </c>
      <c r="J3777" t="s">
        <v>7234</v>
      </c>
    </row>
    <row r="3778" spans="7:10" x14ac:dyDescent="0.2">
      <c r="G3778" t="str">
        <f t="shared" si="140"/>
        <v>RXYMAGNITUDE</v>
      </c>
      <c r="H3778" t="str">
        <f t="shared" si="141"/>
        <v>RXY</v>
      </c>
      <c r="I3778" t="s">
        <v>7237</v>
      </c>
      <c r="J3778" t="s">
        <v>7236</v>
      </c>
    </row>
    <row r="3779" spans="7:10" x14ac:dyDescent="0.2">
      <c r="G3779" t="str">
        <f t="shared" si="140"/>
        <v>RXYMAIDSTONE HOSPITAL</v>
      </c>
      <c r="H3779" t="str">
        <f t="shared" si="141"/>
        <v>RXY</v>
      </c>
      <c r="I3779" t="s">
        <v>7239</v>
      </c>
      <c r="J3779" t="s">
        <v>7238</v>
      </c>
    </row>
    <row r="3780" spans="7:10" x14ac:dyDescent="0.2">
      <c r="G3780" t="str">
        <f t="shared" si="140"/>
        <v>RXYMEDICAL CENTRE, EUREKA PLACE</v>
      </c>
      <c r="H3780" t="str">
        <f t="shared" si="141"/>
        <v>RXY</v>
      </c>
      <c r="I3780" t="s">
        <v>7241</v>
      </c>
      <c r="J3780" t="s">
        <v>7240</v>
      </c>
    </row>
    <row r="3781" spans="7:10" x14ac:dyDescent="0.2">
      <c r="G3781" t="str">
        <f t="shared" si="140"/>
        <v>RXYMILLER HOUSE</v>
      </c>
      <c r="H3781" t="str">
        <f t="shared" si="141"/>
        <v>RXY</v>
      </c>
      <c r="I3781" t="s">
        <v>7243</v>
      </c>
      <c r="J3781" t="s">
        <v>7242</v>
      </c>
    </row>
    <row r="3782" spans="7:10" x14ac:dyDescent="0.2">
      <c r="G3782" t="str">
        <f t="shared" si="140"/>
        <v>RXYMONTAGUE HOUSE</v>
      </c>
      <c r="H3782" t="str">
        <f t="shared" si="141"/>
        <v>RXY</v>
      </c>
      <c r="I3782" t="s">
        <v>7245</v>
      </c>
      <c r="J3782" t="s">
        <v>7244</v>
      </c>
    </row>
    <row r="3783" spans="7:10" x14ac:dyDescent="0.2">
      <c r="G3783" t="str">
        <f t="shared" si="140"/>
        <v>RXYMONTGOMERY AVENUE</v>
      </c>
      <c r="H3783" t="str">
        <f t="shared" si="141"/>
        <v>RXY</v>
      </c>
      <c r="I3783" t="s">
        <v>7247</v>
      </c>
      <c r="J3783" t="s">
        <v>7246</v>
      </c>
    </row>
    <row r="3784" spans="7:10" x14ac:dyDescent="0.2">
      <c r="G3784" t="str">
        <f t="shared" si="140"/>
        <v>RXYMULBERRY DAY CENTRE</v>
      </c>
      <c r="H3784" t="str">
        <f t="shared" si="141"/>
        <v>RXY</v>
      </c>
      <c r="I3784" t="s">
        <v>7249</v>
      </c>
      <c r="J3784" t="s">
        <v>7248</v>
      </c>
    </row>
    <row r="3785" spans="7:10" x14ac:dyDescent="0.2">
      <c r="G3785" t="str">
        <f t="shared" si="140"/>
        <v>RXYNELSON ROAD COMMUNITY DAY RESOURCE CENTRE</v>
      </c>
      <c r="H3785" t="str">
        <f t="shared" si="141"/>
        <v>RXY</v>
      </c>
      <c r="I3785" t="s">
        <v>7251</v>
      </c>
      <c r="J3785" t="s">
        <v>7250</v>
      </c>
    </row>
    <row r="3786" spans="7:10" x14ac:dyDescent="0.2">
      <c r="G3786" t="str">
        <f t="shared" si="140"/>
        <v>RXYNEUROPSYCHIATRY SERVICE</v>
      </c>
      <c r="H3786" t="str">
        <f t="shared" si="141"/>
        <v>RXY</v>
      </c>
      <c r="I3786" t="s">
        <v>7253</v>
      </c>
      <c r="J3786" t="s">
        <v>7252</v>
      </c>
    </row>
    <row r="3787" spans="7:10" x14ac:dyDescent="0.2">
      <c r="G3787" t="str">
        <f t="shared" si="140"/>
        <v>RXYNEW COURT (UNIT 2 &amp; PART 4)</v>
      </c>
      <c r="H3787" t="str">
        <f t="shared" si="141"/>
        <v>RXY</v>
      </c>
      <c r="I3787" t="s">
        <v>7255</v>
      </c>
      <c r="J3787" t="s">
        <v>7254</v>
      </c>
    </row>
    <row r="3788" spans="7:10" x14ac:dyDescent="0.2">
      <c r="G3788" t="str">
        <f t="shared" si="140"/>
        <v>RXYNEWHAVEN LODGE</v>
      </c>
      <c r="H3788" t="str">
        <f t="shared" si="141"/>
        <v>RXY</v>
      </c>
      <c r="I3788" t="s">
        <v>7257</v>
      </c>
      <c r="J3788" t="s">
        <v>7256</v>
      </c>
    </row>
    <row r="3789" spans="7:10" x14ac:dyDescent="0.2">
      <c r="G3789" t="str">
        <f t="shared" si="140"/>
        <v>RXYOAKAPPLE LANE REHAB. CENTRE</v>
      </c>
      <c r="H3789" t="str">
        <f t="shared" si="141"/>
        <v>RXY</v>
      </c>
      <c r="I3789" t="s">
        <v>7259</v>
      </c>
      <c r="J3789" t="s">
        <v>7258</v>
      </c>
    </row>
    <row r="3790" spans="7:10" x14ac:dyDescent="0.2">
      <c r="G3790" t="str">
        <f t="shared" si="140"/>
        <v>RXYOAKWOOD M.H.</v>
      </c>
      <c r="H3790" t="str">
        <f t="shared" si="141"/>
        <v>RXY</v>
      </c>
      <c r="I3790" t="s">
        <v>7261</v>
      </c>
      <c r="J3790" t="s">
        <v>7260</v>
      </c>
    </row>
    <row r="3791" spans="7:10" x14ac:dyDescent="0.2">
      <c r="G3791" t="str">
        <f t="shared" si="140"/>
        <v>RXYOPMH ASHFORD</v>
      </c>
      <c r="H3791" t="str">
        <f t="shared" si="141"/>
        <v>RXY</v>
      </c>
      <c r="I3791" t="s">
        <v>7263</v>
      </c>
      <c r="J3791" t="s">
        <v>7262</v>
      </c>
    </row>
    <row r="3792" spans="7:10" x14ac:dyDescent="0.2">
      <c r="G3792" t="str">
        <f t="shared" si="140"/>
        <v>RXYOPMH ASHFORD NMP</v>
      </c>
      <c r="H3792" t="str">
        <f t="shared" si="141"/>
        <v>RXY</v>
      </c>
      <c r="I3792" t="s">
        <v>7265</v>
      </c>
      <c r="J3792" t="s">
        <v>7264</v>
      </c>
    </row>
    <row r="3793" spans="7:10" x14ac:dyDescent="0.2">
      <c r="G3793" t="str">
        <f t="shared" si="140"/>
        <v>RXYOPMH CANTERBURY</v>
      </c>
      <c r="H3793" t="str">
        <f t="shared" si="141"/>
        <v>RXY</v>
      </c>
      <c r="I3793" t="s">
        <v>7267</v>
      </c>
      <c r="J3793" t="s">
        <v>7266</v>
      </c>
    </row>
    <row r="3794" spans="7:10" x14ac:dyDescent="0.2">
      <c r="G3794" t="str">
        <f t="shared" si="140"/>
        <v>RXYOPMH DARTFORD</v>
      </c>
      <c r="H3794" t="str">
        <f t="shared" si="141"/>
        <v>RXY</v>
      </c>
      <c r="I3794" t="s">
        <v>7269</v>
      </c>
      <c r="J3794" t="s">
        <v>7268</v>
      </c>
    </row>
    <row r="3795" spans="7:10" x14ac:dyDescent="0.2">
      <c r="G3795" t="str">
        <f t="shared" si="140"/>
        <v>RXYOPMH DARTFORD NMP</v>
      </c>
      <c r="H3795" t="str">
        <f t="shared" si="141"/>
        <v>RXY</v>
      </c>
      <c r="I3795" t="s">
        <v>7271</v>
      </c>
      <c r="J3795" t="s">
        <v>7270</v>
      </c>
    </row>
    <row r="3796" spans="7:10" x14ac:dyDescent="0.2">
      <c r="G3796" t="str">
        <f t="shared" si="140"/>
        <v>RXYOPMH DOVER</v>
      </c>
      <c r="H3796" t="str">
        <f t="shared" si="141"/>
        <v>RXY</v>
      </c>
      <c r="I3796" t="s">
        <v>7273</v>
      </c>
      <c r="J3796" t="s">
        <v>7272</v>
      </c>
    </row>
    <row r="3797" spans="7:10" x14ac:dyDescent="0.2">
      <c r="G3797" t="str">
        <f t="shared" si="140"/>
        <v>RXYOPMH GILLINGHAM</v>
      </c>
      <c r="H3797" t="str">
        <f t="shared" si="141"/>
        <v>RXY</v>
      </c>
      <c r="I3797" t="s">
        <v>7275</v>
      </c>
      <c r="J3797" t="s">
        <v>7274</v>
      </c>
    </row>
    <row r="3798" spans="7:10" x14ac:dyDescent="0.2">
      <c r="G3798" t="str">
        <f t="shared" si="140"/>
        <v>RXYOPMH MAIDSTONE NORTH</v>
      </c>
      <c r="H3798" t="str">
        <f t="shared" si="141"/>
        <v>RXY</v>
      </c>
      <c r="I3798" t="s">
        <v>7277</v>
      </c>
      <c r="J3798" t="s">
        <v>7276</v>
      </c>
    </row>
    <row r="3799" spans="7:10" x14ac:dyDescent="0.2">
      <c r="G3799" t="str">
        <f t="shared" si="140"/>
        <v>RXYOPMH MAIDSTONE NORTH NMP</v>
      </c>
      <c r="H3799" t="str">
        <f t="shared" si="141"/>
        <v>RXY</v>
      </c>
      <c r="I3799" t="s">
        <v>7279</v>
      </c>
      <c r="J3799" t="s">
        <v>7278</v>
      </c>
    </row>
    <row r="3800" spans="7:10" x14ac:dyDescent="0.2">
      <c r="G3800" t="str">
        <f t="shared" si="140"/>
        <v>RXYOPMH MAIDSTONE SOUTH</v>
      </c>
      <c r="H3800" t="str">
        <f t="shared" si="141"/>
        <v>RXY</v>
      </c>
      <c r="I3800" t="s">
        <v>7281</v>
      </c>
      <c r="J3800" t="s">
        <v>7280</v>
      </c>
    </row>
    <row r="3801" spans="7:10" x14ac:dyDescent="0.2">
      <c r="G3801" t="str">
        <f t="shared" si="140"/>
        <v>RXYOPMH MAIDSTONE SOUTH NMP</v>
      </c>
      <c r="H3801" t="str">
        <f t="shared" si="141"/>
        <v>RXY</v>
      </c>
      <c r="I3801" t="s">
        <v>7283</v>
      </c>
      <c r="J3801" t="s">
        <v>7282</v>
      </c>
    </row>
    <row r="3802" spans="7:10" x14ac:dyDescent="0.2">
      <c r="G3802" t="str">
        <f t="shared" si="140"/>
        <v>RXYOPMH SEVENOAKS</v>
      </c>
      <c r="H3802" t="str">
        <f t="shared" si="141"/>
        <v>RXY</v>
      </c>
      <c r="I3802" t="s">
        <v>7285</v>
      </c>
      <c r="J3802" t="s">
        <v>7284</v>
      </c>
    </row>
    <row r="3803" spans="7:10" x14ac:dyDescent="0.2">
      <c r="G3803" t="str">
        <f t="shared" si="140"/>
        <v>RXYOPMH SEVENOAKS NMP</v>
      </c>
      <c r="H3803" t="str">
        <f t="shared" si="141"/>
        <v>RXY</v>
      </c>
      <c r="I3803" t="s">
        <v>7287</v>
      </c>
      <c r="J3803" t="s">
        <v>7286</v>
      </c>
    </row>
    <row r="3804" spans="7:10" x14ac:dyDescent="0.2">
      <c r="G3804" t="str">
        <f t="shared" ref="G3804:G3866" si="142">H3804&amp;I3804</f>
        <v>RXYOPMH SWALE</v>
      </c>
      <c r="H3804" t="str">
        <f t="shared" si="141"/>
        <v>RXY</v>
      </c>
      <c r="I3804" t="s">
        <v>7289</v>
      </c>
      <c r="J3804" t="s">
        <v>7288</v>
      </c>
    </row>
    <row r="3805" spans="7:10" x14ac:dyDescent="0.2">
      <c r="G3805" t="str">
        <f t="shared" si="142"/>
        <v>RXYOPMH SWALE NMP</v>
      </c>
      <c r="H3805" t="str">
        <f t="shared" si="141"/>
        <v>RXY</v>
      </c>
      <c r="I3805" t="s">
        <v>7291</v>
      </c>
      <c r="J3805" t="s">
        <v>7290</v>
      </c>
    </row>
    <row r="3806" spans="7:10" x14ac:dyDescent="0.2">
      <c r="G3806" t="str">
        <f t="shared" si="142"/>
        <v>RXYOPMH THANET</v>
      </c>
      <c r="H3806" t="str">
        <f t="shared" si="141"/>
        <v>RXY</v>
      </c>
      <c r="I3806" t="s">
        <v>7293</v>
      </c>
      <c r="J3806" t="s">
        <v>7292</v>
      </c>
    </row>
    <row r="3807" spans="7:10" x14ac:dyDescent="0.2">
      <c r="G3807" t="str">
        <f t="shared" si="142"/>
        <v>RXYOPMH TUNBRIDGE WELLS</v>
      </c>
      <c r="H3807" t="str">
        <f t="shared" ref="H3807:H3869" si="143">LEFT(J3807,3)</f>
        <v>RXY</v>
      </c>
      <c r="I3807" t="s">
        <v>7295</v>
      </c>
      <c r="J3807" t="s">
        <v>7294</v>
      </c>
    </row>
    <row r="3808" spans="7:10" x14ac:dyDescent="0.2">
      <c r="G3808" t="str">
        <f t="shared" si="142"/>
        <v>RXYOPMH TUNBRIDGE WELLS NMP</v>
      </c>
      <c r="H3808" t="str">
        <f t="shared" si="143"/>
        <v>RXY</v>
      </c>
      <c r="I3808" t="s">
        <v>7297</v>
      </c>
      <c r="J3808" t="s">
        <v>7296</v>
      </c>
    </row>
    <row r="3809" spans="7:10" x14ac:dyDescent="0.2">
      <c r="G3809" t="str">
        <f t="shared" si="142"/>
        <v>RXYORCHARD HOUSE, ORCHARD STREET</v>
      </c>
      <c r="H3809" t="str">
        <f t="shared" si="143"/>
        <v>RXY</v>
      </c>
      <c r="I3809" t="s">
        <v>7299</v>
      </c>
      <c r="J3809" t="s">
        <v>7298</v>
      </c>
    </row>
    <row r="3810" spans="7:10" x14ac:dyDescent="0.2">
      <c r="G3810" t="str">
        <f t="shared" si="142"/>
        <v>RXYPARK AVENUE</v>
      </c>
      <c r="H3810" t="str">
        <f t="shared" si="143"/>
        <v>RXY</v>
      </c>
      <c r="I3810" t="s">
        <v>7301</v>
      </c>
      <c r="J3810" t="s">
        <v>7300</v>
      </c>
    </row>
    <row r="3811" spans="7:10" x14ac:dyDescent="0.2">
      <c r="G3811" t="str">
        <f t="shared" si="142"/>
        <v>RXYPARK ROAD</v>
      </c>
      <c r="H3811" t="str">
        <f t="shared" si="143"/>
        <v>RXY</v>
      </c>
      <c r="I3811" t="s">
        <v>7303</v>
      </c>
      <c r="J3811" t="s">
        <v>7302</v>
      </c>
    </row>
    <row r="3812" spans="7:10" x14ac:dyDescent="0.2">
      <c r="G3812" t="str">
        <f t="shared" si="142"/>
        <v>RXYPARKVIEW SURGERY</v>
      </c>
      <c r="H3812" t="str">
        <f t="shared" si="143"/>
        <v>RXY</v>
      </c>
      <c r="I3812" t="s">
        <v>7305</v>
      </c>
      <c r="J3812" t="s">
        <v>7304</v>
      </c>
    </row>
    <row r="3813" spans="7:10" x14ac:dyDescent="0.2">
      <c r="G3813" t="str">
        <f t="shared" si="142"/>
        <v>RXYQUEEN ANNE CAR PARK (LAND ONLY)</v>
      </c>
      <c r="H3813" t="str">
        <f t="shared" si="143"/>
        <v>RXY</v>
      </c>
      <c r="I3813" t="s">
        <v>7307</v>
      </c>
      <c r="J3813" t="s">
        <v>7306</v>
      </c>
    </row>
    <row r="3814" spans="7:10" x14ac:dyDescent="0.2">
      <c r="G3814" t="str">
        <f t="shared" si="142"/>
        <v>RXYQUEEN ELIZABETH THE QUEEN MOTHER HOSPITAL</v>
      </c>
      <c r="H3814" t="str">
        <f t="shared" si="143"/>
        <v>RXY</v>
      </c>
      <c r="I3814" t="s">
        <v>4781</v>
      </c>
      <c r="J3814" t="s">
        <v>7308</v>
      </c>
    </row>
    <row r="3815" spans="7:10" x14ac:dyDescent="0.2">
      <c r="G3815" t="str">
        <f t="shared" si="142"/>
        <v>RXYRAINHAM HEALTH CLINIC</v>
      </c>
      <c r="H3815" t="str">
        <f t="shared" si="143"/>
        <v>RXY</v>
      </c>
      <c r="I3815" t="s">
        <v>7310</v>
      </c>
      <c r="J3815" t="s">
        <v>7309</v>
      </c>
    </row>
    <row r="3816" spans="7:10" x14ac:dyDescent="0.2">
      <c r="G3816" t="str">
        <f t="shared" si="142"/>
        <v>RXYRIVENDELL</v>
      </c>
      <c r="H3816" t="str">
        <f t="shared" si="143"/>
        <v>RXY</v>
      </c>
      <c r="I3816" t="s">
        <v>407</v>
      </c>
      <c r="J3816" t="s">
        <v>7311</v>
      </c>
    </row>
    <row r="3817" spans="7:10" x14ac:dyDescent="0.2">
      <c r="G3817" t="str">
        <f t="shared" si="142"/>
        <v>RXYRIVERSIDE HOUSE</v>
      </c>
      <c r="H3817" t="str">
        <f t="shared" si="143"/>
        <v>RXY</v>
      </c>
      <c r="I3817" t="s">
        <v>7313</v>
      </c>
      <c r="J3817" t="s">
        <v>7312</v>
      </c>
    </row>
    <row r="3818" spans="7:10" x14ac:dyDescent="0.2">
      <c r="G3818" t="str">
        <f t="shared" si="142"/>
        <v>RXYROCHESTER AIRPORT (C.E.L.S)</v>
      </c>
      <c r="H3818" t="str">
        <f t="shared" si="143"/>
        <v>RXY</v>
      </c>
      <c r="I3818" t="s">
        <v>7315</v>
      </c>
      <c r="J3818" t="s">
        <v>7314</v>
      </c>
    </row>
    <row r="3819" spans="7:10" x14ac:dyDescent="0.2">
      <c r="G3819" t="str">
        <f t="shared" si="142"/>
        <v>RXYSHEERNESS HEALTH CENTRE</v>
      </c>
      <c r="H3819" t="str">
        <f t="shared" si="143"/>
        <v>RXY</v>
      </c>
      <c r="I3819" t="s">
        <v>7317</v>
      </c>
      <c r="J3819" t="s">
        <v>7316</v>
      </c>
    </row>
    <row r="3820" spans="7:10" x14ac:dyDescent="0.2">
      <c r="G3820" t="str">
        <f t="shared" si="142"/>
        <v>RXYSHEPWAY COMMUNITY MENTAL HEALTH TEAM</v>
      </c>
      <c r="H3820" t="str">
        <f t="shared" si="143"/>
        <v>RXY</v>
      </c>
      <c r="I3820" t="s">
        <v>7319</v>
      </c>
      <c r="J3820" t="s">
        <v>7318</v>
      </c>
    </row>
    <row r="3821" spans="7:10" x14ac:dyDescent="0.2">
      <c r="G3821" t="str">
        <f t="shared" si="142"/>
        <v>RXYSITTINGBOURNE CMHC</v>
      </c>
      <c r="H3821" t="str">
        <f t="shared" si="143"/>
        <v>RXY</v>
      </c>
      <c r="I3821" t="s">
        <v>7321</v>
      </c>
      <c r="J3821" t="s">
        <v>7320</v>
      </c>
    </row>
    <row r="3822" spans="7:10" x14ac:dyDescent="0.2">
      <c r="G3822" t="str">
        <f t="shared" si="142"/>
        <v>RXYSOUTHLANDS</v>
      </c>
      <c r="H3822" t="str">
        <f t="shared" si="143"/>
        <v>RXY</v>
      </c>
      <c r="I3822" t="s">
        <v>7323</v>
      </c>
      <c r="J3822" t="s">
        <v>7322</v>
      </c>
    </row>
    <row r="3823" spans="7:10" x14ac:dyDescent="0.2">
      <c r="G3823" t="str">
        <f t="shared" si="142"/>
        <v>RXYSPA HOUSE</v>
      </c>
      <c r="H3823" t="str">
        <f t="shared" si="143"/>
        <v>RXY</v>
      </c>
      <c r="I3823" t="s">
        <v>7325</v>
      </c>
      <c r="J3823" t="s">
        <v>7324</v>
      </c>
    </row>
    <row r="3824" spans="7:10" x14ac:dyDescent="0.2">
      <c r="G3824" t="str">
        <f t="shared" si="142"/>
        <v>RXYSPRINGWOOD CLOSE</v>
      </c>
      <c r="H3824" t="str">
        <f t="shared" si="143"/>
        <v>RXY</v>
      </c>
      <c r="I3824" t="s">
        <v>7327</v>
      </c>
      <c r="J3824" t="s">
        <v>7326</v>
      </c>
    </row>
    <row r="3825" spans="7:10" x14ac:dyDescent="0.2">
      <c r="G3825" t="str">
        <f t="shared" si="142"/>
        <v>RXYST ANDREWS ROAD (LAND ONLY)</v>
      </c>
      <c r="H3825" t="str">
        <f t="shared" si="143"/>
        <v>RXY</v>
      </c>
      <c r="I3825" t="s">
        <v>7329</v>
      </c>
      <c r="J3825" t="s">
        <v>7328</v>
      </c>
    </row>
    <row r="3826" spans="7:10" x14ac:dyDescent="0.2">
      <c r="G3826" t="str">
        <f t="shared" si="142"/>
        <v>RXYST JOHNS CENTRE - DORSET HOUSE</v>
      </c>
      <c r="H3826" t="str">
        <f t="shared" si="143"/>
        <v>RXY</v>
      </c>
      <c r="I3826" t="s">
        <v>7331</v>
      </c>
      <c r="J3826" t="s">
        <v>7330</v>
      </c>
    </row>
    <row r="3827" spans="7:10" x14ac:dyDescent="0.2">
      <c r="G3827" t="str">
        <f t="shared" si="142"/>
        <v>RXYST JOHNS LODGE</v>
      </c>
      <c r="H3827" t="str">
        <f t="shared" si="143"/>
        <v>RXY</v>
      </c>
      <c r="I3827" t="s">
        <v>7333</v>
      </c>
      <c r="J3827" t="s">
        <v>7332</v>
      </c>
    </row>
    <row r="3828" spans="7:10" x14ac:dyDescent="0.2">
      <c r="G3828" t="str">
        <f t="shared" si="142"/>
        <v>RXYST MARTINS HOSPITAL</v>
      </c>
      <c r="H3828" t="str">
        <f t="shared" si="143"/>
        <v>RXY</v>
      </c>
      <c r="I3828" t="s">
        <v>254</v>
      </c>
      <c r="J3828" t="s">
        <v>7334</v>
      </c>
    </row>
    <row r="3829" spans="7:10" x14ac:dyDescent="0.2">
      <c r="G3829" t="str">
        <f t="shared" si="142"/>
        <v>RXYST MARTINS HOSPITAL STAFF FLATS</v>
      </c>
      <c r="H3829" t="str">
        <f t="shared" si="143"/>
        <v>RXY</v>
      </c>
      <c r="I3829" t="s">
        <v>7336</v>
      </c>
      <c r="J3829" t="s">
        <v>7335</v>
      </c>
    </row>
    <row r="3830" spans="7:10" x14ac:dyDescent="0.2">
      <c r="G3830" t="str">
        <f t="shared" si="142"/>
        <v>RXYST MARTINS NEW BUILDING</v>
      </c>
      <c r="H3830" t="str">
        <f t="shared" si="143"/>
        <v>RXY</v>
      </c>
      <c r="I3830" t="s">
        <v>7338</v>
      </c>
      <c r="J3830" t="s">
        <v>7337</v>
      </c>
    </row>
    <row r="3831" spans="7:10" x14ac:dyDescent="0.2">
      <c r="G3831" t="str">
        <f t="shared" si="142"/>
        <v>RXYST MICHAELS HOUSE</v>
      </c>
      <c r="H3831" t="str">
        <f t="shared" si="143"/>
        <v>RXY</v>
      </c>
      <c r="I3831" t="s">
        <v>7340</v>
      </c>
      <c r="J3831" t="s">
        <v>7339</v>
      </c>
    </row>
    <row r="3832" spans="7:10" x14ac:dyDescent="0.2">
      <c r="G3832" t="str">
        <f t="shared" si="142"/>
        <v>RXYSTAFF RESIDENCES</v>
      </c>
      <c r="H3832" t="str">
        <f t="shared" si="143"/>
        <v>RXY</v>
      </c>
      <c r="I3832" t="s">
        <v>7342</v>
      </c>
      <c r="J3832" t="s">
        <v>7341</v>
      </c>
    </row>
    <row r="3833" spans="7:10" x14ac:dyDescent="0.2">
      <c r="G3833" t="str">
        <f t="shared" si="142"/>
        <v>RXYSTANLEY HOUSE</v>
      </c>
      <c r="H3833" t="str">
        <f t="shared" si="143"/>
        <v>RXY</v>
      </c>
      <c r="I3833" t="s">
        <v>7344</v>
      </c>
      <c r="J3833" t="s">
        <v>7343</v>
      </c>
    </row>
    <row r="3834" spans="7:10" x14ac:dyDescent="0.2">
      <c r="G3834" t="str">
        <f t="shared" si="142"/>
        <v>RXYTHANET MENTAL HEALTH UNIT</v>
      </c>
      <c r="H3834" t="str">
        <f t="shared" si="143"/>
        <v>RXY</v>
      </c>
      <c r="I3834" t="s">
        <v>7346</v>
      </c>
      <c r="J3834" t="s">
        <v>7345</v>
      </c>
    </row>
    <row r="3835" spans="7:10" x14ac:dyDescent="0.2">
      <c r="G3835" t="str">
        <f t="shared" si="142"/>
        <v>RXYTHE BEACON</v>
      </c>
      <c r="H3835" t="str">
        <f t="shared" si="143"/>
        <v>RXY</v>
      </c>
      <c r="I3835" t="s">
        <v>5433</v>
      </c>
      <c r="J3835" t="s">
        <v>7347</v>
      </c>
    </row>
    <row r="3836" spans="7:10" x14ac:dyDescent="0.2">
      <c r="G3836" t="str">
        <f t="shared" si="142"/>
        <v>RXYTHE COURTYARD</v>
      </c>
      <c r="H3836" t="str">
        <f t="shared" si="143"/>
        <v>RXY</v>
      </c>
      <c r="I3836" t="s">
        <v>7349</v>
      </c>
      <c r="J3836" t="s">
        <v>7348</v>
      </c>
    </row>
    <row r="3837" spans="7:10" x14ac:dyDescent="0.2">
      <c r="G3837" t="str">
        <f t="shared" si="142"/>
        <v>RXYTHE HAVEN</v>
      </c>
      <c r="H3837" t="str">
        <f t="shared" si="143"/>
        <v>RXY</v>
      </c>
      <c r="I3837" t="s">
        <v>7351</v>
      </c>
      <c r="J3837" t="s">
        <v>7350</v>
      </c>
    </row>
    <row r="3838" spans="7:10" x14ac:dyDescent="0.2">
      <c r="G3838" t="str">
        <f t="shared" si="142"/>
        <v>RXYTHE HEALTH CLINIC</v>
      </c>
      <c r="H3838" t="str">
        <f t="shared" si="143"/>
        <v>RXY</v>
      </c>
      <c r="I3838" t="s">
        <v>7353</v>
      </c>
      <c r="J3838" t="s">
        <v>7352</v>
      </c>
    </row>
    <row r="3839" spans="7:10" x14ac:dyDescent="0.2">
      <c r="G3839" t="str">
        <f t="shared" si="142"/>
        <v>RXYTHE PAGODA</v>
      </c>
      <c r="H3839" t="str">
        <f t="shared" si="143"/>
        <v>RXY</v>
      </c>
      <c r="I3839" t="s">
        <v>7355</v>
      </c>
      <c r="J3839" t="s">
        <v>7354</v>
      </c>
    </row>
    <row r="3840" spans="7:10" x14ac:dyDescent="0.2">
      <c r="G3840" t="str">
        <f t="shared" si="142"/>
        <v>RXYTHE SPRINGS</v>
      </c>
      <c r="H3840" t="str">
        <f t="shared" si="143"/>
        <v>RXY</v>
      </c>
      <c r="I3840" t="s">
        <v>7357</v>
      </c>
      <c r="J3840" t="s">
        <v>7356</v>
      </c>
    </row>
    <row r="3841" spans="7:10" x14ac:dyDescent="0.2">
      <c r="G3841" t="str">
        <f t="shared" si="142"/>
        <v>RXYTONBRIDGE ROAD</v>
      </c>
      <c r="H3841" t="str">
        <f t="shared" si="143"/>
        <v>RXY</v>
      </c>
      <c r="I3841" t="s">
        <v>7359</v>
      </c>
      <c r="J3841" t="s">
        <v>7358</v>
      </c>
    </row>
    <row r="3842" spans="7:10" x14ac:dyDescent="0.2">
      <c r="G3842" t="str">
        <f t="shared" si="142"/>
        <v>RXYTONBRIDGE ROAD</v>
      </c>
      <c r="H3842" t="str">
        <f t="shared" si="143"/>
        <v>RXY</v>
      </c>
      <c r="I3842" t="s">
        <v>7359</v>
      </c>
      <c r="J3842" t="s">
        <v>7360</v>
      </c>
    </row>
    <row r="3843" spans="7:10" x14ac:dyDescent="0.2">
      <c r="G3843" t="str">
        <f t="shared" si="142"/>
        <v>RXYTOWNLOCK DAY CENTRE</v>
      </c>
      <c r="H3843" t="str">
        <f t="shared" si="143"/>
        <v>RXY</v>
      </c>
      <c r="I3843" t="s">
        <v>7362</v>
      </c>
      <c r="J3843" t="s">
        <v>7361</v>
      </c>
    </row>
    <row r="3844" spans="7:10" x14ac:dyDescent="0.2">
      <c r="G3844" t="str">
        <f t="shared" si="142"/>
        <v>RXYTOWNLOCK DAY UNIT</v>
      </c>
      <c r="H3844" t="str">
        <f t="shared" si="143"/>
        <v>RXY</v>
      </c>
      <c r="I3844" t="s">
        <v>7364</v>
      </c>
      <c r="J3844" t="s">
        <v>7363</v>
      </c>
    </row>
    <row r="3845" spans="7:10" x14ac:dyDescent="0.2">
      <c r="G3845" t="str">
        <f t="shared" si="142"/>
        <v>RXYTWISLETON COURT</v>
      </c>
      <c r="H3845" t="str">
        <f t="shared" si="143"/>
        <v>RXY</v>
      </c>
      <c r="I3845" t="s">
        <v>7366</v>
      </c>
      <c r="J3845" t="s">
        <v>7365</v>
      </c>
    </row>
    <row r="3846" spans="7:10" x14ac:dyDescent="0.2">
      <c r="G3846" t="str">
        <f t="shared" si="142"/>
        <v>RXYWILLIAM HARVEY HOSPITAL</v>
      </c>
      <c r="H3846" t="str">
        <f t="shared" si="143"/>
        <v>RXY</v>
      </c>
      <c r="I3846" t="s">
        <v>5214</v>
      </c>
      <c r="J3846" t="s">
        <v>7367</v>
      </c>
    </row>
    <row r="3847" spans="7:10" x14ac:dyDescent="0.2">
      <c r="G3847" t="str">
        <f t="shared" si="142"/>
        <v>RXYWOODEND</v>
      </c>
      <c r="H3847" t="str">
        <f t="shared" si="143"/>
        <v>RXY</v>
      </c>
      <c r="I3847" t="s">
        <v>7369</v>
      </c>
      <c r="J3847" t="s">
        <v>7368</v>
      </c>
    </row>
    <row r="3848" spans="7:10" x14ac:dyDescent="0.2">
      <c r="G3848" t="str">
        <f t="shared" si="142"/>
        <v>RXYWROTHAM ROAD</v>
      </c>
      <c r="H3848" t="str">
        <f t="shared" si="143"/>
        <v>RXY</v>
      </c>
      <c r="I3848" t="s">
        <v>7371</v>
      </c>
      <c r="J3848" t="s">
        <v>7370</v>
      </c>
    </row>
    <row r="3849" spans="7:10" x14ac:dyDescent="0.2">
      <c r="G3849" t="str">
        <f t="shared" si="142"/>
        <v>RY2ALTRINCHAM GENERAL HOSPITAL</v>
      </c>
      <c r="H3849" t="str">
        <f t="shared" si="143"/>
        <v>RY2</v>
      </c>
      <c r="I3849" t="s">
        <v>7373</v>
      </c>
      <c r="J3849" t="s">
        <v>7372</v>
      </c>
    </row>
    <row r="3850" spans="7:10" x14ac:dyDescent="0.2">
      <c r="G3850" t="str">
        <f t="shared" si="142"/>
        <v>RY2CINNAMON BROW UNIT</v>
      </c>
      <c r="H3850" t="str">
        <f t="shared" si="143"/>
        <v>RY2</v>
      </c>
      <c r="I3850" t="s">
        <v>7375</v>
      </c>
      <c r="J3850" t="s">
        <v>7374</v>
      </c>
    </row>
    <row r="3851" spans="7:10" x14ac:dyDescent="0.2">
      <c r="G3851" t="str">
        <f t="shared" si="142"/>
        <v>RY2HALTON GENERAL HOSPITAL</v>
      </c>
      <c r="H3851" t="str">
        <f t="shared" si="143"/>
        <v>RY2</v>
      </c>
      <c r="I3851" t="s">
        <v>7377</v>
      </c>
      <c r="J3851" t="s">
        <v>7376</v>
      </c>
    </row>
    <row r="3852" spans="7:10" x14ac:dyDescent="0.2">
      <c r="G3852" t="str">
        <f t="shared" si="142"/>
        <v>RY2HIGHFIELD HOSPITAL</v>
      </c>
      <c r="H3852" t="str">
        <f t="shared" si="143"/>
        <v>RY2</v>
      </c>
      <c r="I3852" t="s">
        <v>5584</v>
      </c>
      <c r="J3852" t="s">
        <v>7378</v>
      </c>
    </row>
    <row r="3853" spans="7:10" x14ac:dyDescent="0.2">
      <c r="G3853" t="str">
        <f t="shared" si="142"/>
        <v>RY2HOUGH GREEN HEALTH PARK</v>
      </c>
      <c r="H3853" t="str">
        <f t="shared" si="143"/>
        <v>RY2</v>
      </c>
      <c r="I3853" t="s">
        <v>7380</v>
      </c>
      <c r="J3853" t="s">
        <v>7379</v>
      </c>
    </row>
    <row r="3854" spans="7:10" x14ac:dyDescent="0.2">
      <c r="G3854" t="str">
        <f t="shared" si="142"/>
        <v>RY2LEIGH INFIRMARY</v>
      </c>
      <c r="H3854" t="str">
        <f t="shared" si="143"/>
        <v>RY2</v>
      </c>
      <c r="I3854" t="s">
        <v>7382</v>
      </c>
      <c r="J3854" t="s">
        <v>7381</v>
      </c>
    </row>
    <row r="3855" spans="7:10" x14ac:dyDescent="0.2">
      <c r="G3855" t="str">
        <f t="shared" si="142"/>
        <v>RY2LEIGH LOCALITY BUILDING</v>
      </c>
      <c r="H3855" t="str">
        <f t="shared" si="143"/>
        <v>RY2</v>
      </c>
      <c r="I3855" t="s">
        <v>7384</v>
      </c>
      <c r="J3855" t="s">
        <v>7383</v>
      </c>
    </row>
    <row r="3856" spans="7:10" x14ac:dyDescent="0.2">
      <c r="G3856" t="str">
        <f t="shared" si="142"/>
        <v>RY2NEWTON COMMUNITY HOSPITAL</v>
      </c>
      <c r="H3856" t="str">
        <f t="shared" si="143"/>
        <v>RY2</v>
      </c>
      <c r="I3856" t="s">
        <v>1006</v>
      </c>
      <c r="J3856" t="s">
        <v>7385</v>
      </c>
    </row>
    <row r="3857" spans="7:10" x14ac:dyDescent="0.2">
      <c r="G3857" t="str">
        <f t="shared" si="142"/>
        <v>RY2OAKWOOD UNIT</v>
      </c>
      <c r="H3857" t="str">
        <f t="shared" si="143"/>
        <v>RY2</v>
      </c>
      <c r="I3857" t="s">
        <v>6151</v>
      </c>
      <c r="J3857" t="s">
        <v>7386</v>
      </c>
    </row>
    <row r="3858" spans="7:10" x14ac:dyDescent="0.2">
      <c r="G3858" t="str">
        <f t="shared" si="142"/>
        <v>RY2ROYAL ALBERT EDWARD INFIRMARY</v>
      </c>
      <c r="H3858" t="str">
        <f t="shared" si="143"/>
        <v>RY2</v>
      </c>
      <c r="I3858" t="s">
        <v>7389</v>
      </c>
      <c r="J3858" t="s">
        <v>7388</v>
      </c>
    </row>
    <row r="3859" spans="7:10" x14ac:dyDescent="0.2">
      <c r="G3859" t="str">
        <f t="shared" si="142"/>
        <v>RY2ST HELENS HOSPITAL</v>
      </c>
      <c r="H3859" t="str">
        <f t="shared" si="143"/>
        <v>RY2</v>
      </c>
      <c r="I3859" t="s">
        <v>1008</v>
      </c>
      <c r="J3859" t="s">
        <v>7390</v>
      </c>
    </row>
    <row r="3860" spans="7:10" x14ac:dyDescent="0.2">
      <c r="G3860" t="str">
        <f t="shared" si="142"/>
        <v>RY2STANDISHGATE</v>
      </c>
      <c r="H3860" t="str">
        <f t="shared" si="143"/>
        <v>RY2</v>
      </c>
      <c r="I3860" t="s">
        <v>7392</v>
      </c>
      <c r="J3860" t="s">
        <v>7391</v>
      </c>
    </row>
    <row r="3861" spans="7:10" x14ac:dyDescent="0.2">
      <c r="G3861" t="str">
        <f t="shared" si="142"/>
        <v>RY2TALK SHOP</v>
      </c>
      <c r="H3861" t="str">
        <f t="shared" si="143"/>
        <v>RY2</v>
      </c>
      <c r="I3861" t="s">
        <v>7394</v>
      </c>
      <c r="J3861" t="s">
        <v>7393</v>
      </c>
    </row>
    <row r="3862" spans="7:10" x14ac:dyDescent="0.2">
      <c r="G3862" t="str">
        <f t="shared" si="142"/>
        <v>RY2TAMESIDE GENERAL HOSPITAL</v>
      </c>
      <c r="H3862" t="str">
        <f t="shared" si="143"/>
        <v>RY2</v>
      </c>
      <c r="I3862" t="s">
        <v>2382</v>
      </c>
      <c r="J3862" t="s">
        <v>7395</v>
      </c>
    </row>
    <row r="3863" spans="7:10" x14ac:dyDescent="0.2">
      <c r="G3863" t="str">
        <f t="shared" si="142"/>
        <v>RY2THE BEACHES</v>
      </c>
      <c r="H3863" t="str">
        <f t="shared" si="143"/>
        <v>RY2</v>
      </c>
      <c r="I3863" t="s">
        <v>7397</v>
      </c>
      <c r="J3863" t="s">
        <v>7396</v>
      </c>
    </row>
    <row r="3864" spans="7:10" x14ac:dyDescent="0.2">
      <c r="G3864" t="str">
        <f t="shared" si="142"/>
        <v>RY2THE LAKES</v>
      </c>
      <c r="H3864" t="str">
        <f t="shared" si="143"/>
        <v>RY2</v>
      </c>
      <c r="I3864" t="s">
        <v>7399</v>
      </c>
      <c r="J3864" t="s">
        <v>7398</v>
      </c>
    </row>
    <row r="3865" spans="7:10" x14ac:dyDescent="0.2">
      <c r="G3865" t="str">
        <f t="shared" si="142"/>
        <v>RY2THE LINDENS</v>
      </c>
      <c r="H3865" t="str">
        <f t="shared" si="143"/>
        <v>RY2</v>
      </c>
      <c r="I3865" t="s">
        <v>7401</v>
      </c>
      <c r="J3865" t="s">
        <v>7400</v>
      </c>
    </row>
    <row r="3866" spans="7:10" x14ac:dyDescent="0.2">
      <c r="G3866" t="str">
        <f t="shared" si="142"/>
        <v>RY2TRAFFORD GENERAL HOSPITAL</v>
      </c>
      <c r="H3866" t="str">
        <f t="shared" si="143"/>
        <v>RY2</v>
      </c>
      <c r="I3866" t="s">
        <v>267</v>
      </c>
      <c r="J3866" t="s">
        <v>7402</v>
      </c>
    </row>
    <row r="3867" spans="7:10" x14ac:dyDescent="0.2">
      <c r="G3867" t="str">
        <f t="shared" ref="G3867:G3931" si="144">H3867&amp;I3867</f>
        <v>RY2UPTON ROCKS MC</v>
      </c>
      <c r="H3867" t="str">
        <f t="shared" si="143"/>
        <v>RY2</v>
      </c>
      <c r="I3867" t="s">
        <v>7404</v>
      </c>
      <c r="J3867" t="s">
        <v>7403</v>
      </c>
    </row>
    <row r="3868" spans="7:10" x14ac:dyDescent="0.2">
      <c r="G3868" t="str">
        <f t="shared" si="144"/>
        <v>RY2WHISTON HOSPITAL</v>
      </c>
      <c r="H3868" t="str">
        <f t="shared" si="143"/>
        <v>RY2</v>
      </c>
      <c r="I3868" t="s">
        <v>1012</v>
      </c>
      <c r="J3868" t="s">
        <v>7405</v>
      </c>
    </row>
    <row r="3869" spans="7:10" x14ac:dyDescent="0.2">
      <c r="G3869" t="str">
        <f t="shared" si="144"/>
        <v>RY2WRIGHTINGTON HOSPITAL</v>
      </c>
      <c r="H3869" t="str">
        <f t="shared" si="143"/>
        <v>RY2</v>
      </c>
      <c r="I3869" t="s">
        <v>7407</v>
      </c>
      <c r="J3869" t="s">
        <v>7406</v>
      </c>
    </row>
    <row r="3870" spans="7:10" x14ac:dyDescent="0.2">
      <c r="G3870" t="str">
        <f t="shared" si="144"/>
        <v>RY3ASSD WEST LOCALITY</v>
      </c>
      <c r="H3870" t="str">
        <f t="shared" ref="H3870:H3934" si="145">LEFT(J3870,3)</f>
        <v>RY3</v>
      </c>
      <c r="I3870" t="s">
        <v>7409</v>
      </c>
      <c r="J3870" t="s">
        <v>7408</v>
      </c>
    </row>
    <row r="3871" spans="7:10" x14ac:dyDescent="0.2">
      <c r="G3871" t="str">
        <f t="shared" si="144"/>
        <v>RY3BENJAMIN COURT</v>
      </c>
      <c r="H3871" t="str">
        <f t="shared" si="145"/>
        <v>RY3</v>
      </c>
      <c r="I3871" t="s">
        <v>7411</v>
      </c>
      <c r="J3871" t="s">
        <v>7410</v>
      </c>
    </row>
    <row r="3872" spans="7:10" x14ac:dyDescent="0.2">
      <c r="G3872" t="str">
        <f t="shared" si="144"/>
        <v>RY3CITY REACH</v>
      </c>
      <c r="H3872" t="str">
        <f t="shared" si="145"/>
        <v>RY3</v>
      </c>
      <c r="I3872" t="s">
        <v>7413</v>
      </c>
      <c r="J3872" t="s">
        <v>7412</v>
      </c>
    </row>
    <row r="3873" spans="7:10" x14ac:dyDescent="0.2">
      <c r="G3873" t="str">
        <f t="shared" si="144"/>
        <v>RY3COLMAN HOSPITAL</v>
      </c>
      <c r="H3873" t="str">
        <f t="shared" si="145"/>
        <v>RY3</v>
      </c>
      <c r="I3873" t="s">
        <v>7415</v>
      </c>
      <c r="J3873" t="s">
        <v>7414</v>
      </c>
    </row>
    <row r="3874" spans="7:10" x14ac:dyDescent="0.2">
      <c r="G3874" t="str">
        <f t="shared" si="144"/>
        <v>RY3CRANMER HOUSE</v>
      </c>
      <c r="H3874" t="str">
        <f t="shared" si="145"/>
        <v>RY3</v>
      </c>
      <c r="I3874" t="s">
        <v>7417</v>
      </c>
      <c r="J3874" t="s">
        <v>7416</v>
      </c>
    </row>
    <row r="3875" spans="7:10" x14ac:dyDescent="0.2">
      <c r="G3875" t="str">
        <f t="shared" si="144"/>
        <v>RY3CROMER HOSPITAL</v>
      </c>
      <c r="H3875" t="str">
        <f t="shared" si="145"/>
        <v>RY3</v>
      </c>
      <c r="I3875" t="s">
        <v>2374</v>
      </c>
      <c r="J3875" t="s">
        <v>7418</v>
      </c>
    </row>
    <row r="3876" spans="7:10" x14ac:dyDescent="0.2">
      <c r="G3876" t="str">
        <f t="shared" si="144"/>
        <v>RY3DEREHAM HOSPITAL</v>
      </c>
      <c r="H3876" t="str">
        <f t="shared" si="145"/>
        <v>RY3</v>
      </c>
      <c r="I3876" t="s">
        <v>7420</v>
      </c>
      <c r="J3876" t="s">
        <v>7419</v>
      </c>
    </row>
    <row r="3877" spans="7:10" x14ac:dyDescent="0.2">
      <c r="G3877" t="str">
        <f t="shared" si="144"/>
        <v>RY3DODDINGTON COMMUNITY HOSPITAL</v>
      </c>
      <c r="H3877" t="str">
        <f t="shared" si="145"/>
        <v>RY3</v>
      </c>
      <c r="I3877" t="s">
        <v>7422</v>
      </c>
      <c r="J3877" t="s">
        <v>7421</v>
      </c>
    </row>
    <row r="3878" spans="7:10" x14ac:dyDescent="0.2">
      <c r="G3878" t="str">
        <f t="shared" si="144"/>
        <v>RY3GAYWOOD FIRST STEPS NURSERY</v>
      </c>
      <c r="H3878" t="str">
        <f t="shared" si="145"/>
        <v>RY3</v>
      </c>
      <c r="I3878" t="s">
        <v>7424</v>
      </c>
      <c r="J3878" t="s">
        <v>7423</v>
      </c>
    </row>
    <row r="3879" spans="7:10" x14ac:dyDescent="0.2">
      <c r="G3879" t="str">
        <f t="shared" si="144"/>
        <v>RY3KELLING HOSPITAL</v>
      </c>
      <c r="H3879" t="str">
        <f t="shared" si="145"/>
        <v>RY3</v>
      </c>
      <c r="I3879" t="s">
        <v>7426</v>
      </c>
      <c r="J3879" t="s">
        <v>7425</v>
      </c>
    </row>
    <row r="3880" spans="7:10" x14ac:dyDescent="0.2">
      <c r="G3880" t="str">
        <f t="shared" si="144"/>
        <v>RY3LAKESIDE 400</v>
      </c>
      <c r="H3880" t="str">
        <f t="shared" si="145"/>
        <v>RY3</v>
      </c>
      <c r="I3880" t="s">
        <v>7428</v>
      </c>
      <c r="J3880" t="s">
        <v>7427</v>
      </c>
    </row>
    <row r="3881" spans="7:10" x14ac:dyDescent="0.2">
      <c r="G3881" t="str">
        <f t="shared" si="144"/>
        <v>RY3LITTLE ACORNS</v>
      </c>
      <c r="H3881" t="str">
        <f t="shared" si="145"/>
        <v>RY3</v>
      </c>
      <c r="I3881" t="s">
        <v>5314</v>
      </c>
      <c r="J3881" t="s">
        <v>7429</v>
      </c>
    </row>
    <row r="3882" spans="7:10" x14ac:dyDescent="0.2">
      <c r="G3882" t="str">
        <f t="shared" si="144"/>
        <v>RY3LITTLE PLUMSTEAD HOSPITAL</v>
      </c>
      <c r="H3882" t="str">
        <f t="shared" si="145"/>
        <v>RY3</v>
      </c>
      <c r="I3882" t="s">
        <v>5372</v>
      </c>
      <c r="J3882" t="s">
        <v>7430</v>
      </c>
    </row>
    <row r="3883" spans="7:10" x14ac:dyDescent="0.2">
      <c r="G3883" t="str">
        <f t="shared" si="144"/>
        <v>RY3MILL LODGES (3 MILL CLOSE)</v>
      </c>
      <c r="H3883" t="str">
        <f t="shared" si="145"/>
        <v>RY3</v>
      </c>
      <c r="I3883" t="s">
        <v>7432</v>
      </c>
      <c r="J3883" t="s">
        <v>7431</v>
      </c>
    </row>
    <row r="3884" spans="7:10" x14ac:dyDescent="0.2">
      <c r="G3884" t="str">
        <f t="shared" si="144"/>
        <v>RY3NHS NORFOLK HEALTH RECORDS</v>
      </c>
      <c r="H3884" t="str">
        <f t="shared" si="145"/>
        <v>RY3</v>
      </c>
      <c r="I3884" t="s">
        <v>7434</v>
      </c>
      <c r="J3884" t="s">
        <v>7433</v>
      </c>
    </row>
    <row r="3885" spans="7:10" x14ac:dyDescent="0.2">
      <c r="G3885" t="str">
        <f t="shared" si="144"/>
        <v>RY3NHS VOLUNTARY NORFOLK</v>
      </c>
      <c r="H3885" t="str">
        <f t="shared" si="145"/>
        <v>RY3</v>
      </c>
      <c r="I3885" t="s">
        <v>7436</v>
      </c>
      <c r="J3885" t="s">
        <v>7435</v>
      </c>
    </row>
    <row r="3886" spans="7:10" x14ac:dyDescent="0.2">
      <c r="G3886" t="str">
        <f t="shared" si="144"/>
        <v>RY3NORFOLK &amp; NORWICH UNIVERSITY HOSPITAL</v>
      </c>
      <c r="H3886" t="str">
        <f t="shared" si="145"/>
        <v>RY3</v>
      </c>
      <c r="I3886" t="s">
        <v>7438</v>
      </c>
      <c r="J3886" t="s">
        <v>7437</v>
      </c>
    </row>
    <row r="3887" spans="7:10" x14ac:dyDescent="0.2">
      <c r="G3887" t="str">
        <f t="shared" si="144"/>
        <v>RY3NORTH CAMBRIDGESHIRE HOSPITAL</v>
      </c>
      <c r="H3887" t="str">
        <f t="shared" si="145"/>
        <v>RY3</v>
      </c>
      <c r="I3887" t="s">
        <v>1096</v>
      </c>
      <c r="J3887" t="s">
        <v>7439</v>
      </c>
    </row>
    <row r="3888" spans="7:10" x14ac:dyDescent="0.2">
      <c r="G3888" t="str">
        <f t="shared" si="144"/>
        <v>RY3NORTH WALSHAM HOSPITAL</v>
      </c>
      <c r="H3888" t="str">
        <f t="shared" si="145"/>
        <v>RY3</v>
      </c>
      <c r="I3888" t="s">
        <v>7441</v>
      </c>
      <c r="J3888" t="s">
        <v>7440</v>
      </c>
    </row>
    <row r="3889" spans="7:10" x14ac:dyDescent="0.2">
      <c r="G3889" t="str">
        <f t="shared" si="144"/>
        <v>RY3NORWICH COMMUNITY HOSPITAL</v>
      </c>
      <c r="H3889" t="str">
        <f t="shared" si="145"/>
        <v>RY3</v>
      </c>
      <c r="I3889" t="s">
        <v>7443</v>
      </c>
      <c r="J3889" t="s">
        <v>7442</v>
      </c>
    </row>
    <row r="3890" spans="7:10" x14ac:dyDescent="0.2">
      <c r="G3890" t="str">
        <f t="shared" si="144"/>
        <v>RY3OGDEN COURT</v>
      </c>
      <c r="H3890" t="str">
        <f t="shared" si="145"/>
        <v>RY3</v>
      </c>
      <c r="I3890" t="s">
        <v>7445</v>
      </c>
      <c r="J3890" t="s">
        <v>7444</v>
      </c>
    </row>
    <row r="3891" spans="7:10" x14ac:dyDescent="0.2">
      <c r="G3891" t="str">
        <f t="shared" si="144"/>
        <v>RY3QUEEN ELIZABETH HOSPITAL</v>
      </c>
      <c r="H3891" t="str">
        <f t="shared" si="145"/>
        <v>RY3</v>
      </c>
      <c r="I3891" t="s">
        <v>405</v>
      </c>
      <c r="J3891" t="s">
        <v>7446</v>
      </c>
    </row>
    <row r="3892" spans="7:10" x14ac:dyDescent="0.2">
      <c r="G3892" t="str">
        <f t="shared" si="144"/>
        <v>RY3ROSE COTTAGE</v>
      </c>
      <c r="H3892" t="str">
        <f t="shared" si="145"/>
        <v>RY3</v>
      </c>
      <c r="I3892" t="s">
        <v>7448</v>
      </c>
      <c r="J3892" t="s">
        <v>7447</v>
      </c>
    </row>
    <row r="3893" spans="7:10" x14ac:dyDescent="0.2">
      <c r="G3893" t="str">
        <f t="shared" si="144"/>
        <v>RY3RUNWOOD HOMES</v>
      </c>
      <c r="H3893" t="str">
        <f t="shared" si="145"/>
        <v>RY3</v>
      </c>
      <c r="I3893" t="s">
        <v>7450</v>
      </c>
      <c r="J3893" t="s">
        <v>7449</v>
      </c>
    </row>
    <row r="3894" spans="7:10" x14ac:dyDescent="0.2">
      <c r="G3894" t="str">
        <f t="shared" si="144"/>
        <v>RY3SMO RAF MARHAM</v>
      </c>
      <c r="H3894" t="str">
        <f t="shared" si="145"/>
        <v>RY3</v>
      </c>
      <c r="I3894" t="s">
        <v>7452</v>
      </c>
      <c r="J3894" t="s">
        <v>7451</v>
      </c>
    </row>
    <row r="3895" spans="7:10" x14ac:dyDescent="0.2">
      <c r="G3895" t="str">
        <f t="shared" si="144"/>
        <v>RY3SQUIRRELS (5 MILL CLOSE)</v>
      </c>
      <c r="H3895" t="str">
        <f t="shared" si="145"/>
        <v>RY3</v>
      </c>
      <c r="I3895" t="s">
        <v>7454</v>
      </c>
      <c r="J3895" t="s">
        <v>7453</v>
      </c>
    </row>
    <row r="3896" spans="7:10" x14ac:dyDescent="0.2">
      <c r="G3896" t="str">
        <f t="shared" si="144"/>
        <v>RY3ST MICHAELS HOSPITAL</v>
      </c>
      <c r="H3896" t="str">
        <f t="shared" si="145"/>
        <v>RY3</v>
      </c>
      <c r="I3896" t="s">
        <v>7456</v>
      </c>
      <c r="J3896" t="s">
        <v>7455</v>
      </c>
    </row>
    <row r="3897" spans="7:10" x14ac:dyDescent="0.2">
      <c r="G3897" t="str">
        <f t="shared" si="144"/>
        <v>RY3SWAFFHAM COMMUNITY HOSPITAL</v>
      </c>
      <c r="H3897" t="str">
        <f t="shared" si="145"/>
        <v>RY3</v>
      </c>
      <c r="I3897" t="s">
        <v>7458</v>
      </c>
      <c r="J3897" t="s">
        <v>7457</v>
      </c>
    </row>
    <row r="3898" spans="7:10" x14ac:dyDescent="0.2">
      <c r="G3898" t="str">
        <f t="shared" si="144"/>
        <v>RY3THE GREEN</v>
      </c>
      <c r="H3898" t="str">
        <f t="shared" si="145"/>
        <v>RY3</v>
      </c>
      <c r="I3898" t="s">
        <v>7460</v>
      </c>
      <c r="J3898" t="s">
        <v>7459</v>
      </c>
    </row>
    <row r="3899" spans="7:10" x14ac:dyDescent="0.2">
      <c r="G3899" t="str">
        <f t="shared" si="144"/>
        <v>RY3THETFORD LIFT COMMUNITY</v>
      </c>
      <c r="H3899" t="str">
        <f t="shared" si="145"/>
        <v>RY3</v>
      </c>
      <c r="I3899" t="s">
        <v>7462</v>
      </c>
      <c r="J3899" t="s">
        <v>7461</v>
      </c>
    </row>
    <row r="3900" spans="7:10" x14ac:dyDescent="0.2">
      <c r="G3900" t="str">
        <f t="shared" si="144"/>
        <v>RY3WALCOT HALL</v>
      </c>
      <c r="H3900" t="str">
        <f t="shared" si="145"/>
        <v>RY3</v>
      </c>
      <c r="I3900" t="s">
        <v>7464</v>
      </c>
      <c r="J3900" t="s">
        <v>7463</v>
      </c>
    </row>
    <row r="3901" spans="7:10" x14ac:dyDescent="0.2">
      <c r="G3901" t="str">
        <f t="shared" si="144"/>
        <v>RY3WELLS COTTAGE HOSPITAL</v>
      </c>
      <c r="H3901" t="str">
        <f t="shared" si="145"/>
        <v>RY3</v>
      </c>
      <c r="I3901" t="s">
        <v>7466</v>
      </c>
      <c r="J3901" t="s">
        <v>7465</v>
      </c>
    </row>
    <row r="3902" spans="7:10" x14ac:dyDescent="0.2">
      <c r="G3902" t="str">
        <f t="shared" si="144"/>
        <v>RY3WENSUM MOUNT</v>
      </c>
      <c r="H3902" t="str">
        <f t="shared" si="145"/>
        <v>RY3</v>
      </c>
      <c r="I3902" t="s">
        <v>7468</v>
      </c>
      <c r="J3902" t="s">
        <v>7467</v>
      </c>
    </row>
    <row r="3903" spans="7:10" x14ac:dyDescent="0.2">
      <c r="G3903" t="str">
        <f t="shared" si="144"/>
        <v>RY3WEST WING BICKLING HALL</v>
      </c>
      <c r="H3903" t="str">
        <f t="shared" si="145"/>
        <v>RY3</v>
      </c>
      <c r="I3903" t="s">
        <v>7470</v>
      </c>
      <c r="J3903" t="s">
        <v>7469</v>
      </c>
    </row>
    <row r="3904" spans="7:10" x14ac:dyDescent="0.2">
      <c r="G3904" t="str">
        <f t="shared" si="144"/>
        <v>RY3WOODLANDS</v>
      </c>
      <c r="H3904" t="str">
        <f t="shared" si="145"/>
        <v>RY3</v>
      </c>
      <c r="I3904" t="s">
        <v>1721</v>
      </c>
      <c r="J3904" t="s">
        <v>7471</v>
      </c>
    </row>
    <row r="3905" spans="7:10" x14ac:dyDescent="0.2">
      <c r="G3905" t="str">
        <f t="shared" si="144"/>
        <v>RY3PRISCILLA BACON LODGE</v>
      </c>
      <c r="H3905" t="s">
        <v>145</v>
      </c>
      <c r="I3905" t="s">
        <v>14725</v>
      </c>
      <c r="J3905" t="s">
        <v>14724</v>
      </c>
    </row>
    <row r="3906" spans="7:10" x14ac:dyDescent="0.2">
      <c r="G3906" t="str">
        <f t="shared" si="144"/>
        <v>RY4APSLEY ONE</v>
      </c>
      <c r="H3906" t="str">
        <f t="shared" si="145"/>
        <v>RY4</v>
      </c>
      <c r="I3906" t="s">
        <v>7473</v>
      </c>
      <c r="J3906" t="s">
        <v>7472</v>
      </c>
    </row>
    <row r="3907" spans="7:10" x14ac:dyDescent="0.2">
      <c r="G3907" t="str">
        <f t="shared" si="144"/>
        <v>RY4BULL PLAIN</v>
      </c>
      <c r="H3907" t="str">
        <f t="shared" si="145"/>
        <v>RY4</v>
      </c>
      <c r="I3907" t="s">
        <v>7475</v>
      </c>
      <c r="J3907" t="s">
        <v>7474</v>
      </c>
    </row>
    <row r="3908" spans="7:10" x14ac:dyDescent="0.2">
      <c r="G3908" t="str">
        <f t="shared" si="144"/>
        <v>RY4CHESHUNT COMMUNITY HOSPITAL</v>
      </c>
      <c r="H3908" t="str">
        <f t="shared" si="145"/>
        <v>RY4</v>
      </c>
      <c r="I3908" t="s">
        <v>7477</v>
      </c>
      <c r="J3908" t="s">
        <v>7476</v>
      </c>
    </row>
    <row r="3909" spans="7:10" x14ac:dyDescent="0.2">
      <c r="G3909" t="str">
        <f t="shared" si="144"/>
        <v>RY4DANESBURY</v>
      </c>
      <c r="H3909" t="str">
        <f t="shared" si="145"/>
        <v>RY4</v>
      </c>
      <c r="I3909" t="s">
        <v>7479</v>
      </c>
      <c r="J3909" t="s">
        <v>7478</v>
      </c>
    </row>
    <row r="3910" spans="7:10" x14ac:dyDescent="0.2">
      <c r="G3910" t="str">
        <f t="shared" si="144"/>
        <v>RY4GARSTON CLINC</v>
      </c>
      <c r="H3910" t="str">
        <f t="shared" si="145"/>
        <v>RY4</v>
      </c>
      <c r="I3910" t="s">
        <v>7481</v>
      </c>
      <c r="J3910" t="s">
        <v>7480</v>
      </c>
    </row>
    <row r="3911" spans="7:10" x14ac:dyDescent="0.2">
      <c r="G3911" t="str">
        <f t="shared" si="144"/>
        <v>RY4GOSSOMS END ELDERLY CARE UNIT</v>
      </c>
      <c r="H3911" t="str">
        <f t="shared" si="145"/>
        <v>RY4</v>
      </c>
      <c r="I3911" t="s">
        <v>7483</v>
      </c>
      <c r="J3911" t="s">
        <v>7482</v>
      </c>
    </row>
    <row r="3912" spans="7:10" x14ac:dyDescent="0.2">
      <c r="G3912" t="str">
        <f t="shared" si="144"/>
        <v>RY4HARPENDEN MEMORIAL HOSPITAL</v>
      </c>
      <c r="H3912" t="str">
        <f t="shared" si="145"/>
        <v>RY4</v>
      </c>
      <c r="I3912" t="s">
        <v>870</v>
      </c>
      <c r="J3912" t="s">
        <v>7484</v>
      </c>
    </row>
    <row r="3913" spans="7:10" x14ac:dyDescent="0.2">
      <c r="G3913" t="str">
        <f t="shared" si="144"/>
        <v>RY4HEMEL HEMPSTEAD GENERAL HOSPITAL</v>
      </c>
      <c r="H3913" t="str">
        <f t="shared" si="145"/>
        <v>RY4</v>
      </c>
      <c r="I3913" t="s">
        <v>5352</v>
      </c>
      <c r="J3913" t="s">
        <v>7485</v>
      </c>
    </row>
    <row r="3914" spans="7:10" x14ac:dyDescent="0.2">
      <c r="G3914" t="str">
        <f t="shared" si="144"/>
        <v>RY4HERTFORD COUNTY HOSPITAL</v>
      </c>
      <c r="H3914" t="str">
        <f t="shared" si="145"/>
        <v>RY4</v>
      </c>
      <c r="I3914" t="s">
        <v>5223</v>
      </c>
      <c r="J3914" t="s">
        <v>7486</v>
      </c>
    </row>
    <row r="3915" spans="7:10" x14ac:dyDescent="0.2">
      <c r="G3915" t="str">
        <f t="shared" si="144"/>
        <v>RY4HERTFORDSHIRE &amp; ESSEX HOSPITAL</v>
      </c>
      <c r="H3915" t="str">
        <f t="shared" si="145"/>
        <v>RY4</v>
      </c>
      <c r="I3915" t="s">
        <v>7488</v>
      </c>
      <c r="J3915" t="s">
        <v>7487</v>
      </c>
    </row>
    <row r="3916" spans="7:10" x14ac:dyDescent="0.2">
      <c r="G3916" t="str">
        <f t="shared" si="144"/>
        <v>RY4HITCHIN HOSPITAL</v>
      </c>
      <c r="H3916" t="str">
        <f t="shared" si="145"/>
        <v>RY4</v>
      </c>
      <c r="I3916" t="s">
        <v>7490</v>
      </c>
      <c r="J3916" t="s">
        <v>7489</v>
      </c>
    </row>
    <row r="3917" spans="7:10" x14ac:dyDescent="0.2">
      <c r="G3917" t="str">
        <f t="shared" si="144"/>
        <v>RY4HOLYWELL</v>
      </c>
      <c r="H3917" t="str">
        <f t="shared" si="145"/>
        <v>RY4</v>
      </c>
      <c r="I3917" t="s">
        <v>7492</v>
      </c>
      <c r="J3917" t="s">
        <v>7491</v>
      </c>
    </row>
    <row r="3918" spans="7:10" x14ac:dyDescent="0.2">
      <c r="G3918" t="str">
        <f t="shared" si="144"/>
        <v>RY4KINGSLEY GREEN</v>
      </c>
      <c r="H3918" t="str">
        <f t="shared" si="145"/>
        <v>RY4</v>
      </c>
      <c r="I3918" t="s">
        <v>5357</v>
      </c>
      <c r="J3918" t="s">
        <v>7493</v>
      </c>
    </row>
    <row r="3919" spans="7:10" x14ac:dyDescent="0.2">
      <c r="G3919" t="str">
        <f t="shared" si="144"/>
        <v xml:space="preserve">RY4LANGLEY HOUSE </v>
      </c>
      <c r="H3919" t="str">
        <f t="shared" si="145"/>
        <v>RY4</v>
      </c>
      <c r="I3919" t="s">
        <v>7495</v>
      </c>
      <c r="J3919" t="s">
        <v>7494</v>
      </c>
    </row>
    <row r="3920" spans="7:10" x14ac:dyDescent="0.2">
      <c r="G3920" t="str">
        <f t="shared" si="144"/>
        <v>RY4LANGTON</v>
      </c>
      <c r="H3920" t="str">
        <f t="shared" si="145"/>
        <v>RY4</v>
      </c>
      <c r="I3920" t="s">
        <v>7497</v>
      </c>
      <c r="J3920" t="s">
        <v>7496</v>
      </c>
    </row>
    <row r="3921" spans="7:10" x14ac:dyDescent="0.2">
      <c r="G3921" t="str">
        <f t="shared" si="144"/>
        <v>RY4NASCOT LAWN</v>
      </c>
      <c r="H3921" t="str">
        <f t="shared" si="145"/>
        <v>RY4</v>
      </c>
      <c r="I3921" t="s">
        <v>5388</v>
      </c>
      <c r="J3921" t="s">
        <v>7498</v>
      </c>
    </row>
    <row r="3922" spans="7:10" x14ac:dyDescent="0.2">
      <c r="G3922" t="str">
        <f t="shared" si="144"/>
        <v>RY4NIGHTINGALE COTTAGES</v>
      </c>
      <c r="H3922" t="str">
        <f t="shared" si="145"/>
        <v>RY4</v>
      </c>
      <c r="I3922" t="s">
        <v>7500</v>
      </c>
      <c r="J3922" t="s">
        <v>7499</v>
      </c>
    </row>
    <row r="3923" spans="7:10" x14ac:dyDescent="0.2">
      <c r="G3923" t="str">
        <f t="shared" si="144"/>
        <v>RY4POTTERS BAR COMMUNITY HOSPITAL</v>
      </c>
      <c r="H3923" t="str">
        <f t="shared" si="145"/>
        <v>RY4</v>
      </c>
      <c r="I3923" t="s">
        <v>7502</v>
      </c>
      <c r="J3923" t="s">
        <v>7501</v>
      </c>
    </row>
    <row r="3924" spans="7:10" x14ac:dyDescent="0.2">
      <c r="G3924" t="str">
        <f t="shared" si="144"/>
        <v>RY4QE2</v>
      </c>
      <c r="H3924" t="str">
        <f t="shared" si="145"/>
        <v>RY4</v>
      </c>
      <c r="I3924" t="s">
        <v>7504</v>
      </c>
      <c r="J3924" t="s">
        <v>7503</v>
      </c>
    </row>
    <row r="3925" spans="7:10" x14ac:dyDescent="0.2">
      <c r="G3925" t="str">
        <f t="shared" si="144"/>
        <v>RY4QUEEN VICTORIA MEMORIAL HOSPITAL</v>
      </c>
      <c r="H3925" t="str">
        <f t="shared" si="145"/>
        <v>RY4</v>
      </c>
      <c r="I3925" t="s">
        <v>5196</v>
      </c>
      <c r="J3925" t="s">
        <v>7505</v>
      </c>
    </row>
    <row r="3926" spans="7:10" x14ac:dyDescent="0.2">
      <c r="G3926" t="str">
        <f t="shared" si="144"/>
        <v>RY4ROYSTON HOSPITAL</v>
      </c>
      <c r="H3926" t="str">
        <f t="shared" si="145"/>
        <v>RY4</v>
      </c>
      <c r="I3926" t="s">
        <v>1650</v>
      </c>
      <c r="J3926" t="s">
        <v>7506</v>
      </c>
    </row>
    <row r="3927" spans="7:10" x14ac:dyDescent="0.2">
      <c r="G3927" t="str">
        <f t="shared" si="144"/>
        <v>RY4RUNCIE UNIT</v>
      </c>
      <c r="H3927" t="str">
        <f t="shared" si="145"/>
        <v>RY4</v>
      </c>
      <c r="I3927" t="s">
        <v>7508</v>
      </c>
      <c r="J3927" t="s">
        <v>7507</v>
      </c>
    </row>
    <row r="3928" spans="7:10" x14ac:dyDescent="0.2">
      <c r="G3928" t="str">
        <f t="shared" si="144"/>
        <v>RY4SOPWELL</v>
      </c>
      <c r="H3928" t="str">
        <f t="shared" si="145"/>
        <v>RY4</v>
      </c>
      <c r="I3928" t="s">
        <v>7510</v>
      </c>
      <c r="J3928" t="s">
        <v>7509</v>
      </c>
    </row>
    <row r="3929" spans="7:10" x14ac:dyDescent="0.2">
      <c r="G3929" t="str">
        <f t="shared" si="144"/>
        <v>RY4ST NICHOLAS</v>
      </c>
      <c r="H3929" t="str">
        <f t="shared" si="145"/>
        <v>RY4</v>
      </c>
      <c r="I3929" t="s">
        <v>7512</v>
      </c>
      <c r="J3929" t="s">
        <v>7511</v>
      </c>
    </row>
    <row r="3930" spans="7:10" x14ac:dyDescent="0.2">
      <c r="G3930" t="str">
        <f t="shared" si="144"/>
        <v>RY5JOHN COUPLAND COMMUNITY HOSPITAL</v>
      </c>
      <c r="H3930" t="str">
        <f t="shared" si="145"/>
        <v>RY5</v>
      </c>
      <c r="I3930" t="s">
        <v>7514</v>
      </c>
      <c r="J3930" t="s">
        <v>7513</v>
      </c>
    </row>
    <row r="3931" spans="7:10" x14ac:dyDescent="0.2">
      <c r="G3931" t="str">
        <f t="shared" si="144"/>
        <v>RY5LINCOLN COUNTY HOSPITAL</v>
      </c>
      <c r="H3931" t="str">
        <f t="shared" si="145"/>
        <v>RY5</v>
      </c>
      <c r="I3931" t="s">
        <v>5158</v>
      </c>
      <c r="J3931" t="s">
        <v>14160</v>
      </c>
    </row>
    <row r="3932" spans="7:10" x14ac:dyDescent="0.2">
      <c r="G3932" t="str">
        <f t="shared" ref="G3932:G3993" si="146">H3932&amp;I3932</f>
        <v>RY5LOUTH COMMUNITY HOSPITAL</v>
      </c>
      <c r="H3932" t="str">
        <f t="shared" si="145"/>
        <v>RY5</v>
      </c>
      <c r="I3932" t="s">
        <v>7516</v>
      </c>
      <c r="J3932" t="s">
        <v>7515</v>
      </c>
    </row>
    <row r="3933" spans="7:10" x14ac:dyDescent="0.2">
      <c r="G3933" t="str">
        <f t="shared" si="146"/>
        <v>RY5SKEGNESS HOSPITAL</v>
      </c>
      <c r="H3933" t="str">
        <f t="shared" si="145"/>
        <v>RY5</v>
      </c>
      <c r="I3933" t="s">
        <v>7518</v>
      </c>
      <c r="J3933" t="s">
        <v>7517</v>
      </c>
    </row>
    <row r="3934" spans="7:10" x14ac:dyDescent="0.2">
      <c r="G3934" t="str">
        <f t="shared" si="146"/>
        <v>RY5THE BUTTERFLY HOSPICE</v>
      </c>
      <c r="H3934" t="str">
        <f t="shared" si="145"/>
        <v>RY5</v>
      </c>
      <c r="I3934" t="s">
        <v>7520</v>
      </c>
      <c r="J3934" t="s">
        <v>7519</v>
      </c>
    </row>
    <row r="3935" spans="7:10" x14ac:dyDescent="0.2">
      <c r="G3935" t="str">
        <f t="shared" si="146"/>
        <v>RY5THE JOHNSON COMMUNITY HOSPITAL</v>
      </c>
      <c r="H3935" t="str">
        <f t="shared" ref="H3935:H3996" si="147">LEFT(J3935,3)</f>
        <v>RY5</v>
      </c>
      <c r="I3935" t="s">
        <v>5166</v>
      </c>
      <c r="J3935" t="s">
        <v>7521</v>
      </c>
    </row>
    <row r="3936" spans="7:10" x14ac:dyDescent="0.2">
      <c r="G3936" t="str">
        <f t="shared" si="146"/>
        <v>RY6ARMLEY MOOR HEALTH CENTRE</v>
      </c>
      <c r="H3936" t="str">
        <f t="shared" si="147"/>
        <v>RY6</v>
      </c>
      <c r="I3936" t="s">
        <v>7523</v>
      </c>
      <c r="J3936" t="s">
        <v>7522</v>
      </c>
    </row>
    <row r="3937" spans="7:10" x14ac:dyDescent="0.2">
      <c r="G3937" t="str">
        <f t="shared" si="146"/>
        <v>RY6BECKETTS PARK</v>
      </c>
      <c r="H3937" t="str">
        <f t="shared" si="147"/>
        <v>RY6</v>
      </c>
      <c r="I3937" t="s">
        <v>7525</v>
      </c>
      <c r="J3937" t="s">
        <v>7524</v>
      </c>
    </row>
    <row r="3938" spans="7:10" x14ac:dyDescent="0.2">
      <c r="G3938" t="str">
        <f t="shared" si="146"/>
        <v>RY6BEESTON HILL COMMUNITY HEALTH CENTRE</v>
      </c>
      <c r="H3938" t="str">
        <f t="shared" si="147"/>
        <v>RY6</v>
      </c>
      <c r="I3938" t="s">
        <v>7527</v>
      </c>
      <c r="J3938" t="s">
        <v>7526</v>
      </c>
    </row>
    <row r="3939" spans="7:10" x14ac:dyDescent="0.2">
      <c r="G3939" t="str">
        <f t="shared" si="146"/>
        <v>RY6BEESTON VILLAGE SURGERY</v>
      </c>
      <c r="H3939" t="str">
        <f t="shared" si="147"/>
        <v>RY6</v>
      </c>
      <c r="I3939" t="s">
        <v>7529</v>
      </c>
      <c r="J3939" t="s">
        <v>7528</v>
      </c>
    </row>
    <row r="3940" spans="7:10" x14ac:dyDescent="0.2">
      <c r="G3940" t="str">
        <f t="shared" si="146"/>
        <v>RY6BRAMLEY CLINIC</v>
      </c>
      <c r="H3940" t="str">
        <f t="shared" si="147"/>
        <v>RY6</v>
      </c>
      <c r="I3940" t="s">
        <v>7531</v>
      </c>
      <c r="J3940" t="s">
        <v>7530</v>
      </c>
    </row>
    <row r="3941" spans="7:10" x14ac:dyDescent="0.2">
      <c r="G3941" t="str">
        <f t="shared" si="146"/>
        <v>RY6BURMANTOFTS HEALTH CENTRE</v>
      </c>
      <c r="H3941" t="str">
        <f t="shared" si="147"/>
        <v>RY6</v>
      </c>
      <c r="I3941" t="s">
        <v>7533</v>
      </c>
      <c r="J3941" t="s">
        <v>7532</v>
      </c>
    </row>
    <row r="3942" spans="7:10" x14ac:dyDescent="0.2">
      <c r="G3942" t="str">
        <f t="shared" si="146"/>
        <v>RY6CALVERLEY MEDICAL CENTRE</v>
      </c>
      <c r="H3942" t="str">
        <f t="shared" si="147"/>
        <v>RY6</v>
      </c>
      <c r="I3942" t="s">
        <v>7535</v>
      </c>
      <c r="J3942" t="s">
        <v>7534</v>
      </c>
    </row>
    <row r="3943" spans="7:10" x14ac:dyDescent="0.2">
      <c r="G3943" t="str">
        <f t="shared" si="146"/>
        <v>RY6CAMHS SERVICE (12A CLARENDON ROAD)</v>
      </c>
      <c r="H3943" t="str">
        <f t="shared" si="147"/>
        <v>RY6</v>
      </c>
      <c r="I3943" t="s">
        <v>7537</v>
      </c>
      <c r="J3943" t="s">
        <v>7536</v>
      </c>
    </row>
    <row r="3944" spans="7:10" x14ac:dyDescent="0.2">
      <c r="G3944" t="str">
        <f t="shared" si="146"/>
        <v>RY6CFU (SJUH)</v>
      </c>
      <c r="H3944" t="str">
        <f t="shared" si="147"/>
        <v>RY6</v>
      </c>
      <c r="I3944" t="s">
        <v>7539</v>
      </c>
      <c r="J3944" t="s">
        <v>7538</v>
      </c>
    </row>
    <row r="3945" spans="7:10" x14ac:dyDescent="0.2">
      <c r="G3945" t="str">
        <f t="shared" si="146"/>
        <v>RY6CHAPEL ALLERTON HOSPITAL (MUSCULOSKELETAL)</v>
      </c>
      <c r="H3945" t="str">
        <f t="shared" si="147"/>
        <v>RY6</v>
      </c>
      <c r="I3945" t="s">
        <v>7541</v>
      </c>
      <c r="J3945" t="s">
        <v>7540</v>
      </c>
    </row>
    <row r="3946" spans="7:10" x14ac:dyDescent="0.2">
      <c r="G3946" t="str">
        <f t="shared" si="146"/>
        <v>RY6CHAPELTOWN HEALTH CENTRE</v>
      </c>
      <c r="H3946" t="str">
        <f t="shared" si="147"/>
        <v>RY6</v>
      </c>
      <c r="I3946" t="s">
        <v>7543</v>
      </c>
      <c r="J3946" t="s">
        <v>7542</v>
      </c>
    </row>
    <row r="3947" spans="7:10" x14ac:dyDescent="0.2">
      <c r="G3947" t="str">
        <f t="shared" si="146"/>
        <v>RY6CHAPELTOWN IFSS</v>
      </c>
      <c r="H3947" t="str">
        <f t="shared" si="147"/>
        <v>RY6</v>
      </c>
      <c r="I3947" t="s">
        <v>7545</v>
      </c>
      <c r="J3947" t="s">
        <v>7544</v>
      </c>
    </row>
    <row r="3948" spans="7:10" x14ac:dyDescent="0.2">
      <c r="G3948" t="str">
        <f t="shared" si="146"/>
        <v>RY6COLTON MILL MEDICAL CENTRE</v>
      </c>
      <c r="H3948" t="str">
        <f t="shared" si="147"/>
        <v>RY6</v>
      </c>
      <c r="I3948" t="s">
        <v>7547</v>
      </c>
      <c r="J3948" t="s">
        <v>7546</v>
      </c>
    </row>
    <row r="3949" spans="7:10" x14ac:dyDescent="0.2">
      <c r="G3949" t="str">
        <f t="shared" si="146"/>
        <v>RY6CRAVEN ROAD MEDICAL PRACTICE</v>
      </c>
      <c r="H3949" t="str">
        <f t="shared" si="147"/>
        <v>RY6</v>
      </c>
      <c r="I3949" t="s">
        <v>7549</v>
      </c>
      <c r="J3949" t="s">
        <v>7548</v>
      </c>
    </row>
    <row r="3950" spans="7:10" x14ac:dyDescent="0.2">
      <c r="G3950" t="str">
        <f t="shared" si="146"/>
        <v>RY6CRINGLEBAR</v>
      </c>
      <c r="H3950" t="str">
        <f t="shared" si="147"/>
        <v>RY6</v>
      </c>
      <c r="I3950" t="s">
        <v>7551</v>
      </c>
      <c r="J3950" t="s">
        <v>7550</v>
      </c>
    </row>
    <row r="3951" spans="7:10" x14ac:dyDescent="0.2">
      <c r="G3951" t="str">
        <f t="shared" si="146"/>
        <v>RY6EAST LEEDS HEALTH CENTRE</v>
      </c>
      <c r="H3951" t="str">
        <f t="shared" si="147"/>
        <v>RY6</v>
      </c>
      <c r="I3951" t="s">
        <v>7553</v>
      </c>
      <c r="J3951" t="s">
        <v>7552</v>
      </c>
    </row>
    <row r="3952" spans="7:10" x14ac:dyDescent="0.2">
      <c r="G3952" t="str">
        <f t="shared" si="146"/>
        <v>RY6FOUNDRY LANE SURGERY</v>
      </c>
      <c r="H3952" t="str">
        <f t="shared" si="147"/>
        <v>RY6</v>
      </c>
      <c r="I3952" t="s">
        <v>7555</v>
      </c>
      <c r="J3952" t="s">
        <v>7554</v>
      </c>
    </row>
    <row r="3953" spans="7:10" x14ac:dyDescent="0.2">
      <c r="G3953" t="str">
        <f t="shared" si="146"/>
        <v>RY6GILDERSOME CLINIC</v>
      </c>
      <c r="H3953" t="str">
        <f t="shared" si="147"/>
        <v>RY6</v>
      </c>
      <c r="I3953" t="s">
        <v>7557</v>
      </c>
      <c r="J3953" t="s">
        <v>7556</v>
      </c>
    </row>
    <row r="3954" spans="7:10" x14ac:dyDescent="0.2">
      <c r="G3954" t="str">
        <f t="shared" si="146"/>
        <v>RY6GIPTON CLINIC</v>
      </c>
      <c r="H3954" t="str">
        <f t="shared" si="147"/>
        <v>RY6</v>
      </c>
      <c r="I3954" t="s">
        <v>7559</v>
      </c>
      <c r="J3954" t="s">
        <v>7558</v>
      </c>
    </row>
    <row r="3955" spans="7:10" x14ac:dyDescent="0.2">
      <c r="G3955" t="str">
        <f t="shared" si="146"/>
        <v>RY6GUISELEY CLINIC</v>
      </c>
      <c r="H3955" t="str">
        <f t="shared" si="147"/>
        <v>RY6</v>
      </c>
      <c r="I3955" t="s">
        <v>7561</v>
      </c>
      <c r="J3955" t="s">
        <v>7560</v>
      </c>
    </row>
    <row r="3956" spans="7:10" x14ac:dyDescent="0.2">
      <c r="G3956" t="str">
        <f t="shared" si="146"/>
        <v>RY6HALTON CLINIC</v>
      </c>
      <c r="H3956" t="str">
        <f t="shared" si="147"/>
        <v>RY6</v>
      </c>
      <c r="I3956" t="s">
        <v>7563</v>
      </c>
      <c r="J3956" t="s">
        <v>7562</v>
      </c>
    </row>
    <row r="3957" spans="7:10" x14ac:dyDescent="0.2">
      <c r="G3957" t="str">
        <f t="shared" si="146"/>
        <v>RY6HANNAH HOUSE</v>
      </c>
      <c r="H3957" t="str">
        <f t="shared" si="147"/>
        <v>RY6</v>
      </c>
      <c r="I3957" t="s">
        <v>7565</v>
      </c>
      <c r="J3957" t="s">
        <v>7564</v>
      </c>
    </row>
    <row r="3958" spans="7:10" x14ac:dyDescent="0.2">
      <c r="G3958" t="str">
        <f t="shared" si="146"/>
        <v>RY6HAREHILLS CHILDRENS CENTRE</v>
      </c>
      <c r="H3958" t="str">
        <f t="shared" si="147"/>
        <v>RY6</v>
      </c>
      <c r="I3958" t="s">
        <v>7567</v>
      </c>
      <c r="J3958" t="s">
        <v>7566</v>
      </c>
    </row>
    <row r="3959" spans="7:10" x14ac:dyDescent="0.2">
      <c r="G3959" t="str">
        <f t="shared" si="146"/>
        <v>RY6HARRY BOOTH HOUSE</v>
      </c>
      <c r="H3959" t="str">
        <f t="shared" si="147"/>
        <v>RY6</v>
      </c>
      <c r="I3959" t="s">
        <v>7569</v>
      </c>
      <c r="J3959" t="s">
        <v>7568</v>
      </c>
    </row>
    <row r="3960" spans="7:10" x14ac:dyDescent="0.2">
      <c r="G3960" t="str">
        <f t="shared" si="146"/>
        <v>RY6HAWTHORN HOUSE</v>
      </c>
      <c r="H3960" t="str">
        <f t="shared" si="147"/>
        <v>RY6</v>
      </c>
      <c r="I3960" t="s">
        <v>7571</v>
      </c>
      <c r="J3960" t="s">
        <v>7570</v>
      </c>
    </row>
    <row r="3961" spans="7:10" x14ac:dyDescent="0.2">
      <c r="G3961" t="str">
        <f t="shared" si="146"/>
        <v>RY6HAWTHORN SURGERY</v>
      </c>
      <c r="H3961" t="str">
        <f t="shared" si="147"/>
        <v>RY6</v>
      </c>
      <c r="I3961" t="s">
        <v>7573</v>
      </c>
      <c r="J3961" t="s">
        <v>7572</v>
      </c>
    </row>
    <row r="3962" spans="7:10" x14ac:dyDescent="0.2">
      <c r="G3962" t="str">
        <f t="shared" si="146"/>
        <v>RY6HIGHFIELD MEDICAL CENTRE</v>
      </c>
      <c r="H3962" t="str">
        <f t="shared" si="147"/>
        <v>RY6</v>
      </c>
      <c r="I3962" t="s">
        <v>7575</v>
      </c>
      <c r="J3962" t="s">
        <v>7574</v>
      </c>
    </row>
    <row r="3963" spans="7:10" x14ac:dyDescent="0.2">
      <c r="G3963" t="str">
        <f t="shared" si="146"/>
        <v>RY6HILLFOOT SURGERY</v>
      </c>
      <c r="H3963" t="str">
        <f t="shared" si="147"/>
        <v>RY6</v>
      </c>
      <c r="I3963" t="s">
        <v>7577</v>
      </c>
      <c r="J3963" t="s">
        <v>7576</v>
      </c>
    </row>
    <row r="3964" spans="7:10" x14ac:dyDescent="0.2">
      <c r="G3964" t="str">
        <f t="shared" si="146"/>
        <v>RY6HOLT PARK HEALTH CENTRE</v>
      </c>
      <c r="H3964" t="str">
        <f t="shared" si="147"/>
        <v>RY6</v>
      </c>
      <c r="I3964" t="s">
        <v>7579</v>
      </c>
      <c r="J3964" t="s">
        <v>7578</v>
      </c>
    </row>
    <row r="3965" spans="7:10" x14ac:dyDescent="0.2">
      <c r="G3965" t="str">
        <f t="shared" si="146"/>
        <v>RY6HORSFORTH CLINIC</v>
      </c>
      <c r="H3965" t="str">
        <f t="shared" si="147"/>
        <v>RY6</v>
      </c>
      <c r="I3965" t="s">
        <v>7581</v>
      </c>
      <c r="J3965" t="s">
        <v>7580</v>
      </c>
    </row>
    <row r="3966" spans="7:10" x14ac:dyDescent="0.2">
      <c r="G3966" t="str">
        <f t="shared" si="146"/>
        <v>RY6HUNSLET HEALTH CENTRE</v>
      </c>
      <c r="H3966" t="str">
        <f t="shared" si="147"/>
        <v>RY6</v>
      </c>
      <c r="I3966" t="s">
        <v>7583</v>
      </c>
      <c r="J3966" t="s">
        <v>7582</v>
      </c>
    </row>
    <row r="3967" spans="7:10" x14ac:dyDescent="0.2">
      <c r="G3967" t="str">
        <f t="shared" si="146"/>
        <v>RY6IRELAND WOOD SURGERY</v>
      </c>
      <c r="H3967" t="str">
        <f t="shared" si="147"/>
        <v>RY6</v>
      </c>
      <c r="I3967" t="s">
        <v>7585</v>
      </c>
      <c r="J3967" t="s">
        <v>7584</v>
      </c>
    </row>
    <row r="3968" spans="7:10" x14ac:dyDescent="0.2">
      <c r="G3968" t="str">
        <f t="shared" si="146"/>
        <v>RY6KIPPAX HEALTH CENTRE</v>
      </c>
      <c r="H3968" t="str">
        <f t="shared" si="147"/>
        <v>RY6</v>
      </c>
      <c r="I3968" t="s">
        <v>7587</v>
      </c>
      <c r="J3968" t="s">
        <v>7586</v>
      </c>
    </row>
    <row r="3969" spans="7:10" x14ac:dyDescent="0.2">
      <c r="G3969" t="str">
        <f t="shared" si="146"/>
        <v>RY6KIRKSTALL HEALTH CENTRE</v>
      </c>
      <c r="H3969" t="str">
        <f t="shared" si="147"/>
        <v>RY6</v>
      </c>
      <c r="I3969" t="s">
        <v>7589</v>
      </c>
      <c r="J3969" t="s">
        <v>7588</v>
      </c>
    </row>
    <row r="3970" spans="7:10" x14ac:dyDescent="0.2">
      <c r="G3970" t="str">
        <f t="shared" si="146"/>
        <v>RY6KIRKSTALL LANE MEDICAL CENTRE</v>
      </c>
      <c r="H3970" t="str">
        <f t="shared" si="147"/>
        <v>RY6</v>
      </c>
      <c r="I3970" t="s">
        <v>7591</v>
      </c>
      <c r="J3970" t="s">
        <v>7590</v>
      </c>
    </row>
    <row r="3971" spans="7:10" x14ac:dyDescent="0.2">
      <c r="G3971" t="str">
        <f t="shared" si="146"/>
        <v>RY6LEAFIELD CLINIC</v>
      </c>
      <c r="H3971" t="str">
        <f t="shared" si="147"/>
        <v>RY6</v>
      </c>
      <c r="I3971" t="s">
        <v>7593</v>
      </c>
      <c r="J3971" t="s">
        <v>7592</v>
      </c>
    </row>
    <row r="3972" spans="7:10" x14ac:dyDescent="0.2">
      <c r="G3972" t="str">
        <f t="shared" si="146"/>
        <v>RY6LEEDS CITY COLLEGE - HORSFORTH CAMPUS</v>
      </c>
      <c r="H3972" t="str">
        <f t="shared" si="147"/>
        <v>RY6</v>
      </c>
      <c r="I3972" t="s">
        <v>7595</v>
      </c>
      <c r="J3972" t="s">
        <v>7594</v>
      </c>
    </row>
    <row r="3973" spans="7:10" x14ac:dyDescent="0.2">
      <c r="G3973" t="str">
        <f t="shared" si="146"/>
        <v>RY6LEEDS CITY COLLEGE - PARK LANE CAMPUS</v>
      </c>
      <c r="H3973" t="str">
        <f t="shared" si="147"/>
        <v>RY6</v>
      </c>
      <c r="I3973" t="s">
        <v>7597</v>
      </c>
      <c r="J3973" t="s">
        <v>7596</v>
      </c>
    </row>
    <row r="3974" spans="7:10" x14ac:dyDescent="0.2">
      <c r="G3974" t="str">
        <f t="shared" si="146"/>
        <v>RY6LEEDS CITY COLLEGE - THOMAS DANBY CAMPUS</v>
      </c>
      <c r="H3974" t="str">
        <f t="shared" si="147"/>
        <v>RY6</v>
      </c>
      <c r="I3974" t="s">
        <v>7599</v>
      </c>
      <c r="J3974" t="s">
        <v>7598</v>
      </c>
    </row>
    <row r="3975" spans="7:10" x14ac:dyDescent="0.2">
      <c r="G3975" t="str">
        <f t="shared" si="146"/>
        <v>RY6LEEDS COMMUNITY EQUIPMENT SERVICE</v>
      </c>
      <c r="H3975" t="str">
        <f t="shared" si="147"/>
        <v>RY6</v>
      </c>
      <c r="I3975" t="s">
        <v>7601</v>
      </c>
      <c r="J3975" t="s">
        <v>7600</v>
      </c>
    </row>
    <row r="3976" spans="7:10" x14ac:dyDescent="0.2">
      <c r="G3976" t="str">
        <f t="shared" si="146"/>
        <v>RY6LEEDS GENERAL INFIRMARY</v>
      </c>
      <c r="H3976" t="str">
        <f t="shared" si="147"/>
        <v>RY6</v>
      </c>
      <c r="I3976" t="s">
        <v>1542</v>
      </c>
      <c r="J3976" t="s">
        <v>7602</v>
      </c>
    </row>
    <row r="3977" spans="7:10" x14ac:dyDescent="0.2">
      <c r="G3977" t="str">
        <f t="shared" si="146"/>
        <v>RY6LEEDS STUDENT MEDICAL PRACTICE</v>
      </c>
      <c r="H3977" t="str">
        <f t="shared" si="147"/>
        <v>RY6</v>
      </c>
      <c r="I3977" t="s">
        <v>7604</v>
      </c>
      <c r="J3977" t="s">
        <v>7603</v>
      </c>
    </row>
    <row r="3978" spans="7:10" x14ac:dyDescent="0.2">
      <c r="G3978" t="str">
        <f t="shared" si="146"/>
        <v>RY6LITTLE WOODHOUSE HALL</v>
      </c>
      <c r="H3978" t="str">
        <f t="shared" si="147"/>
        <v>RY6</v>
      </c>
      <c r="I3978" t="s">
        <v>7606</v>
      </c>
      <c r="J3978" t="s">
        <v>7605</v>
      </c>
    </row>
    <row r="3979" spans="7:10" x14ac:dyDescent="0.2">
      <c r="G3979" t="str">
        <f t="shared" si="146"/>
        <v>RY6MANOR PARK SURGERY</v>
      </c>
      <c r="H3979" t="str">
        <f t="shared" si="147"/>
        <v>RY6</v>
      </c>
      <c r="I3979" t="s">
        <v>7608</v>
      </c>
      <c r="J3979" t="s">
        <v>7607</v>
      </c>
    </row>
    <row r="3980" spans="7:10" x14ac:dyDescent="0.2">
      <c r="G3980" t="str">
        <f t="shared" si="146"/>
        <v>RY6MEANWOOD HEALTH CENTRE</v>
      </c>
      <c r="H3980" t="str">
        <f t="shared" si="147"/>
        <v>RY6</v>
      </c>
      <c r="I3980" t="s">
        <v>7610</v>
      </c>
      <c r="J3980" t="s">
        <v>7609</v>
      </c>
    </row>
    <row r="3981" spans="7:10" x14ac:dyDescent="0.2">
      <c r="G3981" t="str">
        <f t="shared" si="146"/>
        <v>RY6MIDDLETON COMMUNITY HEALTH CENTRE</v>
      </c>
      <c r="H3981" t="str">
        <f t="shared" si="147"/>
        <v>RY6</v>
      </c>
      <c r="I3981" t="s">
        <v>7612</v>
      </c>
      <c r="J3981" t="s">
        <v>7611</v>
      </c>
    </row>
    <row r="3982" spans="7:10" x14ac:dyDescent="0.2">
      <c r="G3982" t="str">
        <f t="shared" si="146"/>
        <v>RY6MORLEY HEALTH CENTRE</v>
      </c>
      <c r="H3982" t="str">
        <f t="shared" si="147"/>
        <v>RY6</v>
      </c>
      <c r="I3982" t="s">
        <v>7614</v>
      </c>
      <c r="J3982" t="s">
        <v>7613</v>
      </c>
    </row>
    <row r="3983" spans="7:10" x14ac:dyDescent="0.2">
      <c r="G3983" t="str">
        <f t="shared" si="146"/>
        <v>RY6NEW CROFT SURGERY</v>
      </c>
      <c r="H3983" t="str">
        <f t="shared" si="147"/>
        <v>RY6</v>
      </c>
      <c r="I3983" t="s">
        <v>7616</v>
      </c>
      <c r="J3983" t="s">
        <v>7615</v>
      </c>
    </row>
    <row r="3984" spans="7:10" x14ac:dyDescent="0.2">
      <c r="G3984" t="str">
        <f t="shared" si="146"/>
        <v>RY6NORTH WEST HOUSE (PCT HQ)</v>
      </c>
      <c r="H3984" t="str">
        <f t="shared" si="147"/>
        <v>RY6</v>
      </c>
      <c r="I3984" t="s">
        <v>7618</v>
      </c>
      <c r="J3984" t="s">
        <v>7617</v>
      </c>
    </row>
    <row r="3985" spans="7:10" x14ac:dyDescent="0.2">
      <c r="G3985" t="str">
        <f t="shared" si="146"/>
        <v>RY6OFFENDER HEALTHCARE - LEEDS</v>
      </c>
      <c r="H3985" t="str">
        <f t="shared" si="147"/>
        <v>RY6</v>
      </c>
      <c r="I3985" t="s">
        <v>7620</v>
      </c>
      <c r="J3985" t="s">
        <v>7619</v>
      </c>
    </row>
    <row r="3986" spans="7:10" x14ac:dyDescent="0.2">
      <c r="G3986" t="str">
        <f t="shared" si="146"/>
        <v>RY6OFFENDER HEALTHCARE - WEALSTUN</v>
      </c>
      <c r="H3986" t="str">
        <f t="shared" si="147"/>
        <v>RY6</v>
      </c>
      <c r="I3986" t="s">
        <v>7622</v>
      </c>
      <c r="J3986" t="s">
        <v>7621</v>
      </c>
    </row>
    <row r="3987" spans="7:10" x14ac:dyDescent="0.2">
      <c r="G3987" t="str">
        <f t="shared" si="146"/>
        <v>RY6OFFENDER HEALTHCARE - WETHERBY</v>
      </c>
      <c r="H3987" t="str">
        <f t="shared" si="147"/>
        <v>RY6</v>
      </c>
      <c r="I3987" t="s">
        <v>7624</v>
      </c>
      <c r="J3987" t="s">
        <v>7623</v>
      </c>
    </row>
    <row r="3988" spans="7:10" x14ac:dyDescent="0.2">
      <c r="G3988" t="str">
        <f t="shared" si="146"/>
        <v>RY6OSMONDTHORPE ONE STOP SHOP</v>
      </c>
      <c r="H3988" t="str">
        <f t="shared" si="147"/>
        <v>RY6</v>
      </c>
      <c r="I3988" t="s">
        <v>7626</v>
      </c>
      <c r="J3988" t="s">
        <v>7625</v>
      </c>
    </row>
    <row r="3989" spans="7:10" x14ac:dyDescent="0.2">
      <c r="G3989" t="str">
        <f t="shared" si="146"/>
        <v>RY6OTLEY CLINIC</v>
      </c>
      <c r="H3989" t="str">
        <f t="shared" si="147"/>
        <v>RY6</v>
      </c>
      <c r="I3989" t="s">
        <v>7628</v>
      </c>
      <c r="J3989" t="s">
        <v>7627</v>
      </c>
    </row>
    <row r="3990" spans="7:10" x14ac:dyDescent="0.2">
      <c r="G3990" t="str">
        <f t="shared" si="146"/>
        <v>RY6PARK EDGE MEDICAL CENTRE</v>
      </c>
      <c r="H3990" t="str">
        <f t="shared" si="147"/>
        <v>RY6</v>
      </c>
      <c r="I3990" t="s">
        <v>7630</v>
      </c>
      <c r="J3990" t="s">
        <v>7629</v>
      </c>
    </row>
    <row r="3991" spans="7:10" x14ac:dyDescent="0.2">
      <c r="G3991" t="str">
        <f t="shared" si="146"/>
        <v>RY6PARK EDGE PRACTICE</v>
      </c>
      <c r="H3991" t="str">
        <f t="shared" si="147"/>
        <v>RY6</v>
      </c>
      <c r="I3991" t="s">
        <v>7632</v>
      </c>
      <c r="J3991" t="s">
        <v>7631</v>
      </c>
    </row>
    <row r="3992" spans="7:10" x14ac:dyDescent="0.2">
      <c r="G3992" t="str">
        <f t="shared" si="146"/>
        <v>RY6PARK ROAD MEDICAL CENTRE</v>
      </c>
      <c r="H3992" t="str">
        <f t="shared" si="147"/>
        <v>RY6</v>
      </c>
      <c r="I3992" t="s">
        <v>7634</v>
      </c>
      <c r="J3992" t="s">
        <v>7633</v>
      </c>
    </row>
    <row r="3993" spans="7:10" x14ac:dyDescent="0.2">
      <c r="G3993" t="str">
        <f t="shared" si="146"/>
        <v>RY6PARKSIDE COMMUNITY HEALTH CENTRE</v>
      </c>
      <c r="H3993" t="str">
        <f t="shared" si="147"/>
        <v>RY6</v>
      </c>
      <c r="I3993" t="s">
        <v>7636</v>
      </c>
      <c r="J3993" t="s">
        <v>7635</v>
      </c>
    </row>
    <row r="3994" spans="7:10" x14ac:dyDescent="0.2">
      <c r="G3994" t="str">
        <f t="shared" ref="G3994:G4044" si="148">H3994&amp;I3994</f>
        <v>RY6PRIORY VIEW MEDICAL CENTRE</v>
      </c>
      <c r="H3994" t="str">
        <f t="shared" si="147"/>
        <v>RY6</v>
      </c>
      <c r="I3994" t="s">
        <v>7638</v>
      </c>
      <c r="J3994" t="s">
        <v>7637</v>
      </c>
    </row>
    <row r="3995" spans="7:10" x14ac:dyDescent="0.2">
      <c r="G3995" t="str">
        <f t="shared" si="148"/>
        <v>RY6PUDSEY HEALTH CENTRE</v>
      </c>
      <c r="H3995" t="str">
        <f t="shared" si="147"/>
        <v>RY6</v>
      </c>
      <c r="I3995" t="s">
        <v>7640</v>
      </c>
      <c r="J3995" t="s">
        <v>7639</v>
      </c>
    </row>
    <row r="3996" spans="7:10" x14ac:dyDescent="0.2">
      <c r="G3996" t="str">
        <f t="shared" si="148"/>
        <v>RY6REGINALD CENTRE</v>
      </c>
      <c r="H3996" t="str">
        <f t="shared" si="147"/>
        <v>RY6</v>
      </c>
      <c r="I3996" t="s">
        <v>7642</v>
      </c>
      <c r="J3996" t="s">
        <v>7641</v>
      </c>
    </row>
    <row r="3997" spans="7:10" x14ac:dyDescent="0.2">
      <c r="G3997" t="str">
        <f t="shared" si="148"/>
        <v>RY6RICHMOND HOUSE</v>
      </c>
      <c r="H3997" t="str">
        <f t="shared" ref="H3997:H4047" si="149">LEFT(J3997,3)</f>
        <v>RY6</v>
      </c>
      <c r="I3997" t="s">
        <v>7644</v>
      </c>
      <c r="J3997" t="s">
        <v>7643</v>
      </c>
    </row>
    <row r="3998" spans="7:10" x14ac:dyDescent="0.2">
      <c r="G3998" t="str">
        <f t="shared" si="148"/>
        <v>RY6ROBIN LANE MEDICAL CENTRE</v>
      </c>
      <c r="H3998" t="str">
        <f t="shared" si="149"/>
        <v>RY6</v>
      </c>
      <c r="I3998" t="s">
        <v>7646</v>
      </c>
      <c r="J3998" t="s">
        <v>7645</v>
      </c>
    </row>
    <row r="3999" spans="7:10" x14ac:dyDescent="0.2">
      <c r="G3999" t="str">
        <f t="shared" si="148"/>
        <v>RY6ROTHWELL HEALTH CENTRE</v>
      </c>
      <c r="H3999" t="str">
        <f t="shared" si="149"/>
        <v>RY6</v>
      </c>
      <c r="I3999" t="s">
        <v>7648</v>
      </c>
      <c r="J3999" t="s">
        <v>7647</v>
      </c>
    </row>
    <row r="4000" spans="7:10" x14ac:dyDescent="0.2">
      <c r="G4000" t="str">
        <f t="shared" si="148"/>
        <v>RY6RUTLAND LODGE MEDICAL PRACTICE</v>
      </c>
      <c r="H4000" t="str">
        <f t="shared" si="149"/>
        <v>RY6</v>
      </c>
      <c r="I4000" t="s">
        <v>7650</v>
      </c>
      <c r="J4000" t="s">
        <v>7649</v>
      </c>
    </row>
    <row r="4001" spans="7:10" x14ac:dyDescent="0.2">
      <c r="G4001" t="str">
        <f t="shared" si="148"/>
        <v>RY6SCOTT HALL LEISURE CENTRE</v>
      </c>
      <c r="H4001" t="str">
        <f t="shared" si="149"/>
        <v>RY6</v>
      </c>
      <c r="I4001" t="s">
        <v>7652</v>
      </c>
      <c r="J4001" t="s">
        <v>7651</v>
      </c>
    </row>
    <row r="4002" spans="7:10" x14ac:dyDescent="0.2">
      <c r="G4002" t="str">
        <f t="shared" si="148"/>
        <v>RY6SEACROFT CLINIC</v>
      </c>
      <c r="H4002" t="str">
        <f t="shared" si="149"/>
        <v>RY6</v>
      </c>
      <c r="I4002" t="s">
        <v>7654</v>
      </c>
      <c r="J4002" t="s">
        <v>7653</v>
      </c>
    </row>
    <row r="4003" spans="7:10" x14ac:dyDescent="0.2">
      <c r="G4003" t="str">
        <f t="shared" si="148"/>
        <v>RY6SEACROFT HOSPITAL</v>
      </c>
      <c r="H4003" t="str">
        <f t="shared" si="149"/>
        <v>RY6</v>
      </c>
      <c r="I4003" t="s">
        <v>7656</v>
      </c>
      <c r="J4003" t="s">
        <v>7655</v>
      </c>
    </row>
    <row r="4004" spans="7:10" x14ac:dyDescent="0.2">
      <c r="G4004" t="str">
        <f t="shared" si="148"/>
        <v>RY6SEACROFT ONE STOP SHOP</v>
      </c>
      <c r="H4004" t="str">
        <f t="shared" si="149"/>
        <v>RY6</v>
      </c>
      <c r="I4004" t="s">
        <v>1586</v>
      </c>
      <c r="J4004" t="s">
        <v>7657</v>
      </c>
    </row>
    <row r="4005" spans="7:10" x14ac:dyDescent="0.2">
      <c r="G4005" t="str">
        <f t="shared" si="148"/>
        <v>RY6SHAFTSBURY HOUSE</v>
      </c>
      <c r="H4005" t="str">
        <f t="shared" si="149"/>
        <v>RY6</v>
      </c>
      <c r="I4005" t="s">
        <v>7659</v>
      </c>
      <c r="J4005" t="s">
        <v>7658</v>
      </c>
    </row>
    <row r="4006" spans="7:10" x14ac:dyDescent="0.2">
      <c r="G4006" t="str">
        <f t="shared" si="148"/>
        <v>RY6ST GEORGES CENTRE</v>
      </c>
      <c r="H4006" t="str">
        <f t="shared" si="149"/>
        <v>RY6</v>
      </c>
      <c r="I4006" t="s">
        <v>7661</v>
      </c>
      <c r="J4006" t="s">
        <v>7660</v>
      </c>
    </row>
    <row r="4007" spans="7:10" x14ac:dyDescent="0.2">
      <c r="G4007" t="str">
        <f t="shared" si="148"/>
        <v>RY6ST MARY'S HOSPITAL</v>
      </c>
      <c r="H4007" t="str">
        <f t="shared" si="149"/>
        <v>RY6</v>
      </c>
      <c r="I4007" t="s">
        <v>265</v>
      </c>
      <c r="J4007" t="s">
        <v>7662</v>
      </c>
    </row>
    <row r="4008" spans="7:10" x14ac:dyDescent="0.2">
      <c r="G4008" t="str">
        <f t="shared" si="148"/>
        <v>RY6STOCKDALE HOUSE</v>
      </c>
      <c r="H4008" t="str">
        <f t="shared" si="149"/>
        <v>RY6</v>
      </c>
      <c r="I4008" t="s">
        <v>7664</v>
      </c>
      <c r="J4008" t="s">
        <v>7663</v>
      </c>
    </row>
    <row r="4009" spans="7:10" x14ac:dyDescent="0.2">
      <c r="G4009" t="str">
        <f t="shared" si="148"/>
        <v>RY6STREET LANE PRACTICE</v>
      </c>
      <c r="H4009" t="str">
        <f t="shared" si="149"/>
        <v>RY6</v>
      </c>
      <c r="I4009" t="s">
        <v>7666</v>
      </c>
      <c r="J4009" t="s">
        <v>7665</v>
      </c>
    </row>
    <row r="4010" spans="7:10" x14ac:dyDescent="0.2">
      <c r="G4010" t="str">
        <f t="shared" si="148"/>
        <v>RY6SUNFIELD MEDICAL CENTRE</v>
      </c>
      <c r="H4010" t="str">
        <f t="shared" si="149"/>
        <v>RY6</v>
      </c>
      <c r="I4010" t="s">
        <v>7668</v>
      </c>
      <c r="J4010" t="s">
        <v>7667</v>
      </c>
    </row>
    <row r="4011" spans="7:10" x14ac:dyDescent="0.2">
      <c r="G4011" t="str">
        <f t="shared" si="148"/>
        <v>RY6SWILLINGTON CLINIC</v>
      </c>
      <c r="H4011" t="str">
        <f t="shared" si="149"/>
        <v>RY6</v>
      </c>
      <c r="I4011" t="s">
        <v>7670</v>
      </c>
      <c r="J4011" t="s">
        <v>7669</v>
      </c>
    </row>
    <row r="4012" spans="7:10" x14ac:dyDescent="0.2">
      <c r="G4012" t="str">
        <f t="shared" si="148"/>
        <v>RY6THORNTON MEDICAL CENTRE</v>
      </c>
      <c r="H4012" t="str">
        <f t="shared" si="149"/>
        <v>RY6</v>
      </c>
      <c r="I4012" t="s">
        <v>7672</v>
      </c>
      <c r="J4012" t="s">
        <v>7671</v>
      </c>
    </row>
    <row r="4013" spans="7:10" x14ac:dyDescent="0.2">
      <c r="G4013" t="str">
        <f t="shared" si="148"/>
        <v>RY6TINSHILL LANE SURGERY</v>
      </c>
      <c r="H4013" t="str">
        <f t="shared" si="149"/>
        <v>RY6</v>
      </c>
      <c r="I4013" t="s">
        <v>7674</v>
      </c>
      <c r="J4013" t="s">
        <v>7673</v>
      </c>
    </row>
    <row r="4014" spans="7:10" x14ac:dyDescent="0.2">
      <c r="G4014" t="str">
        <f t="shared" si="148"/>
        <v>RY6WEST LODGE SURGERY</v>
      </c>
      <c r="H4014" t="str">
        <f t="shared" si="149"/>
        <v>RY6</v>
      </c>
      <c r="I4014" t="s">
        <v>7676</v>
      </c>
      <c r="J4014" t="s">
        <v>7675</v>
      </c>
    </row>
    <row r="4015" spans="7:10" x14ac:dyDescent="0.2">
      <c r="G4015" t="str">
        <f t="shared" si="148"/>
        <v>RY6WESTGATE SURGERY</v>
      </c>
      <c r="H4015" t="str">
        <f t="shared" si="149"/>
        <v>RY6</v>
      </c>
      <c r="I4015" t="s">
        <v>7678</v>
      </c>
      <c r="J4015" t="s">
        <v>7677</v>
      </c>
    </row>
    <row r="4016" spans="7:10" x14ac:dyDescent="0.2">
      <c r="G4016" t="str">
        <f t="shared" si="148"/>
        <v>RY6WETHERBY HEALTH CENTRE</v>
      </c>
      <c r="H4016" t="str">
        <f t="shared" si="149"/>
        <v>RY6</v>
      </c>
      <c r="I4016" t="s">
        <v>7680</v>
      </c>
      <c r="J4016" t="s">
        <v>7679</v>
      </c>
    </row>
    <row r="4017" spans="7:10" x14ac:dyDescent="0.2">
      <c r="G4017" t="str">
        <f t="shared" si="148"/>
        <v>RY6WHARFEDALE HOSPITAL</v>
      </c>
      <c r="H4017" t="str">
        <f t="shared" si="149"/>
        <v>RY6</v>
      </c>
      <c r="I4017" t="s">
        <v>7682</v>
      </c>
      <c r="J4017" t="s">
        <v>7681</v>
      </c>
    </row>
    <row r="4018" spans="7:10" x14ac:dyDescent="0.2">
      <c r="G4018" t="str">
        <f t="shared" si="148"/>
        <v>RY6WHITEHALL SURGERY</v>
      </c>
      <c r="H4018" t="str">
        <f t="shared" si="149"/>
        <v>RY6</v>
      </c>
      <c r="I4018" t="s">
        <v>7684</v>
      </c>
      <c r="J4018" t="s">
        <v>7683</v>
      </c>
    </row>
    <row r="4019" spans="7:10" x14ac:dyDescent="0.2">
      <c r="G4019" t="str">
        <f t="shared" si="148"/>
        <v>RY6WIRA HOUSE</v>
      </c>
      <c r="H4019" t="str">
        <f t="shared" si="149"/>
        <v>RY6</v>
      </c>
      <c r="I4019" t="s">
        <v>7686</v>
      </c>
      <c r="J4019" t="s">
        <v>7685</v>
      </c>
    </row>
    <row r="4020" spans="7:10" x14ac:dyDescent="0.2">
      <c r="G4020" t="str">
        <f t="shared" si="148"/>
        <v>RY6WOODHOUSE HEALTH CENTRE</v>
      </c>
      <c r="H4020" t="str">
        <f t="shared" si="149"/>
        <v>RY6</v>
      </c>
      <c r="I4020" t="s">
        <v>7688</v>
      </c>
      <c r="J4020" t="s">
        <v>7687</v>
      </c>
    </row>
    <row r="4021" spans="7:10" x14ac:dyDescent="0.2">
      <c r="G4021" t="str">
        <f t="shared" si="148"/>
        <v>RY6WOODSLEY ROAD HEALTH CENTRE</v>
      </c>
      <c r="H4021" t="str">
        <f t="shared" si="149"/>
        <v>RY6</v>
      </c>
      <c r="I4021" t="s">
        <v>7690</v>
      </c>
      <c r="J4021" t="s">
        <v>7689</v>
      </c>
    </row>
    <row r="4022" spans="7:10" x14ac:dyDescent="0.2">
      <c r="G4022" t="str">
        <f t="shared" si="148"/>
        <v>RY6WORTLEY BECK HEALTH CENTRE</v>
      </c>
      <c r="H4022" t="str">
        <f t="shared" si="149"/>
        <v>RY6</v>
      </c>
      <c r="I4022" t="s">
        <v>7692</v>
      </c>
      <c r="J4022" t="s">
        <v>7691</v>
      </c>
    </row>
    <row r="4023" spans="7:10" x14ac:dyDescent="0.2">
      <c r="G4023" t="str">
        <f t="shared" si="148"/>
        <v>RY6YEADON HEALTH CENTRE</v>
      </c>
      <c r="H4023" t="str">
        <f t="shared" si="149"/>
        <v>RY6</v>
      </c>
      <c r="I4023" t="s">
        <v>7694</v>
      </c>
      <c r="J4023" t="s">
        <v>7693</v>
      </c>
    </row>
    <row r="4024" spans="7:10" x14ac:dyDescent="0.2">
      <c r="G4024" t="str">
        <f t="shared" si="148"/>
        <v>RY8AMBERLEY HOUSE</v>
      </c>
      <c r="H4024" t="str">
        <f t="shared" si="149"/>
        <v>RY8</v>
      </c>
      <c r="I4024" t="s">
        <v>7696</v>
      </c>
      <c r="J4024" t="s">
        <v>7695</v>
      </c>
    </row>
    <row r="4025" spans="7:10" x14ac:dyDescent="0.2">
      <c r="G4025" t="str">
        <f t="shared" si="148"/>
        <v>RY8ASH GREEN</v>
      </c>
      <c r="H4025" t="str">
        <f t="shared" si="149"/>
        <v>RY8</v>
      </c>
      <c r="I4025" t="s">
        <v>7698</v>
      </c>
      <c r="J4025" t="s">
        <v>7697</v>
      </c>
    </row>
    <row r="4026" spans="7:10" x14ac:dyDescent="0.2">
      <c r="G4026" t="str">
        <f t="shared" si="148"/>
        <v>RY8BABINGTON HOSPITAL</v>
      </c>
      <c r="H4026" t="str">
        <f t="shared" si="149"/>
        <v>RY8</v>
      </c>
      <c r="I4026" t="s">
        <v>7700</v>
      </c>
      <c r="J4026" t="s">
        <v>7699</v>
      </c>
    </row>
    <row r="4027" spans="7:10" x14ac:dyDescent="0.2">
      <c r="G4027" t="str">
        <f t="shared" si="148"/>
        <v>RY8BABINGTON HOSPITAL 2</v>
      </c>
      <c r="H4027" t="str">
        <f t="shared" si="149"/>
        <v>RY8</v>
      </c>
      <c r="I4027" t="s">
        <v>7702</v>
      </c>
      <c r="J4027" t="s">
        <v>7701</v>
      </c>
    </row>
    <row r="4028" spans="7:10" x14ac:dyDescent="0.2">
      <c r="G4028" t="str">
        <f t="shared" si="148"/>
        <v>RY8BOLSOVER HOSPITAL</v>
      </c>
      <c r="H4028" t="str">
        <f t="shared" si="149"/>
        <v>RY8</v>
      </c>
      <c r="I4028" t="s">
        <v>7704</v>
      </c>
      <c r="J4028" t="s">
        <v>7703</v>
      </c>
    </row>
    <row r="4029" spans="7:10" x14ac:dyDescent="0.2">
      <c r="G4029" t="str">
        <f t="shared" si="148"/>
        <v>RY8BUXTON COTTAGE HOSPITAL</v>
      </c>
      <c r="H4029" t="str">
        <f t="shared" si="149"/>
        <v>RY8</v>
      </c>
      <c r="I4029" t="s">
        <v>5231</v>
      </c>
      <c r="J4029" t="s">
        <v>7705</v>
      </c>
    </row>
    <row r="4030" spans="7:10" x14ac:dyDescent="0.2">
      <c r="G4030" t="str">
        <f t="shared" si="148"/>
        <v>RY8BUXTON HOSPITAL</v>
      </c>
      <c r="H4030" t="str">
        <f t="shared" si="149"/>
        <v>RY8</v>
      </c>
      <c r="I4030" t="s">
        <v>1501</v>
      </c>
      <c r="J4030" t="s">
        <v>7706</v>
      </c>
    </row>
    <row r="4031" spans="7:10" x14ac:dyDescent="0.2">
      <c r="G4031" t="str">
        <f t="shared" si="148"/>
        <v>RY8CARDIOLOGY - ILKESTON</v>
      </c>
      <c r="H4031" t="str">
        <f t="shared" si="149"/>
        <v>RY8</v>
      </c>
      <c r="I4031" t="s">
        <v>7708</v>
      </c>
      <c r="J4031" t="s">
        <v>7707</v>
      </c>
    </row>
    <row r="4032" spans="7:10" x14ac:dyDescent="0.2">
      <c r="G4032" t="str">
        <f t="shared" si="148"/>
        <v>RY8CARDIOLOGY - LONG EATON</v>
      </c>
      <c r="H4032" t="str">
        <f t="shared" si="149"/>
        <v>RY8</v>
      </c>
      <c r="I4032" t="s">
        <v>7710</v>
      </c>
      <c r="J4032" t="s">
        <v>7709</v>
      </c>
    </row>
    <row r="4033" spans="7:10" x14ac:dyDescent="0.2">
      <c r="G4033" t="str">
        <f t="shared" si="148"/>
        <v>RY8CAVENDISH HOSPITAL</v>
      </c>
      <c r="H4033" t="str">
        <f t="shared" si="149"/>
        <v>RY8</v>
      </c>
      <c r="I4033" t="s">
        <v>7712</v>
      </c>
      <c r="J4033" t="s">
        <v>7711</v>
      </c>
    </row>
    <row r="4034" spans="7:10" x14ac:dyDescent="0.2">
      <c r="G4034" t="str">
        <f t="shared" si="148"/>
        <v>RY8CLAY CROSS HOSPITAL</v>
      </c>
      <c r="H4034" t="str">
        <f t="shared" si="149"/>
        <v>RY8</v>
      </c>
      <c r="I4034" t="s">
        <v>7714</v>
      </c>
      <c r="J4034" t="s">
        <v>7713</v>
      </c>
    </row>
    <row r="4035" spans="7:10" x14ac:dyDescent="0.2">
      <c r="G4035" t="str">
        <f t="shared" si="148"/>
        <v>RY8DERBYSHIRE COUNTY PCT HEALTH PROMOTION</v>
      </c>
      <c r="H4035" t="str">
        <f t="shared" si="149"/>
        <v>RY8</v>
      </c>
      <c r="I4035" t="s">
        <v>7716</v>
      </c>
      <c r="J4035" t="s">
        <v>7715</v>
      </c>
    </row>
    <row r="4036" spans="7:10" x14ac:dyDescent="0.2">
      <c r="G4036" t="str">
        <f t="shared" si="148"/>
        <v>RY8DRONFIELD CIVIC HALL</v>
      </c>
      <c r="H4036" t="str">
        <f t="shared" si="149"/>
        <v>RY8</v>
      </c>
      <c r="I4036" t="s">
        <v>7718</v>
      </c>
      <c r="J4036" t="s">
        <v>7717</v>
      </c>
    </row>
    <row r="4037" spans="7:10" x14ac:dyDescent="0.2">
      <c r="G4037" t="str">
        <f t="shared" si="148"/>
        <v>RY8EAR NOSE &amp; THROAT - ILKESTON</v>
      </c>
      <c r="H4037" t="str">
        <f t="shared" si="149"/>
        <v>RY8</v>
      </c>
      <c r="I4037" t="s">
        <v>7720</v>
      </c>
      <c r="J4037" t="s">
        <v>7719</v>
      </c>
    </row>
    <row r="4038" spans="7:10" x14ac:dyDescent="0.2">
      <c r="G4038" t="str">
        <f t="shared" si="148"/>
        <v>RY8EAR NOSE &amp; THROAT HMH</v>
      </c>
      <c r="H4038" t="str">
        <f t="shared" si="149"/>
        <v>RY8</v>
      </c>
      <c r="I4038" t="s">
        <v>7722</v>
      </c>
      <c r="J4038" t="s">
        <v>7721</v>
      </c>
    </row>
    <row r="4039" spans="7:10" x14ac:dyDescent="0.2">
      <c r="G4039" t="str">
        <f t="shared" si="148"/>
        <v>RY8ENT - LONG EATON</v>
      </c>
      <c r="H4039" t="str">
        <f t="shared" si="149"/>
        <v>RY8</v>
      </c>
      <c r="I4039" t="s">
        <v>7724</v>
      </c>
      <c r="J4039" t="s">
        <v>7723</v>
      </c>
    </row>
    <row r="4040" spans="7:10" x14ac:dyDescent="0.2">
      <c r="G4040" t="str">
        <f t="shared" si="148"/>
        <v>RY8GASTROENTEROLOGY - HMH</v>
      </c>
      <c r="H4040" t="str">
        <f t="shared" si="149"/>
        <v>RY8</v>
      </c>
      <c r="I4040" t="s">
        <v>7726</v>
      </c>
      <c r="J4040" t="s">
        <v>7725</v>
      </c>
    </row>
    <row r="4041" spans="7:10" x14ac:dyDescent="0.2">
      <c r="G4041" t="str">
        <f t="shared" si="148"/>
        <v>RY8GASTROENTEROLOGY - ILKESTON</v>
      </c>
      <c r="H4041" t="str">
        <f t="shared" si="149"/>
        <v>RY8</v>
      </c>
      <c r="I4041" t="s">
        <v>7728</v>
      </c>
      <c r="J4041" t="s">
        <v>7727</v>
      </c>
    </row>
    <row r="4042" spans="7:10" x14ac:dyDescent="0.2">
      <c r="G4042" t="str">
        <f t="shared" si="148"/>
        <v>RY8GASTROENTEROLOGY - LONG EATON</v>
      </c>
      <c r="H4042" t="str">
        <f t="shared" si="149"/>
        <v>RY8</v>
      </c>
      <c r="I4042" t="s">
        <v>7730</v>
      </c>
      <c r="J4042" t="s">
        <v>7729</v>
      </c>
    </row>
    <row r="4043" spans="7:10" x14ac:dyDescent="0.2">
      <c r="G4043" t="str">
        <f t="shared" si="148"/>
        <v>RY8GASTROENTEROLOGY - RIPLEY</v>
      </c>
      <c r="H4043" t="str">
        <f t="shared" si="149"/>
        <v>RY8</v>
      </c>
      <c r="I4043" t="s">
        <v>7732</v>
      </c>
      <c r="J4043" t="s">
        <v>7731</v>
      </c>
    </row>
    <row r="4044" spans="7:10" x14ac:dyDescent="0.2">
      <c r="G4044" t="str">
        <f t="shared" si="148"/>
        <v>RY8GERIATRIC MEDICINE</v>
      </c>
      <c r="H4044" t="str">
        <f t="shared" si="149"/>
        <v>RY8</v>
      </c>
      <c r="I4044" t="s">
        <v>7734</v>
      </c>
      <c r="J4044" t="s">
        <v>7733</v>
      </c>
    </row>
    <row r="4045" spans="7:10" x14ac:dyDescent="0.2">
      <c r="G4045" t="str">
        <f t="shared" ref="G4045:G4091" si="150">H4045&amp;I4045</f>
        <v>RY8GERIATRIC MEDICINE - BABINGTON</v>
      </c>
      <c r="H4045" t="str">
        <f t="shared" si="149"/>
        <v>RY8</v>
      </c>
      <c r="I4045" t="s">
        <v>7736</v>
      </c>
      <c r="J4045" t="s">
        <v>7735</v>
      </c>
    </row>
    <row r="4046" spans="7:10" x14ac:dyDescent="0.2">
      <c r="G4046" t="str">
        <f t="shared" si="150"/>
        <v>RY8GERIATRIC MEDICINE - RIPLEY</v>
      </c>
      <c r="H4046" t="str">
        <f t="shared" si="149"/>
        <v>RY8</v>
      </c>
      <c r="I4046" t="s">
        <v>7738</v>
      </c>
      <c r="J4046" t="s">
        <v>7737</v>
      </c>
    </row>
    <row r="4047" spans="7:10" x14ac:dyDescent="0.2">
      <c r="G4047" t="str">
        <f t="shared" si="150"/>
        <v>RY8GYNAECOLOGY - HMH</v>
      </c>
      <c r="H4047" t="str">
        <f t="shared" si="149"/>
        <v>RY8</v>
      </c>
      <c r="I4047" t="s">
        <v>7740</v>
      </c>
      <c r="J4047" t="s">
        <v>7739</v>
      </c>
    </row>
    <row r="4048" spans="7:10" x14ac:dyDescent="0.2">
      <c r="G4048" t="str">
        <f t="shared" si="150"/>
        <v>RY8GYNAECOLOGY - ILKESTON</v>
      </c>
      <c r="H4048" t="str">
        <f t="shared" ref="H4048:H4092" si="151">LEFT(J4048,3)</f>
        <v>RY8</v>
      </c>
      <c r="I4048" t="s">
        <v>7742</v>
      </c>
      <c r="J4048" t="s">
        <v>7741</v>
      </c>
    </row>
    <row r="4049" spans="7:10" x14ac:dyDescent="0.2">
      <c r="G4049" t="str">
        <f t="shared" si="150"/>
        <v>RY8GYNAECOLOGY - LONG EATON</v>
      </c>
      <c r="H4049" t="str">
        <f t="shared" si="151"/>
        <v>RY8</v>
      </c>
      <c r="I4049" t="s">
        <v>7744</v>
      </c>
      <c r="J4049" t="s">
        <v>7743</v>
      </c>
    </row>
    <row r="4050" spans="7:10" x14ac:dyDescent="0.2">
      <c r="G4050" t="str">
        <f t="shared" si="150"/>
        <v>RY8GYNAECOLOGY - RIPLEY</v>
      </c>
      <c r="H4050" t="str">
        <f t="shared" si="151"/>
        <v>RY8</v>
      </c>
      <c r="I4050" t="s">
        <v>7746</v>
      </c>
      <c r="J4050" t="s">
        <v>7745</v>
      </c>
    </row>
    <row r="4051" spans="7:10" x14ac:dyDescent="0.2">
      <c r="G4051" t="str">
        <f t="shared" si="150"/>
        <v>RY8HAZELWOOD</v>
      </c>
      <c r="H4051" t="str">
        <f t="shared" si="151"/>
        <v>RY8</v>
      </c>
      <c r="I4051" t="s">
        <v>2926</v>
      </c>
      <c r="J4051" t="s">
        <v>7747</v>
      </c>
    </row>
    <row r="4052" spans="7:10" x14ac:dyDescent="0.2">
      <c r="G4052" t="str">
        <f t="shared" si="150"/>
        <v>RY8HEANOR MEMORIAL HOSPITAL</v>
      </c>
      <c r="H4052" t="str">
        <f t="shared" si="151"/>
        <v>RY8</v>
      </c>
      <c r="I4052" t="s">
        <v>7749</v>
      </c>
      <c r="J4052" t="s">
        <v>7748</v>
      </c>
    </row>
    <row r="4053" spans="7:10" x14ac:dyDescent="0.2">
      <c r="G4053" t="str">
        <f t="shared" si="150"/>
        <v>RY8HEANOR MEMORIAL HOSPITAL 2</v>
      </c>
      <c r="H4053" t="str">
        <f t="shared" si="151"/>
        <v>RY8</v>
      </c>
      <c r="I4053" t="s">
        <v>7751</v>
      </c>
      <c r="J4053" t="s">
        <v>7750</v>
      </c>
    </row>
    <row r="4054" spans="7:10" x14ac:dyDescent="0.2">
      <c r="G4054" t="str">
        <f t="shared" si="150"/>
        <v>RY8ILKESTON COMMUNITY HOSPITAL</v>
      </c>
      <c r="H4054" t="str">
        <f t="shared" si="151"/>
        <v>RY8</v>
      </c>
      <c r="I4054" t="s">
        <v>7753</v>
      </c>
      <c r="J4054" t="s">
        <v>7752</v>
      </c>
    </row>
    <row r="4055" spans="7:10" x14ac:dyDescent="0.2">
      <c r="G4055" t="str">
        <f t="shared" si="150"/>
        <v>RY8ILKESTON HOSPITAL</v>
      </c>
      <c r="H4055" t="str">
        <f t="shared" si="151"/>
        <v>RY8</v>
      </c>
      <c r="I4055" t="s">
        <v>7755</v>
      </c>
      <c r="J4055" t="s">
        <v>7754</v>
      </c>
    </row>
    <row r="4056" spans="7:10" x14ac:dyDescent="0.2">
      <c r="G4056" t="str">
        <f t="shared" si="150"/>
        <v>RY8LONG EATON HEALTH CENTRE</v>
      </c>
      <c r="H4056" t="str">
        <f t="shared" si="151"/>
        <v>RY8</v>
      </c>
      <c r="I4056" t="s">
        <v>7757</v>
      </c>
      <c r="J4056" t="s">
        <v>7756</v>
      </c>
    </row>
    <row r="4057" spans="7:10" x14ac:dyDescent="0.2">
      <c r="G4057" t="str">
        <f t="shared" si="150"/>
        <v>RY8NEPHROLOGY - LONG EATON</v>
      </c>
      <c r="H4057" t="str">
        <f t="shared" si="151"/>
        <v>RY8</v>
      </c>
      <c r="I4057" t="s">
        <v>7759</v>
      </c>
      <c r="J4057" t="s">
        <v>7758</v>
      </c>
    </row>
    <row r="4058" spans="7:10" x14ac:dyDescent="0.2">
      <c r="G4058" t="str">
        <f t="shared" si="150"/>
        <v>RY8NEWHOLME HOSPITAL</v>
      </c>
      <c r="H4058" t="str">
        <f t="shared" si="151"/>
        <v>RY8</v>
      </c>
      <c r="I4058" t="s">
        <v>6692</v>
      </c>
      <c r="J4058" t="s">
        <v>7760</v>
      </c>
    </row>
    <row r="4059" spans="7:10" x14ac:dyDescent="0.2">
      <c r="G4059" t="str">
        <f t="shared" si="150"/>
        <v>RY8OLD VICARAGE</v>
      </c>
      <c r="H4059" t="str">
        <f t="shared" si="151"/>
        <v>RY8</v>
      </c>
      <c r="I4059" t="s">
        <v>4904</v>
      </c>
      <c r="J4059" t="s">
        <v>7761</v>
      </c>
    </row>
    <row r="4060" spans="7:10" x14ac:dyDescent="0.2">
      <c r="G4060" t="str">
        <f t="shared" si="150"/>
        <v>RY8OPHTHALMOLOGY - ILKESTON</v>
      </c>
      <c r="H4060" t="str">
        <f t="shared" si="151"/>
        <v>RY8</v>
      </c>
      <c r="I4060" t="s">
        <v>7763</v>
      </c>
      <c r="J4060" t="s">
        <v>7762</v>
      </c>
    </row>
    <row r="4061" spans="7:10" x14ac:dyDescent="0.2">
      <c r="G4061" t="str">
        <f t="shared" si="150"/>
        <v>RY8OPHTHALMOLOGY - LONG EATON</v>
      </c>
      <c r="H4061" t="str">
        <f t="shared" si="151"/>
        <v>RY8</v>
      </c>
      <c r="I4061" t="s">
        <v>7765</v>
      </c>
      <c r="J4061" t="s">
        <v>7764</v>
      </c>
    </row>
    <row r="4062" spans="7:10" x14ac:dyDescent="0.2">
      <c r="G4062" t="str">
        <f t="shared" si="150"/>
        <v>RY8OPHTHALMOLOGY - RIPLEY</v>
      </c>
      <c r="H4062" t="str">
        <f t="shared" si="151"/>
        <v>RY8</v>
      </c>
      <c r="I4062" t="s">
        <v>7767</v>
      </c>
      <c r="J4062" t="s">
        <v>7766</v>
      </c>
    </row>
    <row r="4063" spans="7:10" x14ac:dyDescent="0.2">
      <c r="G4063" t="str">
        <f t="shared" si="150"/>
        <v>RY8OPMH</v>
      </c>
      <c r="H4063" t="str">
        <f t="shared" si="151"/>
        <v>RY8</v>
      </c>
      <c r="I4063" t="s">
        <v>7769</v>
      </c>
      <c r="J4063" t="s">
        <v>7768</v>
      </c>
    </row>
    <row r="4064" spans="7:10" x14ac:dyDescent="0.2">
      <c r="G4064" t="str">
        <f t="shared" si="150"/>
        <v>RY8ORCHARD COTTAGES</v>
      </c>
      <c r="H4064" t="str">
        <f t="shared" si="151"/>
        <v>RY8</v>
      </c>
      <c r="I4064" t="s">
        <v>7771</v>
      </c>
      <c r="J4064" t="s">
        <v>7770</v>
      </c>
    </row>
    <row r="4065" spans="7:10" x14ac:dyDescent="0.2">
      <c r="G4065" t="str">
        <f t="shared" si="150"/>
        <v>RY8ORTHOPAEDIC- LONG EATON</v>
      </c>
      <c r="H4065" t="str">
        <f t="shared" si="151"/>
        <v>RY8</v>
      </c>
      <c r="I4065" t="s">
        <v>7773</v>
      </c>
      <c r="J4065" t="s">
        <v>7772</v>
      </c>
    </row>
    <row r="4066" spans="7:10" x14ac:dyDescent="0.2">
      <c r="G4066" t="str">
        <f t="shared" si="150"/>
        <v>RY8PAEDIATRICS - RIPLEY</v>
      </c>
      <c r="H4066" t="str">
        <f t="shared" si="151"/>
        <v>RY8</v>
      </c>
      <c r="I4066" t="s">
        <v>7775</v>
      </c>
      <c r="J4066" t="s">
        <v>7774</v>
      </c>
    </row>
    <row r="4067" spans="7:10" x14ac:dyDescent="0.2">
      <c r="G4067" t="str">
        <f t="shared" si="150"/>
        <v>RY8PALLIATIVE CARE - ILKESTON</v>
      </c>
      <c r="H4067" t="str">
        <f t="shared" si="151"/>
        <v>RY8</v>
      </c>
      <c r="I4067" t="s">
        <v>7777</v>
      </c>
      <c r="J4067" t="s">
        <v>7776</v>
      </c>
    </row>
    <row r="4068" spans="7:10" x14ac:dyDescent="0.2">
      <c r="G4068" t="str">
        <f t="shared" si="150"/>
        <v>RY8PALLIATIVE CARE - RIPLEY</v>
      </c>
      <c r="H4068" t="str">
        <f t="shared" si="151"/>
        <v>RY8</v>
      </c>
      <c r="I4068" t="s">
        <v>7779</v>
      </c>
      <c r="J4068" t="s">
        <v>7778</v>
      </c>
    </row>
    <row r="4069" spans="7:10" x14ac:dyDescent="0.2">
      <c r="G4069" t="str">
        <f t="shared" si="150"/>
        <v>RY8PARK HILL</v>
      </c>
      <c r="H4069" t="str">
        <f t="shared" si="151"/>
        <v>RY8</v>
      </c>
      <c r="I4069" t="s">
        <v>7781</v>
      </c>
      <c r="J4069" t="s">
        <v>7780</v>
      </c>
    </row>
    <row r="4070" spans="7:10" x14ac:dyDescent="0.2">
      <c r="G4070" t="str">
        <f t="shared" si="150"/>
        <v>RY8RESPIRATORY- LONG EATON</v>
      </c>
      <c r="H4070" t="str">
        <f t="shared" si="151"/>
        <v>RY8</v>
      </c>
      <c r="I4070" t="s">
        <v>7783</v>
      </c>
      <c r="J4070" t="s">
        <v>7782</v>
      </c>
    </row>
    <row r="4071" spans="7:10" x14ac:dyDescent="0.2">
      <c r="G4071" t="str">
        <f t="shared" si="150"/>
        <v>RY8RESPIRATORY MEDICINE</v>
      </c>
      <c r="H4071" t="str">
        <f t="shared" si="151"/>
        <v>RY8</v>
      </c>
      <c r="I4071" t="s">
        <v>7785</v>
      </c>
      <c r="J4071" t="s">
        <v>7784</v>
      </c>
    </row>
    <row r="4072" spans="7:10" x14ac:dyDescent="0.2">
      <c r="G4072" t="str">
        <f t="shared" si="150"/>
        <v>RY8RHEUMATOLOGY - HMH</v>
      </c>
      <c r="H4072" t="str">
        <f t="shared" si="151"/>
        <v>RY8</v>
      </c>
      <c r="I4072" t="s">
        <v>7787</v>
      </c>
      <c r="J4072" t="s">
        <v>7786</v>
      </c>
    </row>
    <row r="4073" spans="7:10" x14ac:dyDescent="0.2">
      <c r="G4073" t="str">
        <f t="shared" si="150"/>
        <v>RY8RHEUMATOLOGY - ILKESTON</v>
      </c>
      <c r="H4073" t="str">
        <f t="shared" si="151"/>
        <v>RY8</v>
      </c>
      <c r="I4073" t="s">
        <v>7789</v>
      </c>
      <c r="J4073" t="s">
        <v>7788</v>
      </c>
    </row>
    <row r="4074" spans="7:10" x14ac:dyDescent="0.2">
      <c r="G4074" t="str">
        <f t="shared" si="150"/>
        <v>RY8RHEUMATOLOGY - RIPLEY</v>
      </c>
      <c r="H4074" t="str">
        <f t="shared" si="151"/>
        <v>RY8</v>
      </c>
      <c r="I4074" t="s">
        <v>7791</v>
      </c>
      <c r="J4074" t="s">
        <v>7790</v>
      </c>
    </row>
    <row r="4075" spans="7:10" x14ac:dyDescent="0.2">
      <c r="G4075" t="str">
        <f t="shared" si="150"/>
        <v>RY8RIPLEY HOSPITAL</v>
      </c>
      <c r="H4075" t="str">
        <f t="shared" si="151"/>
        <v>RY8</v>
      </c>
      <c r="I4075" t="s">
        <v>6699</v>
      </c>
      <c r="J4075" t="s">
        <v>7792</v>
      </c>
    </row>
    <row r="4076" spans="7:10" x14ac:dyDescent="0.2">
      <c r="G4076" t="str">
        <f t="shared" si="150"/>
        <v>RY8RIPLEY HOSPITAL 2</v>
      </c>
      <c r="H4076" t="str">
        <f t="shared" si="151"/>
        <v>RY8</v>
      </c>
      <c r="I4076" t="s">
        <v>7794</v>
      </c>
      <c r="J4076" t="s">
        <v>7793</v>
      </c>
    </row>
    <row r="4077" spans="7:10" x14ac:dyDescent="0.2">
      <c r="G4077" t="str">
        <f t="shared" si="150"/>
        <v>RY8ROBERTSON ROAD</v>
      </c>
      <c r="H4077" t="str">
        <f t="shared" si="151"/>
        <v>RY8</v>
      </c>
      <c r="I4077" t="s">
        <v>7796</v>
      </c>
      <c r="J4077" t="s">
        <v>7795</v>
      </c>
    </row>
    <row r="4078" spans="7:10" x14ac:dyDescent="0.2">
      <c r="G4078" t="str">
        <f t="shared" si="150"/>
        <v>RY8ROCKLEY HOUSE</v>
      </c>
      <c r="H4078" t="str">
        <f t="shared" si="151"/>
        <v>RY8</v>
      </c>
      <c r="I4078" t="s">
        <v>7798</v>
      </c>
      <c r="J4078" t="s">
        <v>7797</v>
      </c>
    </row>
    <row r="4079" spans="7:10" x14ac:dyDescent="0.2">
      <c r="G4079" t="str">
        <f t="shared" si="150"/>
        <v>RY8ST OSWALD'S</v>
      </c>
      <c r="H4079" t="str">
        <f t="shared" si="151"/>
        <v>RY8</v>
      </c>
      <c r="I4079" t="s">
        <v>7800</v>
      </c>
      <c r="J4079" t="s">
        <v>7799</v>
      </c>
    </row>
    <row r="4080" spans="7:10" x14ac:dyDescent="0.2">
      <c r="G4080" t="str">
        <f t="shared" si="150"/>
        <v>RY8ST OSWALD'S COMMUNITY HOSPITAL</v>
      </c>
      <c r="H4080" t="str">
        <f t="shared" si="151"/>
        <v>RY8</v>
      </c>
      <c r="I4080" t="s">
        <v>7802</v>
      </c>
      <c r="J4080" t="s">
        <v>7801</v>
      </c>
    </row>
    <row r="4081" spans="7:10" x14ac:dyDescent="0.2">
      <c r="G4081" t="str">
        <f t="shared" si="150"/>
        <v>RY8THE LIMES</v>
      </c>
      <c r="H4081" t="str">
        <f t="shared" si="151"/>
        <v>RY8</v>
      </c>
      <c r="I4081" t="s">
        <v>2317</v>
      </c>
      <c r="J4081" t="s">
        <v>7803</v>
      </c>
    </row>
    <row r="4082" spans="7:10" x14ac:dyDescent="0.2">
      <c r="G4082" t="str">
        <f t="shared" si="150"/>
        <v>RY8THE MANOR STORE</v>
      </c>
      <c r="H4082" t="str">
        <f t="shared" si="151"/>
        <v>RY8</v>
      </c>
      <c r="I4082" t="s">
        <v>7805</v>
      </c>
      <c r="J4082" t="s">
        <v>7804</v>
      </c>
    </row>
    <row r="4083" spans="7:10" x14ac:dyDescent="0.2">
      <c r="G4083" t="str">
        <f t="shared" si="150"/>
        <v>RY8THE POPLARS</v>
      </c>
      <c r="H4083" t="str">
        <f t="shared" si="151"/>
        <v>RY8</v>
      </c>
      <c r="I4083" t="s">
        <v>6631</v>
      </c>
      <c r="J4083" t="s">
        <v>7806</v>
      </c>
    </row>
    <row r="4084" spans="7:10" x14ac:dyDescent="0.2">
      <c r="G4084" t="str">
        <f t="shared" si="150"/>
        <v>RY8THE SPINNEY</v>
      </c>
      <c r="H4084" t="str">
        <f t="shared" si="151"/>
        <v>RY8</v>
      </c>
      <c r="I4084" t="s">
        <v>7808</v>
      </c>
      <c r="J4084" t="s">
        <v>7807</v>
      </c>
    </row>
    <row r="4085" spans="7:10" x14ac:dyDescent="0.2">
      <c r="G4085" t="str">
        <f t="shared" si="150"/>
        <v>RY8TRAUMA &amp; ORTHOPAEDICS - HMH</v>
      </c>
      <c r="H4085" t="str">
        <f t="shared" si="151"/>
        <v>RY8</v>
      </c>
      <c r="I4085" t="s">
        <v>7810</v>
      </c>
      <c r="J4085" t="s">
        <v>7809</v>
      </c>
    </row>
    <row r="4086" spans="7:10" x14ac:dyDescent="0.2">
      <c r="G4086" t="str">
        <f t="shared" si="150"/>
        <v>RY8TRAUMA &amp; ORTHOPAEDICS - ILKESTON</v>
      </c>
      <c r="H4086" t="str">
        <f t="shared" si="151"/>
        <v>RY8</v>
      </c>
      <c r="I4086" t="s">
        <v>7812</v>
      </c>
      <c r="J4086" t="s">
        <v>7811</v>
      </c>
    </row>
    <row r="4087" spans="7:10" x14ac:dyDescent="0.2">
      <c r="G4087" t="str">
        <f t="shared" si="150"/>
        <v>RY8UROLOGY</v>
      </c>
      <c r="H4087" t="str">
        <f t="shared" si="151"/>
        <v>RY8</v>
      </c>
      <c r="I4087" t="s">
        <v>7814</v>
      </c>
      <c r="J4087" t="s">
        <v>7813</v>
      </c>
    </row>
    <row r="4088" spans="7:10" x14ac:dyDescent="0.2">
      <c r="G4088" t="str">
        <f t="shared" si="150"/>
        <v>RY8UROLOGY - LONG EATON</v>
      </c>
      <c r="H4088" t="str">
        <f t="shared" si="151"/>
        <v>RY8</v>
      </c>
      <c r="I4088" t="s">
        <v>7816</v>
      </c>
      <c r="J4088" t="s">
        <v>7815</v>
      </c>
    </row>
    <row r="4089" spans="7:10" x14ac:dyDescent="0.2">
      <c r="G4089" t="str">
        <f t="shared" si="150"/>
        <v>RY8WALTON HOSPITAL</v>
      </c>
      <c r="H4089" t="str">
        <f t="shared" si="151"/>
        <v>RY8</v>
      </c>
      <c r="I4089" t="s">
        <v>1473</v>
      </c>
      <c r="J4089" t="s">
        <v>7817</v>
      </c>
    </row>
    <row r="4090" spans="7:10" x14ac:dyDescent="0.2">
      <c r="G4090" t="str">
        <f t="shared" si="150"/>
        <v>RY8WHEATBRIDGE ROAD HEALTH VILLAGE</v>
      </c>
      <c r="H4090" t="str">
        <f t="shared" si="151"/>
        <v>RY8</v>
      </c>
      <c r="I4090" t="s">
        <v>7819</v>
      </c>
      <c r="J4090" t="s">
        <v>7818</v>
      </c>
    </row>
    <row r="4091" spans="7:10" x14ac:dyDescent="0.2">
      <c r="G4091" t="str">
        <f t="shared" si="150"/>
        <v>RY8WHITWORTH CENTRE</v>
      </c>
      <c r="H4091" t="str">
        <f t="shared" si="151"/>
        <v>RY8</v>
      </c>
      <c r="I4091" t="s">
        <v>7821</v>
      </c>
      <c r="J4091" t="s">
        <v>7820</v>
      </c>
    </row>
    <row r="4092" spans="7:10" x14ac:dyDescent="0.2">
      <c r="G4092" t="str">
        <f t="shared" ref="G4092:G4148" si="152">H4092&amp;I4092</f>
        <v>RYGABBEY VIEW</v>
      </c>
      <c r="H4092" t="str">
        <f t="shared" si="151"/>
        <v>RYG</v>
      </c>
      <c r="I4092" t="s">
        <v>2490</v>
      </c>
      <c r="J4092" t="s">
        <v>7827</v>
      </c>
    </row>
    <row r="4093" spans="7:10" x14ac:dyDescent="0.2">
      <c r="G4093" t="str">
        <f t="shared" si="152"/>
        <v>RYGASPEN CENTRE</v>
      </c>
      <c r="H4093" t="str">
        <f t="shared" ref="H4093:H4150" si="153">LEFT(J4093,3)</f>
        <v>RYG</v>
      </c>
      <c r="I4093" t="s">
        <v>7829</v>
      </c>
      <c r="J4093" t="s">
        <v>7828</v>
      </c>
    </row>
    <row r="4094" spans="7:10" x14ac:dyDescent="0.2">
      <c r="G4094" t="str">
        <f t="shared" si="152"/>
        <v>RYGBROOKLANDS HOSPITAL</v>
      </c>
      <c r="H4094" t="str">
        <f t="shared" si="153"/>
        <v>RYG</v>
      </c>
      <c r="I4094" t="s">
        <v>7831</v>
      </c>
      <c r="J4094" t="s">
        <v>7830</v>
      </c>
    </row>
    <row r="4095" spans="7:10" x14ac:dyDescent="0.2">
      <c r="G4095" t="str">
        <f t="shared" si="152"/>
        <v>RYGCANLEY HEALTH VISITORS BASE</v>
      </c>
      <c r="H4095" t="str">
        <f t="shared" si="153"/>
        <v>RYG</v>
      </c>
      <c r="I4095" t="s">
        <v>7833</v>
      </c>
      <c r="J4095" t="s">
        <v>7832</v>
      </c>
    </row>
    <row r="4096" spans="7:10" x14ac:dyDescent="0.2">
      <c r="G4096" t="str">
        <f t="shared" si="152"/>
        <v>RYGCOV &amp; WARK PSYCHOLOGY SUITE</v>
      </c>
      <c r="H4096" t="str">
        <f t="shared" si="153"/>
        <v>RYG</v>
      </c>
      <c r="I4096" t="s">
        <v>7835</v>
      </c>
      <c r="J4096" t="s">
        <v>7834</v>
      </c>
    </row>
    <row r="4097" spans="7:10" x14ac:dyDescent="0.2">
      <c r="G4097" t="str">
        <f t="shared" si="152"/>
        <v>RYGELLYS EXTRA ACRE</v>
      </c>
      <c r="H4097" t="str">
        <f t="shared" si="153"/>
        <v>RYG</v>
      </c>
      <c r="I4097" t="s">
        <v>7837</v>
      </c>
      <c r="J4097" t="s">
        <v>7836</v>
      </c>
    </row>
    <row r="4098" spans="7:10" x14ac:dyDescent="0.2">
      <c r="G4098" t="str">
        <f t="shared" si="152"/>
        <v>RYGGULSON HOSPITAL</v>
      </c>
      <c r="H4098" t="str">
        <f t="shared" si="153"/>
        <v>RYG</v>
      </c>
      <c r="I4098" t="s">
        <v>7839</v>
      </c>
      <c r="J4098" t="s">
        <v>7838</v>
      </c>
    </row>
    <row r="4099" spans="7:10" x14ac:dyDescent="0.2">
      <c r="G4099" t="str">
        <f t="shared" si="152"/>
        <v>RYGLOXLEY BUILDING</v>
      </c>
      <c r="H4099" t="str">
        <f t="shared" si="153"/>
        <v>RYG</v>
      </c>
      <c r="I4099" t="s">
        <v>7841</v>
      </c>
      <c r="J4099" t="s">
        <v>7840</v>
      </c>
    </row>
    <row r="4100" spans="7:10" x14ac:dyDescent="0.2">
      <c r="G4100" t="str">
        <f t="shared" si="152"/>
        <v>RYGMAPLEWOOD</v>
      </c>
      <c r="H4100" t="str">
        <f t="shared" si="153"/>
        <v>RYG</v>
      </c>
      <c r="I4100" t="s">
        <v>7843</v>
      </c>
      <c r="J4100" t="s">
        <v>7842</v>
      </c>
    </row>
    <row r="4101" spans="7:10" x14ac:dyDescent="0.2">
      <c r="G4101" t="str">
        <f t="shared" si="152"/>
        <v>RYGNEWFIELD ANNEXE</v>
      </c>
      <c r="H4101" t="str">
        <f t="shared" si="153"/>
        <v>RYG</v>
      </c>
      <c r="I4101" t="s">
        <v>7845</v>
      </c>
      <c r="J4101" t="s">
        <v>7844</v>
      </c>
    </row>
    <row r="4102" spans="7:10" x14ac:dyDescent="0.2">
      <c r="G4102" t="str">
        <f t="shared" si="152"/>
        <v>RYGPAYBODY BUILDING</v>
      </c>
      <c r="H4102" t="str">
        <f t="shared" si="153"/>
        <v>RYG</v>
      </c>
      <c r="I4102" t="s">
        <v>7847</v>
      </c>
      <c r="J4102" t="s">
        <v>7846</v>
      </c>
    </row>
    <row r="4103" spans="7:10" x14ac:dyDescent="0.2">
      <c r="G4103" t="str">
        <f t="shared" si="152"/>
        <v>RYGRESIDENTIAL HOME</v>
      </c>
      <c r="H4103" t="str">
        <f t="shared" si="153"/>
        <v>RYG</v>
      </c>
      <c r="I4103" t="s">
        <v>7849</v>
      </c>
      <c r="J4103" t="s">
        <v>7848</v>
      </c>
    </row>
    <row r="4104" spans="7:10" x14ac:dyDescent="0.2">
      <c r="G4104" t="str">
        <f t="shared" si="152"/>
        <v>RYGST MICHAEL'S</v>
      </c>
      <c r="H4104" t="str">
        <f t="shared" si="153"/>
        <v>RYG</v>
      </c>
      <c r="I4104" t="s">
        <v>7851</v>
      </c>
      <c r="J4104" t="s">
        <v>7850</v>
      </c>
    </row>
    <row r="4105" spans="7:10" x14ac:dyDescent="0.2">
      <c r="G4105" t="str">
        <f t="shared" si="152"/>
        <v>RYGSWANSWELL POINT</v>
      </c>
      <c r="H4105" t="str">
        <f t="shared" si="153"/>
        <v>RYG</v>
      </c>
      <c r="I4105" t="s">
        <v>7853</v>
      </c>
      <c r="J4105" t="s">
        <v>7852</v>
      </c>
    </row>
    <row r="4106" spans="7:10" x14ac:dyDescent="0.2">
      <c r="G4106" t="str">
        <f t="shared" si="152"/>
        <v>RYGTHE BIRCHES</v>
      </c>
      <c r="H4106" t="str">
        <f t="shared" si="153"/>
        <v>RYG</v>
      </c>
      <c r="I4106" t="s">
        <v>7855</v>
      </c>
      <c r="J4106" t="s">
        <v>7854</v>
      </c>
    </row>
    <row r="4107" spans="7:10" x14ac:dyDescent="0.2">
      <c r="G4107" t="str">
        <f t="shared" si="152"/>
        <v>RYGTHE CALUDON CENTRE, COVENTRY</v>
      </c>
      <c r="H4107" t="str">
        <f t="shared" si="153"/>
        <v>RYG</v>
      </c>
      <c r="I4107" t="s">
        <v>7857</v>
      </c>
      <c r="J4107" t="s">
        <v>7856</v>
      </c>
    </row>
    <row r="4108" spans="7:10" x14ac:dyDescent="0.2">
      <c r="G4108" t="str">
        <f t="shared" si="152"/>
        <v>RYGTHE CEDARS</v>
      </c>
      <c r="H4108" t="str">
        <f t="shared" si="153"/>
        <v>RYG</v>
      </c>
      <c r="I4108" t="s">
        <v>3366</v>
      </c>
      <c r="J4108" t="s">
        <v>7858</v>
      </c>
    </row>
    <row r="4109" spans="7:10" x14ac:dyDescent="0.2">
      <c r="G4109" t="str">
        <f t="shared" si="152"/>
        <v>RYGTHE LOFT</v>
      </c>
      <c r="H4109" t="str">
        <f t="shared" si="153"/>
        <v>RYG</v>
      </c>
      <c r="I4109" t="s">
        <v>7860</v>
      </c>
      <c r="J4109" t="s">
        <v>7859</v>
      </c>
    </row>
    <row r="4110" spans="7:10" x14ac:dyDescent="0.2">
      <c r="G4110" t="str">
        <f t="shared" si="152"/>
        <v>RYGTHE MANOR HOSPITAL</v>
      </c>
      <c r="H4110" t="str">
        <f t="shared" si="153"/>
        <v>RYG</v>
      </c>
      <c r="I4110" t="s">
        <v>7862</v>
      </c>
      <c r="J4110" t="s">
        <v>7861</v>
      </c>
    </row>
    <row r="4111" spans="7:10" x14ac:dyDescent="0.2">
      <c r="G4111" t="str">
        <f t="shared" si="152"/>
        <v>RYGTHE PARK PALING</v>
      </c>
      <c r="H4111" t="str">
        <f t="shared" si="153"/>
        <v>RYG</v>
      </c>
      <c r="I4111" t="s">
        <v>7864</v>
      </c>
      <c r="J4111" t="s">
        <v>7863</v>
      </c>
    </row>
    <row r="4112" spans="7:10" x14ac:dyDescent="0.2">
      <c r="G4112" t="str">
        <f t="shared" si="152"/>
        <v>RYGTHE PARK PALING CARE HOME</v>
      </c>
      <c r="H4112" t="str">
        <f t="shared" si="153"/>
        <v>RYG</v>
      </c>
      <c r="I4112" t="s">
        <v>7866</v>
      </c>
      <c r="J4112" t="s">
        <v>7865</v>
      </c>
    </row>
    <row r="4113" spans="7:10" x14ac:dyDescent="0.2">
      <c r="G4113" t="str">
        <f t="shared" si="152"/>
        <v>RYGTHE RAILINGS</v>
      </c>
      <c r="H4113" t="str">
        <f t="shared" si="153"/>
        <v>RYG</v>
      </c>
      <c r="I4113" t="s">
        <v>7868</v>
      </c>
      <c r="J4113" t="s">
        <v>7867</v>
      </c>
    </row>
    <row r="4114" spans="7:10" x14ac:dyDescent="0.2">
      <c r="G4114" t="str">
        <f t="shared" si="152"/>
        <v>RYGTHE WILLOWS</v>
      </c>
      <c r="H4114" t="str">
        <f t="shared" si="153"/>
        <v>RYG</v>
      </c>
      <c r="I4114" t="s">
        <v>2144</v>
      </c>
      <c r="J4114" t="s">
        <v>7869</v>
      </c>
    </row>
    <row r="4115" spans="7:10" x14ac:dyDescent="0.2">
      <c r="G4115" t="str">
        <f t="shared" si="152"/>
        <v>RYGWALL HILL CARE HOME</v>
      </c>
      <c r="H4115" t="str">
        <f t="shared" si="153"/>
        <v>RYG</v>
      </c>
      <c r="I4115" t="s">
        <v>7871</v>
      </c>
      <c r="J4115" t="s">
        <v>7870</v>
      </c>
    </row>
    <row r="4116" spans="7:10" x14ac:dyDescent="0.2">
      <c r="G4116" t="str">
        <f t="shared" si="152"/>
        <v>RYGWARWICK MHRC</v>
      </c>
      <c r="H4116" t="str">
        <f t="shared" si="153"/>
        <v>RYG</v>
      </c>
      <c r="I4116" t="s">
        <v>7873</v>
      </c>
      <c r="J4116" t="s">
        <v>7872</v>
      </c>
    </row>
    <row r="4117" spans="7:10" x14ac:dyDescent="0.2">
      <c r="G4117" t="str">
        <f t="shared" si="152"/>
        <v>RYGWINDMILL POINT</v>
      </c>
      <c r="H4117" t="str">
        <f t="shared" si="153"/>
        <v>RYG</v>
      </c>
      <c r="I4117" t="s">
        <v>7875</v>
      </c>
      <c r="J4117" t="s">
        <v>7874</v>
      </c>
    </row>
    <row r="4118" spans="7:10" x14ac:dyDescent="0.2">
      <c r="G4118" t="str">
        <f t="shared" si="152"/>
        <v>RYJCHARING CROSS HOSPITAL</v>
      </c>
      <c r="H4118" t="str">
        <f t="shared" si="153"/>
        <v>RYJ</v>
      </c>
      <c r="I4118" t="s">
        <v>7877</v>
      </c>
      <c r="J4118" t="s">
        <v>7876</v>
      </c>
    </row>
    <row r="4119" spans="7:10" x14ac:dyDescent="0.2">
      <c r="G4119" t="str">
        <f t="shared" si="152"/>
        <v>RYJHAMMERSMITH HOSPITAL</v>
      </c>
      <c r="H4119" t="str">
        <f t="shared" si="153"/>
        <v>RYJ</v>
      </c>
      <c r="I4119" t="s">
        <v>7879</v>
      </c>
      <c r="J4119" t="s">
        <v>7878</v>
      </c>
    </row>
    <row r="4120" spans="7:10" x14ac:dyDescent="0.2">
      <c r="G4120" t="str">
        <f t="shared" si="152"/>
        <v>RYJQUEEN CHARLOTTE'S HOSPITAL</v>
      </c>
      <c r="H4120" t="str">
        <f t="shared" si="153"/>
        <v>RYJ</v>
      </c>
      <c r="I4120" t="s">
        <v>7881</v>
      </c>
      <c r="J4120" t="s">
        <v>7880</v>
      </c>
    </row>
    <row r="4121" spans="7:10" x14ac:dyDescent="0.2">
      <c r="G4121" t="str">
        <f t="shared" si="152"/>
        <v>RYJST MARY'S HOSPITAL (HQ)</v>
      </c>
      <c r="H4121" t="str">
        <f t="shared" si="153"/>
        <v>RYJ</v>
      </c>
      <c r="I4121" t="s">
        <v>7883</v>
      </c>
      <c r="J4121" t="s">
        <v>7882</v>
      </c>
    </row>
    <row r="4122" spans="7:10" x14ac:dyDescent="0.2">
      <c r="G4122" t="str">
        <f t="shared" si="152"/>
        <v>RYJWESTERN EYE HOSPITAL</v>
      </c>
      <c r="H4122" t="str">
        <f t="shared" si="153"/>
        <v>RYJ</v>
      </c>
      <c r="I4122" t="s">
        <v>7885</v>
      </c>
      <c r="J4122" t="s">
        <v>7884</v>
      </c>
    </row>
    <row r="4123" spans="7:10" x14ac:dyDescent="0.2">
      <c r="G4123" t="str">
        <f t="shared" si="152"/>
        <v>RYKANCHOR MEADOW</v>
      </c>
      <c r="H4123" t="str">
        <f t="shared" si="153"/>
        <v>RYK</v>
      </c>
      <c r="I4123" t="s">
        <v>7887</v>
      </c>
      <c r="J4123" t="s">
        <v>7886</v>
      </c>
    </row>
    <row r="4124" spans="7:10" x14ac:dyDescent="0.2">
      <c r="G4124" t="str">
        <f t="shared" si="152"/>
        <v>RYKBLOXWICH HOSPITAL 1</v>
      </c>
      <c r="H4124" t="str">
        <f t="shared" si="153"/>
        <v>RYK</v>
      </c>
      <c r="I4124" t="s">
        <v>7890</v>
      </c>
      <c r="J4124" t="s">
        <v>7889</v>
      </c>
    </row>
    <row r="4125" spans="7:10" x14ac:dyDescent="0.2">
      <c r="G4125" t="str">
        <f t="shared" si="152"/>
        <v>RYKBLOXWICH HOSPITAL 2</v>
      </c>
      <c r="H4125" t="str">
        <f t="shared" si="153"/>
        <v>RYK</v>
      </c>
      <c r="I4125" t="s">
        <v>7892</v>
      </c>
      <c r="J4125" t="s">
        <v>7891</v>
      </c>
    </row>
    <row r="4126" spans="7:10" x14ac:dyDescent="0.2">
      <c r="G4126" t="str">
        <f t="shared" si="152"/>
        <v>RYKBLOXWICH HOSPITAL 3</v>
      </c>
      <c r="H4126" t="str">
        <f t="shared" si="153"/>
        <v>RYK</v>
      </c>
      <c r="I4126" t="s">
        <v>7894</v>
      </c>
      <c r="J4126" t="s">
        <v>7893</v>
      </c>
    </row>
    <row r="4127" spans="7:10" x14ac:dyDescent="0.2">
      <c r="G4127" t="str">
        <f t="shared" si="152"/>
        <v>RYKBLOXWICH HOSPITAL 4</v>
      </c>
      <c r="H4127" t="str">
        <f t="shared" si="153"/>
        <v>RYK</v>
      </c>
      <c r="I4127" t="s">
        <v>7896</v>
      </c>
      <c r="J4127" t="s">
        <v>7895</v>
      </c>
    </row>
    <row r="4128" spans="7:10" x14ac:dyDescent="0.2">
      <c r="G4128" t="str">
        <f t="shared" si="152"/>
        <v>RYKBUSHEY FIELDS HOSPITAL 1</v>
      </c>
      <c r="H4128" t="str">
        <f t="shared" si="153"/>
        <v>RYK</v>
      </c>
      <c r="I4128" t="s">
        <v>7899</v>
      </c>
      <c r="J4128" t="s">
        <v>7898</v>
      </c>
    </row>
    <row r="4129" spans="7:10" x14ac:dyDescent="0.2">
      <c r="G4129" t="str">
        <f t="shared" si="152"/>
        <v>RYKBUSHEY FIELDS HOSPITAL 10</v>
      </c>
      <c r="H4129" t="str">
        <f t="shared" si="153"/>
        <v>RYK</v>
      </c>
      <c r="I4129" t="s">
        <v>7901</v>
      </c>
      <c r="J4129" t="s">
        <v>7900</v>
      </c>
    </row>
    <row r="4130" spans="7:10" x14ac:dyDescent="0.2">
      <c r="G4130" t="str">
        <f t="shared" si="152"/>
        <v>RYKBUSHEY FIELDS HOSPITAL 11</v>
      </c>
      <c r="H4130" t="str">
        <f t="shared" si="153"/>
        <v>RYK</v>
      </c>
      <c r="I4130" t="s">
        <v>7903</v>
      </c>
      <c r="J4130" t="s">
        <v>7902</v>
      </c>
    </row>
    <row r="4131" spans="7:10" x14ac:dyDescent="0.2">
      <c r="G4131" t="str">
        <f t="shared" si="152"/>
        <v>RYKBUSHEY FIELDS HOSPITAL 12</v>
      </c>
      <c r="H4131" t="str">
        <f t="shared" si="153"/>
        <v>RYK</v>
      </c>
      <c r="I4131" t="s">
        <v>7905</v>
      </c>
      <c r="J4131" t="s">
        <v>7904</v>
      </c>
    </row>
    <row r="4132" spans="7:10" x14ac:dyDescent="0.2">
      <c r="G4132" t="str">
        <f t="shared" si="152"/>
        <v>RYKBUSHEY FIELDS HOSPITAL 13</v>
      </c>
      <c r="H4132" t="str">
        <f t="shared" si="153"/>
        <v>RYK</v>
      </c>
      <c r="I4132" t="s">
        <v>7907</v>
      </c>
      <c r="J4132" t="s">
        <v>7906</v>
      </c>
    </row>
    <row r="4133" spans="7:10" x14ac:dyDescent="0.2">
      <c r="G4133" t="str">
        <f t="shared" si="152"/>
        <v>RYKBUSHEY FIELDS HOSPITAL 13</v>
      </c>
      <c r="H4133" t="str">
        <f t="shared" si="153"/>
        <v>RYK</v>
      </c>
      <c r="I4133" t="s">
        <v>7907</v>
      </c>
      <c r="J4133" t="s">
        <v>7908</v>
      </c>
    </row>
    <row r="4134" spans="7:10" x14ac:dyDescent="0.2">
      <c r="G4134" t="str">
        <f t="shared" si="152"/>
        <v>RYKBUSHEY FIELDS HOSPITAL 14</v>
      </c>
      <c r="H4134" t="str">
        <f t="shared" si="153"/>
        <v>RYK</v>
      </c>
      <c r="I4134" t="s">
        <v>7910</v>
      </c>
      <c r="J4134" t="s">
        <v>7909</v>
      </c>
    </row>
    <row r="4135" spans="7:10" x14ac:dyDescent="0.2">
      <c r="G4135" t="str">
        <f t="shared" si="152"/>
        <v>RYKBUSHEY FIELDS HOSPITAL 14</v>
      </c>
      <c r="H4135" t="str">
        <f t="shared" si="153"/>
        <v>RYK</v>
      </c>
      <c r="I4135" t="s">
        <v>7910</v>
      </c>
      <c r="J4135" t="s">
        <v>7911</v>
      </c>
    </row>
    <row r="4136" spans="7:10" x14ac:dyDescent="0.2">
      <c r="G4136" t="str">
        <f t="shared" si="152"/>
        <v>RYKBUSHEY FIELDS HOSPITAL 2</v>
      </c>
      <c r="H4136" t="str">
        <f t="shared" si="153"/>
        <v>RYK</v>
      </c>
      <c r="I4136" t="s">
        <v>7913</v>
      </c>
      <c r="J4136" t="s">
        <v>7912</v>
      </c>
    </row>
    <row r="4137" spans="7:10" x14ac:dyDescent="0.2">
      <c r="G4137" t="str">
        <f t="shared" si="152"/>
        <v>RYKBUSHEY FIELDS HOSPITAL 3</v>
      </c>
      <c r="H4137" t="str">
        <f t="shared" si="153"/>
        <v>RYK</v>
      </c>
      <c r="I4137" t="s">
        <v>7915</v>
      </c>
      <c r="J4137" t="s">
        <v>7914</v>
      </c>
    </row>
    <row r="4138" spans="7:10" x14ac:dyDescent="0.2">
      <c r="G4138" t="str">
        <f t="shared" si="152"/>
        <v>RYKBUSHEY FIELDS HOSPITAL 4</v>
      </c>
      <c r="H4138" t="str">
        <f t="shared" si="153"/>
        <v>RYK</v>
      </c>
      <c r="I4138" t="s">
        <v>7917</v>
      </c>
      <c r="J4138" t="s">
        <v>7916</v>
      </c>
    </row>
    <row r="4139" spans="7:10" x14ac:dyDescent="0.2">
      <c r="G4139" t="str">
        <f t="shared" si="152"/>
        <v>RYKBUSHEY FIELDS HOSPITAL 5</v>
      </c>
      <c r="H4139" t="str">
        <f t="shared" si="153"/>
        <v>RYK</v>
      </c>
      <c r="I4139" t="s">
        <v>7919</v>
      </c>
      <c r="J4139" t="s">
        <v>7918</v>
      </c>
    </row>
    <row r="4140" spans="7:10" x14ac:dyDescent="0.2">
      <c r="G4140" t="str">
        <f t="shared" si="152"/>
        <v>RYKBUSHEY FIELDS HOSPITAL 6</v>
      </c>
      <c r="H4140" t="str">
        <f t="shared" si="153"/>
        <v>RYK</v>
      </c>
      <c r="I4140" t="s">
        <v>7921</v>
      </c>
      <c r="J4140" t="s">
        <v>7920</v>
      </c>
    </row>
    <row r="4141" spans="7:10" x14ac:dyDescent="0.2">
      <c r="G4141" t="str">
        <f t="shared" si="152"/>
        <v>RYKBUSHEY FIELDS HOSPITAL 7</v>
      </c>
      <c r="H4141" t="str">
        <f t="shared" si="153"/>
        <v>RYK</v>
      </c>
      <c r="I4141" t="s">
        <v>7923</v>
      </c>
      <c r="J4141" t="s">
        <v>7922</v>
      </c>
    </row>
    <row r="4142" spans="7:10" x14ac:dyDescent="0.2">
      <c r="G4142" t="str">
        <f t="shared" si="152"/>
        <v>RYKBUSHEY FIELDS HOSPITAL 8</v>
      </c>
      <c r="H4142" t="str">
        <f t="shared" si="153"/>
        <v>RYK</v>
      </c>
      <c r="I4142" t="s">
        <v>7925</v>
      </c>
      <c r="J4142" t="s">
        <v>7924</v>
      </c>
    </row>
    <row r="4143" spans="7:10" x14ac:dyDescent="0.2">
      <c r="G4143" t="str">
        <f t="shared" si="152"/>
        <v>RYKBUSHEY FIELDS HOSPITAL 9</v>
      </c>
      <c r="H4143" t="str">
        <f t="shared" si="153"/>
        <v>RYK</v>
      </c>
      <c r="I4143" t="s">
        <v>7927</v>
      </c>
      <c r="J4143" t="s">
        <v>7926</v>
      </c>
    </row>
    <row r="4144" spans="7:10" x14ac:dyDescent="0.2">
      <c r="G4144" t="str">
        <f t="shared" si="152"/>
        <v>RYKCANALSIDE 1</v>
      </c>
      <c r="H4144" t="str">
        <f t="shared" si="153"/>
        <v>RYK</v>
      </c>
      <c r="I4144" t="s">
        <v>7929</v>
      </c>
      <c r="J4144" t="s">
        <v>7928</v>
      </c>
    </row>
    <row r="4145" spans="7:10" x14ac:dyDescent="0.2">
      <c r="G4145" t="str">
        <f t="shared" si="152"/>
        <v>RYKCANALSIDE 2</v>
      </c>
      <c r="H4145" t="str">
        <f t="shared" si="153"/>
        <v>RYK</v>
      </c>
      <c r="I4145" t="s">
        <v>7931</v>
      </c>
      <c r="J4145" t="s">
        <v>7930</v>
      </c>
    </row>
    <row r="4146" spans="7:10" x14ac:dyDescent="0.2">
      <c r="G4146" t="str">
        <f t="shared" si="152"/>
        <v>RYKCANALSIDE 3</v>
      </c>
      <c r="H4146" t="str">
        <f t="shared" si="153"/>
        <v>RYK</v>
      </c>
      <c r="I4146" t="s">
        <v>7933</v>
      </c>
      <c r="J4146" t="s">
        <v>7932</v>
      </c>
    </row>
    <row r="4147" spans="7:10" x14ac:dyDescent="0.2">
      <c r="G4147" t="str">
        <f t="shared" si="152"/>
        <v>RYKCANALSIDE 4</v>
      </c>
      <c r="H4147" t="str">
        <f t="shared" si="153"/>
        <v>RYK</v>
      </c>
      <c r="I4147" t="s">
        <v>7935</v>
      </c>
      <c r="J4147" t="s">
        <v>7934</v>
      </c>
    </row>
    <row r="4148" spans="7:10" x14ac:dyDescent="0.2">
      <c r="G4148" t="str">
        <f t="shared" si="152"/>
        <v>RYKCANALSIDE 5</v>
      </c>
      <c r="H4148" t="str">
        <f t="shared" si="153"/>
        <v>RYK</v>
      </c>
      <c r="I4148" t="s">
        <v>7937</v>
      </c>
      <c r="J4148" t="s">
        <v>7936</v>
      </c>
    </row>
    <row r="4149" spans="7:10" x14ac:dyDescent="0.2">
      <c r="G4149" t="str">
        <f t="shared" ref="G4149:G4205" si="154">H4149&amp;I4149</f>
        <v>RYKDOROTHY PATTISON HOSPITAL 1</v>
      </c>
      <c r="H4149" t="str">
        <f t="shared" si="153"/>
        <v>RYK</v>
      </c>
      <c r="I4149" t="s">
        <v>7940</v>
      </c>
      <c r="J4149" t="s">
        <v>7939</v>
      </c>
    </row>
    <row r="4150" spans="7:10" x14ac:dyDescent="0.2">
      <c r="G4150" t="str">
        <f t="shared" si="154"/>
        <v>RYKDOROTHY PATTISON HOSPITAL 1</v>
      </c>
      <c r="H4150" t="str">
        <f t="shared" si="153"/>
        <v>RYK</v>
      </c>
      <c r="I4150" t="s">
        <v>7940</v>
      </c>
      <c r="J4150" t="s">
        <v>7941</v>
      </c>
    </row>
    <row r="4151" spans="7:10" x14ac:dyDescent="0.2">
      <c r="G4151" t="str">
        <f t="shared" si="154"/>
        <v>RYKROSE COTTAGE 1</v>
      </c>
      <c r="H4151" t="str">
        <f t="shared" ref="H4151:H4152" si="155">LEFT(J4151,3)</f>
        <v>RYK</v>
      </c>
      <c r="I4151" t="s">
        <v>7943</v>
      </c>
      <c r="J4151" t="s">
        <v>7942</v>
      </c>
    </row>
    <row r="4152" spans="7:10" x14ac:dyDescent="0.2">
      <c r="G4152" t="str">
        <f t="shared" si="154"/>
        <v>RYKRUSSELL HALL HOSPITAL</v>
      </c>
      <c r="H4152" t="str">
        <f t="shared" si="155"/>
        <v>RYK</v>
      </c>
      <c r="I4152" t="s">
        <v>7945</v>
      </c>
      <c r="J4152" t="s">
        <v>7944</v>
      </c>
    </row>
    <row r="4153" spans="7:10" x14ac:dyDescent="0.2">
      <c r="G4153" t="str">
        <f t="shared" si="154"/>
        <v>RYRASHDOWN NUFFIELD HOSPITAL</v>
      </c>
      <c r="H4153" t="s">
        <v>234</v>
      </c>
      <c r="I4153" t="s">
        <v>6638</v>
      </c>
      <c r="J4153" t="s">
        <v>14435</v>
      </c>
    </row>
    <row r="4154" spans="7:10" x14ac:dyDescent="0.2">
      <c r="G4154" t="str">
        <f t="shared" si="154"/>
        <v>RYRBRIGHTON GENERAL HOSPITAL</v>
      </c>
      <c r="H4154" t="s">
        <v>234</v>
      </c>
      <c r="I4154" t="s">
        <v>1160</v>
      </c>
      <c r="J4154" t="s">
        <v>14436</v>
      </c>
    </row>
    <row r="4155" spans="7:10" x14ac:dyDescent="0.2">
      <c r="G4155" t="str">
        <f t="shared" si="154"/>
        <v>RYRCHICHESTER TREATMENT CENTRE</v>
      </c>
      <c r="H4155" t="str">
        <f>LEFT(J4155,3)</f>
        <v>RYR</v>
      </c>
      <c r="I4155" t="s">
        <v>7947</v>
      </c>
      <c r="J4155" t="s">
        <v>7946</v>
      </c>
    </row>
    <row r="4156" spans="7:10" x14ac:dyDescent="0.2">
      <c r="G4156" t="str">
        <f t="shared" si="154"/>
        <v>RYRLEWES VICTORIA HOSPITAL</v>
      </c>
      <c r="H4156" t="s">
        <v>234</v>
      </c>
      <c r="I4156" t="s">
        <v>5838</v>
      </c>
      <c r="J4156" t="s">
        <v>14437</v>
      </c>
    </row>
    <row r="4157" spans="7:10" x14ac:dyDescent="0.2">
      <c r="G4157" t="str">
        <f t="shared" si="154"/>
        <v>RYRPRINCESS ROYAL HOSPITAL</v>
      </c>
      <c r="H4157" t="s">
        <v>234</v>
      </c>
      <c r="I4157" t="s">
        <v>678</v>
      </c>
      <c r="J4157" t="s">
        <v>14438</v>
      </c>
    </row>
    <row r="4158" spans="7:10" x14ac:dyDescent="0.2">
      <c r="G4158" t="str">
        <f t="shared" si="154"/>
        <v>RYRROYAL SUSSEX COUNTY HOSPITAL</v>
      </c>
      <c r="H4158" t="s">
        <v>234</v>
      </c>
      <c r="I4158" t="s">
        <v>5912</v>
      </c>
      <c r="J4158" t="s">
        <v>14439</v>
      </c>
    </row>
    <row r="4159" spans="7:10" x14ac:dyDescent="0.2">
      <c r="G4159" t="str">
        <f t="shared" si="154"/>
        <v>RYRSOUTHLANDS HOSPITAL</v>
      </c>
      <c r="H4159" t="str">
        <f>LEFT(J4159,3)</f>
        <v>RYR</v>
      </c>
      <c r="I4159" t="s">
        <v>1224</v>
      </c>
      <c r="J4159" t="s">
        <v>7948</v>
      </c>
    </row>
    <row r="4160" spans="7:10" x14ac:dyDescent="0.2">
      <c r="G4160" t="str">
        <f t="shared" si="154"/>
        <v>RYRST RICHARD'S HOSPITAL</v>
      </c>
      <c r="H4160" t="str">
        <f>LEFT(J4160,3)</f>
        <v>RYR</v>
      </c>
      <c r="I4160" t="s">
        <v>7950</v>
      </c>
      <c r="J4160" t="s">
        <v>7949</v>
      </c>
    </row>
    <row r="4161" spans="7:10" x14ac:dyDescent="0.2">
      <c r="G4161" t="str">
        <f t="shared" si="154"/>
        <v>RYRSUSSEX EYE HOSPITAL</v>
      </c>
      <c r="H4161" t="s">
        <v>234</v>
      </c>
      <c r="I4161" t="s">
        <v>6639</v>
      </c>
      <c r="J4161" t="s">
        <v>14440</v>
      </c>
    </row>
    <row r="4162" spans="7:10" x14ac:dyDescent="0.2">
      <c r="G4162" t="str">
        <f t="shared" si="154"/>
        <v>RYRSUSSEX NUFFIELD HOSPITAL</v>
      </c>
      <c r="H4162" t="s">
        <v>234</v>
      </c>
      <c r="I4162" t="s">
        <v>6640</v>
      </c>
      <c r="J4162" t="s">
        <v>14441</v>
      </c>
    </row>
    <row r="4163" spans="7:10" x14ac:dyDescent="0.2">
      <c r="G4163" t="str">
        <f t="shared" si="154"/>
        <v>RYRTHE ROYAL ALEXANDRA CHILDREN'S HOSPITAL</v>
      </c>
      <c r="H4163" t="s">
        <v>234</v>
      </c>
      <c r="I4163" t="s">
        <v>6641</v>
      </c>
      <c r="J4163" t="s">
        <v>14442</v>
      </c>
    </row>
    <row r="4164" spans="7:10" x14ac:dyDescent="0.2">
      <c r="G4164" t="str">
        <f t="shared" si="154"/>
        <v>RYRWORTHING HOSPITAL</v>
      </c>
      <c r="H4164" t="str">
        <f t="shared" ref="H4164:H4226" si="156">LEFT(J4164,3)</f>
        <v>RYR</v>
      </c>
      <c r="I4164" t="s">
        <v>1246</v>
      </c>
      <c r="J4164" t="s">
        <v>7951</v>
      </c>
    </row>
    <row r="4165" spans="7:10" x14ac:dyDescent="0.2">
      <c r="G4165" t="str">
        <f t="shared" si="154"/>
        <v>RYVCITY CARE CENTRE</v>
      </c>
      <c r="H4165" t="str">
        <f t="shared" si="156"/>
        <v>RYV</v>
      </c>
      <c r="I4165" t="s">
        <v>7953</v>
      </c>
      <c r="J4165" t="s">
        <v>7952</v>
      </c>
    </row>
    <row r="4166" spans="7:10" x14ac:dyDescent="0.2">
      <c r="G4166" t="str">
        <f t="shared" si="154"/>
        <v>RYVDODDINGTON COMMUNITY HOSP</v>
      </c>
      <c r="H4166" t="str">
        <f t="shared" si="156"/>
        <v>RYV</v>
      </c>
      <c r="I4166" t="s">
        <v>7955</v>
      </c>
      <c r="J4166" t="s">
        <v>7954</v>
      </c>
    </row>
    <row r="4167" spans="7:10" x14ac:dyDescent="0.2">
      <c r="G4167" t="str">
        <f t="shared" si="154"/>
        <v>RYVDODDINGTON HOSPITAL</v>
      </c>
      <c r="H4167" t="str">
        <f t="shared" si="156"/>
        <v>RYV</v>
      </c>
      <c r="I4167" t="s">
        <v>3338</v>
      </c>
      <c r="J4167" t="s">
        <v>7956</v>
      </c>
    </row>
    <row r="4168" spans="7:10" x14ac:dyDescent="0.2">
      <c r="G4168" t="str">
        <f t="shared" si="154"/>
        <v>RYVFELIXSTOWE COMMUNITY HOSPITAL - CASH</v>
      </c>
      <c r="H4168" t="str">
        <f t="shared" si="156"/>
        <v>RYV</v>
      </c>
      <c r="I4168" t="s">
        <v>7958</v>
      </c>
      <c r="J4168" t="s">
        <v>7957</v>
      </c>
    </row>
    <row r="4169" spans="7:10" x14ac:dyDescent="0.2">
      <c r="G4169" t="str">
        <f t="shared" si="154"/>
        <v>RYVHAMPTON HEALTH</v>
      </c>
      <c r="H4169" t="str">
        <f t="shared" si="156"/>
        <v>RYV</v>
      </c>
      <c r="I4169" t="s">
        <v>7960</v>
      </c>
      <c r="J4169" t="s">
        <v>7959</v>
      </c>
    </row>
    <row r="4170" spans="7:10" x14ac:dyDescent="0.2">
      <c r="G4170" t="str">
        <f t="shared" si="154"/>
        <v>RYVHINCHINGBROOKE HOSPITAL</v>
      </c>
      <c r="H4170" t="str">
        <f t="shared" si="156"/>
        <v>RYV</v>
      </c>
      <c r="I4170" t="s">
        <v>1620</v>
      </c>
      <c r="J4170" t="s">
        <v>7961</v>
      </c>
    </row>
    <row r="4171" spans="7:10" x14ac:dyDescent="0.2">
      <c r="G4171" t="str">
        <f t="shared" si="154"/>
        <v>RYVIDA DARWIN HOSPITAL</v>
      </c>
      <c r="H4171" t="str">
        <f t="shared" si="156"/>
        <v>RYV</v>
      </c>
      <c r="I4171" t="s">
        <v>3352</v>
      </c>
      <c r="J4171" t="s">
        <v>7962</v>
      </c>
    </row>
    <row r="4172" spans="7:10" x14ac:dyDescent="0.2">
      <c r="G4172" t="str">
        <f t="shared" si="154"/>
        <v>RYVIPSWICH HOSPITAL - CASH</v>
      </c>
      <c r="H4172" t="str">
        <f t="shared" si="156"/>
        <v>RYV</v>
      </c>
      <c r="I4172" t="s">
        <v>7964</v>
      </c>
      <c r="J4172" t="s">
        <v>7963</v>
      </c>
    </row>
    <row r="4173" spans="7:10" x14ac:dyDescent="0.2">
      <c r="G4173" t="str">
        <f t="shared" si="154"/>
        <v>RYVLAURELS</v>
      </c>
      <c r="H4173" t="str">
        <f t="shared" si="156"/>
        <v>RYV</v>
      </c>
      <c r="I4173" t="s">
        <v>7966</v>
      </c>
      <c r="J4173" t="s">
        <v>7965</v>
      </c>
    </row>
    <row r="4174" spans="7:10" x14ac:dyDescent="0.2">
      <c r="G4174" t="str">
        <f t="shared" si="154"/>
        <v>RYVLUTON &amp; DUNSTABLE HOSP ST. MARY'S WING</v>
      </c>
      <c r="H4174" t="str">
        <f t="shared" si="156"/>
        <v>RYV</v>
      </c>
      <c r="I4174" t="s">
        <v>7968</v>
      </c>
      <c r="J4174" t="s">
        <v>7967</v>
      </c>
    </row>
    <row r="4175" spans="7:10" x14ac:dyDescent="0.2">
      <c r="G4175" t="str">
        <f t="shared" si="154"/>
        <v>RYVNORTH CAMBRIDGESHIRE HOSPITAL</v>
      </c>
      <c r="H4175" t="str">
        <f t="shared" si="156"/>
        <v>RYV</v>
      </c>
      <c r="I4175" t="s">
        <v>1096</v>
      </c>
      <c r="J4175" t="s">
        <v>7969</v>
      </c>
    </row>
    <row r="4176" spans="7:10" x14ac:dyDescent="0.2">
      <c r="G4176" t="str">
        <f t="shared" si="154"/>
        <v>RYVOLD FLETTON</v>
      </c>
      <c r="H4176" t="str">
        <f t="shared" si="156"/>
        <v>RYV</v>
      </c>
      <c r="I4176" t="s">
        <v>7971</v>
      </c>
      <c r="J4176" t="s">
        <v>7970</v>
      </c>
    </row>
    <row r="4177" spans="7:10" x14ac:dyDescent="0.2">
      <c r="G4177" t="str">
        <f t="shared" si="154"/>
        <v>RYVPRINCESS OF WALES (MINOR)</v>
      </c>
      <c r="H4177" t="str">
        <f t="shared" si="156"/>
        <v>RYV</v>
      </c>
      <c r="I4177" t="s">
        <v>7973</v>
      </c>
      <c r="J4177" t="s">
        <v>7972</v>
      </c>
    </row>
    <row r="4178" spans="7:10" x14ac:dyDescent="0.2">
      <c r="G4178" t="str">
        <f t="shared" si="154"/>
        <v>RYVPRINCESS OF WALES (OPD)</v>
      </c>
      <c r="H4178" t="str">
        <f t="shared" si="156"/>
        <v>RYV</v>
      </c>
      <c r="I4178" t="s">
        <v>7975</v>
      </c>
      <c r="J4178" t="s">
        <v>7974</v>
      </c>
    </row>
    <row r="4179" spans="7:10" x14ac:dyDescent="0.2">
      <c r="G4179" t="str">
        <f t="shared" si="154"/>
        <v>RYVPRINCESS OF WALES (REHAB)</v>
      </c>
      <c r="H4179" t="str">
        <f t="shared" si="156"/>
        <v>RYV</v>
      </c>
      <c r="I4179" t="s">
        <v>7977</v>
      </c>
      <c r="J4179" t="s">
        <v>7976</v>
      </c>
    </row>
    <row r="4180" spans="7:10" x14ac:dyDescent="0.2">
      <c r="G4180" t="str">
        <f t="shared" si="154"/>
        <v>RYVPRINCESS OF WALES HOSPITAL</v>
      </c>
      <c r="H4180" t="str">
        <f t="shared" si="156"/>
        <v>RYV</v>
      </c>
      <c r="I4180" t="s">
        <v>401</v>
      </c>
      <c r="J4180" t="s">
        <v>7978</v>
      </c>
    </row>
    <row r="4181" spans="7:10" x14ac:dyDescent="0.2">
      <c r="G4181" t="str">
        <f t="shared" si="154"/>
        <v>RYVSUFFOLK REPRODUCTIVE HEALTH</v>
      </c>
      <c r="H4181" t="str">
        <f t="shared" si="156"/>
        <v>RYV</v>
      </c>
      <c r="I4181" t="s">
        <v>7980</v>
      </c>
      <c r="J4181" t="s">
        <v>7979</v>
      </c>
    </row>
    <row r="4182" spans="7:10" x14ac:dyDescent="0.2">
      <c r="G4182" t="str">
        <f t="shared" si="154"/>
        <v>RYVTHE LUTON UNDERGROUND</v>
      </c>
      <c r="H4182" t="str">
        <f t="shared" si="156"/>
        <v>RYV</v>
      </c>
      <c r="I4182" t="s">
        <v>7982</v>
      </c>
      <c r="J4182" t="s">
        <v>7981</v>
      </c>
    </row>
    <row r="4183" spans="7:10" x14ac:dyDescent="0.2">
      <c r="G4183" t="str">
        <f t="shared" si="154"/>
        <v>RYVWEST SUFFOLK HOSPITAL - CASH</v>
      </c>
      <c r="H4183" t="str">
        <f t="shared" si="156"/>
        <v>RYV</v>
      </c>
      <c r="I4183" t="s">
        <v>7984</v>
      </c>
      <c r="J4183" t="s">
        <v>7983</v>
      </c>
    </row>
    <row r="4184" spans="7:10" x14ac:dyDescent="0.2">
      <c r="G4184" t="str">
        <f t="shared" si="154"/>
        <v>RYWBCHC REHAB</v>
      </c>
      <c r="H4184" t="str">
        <f t="shared" si="156"/>
        <v>RYW</v>
      </c>
      <c r="I4184" t="s">
        <v>7986</v>
      </c>
      <c r="J4184" t="s">
        <v>7985</v>
      </c>
    </row>
    <row r="4185" spans="7:10" x14ac:dyDescent="0.2">
      <c r="G4185" t="str">
        <f t="shared" si="154"/>
        <v>RYWBIRMINGHAM DENTAL HOSPITAL</v>
      </c>
      <c r="H4185" t="str">
        <f t="shared" si="156"/>
        <v>RYW</v>
      </c>
      <c r="I4185" t="s">
        <v>7988</v>
      </c>
      <c r="J4185" t="s">
        <v>7987</v>
      </c>
    </row>
    <row r="4186" spans="7:10" x14ac:dyDescent="0.2">
      <c r="G4186" t="str">
        <f t="shared" si="154"/>
        <v>RYWCHERRY OAK</v>
      </c>
      <c r="H4186" t="str">
        <f t="shared" si="156"/>
        <v>RYW</v>
      </c>
      <c r="I4186" t="s">
        <v>7001</v>
      </c>
      <c r="J4186" t="s">
        <v>7989</v>
      </c>
    </row>
    <row r="4187" spans="7:10" x14ac:dyDescent="0.2">
      <c r="G4187" t="str">
        <f t="shared" si="154"/>
        <v>RYWCIBA BUILDING</v>
      </c>
      <c r="H4187" t="str">
        <f t="shared" si="156"/>
        <v>RYW</v>
      </c>
      <c r="I4187" t="s">
        <v>7991</v>
      </c>
      <c r="J4187" t="s">
        <v>7990</v>
      </c>
    </row>
    <row r="4188" spans="7:10" x14ac:dyDescent="0.2">
      <c r="G4188" t="str">
        <f t="shared" si="154"/>
        <v>RYWCOMMUNITY UNIT 29 AT HEARTLANDS HOSPITAL</v>
      </c>
      <c r="H4188" t="str">
        <f t="shared" si="156"/>
        <v>RYW</v>
      </c>
      <c r="I4188" t="s">
        <v>7993</v>
      </c>
      <c r="J4188" t="s">
        <v>7992</v>
      </c>
    </row>
    <row r="4189" spans="7:10" x14ac:dyDescent="0.2">
      <c r="G4189" t="str">
        <f t="shared" si="154"/>
        <v>RYWCOMMUNITY UNIT 3 GOOD HOPE HOSPITAL</v>
      </c>
      <c r="H4189" t="str">
        <f t="shared" si="156"/>
        <v>RYW</v>
      </c>
      <c r="I4189" t="s">
        <v>7995</v>
      </c>
      <c r="J4189" t="s">
        <v>7994</v>
      </c>
    </row>
    <row r="4190" spans="7:10" x14ac:dyDescent="0.2">
      <c r="G4190" t="str">
        <f t="shared" si="154"/>
        <v>RYWDAME ELLEN PINSENT</v>
      </c>
      <c r="H4190" t="str">
        <f t="shared" si="156"/>
        <v>RYW</v>
      </c>
      <c r="I4190" t="s">
        <v>7997</v>
      </c>
      <c r="J4190" t="s">
        <v>7996</v>
      </c>
    </row>
    <row r="4191" spans="7:10" x14ac:dyDescent="0.2">
      <c r="G4191" t="str">
        <f t="shared" si="154"/>
        <v>RYWFOX HOLLIES</v>
      </c>
      <c r="H4191" t="str">
        <f t="shared" si="156"/>
        <v>RYW</v>
      </c>
      <c r="I4191" t="s">
        <v>7999</v>
      </c>
      <c r="J4191" t="s">
        <v>7998</v>
      </c>
    </row>
    <row r="4192" spans="7:10" x14ac:dyDescent="0.2">
      <c r="G4192" t="str">
        <f t="shared" si="154"/>
        <v>RYWGREENFIELD (PFI BUILD)</v>
      </c>
      <c r="H4192" t="str">
        <f t="shared" si="156"/>
        <v>RYW</v>
      </c>
      <c r="I4192" t="s">
        <v>8001</v>
      </c>
      <c r="J4192" t="s">
        <v>8000</v>
      </c>
    </row>
    <row r="4193" spans="7:10" x14ac:dyDescent="0.2">
      <c r="G4193" t="str">
        <f t="shared" si="154"/>
        <v>RYWHALL GREEN HEALTH</v>
      </c>
      <c r="H4193" t="str">
        <f t="shared" si="156"/>
        <v>RYW</v>
      </c>
      <c r="I4193" t="s">
        <v>8003</v>
      </c>
      <c r="J4193" t="s">
        <v>8002</v>
      </c>
    </row>
    <row r="4194" spans="7:10" x14ac:dyDescent="0.2">
      <c r="G4194" t="str">
        <f t="shared" si="154"/>
        <v>RYWHOBMOOR ROAD 192 (TOTAL SITE)</v>
      </c>
      <c r="H4194" t="str">
        <f t="shared" si="156"/>
        <v>RYW</v>
      </c>
      <c r="I4194" t="s">
        <v>8005</v>
      </c>
      <c r="J4194" t="s">
        <v>8004</v>
      </c>
    </row>
    <row r="4195" spans="7:10" x14ac:dyDescent="0.2">
      <c r="G4195" t="str">
        <f t="shared" si="154"/>
        <v>RYWINTERMEDIATE CARE REHABILITATION UNIT</v>
      </c>
      <c r="H4195" t="str">
        <f t="shared" si="156"/>
        <v>RYW</v>
      </c>
      <c r="I4195" t="s">
        <v>8007</v>
      </c>
      <c r="J4195" t="s">
        <v>8006</v>
      </c>
    </row>
    <row r="4196" spans="7:10" x14ac:dyDescent="0.2">
      <c r="G4196" t="str">
        <f t="shared" si="154"/>
        <v>RYWKINGSWOOD DRIVE</v>
      </c>
      <c r="H4196" t="str">
        <f t="shared" si="156"/>
        <v>RYW</v>
      </c>
      <c r="I4196" t="s">
        <v>8009</v>
      </c>
      <c r="J4196" t="s">
        <v>8008</v>
      </c>
    </row>
    <row r="4197" spans="7:10" x14ac:dyDescent="0.2">
      <c r="G4197" t="str">
        <f t="shared" si="154"/>
        <v>RYWMONYHULL BUNGALOWS (2 &amp; 4 ONLY)</v>
      </c>
      <c r="H4197" t="str">
        <f t="shared" si="156"/>
        <v>RYW</v>
      </c>
      <c r="I4197" t="s">
        <v>8011</v>
      </c>
      <c r="J4197" t="s">
        <v>8010</v>
      </c>
    </row>
    <row r="4198" spans="7:10" x14ac:dyDescent="0.2">
      <c r="G4198" t="str">
        <f t="shared" si="154"/>
        <v>RYWMONYHULL HALL ROAD FLATS 3 &amp; 3A</v>
      </c>
      <c r="H4198" t="str">
        <f t="shared" si="156"/>
        <v>RYW</v>
      </c>
      <c r="I4198" t="s">
        <v>8013</v>
      </c>
      <c r="J4198" t="s">
        <v>8012</v>
      </c>
    </row>
    <row r="4199" spans="7:10" x14ac:dyDescent="0.2">
      <c r="G4199" t="str">
        <f t="shared" si="154"/>
        <v>RYWMOSELEY HALL HOSPITAL</v>
      </c>
      <c r="H4199" t="str">
        <f t="shared" si="156"/>
        <v>RYW</v>
      </c>
      <c r="I4199" t="s">
        <v>8015</v>
      </c>
      <c r="J4199" t="s">
        <v>8014</v>
      </c>
    </row>
    <row r="4200" spans="7:10" x14ac:dyDescent="0.2">
      <c r="G4200" t="str">
        <f t="shared" si="154"/>
        <v>RYWPRIESTLY WHARF</v>
      </c>
      <c r="H4200" t="str">
        <f t="shared" si="156"/>
        <v>RYW</v>
      </c>
      <c r="I4200" t="s">
        <v>8017</v>
      </c>
      <c r="J4200" t="s">
        <v>8016</v>
      </c>
    </row>
    <row r="4201" spans="7:10" x14ac:dyDescent="0.2">
      <c r="G4201" t="str">
        <f t="shared" si="154"/>
        <v>RYWSHELDON HEATH - LAND ONLY</v>
      </c>
      <c r="H4201" t="str">
        <f t="shared" si="156"/>
        <v>RYW</v>
      </c>
      <c r="I4201" t="s">
        <v>8019</v>
      </c>
      <c r="J4201" t="s">
        <v>8018</v>
      </c>
    </row>
    <row r="4202" spans="7:10" x14ac:dyDescent="0.2">
      <c r="G4202" t="str">
        <f t="shared" si="154"/>
        <v>RYWSUTTON COTTAGE HOSPITAL</v>
      </c>
      <c r="H4202" t="str">
        <f t="shared" si="156"/>
        <v>RYW</v>
      </c>
      <c r="I4202" t="s">
        <v>8021</v>
      </c>
      <c r="J4202" t="s">
        <v>8020</v>
      </c>
    </row>
    <row r="4203" spans="7:10" x14ac:dyDescent="0.2">
      <c r="G4203" t="str">
        <f t="shared" si="154"/>
        <v>RYWWEST HEATH HOSPITAL</v>
      </c>
      <c r="H4203" t="str">
        <f t="shared" si="156"/>
        <v>RYW</v>
      </c>
      <c r="I4203" t="s">
        <v>8023</v>
      </c>
      <c r="J4203" t="s">
        <v>8022</v>
      </c>
    </row>
    <row r="4204" spans="7:10" x14ac:dyDescent="0.2">
      <c r="G4204" t="str">
        <f t="shared" si="154"/>
        <v xml:space="preserve">RYXATHLONE HOUSE CARE HOME                    </v>
      </c>
      <c r="H4204" t="str">
        <f t="shared" si="156"/>
        <v>RYX</v>
      </c>
      <c r="I4204" t="s">
        <v>8025</v>
      </c>
      <c r="J4204" t="s">
        <v>8024</v>
      </c>
    </row>
    <row r="4205" spans="7:10" x14ac:dyDescent="0.2">
      <c r="G4205" t="str">
        <f t="shared" si="154"/>
        <v>RYXCHARING CROSS HOSPITAL</v>
      </c>
      <c r="H4205" t="str">
        <f t="shared" si="156"/>
        <v>RYX</v>
      </c>
      <c r="I4205" t="s">
        <v>7877</v>
      </c>
      <c r="J4205" t="s">
        <v>8026</v>
      </c>
    </row>
    <row r="4206" spans="7:10" x14ac:dyDescent="0.2">
      <c r="G4206" t="str">
        <f t="shared" ref="G4206:G4271" si="157">H4206&amp;I4206</f>
        <v>RYXEDGWARE COMMUNITY HOSPITAL</v>
      </c>
      <c r="H4206" t="str">
        <f t="shared" si="156"/>
        <v>RYX</v>
      </c>
      <c r="I4206" t="s">
        <v>866</v>
      </c>
      <c r="J4206" t="s">
        <v>8027</v>
      </c>
    </row>
    <row r="4207" spans="7:10" x14ac:dyDescent="0.2">
      <c r="G4207" t="str">
        <f t="shared" si="157"/>
        <v>RYXFINCHLEY MEMORIAL HOSPITAL</v>
      </c>
      <c r="H4207" t="str">
        <f t="shared" si="156"/>
        <v>RYX</v>
      </c>
      <c r="I4207" t="s">
        <v>868</v>
      </c>
      <c r="J4207" t="s">
        <v>8028</v>
      </c>
    </row>
    <row r="4208" spans="7:10" x14ac:dyDescent="0.2">
      <c r="G4208" t="str">
        <f t="shared" si="157"/>
        <v>RYXGARSIDE</v>
      </c>
      <c r="H4208" t="str">
        <f t="shared" si="156"/>
        <v>RYX</v>
      </c>
      <c r="I4208" t="s">
        <v>8030</v>
      </c>
      <c r="J4208" t="s">
        <v>8029</v>
      </c>
    </row>
    <row r="4209" spans="7:10" x14ac:dyDescent="0.2">
      <c r="G4209" t="str">
        <f t="shared" si="157"/>
        <v>RYXHEALTH AT THE STOWE</v>
      </c>
      <c r="H4209" t="str">
        <f t="shared" si="156"/>
        <v>RYX</v>
      </c>
      <c r="I4209" t="s">
        <v>8032</v>
      </c>
      <c r="J4209" t="s">
        <v>8031</v>
      </c>
    </row>
    <row r="4210" spans="7:10" x14ac:dyDescent="0.2">
      <c r="G4210" t="str">
        <f t="shared" si="157"/>
        <v>RYXHEATHLAND COURT CARE HOME</v>
      </c>
      <c r="H4210" t="str">
        <f t="shared" si="156"/>
        <v>RYX</v>
      </c>
      <c r="I4210" t="s">
        <v>8046</v>
      </c>
      <c r="J4210" t="s">
        <v>8045</v>
      </c>
    </row>
    <row r="4211" spans="7:10" x14ac:dyDescent="0.2">
      <c r="G4211" t="str">
        <f t="shared" si="157"/>
        <v>RYXHEMEL HEMPSTEAD HOSPITAL</v>
      </c>
      <c r="H4211" t="str">
        <f t="shared" si="156"/>
        <v>RYX</v>
      </c>
      <c r="I4211" t="s">
        <v>5217</v>
      </c>
      <c r="J4211" t="s">
        <v>8033</v>
      </c>
    </row>
    <row r="4212" spans="7:10" x14ac:dyDescent="0.2">
      <c r="G4212" t="str">
        <f t="shared" si="157"/>
        <v xml:space="preserve">RYXLANGLEY HOUSE </v>
      </c>
      <c r="H4212" t="str">
        <f t="shared" si="156"/>
        <v>RYX</v>
      </c>
      <c r="I4212" t="s">
        <v>7495</v>
      </c>
      <c r="J4212" t="s">
        <v>8034</v>
      </c>
    </row>
    <row r="4213" spans="7:10" x14ac:dyDescent="0.2">
      <c r="G4213" t="str">
        <f t="shared" si="157"/>
        <v>RYXPOTTERS BAR COMMUNITY HOSPITAL</v>
      </c>
      <c r="H4213" t="str">
        <f t="shared" si="156"/>
        <v>RYX</v>
      </c>
      <c r="I4213" t="s">
        <v>7502</v>
      </c>
      <c r="J4213" t="s">
        <v>8035</v>
      </c>
    </row>
    <row r="4214" spans="7:10" x14ac:dyDescent="0.2">
      <c r="G4214" t="str">
        <f t="shared" si="157"/>
        <v>RYXPRINCESS LOUISE NURSING HOME</v>
      </c>
      <c r="H4214" t="str">
        <f t="shared" si="156"/>
        <v>RYX</v>
      </c>
      <c r="I4214" t="s">
        <v>8037</v>
      </c>
      <c r="J4214" t="s">
        <v>8036</v>
      </c>
    </row>
    <row r="4215" spans="7:10" x14ac:dyDescent="0.2">
      <c r="G4215" t="str">
        <f t="shared" si="157"/>
        <v>RYXST CHARLES UCC</v>
      </c>
      <c r="H4215" t="str">
        <f t="shared" si="156"/>
        <v>RYX</v>
      </c>
      <c r="I4215" t="s">
        <v>8039</v>
      </c>
      <c r="J4215" t="s">
        <v>8038</v>
      </c>
    </row>
    <row r="4216" spans="7:10" x14ac:dyDescent="0.2">
      <c r="G4216" t="str">
        <f t="shared" si="157"/>
        <v>RYXST MARY'S HOSPITAL</v>
      </c>
      <c r="H4216" t="str">
        <f t="shared" si="156"/>
        <v>RYX</v>
      </c>
      <c r="I4216" t="s">
        <v>265</v>
      </c>
      <c r="J4216" t="s">
        <v>8040</v>
      </c>
    </row>
    <row r="4217" spans="7:10" x14ac:dyDescent="0.2">
      <c r="G4217" t="str">
        <f t="shared" si="157"/>
        <v>RYXST. CHARLES HOSPITAL</v>
      </c>
      <c r="H4217" t="str">
        <f t="shared" si="156"/>
        <v>RYX</v>
      </c>
      <c r="I4217" t="s">
        <v>8042</v>
      </c>
      <c r="J4217" t="s">
        <v>8041</v>
      </c>
    </row>
    <row r="4218" spans="7:10" x14ac:dyDescent="0.2">
      <c r="G4218" t="str">
        <f t="shared" si="157"/>
        <v>RYXTHAMES BROOK CARE HOME</v>
      </c>
      <c r="H4218" t="str">
        <f t="shared" si="156"/>
        <v>RYX</v>
      </c>
      <c r="I4218" t="s">
        <v>8044</v>
      </c>
      <c r="J4218" t="s">
        <v>8043</v>
      </c>
    </row>
    <row r="4219" spans="7:10" x14ac:dyDescent="0.2">
      <c r="G4219" t="str">
        <f t="shared" si="157"/>
        <v>RYXWILLESDEN CENTRE FOR HEALTH &amp; CARE</v>
      </c>
      <c r="H4219" t="s">
        <v>68</v>
      </c>
      <c r="I4219" t="s">
        <v>14557</v>
      </c>
      <c r="J4219" t="s">
        <v>14556</v>
      </c>
    </row>
    <row r="4220" spans="7:10" x14ac:dyDescent="0.2">
      <c r="G4220" t="str">
        <f t="shared" si="157"/>
        <v>RYYASHFORD MASH</v>
      </c>
      <c r="H4220" t="str">
        <f t="shared" si="156"/>
        <v>RYY</v>
      </c>
      <c r="I4220" t="s">
        <v>8048</v>
      </c>
      <c r="J4220" t="s">
        <v>8047</v>
      </c>
    </row>
    <row r="4221" spans="7:10" x14ac:dyDescent="0.2">
      <c r="G4221" t="str">
        <f t="shared" si="157"/>
        <v>RYYBUCKLAND HOSPITAL</v>
      </c>
      <c r="H4221" t="str">
        <f t="shared" si="156"/>
        <v>RYY</v>
      </c>
      <c r="I4221" t="s">
        <v>4765</v>
      </c>
      <c r="J4221" t="s">
        <v>8049</v>
      </c>
    </row>
    <row r="4222" spans="7:10" x14ac:dyDescent="0.2">
      <c r="G4222" t="str">
        <f t="shared" si="157"/>
        <v>RYYBUILDING 180 - KENT SCIENCE PARK</v>
      </c>
      <c r="H4222" t="str">
        <f t="shared" si="156"/>
        <v>RYY</v>
      </c>
      <c r="I4222" t="s">
        <v>8051</v>
      </c>
      <c r="J4222" t="s">
        <v>8050</v>
      </c>
    </row>
    <row r="4223" spans="7:10" x14ac:dyDescent="0.2">
      <c r="G4223" t="str">
        <f t="shared" si="157"/>
        <v>RYYCAIRN RYAN</v>
      </c>
      <c r="H4223" t="str">
        <f t="shared" si="156"/>
        <v>RYY</v>
      </c>
      <c r="I4223" t="s">
        <v>8053</v>
      </c>
      <c r="J4223" t="s">
        <v>8052</v>
      </c>
    </row>
    <row r="4224" spans="7:10" x14ac:dyDescent="0.2">
      <c r="G4224" t="str">
        <f t="shared" si="157"/>
        <v>RYYCOTTAGE WARD</v>
      </c>
      <c r="H4224" t="str">
        <f t="shared" si="156"/>
        <v>RYY</v>
      </c>
      <c r="I4224" t="s">
        <v>8055</v>
      </c>
      <c r="J4224" t="s">
        <v>8054</v>
      </c>
    </row>
    <row r="4225" spans="7:10" x14ac:dyDescent="0.2">
      <c r="G4225" t="str">
        <f t="shared" si="157"/>
        <v>RYYEDENBRIDGE HOSPITAL</v>
      </c>
      <c r="H4225" t="str">
        <f t="shared" si="156"/>
        <v>RYY</v>
      </c>
      <c r="I4225" t="s">
        <v>8057</v>
      </c>
      <c r="J4225" t="s">
        <v>8056</v>
      </c>
    </row>
    <row r="4226" spans="7:10" x14ac:dyDescent="0.2">
      <c r="G4226" t="str">
        <f t="shared" si="157"/>
        <v>RYYFAMILY PLANNING</v>
      </c>
      <c r="H4226" t="str">
        <f t="shared" si="156"/>
        <v>RYY</v>
      </c>
      <c r="I4226" t="s">
        <v>8059</v>
      </c>
      <c r="J4226" t="s">
        <v>8058</v>
      </c>
    </row>
    <row r="4227" spans="7:10" x14ac:dyDescent="0.2">
      <c r="G4227" t="str">
        <f t="shared" si="157"/>
        <v>RYYFARM VILLA</v>
      </c>
      <c r="H4227" t="str">
        <f t="shared" ref="H4227:H4292" si="158">LEFT(J4227,3)</f>
        <v>RYY</v>
      </c>
      <c r="I4227" t="s">
        <v>8061</v>
      </c>
      <c r="J4227" t="s">
        <v>8060</v>
      </c>
    </row>
    <row r="4228" spans="7:10" x14ac:dyDescent="0.2">
      <c r="G4228" t="str">
        <f t="shared" si="157"/>
        <v>RYYFAVERSHAM COTTAGE HOSPITAL</v>
      </c>
      <c r="H4228" t="str">
        <f t="shared" si="158"/>
        <v>RYY</v>
      </c>
      <c r="I4228" t="s">
        <v>4767</v>
      </c>
      <c r="J4228" t="s">
        <v>8062</v>
      </c>
    </row>
    <row r="4229" spans="7:10" x14ac:dyDescent="0.2">
      <c r="G4229" t="str">
        <f t="shared" si="157"/>
        <v>RYYFRIENDS WARD</v>
      </c>
      <c r="H4229" t="str">
        <f t="shared" si="158"/>
        <v>RYY</v>
      </c>
      <c r="I4229" t="s">
        <v>8064</v>
      </c>
      <c r="J4229" t="s">
        <v>8063</v>
      </c>
    </row>
    <row r="4230" spans="7:10" x14ac:dyDescent="0.2">
      <c r="G4230" t="str">
        <f t="shared" si="157"/>
        <v>RYYGRAVESHAM COMMUNITY HOSPITAL</v>
      </c>
      <c r="H4230" t="str">
        <f t="shared" si="158"/>
        <v>RYY</v>
      </c>
      <c r="I4230" t="s">
        <v>2481</v>
      </c>
      <c r="J4230" t="s">
        <v>8065</v>
      </c>
    </row>
    <row r="4231" spans="7:10" x14ac:dyDescent="0.2">
      <c r="G4231" t="str">
        <f t="shared" si="157"/>
        <v>RYYHANSON UNIT</v>
      </c>
      <c r="H4231" t="str">
        <f t="shared" si="158"/>
        <v>RYY</v>
      </c>
      <c r="I4231" t="s">
        <v>8067</v>
      </c>
      <c r="J4231" t="s">
        <v>8066</v>
      </c>
    </row>
    <row r="4232" spans="7:10" x14ac:dyDescent="0.2">
      <c r="G4232" t="str">
        <f t="shared" si="157"/>
        <v>RYYHAWKHURST COTTAGE HOSPITAL</v>
      </c>
      <c r="H4232" t="str">
        <f t="shared" si="158"/>
        <v>RYY</v>
      </c>
      <c r="I4232" t="s">
        <v>8069</v>
      </c>
      <c r="J4232" t="s">
        <v>8068</v>
      </c>
    </row>
    <row r="4233" spans="7:10" x14ac:dyDescent="0.2">
      <c r="G4233" t="str">
        <f t="shared" si="157"/>
        <v>RYYHAWKHURST HOSPITAL</v>
      </c>
      <c r="H4233" t="str">
        <f t="shared" si="158"/>
        <v>RYY</v>
      </c>
      <c r="I4233" t="s">
        <v>8071</v>
      </c>
      <c r="J4233" t="s">
        <v>8070</v>
      </c>
    </row>
    <row r="4234" spans="7:10" x14ac:dyDescent="0.2">
      <c r="G4234" t="str">
        <f t="shared" si="157"/>
        <v>RYYHERON WARD</v>
      </c>
      <c r="H4234" t="str">
        <f t="shared" si="158"/>
        <v>RYY</v>
      </c>
      <c r="I4234" t="s">
        <v>8073</v>
      </c>
      <c r="J4234" t="s">
        <v>8072</v>
      </c>
    </row>
    <row r="4235" spans="7:10" x14ac:dyDescent="0.2">
      <c r="G4235" t="str">
        <f t="shared" si="157"/>
        <v>RYYHIGHPOINT UNIT 1</v>
      </c>
      <c r="H4235" t="str">
        <f t="shared" si="158"/>
        <v>RYY</v>
      </c>
      <c r="I4235" t="s">
        <v>8075</v>
      </c>
      <c r="J4235" t="s">
        <v>8074</v>
      </c>
    </row>
    <row r="4236" spans="7:10" x14ac:dyDescent="0.2">
      <c r="G4236" t="str">
        <f t="shared" si="157"/>
        <v>RYYHIGHPOINT UNIT 3</v>
      </c>
      <c r="H4236" t="str">
        <f t="shared" si="158"/>
        <v>RYY</v>
      </c>
      <c r="I4236" t="s">
        <v>8077</v>
      </c>
      <c r="J4236" t="s">
        <v>8076</v>
      </c>
    </row>
    <row r="4237" spans="7:10" x14ac:dyDescent="0.2">
      <c r="G4237" t="str">
        <f t="shared" si="157"/>
        <v>RYYHIGHPOINT UNIT 7</v>
      </c>
      <c r="H4237" t="str">
        <f t="shared" si="158"/>
        <v>RYY</v>
      </c>
      <c r="I4237" t="s">
        <v>8079</v>
      </c>
      <c r="J4237" t="s">
        <v>8078</v>
      </c>
    </row>
    <row r="4238" spans="7:10" x14ac:dyDescent="0.2">
      <c r="G4238" t="str">
        <f t="shared" si="157"/>
        <v>RYYKENT &amp; CANTERBURY HOSPITAL</v>
      </c>
      <c r="H4238" t="str">
        <f t="shared" si="158"/>
        <v>RYY</v>
      </c>
      <c r="I4238" t="s">
        <v>7211</v>
      </c>
      <c r="J4238" t="s">
        <v>8080</v>
      </c>
    </row>
    <row r="4239" spans="7:10" x14ac:dyDescent="0.2">
      <c r="G4239" t="str">
        <f t="shared" si="157"/>
        <v>RYYKENT WING</v>
      </c>
      <c r="H4239" t="str">
        <f t="shared" si="158"/>
        <v>RYY</v>
      </c>
      <c r="I4239" t="s">
        <v>8082</v>
      </c>
      <c r="J4239" t="s">
        <v>8081</v>
      </c>
    </row>
    <row r="4240" spans="7:10" x14ac:dyDescent="0.2">
      <c r="G4240" t="str">
        <f t="shared" si="157"/>
        <v>RYYKESTREL WARD</v>
      </c>
      <c r="H4240" t="str">
        <f t="shared" si="158"/>
        <v>RYY</v>
      </c>
      <c r="I4240" t="s">
        <v>8084</v>
      </c>
      <c r="J4240" t="s">
        <v>8083</v>
      </c>
    </row>
    <row r="4241" spans="7:10" x14ac:dyDescent="0.2">
      <c r="G4241" t="str">
        <f t="shared" si="157"/>
        <v>RYYLIVINGSTONE HOSPITAL</v>
      </c>
      <c r="H4241" t="str">
        <f t="shared" si="158"/>
        <v>RYY</v>
      </c>
      <c r="I4241" t="s">
        <v>8086</v>
      </c>
      <c r="J4241" t="s">
        <v>8085</v>
      </c>
    </row>
    <row r="4242" spans="7:10" x14ac:dyDescent="0.2">
      <c r="G4242" t="str">
        <f t="shared" si="157"/>
        <v>RYYOATEN HILL</v>
      </c>
      <c r="H4242" t="str">
        <f t="shared" si="158"/>
        <v>RYY</v>
      </c>
      <c r="I4242" t="s">
        <v>8088</v>
      </c>
      <c r="J4242" t="s">
        <v>8087</v>
      </c>
    </row>
    <row r="4243" spans="7:10" x14ac:dyDescent="0.2">
      <c r="G4243" t="str">
        <f t="shared" si="157"/>
        <v>RYYPRESTON HALL</v>
      </c>
      <c r="H4243" t="str">
        <f t="shared" si="158"/>
        <v>RYY</v>
      </c>
      <c r="I4243" t="s">
        <v>8090</v>
      </c>
      <c r="J4243" t="s">
        <v>8089</v>
      </c>
    </row>
    <row r="4244" spans="7:10" x14ac:dyDescent="0.2">
      <c r="G4244" t="str">
        <f t="shared" si="157"/>
        <v>RYYQUEEN ELIZABETH THE QUEEN MOTHER HOSPITAL</v>
      </c>
      <c r="H4244" t="str">
        <f t="shared" si="158"/>
        <v>RYY</v>
      </c>
      <c r="I4244" t="s">
        <v>4781</v>
      </c>
      <c r="J4244" t="s">
        <v>8091</v>
      </c>
    </row>
    <row r="4245" spans="7:10" x14ac:dyDescent="0.2">
      <c r="G4245" t="str">
        <f t="shared" si="157"/>
        <v>RYYQUEEN VICTORIA MEMORIAL HOSPITAL</v>
      </c>
      <c r="H4245" t="str">
        <f t="shared" si="158"/>
        <v>RYY</v>
      </c>
      <c r="I4245" t="s">
        <v>5196</v>
      </c>
      <c r="J4245" t="s">
        <v>8092</v>
      </c>
    </row>
    <row r="4246" spans="7:10" x14ac:dyDescent="0.2">
      <c r="G4246" t="str">
        <f t="shared" si="157"/>
        <v>RYYROHAN</v>
      </c>
      <c r="H4246" t="str">
        <f t="shared" si="158"/>
        <v>RYY</v>
      </c>
      <c r="I4246" t="s">
        <v>8094</v>
      </c>
      <c r="J4246" t="s">
        <v>8093</v>
      </c>
    </row>
    <row r="4247" spans="7:10" x14ac:dyDescent="0.2">
      <c r="G4247" t="str">
        <f t="shared" si="157"/>
        <v>RYYROYAL VICTORIA HOSPITAL FOLKESTONE</v>
      </c>
      <c r="H4247" t="str">
        <f t="shared" si="158"/>
        <v>RYY</v>
      </c>
      <c r="I4247" t="s">
        <v>8096</v>
      </c>
      <c r="J4247" t="s">
        <v>8095</v>
      </c>
    </row>
    <row r="4248" spans="7:10" x14ac:dyDescent="0.2">
      <c r="G4248" t="str">
        <f t="shared" si="157"/>
        <v>RYYSEVENOAKS HOSPITAL</v>
      </c>
      <c r="H4248" t="str">
        <f t="shared" si="158"/>
        <v>RYY</v>
      </c>
      <c r="I4248" t="s">
        <v>5200</v>
      </c>
      <c r="J4248" t="s">
        <v>8097</v>
      </c>
    </row>
    <row r="4249" spans="7:10" x14ac:dyDescent="0.2">
      <c r="G4249" t="str">
        <f t="shared" si="157"/>
        <v>RYYSHEPPEY HOSPITAL</v>
      </c>
      <c r="H4249" t="str">
        <f t="shared" si="158"/>
        <v>RYY</v>
      </c>
      <c r="I4249" t="s">
        <v>8099</v>
      </c>
      <c r="J4249" t="s">
        <v>8098</v>
      </c>
    </row>
    <row r="4250" spans="7:10" x14ac:dyDescent="0.2">
      <c r="G4250" t="str">
        <f t="shared" si="157"/>
        <v>RYYSHEPPY COMMUNITY HOSPITAL</v>
      </c>
      <c r="H4250" t="str">
        <f t="shared" si="158"/>
        <v>RYY</v>
      </c>
      <c r="I4250" t="s">
        <v>8101</v>
      </c>
      <c r="J4250" t="s">
        <v>8100</v>
      </c>
    </row>
    <row r="4251" spans="7:10" x14ac:dyDescent="0.2">
      <c r="G4251" t="str">
        <f t="shared" si="157"/>
        <v>RYYSITTINGBOURNE MEMORIAL HOSPITAL</v>
      </c>
      <c r="H4251" t="str">
        <f t="shared" si="158"/>
        <v>RYY</v>
      </c>
      <c r="I4251" t="s">
        <v>4789</v>
      </c>
      <c r="J4251" t="s">
        <v>8102</v>
      </c>
    </row>
    <row r="4252" spans="7:10" x14ac:dyDescent="0.2">
      <c r="G4252" t="str">
        <f t="shared" si="157"/>
        <v>RYYST MARTINS HOSPITAL</v>
      </c>
      <c r="H4252" t="str">
        <f t="shared" si="158"/>
        <v>RYY</v>
      </c>
      <c r="I4252" t="s">
        <v>254</v>
      </c>
      <c r="J4252" t="s">
        <v>8103</v>
      </c>
    </row>
    <row r="4253" spans="7:10" x14ac:dyDescent="0.2">
      <c r="G4253" t="str">
        <f t="shared" si="157"/>
        <v>RYYSWALE MASH</v>
      </c>
      <c r="H4253" t="str">
        <f t="shared" si="158"/>
        <v>RYY</v>
      </c>
      <c r="I4253" t="s">
        <v>8105</v>
      </c>
      <c r="J4253" t="s">
        <v>8104</v>
      </c>
    </row>
    <row r="4254" spans="7:10" x14ac:dyDescent="0.2">
      <c r="G4254" t="str">
        <f t="shared" si="157"/>
        <v>RYYTHANET MASH</v>
      </c>
      <c r="H4254" t="str">
        <f t="shared" si="158"/>
        <v>RYY</v>
      </c>
      <c r="I4254" t="s">
        <v>8107</v>
      </c>
      <c r="J4254" t="s">
        <v>8106</v>
      </c>
    </row>
    <row r="4255" spans="7:10" x14ac:dyDescent="0.2">
      <c r="G4255" t="str">
        <f t="shared" si="157"/>
        <v>RYYTHE OAKS</v>
      </c>
      <c r="H4255" t="str">
        <f t="shared" si="158"/>
        <v>RYY</v>
      </c>
      <c r="I4255" t="s">
        <v>1426</v>
      </c>
      <c r="J4255" t="s">
        <v>8108</v>
      </c>
    </row>
    <row r="4256" spans="7:10" x14ac:dyDescent="0.2">
      <c r="G4256" t="str">
        <f t="shared" si="157"/>
        <v>RYYTHE OAST</v>
      </c>
      <c r="H4256" t="str">
        <f t="shared" si="158"/>
        <v>RYY</v>
      </c>
      <c r="I4256" t="s">
        <v>8110</v>
      </c>
      <c r="J4256" t="s">
        <v>8109</v>
      </c>
    </row>
    <row r="4257" spans="7:10" x14ac:dyDescent="0.2">
      <c r="G4257" t="str">
        <f t="shared" si="157"/>
        <v>RYYTONBRIDGE COTTAGE HOSPITAL</v>
      </c>
      <c r="H4257" t="str">
        <f t="shared" si="158"/>
        <v>RYY</v>
      </c>
      <c r="I4257" t="s">
        <v>5207</v>
      </c>
      <c r="J4257" t="s">
        <v>8111</v>
      </c>
    </row>
    <row r="4258" spans="7:10" x14ac:dyDescent="0.2">
      <c r="G4258" t="str">
        <f t="shared" si="157"/>
        <v>RYYUNIT FF</v>
      </c>
      <c r="H4258" t="str">
        <f t="shared" si="158"/>
        <v>RYY</v>
      </c>
      <c r="I4258" t="s">
        <v>8113</v>
      </c>
      <c r="J4258" t="s">
        <v>8112</v>
      </c>
    </row>
    <row r="4259" spans="7:10" x14ac:dyDescent="0.2">
      <c r="G4259" t="str">
        <f t="shared" si="157"/>
        <v>RYYVALENTINE UNIT</v>
      </c>
      <c r="H4259" t="str">
        <f t="shared" si="158"/>
        <v>RYY</v>
      </c>
      <c r="I4259" t="s">
        <v>8115</v>
      </c>
      <c r="J4259" t="s">
        <v>8114</v>
      </c>
    </row>
    <row r="4260" spans="7:10" x14ac:dyDescent="0.2">
      <c r="G4260" t="str">
        <f t="shared" si="157"/>
        <v>RYYVICTORIA HOSPITAL</v>
      </c>
      <c r="H4260" t="str">
        <f t="shared" si="158"/>
        <v>RYY</v>
      </c>
      <c r="I4260" t="s">
        <v>5209</v>
      </c>
      <c r="J4260" t="s">
        <v>8116</v>
      </c>
    </row>
    <row r="4261" spans="7:10" x14ac:dyDescent="0.2">
      <c r="G4261" t="str">
        <f t="shared" si="157"/>
        <v>RYYWARD - DEAL</v>
      </c>
      <c r="H4261" t="str">
        <f t="shared" si="158"/>
        <v>RYY</v>
      </c>
      <c r="I4261" t="s">
        <v>8118</v>
      </c>
      <c r="J4261" t="s">
        <v>8117</v>
      </c>
    </row>
    <row r="4262" spans="7:10" x14ac:dyDescent="0.2">
      <c r="G4262" t="str">
        <f t="shared" si="157"/>
        <v>RYYWARD - SEVENOAKS</v>
      </c>
      <c r="H4262" t="str">
        <f t="shared" si="158"/>
        <v>RYY</v>
      </c>
      <c r="I4262" t="s">
        <v>8120</v>
      </c>
      <c r="J4262" t="s">
        <v>8119</v>
      </c>
    </row>
    <row r="4263" spans="7:10" x14ac:dyDescent="0.2">
      <c r="G4263" t="str">
        <f t="shared" si="157"/>
        <v>RYYWARD - TONBRIDGE</v>
      </c>
      <c r="H4263" t="str">
        <f t="shared" si="158"/>
        <v>RYY</v>
      </c>
      <c r="I4263" t="s">
        <v>8122</v>
      </c>
      <c r="J4263" t="s">
        <v>8121</v>
      </c>
    </row>
    <row r="4264" spans="7:10" x14ac:dyDescent="0.2">
      <c r="G4264" t="str">
        <f t="shared" si="157"/>
        <v>RYYWestbrook House</v>
      </c>
      <c r="H4264" t="s">
        <v>116</v>
      </c>
      <c r="I4264" t="s">
        <v>14810</v>
      </c>
      <c r="J4264" t="s">
        <v>14811</v>
      </c>
    </row>
    <row r="4265" spans="7:10" x14ac:dyDescent="0.2">
      <c r="G4265" t="str">
        <f t="shared" si="157"/>
        <v>RYYWEST VIEW HOSPITAL</v>
      </c>
      <c r="H4265" t="str">
        <f t="shared" si="158"/>
        <v>RYY</v>
      </c>
      <c r="I4265" t="s">
        <v>8124</v>
      </c>
      <c r="J4265" t="s">
        <v>8123</v>
      </c>
    </row>
    <row r="4266" spans="7:10" x14ac:dyDescent="0.2">
      <c r="G4266" t="str">
        <f t="shared" si="157"/>
        <v>RYYWHITSTABLE &amp; TANKERTON HOSPITAL</v>
      </c>
      <c r="H4266" t="str">
        <f t="shared" si="158"/>
        <v>RYY</v>
      </c>
      <c r="I4266" t="s">
        <v>8126</v>
      </c>
      <c r="J4266" t="s">
        <v>8125</v>
      </c>
    </row>
    <row r="4267" spans="7:10" x14ac:dyDescent="0.2">
      <c r="G4267" t="str">
        <f t="shared" si="157"/>
        <v>RYYWILLIAM HARVEY HOSPITAL</v>
      </c>
      <c r="H4267" t="str">
        <f t="shared" si="158"/>
        <v>RYY</v>
      </c>
      <c r="I4267" t="s">
        <v>5214</v>
      </c>
      <c r="J4267" t="s">
        <v>8127</v>
      </c>
    </row>
    <row r="4268" spans="7:10" x14ac:dyDescent="0.2">
      <c r="G4268" t="str">
        <f t="shared" si="157"/>
        <v>RYYWINDCHIMES</v>
      </c>
      <c r="H4268" t="str">
        <f t="shared" si="158"/>
        <v>RYY</v>
      </c>
      <c r="I4268" t="s">
        <v>8129</v>
      </c>
      <c r="J4268" t="s">
        <v>8128</v>
      </c>
    </row>
    <row r="4269" spans="7:10" x14ac:dyDescent="0.2">
      <c r="G4269" t="str">
        <f t="shared" si="157"/>
        <v>RY7COMMUNITY INTERMEDIATE CARE CENTRE</v>
      </c>
      <c r="H4269" t="s">
        <v>14793</v>
      </c>
      <c r="I4269" t="s">
        <v>14794</v>
      </c>
      <c r="J4269" t="s">
        <v>14795</v>
      </c>
    </row>
    <row r="4270" spans="7:10" x14ac:dyDescent="0.2">
      <c r="G4270" t="str">
        <f t="shared" si="157"/>
        <v>TADABBEYFIELD</v>
      </c>
      <c r="H4270" t="str">
        <f t="shared" si="158"/>
        <v>TAD</v>
      </c>
      <c r="I4270" t="s">
        <v>8131</v>
      </c>
      <c r="J4270" t="s">
        <v>8130</v>
      </c>
    </row>
    <row r="4271" spans="7:10" x14ac:dyDescent="0.2">
      <c r="G4271" t="str">
        <f t="shared" si="157"/>
        <v>TADABELIA MOUNT</v>
      </c>
      <c r="H4271" t="str">
        <f t="shared" si="158"/>
        <v>TAD</v>
      </c>
      <c r="I4271" t="s">
        <v>8133</v>
      </c>
      <c r="J4271" t="s">
        <v>8132</v>
      </c>
    </row>
    <row r="4272" spans="7:10" x14ac:dyDescent="0.2">
      <c r="G4272" t="str">
        <f t="shared" ref="G4272:G4334" si="159">H4272&amp;I4272</f>
        <v>TADAIREDALE CENTRE FOR MENTAL HEALTH</v>
      </c>
      <c r="H4272" t="str">
        <f t="shared" si="158"/>
        <v>TAD</v>
      </c>
      <c r="I4272" t="s">
        <v>8135</v>
      </c>
      <c r="J4272" t="s">
        <v>8134</v>
      </c>
    </row>
    <row r="4273" spans="7:10" x14ac:dyDescent="0.2">
      <c r="G4273" t="str">
        <f t="shared" si="159"/>
        <v>TADCROSS BANKS</v>
      </c>
      <c r="H4273" t="str">
        <f t="shared" si="158"/>
        <v>TAD</v>
      </c>
      <c r="I4273" t="s">
        <v>8137</v>
      </c>
      <c r="J4273" t="s">
        <v>8136</v>
      </c>
    </row>
    <row r="4274" spans="7:10" x14ac:dyDescent="0.2">
      <c r="G4274" t="str">
        <f t="shared" si="159"/>
        <v>TADDAISY BANK</v>
      </c>
      <c r="H4274" t="str">
        <f t="shared" si="158"/>
        <v>TAD</v>
      </c>
      <c r="I4274" t="s">
        <v>8139</v>
      </c>
      <c r="J4274" t="s">
        <v>8138</v>
      </c>
    </row>
    <row r="4275" spans="7:10" x14ac:dyDescent="0.2">
      <c r="G4275" t="str">
        <f t="shared" si="159"/>
        <v>TADFUSION</v>
      </c>
      <c r="H4275" t="str">
        <f t="shared" si="158"/>
        <v>TAD</v>
      </c>
      <c r="I4275" t="s">
        <v>8141</v>
      </c>
      <c r="J4275" t="s">
        <v>8140</v>
      </c>
    </row>
    <row r="4276" spans="7:10" x14ac:dyDescent="0.2">
      <c r="G4276" t="str">
        <f t="shared" si="159"/>
        <v>TADGENESIS 5</v>
      </c>
      <c r="H4276" t="str">
        <f t="shared" si="158"/>
        <v>TAD</v>
      </c>
      <c r="I4276" t="s">
        <v>8143</v>
      </c>
      <c r="J4276" t="s">
        <v>8142</v>
      </c>
    </row>
    <row r="4277" spans="7:10" x14ac:dyDescent="0.2">
      <c r="G4277" t="str">
        <f t="shared" si="159"/>
        <v>TADGREYFRIARS WALK</v>
      </c>
      <c r="H4277" t="str">
        <f t="shared" si="158"/>
        <v>TAD</v>
      </c>
      <c r="I4277" t="s">
        <v>8145</v>
      </c>
      <c r="J4277" t="s">
        <v>8144</v>
      </c>
    </row>
    <row r="4278" spans="7:10" x14ac:dyDescent="0.2">
      <c r="G4278" t="str">
        <f t="shared" si="159"/>
        <v>TADHOLMEWOOD</v>
      </c>
      <c r="H4278" t="str">
        <f t="shared" si="158"/>
        <v>TAD</v>
      </c>
      <c r="I4278" t="s">
        <v>8147</v>
      </c>
      <c r="J4278" t="s">
        <v>8146</v>
      </c>
    </row>
    <row r="4279" spans="7:10" x14ac:dyDescent="0.2">
      <c r="G4279" t="str">
        <f t="shared" si="159"/>
        <v>TADHORTON PARK</v>
      </c>
      <c r="H4279" t="str">
        <f t="shared" si="158"/>
        <v>TAD</v>
      </c>
      <c r="I4279" t="s">
        <v>8149</v>
      </c>
      <c r="J4279" t="s">
        <v>8148</v>
      </c>
    </row>
    <row r="4280" spans="7:10" x14ac:dyDescent="0.2">
      <c r="G4280" t="str">
        <f t="shared" si="159"/>
        <v>TADLISTONSHIELS</v>
      </c>
      <c r="H4280" t="str">
        <f t="shared" si="158"/>
        <v>TAD</v>
      </c>
      <c r="I4280" t="s">
        <v>8151</v>
      </c>
      <c r="J4280" t="s">
        <v>8150</v>
      </c>
    </row>
    <row r="4281" spans="7:10" x14ac:dyDescent="0.2">
      <c r="G4281" t="str">
        <f t="shared" si="159"/>
        <v>TADLYNFIELD MOUNT HOSPITAL</v>
      </c>
      <c r="H4281" t="str">
        <f t="shared" si="158"/>
        <v>TAD</v>
      </c>
      <c r="I4281" t="s">
        <v>1546</v>
      </c>
      <c r="J4281" t="s">
        <v>8152</v>
      </c>
    </row>
    <row r="4282" spans="7:10" x14ac:dyDescent="0.2">
      <c r="G4282" t="str">
        <f t="shared" si="159"/>
        <v>TADPARK VIEW</v>
      </c>
      <c r="H4282" t="str">
        <f t="shared" si="158"/>
        <v>TAD</v>
      </c>
      <c r="I4282" t="s">
        <v>6157</v>
      </c>
      <c r="J4282" t="s">
        <v>8153</v>
      </c>
    </row>
    <row r="4283" spans="7:10" x14ac:dyDescent="0.2">
      <c r="G4283" t="str">
        <f t="shared" si="159"/>
        <v>TADREDHILLS</v>
      </c>
      <c r="H4283" t="str">
        <f t="shared" si="158"/>
        <v>TAD</v>
      </c>
      <c r="I4283" t="s">
        <v>5538</v>
      </c>
      <c r="J4283" t="s">
        <v>8154</v>
      </c>
    </row>
    <row r="4284" spans="7:10" x14ac:dyDescent="0.2">
      <c r="G4284" t="str">
        <f t="shared" si="159"/>
        <v>TADSTONEY RIDGE HOSPITAL</v>
      </c>
      <c r="H4284" t="str">
        <f t="shared" si="158"/>
        <v>TAD</v>
      </c>
      <c r="I4284" t="s">
        <v>8156</v>
      </c>
      <c r="J4284" t="s">
        <v>8155</v>
      </c>
    </row>
    <row r="4285" spans="7:10" x14ac:dyDescent="0.2">
      <c r="G4285" t="str">
        <f t="shared" si="159"/>
        <v>TADWADDILOVES</v>
      </c>
      <c r="H4285" t="str">
        <f t="shared" si="158"/>
        <v>TAD</v>
      </c>
      <c r="I4285" t="s">
        <v>8158</v>
      </c>
      <c r="J4285" t="s">
        <v>8157</v>
      </c>
    </row>
    <row r="4286" spans="7:10" x14ac:dyDescent="0.2">
      <c r="G4286" t="str">
        <f t="shared" si="159"/>
        <v>TAFABERDEEN PARK (RESIDENTIAL SERVICES)</v>
      </c>
      <c r="H4286" t="str">
        <f t="shared" si="158"/>
        <v>TAF</v>
      </c>
      <c r="I4286" t="s">
        <v>8160</v>
      </c>
      <c r="J4286" t="s">
        <v>8159</v>
      </c>
    </row>
    <row r="4287" spans="7:10" x14ac:dyDescent="0.2">
      <c r="G4287" t="str">
        <f t="shared" si="159"/>
        <v>TAFAOT (C&amp;I)</v>
      </c>
      <c r="H4287" t="str">
        <f t="shared" si="158"/>
        <v>TAF</v>
      </c>
      <c r="I4287" t="s">
        <v>8162</v>
      </c>
      <c r="J4287" t="s">
        <v>8161</v>
      </c>
    </row>
    <row r="4288" spans="7:10" x14ac:dyDescent="0.2">
      <c r="G4288" t="str">
        <f t="shared" si="159"/>
        <v>TAFBELSIZE AVENUE</v>
      </c>
      <c r="H4288" t="str">
        <f t="shared" si="158"/>
        <v>TAF</v>
      </c>
      <c r="I4288" t="s">
        <v>8164</v>
      </c>
      <c r="J4288" t="s">
        <v>8163</v>
      </c>
    </row>
    <row r="4289" spans="7:10" x14ac:dyDescent="0.2">
      <c r="G4289" t="str">
        <f t="shared" si="159"/>
        <v>TAFBELSIZE SQUARE</v>
      </c>
      <c r="H4289" t="str">
        <f t="shared" si="158"/>
        <v>TAF</v>
      </c>
      <c r="I4289" t="s">
        <v>8166</v>
      </c>
      <c r="J4289" t="s">
        <v>8165</v>
      </c>
    </row>
    <row r="4290" spans="7:10" x14ac:dyDescent="0.2">
      <c r="G4290" t="str">
        <f t="shared" si="159"/>
        <v>TAFCALEDONIAN ROAD (RESIDENTIAL SERVICES)</v>
      </c>
      <c r="H4290" t="str">
        <f t="shared" si="158"/>
        <v>TAF</v>
      </c>
      <c r="I4290" t="s">
        <v>8168</v>
      </c>
      <c r="J4290" t="s">
        <v>8167</v>
      </c>
    </row>
    <row r="4291" spans="7:10" x14ac:dyDescent="0.2">
      <c r="G4291" t="str">
        <f t="shared" si="159"/>
        <v>TAFCAMDEN ALCOHOL SERVICE</v>
      </c>
      <c r="H4291" t="str">
        <f t="shared" si="158"/>
        <v>TAF</v>
      </c>
      <c r="I4291" t="s">
        <v>8170</v>
      </c>
      <c r="J4291" t="s">
        <v>8169</v>
      </c>
    </row>
    <row r="4292" spans="7:10" x14ac:dyDescent="0.2">
      <c r="G4292" t="str">
        <f t="shared" si="159"/>
        <v>TAFCAMDEN IAPT</v>
      </c>
      <c r="H4292" t="str">
        <f t="shared" si="158"/>
        <v>TAF</v>
      </c>
      <c r="I4292" t="s">
        <v>8172</v>
      </c>
      <c r="J4292" t="s">
        <v>8171</v>
      </c>
    </row>
    <row r="4293" spans="7:10" x14ac:dyDescent="0.2">
      <c r="G4293" t="str">
        <f t="shared" si="159"/>
        <v>TAFCAMDEN LD SERVICE</v>
      </c>
      <c r="H4293" t="str">
        <f t="shared" ref="H4293:H4354" si="160">LEFT(J4293,3)</f>
        <v>TAF</v>
      </c>
      <c r="I4293" t="s">
        <v>8174</v>
      </c>
      <c r="J4293" t="s">
        <v>8173</v>
      </c>
    </row>
    <row r="4294" spans="7:10" x14ac:dyDescent="0.2">
      <c r="G4294" t="str">
        <f t="shared" si="159"/>
        <v>TAFCAMDEN MEWS DAY HOSPITAL</v>
      </c>
      <c r="H4294" t="str">
        <f t="shared" si="160"/>
        <v>TAF</v>
      </c>
      <c r="I4294" t="s">
        <v>8176</v>
      </c>
      <c r="J4294" t="s">
        <v>8175</v>
      </c>
    </row>
    <row r="4295" spans="7:10" x14ac:dyDescent="0.2">
      <c r="G4295" t="str">
        <f t="shared" si="159"/>
        <v>TAFCARE TRUST MENTAL HEALTH SERVICES</v>
      </c>
      <c r="H4295" t="str">
        <f t="shared" si="160"/>
        <v>TAF</v>
      </c>
      <c r="I4295" t="s">
        <v>8178</v>
      </c>
      <c r="J4295" t="s">
        <v>8177</v>
      </c>
    </row>
    <row r="4296" spans="7:10" x14ac:dyDescent="0.2">
      <c r="G4296" t="str">
        <f t="shared" si="159"/>
        <v>TAFCLERKENWELL PROJECT</v>
      </c>
      <c r="H4296" t="str">
        <f t="shared" si="160"/>
        <v>TAF</v>
      </c>
      <c r="I4296" t="s">
        <v>8180</v>
      </c>
      <c r="J4296" t="s">
        <v>8179</v>
      </c>
    </row>
    <row r="4297" spans="7:10" x14ac:dyDescent="0.2">
      <c r="G4297" t="str">
        <f t="shared" si="159"/>
        <v>TAFCOLLINGWOOD BUSINESS CENTRE</v>
      </c>
      <c r="H4297" t="str">
        <f t="shared" si="160"/>
        <v>TAF</v>
      </c>
      <c r="I4297" t="s">
        <v>8182</v>
      </c>
      <c r="J4297" t="s">
        <v>8181</v>
      </c>
    </row>
    <row r="4298" spans="7:10" x14ac:dyDescent="0.2">
      <c r="G4298" t="str">
        <f t="shared" si="159"/>
        <v>TAFCRISIS TEAM (NORTH CAMDEN)</v>
      </c>
      <c r="H4298" t="str">
        <f t="shared" si="160"/>
        <v>TAF</v>
      </c>
      <c r="I4298" t="s">
        <v>8184</v>
      </c>
      <c r="J4298" t="s">
        <v>8183</v>
      </c>
    </row>
    <row r="4299" spans="7:10" x14ac:dyDescent="0.2">
      <c r="G4299" t="str">
        <f t="shared" si="159"/>
        <v>TAFCRISIS TEAM (SOUTH CAMDEN)</v>
      </c>
      <c r="H4299" t="str">
        <f t="shared" si="160"/>
        <v>TAF</v>
      </c>
      <c r="I4299" t="s">
        <v>8186</v>
      </c>
      <c r="J4299" t="s">
        <v>8185</v>
      </c>
    </row>
    <row r="4300" spans="7:10" x14ac:dyDescent="0.2">
      <c r="G4300" t="str">
        <f t="shared" si="159"/>
        <v>TAFDRAYTON PARK COMMUNITY CARE CENTRE</v>
      </c>
      <c r="H4300" t="str">
        <f t="shared" si="160"/>
        <v>TAF</v>
      </c>
      <c r="I4300" t="s">
        <v>8188</v>
      </c>
      <c r="J4300" t="s">
        <v>8187</v>
      </c>
    </row>
    <row r="4301" spans="7:10" x14ac:dyDescent="0.2">
      <c r="G4301" t="str">
        <f t="shared" si="159"/>
        <v>TAFDRAYTON PARK WOMENS SERVICE</v>
      </c>
      <c r="H4301" t="str">
        <f t="shared" si="160"/>
        <v>TAF</v>
      </c>
      <c r="I4301" t="s">
        <v>8190</v>
      </c>
      <c r="J4301" t="s">
        <v>8189</v>
      </c>
    </row>
    <row r="4302" spans="7:10" x14ac:dyDescent="0.2">
      <c r="G4302" t="str">
        <f t="shared" si="159"/>
        <v>TAFEARLY INTERVENTION SERVICE</v>
      </c>
      <c r="H4302" t="str">
        <f t="shared" si="160"/>
        <v>TAF</v>
      </c>
      <c r="I4302" t="s">
        <v>8192</v>
      </c>
      <c r="J4302" t="s">
        <v>8191</v>
      </c>
    </row>
    <row r="4303" spans="7:10" x14ac:dyDescent="0.2">
      <c r="G4303" t="str">
        <f t="shared" si="159"/>
        <v>TAFELTHORNE MENTAL HEALTH &amp; SOCIAL CARE CENTRE</v>
      </c>
      <c r="H4303" t="str">
        <f t="shared" si="160"/>
        <v>TAF</v>
      </c>
      <c r="I4303" t="s">
        <v>8194</v>
      </c>
      <c r="J4303" t="s">
        <v>8193</v>
      </c>
    </row>
    <row r="4304" spans="7:10" x14ac:dyDescent="0.2">
      <c r="G4304" t="str">
        <f t="shared" si="159"/>
        <v>TAFFOCUS TEAM</v>
      </c>
      <c r="H4304" t="str">
        <f t="shared" si="160"/>
        <v>TAF</v>
      </c>
      <c r="I4304" t="s">
        <v>8196</v>
      </c>
      <c r="J4304" t="s">
        <v>8195</v>
      </c>
    </row>
    <row r="4305" spans="7:10" x14ac:dyDescent="0.2">
      <c r="G4305" t="str">
        <f t="shared" si="159"/>
        <v>TAFFORDWYCH ROAD DAY HOSPITAL</v>
      </c>
      <c r="H4305" t="str">
        <f t="shared" si="160"/>
        <v>TAF</v>
      </c>
      <c r="I4305" t="s">
        <v>8198</v>
      </c>
      <c r="J4305" t="s">
        <v>8197</v>
      </c>
    </row>
    <row r="4306" spans="7:10" x14ac:dyDescent="0.2">
      <c r="G4306" t="str">
        <f t="shared" si="159"/>
        <v>TAFGREENLAND ROAD SERVICES</v>
      </c>
      <c r="H4306" t="str">
        <f t="shared" si="160"/>
        <v>TAF</v>
      </c>
      <c r="I4306" t="s">
        <v>8200</v>
      </c>
      <c r="J4306" t="s">
        <v>8199</v>
      </c>
    </row>
    <row r="4307" spans="7:10" x14ac:dyDescent="0.2">
      <c r="G4307" t="str">
        <f t="shared" si="159"/>
        <v>TAFHANLEY GARDENS (RESIDENTIAL SERVICES)</v>
      </c>
      <c r="H4307" t="str">
        <f t="shared" si="160"/>
        <v>TAF</v>
      </c>
      <c r="I4307" t="s">
        <v>8202</v>
      </c>
      <c r="J4307" t="s">
        <v>8201</v>
      </c>
    </row>
    <row r="4308" spans="7:10" x14ac:dyDescent="0.2">
      <c r="G4308" t="str">
        <f t="shared" si="159"/>
        <v>TAFHENLEY ROAD DAY CENTRE</v>
      </c>
      <c r="H4308" t="str">
        <f t="shared" si="160"/>
        <v>TAF</v>
      </c>
      <c r="I4308" t="s">
        <v>8204</v>
      </c>
      <c r="J4308" t="s">
        <v>8203</v>
      </c>
    </row>
    <row r="4309" spans="7:10" x14ac:dyDescent="0.2">
      <c r="G4309" t="str">
        <f t="shared" si="159"/>
        <v>TAFHIGHGATE ACUTE MENTAL HEALTH CENTRE</v>
      </c>
      <c r="H4309" t="str">
        <f t="shared" si="160"/>
        <v>TAF</v>
      </c>
      <c r="I4309" t="s">
        <v>8206</v>
      </c>
      <c r="J4309" t="s">
        <v>8205</v>
      </c>
    </row>
    <row r="4310" spans="7:10" x14ac:dyDescent="0.2">
      <c r="G4310" t="str">
        <f t="shared" si="159"/>
        <v>TAFHIGHGATE ROAD DAY CENTRE</v>
      </c>
      <c r="H4310" t="str">
        <f t="shared" si="160"/>
        <v>TAF</v>
      </c>
      <c r="I4310" t="s">
        <v>8208</v>
      </c>
      <c r="J4310" t="s">
        <v>8207</v>
      </c>
    </row>
    <row r="4311" spans="7:10" x14ac:dyDescent="0.2">
      <c r="G4311" t="str">
        <f t="shared" si="159"/>
        <v>TAFHIGHVIEW &amp; CORNWALLIS COMMUNITY SUPPORT PROJECTS</v>
      </c>
      <c r="H4311" t="str">
        <f t="shared" si="160"/>
        <v>TAF</v>
      </c>
      <c r="I4311" t="s">
        <v>8210</v>
      </c>
      <c r="J4311" t="s">
        <v>8209</v>
      </c>
    </row>
    <row r="4312" spans="7:10" x14ac:dyDescent="0.2">
      <c r="G4312" t="str">
        <f t="shared" si="159"/>
        <v>TAFHILL HOUSE</v>
      </c>
      <c r="H4312" t="str">
        <f t="shared" si="160"/>
        <v>TAF</v>
      </c>
      <c r="I4312" t="s">
        <v>8212</v>
      </c>
      <c r="J4312" t="s">
        <v>8211</v>
      </c>
    </row>
    <row r="4313" spans="7:10" x14ac:dyDescent="0.2">
      <c r="G4313" t="str">
        <f t="shared" si="159"/>
        <v>TAFHUNTER STREET HEALTH CENTRE</v>
      </c>
      <c r="H4313" t="str">
        <f t="shared" si="160"/>
        <v>TAF</v>
      </c>
      <c r="I4313" t="s">
        <v>8214</v>
      </c>
      <c r="J4313" t="s">
        <v>8213</v>
      </c>
    </row>
    <row r="4314" spans="7:10" x14ac:dyDescent="0.2">
      <c r="G4314" t="str">
        <f t="shared" si="159"/>
        <v>TAFIDASS</v>
      </c>
      <c r="H4314" t="str">
        <f t="shared" si="160"/>
        <v>TAF</v>
      </c>
      <c r="I4314" t="s">
        <v>8216</v>
      </c>
      <c r="J4314" t="s">
        <v>8215</v>
      </c>
    </row>
    <row r="4315" spans="7:10" x14ac:dyDescent="0.2">
      <c r="G4315" t="str">
        <f t="shared" si="159"/>
        <v>TAFISATS</v>
      </c>
      <c r="H4315" t="str">
        <f t="shared" si="160"/>
        <v>TAF</v>
      </c>
      <c r="I4315" t="s">
        <v>8218</v>
      </c>
      <c r="J4315" t="s">
        <v>8217</v>
      </c>
    </row>
    <row r="4316" spans="7:10" x14ac:dyDescent="0.2">
      <c r="G4316" t="str">
        <f t="shared" si="159"/>
        <v>TAFISLEDON ROAD MENTAL HEALTH RESOURCE CENTRE</v>
      </c>
      <c r="H4316" t="str">
        <f t="shared" si="160"/>
        <v>TAF</v>
      </c>
      <c r="I4316" t="s">
        <v>8220</v>
      </c>
      <c r="J4316" t="s">
        <v>8219</v>
      </c>
    </row>
    <row r="4317" spans="7:10" x14ac:dyDescent="0.2">
      <c r="G4317" t="str">
        <f t="shared" si="159"/>
        <v>TAFISLINGTON IAPT</v>
      </c>
      <c r="H4317" t="str">
        <f t="shared" si="160"/>
        <v>TAF</v>
      </c>
      <c r="I4317" t="s">
        <v>8222</v>
      </c>
      <c r="J4317" t="s">
        <v>8221</v>
      </c>
    </row>
    <row r="4318" spans="7:10" x14ac:dyDescent="0.2">
      <c r="G4318" t="str">
        <f t="shared" si="159"/>
        <v>TAFISLINGTON LEARNING DIFFICULTIES PARTNERSHIP</v>
      </c>
      <c r="H4318" t="str">
        <f t="shared" si="160"/>
        <v>TAF</v>
      </c>
      <c r="I4318" t="s">
        <v>8224</v>
      </c>
      <c r="J4318" t="s">
        <v>8223</v>
      </c>
    </row>
    <row r="4319" spans="7:10" x14ac:dyDescent="0.2">
      <c r="G4319" t="str">
        <f t="shared" si="159"/>
        <v>TAFKINGS CROSS ROAD</v>
      </c>
      <c r="H4319" t="str">
        <f t="shared" si="160"/>
        <v>TAF</v>
      </c>
      <c r="I4319" t="s">
        <v>8226</v>
      </c>
      <c r="J4319" t="s">
        <v>8225</v>
      </c>
    </row>
    <row r="4320" spans="7:10" x14ac:dyDescent="0.2">
      <c r="G4320" t="str">
        <f t="shared" si="159"/>
        <v>TAFKINGSTON DRUG &amp; ALCOHOL SERVICE</v>
      </c>
      <c r="H4320" t="str">
        <f t="shared" si="160"/>
        <v>TAF</v>
      </c>
      <c r="I4320" t="s">
        <v>8228</v>
      </c>
      <c r="J4320" t="s">
        <v>8227</v>
      </c>
    </row>
    <row r="4321" spans="7:10" x14ac:dyDescent="0.2">
      <c r="G4321" t="str">
        <f t="shared" si="159"/>
        <v>TAFLAMBO DAY CENTRE</v>
      </c>
      <c r="H4321" t="str">
        <f t="shared" si="160"/>
        <v>TAF</v>
      </c>
      <c r="I4321" t="s">
        <v>8230</v>
      </c>
      <c r="J4321" t="s">
        <v>8229</v>
      </c>
    </row>
    <row r="4322" spans="7:10" x14ac:dyDescent="0.2">
      <c r="G4322" t="str">
        <f t="shared" si="159"/>
        <v>TAFNETHERWOOD CENTRE</v>
      </c>
      <c r="H4322" t="str">
        <f t="shared" si="160"/>
        <v>TAF</v>
      </c>
      <c r="I4322" t="s">
        <v>8232</v>
      </c>
      <c r="J4322" t="s">
        <v>8231</v>
      </c>
    </row>
    <row r="4323" spans="7:10" x14ac:dyDescent="0.2">
      <c r="G4323" t="str">
        <f t="shared" si="159"/>
        <v>TAFNORTH CAMDEN DRUG SERVICES (RESPONSE)</v>
      </c>
      <c r="H4323" t="str">
        <f t="shared" si="160"/>
        <v>TAF</v>
      </c>
      <c r="I4323" t="s">
        <v>8234</v>
      </c>
      <c r="J4323" t="s">
        <v>8233</v>
      </c>
    </row>
    <row r="4324" spans="7:10" x14ac:dyDescent="0.2">
      <c r="G4324" t="str">
        <f t="shared" si="159"/>
        <v>TAFNORTH ISLINGTON CRISIS TEAM</v>
      </c>
      <c r="H4324" t="str">
        <f t="shared" si="160"/>
        <v>TAF</v>
      </c>
      <c r="I4324" t="s">
        <v>8236</v>
      </c>
      <c r="J4324" t="s">
        <v>8235</v>
      </c>
    </row>
    <row r="4325" spans="7:10" x14ac:dyDescent="0.2">
      <c r="G4325" t="str">
        <f t="shared" si="159"/>
        <v>TAFPINE STREET DAY CENTRE</v>
      </c>
      <c r="H4325" t="str">
        <f t="shared" si="160"/>
        <v>TAF</v>
      </c>
      <c r="I4325" t="s">
        <v>8238</v>
      </c>
      <c r="J4325" t="s">
        <v>8237</v>
      </c>
    </row>
    <row r="4326" spans="7:10" x14ac:dyDescent="0.2">
      <c r="G4326" t="str">
        <f t="shared" si="159"/>
        <v>TAFPSYCHOLOGY A14 ARCHWAY WING</v>
      </c>
      <c r="H4326" t="str">
        <f t="shared" si="160"/>
        <v>TAF</v>
      </c>
      <c r="I4326" t="s">
        <v>8240</v>
      </c>
      <c r="J4326" t="s">
        <v>8239</v>
      </c>
    </row>
    <row r="4327" spans="7:10" x14ac:dyDescent="0.2">
      <c r="G4327" t="str">
        <f t="shared" si="159"/>
        <v>TAFQUEEN MARY'S HOUSE</v>
      </c>
      <c r="H4327" t="str">
        <f t="shared" si="160"/>
        <v>TAF</v>
      </c>
      <c r="I4327" t="s">
        <v>874</v>
      </c>
      <c r="J4327" t="s">
        <v>8241</v>
      </c>
    </row>
    <row r="4328" spans="7:10" x14ac:dyDescent="0.2">
      <c r="G4328" t="str">
        <f t="shared" si="159"/>
        <v>TAFR&amp;R TEAM (NORTH CAMDEN)</v>
      </c>
      <c r="H4328" t="str">
        <f t="shared" si="160"/>
        <v>TAF</v>
      </c>
      <c r="I4328" t="s">
        <v>8243</v>
      </c>
      <c r="J4328" t="s">
        <v>8242</v>
      </c>
    </row>
    <row r="4329" spans="7:10" x14ac:dyDescent="0.2">
      <c r="G4329" t="str">
        <f t="shared" si="159"/>
        <v>TAFR&amp;R TEAM (NORTH ISLINGTON)</v>
      </c>
      <c r="H4329" t="str">
        <f t="shared" si="160"/>
        <v>TAF</v>
      </c>
      <c r="I4329" t="s">
        <v>8245</v>
      </c>
      <c r="J4329" t="s">
        <v>8244</v>
      </c>
    </row>
    <row r="4330" spans="7:10" x14ac:dyDescent="0.2">
      <c r="G4330" t="str">
        <f t="shared" si="159"/>
        <v>TAFR&amp;R TEAM (SOUTH ISLINGTON)</v>
      </c>
      <c r="H4330" t="str">
        <f t="shared" si="160"/>
        <v>TAF</v>
      </c>
      <c r="I4330" t="s">
        <v>8247</v>
      </c>
      <c r="J4330" t="s">
        <v>8246</v>
      </c>
    </row>
    <row r="4331" spans="7:10" x14ac:dyDescent="0.2">
      <c r="G4331" t="str">
        <f t="shared" si="159"/>
        <v>TAFRAGLAN DAY CENTRE</v>
      </c>
      <c r="H4331" t="str">
        <f t="shared" si="160"/>
        <v>TAF</v>
      </c>
      <c r="I4331" t="s">
        <v>8249</v>
      </c>
      <c r="J4331" t="s">
        <v>8248</v>
      </c>
    </row>
    <row r="4332" spans="7:10" x14ac:dyDescent="0.2">
      <c r="G4332" t="str">
        <f t="shared" si="159"/>
        <v>TAFROYAL FREE GROVE CENTRE</v>
      </c>
      <c r="H4332" t="str">
        <f t="shared" si="160"/>
        <v>TAF</v>
      </c>
      <c r="I4332" t="s">
        <v>8251</v>
      </c>
      <c r="J4332" t="s">
        <v>8250</v>
      </c>
    </row>
    <row r="4333" spans="7:10" x14ac:dyDescent="0.2">
      <c r="G4333" t="str">
        <f t="shared" si="159"/>
        <v>TAFROYAL FREE HOSPITAL</v>
      </c>
      <c r="H4333" t="str">
        <f t="shared" si="160"/>
        <v>TAF</v>
      </c>
      <c r="I4333" t="s">
        <v>876</v>
      </c>
      <c r="J4333" t="s">
        <v>8252</v>
      </c>
    </row>
    <row r="4334" spans="7:10" x14ac:dyDescent="0.2">
      <c r="G4334" t="str">
        <f t="shared" si="159"/>
        <v>TAFSAMH CMHT (ISLINGTON)</v>
      </c>
      <c r="H4334" t="str">
        <f t="shared" si="160"/>
        <v>TAF</v>
      </c>
      <c r="I4334" t="s">
        <v>8254</v>
      </c>
      <c r="J4334" t="s">
        <v>8253</v>
      </c>
    </row>
    <row r="4335" spans="7:10" x14ac:dyDescent="0.2">
      <c r="G4335" t="str">
        <f t="shared" ref="G4335:G4385" si="161">H4335&amp;I4335</f>
        <v>TAFSHAFTESBURY ROAD (RESIDENTIAL SERVICES)</v>
      </c>
      <c r="H4335" t="str">
        <f t="shared" si="160"/>
        <v>TAF</v>
      </c>
      <c r="I4335" t="s">
        <v>8256</v>
      </c>
      <c r="J4335" t="s">
        <v>8255</v>
      </c>
    </row>
    <row r="4336" spans="7:10" x14ac:dyDescent="0.2">
      <c r="G4336" t="str">
        <f t="shared" si="161"/>
        <v>TAFSOUTH CAMDEN DRUG SERVICES</v>
      </c>
      <c r="H4336" t="str">
        <f t="shared" si="160"/>
        <v>TAF</v>
      </c>
      <c r="I4336" t="s">
        <v>8258</v>
      </c>
      <c r="J4336" t="s">
        <v>8257</v>
      </c>
    </row>
    <row r="4337" spans="7:10" x14ac:dyDescent="0.2">
      <c r="G4337" t="str">
        <f t="shared" si="161"/>
        <v>TAFST LUKES WOODSIDE HOSPITAL</v>
      </c>
      <c r="H4337" t="str">
        <f t="shared" si="160"/>
        <v>TAF</v>
      </c>
      <c r="I4337" t="s">
        <v>8260</v>
      </c>
      <c r="J4337" t="s">
        <v>8259</v>
      </c>
    </row>
    <row r="4338" spans="7:10" x14ac:dyDescent="0.2">
      <c r="G4338" t="str">
        <f t="shared" si="161"/>
        <v>TAFST PANCRAS HOSPITAL</v>
      </c>
      <c r="H4338" t="str">
        <f t="shared" si="160"/>
        <v>TAF</v>
      </c>
      <c r="I4338" t="s">
        <v>4355</v>
      </c>
      <c r="J4338" t="s">
        <v>8261</v>
      </c>
    </row>
    <row r="4339" spans="7:10" x14ac:dyDescent="0.2">
      <c r="G4339" t="str">
        <f t="shared" si="161"/>
        <v>TAFSTACEY STREET NURSING HOME</v>
      </c>
      <c r="H4339" t="str">
        <f t="shared" si="160"/>
        <v>TAF</v>
      </c>
      <c r="I4339" t="s">
        <v>8263</v>
      </c>
      <c r="J4339" t="s">
        <v>8262</v>
      </c>
    </row>
    <row r="4340" spans="7:10" x14ac:dyDescent="0.2">
      <c r="G4340" t="str">
        <f t="shared" si="161"/>
        <v>TAFTOTTENHAM MEWS RESOURCE CENTRE</v>
      </c>
      <c r="H4340" t="str">
        <f t="shared" si="160"/>
        <v>TAF</v>
      </c>
      <c r="I4340" t="s">
        <v>8265</v>
      </c>
      <c r="J4340" t="s">
        <v>8264</v>
      </c>
    </row>
    <row r="4341" spans="7:10" x14ac:dyDescent="0.2">
      <c r="G4341" t="str">
        <f t="shared" si="161"/>
        <v>TAFTRAUMATIC STRESS CLINIC</v>
      </c>
      <c r="H4341" t="str">
        <f t="shared" si="160"/>
        <v>TAF</v>
      </c>
      <c r="I4341" t="s">
        <v>8267</v>
      </c>
      <c r="J4341" t="s">
        <v>8266</v>
      </c>
    </row>
    <row r="4342" spans="7:10" x14ac:dyDescent="0.2">
      <c r="G4342" t="str">
        <f t="shared" si="161"/>
        <v>TAHARBOURTHORNE</v>
      </c>
      <c r="H4342" t="str">
        <f t="shared" si="160"/>
        <v>TAH</v>
      </c>
      <c r="I4342" t="s">
        <v>8269</v>
      </c>
      <c r="J4342" t="s">
        <v>8268</v>
      </c>
    </row>
    <row r="4343" spans="7:10" x14ac:dyDescent="0.2">
      <c r="G4343" t="str">
        <f t="shared" si="161"/>
        <v>TAHBEECH HILL</v>
      </c>
      <c r="H4343" t="str">
        <f t="shared" si="160"/>
        <v>TAH</v>
      </c>
      <c r="I4343" t="s">
        <v>8271</v>
      </c>
      <c r="J4343" t="s">
        <v>8270</v>
      </c>
    </row>
    <row r="4344" spans="7:10" x14ac:dyDescent="0.2">
      <c r="G4344" t="str">
        <f t="shared" si="161"/>
        <v>TAHBEIGHTON HOSPITAL</v>
      </c>
      <c r="H4344" t="str">
        <f t="shared" si="160"/>
        <v>TAH</v>
      </c>
      <c r="I4344" t="s">
        <v>8273</v>
      </c>
      <c r="J4344" t="s">
        <v>8272</v>
      </c>
    </row>
    <row r="4345" spans="7:10" x14ac:dyDescent="0.2">
      <c r="G4345" t="str">
        <f t="shared" si="161"/>
        <v>TAHBOLE HILL RESIDENTIAL HOME</v>
      </c>
      <c r="H4345" t="str">
        <f t="shared" si="160"/>
        <v>TAH</v>
      </c>
      <c r="I4345" t="s">
        <v>8275</v>
      </c>
      <c r="J4345" t="s">
        <v>8274</v>
      </c>
    </row>
    <row r="4346" spans="7:10" x14ac:dyDescent="0.2">
      <c r="G4346" t="str">
        <f t="shared" si="161"/>
        <v>TAHBRAESIDE</v>
      </c>
      <c r="H4346" t="str">
        <f t="shared" si="160"/>
        <v>TAH</v>
      </c>
      <c r="I4346" t="s">
        <v>6297</v>
      </c>
      <c r="J4346" t="s">
        <v>8276</v>
      </c>
    </row>
    <row r="4347" spans="7:10" x14ac:dyDescent="0.2">
      <c r="G4347" t="str">
        <f t="shared" si="161"/>
        <v>TAHCASTLE MARKET BUILDING</v>
      </c>
      <c r="H4347" t="str">
        <f t="shared" si="160"/>
        <v>TAH</v>
      </c>
      <c r="I4347" t="s">
        <v>8278</v>
      </c>
      <c r="J4347" t="s">
        <v>8277</v>
      </c>
    </row>
    <row r="4348" spans="7:10" x14ac:dyDescent="0.2">
      <c r="G4348" t="str">
        <f t="shared" si="161"/>
        <v>TAHCENTENARY ANNEXE</v>
      </c>
      <c r="H4348" t="str">
        <f t="shared" si="160"/>
        <v>TAH</v>
      </c>
      <c r="I4348" t="s">
        <v>8280</v>
      </c>
      <c r="J4348" t="s">
        <v>8279</v>
      </c>
    </row>
    <row r="4349" spans="7:10" x14ac:dyDescent="0.2">
      <c r="G4349" t="str">
        <f t="shared" si="161"/>
        <v>TAHFIRST START NURSERY</v>
      </c>
      <c r="H4349" t="str">
        <f t="shared" si="160"/>
        <v>TAH</v>
      </c>
      <c r="I4349" t="s">
        <v>8282</v>
      </c>
      <c r="J4349" t="s">
        <v>8281</v>
      </c>
    </row>
    <row r="4350" spans="7:10" x14ac:dyDescent="0.2">
      <c r="G4350" t="str">
        <f t="shared" si="161"/>
        <v>TAHFOREST CLOSE</v>
      </c>
      <c r="H4350" t="str">
        <f t="shared" si="160"/>
        <v>TAH</v>
      </c>
      <c r="I4350" t="s">
        <v>8284</v>
      </c>
      <c r="J4350" t="s">
        <v>8283</v>
      </c>
    </row>
    <row r="4351" spans="7:10" x14ac:dyDescent="0.2">
      <c r="G4351" t="str">
        <f t="shared" si="161"/>
        <v>TAHFOREST LODGE</v>
      </c>
      <c r="H4351" t="str">
        <f t="shared" si="160"/>
        <v>TAH</v>
      </c>
      <c r="I4351" t="s">
        <v>4874</v>
      </c>
      <c r="J4351" t="s">
        <v>8285</v>
      </c>
    </row>
    <row r="4352" spans="7:10" x14ac:dyDescent="0.2">
      <c r="G4352" t="str">
        <f t="shared" si="161"/>
        <v>TAHFOX HILL</v>
      </c>
      <c r="H4352" t="str">
        <f t="shared" si="160"/>
        <v>TAH</v>
      </c>
      <c r="I4352" t="s">
        <v>8287</v>
      </c>
      <c r="J4352" t="s">
        <v>8286</v>
      </c>
    </row>
    <row r="4353" spans="7:10" x14ac:dyDescent="0.2">
      <c r="G4353" t="str">
        <f t="shared" si="161"/>
        <v>TAHGREENACRES</v>
      </c>
      <c r="H4353" t="str">
        <f t="shared" si="160"/>
        <v>TAH</v>
      </c>
      <c r="I4353" t="s">
        <v>5799</v>
      </c>
      <c r="J4353" t="s">
        <v>8288</v>
      </c>
    </row>
    <row r="4354" spans="7:10" x14ac:dyDescent="0.2">
      <c r="G4354" t="str">
        <f t="shared" si="161"/>
        <v>TAHGRENOSIDE GRANGE</v>
      </c>
      <c r="H4354" t="str">
        <f t="shared" si="160"/>
        <v>TAH</v>
      </c>
      <c r="I4354" t="s">
        <v>8290</v>
      </c>
      <c r="J4354" t="s">
        <v>8289</v>
      </c>
    </row>
    <row r="4355" spans="7:10" x14ac:dyDescent="0.2">
      <c r="G4355" t="str">
        <f t="shared" si="161"/>
        <v>TAHHURLFIELD VIEW</v>
      </c>
      <c r="H4355" t="str">
        <f t="shared" ref="H4355:H4385" si="162">LEFT(J4355,3)</f>
        <v>TAH</v>
      </c>
      <c r="I4355" t="s">
        <v>8292</v>
      </c>
      <c r="J4355" t="s">
        <v>8291</v>
      </c>
    </row>
    <row r="4356" spans="7:10" x14ac:dyDescent="0.2">
      <c r="G4356" t="str">
        <f t="shared" si="161"/>
        <v>TAHINTENSIVE SUPPORT SERVICE</v>
      </c>
      <c r="H4356" t="str">
        <f t="shared" si="162"/>
        <v>TAH</v>
      </c>
      <c r="I4356" t="s">
        <v>8294</v>
      </c>
      <c r="J4356" t="s">
        <v>8293</v>
      </c>
    </row>
    <row r="4357" spans="7:10" x14ac:dyDescent="0.2">
      <c r="G4357" t="str">
        <f t="shared" si="161"/>
        <v>TAHMANSFIELD VIEW</v>
      </c>
      <c r="H4357" t="str">
        <f t="shared" si="162"/>
        <v>TAH</v>
      </c>
      <c r="I4357" t="s">
        <v>8296</v>
      </c>
      <c r="J4357" t="s">
        <v>8295</v>
      </c>
    </row>
    <row r="4358" spans="7:10" x14ac:dyDescent="0.2">
      <c r="G4358" t="str">
        <f t="shared" si="161"/>
        <v>TAHMICHAEL CARLISLE CENTRE</v>
      </c>
      <c r="H4358" t="str">
        <f t="shared" si="162"/>
        <v>TAH</v>
      </c>
      <c r="I4358" t="s">
        <v>8298</v>
      </c>
      <c r="J4358" t="s">
        <v>8297</v>
      </c>
    </row>
    <row r="4359" spans="7:10" x14ac:dyDescent="0.2">
      <c r="G4359" t="str">
        <f t="shared" si="161"/>
        <v>TAHMILLBROOK</v>
      </c>
      <c r="H4359" t="str">
        <f t="shared" si="162"/>
        <v>TAH</v>
      </c>
      <c r="I4359" t="s">
        <v>8300</v>
      </c>
      <c r="J4359" t="s">
        <v>8299</v>
      </c>
    </row>
    <row r="4360" spans="7:10" x14ac:dyDescent="0.2">
      <c r="G4360" t="str">
        <f t="shared" si="161"/>
        <v>TAHNORTHERN GENERAL HOSPITAL</v>
      </c>
      <c r="H4360" t="str">
        <f t="shared" si="162"/>
        <v>TAH</v>
      </c>
      <c r="I4360" t="s">
        <v>1090</v>
      </c>
      <c r="J4360" t="s">
        <v>8301</v>
      </c>
    </row>
    <row r="4361" spans="7:10" x14ac:dyDescent="0.2">
      <c r="G4361" t="str">
        <f t="shared" si="161"/>
        <v>TAHOAKWOOD YPC</v>
      </c>
      <c r="H4361" t="str">
        <f t="shared" si="162"/>
        <v>TAH</v>
      </c>
      <c r="I4361" t="s">
        <v>8303</v>
      </c>
      <c r="J4361" t="s">
        <v>8302</v>
      </c>
    </row>
    <row r="4362" spans="7:10" x14ac:dyDescent="0.2">
      <c r="G4362" t="str">
        <f t="shared" si="161"/>
        <v>TAHPRESIDENT PARK</v>
      </c>
      <c r="H4362" t="str">
        <f t="shared" si="162"/>
        <v>TAH</v>
      </c>
      <c r="I4362" t="s">
        <v>8305</v>
      </c>
      <c r="J4362" t="s">
        <v>8304</v>
      </c>
    </row>
    <row r="4363" spans="7:10" x14ac:dyDescent="0.2">
      <c r="G4363" t="str">
        <f t="shared" si="161"/>
        <v>TAHPSYCHIATRIC OUT PATIENTS</v>
      </c>
      <c r="H4363" t="str">
        <f t="shared" si="162"/>
        <v>TAH</v>
      </c>
      <c r="I4363" t="s">
        <v>8307</v>
      </c>
      <c r="J4363" t="s">
        <v>8306</v>
      </c>
    </row>
    <row r="4364" spans="7:10" x14ac:dyDescent="0.2">
      <c r="G4364" t="str">
        <f t="shared" si="161"/>
        <v>TAHRIVERMEAD UNIT</v>
      </c>
      <c r="H4364" t="str">
        <f t="shared" si="162"/>
        <v>TAH</v>
      </c>
      <c r="I4364" t="s">
        <v>8309</v>
      </c>
      <c r="J4364" t="s">
        <v>8308</v>
      </c>
    </row>
    <row r="4365" spans="7:10" x14ac:dyDescent="0.2">
      <c r="G4365" t="str">
        <f t="shared" si="161"/>
        <v>TAHROYAL HALLAMSHIRE HOSPITAL</v>
      </c>
      <c r="H4365" t="str">
        <f t="shared" si="162"/>
        <v>TAH</v>
      </c>
      <c r="I4365" t="s">
        <v>1966</v>
      </c>
      <c r="J4365" t="s">
        <v>8310</v>
      </c>
    </row>
    <row r="4366" spans="7:10" x14ac:dyDescent="0.2">
      <c r="G4366" t="str">
        <f t="shared" si="161"/>
        <v>TAHSHIRLE HILL</v>
      </c>
      <c r="H4366" t="str">
        <f t="shared" si="162"/>
        <v>TAH</v>
      </c>
      <c r="I4366" t="s">
        <v>8312</v>
      </c>
      <c r="J4366" t="s">
        <v>8311</v>
      </c>
    </row>
    <row r="4367" spans="7:10" x14ac:dyDescent="0.2">
      <c r="G4367" t="str">
        <f t="shared" si="161"/>
        <v>TAHST GEORGE'S COMMUNITY BASE</v>
      </c>
      <c r="H4367" t="str">
        <f t="shared" si="162"/>
        <v>TAH</v>
      </c>
      <c r="I4367" t="s">
        <v>8314</v>
      </c>
      <c r="J4367" t="s">
        <v>8313</v>
      </c>
    </row>
    <row r="4368" spans="7:10" x14ac:dyDescent="0.2">
      <c r="G4368" t="str">
        <f t="shared" si="161"/>
        <v>TAHTHE LONGLEY CENTRE</v>
      </c>
      <c r="H4368" t="str">
        <f t="shared" si="162"/>
        <v>TAH</v>
      </c>
      <c r="I4368" t="s">
        <v>8316</v>
      </c>
      <c r="J4368" t="s">
        <v>8315</v>
      </c>
    </row>
    <row r="4369" spans="7:10" x14ac:dyDescent="0.2">
      <c r="G4369" t="str">
        <f t="shared" si="161"/>
        <v>TAHTHE YEWS</v>
      </c>
      <c r="H4369" t="str">
        <f t="shared" si="162"/>
        <v>TAH</v>
      </c>
      <c r="I4369" t="s">
        <v>8318</v>
      </c>
      <c r="J4369" t="s">
        <v>8317</v>
      </c>
    </row>
    <row r="4370" spans="7:10" x14ac:dyDescent="0.2">
      <c r="G4370" t="str">
        <f t="shared" si="161"/>
        <v>TAHTHORNLEA</v>
      </c>
      <c r="H4370" t="str">
        <f t="shared" si="162"/>
        <v>TAH</v>
      </c>
      <c r="I4370" t="s">
        <v>8320</v>
      </c>
      <c r="J4370" t="s">
        <v>8319</v>
      </c>
    </row>
    <row r="4371" spans="7:10" x14ac:dyDescent="0.2">
      <c r="G4371" t="str">
        <f t="shared" si="161"/>
        <v>TAHWAINWRIGHT CRESCENT</v>
      </c>
      <c r="H4371" t="str">
        <f t="shared" si="162"/>
        <v>TAH</v>
      </c>
      <c r="I4371" t="s">
        <v>8322</v>
      </c>
      <c r="J4371" t="s">
        <v>8321</v>
      </c>
    </row>
    <row r="4372" spans="7:10" x14ac:dyDescent="0.2">
      <c r="G4372" t="str">
        <f t="shared" si="161"/>
        <v>TAHWATHWOOD HOSPITAL</v>
      </c>
      <c r="H4372" t="str">
        <f t="shared" si="162"/>
        <v>TAH</v>
      </c>
      <c r="I4372" t="s">
        <v>1941</v>
      </c>
      <c r="J4372" t="s">
        <v>8323</v>
      </c>
    </row>
    <row r="4373" spans="7:10" x14ac:dyDescent="0.2">
      <c r="G4373" t="str">
        <f t="shared" si="161"/>
        <v>TAJBLOXWICH HOSPITAL (MENTAL ILLNESS)</v>
      </c>
      <c r="H4373" t="str">
        <f t="shared" si="162"/>
        <v>TAJ</v>
      </c>
      <c r="I4373" t="s">
        <v>7888</v>
      </c>
      <c r="J4373" t="s">
        <v>14146</v>
      </c>
    </row>
    <row r="4374" spans="7:10" x14ac:dyDescent="0.2">
      <c r="G4374" t="str">
        <f t="shared" si="161"/>
        <v>TAJBUSHEY FIELDS HOSPITAL</v>
      </c>
      <c r="H4374" t="str">
        <f t="shared" si="162"/>
        <v>TAJ</v>
      </c>
      <c r="I4374" t="s">
        <v>7897</v>
      </c>
      <c r="J4374" t="s">
        <v>14147</v>
      </c>
    </row>
    <row r="4375" spans="7:10" x14ac:dyDescent="0.2">
      <c r="G4375" t="str">
        <f t="shared" si="161"/>
        <v>TAJCITY HOSPITAL</v>
      </c>
      <c r="H4375" t="str">
        <f t="shared" si="162"/>
        <v>TAJ</v>
      </c>
      <c r="I4375" t="s">
        <v>6647</v>
      </c>
      <c r="J4375" t="s">
        <v>8324</v>
      </c>
    </row>
    <row r="4376" spans="7:10" x14ac:dyDescent="0.2">
      <c r="G4376" t="str">
        <f t="shared" si="161"/>
        <v>TAJDAISY BANK RESIDENTIAL</v>
      </c>
      <c r="H4376" t="str">
        <f t="shared" si="162"/>
        <v>TAJ</v>
      </c>
      <c r="I4376" t="s">
        <v>8326</v>
      </c>
      <c r="J4376" t="s">
        <v>8325</v>
      </c>
    </row>
    <row r="4377" spans="7:10" x14ac:dyDescent="0.2">
      <c r="G4377" t="str">
        <f t="shared" si="161"/>
        <v>TAJDOROTHY PATTISON HOSPITAL</v>
      </c>
      <c r="H4377" t="str">
        <f t="shared" si="162"/>
        <v>TAJ</v>
      </c>
      <c r="I4377" t="s">
        <v>7938</v>
      </c>
      <c r="J4377" t="s">
        <v>14148</v>
      </c>
    </row>
    <row r="4378" spans="7:10" x14ac:dyDescent="0.2">
      <c r="G4378" t="str">
        <f t="shared" si="161"/>
        <v>TAJEDWARD STREET HOSPITAL</v>
      </c>
      <c r="H4378" t="str">
        <f t="shared" si="162"/>
        <v>TAJ</v>
      </c>
      <c r="I4378" t="s">
        <v>8328</v>
      </c>
      <c r="J4378" t="s">
        <v>8327</v>
      </c>
    </row>
    <row r="4379" spans="7:10" x14ac:dyDescent="0.2">
      <c r="G4379" t="str">
        <f t="shared" si="161"/>
        <v>TAJHALLAM STREET HOSPITAL</v>
      </c>
      <c r="H4379" t="str">
        <f t="shared" si="162"/>
        <v>TAJ</v>
      </c>
      <c r="I4379" t="s">
        <v>8330</v>
      </c>
      <c r="J4379" t="s">
        <v>8329</v>
      </c>
    </row>
    <row r="4380" spans="7:10" x14ac:dyDescent="0.2">
      <c r="G4380" t="str">
        <f t="shared" si="161"/>
        <v>TAJHEATH LANE HOSPITAL</v>
      </c>
      <c r="H4380" t="str">
        <f t="shared" si="162"/>
        <v>TAJ</v>
      </c>
      <c r="I4380" t="s">
        <v>8332</v>
      </c>
      <c r="J4380" t="s">
        <v>8331</v>
      </c>
    </row>
    <row r="4381" spans="7:10" x14ac:dyDescent="0.2">
      <c r="G4381" t="str">
        <f t="shared" si="161"/>
        <v>TAJPENN HOSPITAL</v>
      </c>
      <c r="H4381" t="str">
        <f t="shared" si="162"/>
        <v>TAJ</v>
      </c>
      <c r="I4381" t="s">
        <v>8334</v>
      </c>
      <c r="J4381" t="s">
        <v>8333</v>
      </c>
    </row>
    <row r="4382" spans="7:10" x14ac:dyDescent="0.2">
      <c r="G4382" t="str">
        <f t="shared" si="161"/>
        <v>TAJPOND LANE</v>
      </c>
      <c r="H4382" t="str">
        <f t="shared" si="162"/>
        <v>TAJ</v>
      </c>
      <c r="I4382" t="s">
        <v>8336</v>
      </c>
      <c r="J4382" t="s">
        <v>8335</v>
      </c>
    </row>
    <row r="4383" spans="7:10" x14ac:dyDescent="0.2">
      <c r="G4383" t="str">
        <f t="shared" si="161"/>
        <v>TAJRIDGE HILL HOSPITAL</v>
      </c>
      <c r="H4383" t="str">
        <f t="shared" si="162"/>
        <v>TAJ</v>
      </c>
      <c r="I4383" t="s">
        <v>8338</v>
      </c>
      <c r="J4383" t="s">
        <v>8337</v>
      </c>
    </row>
    <row r="4384" spans="7:10" x14ac:dyDescent="0.2">
      <c r="G4384" t="str">
        <f t="shared" si="161"/>
        <v>TAJROWLEY REGIS HOSPITAL</v>
      </c>
      <c r="H4384" t="str">
        <f t="shared" si="162"/>
        <v>TAJ</v>
      </c>
      <c r="I4384" t="s">
        <v>6649</v>
      </c>
      <c r="J4384" t="s">
        <v>8339</v>
      </c>
    </row>
    <row r="4385" spans="7:10" x14ac:dyDescent="0.2">
      <c r="G4385" t="str">
        <f t="shared" si="161"/>
        <v>TAJSANDWELL DISTRICT GENERAL HOSPITAL</v>
      </c>
      <c r="H4385" t="str">
        <f t="shared" si="162"/>
        <v>TAJ</v>
      </c>
      <c r="I4385" t="s">
        <v>8341</v>
      </c>
      <c r="J4385" t="s">
        <v>8340</v>
      </c>
    </row>
  </sheetData>
  <protectedRanges>
    <protectedRange sqref="I2314" name="Range1"/>
    <protectedRange sqref="D2:E202" name="Range1_1"/>
  </protectedRanges>
  <sortState xmlns:xlrd2="http://schemas.microsoft.com/office/spreadsheetml/2017/richdata2" ref="D2:E202">
    <sortCondition ref="E2:E202"/>
  </sortState>
  <phoneticPr fontId="29" type="noConversion"/>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335563-B4C0-491A-88E6-57F42721CE9F}">
  <sheetPr codeName="Sheet4"/>
  <dimension ref="A1:H6871"/>
  <sheetViews>
    <sheetView topLeftCell="A3491" zoomScale="70" zoomScaleNormal="70" workbookViewId="0">
      <selection activeCell="B1" sqref="B1"/>
    </sheetView>
  </sheetViews>
  <sheetFormatPr defaultColWidth="8.88671875" defaultRowHeight="15" x14ac:dyDescent="0.2"/>
  <cols>
    <col min="1" max="1" width="66.77734375" bestFit="1" customWidth="1"/>
    <col min="2" max="2" width="9.77734375" bestFit="1" customWidth="1"/>
    <col min="3" max="3" width="62" customWidth="1"/>
    <col min="4" max="4" width="10" bestFit="1" customWidth="1"/>
    <col min="5" max="5" width="78.109375" bestFit="1" customWidth="1"/>
    <col min="6" max="6" width="60.88671875" bestFit="1" customWidth="1"/>
    <col min="7" max="7" width="73.5546875" customWidth="1"/>
    <col min="8" max="8" width="14" customWidth="1"/>
  </cols>
  <sheetData>
    <row r="1" spans="1:8" ht="15.75" x14ac:dyDescent="0.25">
      <c r="A1" s="10" t="s">
        <v>8342</v>
      </c>
      <c r="B1" s="79" t="s">
        <v>8343</v>
      </c>
      <c r="C1" s="79" t="s">
        <v>8344</v>
      </c>
      <c r="D1" s="79" t="s">
        <v>8345</v>
      </c>
      <c r="E1" s="79" t="s">
        <v>8346</v>
      </c>
      <c r="F1" s="79" t="s">
        <v>8347</v>
      </c>
      <c r="G1" s="80" t="s">
        <v>8348</v>
      </c>
      <c r="H1" s="80" t="s">
        <v>8349</v>
      </c>
    </row>
    <row r="2" spans="1:8" x14ac:dyDescent="0.2">
      <c r="A2" t="str">
        <f>CONCATENATE(D2,F2)</f>
        <v>RCF22Acute Assessment Unit</v>
      </c>
      <c r="B2" t="s">
        <v>43</v>
      </c>
      <c r="C2" t="s">
        <v>8350</v>
      </c>
      <c r="D2" t="s">
        <v>1075</v>
      </c>
      <c r="E2" t="s">
        <v>1076</v>
      </c>
      <c r="F2" t="s">
        <v>8351</v>
      </c>
      <c r="G2" s="11"/>
      <c r="H2" s="11"/>
    </row>
    <row r="3" spans="1:8" x14ac:dyDescent="0.2">
      <c r="A3" t="str">
        <f t="shared" ref="A3:A66" si="0">CONCATENATE(D3,F3)</f>
        <v>RCF22Labour Suite</v>
      </c>
      <c r="B3" t="s">
        <v>43</v>
      </c>
      <c r="C3" t="s">
        <v>8350</v>
      </c>
      <c r="D3" t="s">
        <v>1075</v>
      </c>
      <c r="E3" t="s">
        <v>1076</v>
      </c>
      <c r="F3" t="s">
        <v>8352</v>
      </c>
      <c r="G3" s="11"/>
      <c r="H3" s="11"/>
    </row>
    <row r="4" spans="1:8" x14ac:dyDescent="0.2">
      <c r="A4" t="str">
        <f t="shared" si="0"/>
        <v>RCF22Neonatal Unit</v>
      </c>
      <c r="B4" t="s">
        <v>43</v>
      </c>
      <c r="C4" t="s">
        <v>8350</v>
      </c>
      <c r="D4" t="s">
        <v>1075</v>
      </c>
      <c r="E4" t="s">
        <v>1076</v>
      </c>
      <c r="F4" t="s">
        <v>8353</v>
      </c>
      <c r="G4" s="11"/>
      <c r="H4" s="11"/>
    </row>
    <row r="5" spans="1:8" x14ac:dyDescent="0.2">
      <c r="A5" t="str">
        <f t="shared" si="0"/>
        <v>RCF22Ward 01</v>
      </c>
      <c r="B5" t="s">
        <v>43</v>
      </c>
      <c r="C5" t="s">
        <v>8350</v>
      </c>
      <c r="D5" t="s">
        <v>1075</v>
      </c>
      <c r="E5" t="s">
        <v>1076</v>
      </c>
      <c r="F5" t="s">
        <v>8354</v>
      </c>
      <c r="G5" s="11"/>
      <c r="H5" s="11"/>
    </row>
    <row r="6" spans="1:8" x14ac:dyDescent="0.2">
      <c r="A6" t="str">
        <f t="shared" si="0"/>
        <v>RCF22Ward 02</v>
      </c>
      <c r="B6" t="s">
        <v>43</v>
      </c>
      <c r="C6" t="s">
        <v>8350</v>
      </c>
      <c r="D6" t="s">
        <v>1075</v>
      </c>
      <c r="E6" t="s">
        <v>1076</v>
      </c>
      <c r="F6" t="s">
        <v>8355</v>
      </c>
      <c r="G6" s="11"/>
      <c r="H6" s="11"/>
    </row>
    <row r="7" spans="1:8" x14ac:dyDescent="0.2">
      <c r="A7" t="str">
        <f t="shared" si="0"/>
        <v>RCF22Ward 04</v>
      </c>
      <c r="B7" t="s">
        <v>43</v>
      </c>
      <c r="C7" t="s">
        <v>8350</v>
      </c>
      <c r="D7" t="s">
        <v>1075</v>
      </c>
      <c r="E7" t="s">
        <v>1076</v>
      </c>
      <c r="F7" t="s">
        <v>8356</v>
      </c>
      <c r="G7" s="11"/>
      <c r="H7" s="11"/>
    </row>
    <row r="8" spans="1:8" x14ac:dyDescent="0.2">
      <c r="A8" t="str">
        <f t="shared" si="0"/>
        <v>RCF22Ward 05</v>
      </c>
      <c r="B8" t="s">
        <v>43</v>
      </c>
      <c r="C8" t="s">
        <v>8350</v>
      </c>
      <c r="D8" t="s">
        <v>1075</v>
      </c>
      <c r="E8" t="s">
        <v>1076</v>
      </c>
      <c r="F8" t="s">
        <v>8357</v>
      </c>
      <c r="G8" s="11"/>
      <c r="H8" s="11"/>
    </row>
    <row r="9" spans="1:8" x14ac:dyDescent="0.2">
      <c r="A9" t="str">
        <f t="shared" si="0"/>
        <v>RCF22Ward 06</v>
      </c>
      <c r="B9" t="s">
        <v>43</v>
      </c>
      <c r="C9" t="s">
        <v>8350</v>
      </c>
      <c r="D9" t="s">
        <v>1075</v>
      </c>
      <c r="E9" t="s">
        <v>1076</v>
      </c>
      <c r="F9" t="s">
        <v>8358</v>
      </c>
      <c r="G9" s="11"/>
      <c r="H9" s="11"/>
    </row>
    <row r="10" spans="1:8" x14ac:dyDescent="0.2">
      <c r="A10" t="str">
        <f t="shared" si="0"/>
        <v>RCF22Ward 07</v>
      </c>
      <c r="B10" t="s">
        <v>43</v>
      </c>
      <c r="C10" t="s">
        <v>8350</v>
      </c>
      <c r="D10" t="s">
        <v>1075</v>
      </c>
      <c r="E10" t="s">
        <v>1076</v>
      </c>
      <c r="F10" t="s">
        <v>8359</v>
      </c>
      <c r="G10" s="11"/>
      <c r="H10" s="11"/>
    </row>
    <row r="11" spans="1:8" x14ac:dyDescent="0.2">
      <c r="A11" t="str">
        <f t="shared" si="0"/>
        <v>RCF22Ward 09</v>
      </c>
      <c r="B11" t="s">
        <v>43</v>
      </c>
      <c r="C11" t="s">
        <v>8350</v>
      </c>
      <c r="D11" t="s">
        <v>1075</v>
      </c>
      <c r="E11" t="s">
        <v>1076</v>
      </c>
      <c r="F11" t="s">
        <v>8360</v>
      </c>
      <c r="G11" s="11"/>
      <c r="H11" s="11"/>
    </row>
    <row r="12" spans="1:8" x14ac:dyDescent="0.2">
      <c r="A12" t="str">
        <f t="shared" si="0"/>
        <v>RCF22Ward 10</v>
      </c>
      <c r="B12" t="s">
        <v>43</v>
      </c>
      <c r="C12" t="s">
        <v>8350</v>
      </c>
      <c r="D12" t="s">
        <v>1075</v>
      </c>
      <c r="E12" t="s">
        <v>1076</v>
      </c>
      <c r="F12" t="s">
        <v>8361</v>
      </c>
      <c r="G12" s="11"/>
      <c r="H12" s="11"/>
    </row>
    <row r="13" spans="1:8" x14ac:dyDescent="0.2">
      <c r="A13" t="str">
        <f t="shared" si="0"/>
        <v>RCF22Ward 13</v>
      </c>
      <c r="B13" t="s">
        <v>43</v>
      </c>
      <c r="C13" t="s">
        <v>8350</v>
      </c>
      <c r="D13" t="s">
        <v>1075</v>
      </c>
      <c r="E13" t="s">
        <v>1076</v>
      </c>
      <c r="F13" t="s">
        <v>8362</v>
      </c>
      <c r="G13" s="11"/>
      <c r="H13" s="11"/>
    </row>
    <row r="14" spans="1:8" x14ac:dyDescent="0.2">
      <c r="A14" t="str">
        <f t="shared" si="0"/>
        <v>RCF22Ward 14</v>
      </c>
      <c r="B14" t="s">
        <v>43</v>
      </c>
      <c r="C14" t="s">
        <v>8350</v>
      </c>
      <c r="D14" t="s">
        <v>1075</v>
      </c>
      <c r="E14" t="s">
        <v>1076</v>
      </c>
      <c r="F14" t="s">
        <v>8363</v>
      </c>
      <c r="G14" s="11"/>
      <c r="H14" s="11"/>
    </row>
    <row r="15" spans="1:8" x14ac:dyDescent="0.2">
      <c r="A15" t="str">
        <f t="shared" si="0"/>
        <v>RCF22Ward 15</v>
      </c>
      <c r="B15" t="s">
        <v>43</v>
      </c>
      <c r="C15" t="s">
        <v>8350</v>
      </c>
      <c r="D15" t="s">
        <v>1075</v>
      </c>
      <c r="E15" t="s">
        <v>1076</v>
      </c>
      <c r="F15" t="s">
        <v>8364</v>
      </c>
      <c r="G15" s="11"/>
      <c r="H15" s="11"/>
    </row>
    <row r="16" spans="1:8" x14ac:dyDescent="0.2">
      <c r="A16" t="str">
        <f t="shared" si="0"/>
        <v>RCF22Ward 16</v>
      </c>
      <c r="B16" t="s">
        <v>43</v>
      </c>
      <c r="C16" t="s">
        <v>8350</v>
      </c>
      <c r="D16" t="s">
        <v>1075</v>
      </c>
      <c r="E16" t="s">
        <v>1076</v>
      </c>
      <c r="F16" t="s">
        <v>8365</v>
      </c>
      <c r="G16" s="11"/>
      <c r="H16" s="11"/>
    </row>
    <row r="17" spans="1:8" x14ac:dyDescent="0.2">
      <c r="A17" t="str">
        <f t="shared" si="0"/>
        <v>RCF22Ward 17</v>
      </c>
      <c r="B17" t="s">
        <v>43</v>
      </c>
      <c r="C17" t="s">
        <v>8350</v>
      </c>
      <c r="D17" t="s">
        <v>1075</v>
      </c>
      <c r="E17" t="s">
        <v>1076</v>
      </c>
      <c r="F17" t="s">
        <v>8366</v>
      </c>
      <c r="G17" s="11"/>
      <c r="H17" s="11"/>
    </row>
    <row r="18" spans="1:8" x14ac:dyDescent="0.2">
      <c r="A18" t="str">
        <f t="shared" si="0"/>
        <v>RCF22Ward 18</v>
      </c>
      <c r="B18" t="s">
        <v>43</v>
      </c>
      <c r="C18" t="s">
        <v>8350</v>
      </c>
      <c r="D18" t="s">
        <v>1075</v>
      </c>
      <c r="E18" t="s">
        <v>1076</v>
      </c>
      <c r="F18" t="s">
        <v>8367</v>
      </c>
      <c r="G18" s="11"/>
      <c r="H18" s="11"/>
    </row>
    <row r="19" spans="1:8" x14ac:dyDescent="0.2">
      <c r="A19" t="str">
        <f t="shared" si="0"/>
        <v>RCF22Ward 19</v>
      </c>
      <c r="B19" t="s">
        <v>43</v>
      </c>
      <c r="C19" t="s">
        <v>8350</v>
      </c>
      <c r="D19" t="s">
        <v>1075</v>
      </c>
      <c r="E19" t="s">
        <v>1076</v>
      </c>
      <c r="F19" t="s">
        <v>8368</v>
      </c>
      <c r="G19" s="11"/>
      <c r="H19" s="11"/>
    </row>
    <row r="20" spans="1:8" x14ac:dyDescent="0.2">
      <c r="A20" t="str">
        <f t="shared" si="0"/>
        <v>RCF22Ward 21</v>
      </c>
      <c r="B20" t="s">
        <v>43</v>
      </c>
      <c r="C20" t="s">
        <v>8350</v>
      </c>
      <c r="D20" t="s">
        <v>1075</v>
      </c>
      <c r="E20" t="s">
        <v>1076</v>
      </c>
      <c r="F20" t="s">
        <v>8369</v>
      </c>
      <c r="G20" s="11"/>
      <c r="H20" s="11"/>
    </row>
    <row r="21" spans="1:8" x14ac:dyDescent="0.2">
      <c r="A21" t="str">
        <f t="shared" si="0"/>
        <v>RCF30Harden Ward</v>
      </c>
      <c r="B21" t="s">
        <v>43</v>
      </c>
      <c r="C21" t="s">
        <v>8350</v>
      </c>
      <c r="D21" t="s">
        <v>1079</v>
      </c>
      <c r="E21" t="s">
        <v>1080</v>
      </c>
      <c r="F21" t="s">
        <v>8370</v>
      </c>
      <c r="G21" s="11"/>
      <c r="H21" s="11"/>
    </row>
    <row r="22" spans="1:8" x14ac:dyDescent="0.2">
      <c r="A22" t="str">
        <f t="shared" si="0"/>
        <v>RBS251B - Burns</v>
      </c>
      <c r="B22" t="s">
        <v>44</v>
      </c>
      <c r="C22" t="s">
        <v>8371</v>
      </c>
      <c r="D22" t="s">
        <v>1015</v>
      </c>
      <c r="E22" t="s">
        <v>1016</v>
      </c>
      <c r="F22" t="s">
        <v>8372</v>
      </c>
      <c r="G22" s="11"/>
      <c r="H22" s="11"/>
    </row>
    <row r="23" spans="1:8" x14ac:dyDescent="0.2">
      <c r="A23" t="str">
        <f t="shared" si="0"/>
        <v>RBS251B - HDU</v>
      </c>
      <c r="B23" t="s">
        <v>44</v>
      </c>
      <c r="C23" t="s">
        <v>8371</v>
      </c>
      <c r="D23" t="s">
        <v>1015</v>
      </c>
      <c r="E23" t="s">
        <v>1016</v>
      </c>
      <c r="F23" t="s">
        <v>8373</v>
      </c>
      <c r="G23" s="11"/>
      <c r="H23" s="11"/>
    </row>
    <row r="24" spans="1:8" x14ac:dyDescent="0.2">
      <c r="A24" t="str">
        <f t="shared" si="0"/>
        <v>RBS251B - ICU</v>
      </c>
      <c r="B24" t="s">
        <v>44</v>
      </c>
      <c r="C24" t="s">
        <v>8371</v>
      </c>
      <c r="D24" t="s">
        <v>1015</v>
      </c>
      <c r="E24" t="s">
        <v>1016</v>
      </c>
      <c r="F24" t="s">
        <v>8374</v>
      </c>
      <c r="G24" s="11"/>
      <c r="H24" s="11"/>
    </row>
    <row r="25" spans="1:8" x14ac:dyDescent="0.2">
      <c r="A25" t="str">
        <f t="shared" si="0"/>
        <v>RBS251C - Cardiac</v>
      </c>
      <c r="B25" t="s">
        <v>44</v>
      </c>
      <c r="C25" t="s">
        <v>8371</v>
      </c>
      <c r="D25" t="s">
        <v>1015</v>
      </c>
      <c r="E25" t="s">
        <v>1016</v>
      </c>
      <c r="F25" t="s">
        <v>8375</v>
      </c>
      <c r="G25" s="11"/>
      <c r="H25" s="11"/>
    </row>
    <row r="26" spans="1:8" x14ac:dyDescent="0.2">
      <c r="A26" t="str">
        <f t="shared" si="0"/>
        <v>RBS251C - Neonatology</v>
      </c>
      <c r="B26" t="s">
        <v>44</v>
      </c>
      <c r="C26" t="s">
        <v>8371</v>
      </c>
      <c r="D26" t="s">
        <v>1015</v>
      </c>
      <c r="E26" t="s">
        <v>1016</v>
      </c>
      <c r="F26" t="s">
        <v>8376</v>
      </c>
      <c r="G26" s="11"/>
      <c r="H26" s="11"/>
    </row>
    <row r="27" spans="1:8" x14ac:dyDescent="0.2">
      <c r="A27" t="str">
        <f t="shared" si="0"/>
        <v>RBS253A</v>
      </c>
      <c r="B27" t="s">
        <v>44</v>
      </c>
      <c r="C27" t="s">
        <v>8371</v>
      </c>
      <c r="D27" t="s">
        <v>1015</v>
      </c>
      <c r="E27" t="s">
        <v>1016</v>
      </c>
      <c r="F27" t="s">
        <v>8377</v>
      </c>
      <c r="G27" s="11"/>
      <c r="H27" s="11"/>
    </row>
    <row r="28" spans="1:8" x14ac:dyDescent="0.2">
      <c r="A28" t="str">
        <f t="shared" si="0"/>
        <v>RBS253B</v>
      </c>
      <c r="B28" t="s">
        <v>44</v>
      </c>
      <c r="C28" t="s">
        <v>8371</v>
      </c>
      <c r="D28" t="s">
        <v>1015</v>
      </c>
      <c r="E28" t="s">
        <v>1016</v>
      </c>
      <c r="F28" t="s">
        <v>8378</v>
      </c>
      <c r="G28" s="11"/>
      <c r="H28" s="11"/>
    </row>
    <row r="29" spans="1:8" x14ac:dyDescent="0.2">
      <c r="A29" t="str">
        <f t="shared" si="0"/>
        <v>RBS253C</v>
      </c>
      <c r="B29" t="s">
        <v>44</v>
      </c>
      <c r="C29" t="s">
        <v>8371</v>
      </c>
      <c r="D29" t="s">
        <v>1015</v>
      </c>
      <c r="E29" t="s">
        <v>1016</v>
      </c>
      <c r="F29" t="s">
        <v>8379</v>
      </c>
      <c r="G29" s="11"/>
      <c r="H29" s="11"/>
    </row>
    <row r="30" spans="1:8" x14ac:dyDescent="0.2">
      <c r="A30" t="str">
        <f t="shared" si="0"/>
        <v>RBS254A</v>
      </c>
      <c r="B30" t="s">
        <v>44</v>
      </c>
      <c r="C30" t="s">
        <v>8371</v>
      </c>
      <c r="D30" t="s">
        <v>1015</v>
      </c>
      <c r="E30" t="s">
        <v>1016</v>
      </c>
      <c r="F30" t="s">
        <v>8380</v>
      </c>
      <c r="G30" s="11"/>
      <c r="H30" s="11"/>
    </row>
    <row r="31" spans="1:8" x14ac:dyDescent="0.2">
      <c r="A31" t="str">
        <f t="shared" si="0"/>
        <v>RBS254B</v>
      </c>
      <c r="B31" t="s">
        <v>44</v>
      </c>
      <c r="C31" t="s">
        <v>8371</v>
      </c>
      <c r="D31" t="s">
        <v>1015</v>
      </c>
      <c r="E31" t="s">
        <v>1016</v>
      </c>
      <c r="F31" t="s">
        <v>8381</v>
      </c>
      <c r="G31" s="11"/>
      <c r="H31" s="11"/>
    </row>
    <row r="32" spans="1:8" x14ac:dyDescent="0.2">
      <c r="A32" t="str">
        <f t="shared" si="0"/>
        <v>RBS254C</v>
      </c>
      <c r="B32" t="s">
        <v>44</v>
      </c>
      <c r="C32" t="s">
        <v>8371</v>
      </c>
      <c r="D32" t="s">
        <v>1015</v>
      </c>
      <c r="E32" t="s">
        <v>1016</v>
      </c>
      <c r="F32" t="s">
        <v>8382</v>
      </c>
      <c r="G32" s="11"/>
      <c r="H32" s="11"/>
    </row>
    <row r="33" spans="1:8" x14ac:dyDescent="0.2">
      <c r="A33" t="str">
        <f t="shared" si="0"/>
        <v>RBS25DJU</v>
      </c>
      <c r="B33" t="s">
        <v>44</v>
      </c>
      <c r="C33" t="s">
        <v>8371</v>
      </c>
      <c r="D33" t="s">
        <v>1015</v>
      </c>
      <c r="E33" t="s">
        <v>1016</v>
      </c>
      <c r="F33" t="s">
        <v>8383</v>
      </c>
      <c r="G33" s="11"/>
      <c r="H33" s="11"/>
    </row>
    <row r="34" spans="1:8" x14ac:dyDescent="0.2">
      <c r="A34" t="str">
        <f t="shared" si="0"/>
        <v>RTK02Dickens</v>
      </c>
      <c r="B34" t="s">
        <v>45</v>
      </c>
      <c r="C34" t="s">
        <v>8384</v>
      </c>
      <c r="D34" t="s">
        <v>4084</v>
      </c>
      <c r="E34" t="s">
        <v>4085</v>
      </c>
      <c r="F34" t="s">
        <v>8385</v>
      </c>
      <c r="G34" s="11"/>
      <c r="H34" s="11"/>
    </row>
    <row r="35" spans="1:8" x14ac:dyDescent="0.2">
      <c r="A35" t="str">
        <f t="shared" si="0"/>
        <v>RTK01Abbey Birth Centre</v>
      </c>
      <c r="B35" t="s">
        <v>45</v>
      </c>
      <c r="C35" t="s">
        <v>8384</v>
      </c>
      <c r="D35" t="s">
        <v>4126</v>
      </c>
      <c r="E35" t="s">
        <v>4127</v>
      </c>
      <c r="F35" t="s">
        <v>8386</v>
      </c>
      <c r="G35" s="11"/>
      <c r="H35" s="11"/>
    </row>
    <row r="36" spans="1:8" x14ac:dyDescent="0.2">
      <c r="A36" t="str">
        <f t="shared" si="0"/>
        <v>RTK01ACU</v>
      </c>
      <c r="B36" t="s">
        <v>45</v>
      </c>
      <c r="C36" t="s">
        <v>8384</v>
      </c>
      <c r="D36" t="s">
        <v>4126</v>
      </c>
      <c r="E36" t="s">
        <v>4127</v>
      </c>
      <c r="F36" t="s">
        <v>8387</v>
      </c>
      <c r="G36" s="11"/>
      <c r="H36" s="11"/>
    </row>
    <row r="37" spans="1:8" x14ac:dyDescent="0.2">
      <c r="A37" t="str">
        <f t="shared" si="0"/>
        <v>RTK01AMU</v>
      </c>
      <c r="B37" t="s">
        <v>45</v>
      </c>
      <c r="C37" t="s">
        <v>8384</v>
      </c>
      <c r="D37" t="s">
        <v>4126</v>
      </c>
      <c r="E37" t="s">
        <v>4127</v>
      </c>
      <c r="F37" t="s">
        <v>8388</v>
      </c>
      <c r="G37" s="11"/>
      <c r="H37" s="11"/>
    </row>
    <row r="38" spans="1:8" x14ac:dyDescent="0.2">
      <c r="A38" t="str">
        <f t="shared" si="0"/>
        <v>RTK01Ash</v>
      </c>
      <c r="B38" t="s">
        <v>45</v>
      </c>
      <c r="C38" t="s">
        <v>8384</v>
      </c>
      <c r="D38" t="s">
        <v>4126</v>
      </c>
      <c r="E38" t="s">
        <v>4127</v>
      </c>
      <c r="F38" t="s">
        <v>8389</v>
      </c>
      <c r="G38" s="11"/>
      <c r="H38" s="11"/>
    </row>
    <row r="39" spans="1:8" x14ac:dyDescent="0.2">
      <c r="A39" t="str">
        <f t="shared" si="0"/>
        <v>RTK01Aspen</v>
      </c>
      <c r="B39" t="s">
        <v>45</v>
      </c>
      <c r="C39" t="s">
        <v>8384</v>
      </c>
      <c r="D39" t="s">
        <v>4126</v>
      </c>
      <c r="E39" t="s">
        <v>4127</v>
      </c>
      <c r="F39" t="s">
        <v>8390</v>
      </c>
      <c r="G39" s="11"/>
      <c r="H39" s="11"/>
    </row>
    <row r="40" spans="1:8" x14ac:dyDescent="0.2">
      <c r="A40" t="str">
        <f t="shared" si="0"/>
        <v>RTK01BACU</v>
      </c>
      <c r="B40" t="s">
        <v>45</v>
      </c>
      <c r="C40" t="s">
        <v>8384</v>
      </c>
      <c r="D40" t="s">
        <v>4126</v>
      </c>
      <c r="E40" t="s">
        <v>4127</v>
      </c>
      <c r="F40" t="s">
        <v>8391</v>
      </c>
      <c r="G40" s="11"/>
      <c r="H40" s="11"/>
    </row>
    <row r="41" spans="1:8" x14ac:dyDescent="0.2">
      <c r="A41" t="str">
        <f t="shared" si="0"/>
        <v>RTK01BRAD</v>
      </c>
      <c r="B41" t="s">
        <v>45</v>
      </c>
      <c r="C41" t="s">
        <v>8384</v>
      </c>
      <c r="D41" t="s">
        <v>4126</v>
      </c>
      <c r="E41" t="s">
        <v>4127</v>
      </c>
      <c r="F41" t="s">
        <v>8392</v>
      </c>
      <c r="G41" s="11"/>
      <c r="H41" s="11"/>
    </row>
    <row r="42" spans="1:8" x14ac:dyDescent="0.2">
      <c r="A42" t="str">
        <f t="shared" si="0"/>
        <v>RTK01Cedar</v>
      </c>
      <c r="B42" t="s">
        <v>45</v>
      </c>
      <c r="C42" t="s">
        <v>8384</v>
      </c>
      <c r="D42" t="s">
        <v>4126</v>
      </c>
      <c r="E42" t="s">
        <v>4127</v>
      </c>
      <c r="F42" t="s">
        <v>8393</v>
      </c>
      <c r="G42" s="11"/>
      <c r="H42" s="11"/>
    </row>
    <row r="43" spans="1:8" x14ac:dyDescent="0.2">
      <c r="A43" t="str">
        <f t="shared" si="0"/>
        <v>RTK01Cherry</v>
      </c>
      <c r="B43" t="s">
        <v>45</v>
      </c>
      <c r="C43" t="s">
        <v>8384</v>
      </c>
      <c r="D43" t="s">
        <v>4126</v>
      </c>
      <c r="E43" t="s">
        <v>4127</v>
      </c>
      <c r="F43" t="s">
        <v>8394</v>
      </c>
      <c r="G43" s="11"/>
      <c r="H43" s="11"/>
    </row>
    <row r="44" spans="1:8" x14ac:dyDescent="0.2">
      <c r="A44" t="str">
        <f t="shared" si="0"/>
        <v>RTK01Falcon</v>
      </c>
      <c r="B44" t="s">
        <v>45</v>
      </c>
      <c r="C44" t="s">
        <v>8384</v>
      </c>
      <c r="D44" t="s">
        <v>4126</v>
      </c>
      <c r="E44" t="s">
        <v>4127</v>
      </c>
      <c r="F44" t="s">
        <v>8395</v>
      </c>
      <c r="G44" s="11"/>
      <c r="H44" s="11"/>
    </row>
    <row r="45" spans="1:8" x14ac:dyDescent="0.2">
      <c r="A45" t="str">
        <f t="shared" si="0"/>
        <v>RTK01Heron</v>
      </c>
      <c r="B45" t="s">
        <v>45</v>
      </c>
      <c r="C45" t="s">
        <v>8384</v>
      </c>
      <c r="D45" t="s">
        <v>4126</v>
      </c>
      <c r="E45" t="s">
        <v>4127</v>
      </c>
      <c r="F45" t="s">
        <v>8396</v>
      </c>
      <c r="G45" s="11"/>
      <c r="H45" s="11"/>
    </row>
    <row r="46" spans="1:8" x14ac:dyDescent="0.2">
      <c r="A46" t="str">
        <f t="shared" si="0"/>
        <v>RTK01Holly</v>
      </c>
      <c r="B46" t="s">
        <v>45</v>
      </c>
      <c r="C46" t="s">
        <v>8384</v>
      </c>
      <c r="D46" t="s">
        <v>4126</v>
      </c>
      <c r="E46" t="s">
        <v>4127</v>
      </c>
      <c r="F46" t="s">
        <v>8397</v>
      </c>
      <c r="G46" s="11"/>
      <c r="H46" s="11"/>
    </row>
    <row r="47" spans="1:8" x14ac:dyDescent="0.2">
      <c r="A47" t="str">
        <f t="shared" si="0"/>
        <v>RTK01ITU</v>
      </c>
      <c r="B47" t="s">
        <v>45</v>
      </c>
      <c r="C47" t="s">
        <v>8384</v>
      </c>
      <c r="D47" t="s">
        <v>4126</v>
      </c>
      <c r="E47" t="s">
        <v>4127</v>
      </c>
      <c r="F47" t="s">
        <v>8398</v>
      </c>
      <c r="G47" s="11"/>
      <c r="H47" s="11"/>
    </row>
    <row r="48" spans="1:8" x14ac:dyDescent="0.2">
      <c r="A48" t="str">
        <f t="shared" si="0"/>
        <v>RTK01Joan Booker</v>
      </c>
      <c r="B48" t="s">
        <v>45</v>
      </c>
      <c r="C48" t="s">
        <v>8384</v>
      </c>
      <c r="D48" t="s">
        <v>4126</v>
      </c>
      <c r="E48" t="s">
        <v>4127</v>
      </c>
      <c r="F48" t="s">
        <v>8399</v>
      </c>
      <c r="G48" s="11"/>
      <c r="H48" s="11"/>
    </row>
    <row r="49" spans="1:8" x14ac:dyDescent="0.2">
      <c r="A49" t="str">
        <f t="shared" si="0"/>
        <v>RTK01Kingfisher</v>
      </c>
      <c r="B49" t="s">
        <v>45</v>
      </c>
      <c r="C49" t="s">
        <v>8384</v>
      </c>
      <c r="D49" t="s">
        <v>4126</v>
      </c>
      <c r="E49" t="s">
        <v>4127</v>
      </c>
      <c r="F49" t="s">
        <v>8400</v>
      </c>
      <c r="G49" s="11"/>
      <c r="H49" s="11"/>
    </row>
    <row r="50" spans="1:8" x14ac:dyDescent="0.2">
      <c r="A50" t="str">
        <f t="shared" si="0"/>
        <v>RTK01Labour</v>
      </c>
      <c r="B50" t="s">
        <v>45</v>
      </c>
      <c r="C50" t="s">
        <v>8384</v>
      </c>
      <c r="D50" t="s">
        <v>4126</v>
      </c>
      <c r="E50" t="s">
        <v>4127</v>
      </c>
      <c r="F50" t="s">
        <v>8401</v>
      </c>
      <c r="G50" s="11"/>
      <c r="H50" s="11"/>
    </row>
    <row r="51" spans="1:8" x14ac:dyDescent="0.2">
      <c r="A51" t="str">
        <f t="shared" si="0"/>
        <v>RTK01Maple</v>
      </c>
      <c r="B51" t="s">
        <v>45</v>
      </c>
      <c r="C51" t="s">
        <v>8384</v>
      </c>
      <c r="D51" t="s">
        <v>4126</v>
      </c>
      <c r="E51" t="s">
        <v>4127</v>
      </c>
      <c r="F51" t="s">
        <v>8402</v>
      </c>
      <c r="G51" s="11"/>
      <c r="H51" s="11"/>
    </row>
    <row r="52" spans="1:8" x14ac:dyDescent="0.2">
      <c r="A52" t="str">
        <f t="shared" si="0"/>
        <v>RTK01May</v>
      </c>
      <c r="B52" t="s">
        <v>45</v>
      </c>
      <c r="C52" t="s">
        <v>8384</v>
      </c>
      <c r="D52" t="s">
        <v>4126</v>
      </c>
      <c r="E52" t="s">
        <v>4127</v>
      </c>
      <c r="F52" t="s">
        <v>8403</v>
      </c>
      <c r="G52" s="11"/>
      <c r="H52" s="11"/>
    </row>
    <row r="53" spans="1:8" x14ac:dyDescent="0.2">
      <c r="A53" t="str">
        <f t="shared" si="0"/>
        <v>RTK01NICU</v>
      </c>
      <c r="B53" t="s">
        <v>45</v>
      </c>
      <c r="C53" t="s">
        <v>8384</v>
      </c>
      <c r="D53" t="s">
        <v>4126</v>
      </c>
      <c r="E53" t="s">
        <v>4127</v>
      </c>
      <c r="F53" t="s">
        <v>8404</v>
      </c>
      <c r="G53" s="11"/>
      <c r="H53" s="11"/>
    </row>
    <row r="54" spans="1:8" x14ac:dyDescent="0.2">
      <c r="A54" t="str">
        <f t="shared" si="0"/>
        <v>RTK01SAU</v>
      </c>
      <c r="B54" t="s">
        <v>45</v>
      </c>
      <c r="C54" t="s">
        <v>8384</v>
      </c>
      <c r="D54" t="s">
        <v>4126</v>
      </c>
      <c r="E54" t="s">
        <v>4127</v>
      </c>
      <c r="F54" t="s">
        <v>8405</v>
      </c>
      <c r="G54" s="11"/>
      <c r="H54" s="11"/>
    </row>
    <row r="55" spans="1:8" x14ac:dyDescent="0.2">
      <c r="A55" t="str">
        <f t="shared" si="0"/>
        <v>RTK01Swan</v>
      </c>
      <c r="B55" t="s">
        <v>45</v>
      </c>
      <c r="C55" t="s">
        <v>8384</v>
      </c>
      <c r="D55" t="s">
        <v>4126</v>
      </c>
      <c r="E55" t="s">
        <v>4127</v>
      </c>
      <c r="F55" t="s">
        <v>8406</v>
      </c>
      <c r="G55" s="11"/>
      <c r="H55" s="11"/>
    </row>
    <row r="56" spans="1:8" x14ac:dyDescent="0.2">
      <c r="A56" t="str">
        <f t="shared" si="0"/>
        <v>RTK01Swift</v>
      </c>
      <c r="B56" t="s">
        <v>45</v>
      </c>
      <c r="C56" t="s">
        <v>8384</v>
      </c>
      <c r="D56" t="s">
        <v>4126</v>
      </c>
      <c r="E56" t="s">
        <v>4127</v>
      </c>
      <c r="F56" t="s">
        <v>8407</v>
      </c>
      <c r="G56" s="11"/>
      <c r="H56" s="11"/>
    </row>
    <row r="57" spans="1:8" x14ac:dyDescent="0.2">
      <c r="A57" t="str">
        <f t="shared" si="0"/>
        <v>RVN3QCAMHS Riverside Unit</v>
      </c>
      <c r="B57" t="s">
        <v>46</v>
      </c>
      <c r="C57" t="s">
        <v>8408</v>
      </c>
      <c r="D57" t="s">
        <v>4632</v>
      </c>
      <c r="E57" t="s">
        <v>4633</v>
      </c>
      <c r="F57" t="s">
        <v>8409</v>
      </c>
      <c r="G57" s="11"/>
      <c r="H57" s="11"/>
    </row>
    <row r="58" spans="1:8" x14ac:dyDescent="0.2">
      <c r="A58" t="str">
        <f t="shared" si="0"/>
        <v>RVN3QSecure Low Wickham IP Cromwell</v>
      </c>
      <c r="B58" t="s">
        <v>46</v>
      </c>
      <c r="C58" t="s">
        <v>8408</v>
      </c>
      <c r="D58" t="s">
        <v>4632</v>
      </c>
      <c r="E58" t="s">
        <v>4633</v>
      </c>
      <c r="F58" t="s">
        <v>8410</v>
      </c>
      <c r="G58" s="11"/>
      <c r="H58" s="11"/>
    </row>
    <row r="59" spans="1:8" x14ac:dyDescent="0.2">
      <c r="A59" t="str">
        <f t="shared" si="0"/>
        <v>RVN3QSecure Low Wickham IP Fairfax</v>
      </c>
      <c r="B59" t="s">
        <v>46</v>
      </c>
      <c r="C59" t="s">
        <v>8408</v>
      </c>
      <c r="D59" t="s">
        <v>4632</v>
      </c>
      <c r="E59" t="s">
        <v>4633</v>
      </c>
      <c r="F59" t="s">
        <v>8411</v>
      </c>
      <c r="G59" s="11"/>
      <c r="H59" s="11"/>
    </row>
    <row r="60" spans="1:8" x14ac:dyDescent="0.2">
      <c r="A60" t="str">
        <f t="shared" si="0"/>
        <v>RVN3QSecure Low Wickham IP Hopton</v>
      </c>
      <c r="B60" t="s">
        <v>46</v>
      </c>
      <c r="C60" t="s">
        <v>8408</v>
      </c>
      <c r="D60" t="s">
        <v>4632</v>
      </c>
      <c r="E60" t="s">
        <v>4633</v>
      </c>
      <c r="F60" t="s">
        <v>8412</v>
      </c>
      <c r="G60" s="11"/>
      <c r="H60" s="11"/>
    </row>
    <row r="61" spans="1:8" x14ac:dyDescent="0.2">
      <c r="A61" t="str">
        <f t="shared" si="0"/>
        <v>RVN3QSecure Medium IP Bradley Brook</v>
      </c>
      <c r="B61" t="s">
        <v>46</v>
      </c>
      <c r="C61" t="s">
        <v>8408</v>
      </c>
      <c r="D61" t="s">
        <v>4632</v>
      </c>
      <c r="E61" t="s">
        <v>4633</v>
      </c>
      <c r="F61" t="s">
        <v>8413</v>
      </c>
      <c r="G61" s="11"/>
      <c r="H61" s="11"/>
    </row>
    <row r="62" spans="1:8" x14ac:dyDescent="0.2">
      <c r="A62" t="str">
        <f t="shared" si="0"/>
        <v>RVN3QSecure Medium IP Cary</v>
      </c>
      <c r="B62" t="s">
        <v>46</v>
      </c>
      <c r="C62" t="s">
        <v>8408</v>
      </c>
      <c r="D62" t="s">
        <v>4632</v>
      </c>
      <c r="E62" t="s">
        <v>4633</v>
      </c>
      <c r="F62" t="s">
        <v>8414</v>
      </c>
      <c r="G62" s="11"/>
      <c r="H62" s="11"/>
    </row>
    <row r="63" spans="1:8" x14ac:dyDescent="0.2">
      <c r="A63" t="str">
        <f t="shared" si="0"/>
        <v>RVN3QSecure Medium IP Kennet</v>
      </c>
      <c r="B63" t="s">
        <v>46</v>
      </c>
      <c r="C63" t="s">
        <v>8408</v>
      </c>
      <c r="D63" t="s">
        <v>4632</v>
      </c>
      <c r="E63" t="s">
        <v>4633</v>
      </c>
      <c r="F63" t="s">
        <v>8415</v>
      </c>
      <c r="G63" s="11"/>
      <c r="H63" s="11"/>
    </row>
    <row r="64" spans="1:8" x14ac:dyDescent="0.2">
      <c r="A64" t="str">
        <f t="shared" si="0"/>
        <v>RVN3QSecure Medium IP Ladden Brook</v>
      </c>
      <c r="B64" t="s">
        <v>46</v>
      </c>
      <c r="C64" t="s">
        <v>8408</v>
      </c>
      <c r="D64" t="s">
        <v>4632</v>
      </c>
      <c r="E64" t="s">
        <v>4633</v>
      </c>
      <c r="F64" t="s">
        <v>8416</v>
      </c>
      <c r="G64" s="11"/>
      <c r="H64" s="11"/>
    </row>
    <row r="65" spans="1:8" x14ac:dyDescent="0.2">
      <c r="A65" t="str">
        <f t="shared" si="0"/>
        <v>RVN3QSecure Medium IP Severn</v>
      </c>
      <c r="B65" t="s">
        <v>46</v>
      </c>
      <c r="C65" t="s">
        <v>8408</v>
      </c>
      <c r="D65" t="s">
        <v>4632</v>
      </c>
      <c r="E65" t="s">
        <v>4633</v>
      </c>
      <c r="F65" t="s">
        <v>8417</v>
      </c>
      <c r="G65" s="11"/>
      <c r="H65" s="11"/>
    </row>
    <row r="66" spans="1:8" x14ac:dyDescent="0.2">
      <c r="A66" t="str">
        <f t="shared" si="0"/>
        <v>RVN3QSecure Medium IP Teign</v>
      </c>
      <c r="B66" t="s">
        <v>46</v>
      </c>
      <c r="C66" t="s">
        <v>8408</v>
      </c>
      <c r="D66" t="s">
        <v>4632</v>
      </c>
      <c r="E66" t="s">
        <v>4633</v>
      </c>
      <c r="F66" t="s">
        <v>8418</v>
      </c>
      <c r="G66" s="11"/>
      <c r="H66" s="11"/>
    </row>
    <row r="67" spans="1:8" x14ac:dyDescent="0.2">
      <c r="A67" t="str">
        <f t="shared" ref="A67:A130" si="1">CONCATENATE(D67,F67)</f>
        <v>RVN3QSecure Medium IP Wellow</v>
      </c>
      <c r="B67" t="s">
        <v>46</v>
      </c>
      <c r="C67" t="s">
        <v>8408</v>
      </c>
      <c r="D67" t="s">
        <v>4632</v>
      </c>
      <c r="E67" t="s">
        <v>4633</v>
      </c>
      <c r="F67" t="s">
        <v>8419</v>
      </c>
      <c r="G67" s="11"/>
      <c r="H67" s="11"/>
    </row>
    <row r="68" spans="1:8" x14ac:dyDescent="0.2">
      <c r="A68" t="str">
        <f t="shared" si="1"/>
        <v>RVNP1Specialised Eating Disorders IP Clifton</v>
      </c>
      <c r="B68" t="s">
        <v>46</v>
      </c>
      <c r="C68" t="s">
        <v>8408</v>
      </c>
      <c r="D68" t="s">
        <v>4636</v>
      </c>
      <c r="E68" t="s">
        <v>4637</v>
      </c>
      <c r="F68" t="s">
        <v>8420</v>
      </c>
      <c r="G68" s="11"/>
      <c r="H68" s="11"/>
    </row>
    <row r="69" spans="1:8" x14ac:dyDescent="0.2">
      <c r="A69" t="str">
        <f t="shared" si="1"/>
        <v>RVNP8Specialised D&amp;A Bristol IP Acer Unit</v>
      </c>
      <c r="B69" t="s">
        <v>46</v>
      </c>
      <c r="C69" t="s">
        <v>8408</v>
      </c>
      <c r="D69" t="s">
        <v>4643</v>
      </c>
      <c r="E69" t="s">
        <v>4644</v>
      </c>
      <c r="F69" t="s">
        <v>8421</v>
      </c>
      <c r="G69" s="11"/>
      <c r="H69" s="11"/>
    </row>
    <row r="70" spans="1:8" x14ac:dyDescent="0.2">
      <c r="A70" t="str">
        <f t="shared" si="1"/>
        <v>RVNEQBristol Acute IP Lime</v>
      </c>
      <c r="B70" t="s">
        <v>46</v>
      </c>
      <c r="C70" t="s">
        <v>8408</v>
      </c>
      <c r="D70" t="s">
        <v>4649</v>
      </c>
      <c r="E70" t="s">
        <v>8422</v>
      </c>
      <c r="F70" t="s">
        <v>8423</v>
      </c>
      <c r="G70" s="11"/>
      <c r="H70" s="11"/>
    </row>
    <row r="71" spans="1:8" x14ac:dyDescent="0.2">
      <c r="A71" t="str">
        <f t="shared" si="1"/>
        <v>RVNEQBristol Acute IP Silver Birch</v>
      </c>
      <c r="B71" t="s">
        <v>46</v>
      </c>
      <c r="C71" t="s">
        <v>8408</v>
      </c>
      <c r="D71" t="s">
        <v>4649</v>
      </c>
      <c r="E71" t="s">
        <v>8422</v>
      </c>
      <c r="F71" t="s">
        <v>8424</v>
      </c>
      <c r="G71" s="11"/>
      <c r="H71" s="11"/>
    </row>
    <row r="72" spans="1:8" x14ac:dyDescent="0.2">
      <c r="A72" t="str">
        <f t="shared" si="1"/>
        <v>RVNEQBristol LL IP Aspen</v>
      </c>
      <c r="B72" t="s">
        <v>46</v>
      </c>
      <c r="C72" t="s">
        <v>8408</v>
      </c>
      <c r="D72" t="s">
        <v>4649</v>
      </c>
      <c r="E72" t="s">
        <v>8422</v>
      </c>
      <c r="F72" t="s">
        <v>8425</v>
      </c>
      <c r="G72" s="11"/>
      <c r="H72" s="11"/>
    </row>
    <row r="73" spans="1:8" x14ac:dyDescent="0.2">
      <c r="A73" t="str">
        <f t="shared" si="1"/>
        <v>RVNEQBristol PICU Elizabeth Casson</v>
      </c>
      <c r="B73" t="s">
        <v>46</v>
      </c>
      <c r="C73" t="s">
        <v>8408</v>
      </c>
      <c r="D73" t="s">
        <v>4649</v>
      </c>
      <c r="E73" t="s">
        <v>8422</v>
      </c>
      <c r="F73" t="s">
        <v>8426</v>
      </c>
      <c r="G73" s="11"/>
      <c r="H73" s="11"/>
    </row>
    <row r="74" spans="1:8" x14ac:dyDescent="0.2">
      <c r="A74" t="str">
        <f t="shared" si="1"/>
        <v>RVNEQBristol PICU Hazel</v>
      </c>
      <c r="B74" t="s">
        <v>46</v>
      </c>
      <c r="C74" t="s">
        <v>8408</v>
      </c>
      <c r="D74" t="s">
        <v>4649</v>
      </c>
      <c r="E74" t="s">
        <v>8422</v>
      </c>
      <c r="F74" t="s">
        <v>8427</v>
      </c>
      <c r="G74" s="11"/>
      <c r="H74" s="11"/>
    </row>
    <row r="75" spans="1:8" x14ac:dyDescent="0.2">
      <c r="A75" t="str">
        <f t="shared" si="1"/>
        <v>RVNEQBristol Rehab Alder</v>
      </c>
      <c r="B75" t="s">
        <v>46</v>
      </c>
      <c r="C75" t="s">
        <v>8408</v>
      </c>
      <c r="D75" t="s">
        <v>4649</v>
      </c>
      <c r="E75" t="s">
        <v>8422</v>
      </c>
      <c r="F75" t="s">
        <v>8428</v>
      </c>
      <c r="G75" s="11"/>
      <c r="H75" s="11"/>
    </row>
    <row r="76" spans="1:8" x14ac:dyDescent="0.2">
      <c r="A76" t="str">
        <f t="shared" si="1"/>
        <v>RVNEQBristol Rehab Larch</v>
      </c>
      <c r="B76" t="s">
        <v>46</v>
      </c>
      <c r="C76" t="s">
        <v>8408</v>
      </c>
      <c r="D76" t="s">
        <v>4649</v>
      </c>
      <c r="E76" t="s">
        <v>8422</v>
      </c>
      <c r="F76" t="s">
        <v>8429</v>
      </c>
      <c r="G76" s="11"/>
      <c r="H76" s="11"/>
    </row>
    <row r="77" spans="1:8" x14ac:dyDescent="0.2">
      <c r="A77" t="str">
        <f t="shared" si="1"/>
        <v>RVN9AWiltshire Acute IP Beechlydene</v>
      </c>
      <c r="B77" t="s">
        <v>46</v>
      </c>
      <c r="C77" t="s">
        <v>8408</v>
      </c>
      <c r="D77" t="s">
        <v>4661</v>
      </c>
      <c r="E77" t="s">
        <v>8430</v>
      </c>
      <c r="F77" t="s">
        <v>8431</v>
      </c>
      <c r="G77" s="11"/>
      <c r="H77" s="11"/>
    </row>
    <row r="78" spans="1:8" x14ac:dyDescent="0.2">
      <c r="A78" t="str">
        <f t="shared" si="1"/>
        <v>RVN9AWiltshire LL IP Amblescroft North</v>
      </c>
      <c r="B78" t="s">
        <v>46</v>
      </c>
      <c r="C78" t="s">
        <v>8408</v>
      </c>
      <c r="D78" t="s">
        <v>4661</v>
      </c>
      <c r="E78" t="s">
        <v>8430</v>
      </c>
      <c r="F78" t="s">
        <v>8432</v>
      </c>
      <c r="G78" s="11"/>
      <c r="H78" s="11"/>
    </row>
    <row r="79" spans="1:8" x14ac:dyDescent="0.2">
      <c r="A79" t="str">
        <f t="shared" si="1"/>
        <v>RVN9AWiltshire LL IP Amblescroft South</v>
      </c>
      <c r="B79" t="s">
        <v>46</v>
      </c>
      <c r="C79" t="s">
        <v>8408</v>
      </c>
      <c r="D79" t="s">
        <v>4661</v>
      </c>
      <c r="E79" t="s">
        <v>8430</v>
      </c>
      <c r="F79" t="s">
        <v>8433</v>
      </c>
      <c r="G79" s="11"/>
      <c r="H79" s="11"/>
    </row>
    <row r="80" spans="1:8" x14ac:dyDescent="0.2">
      <c r="A80" t="str">
        <f t="shared" si="1"/>
        <v>RVN9AWiltshire PICU Ashdown</v>
      </c>
      <c r="B80" t="s">
        <v>46</v>
      </c>
      <c r="C80" t="s">
        <v>8408</v>
      </c>
      <c r="D80" t="s">
        <v>4661</v>
      </c>
      <c r="E80" t="s">
        <v>8430</v>
      </c>
      <c r="F80" t="s">
        <v>8434</v>
      </c>
      <c r="G80" s="11"/>
      <c r="H80" s="11"/>
    </row>
    <row r="81" spans="1:8" x14ac:dyDescent="0.2">
      <c r="A81" t="str">
        <f t="shared" si="1"/>
        <v>RVN6ASpecialised LD IP Daisy</v>
      </c>
      <c r="B81" t="s">
        <v>46</v>
      </c>
      <c r="C81" t="s">
        <v>8408</v>
      </c>
      <c r="D81" t="s">
        <v>4667</v>
      </c>
      <c r="E81" t="s">
        <v>8435</v>
      </c>
      <c r="F81" t="s">
        <v>8436</v>
      </c>
      <c r="G81" s="11"/>
      <c r="H81" s="11"/>
    </row>
    <row r="82" spans="1:8" x14ac:dyDescent="0.2">
      <c r="A82" t="str">
        <f t="shared" si="1"/>
        <v>RVN6AWiltshire Acute IP Poppy</v>
      </c>
      <c r="B82" t="s">
        <v>46</v>
      </c>
      <c r="C82" t="s">
        <v>8408</v>
      </c>
      <c r="D82" t="s">
        <v>4667</v>
      </c>
      <c r="E82" t="s">
        <v>8435</v>
      </c>
      <c r="F82" t="s">
        <v>8437</v>
      </c>
      <c r="G82" s="11"/>
      <c r="H82" s="11"/>
    </row>
    <row r="83" spans="1:8" x14ac:dyDescent="0.2">
      <c r="A83" t="str">
        <f t="shared" si="1"/>
        <v>RVN2ABANES Acute IP Sycamore</v>
      </c>
      <c r="B83" t="s">
        <v>46</v>
      </c>
      <c r="C83" t="s">
        <v>8408</v>
      </c>
      <c r="D83" t="s">
        <v>4669</v>
      </c>
      <c r="E83" t="s">
        <v>4670</v>
      </c>
      <c r="F83" t="s">
        <v>8438</v>
      </c>
      <c r="G83" s="11"/>
      <c r="H83" s="11"/>
    </row>
    <row r="84" spans="1:8" x14ac:dyDescent="0.2">
      <c r="A84" t="str">
        <f t="shared" si="1"/>
        <v>RVNT1N.Som Acute IP Juniper</v>
      </c>
      <c r="B84" t="s">
        <v>46</v>
      </c>
      <c r="C84" t="s">
        <v>8408</v>
      </c>
      <c r="D84" t="s">
        <v>4680</v>
      </c>
      <c r="E84" t="s">
        <v>4681</v>
      </c>
      <c r="F84" t="s">
        <v>8439</v>
      </c>
      <c r="G84" s="11"/>
      <c r="H84" s="11"/>
    </row>
    <row r="85" spans="1:8" x14ac:dyDescent="0.2">
      <c r="A85" t="str">
        <f t="shared" si="1"/>
        <v>RVNT1N.Som Rehab Elmham Way</v>
      </c>
      <c r="B85" t="s">
        <v>46</v>
      </c>
      <c r="C85" t="s">
        <v>8408</v>
      </c>
      <c r="D85" t="s">
        <v>4680</v>
      </c>
      <c r="E85" t="s">
        <v>4681</v>
      </c>
      <c r="F85" t="s">
        <v>8440</v>
      </c>
      <c r="G85" s="11"/>
      <c r="H85" s="11"/>
    </row>
    <row r="86" spans="1:8" x14ac:dyDescent="0.2">
      <c r="A86" t="str">
        <f t="shared" si="1"/>
        <v>RVNT6N.Som LL IP Cove</v>
      </c>
      <c r="B86" t="s">
        <v>46</v>
      </c>
      <c r="C86" t="s">
        <v>8408</v>
      </c>
      <c r="D86" t="s">
        <v>4686</v>
      </c>
      <c r="E86" t="s">
        <v>4687</v>
      </c>
      <c r="F86" t="s">
        <v>8441</v>
      </c>
      <c r="G86" s="11"/>
      <c r="H86" s="11"/>
    </row>
    <row r="87" spans="1:8" x14ac:dyDescent="0.2">
      <c r="A87" t="str">
        <f t="shared" si="1"/>
        <v>RVNT6N.Som LL IP Dune</v>
      </c>
      <c r="B87" t="s">
        <v>46</v>
      </c>
      <c r="C87" t="s">
        <v>8408</v>
      </c>
      <c r="D87" t="s">
        <v>4686</v>
      </c>
      <c r="E87" t="s">
        <v>4687</v>
      </c>
      <c r="F87" t="s">
        <v>8442</v>
      </c>
      <c r="G87" s="11"/>
      <c r="H87" s="11"/>
    </row>
    <row r="88" spans="1:8" x14ac:dyDescent="0.2">
      <c r="A88" t="str">
        <f t="shared" si="1"/>
        <v>RVN8ASwindon Acute IP Applewood</v>
      </c>
      <c r="B88" t="s">
        <v>46</v>
      </c>
      <c r="C88" t="s">
        <v>8408</v>
      </c>
      <c r="D88" t="s">
        <v>4704</v>
      </c>
      <c r="E88" t="s">
        <v>8443</v>
      </c>
      <c r="F88" t="s">
        <v>8444</v>
      </c>
      <c r="G88" s="11"/>
      <c r="H88" s="11"/>
    </row>
    <row r="89" spans="1:8" x14ac:dyDescent="0.2">
      <c r="A89" t="str">
        <f t="shared" si="1"/>
        <v>RVN3NBristol Acute IP Oakwood</v>
      </c>
      <c r="B89" t="s">
        <v>46</v>
      </c>
      <c r="C89" t="s">
        <v>8408</v>
      </c>
      <c r="D89" t="s">
        <v>4717</v>
      </c>
      <c r="E89" t="s">
        <v>4718</v>
      </c>
      <c r="F89" t="s">
        <v>8445</v>
      </c>
      <c r="G89" s="11"/>
      <c r="H89" s="11"/>
    </row>
    <row r="90" spans="1:8" x14ac:dyDescent="0.2">
      <c r="A90" t="str">
        <f t="shared" si="1"/>
        <v>RVN3NSpecialised Mother and Baby IP Unit</v>
      </c>
      <c r="B90" t="s">
        <v>46</v>
      </c>
      <c r="C90" t="s">
        <v>8408</v>
      </c>
      <c r="D90" t="s">
        <v>4717</v>
      </c>
      <c r="E90" t="s">
        <v>4718</v>
      </c>
      <c r="F90" t="s">
        <v>8446</v>
      </c>
      <c r="G90" s="11"/>
      <c r="H90" s="11"/>
    </row>
    <row r="91" spans="1:8" x14ac:dyDescent="0.2">
      <c r="A91" t="str">
        <f t="shared" si="1"/>
        <v>RVN2BBANES LL IP Ward 4</v>
      </c>
      <c r="B91" t="s">
        <v>46</v>
      </c>
      <c r="C91" t="s">
        <v>8408</v>
      </c>
      <c r="D91" t="s">
        <v>4719</v>
      </c>
      <c r="E91" t="s">
        <v>1116</v>
      </c>
      <c r="F91" t="s">
        <v>8447</v>
      </c>
      <c r="G91" s="11"/>
      <c r="H91" s="11"/>
    </row>
    <row r="92" spans="1:8" x14ac:dyDescent="0.2">
      <c r="A92" t="str">
        <f t="shared" si="1"/>
        <v>RVNCESwindon LL IP Hodson</v>
      </c>
      <c r="B92" t="s">
        <v>46</v>
      </c>
      <c r="C92" t="s">
        <v>8408</v>
      </c>
      <c r="D92" t="s">
        <v>4734</v>
      </c>
      <c r="E92" t="s">
        <v>8448</v>
      </c>
      <c r="F92" t="s">
        <v>8449</v>
      </c>
      <c r="G92" s="11"/>
      <c r="H92" s="11"/>
    </row>
    <row r="93" spans="1:8" x14ac:dyDescent="0.2">
      <c r="A93" t="str">
        <f t="shared" si="1"/>
        <v>RVNCESwindon LL IP Liddington</v>
      </c>
      <c r="B93" t="s">
        <v>46</v>
      </c>
      <c r="C93" t="s">
        <v>8408</v>
      </c>
      <c r="D93" t="s">
        <v>4734</v>
      </c>
      <c r="E93" t="s">
        <v>8448</v>
      </c>
      <c r="F93" t="s">
        <v>8450</v>
      </c>
      <c r="G93" s="11"/>
      <c r="H93" s="11"/>
    </row>
    <row r="94" spans="1:8" x14ac:dyDescent="0.2">
      <c r="A94" t="str">
        <f t="shared" si="1"/>
        <v>RVN5JS.Glos Rehab Whittucks Road</v>
      </c>
      <c r="B94" t="s">
        <v>46</v>
      </c>
      <c r="C94" t="s">
        <v>8408</v>
      </c>
      <c r="D94" t="s">
        <v>4739</v>
      </c>
      <c r="E94" t="s">
        <v>8451</v>
      </c>
      <c r="F94" t="s">
        <v>8452</v>
      </c>
      <c r="G94" s="11"/>
      <c r="H94" s="11"/>
    </row>
    <row r="95" spans="1:8" x14ac:dyDescent="0.2">
      <c r="A95" t="str">
        <f t="shared" si="1"/>
        <v>RVN8DSwindon Rehab Windswept</v>
      </c>
      <c r="B95" t="s">
        <v>46</v>
      </c>
      <c r="C95" t="s">
        <v>8408</v>
      </c>
      <c r="D95" t="s">
        <v>4741</v>
      </c>
      <c r="E95" t="s">
        <v>4742</v>
      </c>
      <c r="F95" t="s">
        <v>8453</v>
      </c>
      <c r="G95" s="11"/>
      <c r="H95" s="11"/>
    </row>
    <row r="96" spans="1:8" x14ac:dyDescent="0.2">
      <c r="A96" t="str">
        <f t="shared" si="1"/>
        <v>RF4DGAsh</v>
      </c>
      <c r="B96" t="s">
        <v>47</v>
      </c>
      <c r="C96" t="s">
        <v>8454</v>
      </c>
      <c r="D96" t="s">
        <v>1488</v>
      </c>
      <c r="E96" t="s">
        <v>1489</v>
      </c>
      <c r="F96" t="s">
        <v>8389</v>
      </c>
      <c r="G96" s="11"/>
      <c r="H96" s="11"/>
    </row>
    <row r="97" spans="1:8" x14ac:dyDescent="0.2">
      <c r="A97" t="str">
        <f t="shared" si="1"/>
        <v>RF4DGBeech</v>
      </c>
      <c r="B97" t="s">
        <v>47</v>
      </c>
      <c r="C97" t="s">
        <v>8454</v>
      </c>
      <c r="D97" t="s">
        <v>1488</v>
      </c>
      <c r="E97" t="s">
        <v>1489</v>
      </c>
      <c r="F97" t="s">
        <v>8455</v>
      </c>
      <c r="G97" s="11"/>
      <c r="H97" s="11"/>
    </row>
    <row r="98" spans="1:8" x14ac:dyDescent="0.2">
      <c r="A98" t="str">
        <f t="shared" si="1"/>
        <v>RF4DGCAU KGH</v>
      </c>
      <c r="B98" t="s">
        <v>47</v>
      </c>
      <c r="C98" t="s">
        <v>8454</v>
      </c>
      <c r="D98" t="s">
        <v>1488</v>
      </c>
      <c r="E98" t="s">
        <v>1489</v>
      </c>
      <c r="F98" t="s">
        <v>8456</v>
      </c>
      <c r="G98" s="11"/>
      <c r="H98" s="11"/>
    </row>
    <row r="99" spans="1:8" x14ac:dyDescent="0.2">
      <c r="A99" t="str">
        <f t="shared" si="1"/>
        <v>RF4DGClover</v>
      </c>
      <c r="B99" t="s">
        <v>47</v>
      </c>
      <c r="C99" t="s">
        <v>8454</v>
      </c>
      <c r="D99" t="s">
        <v>1488</v>
      </c>
      <c r="E99" t="s">
        <v>1489</v>
      </c>
      <c r="F99" t="s">
        <v>8457</v>
      </c>
      <c r="G99" s="11"/>
      <c r="H99" s="11"/>
    </row>
    <row r="100" spans="1:8" x14ac:dyDescent="0.2">
      <c r="A100" t="str">
        <f t="shared" si="1"/>
        <v>RF4DGDahlia</v>
      </c>
      <c r="B100" t="s">
        <v>47</v>
      </c>
      <c r="C100" t="s">
        <v>8454</v>
      </c>
      <c r="D100" t="s">
        <v>1488</v>
      </c>
      <c r="E100" t="s">
        <v>1489</v>
      </c>
      <c r="F100" t="s">
        <v>8458</v>
      </c>
      <c r="G100" s="11"/>
      <c r="H100" s="11"/>
    </row>
    <row r="101" spans="1:8" x14ac:dyDescent="0.2">
      <c r="A101" t="str">
        <f t="shared" si="1"/>
        <v>RF4DGErica</v>
      </c>
      <c r="B101" t="s">
        <v>47</v>
      </c>
      <c r="C101" t="s">
        <v>8454</v>
      </c>
      <c r="D101" t="s">
        <v>1488</v>
      </c>
      <c r="E101" t="s">
        <v>1489</v>
      </c>
      <c r="F101" t="s">
        <v>8459</v>
      </c>
      <c r="G101" s="11"/>
      <c r="H101" s="11"/>
    </row>
    <row r="102" spans="1:8" x14ac:dyDescent="0.2">
      <c r="A102" t="str">
        <f t="shared" si="1"/>
        <v>RF4DGFern</v>
      </c>
      <c r="B102" t="s">
        <v>47</v>
      </c>
      <c r="C102" t="s">
        <v>8454</v>
      </c>
      <c r="D102" t="s">
        <v>1488</v>
      </c>
      <c r="E102" t="s">
        <v>1489</v>
      </c>
      <c r="F102" t="s">
        <v>8460</v>
      </c>
      <c r="G102" s="11"/>
      <c r="H102" s="11"/>
    </row>
    <row r="103" spans="1:8" x14ac:dyDescent="0.2">
      <c r="A103" t="str">
        <f t="shared" si="1"/>
        <v>RF4DGGardenia</v>
      </c>
      <c r="B103" t="s">
        <v>47</v>
      </c>
      <c r="C103" t="s">
        <v>8454</v>
      </c>
      <c r="D103" t="s">
        <v>1488</v>
      </c>
      <c r="E103" t="s">
        <v>1489</v>
      </c>
      <c r="F103" t="s">
        <v>8461</v>
      </c>
      <c r="G103" s="11"/>
      <c r="H103" s="11"/>
    </row>
    <row r="104" spans="1:8" x14ac:dyDescent="0.2">
      <c r="A104" t="str">
        <f t="shared" si="1"/>
        <v>RF4DGGentian</v>
      </c>
      <c r="B104" t="s">
        <v>47</v>
      </c>
      <c r="C104" t="s">
        <v>8454</v>
      </c>
      <c r="D104" t="s">
        <v>1488</v>
      </c>
      <c r="E104" t="s">
        <v>1489</v>
      </c>
      <c r="F104" t="s">
        <v>8462</v>
      </c>
      <c r="G104" s="11"/>
      <c r="H104" s="11"/>
    </row>
    <row r="105" spans="1:8" x14ac:dyDescent="0.2">
      <c r="A105" t="str">
        <f t="shared" si="1"/>
        <v>RF4DGHeather</v>
      </c>
      <c r="B105" t="s">
        <v>47</v>
      </c>
      <c r="C105" t="s">
        <v>8454</v>
      </c>
      <c r="D105" t="s">
        <v>1488</v>
      </c>
      <c r="E105" t="s">
        <v>1489</v>
      </c>
      <c r="F105" t="s">
        <v>8463</v>
      </c>
      <c r="G105" s="11"/>
      <c r="H105" s="11"/>
    </row>
    <row r="106" spans="1:8" x14ac:dyDescent="0.2">
      <c r="A106" t="str">
        <f t="shared" si="1"/>
        <v>RF4DGHolly</v>
      </c>
      <c r="B106" t="s">
        <v>47</v>
      </c>
      <c r="C106" t="s">
        <v>8454</v>
      </c>
      <c r="D106" t="s">
        <v>1488</v>
      </c>
      <c r="E106" t="s">
        <v>1489</v>
      </c>
      <c r="F106" t="s">
        <v>8397</v>
      </c>
      <c r="G106" s="11"/>
      <c r="H106" s="11"/>
    </row>
    <row r="107" spans="1:8" x14ac:dyDescent="0.2">
      <c r="A107" t="str">
        <f t="shared" si="1"/>
        <v>RF4DGIris</v>
      </c>
      <c r="B107" t="s">
        <v>47</v>
      </c>
      <c r="C107" t="s">
        <v>8454</v>
      </c>
      <c r="D107" t="s">
        <v>1488</v>
      </c>
      <c r="E107" t="s">
        <v>1489</v>
      </c>
      <c r="F107" t="s">
        <v>8464</v>
      </c>
      <c r="G107" s="11"/>
      <c r="H107" s="11"/>
    </row>
    <row r="108" spans="1:8" x14ac:dyDescent="0.2">
      <c r="A108" t="str">
        <f t="shared" si="1"/>
        <v>RF4DGKGH ITU</v>
      </c>
      <c r="B108" t="s">
        <v>47</v>
      </c>
      <c r="C108" t="s">
        <v>8454</v>
      </c>
      <c r="D108" t="s">
        <v>1488</v>
      </c>
      <c r="E108" t="s">
        <v>1489</v>
      </c>
      <c r="F108" t="s">
        <v>8465</v>
      </c>
      <c r="G108" s="11"/>
      <c r="H108" s="11"/>
    </row>
    <row r="109" spans="1:8" x14ac:dyDescent="0.2">
      <c r="A109" t="str">
        <f t="shared" si="1"/>
        <v>RF4QHAmber A</v>
      </c>
      <c r="B109" t="s">
        <v>47</v>
      </c>
      <c r="C109" t="s">
        <v>8454</v>
      </c>
      <c r="D109" t="s">
        <v>1490</v>
      </c>
      <c r="E109" t="s">
        <v>1491</v>
      </c>
      <c r="F109" t="s">
        <v>8466</v>
      </c>
      <c r="G109" s="11"/>
      <c r="H109" s="11"/>
    </row>
    <row r="110" spans="1:8" x14ac:dyDescent="0.2">
      <c r="A110" t="str">
        <f t="shared" si="1"/>
        <v>RF4QHAmber B</v>
      </c>
      <c r="B110" t="s">
        <v>47</v>
      </c>
      <c r="C110" t="s">
        <v>8454</v>
      </c>
      <c r="D110" t="s">
        <v>1490</v>
      </c>
      <c r="E110" t="s">
        <v>1491</v>
      </c>
      <c r="F110" t="s">
        <v>8467</v>
      </c>
      <c r="G110" s="11"/>
      <c r="H110" s="11"/>
    </row>
    <row r="111" spans="1:8" x14ac:dyDescent="0.2">
      <c r="A111" t="str">
        <f t="shared" si="1"/>
        <v>RF4QHAntenatal</v>
      </c>
      <c r="B111" t="s">
        <v>47</v>
      </c>
      <c r="C111" t="s">
        <v>8454</v>
      </c>
      <c r="D111" t="s">
        <v>1490</v>
      </c>
      <c r="E111" t="s">
        <v>1491</v>
      </c>
      <c r="F111" t="s">
        <v>8468</v>
      </c>
      <c r="G111" s="11"/>
      <c r="H111" s="11"/>
    </row>
    <row r="112" spans="1:8" x14ac:dyDescent="0.2">
      <c r="A112" t="str">
        <f t="shared" si="1"/>
        <v>RF4QHBluebell A</v>
      </c>
      <c r="B112" t="s">
        <v>47</v>
      </c>
      <c r="C112" t="s">
        <v>8454</v>
      </c>
      <c r="D112" t="s">
        <v>1490</v>
      </c>
      <c r="E112" t="s">
        <v>1491</v>
      </c>
      <c r="F112" t="s">
        <v>8469</v>
      </c>
      <c r="G112" s="11"/>
      <c r="H112" s="11"/>
    </row>
    <row r="113" spans="1:8" x14ac:dyDescent="0.2">
      <c r="A113" t="str">
        <f t="shared" si="1"/>
        <v>RF4QHBluebell B</v>
      </c>
      <c r="B113" t="s">
        <v>47</v>
      </c>
      <c r="C113" t="s">
        <v>8454</v>
      </c>
      <c r="D113" t="s">
        <v>1490</v>
      </c>
      <c r="E113" t="s">
        <v>1491</v>
      </c>
      <c r="F113" t="s">
        <v>8470</v>
      </c>
      <c r="G113" s="11"/>
      <c r="H113" s="11"/>
    </row>
    <row r="114" spans="1:8" x14ac:dyDescent="0.2">
      <c r="A114" t="str">
        <f t="shared" si="1"/>
        <v>RF4QHCCU</v>
      </c>
      <c r="B114" t="s">
        <v>47</v>
      </c>
      <c r="C114" t="s">
        <v>8454</v>
      </c>
      <c r="D114" t="s">
        <v>1490</v>
      </c>
      <c r="E114" t="s">
        <v>1491</v>
      </c>
      <c r="F114" t="s">
        <v>8471</v>
      </c>
      <c r="G114" s="11"/>
      <c r="H114" s="11"/>
    </row>
    <row r="115" spans="1:8" x14ac:dyDescent="0.2">
      <c r="A115" t="str">
        <f t="shared" si="1"/>
        <v>RF4QHClementine A</v>
      </c>
      <c r="B115" t="s">
        <v>47</v>
      </c>
      <c r="C115" t="s">
        <v>8454</v>
      </c>
      <c r="D115" t="s">
        <v>1490</v>
      </c>
      <c r="E115" t="s">
        <v>1491</v>
      </c>
      <c r="F115" t="s">
        <v>8472</v>
      </c>
      <c r="G115" s="11"/>
      <c r="H115" s="11"/>
    </row>
    <row r="116" spans="1:8" x14ac:dyDescent="0.2">
      <c r="A116" t="str">
        <f t="shared" si="1"/>
        <v>RF4QHClementine B</v>
      </c>
      <c r="B116" t="s">
        <v>47</v>
      </c>
      <c r="C116" t="s">
        <v>8454</v>
      </c>
      <c r="D116" t="s">
        <v>1490</v>
      </c>
      <c r="E116" t="s">
        <v>1491</v>
      </c>
      <c r="F116" t="s">
        <v>8473</v>
      </c>
      <c r="G116" s="11"/>
      <c r="H116" s="11"/>
    </row>
    <row r="117" spans="1:8" x14ac:dyDescent="0.2">
      <c r="A117" t="str">
        <f t="shared" si="1"/>
        <v>RF4QHCoral</v>
      </c>
      <c r="B117" t="s">
        <v>47</v>
      </c>
      <c r="C117" t="s">
        <v>8454</v>
      </c>
      <c r="D117" t="s">
        <v>1490</v>
      </c>
      <c r="E117" t="s">
        <v>1491</v>
      </c>
      <c r="F117" t="s">
        <v>8474</v>
      </c>
      <c r="G117" s="11"/>
      <c r="H117" s="11"/>
    </row>
    <row r="118" spans="1:8" x14ac:dyDescent="0.2">
      <c r="A118" t="str">
        <f t="shared" si="1"/>
        <v>RF4QHCornflower B</v>
      </c>
      <c r="B118" t="s">
        <v>47</v>
      </c>
      <c r="C118" t="s">
        <v>8454</v>
      </c>
      <c r="D118" t="s">
        <v>1490</v>
      </c>
      <c r="E118" t="s">
        <v>1491</v>
      </c>
      <c r="F118" t="s">
        <v>8475</v>
      </c>
      <c r="G118" s="11"/>
      <c r="H118" s="11"/>
    </row>
    <row r="119" spans="1:8" x14ac:dyDescent="0.2">
      <c r="A119" t="str">
        <f t="shared" si="1"/>
        <v>RF4QHERU</v>
      </c>
      <c r="B119" t="s">
        <v>47</v>
      </c>
      <c r="C119" t="s">
        <v>8454</v>
      </c>
      <c r="D119" t="s">
        <v>1490</v>
      </c>
      <c r="E119" t="s">
        <v>1491</v>
      </c>
      <c r="F119" t="s">
        <v>8476</v>
      </c>
      <c r="G119" s="11"/>
      <c r="H119" s="11"/>
    </row>
    <row r="120" spans="1:8" x14ac:dyDescent="0.2">
      <c r="A120" t="str">
        <f t="shared" si="1"/>
        <v>RF4QHHarvest A</v>
      </c>
      <c r="B120" t="s">
        <v>47</v>
      </c>
      <c r="C120" t="s">
        <v>8454</v>
      </c>
      <c r="D120" t="s">
        <v>1490</v>
      </c>
      <c r="E120" t="s">
        <v>1491</v>
      </c>
      <c r="F120" t="s">
        <v>8477</v>
      </c>
      <c r="G120" s="11"/>
      <c r="H120" s="11"/>
    </row>
    <row r="121" spans="1:8" x14ac:dyDescent="0.2">
      <c r="A121" t="str">
        <f t="shared" si="1"/>
        <v>RF4QHHarvest B</v>
      </c>
      <c r="B121" t="s">
        <v>47</v>
      </c>
      <c r="C121" t="s">
        <v>8454</v>
      </c>
      <c r="D121" t="s">
        <v>1490</v>
      </c>
      <c r="E121" t="s">
        <v>1491</v>
      </c>
      <c r="F121" t="s">
        <v>8478</v>
      </c>
      <c r="G121" s="11"/>
      <c r="H121" s="11"/>
    </row>
    <row r="122" spans="1:8" x14ac:dyDescent="0.2">
      <c r="A122" t="str">
        <f t="shared" si="1"/>
        <v>RF4QHHASU</v>
      </c>
      <c r="B122" t="s">
        <v>47</v>
      </c>
      <c r="C122" t="s">
        <v>8454</v>
      </c>
      <c r="D122" t="s">
        <v>1490</v>
      </c>
      <c r="E122" t="s">
        <v>1491</v>
      </c>
      <c r="F122" t="s">
        <v>8479</v>
      </c>
      <c r="G122" s="11"/>
      <c r="H122" s="11"/>
    </row>
    <row r="123" spans="1:8" x14ac:dyDescent="0.2">
      <c r="A123" t="str">
        <f t="shared" si="1"/>
        <v>RF4QHMandarin A</v>
      </c>
      <c r="B123" t="s">
        <v>47</v>
      </c>
      <c r="C123" t="s">
        <v>8454</v>
      </c>
      <c r="D123" t="s">
        <v>1490</v>
      </c>
      <c r="E123" t="s">
        <v>1491</v>
      </c>
      <c r="F123" t="s">
        <v>8480</v>
      </c>
      <c r="G123" s="11"/>
      <c r="H123" s="11"/>
    </row>
    <row r="124" spans="1:8" x14ac:dyDescent="0.2">
      <c r="A124" t="str">
        <f t="shared" si="1"/>
        <v>RF4QHMandarin B</v>
      </c>
      <c r="B124" t="s">
        <v>47</v>
      </c>
      <c r="C124" t="s">
        <v>8454</v>
      </c>
      <c r="D124" t="s">
        <v>1490</v>
      </c>
      <c r="E124" t="s">
        <v>1491</v>
      </c>
      <c r="F124" t="s">
        <v>8481</v>
      </c>
      <c r="G124" s="11"/>
      <c r="H124" s="11"/>
    </row>
    <row r="125" spans="1:8" x14ac:dyDescent="0.2">
      <c r="A125" t="str">
        <f t="shared" si="1"/>
        <v>RF4QHMRU</v>
      </c>
      <c r="B125" t="s">
        <v>47</v>
      </c>
      <c r="C125" t="s">
        <v>8454</v>
      </c>
      <c r="D125" t="s">
        <v>1490</v>
      </c>
      <c r="E125" t="s">
        <v>1491</v>
      </c>
      <c r="F125" t="s">
        <v>8482</v>
      </c>
      <c r="G125" s="11"/>
      <c r="H125" s="11"/>
    </row>
    <row r="126" spans="1:8" x14ac:dyDescent="0.2">
      <c r="A126" t="str">
        <f t="shared" si="1"/>
        <v>RF4QHOcean A</v>
      </c>
      <c r="B126" t="s">
        <v>47</v>
      </c>
      <c r="C126" t="s">
        <v>8454</v>
      </c>
      <c r="D126" t="s">
        <v>1490</v>
      </c>
      <c r="E126" t="s">
        <v>1491</v>
      </c>
      <c r="F126" t="s">
        <v>8483</v>
      </c>
      <c r="G126" s="11"/>
      <c r="H126" s="11"/>
    </row>
    <row r="127" spans="1:8" x14ac:dyDescent="0.2">
      <c r="A127" t="str">
        <f t="shared" si="1"/>
        <v>RF4QHOcean B</v>
      </c>
      <c r="B127" t="s">
        <v>47</v>
      </c>
      <c r="C127" t="s">
        <v>8454</v>
      </c>
      <c r="D127" t="s">
        <v>1490</v>
      </c>
      <c r="E127" t="s">
        <v>1491</v>
      </c>
      <c r="F127" t="s">
        <v>8484</v>
      </c>
      <c r="G127" s="11"/>
      <c r="H127" s="11"/>
    </row>
    <row r="128" spans="1:8" x14ac:dyDescent="0.2">
      <c r="A128" t="str">
        <f t="shared" si="1"/>
        <v>RF4QHPostnatal</v>
      </c>
      <c r="B128" t="s">
        <v>47</v>
      </c>
      <c r="C128" t="s">
        <v>8454</v>
      </c>
      <c r="D128" t="s">
        <v>1490</v>
      </c>
      <c r="E128" t="s">
        <v>1491</v>
      </c>
      <c r="F128" t="s">
        <v>8485</v>
      </c>
      <c r="G128" s="11"/>
      <c r="H128" s="11"/>
    </row>
    <row r="129" spans="1:8" x14ac:dyDescent="0.2">
      <c r="A129" t="str">
        <f t="shared" si="1"/>
        <v>RF4QHQueens ITU</v>
      </c>
      <c r="B129" t="s">
        <v>47</v>
      </c>
      <c r="C129" t="s">
        <v>8454</v>
      </c>
      <c r="D129" t="s">
        <v>1490</v>
      </c>
      <c r="E129" t="s">
        <v>1491</v>
      </c>
      <c r="F129" t="s">
        <v>8486</v>
      </c>
      <c r="G129" s="11"/>
      <c r="H129" s="11"/>
    </row>
    <row r="130" spans="1:8" x14ac:dyDescent="0.2">
      <c r="A130" t="str">
        <f t="shared" si="1"/>
        <v>RF4QHQueens Neuro ITU</v>
      </c>
      <c r="B130" t="s">
        <v>47</v>
      </c>
      <c r="C130" t="s">
        <v>8454</v>
      </c>
      <c r="D130" t="s">
        <v>1490</v>
      </c>
      <c r="E130" t="s">
        <v>1491</v>
      </c>
      <c r="F130" t="s">
        <v>8487</v>
      </c>
      <c r="G130" s="11"/>
      <c r="H130" s="11"/>
    </row>
    <row r="131" spans="1:8" x14ac:dyDescent="0.2">
      <c r="A131" t="str">
        <f t="shared" ref="A131:A182" si="2">CONCATENATE(D131,F131)</f>
        <v>RF4QHSahara A</v>
      </c>
      <c r="B131" t="s">
        <v>47</v>
      </c>
      <c r="C131" t="s">
        <v>8454</v>
      </c>
      <c r="D131" t="s">
        <v>1490</v>
      </c>
      <c r="E131" t="s">
        <v>1491</v>
      </c>
      <c r="F131" t="s">
        <v>8488</v>
      </c>
      <c r="G131" s="11"/>
      <c r="H131" s="11"/>
    </row>
    <row r="132" spans="1:8" x14ac:dyDescent="0.2">
      <c r="A132" t="str">
        <f t="shared" si="2"/>
        <v>RF4QHSahara B</v>
      </c>
      <c r="B132" t="s">
        <v>47</v>
      </c>
      <c r="C132" t="s">
        <v>8454</v>
      </c>
      <c r="D132" t="s">
        <v>1490</v>
      </c>
      <c r="E132" t="s">
        <v>1491</v>
      </c>
      <c r="F132" t="s">
        <v>8489</v>
      </c>
      <c r="G132" s="11"/>
      <c r="H132" s="11"/>
    </row>
    <row r="133" spans="1:8" x14ac:dyDescent="0.2">
      <c r="A133" t="str">
        <f t="shared" si="2"/>
        <v>RF4QHSAU</v>
      </c>
      <c r="B133" t="s">
        <v>47</v>
      </c>
      <c r="C133" t="s">
        <v>8454</v>
      </c>
      <c r="D133" t="s">
        <v>1490</v>
      </c>
      <c r="E133" t="s">
        <v>1491</v>
      </c>
      <c r="F133" t="s">
        <v>8405</v>
      </c>
      <c r="G133" s="11"/>
      <c r="H133" s="11"/>
    </row>
    <row r="134" spans="1:8" x14ac:dyDescent="0.2">
      <c r="A134" t="str">
        <f t="shared" si="2"/>
        <v>RF4QHSCBU</v>
      </c>
      <c r="B134" t="s">
        <v>47</v>
      </c>
      <c r="C134" t="s">
        <v>8454</v>
      </c>
      <c r="D134" t="s">
        <v>1490</v>
      </c>
      <c r="E134" t="s">
        <v>1491</v>
      </c>
      <c r="F134" t="s">
        <v>8490</v>
      </c>
      <c r="G134" s="11"/>
      <c r="H134" s="11"/>
    </row>
    <row r="135" spans="1:8" x14ac:dyDescent="0.2">
      <c r="A135" t="str">
        <f t="shared" si="2"/>
        <v>RF4QHSunrise A</v>
      </c>
      <c r="B135" t="s">
        <v>47</v>
      </c>
      <c r="C135" t="s">
        <v>8454</v>
      </c>
      <c r="D135" t="s">
        <v>1490</v>
      </c>
      <c r="E135" t="s">
        <v>1491</v>
      </c>
      <c r="F135" t="s">
        <v>8491</v>
      </c>
      <c r="G135" s="11"/>
      <c r="H135" s="11"/>
    </row>
    <row r="136" spans="1:8" x14ac:dyDescent="0.2">
      <c r="A136" t="str">
        <f t="shared" si="2"/>
        <v>RF4QHSunrise B</v>
      </c>
      <c r="B136" t="s">
        <v>47</v>
      </c>
      <c r="C136" t="s">
        <v>8454</v>
      </c>
      <c r="D136" t="s">
        <v>1490</v>
      </c>
      <c r="E136" t="s">
        <v>1491</v>
      </c>
      <c r="F136" t="s">
        <v>8492</v>
      </c>
      <c r="G136" s="11"/>
      <c r="H136" s="11"/>
    </row>
    <row r="137" spans="1:8" x14ac:dyDescent="0.2">
      <c r="A137" t="str">
        <f t="shared" si="2"/>
        <v>RF4QHTropical Lagoon</v>
      </c>
      <c r="B137" t="s">
        <v>47</v>
      </c>
      <c r="C137" t="s">
        <v>8454</v>
      </c>
      <c r="D137" t="s">
        <v>1490</v>
      </c>
      <c r="E137" t="s">
        <v>1491</v>
      </c>
      <c r="F137" t="s">
        <v>8493</v>
      </c>
      <c r="G137" s="11"/>
      <c r="H137" s="11"/>
    </row>
    <row r="138" spans="1:8" x14ac:dyDescent="0.2">
      <c r="A138" t="str">
        <f t="shared" si="2"/>
        <v>A2C2HKen Porter</v>
      </c>
      <c r="B138" t="s">
        <v>14895</v>
      </c>
      <c r="C138" s="87" t="s">
        <v>14894</v>
      </c>
      <c r="D138" t="s">
        <v>14897</v>
      </c>
      <c r="E138" t="s">
        <v>14896</v>
      </c>
      <c r="F138" t="s">
        <v>8495</v>
      </c>
      <c r="G138" s="11"/>
      <c r="H138" s="11"/>
    </row>
    <row r="139" spans="1:8" x14ac:dyDescent="0.2">
      <c r="A139" t="str">
        <f t="shared" si="2"/>
        <v>A2C2HBeacon Centre</v>
      </c>
      <c r="B139" t="s">
        <v>14895</v>
      </c>
      <c r="C139" s="87" t="s">
        <v>14894</v>
      </c>
      <c r="D139" t="s">
        <v>14897</v>
      </c>
      <c r="E139" t="s">
        <v>14896</v>
      </c>
      <c r="F139" t="s">
        <v>14898</v>
      </c>
      <c r="G139" s="11"/>
      <c r="H139" s="11"/>
    </row>
    <row r="140" spans="1:8" x14ac:dyDescent="0.2">
      <c r="A140" t="str">
        <f t="shared" si="2"/>
        <v>A2C2HThames Ward</v>
      </c>
      <c r="B140" t="s">
        <v>14895</v>
      </c>
      <c r="C140" s="87" t="s">
        <v>14894</v>
      </c>
      <c r="D140" t="s">
        <v>14897</v>
      </c>
      <c r="E140" t="s">
        <v>14896</v>
      </c>
      <c r="F140" t="s">
        <v>8500</v>
      </c>
      <c r="G140" s="11"/>
      <c r="H140" s="11"/>
    </row>
    <row r="141" spans="1:8" x14ac:dyDescent="0.2">
      <c r="A141" t="str">
        <f t="shared" si="2"/>
        <v>A2C2HTrent Ward</v>
      </c>
      <c r="B141" t="s">
        <v>14895</v>
      </c>
      <c r="C141" s="87" t="s">
        <v>14894</v>
      </c>
      <c r="D141" t="s">
        <v>14897</v>
      </c>
      <c r="E141" t="s">
        <v>14896</v>
      </c>
      <c r="F141" t="s">
        <v>14899</v>
      </c>
      <c r="G141" s="11"/>
      <c r="H141" s="11"/>
    </row>
    <row r="142" spans="1:8" x14ac:dyDescent="0.2">
      <c r="A142" t="str">
        <f t="shared" si="2"/>
        <v>A1X5KComplex Rehab Ward (formerly Somerset Villa)</v>
      </c>
      <c r="B142" t="s">
        <v>14895</v>
      </c>
      <c r="C142" s="87" t="s">
        <v>14894</v>
      </c>
      <c r="D142" t="s">
        <v>14901</v>
      </c>
      <c r="E142" t="s">
        <v>14900</v>
      </c>
      <c r="F142" t="s">
        <v>14904</v>
      </c>
      <c r="G142" s="11"/>
      <c r="H142" s="11"/>
    </row>
    <row r="143" spans="1:8" x14ac:dyDescent="0.2">
      <c r="A143" t="str">
        <f t="shared" si="2"/>
        <v>A1X5KDorset</v>
      </c>
      <c r="B143" t="s">
        <v>14895</v>
      </c>
      <c r="C143" s="87" t="s">
        <v>14894</v>
      </c>
      <c r="D143" t="s">
        <v>14901</v>
      </c>
      <c r="E143" t="s">
        <v>14900</v>
      </c>
      <c r="F143" t="s">
        <v>14905</v>
      </c>
      <c r="G143" s="11"/>
      <c r="H143" s="11"/>
    </row>
    <row r="144" spans="1:8" x14ac:dyDescent="0.2">
      <c r="A144" t="str">
        <f t="shared" si="2"/>
        <v>A1X5KShannon</v>
      </c>
      <c r="B144" t="s">
        <v>14895</v>
      </c>
      <c r="C144" s="87" t="s">
        <v>14894</v>
      </c>
      <c r="D144" t="s">
        <v>14901</v>
      </c>
      <c r="E144" t="s">
        <v>14900</v>
      </c>
      <c r="F144" t="s">
        <v>14906</v>
      </c>
      <c r="G144" s="11"/>
      <c r="H144" s="11"/>
    </row>
    <row r="145" spans="1:8" x14ac:dyDescent="0.2">
      <c r="A145" t="str">
        <f t="shared" si="2"/>
        <v>A1X5KSuffolk Ward</v>
      </c>
      <c r="B145" t="s">
        <v>14895</v>
      </c>
      <c r="C145" s="87" t="s">
        <v>14894</v>
      </c>
      <c r="D145" t="s">
        <v>14901</v>
      </c>
      <c r="E145" t="s">
        <v>14900</v>
      </c>
      <c r="F145" t="s">
        <v>14907</v>
      </c>
      <c r="G145" s="11"/>
      <c r="H145" s="11"/>
    </row>
    <row r="146" spans="1:8" x14ac:dyDescent="0.2">
      <c r="A146" t="str">
        <f t="shared" si="2"/>
        <v>A1X5KSussex</v>
      </c>
      <c r="B146" t="s">
        <v>14895</v>
      </c>
      <c r="C146" s="87" t="s">
        <v>14894</v>
      </c>
      <c r="D146" t="s">
        <v>14901</v>
      </c>
      <c r="E146" t="s">
        <v>14900</v>
      </c>
      <c r="F146" t="s">
        <v>14908</v>
      </c>
      <c r="G146" s="11"/>
      <c r="H146" s="11"/>
    </row>
    <row r="147" spans="1:8" x14ac:dyDescent="0.2">
      <c r="A147" t="str">
        <f t="shared" si="2"/>
        <v>A1X5KBlue Nile</v>
      </c>
      <c r="B147" t="s">
        <v>14895</v>
      </c>
      <c r="C147" s="87" t="s">
        <v>14894</v>
      </c>
      <c r="D147" t="s">
        <v>14901</v>
      </c>
      <c r="E147" t="s">
        <v>14900</v>
      </c>
      <c r="F147" t="s">
        <v>14909</v>
      </c>
      <c r="G147" s="11"/>
      <c r="H147" s="11"/>
    </row>
    <row r="148" spans="1:8" x14ac:dyDescent="0.2">
      <c r="A148" t="str">
        <f t="shared" si="2"/>
        <v>A1X5KCardamom</v>
      </c>
      <c r="B148" t="s">
        <v>14895</v>
      </c>
      <c r="C148" s="87" t="s">
        <v>14894</v>
      </c>
      <c r="D148" t="s">
        <v>14901</v>
      </c>
      <c r="E148" t="s">
        <v>14900</v>
      </c>
      <c r="F148" t="s">
        <v>14910</v>
      </c>
      <c r="G148" s="11"/>
      <c r="H148" s="11"/>
    </row>
    <row r="149" spans="1:8" x14ac:dyDescent="0.2">
      <c r="A149" t="str">
        <f t="shared" si="2"/>
        <v>A1X5KDerwent</v>
      </c>
      <c r="B149" t="s">
        <v>14895</v>
      </c>
      <c r="C149" s="87" t="s">
        <v>14894</v>
      </c>
      <c r="D149" t="s">
        <v>14901</v>
      </c>
      <c r="E149" t="s">
        <v>14900</v>
      </c>
      <c r="F149" t="s">
        <v>8496</v>
      </c>
      <c r="G149" s="11"/>
      <c r="H149" s="11"/>
    </row>
    <row r="150" spans="1:8" x14ac:dyDescent="0.2">
      <c r="A150" t="str">
        <f t="shared" si="2"/>
        <v>A1X5KEden House</v>
      </c>
      <c r="B150" t="s">
        <v>14895</v>
      </c>
      <c r="C150" s="87" t="s">
        <v>14894</v>
      </c>
      <c r="D150" t="s">
        <v>14901</v>
      </c>
      <c r="E150" t="s">
        <v>14900</v>
      </c>
      <c r="F150" t="s">
        <v>14911</v>
      </c>
      <c r="G150" s="11"/>
      <c r="H150" s="11"/>
    </row>
    <row r="151" spans="1:8" x14ac:dyDescent="0.2">
      <c r="A151" t="str">
        <f t="shared" si="2"/>
        <v>A1X5KFennel</v>
      </c>
      <c r="B151" t="s">
        <v>14895</v>
      </c>
      <c r="C151" s="87" t="s">
        <v>14894</v>
      </c>
      <c r="D151" t="s">
        <v>14901</v>
      </c>
      <c r="E151" t="s">
        <v>14900</v>
      </c>
      <c r="F151" t="s">
        <v>14912</v>
      </c>
      <c r="G151" s="11"/>
      <c r="H151" s="11"/>
    </row>
    <row r="152" spans="1:8" x14ac:dyDescent="0.2">
      <c r="A152" t="str">
        <f t="shared" si="2"/>
        <v>A1X5KJuniper</v>
      </c>
      <c r="B152" t="s">
        <v>14895</v>
      </c>
      <c r="C152" s="87" t="s">
        <v>14894</v>
      </c>
      <c r="D152" t="s">
        <v>14901</v>
      </c>
      <c r="E152" t="s">
        <v>14900</v>
      </c>
      <c r="F152" t="s">
        <v>8497</v>
      </c>
      <c r="G152" s="11"/>
      <c r="H152" s="11"/>
    </row>
    <row r="153" spans="1:8" x14ac:dyDescent="0.2">
      <c r="A153" t="str">
        <f t="shared" si="2"/>
        <v>A1X5KMint</v>
      </c>
      <c r="B153" t="s">
        <v>14895</v>
      </c>
      <c r="C153" s="87" t="s">
        <v>14894</v>
      </c>
      <c r="D153" t="s">
        <v>14901</v>
      </c>
      <c r="E153" t="s">
        <v>14900</v>
      </c>
      <c r="F153" t="s">
        <v>14913</v>
      </c>
      <c r="G153" s="11"/>
      <c r="H153" s="11"/>
    </row>
    <row r="154" spans="1:8" x14ac:dyDescent="0.2">
      <c r="A154" t="str">
        <f t="shared" si="2"/>
        <v>A1X5KMoselle House</v>
      </c>
      <c r="B154" t="s">
        <v>14895</v>
      </c>
      <c r="C154" s="87" t="s">
        <v>14894</v>
      </c>
      <c r="D154" t="s">
        <v>14901</v>
      </c>
      <c r="E154" t="s">
        <v>14900</v>
      </c>
      <c r="F154" t="s">
        <v>14914</v>
      </c>
      <c r="G154" s="11"/>
      <c r="H154" s="11"/>
    </row>
    <row r="155" spans="1:8" x14ac:dyDescent="0.2">
      <c r="A155" t="str">
        <f t="shared" si="2"/>
        <v>A1X5KPaprika</v>
      </c>
      <c r="B155" t="s">
        <v>14895</v>
      </c>
      <c r="C155" s="87" t="s">
        <v>14894</v>
      </c>
      <c r="D155" t="s">
        <v>14901</v>
      </c>
      <c r="E155" t="s">
        <v>14900</v>
      </c>
      <c r="F155" t="s">
        <v>14915</v>
      </c>
      <c r="G155" s="11"/>
      <c r="H155" s="11"/>
    </row>
    <row r="156" spans="1:8" x14ac:dyDescent="0.2">
      <c r="A156" t="str">
        <f t="shared" si="2"/>
        <v>A1X5KSage</v>
      </c>
      <c r="B156" t="s">
        <v>14895</v>
      </c>
      <c r="C156" s="87" t="s">
        <v>14894</v>
      </c>
      <c r="D156" t="s">
        <v>14901</v>
      </c>
      <c r="E156" t="s">
        <v>14900</v>
      </c>
      <c r="F156" t="s">
        <v>8498</v>
      </c>
      <c r="G156" s="11"/>
      <c r="H156" s="11"/>
    </row>
    <row r="157" spans="1:8" x14ac:dyDescent="0.2">
      <c r="A157" t="str">
        <f t="shared" si="2"/>
        <v>A1X5KSevern</v>
      </c>
      <c r="B157" t="s">
        <v>14895</v>
      </c>
      <c r="C157" s="87" t="s">
        <v>14894</v>
      </c>
      <c r="D157" t="s">
        <v>14901</v>
      </c>
      <c r="E157" t="s">
        <v>14900</v>
      </c>
      <c r="F157" t="s">
        <v>8499</v>
      </c>
      <c r="G157" s="11"/>
      <c r="H157" s="11"/>
    </row>
    <row r="158" spans="1:8" x14ac:dyDescent="0.2">
      <c r="A158" t="str">
        <f t="shared" si="2"/>
        <v>A1X5KTamarind</v>
      </c>
      <c r="B158" t="s">
        <v>14895</v>
      </c>
      <c r="C158" s="87" t="s">
        <v>14894</v>
      </c>
      <c r="D158" t="s">
        <v>14901</v>
      </c>
      <c r="E158" t="s">
        <v>14900</v>
      </c>
      <c r="F158" t="s">
        <v>14916</v>
      </c>
      <c r="G158" s="11"/>
      <c r="H158" s="11"/>
    </row>
    <row r="159" spans="1:8" x14ac:dyDescent="0.2">
      <c r="A159" t="str">
        <f t="shared" si="2"/>
        <v>A1X5KCornwall Villa</v>
      </c>
      <c r="B159" t="s">
        <v>14895</v>
      </c>
      <c r="C159" s="87" t="s">
        <v>14894</v>
      </c>
      <c r="D159" t="s">
        <v>14901</v>
      </c>
      <c r="E159" t="s">
        <v>14900</v>
      </c>
      <c r="F159" t="s">
        <v>14917</v>
      </c>
      <c r="G159" s="11"/>
      <c r="H159" s="11"/>
    </row>
    <row r="160" spans="1:8" x14ac:dyDescent="0.2">
      <c r="A160" t="str">
        <f t="shared" si="2"/>
        <v>A1X5KSilver Birches</v>
      </c>
      <c r="B160" t="s">
        <v>14895</v>
      </c>
      <c r="C160" s="87" t="s">
        <v>14894</v>
      </c>
      <c r="D160" t="s">
        <v>14901</v>
      </c>
      <c r="E160" t="s">
        <v>14900</v>
      </c>
      <c r="F160" t="s">
        <v>14918</v>
      </c>
      <c r="G160" s="11"/>
      <c r="H160" s="11"/>
    </row>
    <row r="161" spans="1:8" x14ac:dyDescent="0.2">
      <c r="A161" t="str">
        <f t="shared" si="2"/>
        <v>A1X5KThe Oaks</v>
      </c>
      <c r="B161" t="s">
        <v>14895</v>
      </c>
      <c r="C161" s="87" t="s">
        <v>14894</v>
      </c>
      <c r="D161" t="s">
        <v>14901</v>
      </c>
      <c r="E161" t="s">
        <v>14900</v>
      </c>
      <c r="F161" t="s">
        <v>14919</v>
      </c>
      <c r="G161" s="11"/>
      <c r="H161" s="11"/>
    </row>
    <row r="162" spans="1:8" x14ac:dyDescent="0.2">
      <c r="A162" t="str">
        <f t="shared" si="2"/>
        <v>A1X5KDevon Ward (formerly Avon)</v>
      </c>
      <c r="B162" t="s">
        <v>14895</v>
      </c>
      <c r="C162" s="87" t="s">
        <v>14894</v>
      </c>
      <c r="D162" t="s">
        <v>14901</v>
      </c>
      <c r="E162" t="s">
        <v>14900</v>
      </c>
      <c r="F162" t="s">
        <v>14920</v>
      </c>
      <c r="G162" s="11"/>
      <c r="H162" s="11"/>
    </row>
    <row r="163" spans="1:8" x14ac:dyDescent="0.2">
      <c r="A163" t="str">
        <f t="shared" si="2"/>
        <v>A3D2MDaisy (Fairlands)</v>
      </c>
      <c r="B163" t="s">
        <v>14895</v>
      </c>
      <c r="C163" s="87" t="s">
        <v>14894</v>
      </c>
      <c r="D163" t="s">
        <v>14903</v>
      </c>
      <c r="E163" t="s">
        <v>14902</v>
      </c>
      <c r="F163" t="s">
        <v>14921</v>
      </c>
      <c r="G163" s="11"/>
      <c r="H163" s="11"/>
    </row>
    <row r="164" spans="1:8" x14ac:dyDescent="0.2">
      <c r="A164" t="str">
        <f t="shared" si="2"/>
        <v>A3D2MIris (Pheonix)</v>
      </c>
      <c r="B164" t="s">
        <v>14895</v>
      </c>
      <c r="C164" s="87" t="s">
        <v>14894</v>
      </c>
      <c r="D164" t="s">
        <v>14903</v>
      </c>
      <c r="E164" t="s">
        <v>14902</v>
      </c>
      <c r="F164" t="s">
        <v>14922</v>
      </c>
      <c r="G164" s="11"/>
      <c r="H164" s="11"/>
    </row>
    <row r="165" spans="1:8" x14ac:dyDescent="0.2">
      <c r="A165" t="str">
        <f t="shared" si="2"/>
        <v>A3D2MSunflower Ward(Haringey Ward)</v>
      </c>
      <c r="B165" t="s">
        <v>14895</v>
      </c>
      <c r="C165" s="87" t="s">
        <v>14894</v>
      </c>
      <c r="D165" t="s">
        <v>14903</v>
      </c>
      <c r="E165" t="s">
        <v>14902</v>
      </c>
      <c r="F165" t="s">
        <v>14923</v>
      </c>
      <c r="G165" s="11"/>
      <c r="H165" s="11"/>
    </row>
    <row r="166" spans="1:8" x14ac:dyDescent="0.2">
      <c r="A166" t="str">
        <f t="shared" si="2"/>
        <v>A3D2MTulip(Finsbury)</v>
      </c>
      <c r="B166" t="s">
        <v>14895</v>
      </c>
      <c r="C166" s="87" t="s">
        <v>14894</v>
      </c>
      <c r="D166" t="s">
        <v>14903</v>
      </c>
      <c r="E166" t="s">
        <v>14902</v>
      </c>
      <c r="F166" t="s">
        <v>14924</v>
      </c>
      <c r="G166" s="11"/>
      <c r="H166" s="11"/>
    </row>
    <row r="167" spans="1:8" x14ac:dyDescent="0.2">
      <c r="A167" t="str">
        <f t="shared" si="2"/>
        <v>A6F2WRosequartz Ward  4MAA</v>
      </c>
      <c r="B167" t="s">
        <v>14895</v>
      </c>
      <c r="C167" s="87" t="s">
        <v>14894</v>
      </c>
      <c r="D167" t="s">
        <v>14925</v>
      </c>
      <c r="E167" t="s">
        <v>4355</v>
      </c>
      <c r="F167" t="s">
        <v>14927</v>
      </c>
      <c r="G167" s="11"/>
      <c r="H167" s="11"/>
    </row>
    <row r="168" spans="1:8" x14ac:dyDescent="0.2">
      <c r="A168" t="str">
        <f t="shared" si="2"/>
        <v>A6F2WRuby Ward 4KAO</v>
      </c>
      <c r="B168" t="s">
        <v>14895</v>
      </c>
      <c r="C168" s="87" t="s">
        <v>14894</v>
      </c>
      <c r="D168" t="s">
        <v>14925</v>
      </c>
      <c r="E168" t="s">
        <v>4355</v>
      </c>
      <c r="F168" t="s">
        <v>14928</v>
      </c>
      <c r="G168" s="11"/>
      <c r="H168" s="11"/>
    </row>
    <row r="169" spans="1:8" x14ac:dyDescent="0.2">
      <c r="A169" t="str">
        <f t="shared" si="2"/>
        <v>A5E8RAmber 4KAC</v>
      </c>
      <c r="B169" t="s">
        <v>14895</v>
      </c>
      <c r="C169" s="87" t="s">
        <v>14894</v>
      </c>
      <c r="D169" t="s">
        <v>14926</v>
      </c>
      <c r="E169" t="s">
        <v>8206</v>
      </c>
      <c r="F169" t="s">
        <v>14929</v>
      </c>
      <c r="G169" s="11"/>
      <c r="H169" s="11"/>
    </row>
    <row r="170" spans="1:8" x14ac:dyDescent="0.2">
      <c r="A170" t="str">
        <f t="shared" si="2"/>
        <v>A5E8RAmethyst Ward 4MAS</v>
      </c>
      <c r="B170" t="s">
        <v>14895</v>
      </c>
      <c r="C170" s="87" t="s">
        <v>14894</v>
      </c>
      <c r="D170" t="s">
        <v>14926</v>
      </c>
      <c r="E170" t="s">
        <v>8206</v>
      </c>
      <c r="F170" t="s">
        <v>14930</v>
      </c>
      <c r="G170" s="11"/>
      <c r="H170" s="11"/>
    </row>
    <row r="171" spans="1:8" x14ac:dyDescent="0.2">
      <c r="A171" t="str">
        <f t="shared" si="2"/>
        <v>A5E8RDiamond Ward 4MAZ</v>
      </c>
      <c r="B171" t="s">
        <v>14895</v>
      </c>
      <c r="C171" s="87" t="s">
        <v>14894</v>
      </c>
      <c r="D171" t="s">
        <v>14926</v>
      </c>
      <c r="E171" t="s">
        <v>8206</v>
      </c>
      <c r="F171" t="s">
        <v>14931</v>
      </c>
      <c r="G171" s="11"/>
      <c r="H171" s="11"/>
    </row>
    <row r="172" spans="1:8" x14ac:dyDescent="0.2">
      <c r="A172" t="str">
        <f t="shared" si="2"/>
        <v>A5E8REmerald Ward 4MAD</v>
      </c>
      <c r="B172" t="s">
        <v>14895</v>
      </c>
      <c r="C172" s="87" t="s">
        <v>14894</v>
      </c>
      <c r="D172" t="s">
        <v>14926</v>
      </c>
      <c r="E172" t="s">
        <v>8206</v>
      </c>
      <c r="F172" t="s">
        <v>14932</v>
      </c>
      <c r="G172" s="11"/>
      <c r="H172" s="11"/>
    </row>
    <row r="173" spans="1:8" x14ac:dyDescent="0.2">
      <c r="A173" t="str">
        <f t="shared" si="2"/>
        <v>A5E8RJade 4KAD</v>
      </c>
      <c r="B173" t="s">
        <v>14895</v>
      </c>
      <c r="C173" s="87" t="s">
        <v>14894</v>
      </c>
      <c r="D173" t="s">
        <v>14926</v>
      </c>
      <c r="E173" t="s">
        <v>8206</v>
      </c>
      <c r="F173" t="s">
        <v>14933</v>
      </c>
      <c r="G173" s="11"/>
      <c r="H173" s="11"/>
    </row>
    <row r="174" spans="1:8" x14ac:dyDescent="0.2">
      <c r="A174" t="str">
        <f t="shared" si="2"/>
        <v>A5E8RMalachite 4KAF</v>
      </c>
      <c r="B174" t="s">
        <v>14895</v>
      </c>
      <c r="C174" s="87" t="s">
        <v>14894</v>
      </c>
      <c r="D174" t="s">
        <v>14926</v>
      </c>
      <c r="E174" t="s">
        <v>8206</v>
      </c>
      <c r="F174" t="s">
        <v>14934</v>
      </c>
      <c r="G174" s="11"/>
      <c r="H174" s="11"/>
    </row>
    <row r="175" spans="1:8" x14ac:dyDescent="0.2">
      <c r="A175" t="str">
        <f t="shared" si="2"/>
        <v>A5E8ROpal 4KAB</v>
      </c>
      <c r="B175" t="s">
        <v>14895</v>
      </c>
      <c r="C175" s="87" t="s">
        <v>14894</v>
      </c>
      <c r="D175" t="s">
        <v>14926</v>
      </c>
      <c r="E175" t="s">
        <v>8206</v>
      </c>
      <c r="F175" t="s">
        <v>14935</v>
      </c>
      <c r="G175" s="11"/>
      <c r="H175" s="11"/>
    </row>
    <row r="176" spans="1:8" x14ac:dyDescent="0.2">
      <c r="A176" t="str">
        <f t="shared" si="2"/>
        <v>A5E8RSapphire 4KAE</v>
      </c>
      <c r="B176" t="s">
        <v>14895</v>
      </c>
      <c r="C176" s="87" t="s">
        <v>14894</v>
      </c>
      <c r="D176" t="s">
        <v>14926</v>
      </c>
      <c r="E176" t="s">
        <v>8206</v>
      </c>
      <c r="F176" t="s">
        <v>14936</v>
      </c>
      <c r="G176" s="11"/>
      <c r="H176" s="11"/>
    </row>
    <row r="177" spans="1:8" x14ac:dyDescent="0.2">
      <c r="A177" t="str">
        <f t="shared" si="2"/>
        <v>A5E8RTopaz 4KAM</v>
      </c>
      <c r="B177" t="s">
        <v>14895</v>
      </c>
      <c r="C177" s="87" t="s">
        <v>14894</v>
      </c>
      <c r="D177" t="s">
        <v>14926</v>
      </c>
      <c r="E177" t="s">
        <v>8206</v>
      </c>
      <c r="F177" t="s">
        <v>14937</v>
      </c>
      <c r="G177" s="11"/>
      <c r="H177" s="11"/>
    </row>
    <row r="178" spans="1:8" x14ac:dyDescent="0.2">
      <c r="A178" t="str">
        <f t="shared" si="2"/>
        <v>A5E8RGarnet Ward 4SBR</v>
      </c>
      <c r="B178" t="s">
        <v>14895</v>
      </c>
      <c r="C178" s="87" t="s">
        <v>14894</v>
      </c>
      <c r="D178" t="s">
        <v>14926</v>
      </c>
      <c r="E178" t="s">
        <v>8206</v>
      </c>
      <c r="F178" t="s">
        <v>14938</v>
      </c>
      <c r="G178" s="11"/>
      <c r="H178" s="11"/>
    </row>
    <row r="179" spans="1:8" x14ac:dyDescent="0.2">
      <c r="A179" t="str">
        <f t="shared" si="2"/>
        <v>A5E8RPearl 4KAG</v>
      </c>
      <c r="B179" t="s">
        <v>14895</v>
      </c>
      <c r="C179" s="87" t="s">
        <v>14894</v>
      </c>
      <c r="D179" t="s">
        <v>14926</v>
      </c>
      <c r="E179" t="s">
        <v>8206</v>
      </c>
      <c r="F179" t="s">
        <v>14939</v>
      </c>
      <c r="G179" s="11"/>
      <c r="H179" s="11"/>
    </row>
    <row r="180" spans="1:8" x14ac:dyDescent="0.2">
      <c r="A180" t="str">
        <f t="shared" si="2"/>
        <v>A5E8RSunStone 4MCM</v>
      </c>
      <c r="B180" t="s">
        <v>14895</v>
      </c>
      <c r="C180" s="87" t="s">
        <v>14894</v>
      </c>
      <c r="D180" t="s">
        <v>14926</v>
      </c>
      <c r="E180" t="s">
        <v>8206</v>
      </c>
      <c r="F180" t="s">
        <v>14940</v>
      </c>
      <c r="G180" s="11"/>
      <c r="H180" s="11"/>
    </row>
    <row r="181" spans="1:8" x14ac:dyDescent="0.2">
      <c r="A181" t="str">
        <f t="shared" si="2"/>
        <v>A5E8RCoral 4KAJ</v>
      </c>
      <c r="B181" t="s">
        <v>14895</v>
      </c>
      <c r="C181" s="87" t="s">
        <v>14894</v>
      </c>
      <c r="D181" t="s">
        <v>14926</v>
      </c>
      <c r="E181" t="s">
        <v>8206</v>
      </c>
      <c r="F181" t="s">
        <v>14941</v>
      </c>
      <c r="G181" s="11"/>
      <c r="H181" s="11"/>
    </row>
    <row r="182" spans="1:8" x14ac:dyDescent="0.2">
      <c r="A182" t="str">
        <f t="shared" si="2"/>
        <v>RFFAAAMU</v>
      </c>
      <c r="B182" t="s">
        <v>49</v>
      </c>
      <c r="C182" t="s">
        <v>8502</v>
      </c>
      <c r="D182" t="s">
        <v>1492</v>
      </c>
      <c r="E182" t="s">
        <v>1493</v>
      </c>
      <c r="F182" t="s">
        <v>8388</v>
      </c>
      <c r="G182" s="11"/>
      <c r="H182" s="11"/>
    </row>
    <row r="183" spans="1:8" x14ac:dyDescent="0.2">
      <c r="A183" t="str">
        <f t="shared" ref="A183:A214" si="3">CONCATENATE(D183,F183)</f>
        <v>RFFAAAN/PN</v>
      </c>
      <c r="B183" t="s">
        <v>49</v>
      </c>
      <c r="C183" t="s">
        <v>8502</v>
      </c>
      <c r="D183" t="s">
        <v>1492</v>
      </c>
      <c r="E183" t="s">
        <v>1493</v>
      </c>
      <c r="F183" t="s">
        <v>8503</v>
      </c>
      <c r="G183" s="11"/>
      <c r="H183" s="11"/>
    </row>
    <row r="184" spans="1:8" x14ac:dyDescent="0.2">
      <c r="A184" t="str">
        <f t="shared" si="3"/>
        <v>RFFAABirthing Centre</v>
      </c>
      <c r="B184" t="s">
        <v>49</v>
      </c>
      <c r="C184" t="s">
        <v>8502</v>
      </c>
      <c r="D184" t="s">
        <v>1492</v>
      </c>
      <c r="E184" t="s">
        <v>1493</v>
      </c>
      <c r="F184" t="s">
        <v>8504</v>
      </c>
      <c r="G184" s="11"/>
      <c r="H184" s="11"/>
    </row>
    <row r="185" spans="1:8" x14ac:dyDescent="0.2">
      <c r="A185" t="str">
        <f t="shared" si="3"/>
        <v>RFFAACCU</v>
      </c>
      <c r="B185" t="s">
        <v>49</v>
      </c>
      <c r="C185" t="s">
        <v>8502</v>
      </c>
      <c r="D185" t="s">
        <v>1492</v>
      </c>
      <c r="E185" t="s">
        <v>1493</v>
      </c>
      <c r="F185" t="s">
        <v>8471</v>
      </c>
      <c r="G185" s="11"/>
      <c r="H185" s="11"/>
    </row>
    <row r="186" spans="1:8" x14ac:dyDescent="0.2">
      <c r="A186" t="str">
        <f t="shared" si="3"/>
        <v>RFFAAGynae Inpatient Ward</v>
      </c>
      <c r="B186" t="s">
        <v>49</v>
      </c>
      <c r="C186" t="s">
        <v>8502</v>
      </c>
      <c r="D186" t="s">
        <v>1492</v>
      </c>
      <c r="E186" t="s">
        <v>1493</v>
      </c>
      <c r="F186" t="s">
        <v>8505</v>
      </c>
      <c r="G186" s="11"/>
      <c r="H186" s="11"/>
    </row>
    <row r="187" spans="1:8" x14ac:dyDescent="0.2">
      <c r="A187" t="str">
        <f t="shared" si="3"/>
        <v>RFFAAITU</v>
      </c>
      <c r="B187" t="s">
        <v>49</v>
      </c>
      <c r="C187" t="s">
        <v>8502</v>
      </c>
      <c r="D187" t="s">
        <v>1492</v>
      </c>
      <c r="E187" t="s">
        <v>1493</v>
      </c>
      <c r="F187" t="s">
        <v>8398</v>
      </c>
      <c r="G187" s="11"/>
      <c r="H187" s="11"/>
    </row>
    <row r="188" spans="1:8" x14ac:dyDescent="0.2">
      <c r="A188" t="str">
        <f t="shared" si="3"/>
        <v>RFFAASHDU</v>
      </c>
      <c r="B188" t="s">
        <v>49</v>
      </c>
      <c r="C188" t="s">
        <v>8502</v>
      </c>
      <c r="D188" t="s">
        <v>1492</v>
      </c>
      <c r="E188" t="s">
        <v>1493</v>
      </c>
      <c r="F188" t="s">
        <v>8506</v>
      </c>
      <c r="G188" s="11"/>
      <c r="H188" s="11"/>
    </row>
    <row r="189" spans="1:8" x14ac:dyDescent="0.2">
      <c r="A189" t="str">
        <f t="shared" si="3"/>
        <v>RFFAAWard 15 NNU</v>
      </c>
      <c r="B189" t="s">
        <v>49</v>
      </c>
      <c r="C189" t="s">
        <v>8502</v>
      </c>
      <c r="D189" t="s">
        <v>1492</v>
      </c>
      <c r="E189" t="s">
        <v>1493</v>
      </c>
      <c r="F189" t="s">
        <v>8507</v>
      </c>
      <c r="G189" s="11"/>
      <c r="H189" s="11"/>
    </row>
    <row r="190" spans="1:8" x14ac:dyDescent="0.2">
      <c r="A190" t="str">
        <f t="shared" si="3"/>
        <v>RFFAAWard 17</v>
      </c>
      <c r="B190" t="s">
        <v>49</v>
      </c>
      <c r="C190" t="s">
        <v>8502</v>
      </c>
      <c r="D190" t="s">
        <v>1492</v>
      </c>
      <c r="E190" t="s">
        <v>1493</v>
      </c>
      <c r="F190" t="s">
        <v>8366</v>
      </c>
      <c r="G190" s="11"/>
      <c r="H190" s="11"/>
    </row>
    <row r="191" spans="1:8" x14ac:dyDescent="0.2">
      <c r="A191" t="str">
        <f t="shared" si="3"/>
        <v>RFFAAWard 18</v>
      </c>
      <c r="B191" t="s">
        <v>49</v>
      </c>
      <c r="C191" t="s">
        <v>8502</v>
      </c>
      <c r="D191" t="s">
        <v>1492</v>
      </c>
      <c r="E191" t="s">
        <v>1493</v>
      </c>
      <c r="F191" t="s">
        <v>8367</v>
      </c>
      <c r="G191" s="11"/>
      <c r="H191" s="11"/>
    </row>
    <row r="192" spans="1:8" x14ac:dyDescent="0.2">
      <c r="A192" t="str">
        <f t="shared" si="3"/>
        <v>RFFAAWard 19 Elderly</v>
      </c>
      <c r="B192" t="s">
        <v>49</v>
      </c>
      <c r="C192" t="s">
        <v>8502</v>
      </c>
      <c r="D192" t="s">
        <v>1492</v>
      </c>
      <c r="E192" t="s">
        <v>1493</v>
      </c>
      <c r="F192" t="s">
        <v>8508</v>
      </c>
      <c r="G192" s="11"/>
      <c r="H192" s="11"/>
    </row>
    <row r="193" spans="1:8" x14ac:dyDescent="0.2">
      <c r="A193" t="str">
        <f t="shared" si="3"/>
        <v>RFFAAWard 20 ASU</v>
      </c>
      <c r="B193" t="s">
        <v>49</v>
      </c>
      <c r="C193" t="s">
        <v>8502</v>
      </c>
      <c r="D193" t="s">
        <v>1492</v>
      </c>
      <c r="E193" t="s">
        <v>1493</v>
      </c>
      <c r="F193" t="s">
        <v>8509</v>
      </c>
      <c r="G193" s="11"/>
      <c r="H193" s="11"/>
    </row>
    <row r="194" spans="1:8" x14ac:dyDescent="0.2">
      <c r="A194" t="str">
        <f t="shared" si="3"/>
        <v>RFFAAWard 21</v>
      </c>
      <c r="B194" t="s">
        <v>49</v>
      </c>
      <c r="C194" t="s">
        <v>8502</v>
      </c>
      <c r="D194" t="s">
        <v>1492</v>
      </c>
      <c r="E194" t="s">
        <v>1493</v>
      </c>
      <c r="F194" t="s">
        <v>8369</v>
      </c>
      <c r="G194" s="11"/>
      <c r="H194" s="11"/>
    </row>
    <row r="195" spans="1:8" x14ac:dyDescent="0.2">
      <c r="A195" t="str">
        <f t="shared" si="3"/>
        <v>RFFAAWard 22 Diabetes/Endo</v>
      </c>
      <c r="B195" t="s">
        <v>49</v>
      </c>
      <c r="C195" t="s">
        <v>8502</v>
      </c>
      <c r="D195" t="s">
        <v>1492</v>
      </c>
      <c r="E195" t="s">
        <v>1493</v>
      </c>
      <c r="F195" t="s">
        <v>8510</v>
      </c>
      <c r="G195" s="11"/>
      <c r="H195" s="11"/>
    </row>
    <row r="196" spans="1:8" x14ac:dyDescent="0.2">
      <c r="A196" t="str">
        <f t="shared" si="3"/>
        <v>RFFAAWard 23 Frailty Unit</v>
      </c>
      <c r="B196" t="s">
        <v>49</v>
      </c>
      <c r="C196" t="s">
        <v>8502</v>
      </c>
      <c r="D196" t="s">
        <v>1492</v>
      </c>
      <c r="E196" t="s">
        <v>1493</v>
      </c>
      <c r="F196" t="s">
        <v>8511</v>
      </c>
      <c r="G196" s="11"/>
      <c r="H196" s="11"/>
    </row>
    <row r="197" spans="1:8" x14ac:dyDescent="0.2">
      <c r="A197" t="str">
        <f t="shared" si="3"/>
        <v>RFFAAWard 24</v>
      </c>
      <c r="B197" t="s">
        <v>49</v>
      </c>
      <c r="C197" t="s">
        <v>8502</v>
      </c>
      <c r="D197" t="s">
        <v>1492</v>
      </c>
      <c r="E197" t="s">
        <v>1493</v>
      </c>
      <c r="F197" t="s">
        <v>8512</v>
      </c>
      <c r="G197" s="11"/>
      <c r="H197" s="11"/>
    </row>
    <row r="198" spans="1:8" x14ac:dyDescent="0.2">
      <c r="A198" t="str">
        <f t="shared" si="3"/>
        <v>RFFAAWard 29 SSU</v>
      </c>
      <c r="B198" t="s">
        <v>49</v>
      </c>
      <c r="C198" t="s">
        <v>8502</v>
      </c>
      <c r="D198" t="s">
        <v>1492</v>
      </c>
      <c r="E198" t="s">
        <v>1493</v>
      </c>
      <c r="F198" t="s">
        <v>8513</v>
      </c>
      <c r="G198" s="11"/>
      <c r="H198" s="11"/>
    </row>
    <row r="199" spans="1:8" x14ac:dyDescent="0.2">
      <c r="A199" t="str">
        <f t="shared" si="3"/>
        <v>RFFAAWard 30 General Medical Ward</v>
      </c>
      <c r="B199" t="s">
        <v>49</v>
      </c>
      <c r="C199" t="s">
        <v>8502</v>
      </c>
      <c r="D199" t="s">
        <v>1492</v>
      </c>
      <c r="E199" t="s">
        <v>1493</v>
      </c>
      <c r="F199" t="s">
        <v>8514</v>
      </c>
      <c r="G199" s="11"/>
      <c r="H199" s="11"/>
    </row>
    <row r="200" spans="1:8" x14ac:dyDescent="0.2">
      <c r="A200" t="str">
        <f t="shared" si="3"/>
        <v>RFFAAWard 31 SA</v>
      </c>
      <c r="B200" t="s">
        <v>49</v>
      </c>
      <c r="C200" t="s">
        <v>8502</v>
      </c>
      <c r="D200" t="s">
        <v>1492</v>
      </c>
      <c r="E200" t="s">
        <v>1493</v>
      </c>
      <c r="F200" t="s">
        <v>8515</v>
      </c>
      <c r="G200" s="11"/>
      <c r="H200" s="11"/>
    </row>
    <row r="201" spans="1:8" x14ac:dyDescent="0.2">
      <c r="A201" t="str">
        <f t="shared" si="3"/>
        <v>RFFAAWard 32</v>
      </c>
      <c r="B201" t="s">
        <v>49</v>
      </c>
      <c r="C201" t="s">
        <v>8502</v>
      </c>
      <c r="D201" t="s">
        <v>1492</v>
      </c>
      <c r="E201" t="s">
        <v>1493</v>
      </c>
      <c r="F201" t="s">
        <v>8516</v>
      </c>
      <c r="G201" s="11"/>
      <c r="H201" s="11"/>
    </row>
    <row r="202" spans="1:8" x14ac:dyDescent="0.2">
      <c r="A202" t="str">
        <f t="shared" si="3"/>
        <v>RFFAAWard 33</v>
      </c>
      <c r="B202" t="s">
        <v>49</v>
      </c>
      <c r="C202" t="s">
        <v>8502</v>
      </c>
      <c r="D202" t="s">
        <v>1492</v>
      </c>
      <c r="E202" t="s">
        <v>1493</v>
      </c>
      <c r="F202" t="s">
        <v>8517</v>
      </c>
      <c r="G202" s="11"/>
      <c r="H202" s="11"/>
    </row>
    <row r="203" spans="1:8" x14ac:dyDescent="0.2">
      <c r="A203" t="str">
        <f t="shared" si="3"/>
        <v>RFFAAWard 34</v>
      </c>
      <c r="B203" t="s">
        <v>49</v>
      </c>
      <c r="C203" t="s">
        <v>8502</v>
      </c>
      <c r="D203" t="s">
        <v>1492</v>
      </c>
      <c r="E203" t="s">
        <v>1493</v>
      </c>
      <c r="F203" t="s">
        <v>8518</v>
      </c>
      <c r="G203" s="11"/>
      <c r="H203" s="11"/>
    </row>
    <row r="204" spans="1:8" x14ac:dyDescent="0.2">
      <c r="A204" t="str">
        <f t="shared" si="3"/>
        <v>RFFAAWard 37</v>
      </c>
      <c r="B204" t="s">
        <v>49</v>
      </c>
      <c r="C204" t="s">
        <v>8502</v>
      </c>
      <c r="D204" t="s">
        <v>1492</v>
      </c>
      <c r="E204" t="s">
        <v>1493</v>
      </c>
      <c r="F204" t="s">
        <v>8519</v>
      </c>
      <c r="G204" s="11"/>
      <c r="H204" s="11"/>
    </row>
    <row r="205" spans="1:8" x14ac:dyDescent="0.2">
      <c r="A205" t="str">
        <f t="shared" si="3"/>
        <v>R1HNHBECKTON</v>
      </c>
      <c r="B205" t="s">
        <v>50</v>
      </c>
      <c r="C205" t="s">
        <v>8520</v>
      </c>
      <c r="D205" t="s">
        <v>739</v>
      </c>
      <c r="E205" t="s">
        <v>8521</v>
      </c>
      <c r="F205" t="s">
        <v>8522</v>
      </c>
      <c r="G205" s="11"/>
      <c r="H205" s="11"/>
    </row>
    <row r="206" spans="1:8" x14ac:dyDescent="0.2">
      <c r="A206" t="str">
        <f t="shared" si="3"/>
        <v>R1HNHCCU NUH</v>
      </c>
      <c r="B206" t="s">
        <v>50</v>
      </c>
      <c r="C206" t="s">
        <v>8520</v>
      </c>
      <c r="D206" t="s">
        <v>739</v>
      </c>
      <c r="E206" t="s">
        <v>8521</v>
      </c>
      <c r="F206" t="s">
        <v>8523</v>
      </c>
      <c r="G206" s="11"/>
      <c r="H206" s="11"/>
    </row>
    <row r="207" spans="1:8" x14ac:dyDescent="0.2">
      <c r="A207" t="str">
        <f t="shared" si="3"/>
        <v>R1HNHDELIVERY SUITE NUH</v>
      </c>
      <c r="B207" t="s">
        <v>50</v>
      </c>
      <c r="C207" t="s">
        <v>8520</v>
      </c>
      <c r="D207" t="s">
        <v>739</v>
      </c>
      <c r="E207" t="s">
        <v>8521</v>
      </c>
      <c r="F207" t="s">
        <v>8524</v>
      </c>
      <c r="G207" s="11"/>
      <c r="H207" s="11"/>
    </row>
    <row r="208" spans="1:8" x14ac:dyDescent="0.2">
      <c r="A208" t="str">
        <f t="shared" si="3"/>
        <v>R1HNHEAST HAM</v>
      </c>
      <c r="B208" t="s">
        <v>50</v>
      </c>
      <c r="C208" t="s">
        <v>8520</v>
      </c>
      <c r="D208" t="s">
        <v>739</v>
      </c>
      <c r="E208" t="s">
        <v>8521</v>
      </c>
      <c r="F208" t="s">
        <v>8525</v>
      </c>
      <c r="G208" s="11"/>
      <c r="H208" s="11"/>
    </row>
    <row r="209" spans="1:8" x14ac:dyDescent="0.2">
      <c r="A209" t="str">
        <f t="shared" si="3"/>
        <v>R1HNHHEATHER</v>
      </c>
      <c r="B209" t="s">
        <v>50</v>
      </c>
      <c r="C209" t="s">
        <v>8520</v>
      </c>
      <c r="D209" t="s">
        <v>739</v>
      </c>
      <c r="E209" t="s">
        <v>8521</v>
      </c>
      <c r="F209" t="s">
        <v>8526</v>
      </c>
      <c r="G209" s="11"/>
      <c r="H209" s="11"/>
    </row>
    <row r="210" spans="1:8" x14ac:dyDescent="0.2">
      <c r="A210" t="str">
        <f t="shared" si="3"/>
        <v>R1HNHICU NUH</v>
      </c>
      <c r="B210" t="s">
        <v>50</v>
      </c>
      <c r="C210" t="s">
        <v>8520</v>
      </c>
      <c r="D210" t="s">
        <v>739</v>
      </c>
      <c r="E210" t="s">
        <v>8521</v>
      </c>
      <c r="F210" t="s">
        <v>8527</v>
      </c>
      <c r="G210" s="11"/>
      <c r="H210" s="11"/>
    </row>
    <row r="211" spans="1:8" x14ac:dyDescent="0.2">
      <c r="A211" t="str">
        <f t="shared" si="3"/>
        <v>R1HNHLARCH</v>
      </c>
      <c r="B211" t="s">
        <v>50</v>
      </c>
      <c r="C211" t="s">
        <v>8520</v>
      </c>
      <c r="D211" t="s">
        <v>739</v>
      </c>
      <c r="E211" t="s">
        <v>8521</v>
      </c>
      <c r="F211" t="s">
        <v>8528</v>
      </c>
      <c r="G211" s="11"/>
      <c r="H211" s="11"/>
    </row>
    <row r="212" spans="1:8" x14ac:dyDescent="0.2">
      <c r="A212" t="str">
        <f t="shared" si="3"/>
        <v>R1HNHMAPLE</v>
      </c>
      <c r="B212" t="s">
        <v>50</v>
      </c>
      <c r="C212" t="s">
        <v>8520</v>
      </c>
      <c r="D212" t="s">
        <v>739</v>
      </c>
      <c r="E212" t="s">
        <v>8521</v>
      </c>
      <c r="F212" t="s">
        <v>8529</v>
      </c>
      <c r="G212" s="11"/>
      <c r="H212" s="11"/>
    </row>
    <row r="213" spans="1:8" x14ac:dyDescent="0.2">
      <c r="A213" t="str">
        <f t="shared" si="3"/>
        <v>R1HNHMAU NUH</v>
      </c>
      <c r="B213" t="s">
        <v>50</v>
      </c>
      <c r="C213" t="s">
        <v>8520</v>
      </c>
      <c r="D213" t="s">
        <v>739</v>
      </c>
      <c r="E213" t="s">
        <v>8521</v>
      </c>
      <c r="F213" t="s">
        <v>8530</v>
      </c>
      <c r="G213" s="11"/>
      <c r="H213" s="11"/>
    </row>
    <row r="214" spans="1:8" x14ac:dyDescent="0.2">
      <c r="A214" t="str">
        <f t="shared" si="3"/>
        <v>R1HNHNEONATAL NUH</v>
      </c>
      <c r="B214" t="s">
        <v>50</v>
      </c>
      <c r="C214" t="s">
        <v>8520</v>
      </c>
      <c r="D214" t="s">
        <v>739</v>
      </c>
      <c r="E214" t="s">
        <v>8521</v>
      </c>
      <c r="F214" t="s">
        <v>8531</v>
      </c>
      <c r="G214" s="11"/>
      <c r="H214" s="11"/>
    </row>
    <row r="215" spans="1:8" x14ac:dyDescent="0.2">
      <c r="A215" t="str">
        <f t="shared" ref="A215:A236" si="4">CONCATENATE(D215,F215)</f>
        <v>R1HNHNUH MIDWIFERY</v>
      </c>
      <c r="B215" t="s">
        <v>50</v>
      </c>
      <c r="C215" t="s">
        <v>8520</v>
      </c>
      <c r="D215" t="s">
        <v>739</v>
      </c>
      <c r="E215" t="s">
        <v>8521</v>
      </c>
      <c r="F215" t="s">
        <v>8532</v>
      </c>
      <c r="G215" s="11"/>
      <c r="H215" s="11"/>
    </row>
    <row r="216" spans="1:8" x14ac:dyDescent="0.2">
      <c r="A216" t="str">
        <f t="shared" si="4"/>
        <v>R1HNHPLASHET</v>
      </c>
      <c r="B216" t="s">
        <v>50</v>
      </c>
      <c r="C216" t="s">
        <v>8520</v>
      </c>
      <c r="D216" t="s">
        <v>739</v>
      </c>
      <c r="E216" t="s">
        <v>8521</v>
      </c>
      <c r="F216" t="s">
        <v>8533</v>
      </c>
      <c r="G216" s="11"/>
      <c r="H216" s="11"/>
    </row>
    <row r="217" spans="1:8" x14ac:dyDescent="0.2">
      <c r="A217" t="str">
        <f t="shared" si="4"/>
        <v>R1HNHRAINBOW</v>
      </c>
      <c r="B217" t="s">
        <v>50</v>
      </c>
      <c r="C217" t="s">
        <v>8520</v>
      </c>
      <c r="D217" t="s">
        <v>739</v>
      </c>
      <c r="E217" t="s">
        <v>8521</v>
      </c>
      <c r="F217" t="s">
        <v>8534</v>
      </c>
      <c r="G217" s="11"/>
      <c r="H217" s="11"/>
    </row>
    <row r="218" spans="1:8" x14ac:dyDescent="0.2">
      <c r="A218" t="str">
        <f t="shared" si="4"/>
        <v>R1HNHSILVERTOWN</v>
      </c>
      <c r="B218" t="s">
        <v>50</v>
      </c>
      <c r="C218" t="s">
        <v>8520</v>
      </c>
      <c r="D218" t="s">
        <v>739</v>
      </c>
      <c r="E218" t="s">
        <v>8521</v>
      </c>
      <c r="F218" t="s">
        <v>8535</v>
      </c>
      <c r="G218" s="11"/>
      <c r="H218" s="11"/>
    </row>
    <row r="219" spans="1:8" x14ac:dyDescent="0.2">
      <c r="A219" t="str">
        <f t="shared" si="4"/>
        <v>R1HNHSTRATFORD</v>
      </c>
      <c r="B219" t="s">
        <v>50</v>
      </c>
      <c r="C219" t="s">
        <v>8520</v>
      </c>
      <c r="D219" t="s">
        <v>739</v>
      </c>
      <c r="E219" t="s">
        <v>8521</v>
      </c>
      <c r="F219" t="s">
        <v>8536</v>
      </c>
      <c r="G219" s="11"/>
      <c r="H219" s="11"/>
    </row>
    <row r="220" spans="1:8" x14ac:dyDescent="0.2">
      <c r="A220" t="str">
        <f t="shared" si="4"/>
        <v>R1HNHTHISTLE</v>
      </c>
      <c r="B220" t="s">
        <v>50</v>
      </c>
      <c r="C220" t="s">
        <v>8520</v>
      </c>
      <c r="D220" t="s">
        <v>739</v>
      </c>
      <c r="E220" t="s">
        <v>8521</v>
      </c>
      <c r="F220" t="s">
        <v>8537</v>
      </c>
      <c r="G220" s="11"/>
      <c r="H220" s="11"/>
    </row>
    <row r="221" spans="1:8" x14ac:dyDescent="0.2">
      <c r="A221" t="str">
        <f t="shared" si="4"/>
        <v>R1HNHWEST HAM</v>
      </c>
      <c r="B221" t="s">
        <v>50</v>
      </c>
      <c r="C221" t="s">
        <v>8520</v>
      </c>
      <c r="D221" t="s">
        <v>739</v>
      </c>
      <c r="E221" t="s">
        <v>8521</v>
      </c>
      <c r="F221" t="s">
        <v>8538</v>
      </c>
      <c r="G221" s="11"/>
      <c r="H221" s="11"/>
    </row>
    <row r="222" spans="1:8" x14ac:dyDescent="0.2">
      <c r="A222" t="str">
        <f t="shared" si="4"/>
        <v>R1HM01C</v>
      </c>
      <c r="B222" t="s">
        <v>50</v>
      </c>
      <c r="C222" t="s">
        <v>8520</v>
      </c>
      <c r="D222" t="s">
        <v>741</v>
      </c>
      <c r="E222" t="s">
        <v>8539</v>
      </c>
      <c r="F222" t="s">
        <v>8540</v>
      </c>
      <c r="G222" s="11"/>
      <c r="H222" s="11"/>
    </row>
    <row r="223" spans="1:8" x14ac:dyDescent="0.2">
      <c r="A223" t="str">
        <f t="shared" si="4"/>
        <v>R1HM01D</v>
      </c>
      <c r="B223" t="s">
        <v>50</v>
      </c>
      <c r="C223" t="s">
        <v>8520</v>
      </c>
      <c r="D223" t="s">
        <v>741</v>
      </c>
      <c r="E223" t="s">
        <v>8539</v>
      </c>
      <c r="F223" t="s">
        <v>8541</v>
      </c>
      <c r="G223" s="11"/>
      <c r="H223" s="11"/>
    </row>
    <row r="224" spans="1:8" x14ac:dyDescent="0.2">
      <c r="A224" t="str">
        <f t="shared" si="4"/>
        <v>R1HM01E</v>
      </c>
      <c r="B224" t="s">
        <v>50</v>
      </c>
      <c r="C224" t="s">
        <v>8520</v>
      </c>
      <c r="D224" t="s">
        <v>741</v>
      </c>
      <c r="E224" t="s">
        <v>8539</v>
      </c>
      <c r="F224" t="s">
        <v>8542</v>
      </c>
      <c r="G224" s="11"/>
      <c r="H224" s="11"/>
    </row>
    <row r="225" spans="1:8" x14ac:dyDescent="0.2">
      <c r="A225" t="str">
        <f t="shared" si="4"/>
        <v>R1HM03A SBH</v>
      </c>
      <c r="B225" t="s">
        <v>50</v>
      </c>
      <c r="C225" t="s">
        <v>8520</v>
      </c>
      <c r="D225" t="s">
        <v>741</v>
      </c>
      <c r="E225" t="s">
        <v>8539</v>
      </c>
      <c r="F225" t="s">
        <v>8543</v>
      </c>
      <c r="G225" s="11"/>
      <c r="H225" s="11"/>
    </row>
    <row r="226" spans="1:8" x14ac:dyDescent="0.2">
      <c r="A226" t="str">
        <f t="shared" si="4"/>
        <v>R1HM03D  SBH</v>
      </c>
      <c r="B226" t="s">
        <v>50</v>
      </c>
      <c r="C226" t="s">
        <v>8520</v>
      </c>
      <c r="D226" t="s">
        <v>741</v>
      </c>
      <c r="E226" t="s">
        <v>8539</v>
      </c>
      <c r="F226" t="s">
        <v>8544</v>
      </c>
      <c r="G226" s="11"/>
      <c r="H226" s="11"/>
    </row>
    <row r="227" spans="1:8" x14ac:dyDescent="0.2">
      <c r="A227" t="str">
        <f t="shared" si="4"/>
        <v>R1HM04A SBH</v>
      </c>
      <c r="B227" t="s">
        <v>50</v>
      </c>
      <c r="C227" t="s">
        <v>8520</v>
      </c>
      <c r="D227" t="s">
        <v>741</v>
      </c>
      <c r="E227" t="s">
        <v>8539</v>
      </c>
      <c r="F227" t="s">
        <v>8545</v>
      </c>
      <c r="G227" s="11"/>
      <c r="H227" s="11"/>
    </row>
    <row r="228" spans="1:8" x14ac:dyDescent="0.2">
      <c r="A228" t="str">
        <f t="shared" si="4"/>
        <v>R1HM04B SBH</v>
      </c>
      <c r="B228" t="s">
        <v>50</v>
      </c>
      <c r="C228" t="s">
        <v>8520</v>
      </c>
      <c r="D228" t="s">
        <v>741</v>
      </c>
      <c r="E228" t="s">
        <v>8539</v>
      </c>
      <c r="F228" t="s">
        <v>8546</v>
      </c>
      <c r="G228" s="11"/>
      <c r="H228" s="11"/>
    </row>
    <row r="229" spans="1:8" x14ac:dyDescent="0.2">
      <c r="A229" t="str">
        <f t="shared" si="4"/>
        <v>R1HM04C SBH</v>
      </c>
      <c r="B229" t="s">
        <v>50</v>
      </c>
      <c r="C229" t="s">
        <v>8520</v>
      </c>
      <c r="D229" t="s">
        <v>741</v>
      </c>
      <c r="E229" t="s">
        <v>8539</v>
      </c>
      <c r="F229" t="s">
        <v>8547</v>
      </c>
      <c r="G229" s="11"/>
      <c r="H229" s="11"/>
    </row>
    <row r="230" spans="1:8" x14ac:dyDescent="0.2">
      <c r="A230" t="str">
        <f t="shared" si="4"/>
        <v>R1HM04D &amp;  4E SBH</v>
      </c>
      <c r="B230" t="s">
        <v>50</v>
      </c>
      <c r="C230" t="s">
        <v>8520</v>
      </c>
      <c r="D230" t="s">
        <v>741</v>
      </c>
      <c r="E230" t="s">
        <v>8539</v>
      </c>
      <c r="F230" t="s">
        <v>8548</v>
      </c>
      <c r="G230" s="11"/>
      <c r="H230" s="11"/>
    </row>
    <row r="231" spans="1:8" x14ac:dyDescent="0.2">
      <c r="A231" t="str">
        <f t="shared" si="4"/>
        <v>R1HM05A SBH</v>
      </c>
      <c r="B231" t="s">
        <v>50</v>
      </c>
      <c r="C231" t="s">
        <v>8520</v>
      </c>
      <c r="D231" t="s">
        <v>741</v>
      </c>
      <c r="E231" t="s">
        <v>8539</v>
      </c>
      <c r="F231" t="s">
        <v>8549</v>
      </c>
      <c r="G231" s="11"/>
      <c r="H231" s="11"/>
    </row>
    <row r="232" spans="1:8" x14ac:dyDescent="0.2">
      <c r="A232" t="str">
        <f t="shared" si="4"/>
        <v>R1HM05B SBH</v>
      </c>
      <c r="B232" t="s">
        <v>50</v>
      </c>
      <c r="C232" t="s">
        <v>8520</v>
      </c>
      <c r="D232" t="s">
        <v>741</v>
      </c>
      <c r="E232" t="s">
        <v>8539</v>
      </c>
      <c r="F232" t="s">
        <v>8550</v>
      </c>
      <c r="G232" s="11"/>
      <c r="H232" s="11"/>
    </row>
    <row r="233" spans="1:8" x14ac:dyDescent="0.2">
      <c r="A233" t="str">
        <f t="shared" si="4"/>
        <v>R1HM05C SBH</v>
      </c>
      <c r="B233" t="s">
        <v>50</v>
      </c>
      <c r="C233" t="s">
        <v>8520</v>
      </c>
      <c r="D233" t="s">
        <v>741</v>
      </c>
      <c r="E233" t="s">
        <v>8539</v>
      </c>
      <c r="F233" t="s">
        <v>8551</v>
      </c>
      <c r="G233" s="11"/>
      <c r="H233" s="11"/>
    </row>
    <row r="234" spans="1:8" x14ac:dyDescent="0.2">
      <c r="A234" t="str">
        <f t="shared" si="4"/>
        <v>R1HM05D SBH</v>
      </c>
      <c r="B234" t="s">
        <v>50</v>
      </c>
      <c r="C234" t="s">
        <v>8520</v>
      </c>
      <c r="D234" t="s">
        <v>741</v>
      </c>
      <c r="E234" t="s">
        <v>8539</v>
      </c>
      <c r="F234" t="s">
        <v>8552</v>
      </c>
      <c r="G234" s="11" t="s">
        <v>8593</v>
      </c>
      <c r="H234" s="12">
        <v>43735</v>
      </c>
    </row>
    <row r="235" spans="1:8" x14ac:dyDescent="0.2">
      <c r="A235" t="str">
        <f t="shared" si="4"/>
        <v>R1HM06A SBH</v>
      </c>
      <c r="B235" t="s">
        <v>50</v>
      </c>
      <c r="C235" t="s">
        <v>8520</v>
      </c>
      <c r="D235" t="s">
        <v>741</v>
      </c>
      <c r="E235" t="s">
        <v>8539</v>
      </c>
      <c r="F235" t="s">
        <v>8553</v>
      </c>
      <c r="G235" s="11"/>
      <c r="H235" s="11"/>
    </row>
    <row r="236" spans="1:8" x14ac:dyDescent="0.2">
      <c r="A236" t="str">
        <f t="shared" si="4"/>
        <v>R1HM06D SBH</v>
      </c>
      <c r="B236" t="s">
        <v>50</v>
      </c>
      <c r="C236" t="s">
        <v>8520</v>
      </c>
      <c r="D236" t="s">
        <v>741</v>
      </c>
      <c r="E236" t="s">
        <v>8539</v>
      </c>
      <c r="F236" t="s">
        <v>8554</v>
      </c>
      <c r="G236" s="11"/>
      <c r="H236" s="11"/>
    </row>
    <row r="237" spans="1:8" x14ac:dyDescent="0.2">
      <c r="A237" t="str">
        <f t="shared" ref="A237:A300" si="5">CONCATENATE(D237,F237)</f>
        <v>R1H1210E RLH</v>
      </c>
      <c r="B237" t="s">
        <v>50</v>
      </c>
      <c r="C237" t="s">
        <v>8520</v>
      </c>
      <c r="D237" t="s">
        <v>745</v>
      </c>
      <c r="E237" t="s">
        <v>8555</v>
      </c>
      <c r="F237" t="s">
        <v>8556</v>
      </c>
      <c r="G237" s="11"/>
      <c r="H237" s="11"/>
    </row>
    <row r="238" spans="1:8" x14ac:dyDescent="0.2">
      <c r="A238" t="str">
        <f t="shared" si="5"/>
        <v>R1H1210F RLH</v>
      </c>
      <c r="B238" t="s">
        <v>50</v>
      </c>
      <c r="C238" t="s">
        <v>8520</v>
      </c>
      <c r="D238" t="s">
        <v>745</v>
      </c>
      <c r="E238" t="s">
        <v>8555</v>
      </c>
      <c r="F238" t="s">
        <v>8557</v>
      </c>
      <c r="G238" s="11"/>
      <c r="H238" s="11"/>
    </row>
    <row r="239" spans="1:8" x14ac:dyDescent="0.2">
      <c r="A239" t="str">
        <f t="shared" si="5"/>
        <v>R1H1211C RLH</v>
      </c>
      <c r="B239" t="s">
        <v>50</v>
      </c>
      <c r="C239" t="s">
        <v>8520</v>
      </c>
      <c r="D239" t="s">
        <v>745</v>
      </c>
      <c r="E239" t="s">
        <v>8555</v>
      </c>
      <c r="F239" t="s">
        <v>8558</v>
      </c>
      <c r="G239" s="11"/>
      <c r="H239" s="11"/>
    </row>
    <row r="240" spans="1:8" x14ac:dyDescent="0.2">
      <c r="A240" t="str">
        <f t="shared" si="5"/>
        <v>R1H1211E &amp; 11F AAU</v>
      </c>
      <c r="B240" t="s">
        <v>50</v>
      </c>
      <c r="C240" t="s">
        <v>8520</v>
      </c>
      <c r="D240" t="s">
        <v>745</v>
      </c>
      <c r="E240" t="s">
        <v>8555</v>
      </c>
      <c r="F240" t="s">
        <v>8559</v>
      </c>
      <c r="G240" s="11"/>
      <c r="H240" s="11"/>
    </row>
    <row r="241" spans="1:8" x14ac:dyDescent="0.2">
      <c r="A241" t="str">
        <f t="shared" si="5"/>
        <v>R1H1212C RLH</v>
      </c>
      <c r="B241" t="s">
        <v>50</v>
      </c>
      <c r="C241" t="s">
        <v>8520</v>
      </c>
      <c r="D241" t="s">
        <v>745</v>
      </c>
      <c r="E241" t="s">
        <v>8555</v>
      </c>
      <c r="F241" t="s">
        <v>8560</v>
      </c>
      <c r="G241" s="11"/>
      <c r="H241" s="11"/>
    </row>
    <row r="242" spans="1:8" x14ac:dyDescent="0.2">
      <c r="A242" t="str">
        <f t="shared" si="5"/>
        <v>R1H1212D RLH</v>
      </c>
      <c r="B242" t="s">
        <v>50</v>
      </c>
      <c r="C242" t="s">
        <v>8520</v>
      </c>
      <c r="D242" t="s">
        <v>745</v>
      </c>
      <c r="E242" t="s">
        <v>8555</v>
      </c>
      <c r="F242" t="s">
        <v>8561</v>
      </c>
      <c r="G242" s="11"/>
      <c r="H242" s="11"/>
    </row>
    <row r="243" spans="1:8" x14ac:dyDescent="0.2">
      <c r="A243" t="str">
        <f t="shared" si="5"/>
        <v>R1H1212E RLH</v>
      </c>
      <c r="B243" t="s">
        <v>50</v>
      </c>
      <c r="C243" t="s">
        <v>8520</v>
      </c>
      <c r="D243" t="s">
        <v>745</v>
      </c>
      <c r="E243" t="s">
        <v>8555</v>
      </c>
      <c r="F243" t="s">
        <v>8562</v>
      </c>
      <c r="G243" s="11"/>
      <c r="H243" s="11"/>
    </row>
    <row r="244" spans="1:8" x14ac:dyDescent="0.2">
      <c r="A244" t="str">
        <f t="shared" si="5"/>
        <v>R1H1212F RLH</v>
      </c>
      <c r="B244" t="s">
        <v>50</v>
      </c>
      <c r="C244" t="s">
        <v>8520</v>
      </c>
      <c r="D244" t="s">
        <v>745</v>
      </c>
      <c r="E244" t="s">
        <v>8555</v>
      </c>
      <c r="F244" t="s">
        <v>8563</v>
      </c>
      <c r="G244" s="11"/>
      <c r="H244" s="11"/>
    </row>
    <row r="245" spans="1:8" x14ac:dyDescent="0.2">
      <c r="A245" t="str">
        <f t="shared" si="5"/>
        <v>R1H1213C RLH</v>
      </c>
      <c r="B245" t="s">
        <v>50</v>
      </c>
      <c r="C245" t="s">
        <v>8520</v>
      </c>
      <c r="D245" t="s">
        <v>745</v>
      </c>
      <c r="E245" t="s">
        <v>8555</v>
      </c>
      <c r="F245" t="s">
        <v>8564</v>
      </c>
      <c r="G245" s="11"/>
      <c r="H245" s="11"/>
    </row>
    <row r="246" spans="1:8" x14ac:dyDescent="0.2">
      <c r="A246" t="str">
        <f t="shared" si="5"/>
        <v>R1H1213D RLH</v>
      </c>
      <c r="B246" t="s">
        <v>50</v>
      </c>
      <c r="C246" t="s">
        <v>8520</v>
      </c>
      <c r="D246" t="s">
        <v>745</v>
      </c>
      <c r="E246" t="s">
        <v>8555</v>
      </c>
      <c r="F246" t="s">
        <v>8565</v>
      </c>
      <c r="G246" s="11"/>
      <c r="H246" s="11"/>
    </row>
    <row r="247" spans="1:8" x14ac:dyDescent="0.2">
      <c r="A247" t="str">
        <f t="shared" si="5"/>
        <v>R1H1213E RLH</v>
      </c>
      <c r="B247" t="s">
        <v>50</v>
      </c>
      <c r="C247" t="s">
        <v>8520</v>
      </c>
      <c r="D247" t="s">
        <v>745</v>
      </c>
      <c r="E247" t="s">
        <v>8555</v>
      </c>
      <c r="F247" t="s">
        <v>8566</v>
      </c>
      <c r="G247" s="11"/>
      <c r="H247" s="11"/>
    </row>
    <row r="248" spans="1:8" x14ac:dyDescent="0.2">
      <c r="A248" t="str">
        <f t="shared" si="5"/>
        <v>R1H1213F RLH</v>
      </c>
      <c r="B248" t="s">
        <v>50</v>
      </c>
      <c r="C248" t="s">
        <v>8520</v>
      </c>
      <c r="D248" t="s">
        <v>745</v>
      </c>
      <c r="E248" t="s">
        <v>8555</v>
      </c>
      <c r="F248" t="s">
        <v>8567</v>
      </c>
      <c r="G248" s="11"/>
      <c r="H248" s="11"/>
    </row>
    <row r="249" spans="1:8" x14ac:dyDescent="0.2">
      <c r="A249" t="str">
        <f t="shared" si="5"/>
        <v>R1H1214E RLH</v>
      </c>
      <c r="B249" t="s">
        <v>50</v>
      </c>
      <c r="C249" t="s">
        <v>8520</v>
      </c>
      <c r="D249" t="s">
        <v>745</v>
      </c>
      <c r="E249" t="s">
        <v>8555</v>
      </c>
      <c r="F249" t="s">
        <v>8568</v>
      </c>
      <c r="G249" s="11"/>
      <c r="H249" s="11"/>
    </row>
    <row r="250" spans="1:8" x14ac:dyDescent="0.2">
      <c r="A250" t="str">
        <f t="shared" si="5"/>
        <v>R1H1214F RLH</v>
      </c>
      <c r="B250" t="s">
        <v>50</v>
      </c>
      <c r="C250" t="s">
        <v>8520</v>
      </c>
      <c r="D250" t="s">
        <v>745</v>
      </c>
      <c r="E250" t="s">
        <v>8555</v>
      </c>
      <c r="F250" t="s">
        <v>8569</v>
      </c>
      <c r="G250" s="11"/>
      <c r="H250" s="11"/>
    </row>
    <row r="251" spans="1:8" x14ac:dyDescent="0.2">
      <c r="A251" t="str">
        <f t="shared" si="5"/>
        <v>R1H123D RLH</v>
      </c>
      <c r="B251" t="s">
        <v>50</v>
      </c>
      <c r="C251" t="s">
        <v>8520</v>
      </c>
      <c r="D251" t="s">
        <v>745</v>
      </c>
      <c r="E251" t="s">
        <v>8555</v>
      </c>
      <c r="F251" t="s">
        <v>8570</v>
      </c>
      <c r="G251" s="11"/>
      <c r="H251" s="11"/>
    </row>
    <row r="252" spans="1:8" x14ac:dyDescent="0.2">
      <c r="A252" t="str">
        <f t="shared" si="5"/>
        <v>R1H123E RLH</v>
      </c>
      <c r="B252" t="s">
        <v>50</v>
      </c>
      <c r="C252" t="s">
        <v>8520</v>
      </c>
      <c r="D252" t="s">
        <v>745</v>
      </c>
      <c r="E252" t="s">
        <v>8555</v>
      </c>
      <c r="F252" t="s">
        <v>8571</v>
      </c>
      <c r="G252" s="11"/>
      <c r="H252" s="11"/>
    </row>
    <row r="253" spans="1:8" x14ac:dyDescent="0.2">
      <c r="A253" t="str">
        <f t="shared" si="5"/>
        <v>R1H123F RLH</v>
      </c>
      <c r="B253" t="s">
        <v>50</v>
      </c>
      <c r="C253" t="s">
        <v>8520</v>
      </c>
      <c r="D253" t="s">
        <v>745</v>
      </c>
      <c r="E253" t="s">
        <v>8555</v>
      </c>
      <c r="F253" t="s">
        <v>8572</v>
      </c>
      <c r="G253" s="11"/>
      <c r="H253" s="11"/>
    </row>
    <row r="254" spans="1:8" x14ac:dyDescent="0.2">
      <c r="A254" t="str">
        <f t="shared" si="5"/>
        <v>R1H124E RLH</v>
      </c>
      <c r="B254" t="s">
        <v>50</v>
      </c>
      <c r="C254" t="s">
        <v>8520</v>
      </c>
      <c r="D254" t="s">
        <v>745</v>
      </c>
      <c r="E254" t="s">
        <v>8555</v>
      </c>
      <c r="F254" t="s">
        <v>8573</v>
      </c>
      <c r="G254" s="11"/>
      <c r="H254" s="11"/>
    </row>
    <row r="255" spans="1:8" x14ac:dyDescent="0.2">
      <c r="A255" t="str">
        <f t="shared" si="5"/>
        <v>R1H126C RLH</v>
      </c>
      <c r="B255" t="s">
        <v>50</v>
      </c>
      <c r="C255" t="s">
        <v>8520</v>
      </c>
      <c r="D255" t="s">
        <v>745</v>
      </c>
      <c r="E255" t="s">
        <v>8555</v>
      </c>
      <c r="F255" t="s">
        <v>8574</v>
      </c>
      <c r="G255" s="11"/>
      <c r="H255" s="11"/>
    </row>
    <row r="256" spans="1:8" x14ac:dyDescent="0.2">
      <c r="A256" t="str">
        <f t="shared" si="5"/>
        <v>R1H126E &amp; 6F RLH</v>
      </c>
      <c r="B256" t="s">
        <v>50</v>
      </c>
      <c r="C256" t="s">
        <v>8520</v>
      </c>
      <c r="D256" t="s">
        <v>745</v>
      </c>
      <c r="E256" t="s">
        <v>8555</v>
      </c>
      <c r="F256" t="s">
        <v>8575</v>
      </c>
      <c r="G256" s="11"/>
      <c r="H256" s="11"/>
    </row>
    <row r="257" spans="1:8" x14ac:dyDescent="0.2">
      <c r="A257" t="str">
        <f t="shared" si="5"/>
        <v>R1H127C RLH</v>
      </c>
      <c r="B257" t="s">
        <v>50</v>
      </c>
      <c r="C257" t="s">
        <v>8520</v>
      </c>
      <c r="D257" t="s">
        <v>745</v>
      </c>
      <c r="E257" t="s">
        <v>8555</v>
      </c>
      <c r="F257" t="s">
        <v>8576</v>
      </c>
      <c r="G257" s="11"/>
      <c r="H257" s="11"/>
    </row>
    <row r="258" spans="1:8" x14ac:dyDescent="0.2">
      <c r="A258" t="str">
        <f t="shared" si="5"/>
        <v>R1H127D RLH</v>
      </c>
      <c r="B258" t="s">
        <v>50</v>
      </c>
      <c r="C258" t="s">
        <v>8520</v>
      </c>
      <c r="D258" t="s">
        <v>745</v>
      </c>
      <c r="E258" t="s">
        <v>8555</v>
      </c>
      <c r="F258" t="s">
        <v>8577</v>
      </c>
      <c r="G258" s="11"/>
      <c r="H258" s="11"/>
    </row>
    <row r="259" spans="1:8" x14ac:dyDescent="0.2">
      <c r="A259" t="str">
        <f t="shared" si="5"/>
        <v>R1H127E NORTH RLH</v>
      </c>
      <c r="B259" t="s">
        <v>50</v>
      </c>
      <c r="C259" t="s">
        <v>8520</v>
      </c>
      <c r="D259" t="s">
        <v>745</v>
      </c>
      <c r="E259" t="s">
        <v>8555</v>
      </c>
      <c r="F259" t="s">
        <v>8578</v>
      </c>
      <c r="G259" s="11"/>
      <c r="H259" s="11"/>
    </row>
    <row r="260" spans="1:8" x14ac:dyDescent="0.2">
      <c r="A260" t="str">
        <f t="shared" si="5"/>
        <v>R1H127E RLH</v>
      </c>
      <c r="B260" t="s">
        <v>50</v>
      </c>
      <c r="C260" t="s">
        <v>8520</v>
      </c>
      <c r="D260" t="s">
        <v>745</v>
      </c>
      <c r="E260" t="s">
        <v>8555</v>
      </c>
      <c r="F260" t="s">
        <v>8579</v>
      </c>
      <c r="G260" s="11"/>
      <c r="H260" s="11"/>
    </row>
    <row r="261" spans="1:8" x14ac:dyDescent="0.2">
      <c r="A261" t="str">
        <f t="shared" si="5"/>
        <v>R1H127F RLH</v>
      </c>
      <c r="B261" t="s">
        <v>50</v>
      </c>
      <c r="C261" t="s">
        <v>8520</v>
      </c>
      <c r="D261" t="s">
        <v>745</v>
      </c>
      <c r="E261" t="s">
        <v>8555</v>
      </c>
      <c r="F261" t="s">
        <v>8580</v>
      </c>
      <c r="G261" s="11"/>
      <c r="H261" s="11"/>
    </row>
    <row r="262" spans="1:8" x14ac:dyDescent="0.2">
      <c r="A262" t="str">
        <f t="shared" si="5"/>
        <v>R1H128C RLH</v>
      </c>
      <c r="B262" t="s">
        <v>50</v>
      </c>
      <c r="C262" t="s">
        <v>8520</v>
      </c>
      <c r="D262" t="s">
        <v>745</v>
      </c>
      <c r="E262" t="s">
        <v>8555</v>
      </c>
      <c r="F262" t="s">
        <v>8581</v>
      </c>
      <c r="G262" s="11"/>
      <c r="H262" s="11"/>
    </row>
    <row r="263" spans="1:8" x14ac:dyDescent="0.2">
      <c r="A263" t="str">
        <f t="shared" si="5"/>
        <v>R1H128D RLH</v>
      </c>
      <c r="B263" t="s">
        <v>50</v>
      </c>
      <c r="C263" t="s">
        <v>8520</v>
      </c>
      <c r="D263" t="s">
        <v>745</v>
      </c>
      <c r="E263" t="s">
        <v>8555</v>
      </c>
      <c r="F263" t="s">
        <v>8582</v>
      </c>
      <c r="G263" s="11"/>
      <c r="H263" s="11"/>
    </row>
    <row r="264" spans="1:8" x14ac:dyDescent="0.2">
      <c r="A264" t="str">
        <f t="shared" si="5"/>
        <v>R1H128F RLH</v>
      </c>
      <c r="B264" t="s">
        <v>50</v>
      </c>
      <c r="C264" t="s">
        <v>8520</v>
      </c>
      <c r="D264" t="s">
        <v>745</v>
      </c>
      <c r="E264" t="s">
        <v>8555</v>
      </c>
      <c r="F264" t="s">
        <v>8583</v>
      </c>
      <c r="G264" s="11"/>
      <c r="H264" s="11"/>
    </row>
    <row r="265" spans="1:8" x14ac:dyDescent="0.2">
      <c r="A265" t="str">
        <f t="shared" si="5"/>
        <v>R1H129E HDU RLH</v>
      </c>
      <c r="B265" t="s">
        <v>50</v>
      </c>
      <c r="C265" t="s">
        <v>8520</v>
      </c>
      <c r="D265" t="s">
        <v>745</v>
      </c>
      <c r="E265" t="s">
        <v>8555</v>
      </c>
      <c r="F265" t="s">
        <v>8584</v>
      </c>
      <c r="G265" s="11"/>
      <c r="H265" s="11"/>
    </row>
    <row r="266" spans="1:8" x14ac:dyDescent="0.2">
      <c r="A266" t="str">
        <f t="shared" si="5"/>
        <v>R1H129E RLH</v>
      </c>
      <c r="B266" t="s">
        <v>50</v>
      </c>
      <c r="C266" t="s">
        <v>8520</v>
      </c>
      <c r="D266" t="s">
        <v>745</v>
      </c>
      <c r="E266" t="s">
        <v>8555</v>
      </c>
      <c r="F266" t="s">
        <v>8585</v>
      </c>
      <c r="G266" s="11"/>
      <c r="H266" s="11"/>
    </row>
    <row r="267" spans="1:8" x14ac:dyDescent="0.2">
      <c r="A267" t="str">
        <f t="shared" si="5"/>
        <v>R1H129F RLH</v>
      </c>
      <c r="B267" t="s">
        <v>50</v>
      </c>
      <c r="C267" t="s">
        <v>8520</v>
      </c>
      <c r="D267" t="s">
        <v>745</v>
      </c>
      <c r="E267" t="s">
        <v>8555</v>
      </c>
      <c r="F267" t="s">
        <v>8586</v>
      </c>
      <c r="G267" s="11"/>
      <c r="H267" s="11"/>
    </row>
    <row r="268" spans="1:8" x14ac:dyDescent="0.2">
      <c r="A268" t="str">
        <f t="shared" si="5"/>
        <v>R1HKHAAU WXH</v>
      </c>
      <c r="B268" t="s">
        <v>50</v>
      </c>
      <c r="C268" t="s">
        <v>8520</v>
      </c>
      <c r="D268" t="s">
        <v>749</v>
      </c>
      <c r="E268" t="s">
        <v>8587</v>
      </c>
      <c r="F268" t="s">
        <v>8588</v>
      </c>
      <c r="G268" s="11"/>
      <c r="H268" s="11"/>
    </row>
    <row r="269" spans="1:8" x14ac:dyDescent="0.2">
      <c r="A269" t="str">
        <f t="shared" si="5"/>
        <v>R1HKHACACIA</v>
      </c>
      <c r="B269" t="s">
        <v>50</v>
      </c>
      <c r="C269" t="s">
        <v>8520</v>
      </c>
      <c r="D269" t="s">
        <v>749</v>
      </c>
      <c r="E269" t="s">
        <v>8587</v>
      </c>
      <c r="F269" t="s">
        <v>8589</v>
      </c>
      <c r="G269" s="11"/>
      <c r="H269" s="11"/>
    </row>
    <row r="270" spans="1:8" x14ac:dyDescent="0.2">
      <c r="A270" t="str">
        <f t="shared" si="5"/>
        <v>R1HKHACORN</v>
      </c>
      <c r="B270" t="s">
        <v>50</v>
      </c>
      <c r="C270" t="s">
        <v>8520</v>
      </c>
      <c r="D270" t="s">
        <v>749</v>
      </c>
      <c r="E270" t="s">
        <v>8587</v>
      </c>
      <c r="F270" t="s">
        <v>8590</v>
      </c>
      <c r="G270" s="11"/>
      <c r="H270" s="11"/>
    </row>
    <row r="271" spans="1:8" x14ac:dyDescent="0.2">
      <c r="A271" t="str">
        <f t="shared" si="5"/>
        <v>R1HKHBIRCH</v>
      </c>
      <c r="B271" t="s">
        <v>50</v>
      </c>
      <c r="C271" t="s">
        <v>8520</v>
      </c>
      <c r="D271" t="s">
        <v>749</v>
      </c>
      <c r="E271" t="s">
        <v>8587</v>
      </c>
      <c r="F271" t="s">
        <v>8591</v>
      </c>
      <c r="G271" s="11"/>
      <c r="H271" s="11"/>
    </row>
    <row r="272" spans="1:8" x14ac:dyDescent="0.2">
      <c r="A272" t="str">
        <f t="shared" si="5"/>
        <v>R1HKHBLACKTHORN</v>
      </c>
      <c r="B272" t="s">
        <v>50</v>
      </c>
      <c r="C272" t="s">
        <v>8520</v>
      </c>
      <c r="D272" t="s">
        <v>749</v>
      </c>
      <c r="E272" t="s">
        <v>8587</v>
      </c>
      <c r="F272" t="s">
        <v>8592</v>
      </c>
      <c r="G272" s="11"/>
      <c r="H272" s="11"/>
    </row>
    <row r="273" spans="1:8" x14ac:dyDescent="0.2">
      <c r="A273" t="str">
        <f t="shared" si="5"/>
        <v>R1HKHBracken</v>
      </c>
      <c r="B273" t="s">
        <v>50</v>
      </c>
      <c r="C273" t="s">
        <v>8520</v>
      </c>
      <c r="D273" t="s">
        <v>749</v>
      </c>
      <c r="E273" t="s">
        <v>8587</v>
      </c>
      <c r="F273" t="s">
        <v>8594</v>
      </c>
      <c r="G273" s="11"/>
      <c r="H273" s="11"/>
    </row>
    <row r="274" spans="1:8" x14ac:dyDescent="0.2">
      <c r="A274" t="str">
        <f t="shared" si="5"/>
        <v>R1HKHCEDAR</v>
      </c>
      <c r="B274" t="s">
        <v>50</v>
      </c>
      <c r="C274" t="s">
        <v>8520</v>
      </c>
      <c r="D274" t="s">
        <v>749</v>
      </c>
      <c r="E274" t="s">
        <v>8587</v>
      </c>
      <c r="F274" t="s">
        <v>8595</v>
      </c>
      <c r="G274" s="11"/>
      <c r="H274" s="11"/>
    </row>
    <row r="275" spans="1:8" x14ac:dyDescent="0.2">
      <c r="A275" t="str">
        <f t="shared" si="5"/>
        <v>R1HKHCHESTNUT</v>
      </c>
      <c r="B275" t="s">
        <v>50</v>
      </c>
      <c r="C275" t="s">
        <v>8520</v>
      </c>
      <c r="D275" t="s">
        <v>749</v>
      </c>
      <c r="E275" t="s">
        <v>8587</v>
      </c>
      <c r="F275" t="s">
        <v>8596</v>
      </c>
      <c r="G275" s="11"/>
      <c r="H275" s="11"/>
    </row>
    <row r="276" spans="1:8" x14ac:dyDescent="0.2">
      <c r="A276" t="str">
        <f t="shared" si="5"/>
        <v>R1HKHCONIFER</v>
      </c>
      <c r="B276" t="s">
        <v>50</v>
      </c>
      <c r="C276" t="s">
        <v>8520</v>
      </c>
      <c r="D276" t="s">
        <v>749</v>
      </c>
      <c r="E276" t="s">
        <v>8587</v>
      </c>
      <c r="F276" t="s">
        <v>8597</v>
      </c>
      <c r="G276" s="11"/>
      <c r="H276" s="11"/>
    </row>
    <row r="277" spans="1:8" x14ac:dyDescent="0.2">
      <c r="A277" t="str">
        <f t="shared" si="5"/>
        <v>R1HKHCURIE</v>
      </c>
      <c r="B277" t="s">
        <v>50</v>
      </c>
      <c r="C277" t="s">
        <v>8520</v>
      </c>
      <c r="D277" t="s">
        <v>749</v>
      </c>
      <c r="E277" t="s">
        <v>8587</v>
      </c>
      <c r="F277" t="s">
        <v>8598</v>
      </c>
      <c r="G277" s="11"/>
      <c r="H277" s="11"/>
    </row>
    <row r="278" spans="1:8" x14ac:dyDescent="0.2">
      <c r="A278" t="str">
        <f t="shared" si="5"/>
        <v>R1HKHDELIVERY SUITE WXH</v>
      </c>
      <c r="B278" t="s">
        <v>50</v>
      </c>
      <c r="C278" t="s">
        <v>8520</v>
      </c>
      <c r="D278" t="s">
        <v>749</v>
      </c>
      <c r="E278" t="s">
        <v>8587</v>
      </c>
      <c r="F278" t="s">
        <v>8599</v>
      </c>
      <c r="G278" s="11"/>
      <c r="H278" s="11"/>
    </row>
    <row r="279" spans="1:8" x14ac:dyDescent="0.2">
      <c r="A279" t="str">
        <f t="shared" si="5"/>
        <v>R1HKHELIZABETH</v>
      </c>
      <c r="B279" t="s">
        <v>50</v>
      </c>
      <c r="C279" t="s">
        <v>8520</v>
      </c>
      <c r="D279" t="s">
        <v>749</v>
      </c>
      <c r="E279" t="s">
        <v>8587</v>
      </c>
      <c r="F279" t="s">
        <v>8600</v>
      </c>
      <c r="G279" s="11"/>
      <c r="H279" s="11"/>
    </row>
    <row r="280" spans="1:8" x14ac:dyDescent="0.2">
      <c r="A280" t="str">
        <f t="shared" si="5"/>
        <v>R1HKHFARADAY</v>
      </c>
      <c r="B280" t="s">
        <v>50</v>
      </c>
      <c r="C280" t="s">
        <v>8520</v>
      </c>
      <c r="D280" t="s">
        <v>749</v>
      </c>
      <c r="E280" t="s">
        <v>8587</v>
      </c>
      <c r="F280" t="s">
        <v>8601</v>
      </c>
      <c r="G280" s="11"/>
      <c r="H280" s="11"/>
    </row>
    <row r="281" spans="1:8" x14ac:dyDescent="0.2">
      <c r="A281" t="str">
        <f t="shared" si="5"/>
        <v>R1HKHFrail Elderly WXH</v>
      </c>
      <c r="B281" t="s">
        <v>50</v>
      </c>
      <c r="C281" t="s">
        <v>8520</v>
      </c>
      <c r="D281" t="s">
        <v>749</v>
      </c>
      <c r="E281" t="s">
        <v>8587</v>
      </c>
      <c r="F281" t="s">
        <v>8602</v>
      </c>
      <c r="G281" s="11"/>
      <c r="H281" s="11"/>
    </row>
    <row r="282" spans="1:8" x14ac:dyDescent="0.2">
      <c r="A282" t="str">
        <f t="shared" si="5"/>
        <v>R1HKHICU WXH</v>
      </c>
      <c r="B282" t="s">
        <v>50</v>
      </c>
      <c r="C282" t="s">
        <v>8520</v>
      </c>
      <c r="D282" t="s">
        <v>749</v>
      </c>
      <c r="E282" t="s">
        <v>8587</v>
      </c>
      <c r="F282" t="s">
        <v>8603</v>
      </c>
      <c r="G282" s="11"/>
      <c r="H282" s="11"/>
    </row>
    <row r="283" spans="1:8" x14ac:dyDescent="0.2">
      <c r="A283" t="str">
        <f t="shared" si="5"/>
        <v>R1HKHMARGARET</v>
      </c>
      <c r="B283" t="s">
        <v>50</v>
      </c>
      <c r="C283" t="s">
        <v>8520</v>
      </c>
      <c r="D283" t="s">
        <v>749</v>
      </c>
      <c r="E283" t="s">
        <v>8587</v>
      </c>
      <c r="F283" t="s">
        <v>8604</v>
      </c>
      <c r="G283" s="11"/>
      <c r="H283" s="11"/>
    </row>
    <row r="284" spans="1:8" x14ac:dyDescent="0.2">
      <c r="A284" t="str">
        <f t="shared" si="5"/>
        <v>R1HKHMary</v>
      </c>
      <c r="B284" t="s">
        <v>50</v>
      </c>
      <c r="C284" t="s">
        <v>8520</v>
      </c>
      <c r="D284" t="s">
        <v>749</v>
      </c>
      <c r="E284" t="s">
        <v>8587</v>
      </c>
      <c r="F284" t="s">
        <v>8605</v>
      </c>
      <c r="G284" s="11"/>
      <c r="H284" s="11"/>
    </row>
    <row r="285" spans="1:8" x14ac:dyDescent="0.2">
      <c r="A285" t="str">
        <f t="shared" si="5"/>
        <v>R1HKHMIDWIFERY WXH</v>
      </c>
      <c r="B285" t="s">
        <v>50</v>
      </c>
      <c r="C285" t="s">
        <v>8520</v>
      </c>
      <c r="D285" t="s">
        <v>749</v>
      </c>
      <c r="E285" t="s">
        <v>8587</v>
      </c>
      <c r="F285" t="s">
        <v>8606</v>
      </c>
      <c r="G285" s="11"/>
      <c r="H285" s="11"/>
    </row>
    <row r="286" spans="1:8" x14ac:dyDescent="0.2">
      <c r="A286" t="str">
        <f t="shared" si="5"/>
        <v>R1HKHMULBERRY</v>
      </c>
      <c r="B286" t="s">
        <v>50</v>
      </c>
      <c r="C286" t="s">
        <v>8520</v>
      </c>
      <c r="D286" t="s">
        <v>749</v>
      </c>
      <c r="E286" t="s">
        <v>8587</v>
      </c>
      <c r="F286" t="s">
        <v>8607</v>
      </c>
      <c r="G286" s="11"/>
      <c r="H286" s="11"/>
    </row>
    <row r="287" spans="1:8" x14ac:dyDescent="0.2">
      <c r="A287" t="str">
        <f t="shared" si="5"/>
        <v>R1HKHNEONATAL WXH</v>
      </c>
      <c r="B287" t="s">
        <v>50</v>
      </c>
      <c r="C287" t="s">
        <v>8520</v>
      </c>
      <c r="D287" t="s">
        <v>749</v>
      </c>
      <c r="E287" t="s">
        <v>8587</v>
      </c>
      <c r="F287" t="s">
        <v>8608</v>
      </c>
      <c r="G287" s="11"/>
      <c r="H287" s="11"/>
    </row>
    <row r="288" spans="1:8" x14ac:dyDescent="0.2">
      <c r="A288" t="str">
        <f t="shared" si="5"/>
        <v>R1HKHNIGHTINGALE</v>
      </c>
      <c r="B288" t="s">
        <v>50</v>
      </c>
      <c r="C288" t="s">
        <v>8520</v>
      </c>
      <c r="D288" t="s">
        <v>749</v>
      </c>
      <c r="E288" t="s">
        <v>8587</v>
      </c>
      <c r="F288" t="s">
        <v>8609</v>
      </c>
      <c r="G288" s="11"/>
      <c r="H288" s="11"/>
    </row>
    <row r="289" spans="1:8" x14ac:dyDescent="0.2">
      <c r="A289" t="str">
        <f t="shared" si="5"/>
        <v>R1HKHPEACE</v>
      </c>
      <c r="B289" t="s">
        <v>50</v>
      </c>
      <c r="C289" t="s">
        <v>8520</v>
      </c>
      <c r="D289" t="s">
        <v>749</v>
      </c>
      <c r="E289" t="s">
        <v>8587</v>
      </c>
      <c r="F289" t="s">
        <v>8610</v>
      </c>
      <c r="G289" s="11"/>
      <c r="H289" s="11"/>
    </row>
    <row r="290" spans="1:8" x14ac:dyDescent="0.2">
      <c r="A290" t="str">
        <f t="shared" si="5"/>
        <v>R1HKHPOPLAR</v>
      </c>
      <c r="B290" t="s">
        <v>50</v>
      </c>
      <c r="C290" t="s">
        <v>8520</v>
      </c>
      <c r="D290" t="s">
        <v>749</v>
      </c>
      <c r="E290" t="s">
        <v>8587</v>
      </c>
      <c r="F290" t="s">
        <v>8611</v>
      </c>
      <c r="G290" s="11"/>
      <c r="H290" s="11"/>
    </row>
    <row r="291" spans="1:8" x14ac:dyDescent="0.2">
      <c r="A291" t="str">
        <f t="shared" si="5"/>
        <v>R1HKHPRIMROSE</v>
      </c>
      <c r="B291" t="s">
        <v>50</v>
      </c>
      <c r="C291" t="s">
        <v>8520</v>
      </c>
      <c r="D291" t="s">
        <v>749</v>
      </c>
      <c r="E291" t="s">
        <v>8587</v>
      </c>
      <c r="F291" t="s">
        <v>8612</v>
      </c>
      <c r="G291" s="11"/>
      <c r="H291" s="11"/>
    </row>
    <row r="292" spans="1:8" x14ac:dyDescent="0.2">
      <c r="A292" t="str">
        <f t="shared" si="5"/>
        <v>R1HKHROWAN</v>
      </c>
      <c r="B292" t="s">
        <v>50</v>
      </c>
      <c r="C292" t="s">
        <v>8520</v>
      </c>
      <c r="D292" t="s">
        <v>749</v>
      </c>
      <c r="E292" t="s">
        <v>8587</v>
      </c>
      <c r="F292" t="s">
        <v>1690</v>
      </c>
      <c r="G292" s="11"/>
      <c r="H292" s="11"/>
    </row>
    <row r="293" spans="1:8" x14ac:dyDescent="0.2">
      <c r="A293" t="str">
        <f t="shared" si="5"/>
        <v>R1HKHSAGE</v>
      </c>
      <c r="B293" t="s">
        <v>50</v>
      </c>
      <c r="C293" t="s">
        <v>8520</v>
      </c>
      <c r="D293" t="s">
        <v>749</v>
      </c>
      <c r="E293" t="s">
        <v>8587</v>
      </c>
      <c r="F293" t="s">
        <v>8613</v>
      </c>
      <c r="G293" s="11"/>
      <c r="H293" s="11"/>
    </row>
    <row r="294" spans="1:8" x14ac:dyDescent="0.2">
      <c r="A294" t="str">
        <f t="shared" si="5"/>
        <v>R1HKHSYCAMORE</v>
      </c>
      <c r="B294" t="s">
        <v>50</v>
      </c>
      <c r="C294" t="s">
        <v>8520</v>
      </c>
      <c r="D294" t="s">
        <v>749</v>
      </c>
      <c r="E294" t="s">
        <v>8587</v>
      </c>
      <c r="F294" t="s">
        <v>8614</v>
      </c>
      <c r="G294" s="11"/>
      <c r="H294" s="11"/>
    </row>
    <row r="295" spans="1:8" x14ac:dyDescent="0.2">
      <c r="A295" t="str">
        <f t="shared" si="5"/>
        <v>R1HKHSYRINGA</v>
      </c>
      <c r="B295" t="s">
        <v>50</v>
      </c>
      <c r="C295" t="s">
        <v>8520</v>
      </c>
      <c r="D295" t="s">
        <v>749</v>
      </c>
      <c r="E295" t="s">
        <v>8587</v>
      </c>
      <c r="F295" t="s">
        <v>8615</v>
      </c>
      <c r="G295" s="11"/>
      <c r="H295" s="11"/>
    </row>
    <row r="296" spans="1:8" x14ac:dyDescent="0.2">
      <c r="A296" t="str">
        <f t="shared" si="5"/>
        <v>R1HKHVICTORY</v>
      </c>
      <c r="B296" t="s">
        <v>50</v>
      </c>
      <c r="C296" t="s">
        <v>8520</v>
      </c>
      <c r="D296" t="s">
        <v>749</v>
      </c>
      <c r="E296" t="s">
        <v>8587</v>
      </c>
      <c r="F296" t="s">
        <v>8616</v>
      </c>
      <c r="G296" s="11"/>
      <c r="H296" s="11"/>
    </row>
    <row r="297" spans="1:8" x14ac:dyDescent="0.2">
      <c r="A297" t="str">
        <f t="shared" si="5"/>
        <v>RC979Arnold Whitchurch</v>
      </c>
      <c r="B297" t="s">
        <v>133</v>
      </c>
      <c r="C297" t="s">
        <v>14144</v>
      </c>
      <c r="D297" t="s">
        <v>14145</v>
      </c>
      <c r="E297" t="s">
        <v>1037</v>
      </c>
      <c r="F297" t="s">
        <v>8642</v>
      </c>
      <c r="G297" s="11"/>
      <c r="H297" s="11"/>
    </row>
    <row r="298" spans="1:8" x14ac:dyDescent="0.2">
      <c r="A298" t="str">
        <f t="shared" si="5"/>
        <v>RC979Coronary Care Unit</v>
      </c>
      <c r="B298" t="s">
        <v>133</v>
      </c>
      <c r="C298" t="s">
        <v>14144</v>
      </c>
      <c r="D298" t="s">
        <v>14145</v>
      </c>
      <c r="E298" t="s">
        <v>1037</v>
      </c>
      <c r="F298" t="s">
        <v>8643</v>
      </c>
      <c r="G298" s="11"/>
      <c r="H298" s="11"/>
    </row>
    <row r="299" spans="1:8" x14ac:dyDescent="0.2">
      <c r="A299" t="str">
        <f t="shared" si="5"/>
        <v>RC979Critical Care Complex</v>
      </c>
      <c r="B299" t="s">
        <v>133</v>
      </c>
      <c r="C299" t="s">
        <v>14144</v>
      </c>
      <c r="D299" t="s">
        <v>14145</v>
      </c>
      <c r="E299" t="s">
        <v>1037</v>
      </c>
      <c r="F299" t="s">
        <v>8644</v>
      </c>
      <c r="G299" s="11"/>
      <c r="H299" s="11"/>
    </row>
    <row r="300" spans="1:8" x14ac:dyDescent="0.2">
      <c r="A300" t="str">
        <f t="shared" si="5"/>
        <v>RC979Elizabeth</v>
      </c>
      <c r="B300" t="s">
        <v>133</v>
      </c>
      <c r="C300" t="s">
        <v>14144</v>
      </c>
      <c r="D300" t="s">
        <v>14145</v>
      </c>
      <c r="E300" t="s">
        <v>1037</v>
      </c>
      <c r="F300" t="s">
        <v>8645</v>
      </c>
      <c r="G300" s="11"/>
      <c r="H300" s="11"/>
    </row>
    <row r="301" spans="1:8" x14ac:dyDescent="0.2">
      <c r="A301" t="str">
        <f t="shared" ref="A301:A364" si="6">CONCATENATE(D301,F301)</f>
        <v>RC979Godber</v>
      </c>
      <c r="B301" t="s">
        <v>133</v>
      </c>
      <c r="C301" t="s">
        <v>14144</v>
      </c>
      <c r="D301" t="s">
        <v>14145</v>
      </c>
      <c r="E301" t="s">
        <v>1037</v>
      </c>
      <c r="F301" t="s">
        <v>8646</v>
      </c>
      <c r="G301" s="11"/>
      <c r="H301" s="11"/>
    </row>
    <row r="302" spans="1:8" x14ac:dyDescent="0.2">
      <c r="A302" t="str">
        <f t="shared" si="6"/>
        <v>RC979Harpur</v>
      </c>
      <c r="B302" t="s">
        <v>133</v>
      </c>
      <c r="C302" t="s">
        <v>14144</v>
      </c>
      <c r="D302" t="s">
        <v>14145</v>
      </c>
      <c r="E302" t="s">
        <v>1037</v>
      </c>
      <c r="F302" t="s">
        <v>8647</v>
      </c>
      <c r="G302" s="11"/>
      <c r="H302" s="11"/>
    </row>
    <row r="303" spans="1:8" x14ac:dyDescent="0.2">
      <c r="A303" t="str">
        <f t="shared" si="6"/>
        <v>RC979Howard Surgical</v>
      </c>
      <c r="B303" t="s">
        <v>133</v>
      </c>
      <c r="C303" t="s">
        <v>14144</v>
      </c>
      <c r="D303" t="s">
        <v>14145</v>
      </c>
      <c r="E303" t="s">
        <v>1037</v>
      </c>
      <c r="F303" t="s">
        <v>8648</v>
      </c>
      <c r="G303" s="11"/>
      <c r="H303" s="11"/>
    </row>
    <row r="304" spans="1:8" x14ac:dyDescent="0.2">
      <c r="A304" t="str">
        <f t="shared" si="6"/>
        <v>RC979Meadow bank</v>
      </c>
      <c r="B304" t="s">
        <v>133</v>
      </c>
      <c r="C304" t="s">
        <v>14144</v>
      </c>
      <c r="D304" t="s">
        <v>14145</v>
      </c>
      <c r="E304" t="s">
        <v>1037</v>
      </c>
      <c r="F304" t="s">
        <v>8649</v>
      </c>
      <c r="G304" s="11"/>
      <c r="H304" s="11"/>
    </row>
    <row r="305" spans="1:8" x14ac:dyDescent="0.2">
      <c r="A305" t="str">
        <f t="shared" si="6"/>
        <v>RC979Orchard Gynae</v>
      </c>
      <c r="B305" t="s">
        <v>133</v>
      </c>
      <c r="C305" t="s">
        <v>14144</v>
      </c>
      <c r="D305" t="s">
        <v>14145</v>
      </c>
      <c r="E305" t="s">
        <v>1037</v>
      </c>
      <c r="F305" t="s">
        <v>8650</v>
      </c>
      <c r="G305" s="11"/>
      <c r="H305" s="11"/>
    </row>
    <row r="306" spans="1:8" x14ac:dyDescent="0.2">
      <c r="A306" t="str">
        <f t="shared" si="6"/>
        <v>RC979Orchard Maternity/Delivery</v>
      </c>
      <c r="B306" t="s">
        <v>133</v>
      </c>
      <c r="C306" t="s">
        <v>14144</v>
      </c>
      <c r="D306" t="s">
        <v>14145</v>
      </c>
      <c r="E306" t="s">
        <v>1037</v>
      </c>
      <c r="F306" t="s">
        <v>8651</v>
      </c>
      <c r="G306" s="11"/>
      <c r="H306" s="11"/>
    </row>
    <row r="307" spans="1:8" x14ac:dyDescent="0.2">
      <c r="A307" t="str">
        <f t="shared" si="6"/>
        <v>RC979Pilgrim</v>
      </c>
      <c r="B307" t="s">
        <v>133</v>
      </c>
      <c r="C307" t="s">
        <v>14144</v>
      </c>
      <c r="D307" t="s">
        <v>14145</v>
      </c>
      <c r="E307" t="s">
        <v>1037</v>
      </c>
      <c r="F307" t="s">
        <v>8652</v>
      </c>
      <c r="G307" s="11"/>
      <c r="H307" s="11"/>
    </row>
    <row r="308" spans="1:8" x14ac:dyDescent="0.2">
      <c r="A308" t="str">
        <f t="shared" si="6"/>
        <v>RC979Reginald Hart</v>
      </c>
      <c r="B308" t="s">
        <v>133</v>
      </c>
      <c r="C308" t="s">
        <v>14144</v>
      </c>
      <c r="D308" t="s">
        <v>14145</v>
      </c>
      <c r="E308" t="s">
        <v>1037</v>
      </c>
      <c r="F308" t="s">
        <v>8653</v>
      </c>
      <c r="G308" s="11"/>
      <c r="H308" s="11"/>
    </row>
    <row r="309" spans="1:8" x14ac:dyDescent="0.2">
      <c r="A309" t="str">
        <f t="shared" si="6"/>
        <v>RC979Richard Wells</v>
      </c>
      <c r="B309" t="s">
        <v>133</v>
      </c>
      <c r="C309" t="s">
        <v>14144</v>
      </c>
      <c r="D309" t="s">
        <v>14145</v>
      </c>
      <c r="E309" t="s">
        <v>1037</v>
      </c>
      <c r="F309" t="s">
        <v>8654</v>
      </c>
      <c r="G309" s="11"/>
      <c r="H309" s="11"/>
    </row>
    <row r="310" spans="1:8" x14ac:dyDescent="0.2">
      <c r="A310" t="str">
        <f t="shared" si="6"/>
        <v>RC979Riverbank</v>
      </c>
      <c r="B310" t="s">
        <v>133</v>
      </c>
      <c r="C310" t="s">
        <v>14144</v>
      </c>
      <c r="D310" t="s">
        <v>14145</v>
      </c>
      <c r="E310" t="s">
        <v>1037</v>
      </c>
      <c r="F310" t="s">
        <v>8655</v>
      </c>
      <c r="G310" s="11"/>
      <c r="H310" s="11"/>
    </row>
    <row r="311" spans="1:8" x14ac:dyDescent="0.2">
      <c r="A311" t="str">
        <f t="shared" si="6"/>
        <v>RC979Russell</v>
      </c>
      <c r="B311" t="s">
        <v>133</v>
      </c>
      <c r="C311" t="s">
        <v>14144</v>
      </c>
      <c r="D311" t="s">
        <v>14145</v>
      </c>
      <c r="E311" t="s">
        <v>1037</v>
      </c>
      <c r="F311" t="s">
        <v>8656</v>
      </c>
      <c r="G311" s="11"/>
      <c r="H311" s="11"/>
    </row>
    <row r="312" spans="1:8" x14ac:dyDescent="0.2">
      <c r="A312" t="str">
        <f t="shared" si="6"/>
        <v>RC979Shand</v>
      </c>
      <c r="B312" t="s">
        <v>133</v>
      </c>
      <c r="C312" t="s">
        <v>14144</v>
      </c>
      <c r="D312" t="s">
        <v>14145</v>
      </c>
      <c r="E312" t="s">
        <v>1037</v>
      </c>
      <c r="F312" t="s">
        <v>8657</v>
      </c>
      <c r="G312" s="11"/>
      <c r="H312" s="11"/>
    </row>
    <row r="313" spans="1:8" x14ac:dyDescent="0.2">
      <c r="A313" t="str">
        <f t="shared" si="6"/>
        <v>RC979Shuttleworth Medical</v>
      </c>
      <c r="B313" t="s">
        <v>133</v>
      </c>
      <c r="C313" t="s">
        <v>14144</v>
      </c>
      <c r="D313" t="s">
        <v>14145</v>
      </c>
      <c r="E313" t="s">
        <v>1037</v>
      </c>
      <c r="F313" t="s">
        <v>8658</v>
      </c>
      <c r="G313" s="11"/>
      <c r="H313" s="11"/>
    </row>
    <row r="314" spans="1:8" x14ac:dyDescent="0.2">
      <c r="A314" t="str">
        <f t="shared" si="6"/>
        <v>RC979Whitbread Medical</v>
      </c>
      <c r="B314" t="s">
        <v>133</v>
      </c>
      <c r="C314" t="s">
        <v>14144</v>
      </c>
      <c r="D314" t="s">
        <v>14145</v>
      </c>
      <c r="E314" t="s">
        <v>1037</v>
      </c>
      <c r="F314" t="s">
        <v>8659</v>
      </c>
      <c r="G314" s="11"/>
      <c r="H314" s="11"/>
    </row>
    <row r="315" spans="1:8" x14ac:dyDescent="0.2">
      <c r="A315" t="str">
        <f t="shared" si="6"/>
        <v>RC971CCU (Ward 6)</v>
      </c>
      <c r="B315" t="s">
        <v>133</v>
      </c>
      <c r="C315" t="s">
        <v>14144</v>
      </c>
      <c r="D315" t="s">
        <v>1038</v>
      </c>
      <c r="E315" t="s">
        <v>1039</v>
      </c>
      <c r="F315" t="s">
        <v>10991</v>
      </c>
      <c r="G315" s="11"/>
      <c r="H315" s="11"/>
    </row>
    <row r="316" spans="1:8" x14ac:dyDescent="0.2">
      <c r="A316" t="str">
        <f t="shared" si="6"/>
        <v>RC971Cobham Clinic</v>
      </c>
      <c r="B316" t="s">
        <v>133</v>
      </c>
      <c r="C316" t="s">
        <v>14144</v>
      </c>
      <c r="D316" t="s">
        <v>1038</v>
      </c>
      <c r="E316" t="s">
        <v>1039</v>
      </c>
      <c r="F316" t="s">
        <v>10992</v>
      </c>
      <c r="G316" s="11"/>
      <c r="H316" s="11"/>
    </row>
    <row r="317" spans="1:8" x14ac:dyDescent="0.2">
      <c r="A317" t="str">
        <f t="shared" si="6"/>
        <v>RC971EAU (Ward 1)</v>
      </c>
      <c r="B317" t="s">
        <v>133</v>
      </c>
      <c r="C317" t="s">
        <v>14144</v>
      </c>
      <c r="D317" t="s">
        <v>1038</v>
      </c>
      <c r="E317" t="s">
        <v>1039</v>
      </c>
      <c r="F317" t="s">
        <v>10993</v>
      </c>
      <c r="G317" s="11"/>
      <c r="H317" s="11"/>
    </row>
    <row r="318" spans="1:8" x14ac:dyDescent="0.2">
      <c r="A318" t="str">
        <f t="shared" si="6"/>
        <v>RC971EAU 2 (Ward 4)</v>
      </c>
      <c r="B318" t="s">
        <v>133</v>
      </c>
      <c r="C318" t="s">
        <v>14144</v>
      </c>
      <c r="D318" t="s">
        <v>1038</v>
      </c>
      <c r="E318" t="s">
        <v>1039</v>
      </c>
      <c r="F318" t="s">
        <v>10994</v>
      </c>
      <c r="G318" s="11"/>
      <c r="H318" s="11"/>
    </row>
    <row r="319" spans="1:8" x14ac:dyDescent="0.2">
      <c r="A319" t="str">
        <f t="shared" si="6"/>
        <v>RC971Female MSS (Ward 3)</v>
      </c>
      <c r="B319" t="s">
        <v>133</v>
      </c>
      <c r="C319" t="s">
        <v>14144</v>
      </c>
      <c r="D319" t="s">
        <v>1038</v>
      </c>
      <c r="E319" t="s">
        <v>1039</v>
      </c>
      <c r="F319" t="s">
        <v>10995</v>
      </c>
      <c r="G319" s="11"/>
      <c r="H319" s="11"/>
    </row>
    <row r="320" spans="1:8" x14ac:dyDescent="0.2">
      <c r="A320" t="str">
        <f t="shared" si="6"/>
        <v>RC971Haem Onc Unit</v>
      </c>
      <c r="B320" t="s">
        <v>133</v>
      </c>
      <c r="C320" t="s">
        <v>14144</v>
      </c>
      <c r="D320" t="s">
        <v>1038</v>
      </c>
      <c r="E320" t="s">
        <v>1039</v>
      </c>
      <c r="F320" t="s">
        <v>10996</v>
      </c>
      <c r="G320" s="11"/>
      <c r="H320" s="11"/>
    </row>
    <row r="321" spans="1:8" x14ac:dyDescent="0.2">
      <c r="A321" t="str">
        <f t="shared" si="6"/>
        <v>RC971HDU</v>
      </c>
      <c r="B321" t="s">
        <v>133</v>
      </c>
      <c r="C321" t="s">
        <v>14144</v>
      </c>
      <c r="D321" t="s">
        <v>1038</v>
      </c>
      <c r="E321" t="s">
        <v>1039</v>
      </c>
      <c r="F321" t="s">
        <v>9180</v>
      </c>
      <c r="G321" s="11"/>
      <c r="H321" s="11"/>
    </row>
    <row r="322" spans="1:8" x14ac:dyDescent="0.2">
      <c r="A322" t="str">
        <f t="shared" si="6"/>
        <v>RC971ITU</v>
      </c>
      <c r="B322" t="s">
        <v>133</v>
      </c>
      <c r="C322" t="s">
        <v>14144</v>
      </c>
      <c r="D322" t="s">
        <v>1038</v>
      </c>
      <c r="E322" t="s">
        <v>1039</v>
      </c>
      <c r="F322" t="s">
        <v>8398</v>
      </c>
      <c r="G322" s="11"/>
      <c r="H322" s="11"/>
    </row>
    <row r="323" spans="1:8" x14ac:dyDescent="0.2">
      <c r="A323" t="str">
        <f t="shared" si="6"/>
        <v>RC971Respiratory Ward (Ward 10)</v>
      </c>
      <c r="B323" t="s">
        <v>133</v>
      </c>
      <c r="C323" t="s">
        <v>14144</v>
      </c>
      <c r="D323" t="s">
        <v>1038</v>
      </c>
      <c r="E323" t="s">
        <v>1039</v>
      </c>
      <c r="F323" t="s">
        <v>10997</v>
      </c>
      <c r="G323" s="11"/>
      <c r="H323" s="11"/>
    </row>
    <row r="324" spans="1:8" x14ac:dyDescent="0.2">
      <c r="A324" t="str">
        <f t="shared" si="6"/>
        <v>RC971SCBU/ NICU</v>
      </c>
      <c r="B324" t="s">
        <v>133</v>
      </c>
      <c r="C324" t="s">
        <v>14144</v>
      </c>
      <c r="D324" t="s">
        <v>1038</v>
      </c>
      <c r="E324" t="s">
        <v>1039</v>
      </c>
      <c r="F324" t="s">
        <v>10998</v>
      </c>
      <c r="G324" s="11"/>
      <c r="H324" s="11"/>
    </row>
    <row r="325" spans="1:8" x14ac:dyDescent="0.2">
      <c r="A325" t="str">
        <f t="shared" si="6"/>
        <v>RC971Ward 11</v>
      </c>
      <c r="B325" t="s">
        <v>133</v>
      </c>
      <c r="C325" t="s">
        <v>14144</v>
      </c>
      <c r="D325" t="s">
        <v>1038</v>
      </c>
      <c r="E325" t="s">
        <v>1039</v>
      </c>
      <c r="F325" t="s">
        <v>8744</v>
      </c>
      <c r="G325" s="11"/>
      <c r="H325" s="11"/>
    </row>
    <row r="326" spans="1:8" x14ac:dyDescent="0.2">
      <c r="A326" t="str">
        <f t="shared" si="6"/>
        <v>RC971Ward 12</v>
      </c>
      <c r="B326" t="s">
        <v>133</v>
      </c>
      <c r="C326" t="s">
        <v>14144</v>
      </c>
      <c r="D326" t="s">
        <v>1038</v>
      </c>
      <c r="E326" t="s">
        <v>1039</v>
      </c>
      <c r="F326" t="s">
        <v>8745</v>
      </c>
      <c r="G326" s="11"/>
      <c r="H326" s="11"/>
    </row>
    <row r="327" spans="1:8" x14ac:dyDescent="0.2">
      <c r="A327" t="str">
        <f t="shared" si="6"/>
        <v>RC971Ward 14</v>
      </c>
      <c r="B327" t="s">
        <v>133</v>
      </c>
      <c r="C327" t="s">
        <v>14144</v>
      </c>
      <c r="D327" t="s">
        <v>1038</v>
      </c>
      <c r="E327" t="s">
        <v>1039</v>
      </c>
      <c r="F327" t="s">
        <v>8363</v>
      </c>
      <c r="G327" s="11"/>
      <c r="H327" s="11"/>
    </row>
    <row r="328" spans="1:8" x14ac:dyDescent="0.2">
      <c r="A328" t="str">
        <f t="shared" si="6"/>
        <v>RC971Ward 15</v>
      </c>
      <c r="B328" t="s">
        <v>133</v>
      </c>
      <c r="C328" t="s">
        <v>14144</v>
      </c>
      <c r="D328" t="s">
        <v>1038</v>
      </c>
      <c r="E328" t="s">
        <v>1039</v>
      </c>
      <c r="F328" t="s">
        <v>8364</v>
      </c>
      <c r="G328" s="11"/>
      <c r="H328" s="11"/>
    </row>
    <row r="329" spans="1:8" x14ac:dyDescent="0.2">
      <c r="A329" t="str">
        <f t="shared" si="6"/>
        <v>RC971Ward 16</v>
      </c>
      <c r="B329" t="s">
        <v>133</v>
      </c>
      <c r="C329" t="s">
        <v>14144</v>
      </c>
      <c r="D329" t="s">
        <v>1038</v>
      </c>
      <c r="E329" t="s">
        <v>1039</v>
      </c>
      <c r="F329" t="s">
        <v>8365</v>
      </c>
      <c r="G329" s="11"/>
      <c r="H329" s="11"/>
    </row>
    <row r="330" spans="1:8" x14ac:dyDescent="0.2">
      <c r="A330" t="str">
        <f t="shared" si="6"/>
        <v>RC971Ward 17</v>
      </c>
      <c r="B330" t="s">
        <v>133</v>
      </c>
      <c r="C330" t="s">
        <v>14144</v>
      </c>
      <c r="D330" t="s">
        <v>1038</v>
      </c>
      <c r="E330" t="s">
        <v>1039</v>
      </c>
      <c r="F330" t="s">
        <v>8366</v>
      </c>
      <c r="G330" s="11"/>
      <c r="H330" s="11"/>
    </row>
    <row r="331" spans="1:8" x14ac:dyDescent="0.2">
      <c r="A331" t="str">
        <f t="shared" si="6"/>
        <v>RC971Ward 18</v>
      </c>
      <c r="B331" t="s">
        <v>133</v>
      </c>
      <c r="C331" t="s">
        <v>14144</v>
      </c>
      <c r="D331" t="s">
        <v>1038</v>
      </c>
      <c r="E331" t="s">
        <v>1039</v>
      </c>
      <c r="F331" t="s">
        <v>8367</v>
      </c>
      <c r="G331" s="11"/>
      <c r="H331" s="11"/>
    </row>
    <row r="332" spans="1:8" x14ac:dyDescent="0.2">
      <c r="A332" t="str">
        <f t="shared" si="6"/>
        <v>RC971Ward 19a</v>
      </c>
      <c r="B332" t="s">
        <v>133</v>
      </c>
      <c r="C332" t="s">
        <v>14144</v>
      </c>
      <c r="D332" t="s">
        <v>1038</v>
      </c>
      <c r="E332" t="s">
        <v>1039</v>
      </c>
      <c r="F332" t="s">
        <v>10999</v>
      </c>
      <c r="G332" s="11"/>
      <c r="H332" s="11"/>
    </row>
    <row r="333" spans="1:8" x14ac:dyDescent="0.2">
      <c r="A333" t="str">
        <f t="shared" si="6"/>
        <v>RC971Ward 19b Rehab</v>
      </c>
      <c r="B333" t="s">
        <v>133</v>
      </c>
      <c r="C333" t="s">
        <v>14144</v>
      </c>
      <c r="D333" t="s">
        <v>1038</v>
      </c>
      <c r="E333" t="s">
        <v>1039</v>
      </c>
      <c r="F333" t="s">
        <v>11000</v>
      </c>
      <c r="G333" s="11"/>
      <c r="H333" s="11"/>
    </row>
    <row r="334" spans="1:8" x14ac:dyDescent="0.2">
      <c r="A334" t="str">
        <f t="shared" si="6"/>
        <v>RC971Ward 20</v>
      </c>
      <c r="B334" t="s">
        <v>133</v>
      </c>
      <c r="C334" t="s">
        <v>14144</v>
      </c>
      <c r="D334" t="s">
        <v>1038</v>
      </c>
      <c r="E334" t="s">
        <v>1039</v>
      </c>
      <c r="F334" t="s">
        <v>8837</v>
      </c>
      <c r="G334" s="11"/>
      <c r="H334" s="11"/>
    </row>
    <row r="335" spans="1:8" x14ac:dyDescent="0.2">
      <c r="A335" t="str">
        <f t="shared" si="6"/>
        <v>RC971Ward 21</v>
      </c>
      <c r="B335" t="s">
        <v>133</v>
      </c>
      <c r="C335" t="s">
        <v>14144</v>
      </c>
      <c r="D335" t="s">
        <v>1038</v>
      </c>
      <c r="E335" t="s">
        <v>1039</v>
      </c>
      <c r="F335" t="s">
        <v>8369</v>
      </c>
      <c r="G335" s="11"/>
      <c r="H335" s="11"/>
    </row>
    <row r="336" spans="1:8" x14ac:dyDescent="0.2">
      <c r="A336" t="str">
        <f t="shared" si="6"/>
        <v>RC971Ward 22</v>
      </c>
      <c r="B336" t="s">
        <v>133</v>
      </c>
      <c r="C336" t="s">
        <v>14144</v>
      </c>
      <c r="D336" t="s">
        <v>1038</v>
      </c>
      <c r="E336" t="s">
        <v>1039</v>
      </c>
      <c r="F336" t="s">
        <v>10928</v>
      </c>
      <c r="G336" s="11"/>
      <c r="H336" s="11"/>
    </row>
    <row r="337" spans="1:8" x14ac:dyDescent="0.2">
      <c r="A337" t="str">
        <f t="shared" si="6"/>
        <v>RC971Ward 23</v>
      </c>
      <c r="B337" t="s">
        <v>133</v>
      </c>
      <c r="C337" t="s">
        <v>14144</v>
      </c>
      <c r="D337" t="s">
        <v>1038</v>
      </c>
      <c r="E337" t="s">
        <v>1039</v>
      </c>
      <c r="F337" t="s">
        <v>8778</v>
      </c>
      <c r="G337" s="11"/>
      <c r="H337" s="11"/>
    </row>
    <row r="338" spans="1:8" x14ac:dyDescent="0.2">
      <c r="A338" t="str">
        <f t="shared" si="6"/>
        <v>RC971Ward 24</v>
      </c>
      <c r="B338" t="s">
        <v>133</v>
      </c>
      <c r="C338" t="s">
        <v>14144</v>
      </c>
      <c r="D338" t="s">
        <v>1038</v>
      </c>
      <c r="E338" t="s">
        <v>1039</v>
      </c>
      <c r="F338" t="s">
        <v>8512</v>
      </c>
      <c r="G338" s="11"/>
      <c r="H338" s="11"/>
    </row>
    <row r="339" spans="1:8" x14ac:dyDescent="0.2">
      <c r="A339" t="str">
        <f t="shared" si="6"/>
        <v>RC971Ward 25</v>
      </c>
      <c r="B339" t="s">
        <v>133</v>
      </c>
      <c r="C339" t="s">
        <v>14144</v>
      </c>
      <c r="D339" t="s">
        <v>1038</v>
      </c>
      <c r="E339" t="s">
        <v>1039</v>
      </c>
      <c r="F339" t="s">
        <v>8779</v>
      </c>
      <c r="G339" s="11"/>
      <c r="H339" s="11"/>
    </row>
    <row r="340" spans="1:8" x14ac:dyDescent="0.2">
      <c r="A340" t="str">
        <f t="shared" si="6"/>
        <v>RC971Ward 32 (Mat 1st Floor)</v>
      </c>
      <c r="B340" t="s">
        <v>133</v>
      </c>
      <c r="C340" t="s">
        <v>14144</v>
      </c>
      <c r="D340" t="s">
        <v>1038</v>
      </c>
      <c r="E340" t="s">
        <v>1039</v>
      </c>
      <c r="F340" t="s">
        <v>11001</v>
      </c>
      <c r="G340" s="11"/>
      <c r="H340" s="11"/>
    </row>
    <row r="341" spans="1:8" x14ac:dyDescent="0.2">
      <c r="A341" t="str">
        <f t="shared" si="6"/>
        <v>RC971Ward 33 (Mat 2nd Floor)</v>
      </c>
      <c r="B341" t="s">
        <v>133</v>
      </c>
      <c r="C341" t="s">
        <v>14144</v>
      </c>
      <c r="D341" t="s">
        <v>1038</v>
      </c>
      <c r="E341" t="s">
        <v>1039</v>
      </c>
      <c r="F341" t="s">
        <v>11002</v>
      </c>
      <c r="G341" s="11"/>
      <c r="H341" s="11"/>
    </row>
    <row r="342" spans="1:8" x14ac:dyDescent="0.2">
      <c r="A342" t="str">
        <f t="shared" si="6"/>
        <v>RC971Ward 34 (Gynae 3rd Floor)</v>
      </c>
      <c r="B342" t="s">
        <v>133</v>
      </c>
      <c r="C342" t="s">
        <v>14144</v>
      </c>
      <c r="D342" t="s">
        <v>1038</v>
      </c>
      <c r="E342" t="s">
        <v>1039</v>
      </c>
      <c r="F342" t="s">
        <v>11003</v>
      </c>
      <c r="G342" s="11"/>
      <c r="H342" s="11"/>
    </row>
    <row r="343" spans="1:8" x14ac:dyDescent="0.2">
      <c r="A343" t="str">
        <f t="shared" si="6"/>
        <v>RWX51Bluebell Ward</v>
      </c>
      <c r="B343" t="s">
        <v>51</v>
      </c>
      <c r="C343" t="s">
        <v>8660</v>
      </c>
      <c r="D343" t="s">
        <v>5638</v>
      </c>
      <c r="E343" t="s">
        <v>2000</v>
      </c>
      <c r="F343" t="s">
        <v>8661</v>
      </c>
      <c r="G343" s="11"/>
      <c r="H343" s="11"/>
    </row>
    <row r="344" spans="1:8" x14ac:dyDescent="0.2">
      <c r="A344" t="str">
        <f t="shared" si="6"/>
        <v>RWX51Campion Unit</v>
      </c>
      <c r="B344" t="s">
        <v>51</v>
      </c>
      <c r="C344" t="s">
        <v>8660</v>
      </c>
      <c r="D344" t="s">
        <v>5638</v>
      </c>
      <c r="E344" t="s">
        <v>2000</v>
      </c>
      <c r="F344" t="s">
        <v>8662</v>
      </c>
      <c r="G344" s="11"/>
      <c r="H344" s="11"/>
    </row>
    <row r="345" spans="1:8" x14ac:dyDescent="0.2">
      <c r="A345" t="str">
        <f t="shared" si="6"/>
        <v>RWX51Daisy Ward</v>
      </c>
      <c r="B345" t="s">
        <v>51</v>
      </c>
      <c r="C345" t="s">
        <v>8660</v>
      </c>
      <c r="D345" t="s">
        <v>5638</v>
      </c>
      <c r="E345" t="s">
        <v>2000</v>
      </c>
      <c r="F345" t="s">
        <v>8663</v>
      </c>
      <c r="G345" s="11"/>
      <c r="H345" s="11"/>
    </row>
    <row r="346" spans="1:8" x14ac:dyDescent="0.2">
      <c r="A346" t="str">
        <f t="shared" si="6"/>
        <v>RWX51Oakwood Ward</v>
      </c>
      <c r="B346" t="s">
        <v>51</v>
      </c>
      <c r="C346" t="s">
        <v>8660</v>
      </c>
      <c r="D346" t="s">
        <v>5638</v>
      </c>
      <c r="E346" t="s">
        <v>2000</v>
      </c>
      <c r="F346" t="s">
        <v>8664</v>
      </c>
      <c r="G346" s="11"/>
      <c r="H346" s="11"/>
    </row>
    <row r="347" spans="1:8" x14ac:dyDescent="0.2">
      <c r="A347" t="str">
        <f t="shared" si="6"/>
        <v>RWX51Orchid Ward</v>
      </c>
      <c r="B347" t="s">
        <v>51</v>
      </c>
      <c r="C347" t="s">
        <v>8660</v>
      </c>
      <c r="D347" t="s">
        <v>5638</v>
      </c>
      <c r="E347" t="s">
        <v>2000</v>
      </c>
      <c r="F347" t="s">
        <v>8665</v>
      </c>
      <c r="G347" s="11"/>
      <c r="H347" s="11"/>
    </row>
    <row r="348" spans="1:8" x14ac:dyDescent="0.2">
      <c r="A348" t="str">
        <f t="shared" si="6"/>
        <v>RWX51Rose Ward</v>
      </c>
      <c r="B348" t="s">
        <v>51</v>
      </c>
      <c r="C348" t="s">
        <v>8660</v>
      </c>
      <c r="D348" t="s">
        <v>5638</v>
      </c>
      <c r="E348" t="s">
        <v>2000</v>
      </c>
      <c r="F348" t="s">
        <v>8666</v>
      </c>
      <c r="G348" s="11"/>
      <c r="H348" s="11"/>
    </row>
    <row r="349" spans="1:8" x14ac:dyDescent="0.2">
      <c r="A349" t="str">
        <f t="shared" si="6"/>
        <v>RWX51Rowan Ward</v>
      </c>
      <c r="B349" t="s">
        <v>51</v>
      </c>
      <c r="C349" t="s">
        <v>8660</v>
      </c>
      <c r="D349" t="s">
        <v>5638</v>
      </c>
      <c r="E349" t="s">
        <v>2000</v>
      </c>
      <c r="F349" t="s">
        <v>8667</v>
      </c>
      <c r="G349" s="11"/>
      <c r="H349" s="11"/>
    </row>
    <row r="350" spans="1:8" x14ac:dyDescent="0.2">
      <c r="A350" t="str">
        <f t="shared" si="6"/>
        <v>RWX51Snowdrop Ward</v>
      </c>
      <c r="B350" t="s">
        <v>51</v>
      </c>
      <c r="C350" t="s">
        <v>8660</v>
      </c>
      <c r="D350" t="s">
        <v>5638</v>
      </c>
      <c r="E350" t="s">
        <v>2000</v>
      </c>
      <c r="F350" t="s">
        <v>8668</v>
      </c>
      <c r="G350" s="11"/>
      <c r="H350" s="11"/>
    </row>
    <row r="351" spans="1:8" x14ac:dyDescent="0.2">
      <c r="A351" t="str">
        <f t="shared" si="6"/>
        <v>RWX51Sorrel Ward</v>
      </c>
      <c r="B351" t="s">
        <v>51</v>
      </c>
      <c r="C351" t="s">
        <v>8660</v>
      </c>
      <c r="D351" t="s">
        <v>5638</v>
      </c>
      <c r="E351" t="s">
        <v>2000</v>
      </c>
      <c r="F351" t="s">
        <v>8669</v>
      </c>
      <c r="G351" s="11"/>
      <c r="H351" s="11"/>
    </row>
    <row r="352" spans="1:8" x14ac:dyDescent="0.2">
      <c r="A352" t="str">
        <f t="shared" si="6"/>
        <v>RWX84Henry Tudor</v>
      </c>
      <c r="B352" t="s">
        <v>51</v>
      </c>
      <c r="C352" t="s">
        <v>8660</v>
      </c>
      <c r="D352" t="s">
        <v>5656</v>
      </c>
      <c r="E352" t="s">
        <v>2006</v>
      </c>
      <c r="F352" t="s">
        <v>8670</v>
      </c>
      <c r="G352" s="11"/>
      <c r="H352" s="11"/>
    </row>
    <row r="353" spans="1:8" x14ac:dyDescent="0.2">
      <c r="A353" t="str">
        <f t="shared" si="6"/>
        <v>RWX85Jubilee Ward</v>
      </c>
      <c r="B353" t="s">
        <v>51</v>
      </c>
      <c r="C353" t="s">
        <v>8660</v>
      </c>
      <c r="D353" t="s">
        <v>5684</v>
      </c>
      <c r="E353" t="s">
        <v>1125</v>
      </c>
      <c r="F353" t="s">
        <v>8671</v>
      </c>
      <c r="G353" s="11"/>
      <c r="H353" s="11"/>
    </row>
    <row r="354" spans="1:8" x14ac:dyDescent="0.2">
      <c r="A354" t="str">
        <f t="shared" si="6"/>
        <v>RWX86WBCH Donnington Ward</v>
      </c>
      <c r="B354" t="s">
        <v>51</v>
      </c>
      <c r="C354" t="s">
        <v>8660</v>
      </c>
      <c r="D354" t="s">
        <v>5687</v>
      </c>
      <c r="E354" t="s">
        <v>2020</v>
      </c>
      <c r="F354" t="s">
        <v>8672</v>
      </c>
      <c r="G354" s="11"/>
      <c r="H354" s="11"/>
    </row>
    <row r="355" spans="1:8" x14ac:dyDescent="0.2">
      <c r="A355" t="str">
        <f t="shared" si="6"/>
        <v>RWX86WBCH Highclere Ward</v>
      </c>
      <c r="B355" t="s">
        <v>51</v>
      </c>
      <c r="C355" t="s">
        <v>8660</v>
      </c>
      <c r="D355" t="s">
        <v>5687</v>
      </c>
      <c r="E355" t="s">
        <v>2020</v>
      </c>
      <c r="F355" t="s">
        <v>8673</v>
      </c>
      <c r="G355" s="11"/>
      <c r="H355" s="11"/>
    </row>
    <row r="356" spans="1:8" x14ac:dyDescent="0.2">
      <c r="A356" t="str">
        <f t="shared" si="6"/>
        <v>RWX70Ascot Ward</v>
      </c>
      <c r="B356" t="s">
        <v>51</v>
      </c>
      <c r="C356" t="s">
        <v>8660</v>
      </c>
      <c r="D356" t="s">
        <v>5692</v>
      </c>
      <c r="E356" t="s">
        <v>5693</v>
      </c>
      <c r="F356" t="s">
        <v>14888</v>
      </c>
      <c r="G356" s="11"/>
      <c r="H356" s="11"/>
    </row>
    <row r="357" spans="1:8" x14ac:dyDescent="0.2">
      <c r="A357" t="str">
        <f t="shared" si="6"/>
        <v>RWX70Windsor Ward</v>
      </c>
      <c r="B357" t="s">
        <v>51</v>
      </c>
      <c r="C357" t="s">
        <v>8660</v>
      </c>
      <c r="D357" t="s">
        <v>5692</v>
      </c>
      <c r="E357" t="s">
        <v>5693</v>
      </c>
      <c r="F357" t="s">
        <v>14889</v>
      </c>
      <c r="G357" s="11"/>
      <c r="H357" s="11"/>
    </row>
    <row r="358" spans="1:8" x14ac:dyDescent="0.2">
      <c r="A358" t="str">
        <f t="shared" si="6"/>
        <v>RXT05Citrine</v>
      </c>
      <c r="B358" t="s">
        <v>52</v>
      </c>
      <c r="C358" t="s">
        <v>8674</v>
      </c>
      <c r="D358" t="s">
        <v>6789</v>
      </c>
      <c r="E358" t="s">
        <v>6790</v>
      </c>
      <c r="F358" t="s">
        <v>8675</v>
      </c>
      <c r="G358" s="11"/>
      <c r="H358" s="11"/>
    </row>
    <row r="359" spans="1:8" x14ac:dyDescent="0.2">
      <c r="A359" t="str">
        <f t="shared" si="6"/>
        <v>RXT05Coral</v>
      </c>
      <c r="B359" t="s">
        <v>52</v>
      </c>
      <c r="C359" t="s">
        <v>8674</v>
      </c>
      <c r="D359" t="s">
        <v>6789</v>
      </c>
      <c r="E359" t="s">
        <v>6790</v>
      </c>
      <c r="F359" t="s">
        <v>8474</v>
      </c>
      <c r="G359" s="11"/>
      <c r="H359" s="11"/>
    </row>
    <row r="360" spans="1:8" x14ac:dyDescent="0.2">
      <c r="A360" t="str">
        <f t="shared" si="6"/>
        <v>RXT05Larimar</v>
      </c>
      <c r="B360" t="s">
        <v>52</v>
      </c>
      <c r="C360" t="s">
        <v>8674</v>
      </c>
      <c r="D360" t="s">
        <v>6789</v>
      </c>
      <c r="E360" t="s">
        <v>6790</v>
      </c>
      <c r="F360" t="s">
        <v>8676</v>
      </c>
      <c r="G360" s="11"/>
      <c r="H360" s="11"/>
    </row>
    <row r="361" spans="1:8" x14ac:dyDescent="0.2">
      <c r="A361" t="str">
        <f t="shared" si="6"/>
        <v>RXT05Pacific</v>
      </c>
      <c r="B361" t="s">
        <v>52</v>
      </c>
      <c r="C361" t="s">
        <v>8674</v>
      </c>
      <c r="D361" t="s">
        <v>6789</v>
      </c>
      <c r="E361" t="s">
        <v>6790</v>
      </c>
      <c r="F361" t="s">
        <v>8677</v>
      </c>
      <c r="G361" s="11"/>
      <c r="H361" s="11"/>
    </row>
    <row r="362" spans="1:8" x14ac:dyDescent="0.2">
      <c r="A362" t="str">
        <f t="shared" si="6"/>
        <v>RXT05Tourmaline</v>
      </c>
      <c r="B362" t="s">
        <v>52</v>
      </c>
      <c r="C362" t="s">
        <v>8674</v>
      </c>
      <c r="D362" t="s">
        <v>6789</v>
      </c>
      <c r="E362" t="s">
        <v>6790</v>
      </c>
      <c r="F362" t="s">
        <v>8678</v>
      </c>
      <c r="G362" s="11"/>
      <c r="H362" s="11"/>
    </row>
    <row r="363" spans="1:8" x14ac:dyDescent="0.2">
      <c r="A363" t="str">
        <f t="shared" si="6"/>
        <v>RXT06Ashcroft</v>
      </c>
      <c r="B363" t="s">
        <v>52</v>
      </c>
      <c r="C363" t="s">
        <v>8674</v>
      </c>
      <c r="D363" t="s">
        <v>6791</v>
      </c>
      <c r="E363" t="s">
        <v>6792</v>
      </c>
      <c r="F363" t="s">
        <v>8679</v>
      </c>
      <c r="G363" s="11"/>
      <c r="H363" s="11"/>
    </row>
    <row r="364" spans="1:8" x14ac:dyDescent="0.2">
      <c r="A364" t="str">
        <f t="shared" si="6"/>
        <v>RXT96Dan Mooney</v>
      </c>
      <c r="B364" t="s">
        <v>52</v>
      </c>
      <c r="C364" t="s">
        <v>8674</v>
      </c>
      <c r="D364" t="s">
        <v>6795</v>
      </c>
      <c r="E364" t="s">
        <v>6796</v>
      </c>
      <c r="F364" t="s">
        <v>8680</v>
      </c>
      <c r="G364" s="11"/>
      <c r="H364" s="11"/>
    </row>
    <row r="365" spans="1:8" x14ac:dyDescent="0.2">
      <c r="A365" t="str">
        <f t="shared" ref="A365:A428" si="7">CONCATENATE(D365,F365)</f>
        <v>RXT15David Bromley</v>
      </c>
      <c r="B365" t="s">
        <v>52</v>
      </c>
      <c r="C365" t="s">
        <v>8674</v>
      </c>
      <c r="D365" t="s">
        <v>6797</v>
      </c>
      <c r="E365" t="s">
        <v>6798</v>
      </c>
      <c r="F365" t="s">
        <v>8681</v>
      </c>
      <c r="G365" s="11"/>
      <c r="H365" s="11"/>
    </row>
    <row r="366" spans="1:8" x14ac:dyDescent="0.2">
      <c r="A366" t="str">
        <f t="shared" si="7"/>
        <v>RXTVQCilantro</v>
      </c>
      <c r="B366" t="s">
        <v>52</v>
      </c>
      <c r="C366" t="s">
        <v>8674</v>
      </c>
      <c r="D366" t="s">
        <v>6799</v>
      </c>
      <c r="E366" t="s">
        <v>6800</v>
      </c>
      <c r="F366" t="s">
        <v>8682</v>
      </c>
      <c r="G366" s="11"/>
      <c r="H366" s="11"/>
    </row>
    <row r="367" spans="1:8" x14ac:dyDescent="0.2">
      <c r="A367" t="str">
        <f t="shared" si="7"/>
        <v>RXT99Eden Acute</v>
      </c>
      <c r="B367" t="s">
        <v>52</v>
      </c>
      <c r="C367" t="s">
        <v>8674</v>
      </c>
      <c r="D367" t="s">
        <v>6801</v>
      </c>
      <c r="E367" t="s">
        <v>6802</v>
      </c>
      <c r="F367" t="s">
        <v>8683</v>
      </c>
      <c r="G367" s="11"/>
      <c r="H367" s="11"/>
    </row>
    <row r="368" spans="1:8" x14ac:dyDescent="0.2">
      <c r="A368" t="str">
        <f t="shared" si="7"/>
        <v>RXT99Eden PICU</v>
      </c>
      <c r="B368" t="s">
        <v>52</v>
      </c>
      <c r="C368" t="s">
        <v>8674</v>
      </c>
      <c r="D368" t="s">
        <v>6801</v>
      </c>
      <c r="E368" t="s">
        <v>6802</v>
      </c>
      <c r="F368" t="s">
        <v>8684</v>
      </c>
      <c r="G368" s="11"/>
      <c r="H368" s="11"/>
    </row>
    <row r="369" spans="1:8" x14ac:dyDescent="0.2">
      <c r="A369" t="str">
        <f t="shared" si="7"/>
        <v>RXT18Endeavour Court</v>
      </c>
      <c r="B369" t="s">
        <v>52</v>
      </c>
      <c r="C369" t="s">
        <v>8674</v>
      </c>
      <c r="D369" t="s">
        <v>6807</v>
      </c>
      <c r="E369" t="s">
        <v>6808</v>
      </c>
      <c r="F369" t="s">
        <v>8685</v>
      </c>
      <c r="G369" s="11"/>
      <c r="H369" s="11"/>
    </row>
    <row r="370" spans="1:8" x14ac:dyDescent="0.2">
      <c r="A370" t="str">
        <f t="shared" si="7"/>
        <v>RXT19Endeavour House</v>
      </c>
      <c r="B370" t="s">
        <v>52</v>
      </c>
      <c r="C370" t="s">
        <v>8674</v>
      </c>
      <c r="D370" t="s">
        <v>6809</v>
      </c>
      <c r="E370" t="s">
        <v>6810</v>
      </c>
      <c r="F370" t="s">
        <v>8686</v>
      </c>
      <c r="G370" s="11"/>
      <c r="H370" s="11"/>
    </row>
    <row r="371" spans="1:8" x14ac:dyDescent="0.2">
      <c r="A371" t="str">
        <f t="shared" si="7"/>
        <v>RXT22Forward House</v>
      </c>
      <c r="B371" t="s">
        <v>52</v>
      </c>
      <c r="C371" t="s">
        <v>8674</v>
      </c>
      <c r="D371" t="s">
        <v>6817</v>
      </c>
      <c r="E371" t="s">
        <v>6818</v>
      </c>
      <c r="F371" t="s">
        <v>8687</v>
      </c>
      <c r="G371" s="11"/>
      <c r="H371" s="11"/>
    </row>
    <row r="372" spans="1:8" x14ac:dyDescent="0.2">
      <c r="A372" t="str">
        <f t="shared" si="7"/>
        <v>RXT24Grove Avenue</v>
      </c>
      <c r="B372" t="s">
        <v>52</v>
      </c>
      <c r="C372" t="s">
        <v>8674</v>
      </c>
      <c r="D372" t="s">
        <v>6823</v>
      </c>
      <c r="E372" t="s">
        <v>6824</v>
      </c>
      <c r="F372" t="s">
        <v>8688</v>
      </c>
      <c r="G372" s="11"/>
      <c r="H372" s="11"/>
    </row>
    <row r="373" spans="1:8" x14ac:dyDescent="0.2">
      <c r="A373" t="str">
        <f t="shared" si="7"/>
        <v>RXT27Hertford House</v>
      </c>
      <c r="B373" t="s">
        <v>52</v>
      </c>
      <c r="C373" t="s">
        <v>8674</v>
      </c>
      <c r="D373" t="s">
        <v>6827</v>
      </c>
      <c r="E373" t="s">
        <v>6828</v>
      </c>
      <c r="F373" t="s">
        <v>8689</v>
      </c>
      <c r="G373" s="11"/>
      <c r="H373" s="11"/>
    </row>
    <row r="374" spans="1:8" x14ac:dyDescent="0.2">
      <c r="A374" t="str">
        <f t="shared" si="7"/>
        <v>RXT29Hillis</v>
      </c>
      <c r="B374" t="s">
        <v>52</v>
      </c>
      <c r="C374" t="s">
        <v>8674</v>
      </c>
      <c r="D374" t="s">
        <v>6831</v>
      </c>
      <c r="E374" t="s">
        <v>6832</v>
      </c>
      <c r="F374" t="s">
        <v>8690</v>
      </c>
      <c r="G374" s="11"/>
      <c r="H374" s="11"/>
    </row>
    <row r="375" spans="1:8" x14ac:dyDescent="0.2">
      <c r="A375" t="str">
        <f t="shared" si="7"/>
        <v>RXTD5Bergamot</v>
      </c>
      <c r="B375" t="s">
        <v>52</v>
      </c>
      <c r="C375" t="s">
        <v>8674</v>
      </c>
      <c r="D375" t="s">
        <v>6840</v>
      </c>
      <c r="E375" t="s">
        <v>6841</v>
      </c>
      <c r="F375" t="s">
        <v>8691</v>
      </c>
      <c r="G375" s="11"/>
      <c r="H375" s="11"/>
    </row>
    <row r="376" spans="1:8" x14ac:dyDescent="0.2">
      <c r="A376" t="str">
        <f t="shared" si="7"/>
        <v>RXTD5Rosemary</v>
      </c>
      <c r="B376" t="s">
        <v>52</v>
      </c>
      <c r="C376" t="s">
        <v>8674</v>
      </c>
      <c r="D376" t="s">
        <v>6840</v>
      </c>
      <c r="E376" t="s">
        <v>6841</v>
      </c>
      <c r="F376" t="s">
        <v>8692</v>
      </c>
      <c r="G376" s="11"/>
      <c r="H376" s="11"/>
    </row>
    <row r="377" spans="1:8" x14ac:dyDescent="0.2">
      <c r="A377" t="str">
        <f t="shared" si="7"/>
        <v>RXTD5Sage</v>
      </c>
      <c r="B377" t="s">
        <v>52</v>
      </c>
      <c r="C377" t="s">
        <v>8674</v>
      </c>
      <c r="D377" t="s">
        <v>6840</v>
      </c>
      <c r="E377" t="s">
        <v>6841</v>
      </c>
      <c r="F377" t="s">
        <v>8498</v>
      </c>
      <c r="G377" s="11"/>
      <c r="H377" s="11"/>
    </row>
    <row r="378" spans="1:8" x14ac:dyDescent="0.2">
      <c r="A378" t="str">
        <f t="shared" si="7"/>
        <v>RXT47Mary Seacole 1</v>
      </c>
      <c r="B378" t="s">
        <v>52</v>
      </c>
      <c r="C378" t="s">
        <v>8674</v>
      </c>
      <c r="D378" t="s">
        <v>6852</v>
      </c>
      <c r="E378" t="s">
        <v>6853</v>
      </c>
      <c r="F378" t="s">
        <v>8693</v>
      </c>
      <c r="G378" s="11"/>
      <c r="H378" s="11"/>
    </row>
    <row r="379" spans="1:8" x14ac:dyDescent="0.2">
      <c r="A379" t="str">
        <f t="shared" si="7"/>
        <v>RXT47Mary Seacole 2</v>
      </c>
      <c r="B379" t="s">
        <v>52</v>
      </c>
      <c r="C379" t="s">
        <v>8674</v>
      </c>
      <c r="D379" t="s">
        <v>6852</v>
      </c>
      <c r="E379" t="s">
        <v>6853</v>
      </c>
      <c r="F379" t="s">
        <v>8694</v>
      </c>
      <c r="G379" s="11"/>
      <c r="H379" s="11"/>
    </row>
    <row r="380" spans="1:8" x14ac:dyDescent="0.2">
      <c r="A380" t="str">
        <f t="shared" si="7"/>
        <v>RXT47Meadowcroft</v>
      </c>
      <c r="B380" t="s">
        <v>52</v>
      </c>
      <c r="C380" t="s">
        <v>8674</v>
      </c>
      <c r="D380" t="s">
        <v>6852</v>
      </c>
      <c r="E380" t="s">
        <v>6853</v>
      </c>
      <c r="F380" t="s">
        <v>8695</v>
      </c>
      <c r="G380" s="11"/>
      <c r="H380" s="11"/>
    </row>
    <row r="381" spans="1:8" x14ac:dyDescent="0.2">
      <c r="A381" t="str">
        <f t="shared" si="7"/>
        <v>RXTVXChamomile</v>
      </c>
      <c r="B381" t="s">
        <v>52</v>
      </c>
      <c r="C381" t="s">
        <v>8674</v>
      </c>
      <c r="D381" t="s">
        <v>6854</v>
      </c>
      <c r="E381" t="s">
        <v>6855</v>
      </c>
      <c r="F381" t="s">
        <v>8696</v>
      </c>
      <c r="G381" s="11"/>
      <c r="H381" s="11"/>
    </row>
    <row r="382" spans="1:8" x14ac:dyDescent="0.2">
      <c r="A382" t="str">
        <f t="shared" si="7"/>
        <v>RXT51Newbridge</v>
      </c>
      <c r="B382" t="s">
        <v>52</v>
      </c>
      <c r="C382" t="s">
        <v>8674</v>
      </c>
      <c r="D382" t="s">
        <v>6856</v>
      </c>
      <c r="E382" t="s">
        <v>6857</v>
      </c>
      <c r="F382" t="s">
        <v>8697</v>
      </c>
      <c r="G382" s="11"/>
      <c r="H382" s="11"/>
    </row>
    <row r="383" spans="1:8" x14ac:dyDescent="0.2">
      <c r="A383" t="str">
        <f t="shared" si="7"/>
        <v>RXT54George</v>
      </c>
      <c r="B383" t="s">
        <v>52</v>
      </c>
      <c r="C383" t="s">
        <v>8674</v>
      </c>
      <c r="D383" t="s">
        <v>6858</v>
      </c>
      <c r="E383" t="s">
        <v>6859</v>
      </c>
      <c r="F383" t="s">
        <v>8698</v>
      </c>
      <c r="G383" s="11"/>
      <c r="H383" s="11"/>
    </row>
    <row r="384" spans="1:8" x14ac:dyDescent="0.2">
      <c r="A384" t="str">
        <f t="shared" si="7"/>
        <v>RXT64Avon</v>
      </c>
      <c r="B384" t="s">
        <v>52</v>
      </c>
      <c r="C384" t="s">
        <v>8674</v>
      </c>
      <c r="D384" t="s">
        <v>6892</v>
      </c>
      <c r="E384" t="s">
        <v>6893</v>
      </c>
      <c r="F384" t="s">
        <v>8699</v>
      </c>
      <c r="G384" s="11"/>
      <c r="H384" s="11"/>
    </row>
    <row r="385" spans="1:8" x14ac:dyDescent="0.2">
      <c r="A385" t="str">
        <f t="shared" si="7"/>
        <v>RXT64Blythe</v>
      </c>
      <c r="B385" t="s">
        <v>52</v>
      </c>
      <c r="C385" t="s">
        <v>8674</v>
      </c>
      <c r="D385" t="s">
        <v>6892</v>
      </c>
      <c r="E385" t="s">
        <v>6893</v>
      </c>
      <c r="F385" t="s">
        <v>8700</v>
      </c>
      <c r="G385" s="11"/>
      <c r="H385" s="11"/>
    </row>
    <row r="386" spans="1:8" x14ac:dyDescent="0.2">
      <c r="A386" t="str">
        <f t="shared" si="7"/>
        <v>RXT64Dove</v>
      </c>
      <c r="B386" t="s">
        <v>52</v>
      </c>
      <c r="C386" t="s">
        <v>8674</v>
      </c>
      <c r="D386" t="s">
        <v>6892</v>
      </c>
      <c r="E386" t="s">
        <v>6893</v>
      </c>
      <c r="F386" t="s">
        <v>8701</v>
      </c>
      <c r="G386" s="11"/>
      <c r="H386" s="11"/>
    </row>
    <row r="387" spans="1:8" x14ac:dyDescent="0.2">
      <c r="A387" t="str">
        <f t="shared" si="7"/>
        <v>RXT64Kennett</v>
      </c>
      <c r="B387" t="s">
        <v>52</v>
      </c>
      <c r="C387" t="s">
        <v>8674</v>
      </c>
      <c r="D387" t="s">
        <v>6892</v>
      </c>
      <c r="E387" t="s">
        <v>6893</v>
      </c>
      <c r="F387" t="s">
        <v>8702</v>
      </c>
      <c r="G387" s="11"/>
      <c r="H387" s="11"/>
    </row>
    <row r="388" spans="1:8" x14ac:dyDescent="0.2">
      <c r="A388" t="str">
        <f t="shared" si="7"/>
        <v>RXT64Severn</v>
      </c>
      <c r="B388" t="s">
        <v>52</v>
      </c>
      <c r="C388" t="s">
        <v>8674</v>
      </c>
      <c r="D388" t="s">
        <v>6892</v>
      </c>
      <c r="E388" t="s">
        <v>6893</v>
      </c>
      <c r="F388" t="s">
        <v>8499</v>
      </c>
      <c r="G388" s="11"/>
      <c r="H388" s="11"/>
    </row>
    <row r="389" spans="1:8" x14ac:dyDescent="0.2">
      <c r="A389" t="str">
        <f t="shared" si="7"/>
        <v>RXT64Swift</v>
      </c>
      <c r="B389" t="s">
        <v>52</v>
      </c>
      <c r="C389" t="s">
        <v>8674</v>
      </c>
      <c r="D389" t="s">
        <v>6892</v>
      </c>
      <c r="E389" t="s">
        <v>6893</v>
      </c>
      <c r="F389" t="s">
        <v>8407</v>
      </c>
      <c r="G389" s="11"/>
      <c r="H389" s="11"/>
    </row>
    <row r="390" spans="1:8" x14ac:dyDescent="0.2">
      <c r="A390" t="str">
        <f t="shared" si="7"/>
        <v>RXT64Trent</v>
      </c>
      <c r="B390" t="s">
        <v>52</v>
      </c>
      <c r="C390" t="s">
        <v>8674</v>
      </c>
      <c r="D390" t="s">
        <v>6892</v>
      </c>
      <c r="E390" t="s">
        <v>6893</v>
      </c>
      <c r="F390" t="s">
        <v>8703</v>
      </c>
      <c r="G390" s="11"/>
      <c r="H390" s="11"/>
    </row>
    <row r="391" spans="1:8" x14ac:dyDescent="0.2">
      <c r="A391" t="str">
        <f t="shared" si="7"/>
        <v>RXT65Reservoir Court</v>
      </c>
      <c r="B391" t="s">
        <v>52</v>
      </c>
      <c r="C391" t="s">
        <v>8674</v>
      </c>
      <c r="D391" t="s">
        <v>6894</v>
      </c>
      <c r="E391" t="s">
        <v>6895</v>
      </c>
      <c r="F391" t="s">
        <v>8704</v>
      </c>
      <c r="G391" s="11"/>
      <c r="H391" s="11"/>
    </row>
    <row r="392" spans="1:8" x14ac:dyDescent="0.2">
      <c r="A392" t="str">
        <f t="shared" si="7"/>
        <v>RXTD6Acacia</v>
      </c>
      <c r="B392" t="s">
        <v>52</v>
      </c>
      <c r="C392" t="s">
        <v>8674</v>
      </c>
      <c r="D392" t="s">
        <v>6917</v>
      </c>
      <c r="E392" t="s">
        <v>6918</v>
      </c>
      <c r="F392" t="s">
        <v>8705</v>
      </c>
      <c r="G392" s="11"/>
      <c r="H392" s="11"/>
    </row>
    <row r="393" spans="1:8" x14ac:dyDescent="0.2">
      <c r="A393" t="str">
        <f t="shared" si="7"/>
        <v>RXTD6Cedar</v>
      </c>
      <c r="B393" t="s">
        <v>52</v>
      </c>
      <c r="C393" t="s">
        <v>8674</v>
      </c>
      <c r="D393" t="s">
        <v>6917</v>
      </c>
      <c r="E393" t="s">
        <v>6918</v>
      </c>
      <c r="F393" t="s">
        <v>8393</v>
      </c>
      <c r="G393" s="11"/>
      <c r="H393" s="11"/>
    </row>
    <row r="394" spans="1:8" x14ac:dyDescent="0.2">
      <c r="A394" t="str">
        <f t="shared" si="7"/>
        <v>RXTD6Hibiscus</v>
      </c>
      <c r="B394" t="s">
        <v>52</v>
      </c>
      <c r="C394" t="s">
        <v>8674</v>
      </c>
      <c r="D394" t="s">
        <v>6917</v>
      </c>
      <c r="E394" t="s">
        <v>6918</v>
      </c>
      <c r="F394" t="s">
        <v>8706</v>
      </c>
      <c r="G394" s="11"/>
      <c r="H394" s="11"/>
    </row>
    <row r="395" spans="1:8" x14ac:dyDescent="0.2">
      <c r="A395" t="str">
        <f t="shared" si="7"/>
        <v>RXTD6Laurel</v>
      </c>
      <c r="B395" t="s">
        <v>52</v>
      </c>
      <c r="C395" t="s">
        <v>8674</v>
      </c>
      <c r="D395" t="s">
        <v>6917</v>
      </c>
      <c r="E395" t="s">
        <v>6918</v>
      </c>
      <c r="F395" t="s">
        <v>8707</v>
      </c>
      <c r="G395" s="11"/>
      <c r="H395" s="11"/>
    </row>
    <row r="396" spans="1:8" x14ac:dyDescent="0.2">
      <c r="A396" t="str">
        <f t="shared" si="7"/>
        <v>RXTD6Lobelia</v>
      </c>
      <c r="B396" t="s">
        <v>52</v>
      </c>
      <c r="C396" t="s">
        <v>8674</v>
      </c>
      <c r="D396" t="s">
        <v>6917</v>
      </c>
      <c r="E396" t="s">
        <v>6918</v>
      </c>
      <c r="F396" t="s">
        <v>8708</v>
      </c>
      <c r="G396" s="11"/>
      <c r="H396" s="11"/>
    </row>
    <row r="397" spans="1:8" x14ac:dyDescent="0.2">
      <c r="A397" t="str">
        <f t="shared" si="7"/>
        <v>RXTD6Myrtle</v>
      </c>
      <c r="B397" t="s">
        <v>52</v>
      </c>
      <c r="C397" t="s">
        <v>8674</v>
      </c>
      <c r="D397" t="s">
        <v>6917</v>
      </c>
      <c r="E397" t="s">
        <v>6918</v>
      </c>
      <c r="F397" t="s">
        <v>8709</v>
      </c>
      <c r="G397" s="11"/>
      <c r="H397" s="11"/>
    </row>
    <row r="398" spans="1:8" x14ac:dyDescent="0.2">
      <c r="A398" t="str">
        <f t="shared" si="7"/>
        <v>RXTD6Sycamore</v>
      </c>
      <c r="B398" t="s">
        <v>52</v>
      </c>
      <c r="C398" t="s">
        <v>8674</v>
      </c>
      <c r="D398" t="s">
        <v>6917</v>
      </c>
      <c r="E398" t="s">
        <v>6918</v>
      </c>
      <c r="F398" t="s">
        <v>8710</v>
      </c>
      <c r="G398" s="11"/>
      <c r="H398" s="11"/>
    </row>
    <row r="399" spans="1:8" x14ac:dyDescent="0.2">
      <c r="A399" t="str">
        <f t="shared" si="7"/>
        <v>RXTD3Jasamine</v>
      </c>
      <c r="B399" t="s">
        <v>52</v>
      </c>
      <c r="C399" t="s">
        <v>8674</v>
      </c>
      <c r="D399" t="s">
        <v>6919</v>
      </c>
      <c r="E399" t="s">
        <v>6920</v>
      </c>
      <c r="F399" t="s">
        <v>8711</v>
      </c>
      <c r="G399" s="11"/>
      <c r="H399" s="11"/>
    </row>
    <row r="400" spans="1:8" x14ac:dyDescent="0.2">
      <c r="A400" t="str">
        <f t="shared" si="7"/>
        <v>RXTD4Caffra</v>
      </c>
      <c r="B400" t="s">
        <v>52</v>
      </c>
      <c r="C400" t="s">
        <v>8674</v>
      </c>
      <c r="D400" t="s">
        <v>6927</v>
      </c>
      <c r="E400" t="s">
        <v>6928</v>
      </c>
      <c r="F400" t="s">
        <v>8712</v>
      </c>
      <c r="G400" s="11"/>
      <c r="H400" s="11"/>
    </row>
    <row r="401" spans="1:8" x14ac:dyDescent="0.2">
      <c r="A401" t="str">
        <f t="shared" si="7"/>
        <v>RXTD4Japonica New Ward</v>
      </c>
      <c r="B401" t="s">
        <v>52</v>
      </c>
      <c r="C401" t="s">
        <v>8674</v>
      </c>
      <c r="D401" t="s">
        <v>6927</v>
      </c>
      <c r="E401" t="s">
        <v>6928</v>
      </c>
      <c r="F401" t="s">
        <v>8713</v>
      </c>
      <c r="G401" s="11"/>
      <c r="H401" s="11"/>
    </row>
    <row r="402" spans="1:8" x14ac:dyDescent="0.2">
      <c r="A402" t="str">
        <f t="shared" si="7"/>
        <v>RXTD4Magnolia</v>
      </c>
      <c r="B402" t="s">
        <v>52</v>
      </c>
      <c r="C402" t="s">
        <v>8674</v>
      </c>
      <c r="D402" t="s">
        <v>6927</v>
      </c>
      <c r="E402" t="s">
        <v>6928</v>
      </c>
      <c r="F402" t="s">
        <v>8501</v>
      </c>
      <c r="G402" s="11"/>
      <c r="H402" s="11"/>
    </row>
    <row r="403" spans="1:8" x14ac:dyDescent="0.2">
      <c r="A403" t="str">
        <f t="shared" si="7"/>
        <v>RXTD4Melissa</v>
      </c>
      <c r="B403" t="s">
        <v>52</v>
      </c>
      <c r="C403" t="s">
        <v>8674</v>
      </c>
      <c r="D403" t="s">
        <v>6927</v>
      </c>
      <c r="E403" t="s">
        <v>6928</v>
      </c>
      <c r="F403" t="s">
        <v>8714</v>
      </c>
      <c r="G403" s="11"/>
      <c r="H403" s="11"/>
    </row>
    <row r="404" spans="1:8" x14ac:dyDescent="0.2">
      <c r="A404" t="str">
        <f t="shared" si="7"/>
        <v>RXTD4Tazetta</v>
      </c>
      <c r="B404" t="s">
        <v>52</v>
      </c>
      <c r="C404" t="s">
        <v>8674</v>
      </c>
      <c r="D404" t="s">
        <v>6927</v>
      </c>
      <c r="E404" t="s">
        <v>6928</v>
      </c>
      <c r="F404" t="s">
        <v>8715</v>
      </c>
      <c r="G404" s="11"/>
      <c r="H404" s="11"/>
    </row>
    <row r="405" spans="1:8" x14ac:dyDescent="0.2">
      <c r="A405" t="str">
        <f t="shared" si="7"/>
        <v>RXTD2Lavender</v>
      </c>
      <c r="B405" t="s">
        <v>52</v>
      </c>
      <c r="C405" t="s">
        <v>8674</v>
      </c>
      <c r="D405" t="s">
        <v>6929</v>
      </c>
      <c r="E405" t="s">
        <v>6930</v>
      </c>
      <c r="F405" t="s">
        <v>8716</v>
      </c>
      <c r="G405" s="11"/>
      <c r="H405" s="11"/>
    </row>
    <row r="406" spans="1:8" x14ac:dyDescent="0.2">
      <c r="A406" t="str">
        <f t="shared" si="7"/>
        <v>RXTD2Saffron</v>
      </c>
      <c r="B406" t="s">
        <v>52</v>
      </c>
      <c r="C406" t="s">
        <v>8674</v>
      </c>
      <c r="D406" t="s">
        <v>6929</v>
      </c>
      <c r="E406" t="s">
        <v>6930</v>
      </c>
      <c r="F406" t="s">
        <v>8717</v>
      </c>
      <c r="G406" s="11"/>
      <c r="H406" s="11"/>
    </row>
    <row r="407" spans="1:8" x14ac:dyDescent="0.2">
      <c r="A407" t="str">
        <f t="shared" si="7"/>
        <v>RYW01C27</v>
      </c>
      <c r="B407" t="s">
        <v>53</v>
      </c>
      <c r="C407" t="s">
        <v>14178</v>
      </c>
      <c r="D407" t="s">
        <v>7994</v>
      </c>
      <c r="E407" t="s">
        <v>7995</v>
      </c>
      <c r="F407" t="s">
        <v>8718</v>
      </c>
      <c r="G407" s="11"/>
      <c r="H407" s="11"/>
    </row>
    <row r="408" spans="1:8" x14ac:dyDescent="0.2">
      <c r="A408" t="str">
        <f t="shared" si="7"/>
        <v>RYW41No 9 Kingswood</v>
      </c>
      <c r="B408" t="s">
        <v>53</v>
      </c>
      <c r="C408" t="s">
        <v>14178</v>
      </c>
      <c r="D408" t="s">
        <v>8004</v>
      </c>
      <c r="E408" t="s">
        <v>8005</v>
      </c>
      <c r="F408" t="s">
        <v>8719</v>
      </c>
      <c r="G408" s="11"/>
      <c r="H408" s="11"/>
    </row>
    <row r="409" spans="1:8" x14ac:dyDescent="0.2">
      <c r="A409" t="str">
        <f t="shared" si="7"/>
        <v>RYW41Riverside Short breaks</v>
      </c>
      <c r="B409" t="s">
        <v>53</v>
      </c>
      <c r="C409" t="s">
        <v>14178</v>
      </c>
      <c r="D409" t="s">
        <v>8004</v>
      </c>
      <c r="E409" t="s">
        <v>8005</v>
      </c>
      <c r="F409" t="s">
        <v>8720</v>
      </c>
      <c r="G409" s="11"/>
      <c r="H409" s="11"/>
    </row>
    <row r="410" spans="1:8" x14ac:dyDescent="0.2">
      <c r="A410" t="str">
        <f t="shared" si="7"/>
        <v>RYW03Ann Marie Hawes</v>
      </c>
      <c r="B410" t="s">
        <v>53</v>
      </c>
      <c r="C410" t="s">
        <v>14178</v>
      </c>
      <c r="D410" t="s">
        <v>8006</v>
      </c>
      <c r="E410" t="s">
        <v>8007</v>
      </c>
      <c r="F410" t="s">
        <v>8721</v>
      </c>
      <c r="G410" s="11"/>
      <c r="H410" s="11"/>
    </row>
    <row r="411" spans="1:8" x14ac:dyDescent="0.2">
      <c r="A411" t="str">
        <f t="shared" si="7"/>
        <v>RYW03Perrytrees</v>
      </c>
      <c r="B411" t="s">
        <v>53</v>
      </c>
      <c r="C411" t="s">
        <v>14178</v>
      </c>
      <c r="D411" t="s">
        <v>8006</v>
      </c>
      <c r="E411" t="s">
        <v>8007</v>
      </c>
      <c r="F411" t="s">
        <v>8722</v>
      </c>
      <c r="G411" s="11"/>
      <c r="H411" s="11"/>
    </row>
    <row r="412" spans="1:8" x14ac:dyDescent="0.2">
      <c r="A412" t="str">
        <f t="shared" si="7"/>
        <v>RYWF7No 10 Kingswood Short breaks</v>
      </c>
      <c r="B412" t="s">
        <v>53</v>
      </c>
      <c r="C412" t="s">
        <v>14178</v>
      </c>
      <c r="D412" t="s">
        <v>8008</v>
      </c>
      <c r="E412" t="s">
        <v>8009</v>
      </c>
      <c r="F412" t="s">
        <v>8723</v>
      </c>
      <c r="G412" s="11"/>
      <c r="H412" s="11"/>
    </row>
    <row r="413" spans="1:8" x14ac:dyDescent="0.2">
      <c r="A413" t="str">
        <f t="shared" si="7"/>
        <v>RYW235</v>
      </c>
      <c r="B413" t="s">
        <v>53</v>
      </c>
      <c r="C413" t="s">
        <v>14178</v>
      </c>
      <c r="D413" t="s">
        <v>8014</v>
      </c>
      <c r="E413" t="s">
        <v>8015</v>
      </c>
      <c r="F413" t="s">
        <v>8724</v>
      </c>
      <c r="G413" s="11"/>
      <c r="H413" s="11"/>
    </row>
    <row r="414" spans="1:8" x14ac:dyDescent="0.2">
      <c r="A414" t="str">
        <f t="shared" si="7"/>
        <v>RYW236</v>
      </c>
      <c r="B414" t="s">
        <v>53</v>
      </c>
      <c r="C414" t="s">
        <v>14178</v>
      </c>
      <c r="D414" t="s">
        <v>8014</v>
      </c>
      <c r="E414" t="s">
        <v>8015</v>
      </c>
      <c r="F414" t="s">
        <v>8725</v>
      </c>
      <c r="G414" s="11" t="s">
        <v>14228</v>
      </c>
      <c r="H414" s="11">
        <v>44039</v>
      </c>
    </row>
    <row r="415" spans="1:8" x14ac:dyDescent="0.2">
      <c r="A415" t="str">
        <f t="shared" si="7"/>
        <v>RYW238</v>
      </c>
      <c r="B415" t="s">
        <v>53</v>
      </c>
      <c r="C415" t="s">
        <v>14178</v>
      </c>
      <c r="D415" t="s">
        <v>8014</v>
      </c>
      <c r="E415" t="s">
        <v>8015</v>
      </c>
      <c r="F415" t="s">
        <v>8726</v>
      </c>
      <c r="G415" s="11"/>
      <c r="H415" s="11"/>
    </row>
    <row r="416" spans="1:8" x14ac:dyDescent="0.2">
      <c r="A416" t="str">
        <f t="shared" si="7"/>
        <v>RYW239</v>
      </c>
      <c r="B416" t="s">
        <v>53</v>
      </c>
      <c r="C416" t="s">
        <v>14178</v>
      </c>
      <c r="D416" t="s">
        <v>8014</v>
      </c>
      <c r="E416" t="s">
        <v>8015</v>
      </c>
      <c r="F416" t="s">
        <v>8727</v>
      </c>
      <c r="G416" s="11"/>
      <c r="H416" s="11"/>
    </row>
    <row r="417" spans="1:8" x14ac:dyDescent="0.2">
      <c r="A417" t="str">
        <f t="shared" si="7"/>
        <v>RYW23CCDU</v>
      </c>
      <c r="B417" t="s">
        <v>53</v>
      </c>
      <c r="C417" t="s">
        <v>14178</v>
      </c>
      <c r="D417" t="s">
        <v>8014</v>
      </c>
      <c r="E417" t="s">
        <v>8015</v>
      </c>
      <c r="F417" t="s">
        <v>8728</v>
      </c>
      <c r="G417" s="11"/>
      <c r="H417" s="11"/>
    </row>
    <row r="418" spans="1:8" x14ac:dyDescent="0.2">
      <c r="A418" t="str">
        <f t="shared" si="7"/>
        <v>RYW15Sheldon unit</v>
      </c>
      <c r="B418" t="s">
        <v>53</v>
      </c>
      <c r="C418" t="s">
        <v>14178</v>
      </c>
      <c r="D418" t="s">
        <v>8018</v>
      </c>
      <c r="E418" t="s">
        <v>8019</v>
      </c>
      <c r="F418" t="s">
        <v>8729</v>
      </c>
      <c r="G418" s="11"/>
      <c r="H418" s="11"/>
    </row>
    <row r="419" spans="1:8" x14ac:dyDescent="0.2">
      <c r="A419" t="str">
        <f t="shared" si="7"/>
        <v>RYW2412</v>
      </c>
      <c r="B419" t="s">
        <v>53</v>
      </c>
      <c r="C419" t="s">
        <v>14178</v>
      </c>
      <c r="D419" t="s">
        <v>8022</v>
      </c>
      <c r="E419" t="s">
        <v>8023</v>
      </c>
      <c r="F419" t="s">
        <v>8730</v>
      </c>
      <c r="G419" s="11"/>
      <c r="H419" s="11"/>
    </row>
    <row r="420" spans="1:8" x14ac:dyDescent="0.2">
      <c r="A420" t="str">
        <f t="shared" si="7"/>
        <v>RYW24Willows</v>
      </c>
      <c r="B420" t="s">
        <v>53</v>
      </c>
      <c r="C420" t="s">
        <v>14178</v>
      </c>
      <c r="D420" t="s">
        <v>8022</v>
      </c>
      <c r="E420" t="s">
        <v>8023</v>
      </c>
      <c r="F420" t="s">
        <v>8731</v>
      </c>
      <c r="G420" s="11"/>
      <c r="H420" s="11"/>
    </row>
    <row r="421" spans="1:8" x14ac:dyDescent="0.2">
      <c r="A421" t="str">
        <f t="shared" si="7"/>
        <v>RQ301Ashfield</v>
      </c>
      <c r="B421" t="s">
        <v>54</v>
      </c>
      <c r="C421" t="s">
        <v>8732</v>
      </c>
      <c r="D421" t="s">
        <v>2978</v>
      </c>
      <c r="E421" t="s">
        <v>293</v>
      </c>
      <c r="F421" t="s">
        <v>8733</v>
      </c>
      <c r="G421" s="11"/>
      <c r="H421" s="11"/>
    </row>
    <row r="422" spans="1:8" x14ac:dyDescent="0.2">
      <c r="A422" t="str">
        <f t="shared" si="7"/>
        <v>RQ301Burns</v>
      </c>
      <c r="B422" t="s">
        <v>54</v>
      </c>
      <c r="C422" t="s">
        <v>8732</v>
      </c>
      <c r="D422" t="s">
        <v>2978</v>
      </c>
      <c r="E422" t="s">
        <v>293</v>
      </c>
      <c r="F422" t="s">
        <v>8734</v>
      </c>
      <c r="G422" s="11"/>
      <c r="H422" s="11"/>
    </row>
    <row r="423" spans="1:8" x14ac:dyDescent="0.2">
      <c r="A423" t="str">
        <f t="shared" si="7"/>
        <v>RQ301ED</v>
      </c>
      <c r="B423" t="s">
        <v>54</v>
      </c>
      <c r="C423" t="s">
        <v>8732</v>
      </c>
      <c r="D423" t="s">
        <v>2978</v>
      </c>
      <c r="E423" t="s">
        <v>293</v>
      </c>
      <c r="F423" t="s">
        <v>8735</v>
      </c>
      <c r="G423" s="11"/>
      <c r="H423" s="11"/>
    </row>
    <row r="424" spans="1:8" x14ac:dyDescent="0.2">
      <c r="A424" t="str">
        <f t="shared" si="7"/>
        <v>RQ301Heathlands</v>
      </c>
      <c r="B424" t="s">
        <v>54</v>
      </c>
      <c r="C424" t="s">
        <v>8732</v>
      </c>
      <c r="D424" t="s">
        <v>2978</v>
      </c>
      <c r="E424" t="s">
        <v>293</v>
      </c>
      <c r="F424" t="s">
        <v>8736</v>
      </c>
      <c r="G424" s="11"/>
      <c r="H424" s="11"/>
    </row>
    <row r="425" spans="1:8" x14ac:dyDescent="0.2">
      <c r="A425" t="str">
        <f t="shared" si="7"/>
        <v>RQ301Irwin</v>
      </c>
      <c r="B425" t="s">
        <v>54</v>
      </c>
      <c r="C425" t="s">
        <v>8732</v>
      </c>
      <c r="D425" t="s">
        <v>2978</v>
      </c>
      <c r="E425" t="s">
        <v>293</v>
      </c>
      <c r="F425" t="s">
        <v>8737</v>
      </c>
      <c r="G425" s="11"/>
      <c r="H425" s="11"/>
    </row>
    <row r="426" spans="1:8" x14ac:dyDescent="0.2">
      <c r="A426" t="str">
        <f t="shared" si="7"/>
        <v>RQ301MHDU</v>
      </c>
      <c r="B426" t="s">
        <v>54</v>
      </c>
      <c r="C426" t="s">
        <v>8732</v>
      </c>
      <c r="D426" t="s">
        <v>2978</v>
      </c>
      <c r="E426" t="s">
        <v>293</v>
      </c>
      <c r="F426" t="s">
        <v>8738</v>
      </c>
      <c r="G426" s="11"/>
      <c r="H426" s="11"/>
    </row>
    <row r="427" spans="1:8" x14ac:dyDescent="0.2">
      <c r="A427" t="str">
        <f t="shared" si="7"/>
        <v>RQ301Neonatal Surgical</v>
      </c>
      <c r="B427" t="s">
        <v>54</v>
      </c>
      <c r="C427" t="s">
        <v>8732</v>
      </c>
      <c r="D427" t="s">
        <v>2978</v>
      </c>
      <c r="E427" t="s">
        <v>293</v>
      </c>
      <c r="F427" t="s">
        <v>8739</v>
      </c>
      <c r="G427" s="11"/>
      <c r="H427" s="11"/>
    </row>
    <row r="428" spans="1:8" x14ac:dyDescent="0.2">
      <c r="A428" t="str">
        <f t="shared" si="7"/>
        <v>RQ301Ocean Ward Complex Care</v>
      </c>
      <c r="B428" t="s">
        <v>54</v>
      </c>
      <c r="C428" t="s">
        <v>8732</v>
      </c>
      <c r="D428" t="s">
        <v>2978</v>
      </c>
      <c r="E428" t="s">
        <v>293</v>
      </c>
      <c r="F428" t="s">
        <v>8740</v>
      </c>
      <c r="G428" s="11"/>
      <c r="H428" s="11"/>
    </row>
    <row r="429" spans="1:8" x14ac:dyDescent="0.2">
      <c r="A429" t="str">
        <f t="shared" ref="A429:A492" si="8">CONCATENATE(D429,F429)</f>
        <v>RQ301PAU</v>
      </c>
      <c r="B429" t="s">
        <v>54</v>
      </c>
      <c r="C429" t="s">
        <v>8732</v>
      </c>
      <c r="D429" t="s">
        <v>2978</v>
      </c>
      <c r="E429" t="s">
        <v>293</v>
      </c>
      <c r="F429" t="s">
        <v>8741</v>
      </c>
      <c r="G429" s="11"/>
      <c r="H429" s="11"/>
    </row>
    <row r="430" spans="1:8" x14ac:dyDescent="0.2">
      <c r="A430" t="str">
        <f t="shared" si="8"/>
        <v>RQ301PICU</v>
      </c>
      <c r="B430" t="s">
        <v>54</v>
      </c>
      <c r="C430" t="s">
        <v>8732</v>
      </c>
      <c r="D430" t="s">
        <v>2978</v>
      </c>
      <c r="E430" t="s">
        <v>293</v>
      </c>
      <c r="F430" t="s">
        <v>8742</v>
      </c>
      <c r="G430" s="11"/>
      <c r="H430" s="11"/>
    </row>
    <row r="431" spans="1:8" x14ac:dyDescent="0.2">
      <c r="A431" t="str">
        <f t="shared" si="8"/>
        <v>RQ301Ward 1</v>
      </c>
      <c r="B431" t="s">
        <v>54</v>
      </c>
      <c r="C431" t="s">
        <v>8732</v>
      </c>
      <c r="D431" t="s">
        <v>2978</v>
      </c>
      <c r="E431" t="s">
        <v>293</v>
      </c>
      <c r="F431" t="s">
        <v>8743</v>
      </c>
      <c r="G431" s="11"/>
      <c r="H431" s="11"/>
    </row>
    <row r="432" spans="1:8" x14ac:dyDescent="0.2">
      <c r="A432" t="str">
        <f t="shared" si="8"/>
        <v>RQ301Ward 10</v>
      </c>
      <c r="B432" t="s">
        <v>54</v>
      </c>
      <c r="C432" t="s">
        <v>8732</v>
      </c>
      <c r="D432" t="s">
        <v>2978</v>
      </c>
      <c r="E432" t="s">
        <v>293</v>
      </c>
      <c r="F432" t="s">
        <v>8361</v>
      </c>
      <c r="G432" s="11"/>
      <c r="H432" s="11"/>
    </row>
    <row r="433" spans="1:8" x14ac:dyDescent="0.2">
      <c r="A433" t="str">
        <f t="shared" si="8"/>
        <v>RQ301Ward 11</v>
      </c>
      <c r="B433" t="s">
        <v>54</v>
      </c>
      <c r="C433" t="s">
        <v>8732</v>
      </c>
      <c r="D433" t="s">
        <v>2978</v>
      </c>
      <c r="E433" t="s">
        <v>293</v>
      </c>
      <c r="F433" t="s">
        <v>8744</v>
      </c>
      <c r="G433" s="11"/>
      <c r="H433" s="11"/>
    </row>
    <row r="434" spans="1:8" x14ac:dyDescent="0.2">
      <c r="A434" t="str">
        <f t="shared" si="8"/>
        <v>RQ301Ward 12</v>
      </c>
      <c r="B434" t="s">
        <v>54</v>
      </c>
      <c r="C434" t="s">
        <v>8732</v>
      </c>
      <c r="D434" t="s">
        <v>2978</v>
      </c>
      <c r="E434" t="s">
        <v>293</v>
      </c>
      <c r="F434" t="s">
        <v>8745</v>
      </c>
      <c r="G434" s="11"/>
      <c r="H434" s="11"/>
    </row>
    <row r="435" spans="1:8" x14ac:dyDescent="0.2">
      <c r="A435" t="str">
        <f t="shared" si="8"/>
        <v>RQ301Ward 15</v>
      </c>
      <c r="B435" t="s">
        <v>54</v>
      </c>
      <c r="C435" t="s">
        <v>8732</v>
      </c>
      <c r="D435" t="s">
        <v>2978</v>
      </c>
      <c r="E435" t="s">
        <v>293</v>
      </c>
      <c r="F435" t="s">
        <v>8364</v>
      </c>
      <c r="G435" s="11"/>
      <c r="H435" s="11"/>
    </row>
    <row r="436" spans="1:8" x14ac:dyDescent="0.2">
      <c r="A436" t="str">
        <f t="shared" si="8"/>
        <v>RQ301Ward 18</v>
      </c>
      <c r="B436" t="s">
        <v>54</v>
      </c>
      <c r="C436" t="s">
        <v>8732</v>
      </c>
      <c r="D436" t="s">
        <v>2978</v>
      </c>
      <c r="E436" t="s">
        <v>293</v>
      </c>
      <c r="F436" t="s">
        <v>8367</v>
      </c>
      <c r="G436" s="11"/>
      <c r="H436" s="11"/>
    </row>
    <row r="437" spans="1:8" x14ac:dyDescent="0.2">
      <c r="A437" t="str">
        <f t="shared" si="8"/>
        <v>RQ301Ward 19</v>
      </c>
      <c r="B437" t="s">
        <v>54</v>
      </c>
      <c r="C437" t="s">
        <v>8732</v>
      </c>
      <c r="D437" t="s">
        <v>2978</v>
      </c>
      <c r="E437" t="s">
        <v>293</v>
      </c>
      <c r="F437" t="s">
        <v>8368</v>
      </c>
      <c r="G437" s="11"/>
      <c r="H437" s="11"/>
    </row>
    <row r="438" spans="1:8" x14ac:dyDescent="0.2">
      <c r="A438" t="str">
        <f t="shared" si="8"/>
        <v>RQ301Ward 2</v>
      </c>
      <c r="B438" t="s">
        <v>54</v>
      </c>
      <c r="C438" t="s">
        <v>8732</v>
      </c>
      <c r="D438" t="s">
        <v>2978</v>
      </c>
      <c r="E438" t="s">
        <v>293</v>
      </c>
      <c r="F438" t="s">
        <v>8746</v>
      </c>
      <c r="G438" s="11"/>
      <c r="H438" s="11"/>
    </row>
    <row r="439" spans="1:8" x14ac:dyDescent="0.2">
      <c r="A439" t="str">
        <f t="shared" si="8"/>
        <v>RQ301Ward 5</v>
      </c>
      <c r="B439" t="s">
        <v>54</v>
      </c>
      <c r="C439" t="s">
        <v>8732</v>
      </c>
      <c r="D439" t="s">
        <v>2978</v>
      </c>
      <c r="E439" t="s">
        <v>293</v>
      </c>
      <c r="F439" t="s">
        <v>8747</v>
      </c>
      <c r="G439" s="11"/>
      <c r="H439" s="11"/>
    </row>
    <row r="440" spans="1:8" x14ac:dyDescent="0.2">
      <c r="A440" t="str">
        <f t="shared" si="8"/>
        <v>RQ301Ward 8</v>
      </c>
      <c r="B440" t="s">
        <v>54</v>
      </c>
      <c r="C440" t="s">
        <v>8732</v>
      </c>
      <c r="D440" t="s">
        <v>2978</v>
      </c>
      <c r="E440" t="s">
        <v>293</v>
      </c>
      <c r="F440" t="s">
        <v>8748</v>
      </c>
      <c r="G440" s="11"/>
      <c r="H440" s="11"/>
    </row>
    <row r="441" spans="1:8" x14ac:dyDescent="0.2">
      <c r="A441" t="str">
        <f t="shared" si="8"/>
        <v>RQ301Ward 9</v>
      </c>
      <c r="B441" t="s">
        <v>54</v>
      </c>
      <c r="C441" t="s">
        <v>8732</v>
      </c>
      <c r="D441" t="s">
        <v>2978</v>
      </c>
      <c r="E441" t="s">
        <v>293</v>
      </c>
      <c r="F441" t="s">
        <v>8749</v>
      </c>
      <c r="G441" s="11"/>
      <c r="H441" s="11"/>
    </row>
    <row r="442" spans="1:8" x14ac:dyDescent="0.2">
      <c r="A442" t="str">
        <f t="shared" si="8"/>
        <v>RQ370Birth Centre</v>
      </c>
      <c r="B442" t="s">
        <v>54</v>
      </c>
      <c r="C442" t="s">
        <v>8732</v>
      </c>
      <c r="D442" t="s">
        <v>2994</v>
      </c>
      <c r="E442" t="s">
        <v>2339</v>
      </c>
      <c r="F442" t="s">
        <v>8750</v>
      </c>
      <c r="G442" s="11"/>
      <c r="H442" s="11"/>
    </row>
    <row r="443" spans="1:8" x14ac:dyDescent="0.2">
      <c r="A443" t="str">
        <f t="shared" si="8"/>
        <v>RQ370Delivery Suite</v>
      </c>
      <c r="B443" t="s">
        <v>54</v>
      </c>
      <c r="C443" t="s">
        <v>8732</v>
      </c>
      <c r="D443" t="s">
        <v>2994</v>
      </c>
      <c r="E443" t="s">
        <v>2339</v>
      </c>
      <c r="F443" t="s">
        <v>8751</v>
      </c>
      <c r="G443" s="11"/>
      <c r="H443" s="11"/>
    </row>
    <row r="444" spans="1:8" x14ac:dyDescent="0.2">
      <c r="A444" t="str">
        <f t="shared" si="8"/>
        <v>RQ370Neonatal Unit</v>
      </c>
      <c r="B444" t="s">
        <v>54</v>
      </c>
      <c r="C444" t="s">
        <v>8732</v>
      </c>
      <c r="D444" t="s">
        <v>2994</v>
      </c>
      <c r="E444" t="s">
        <v>2339</v>
      </c>
      <c r="F444" t="s">
        <v>8353</v>
      </c>
      <c r="G444" s="11"/>
      <c r="H444" s="11"/>
    </row>
    <row r="445" spans="1:8" x14ac:dyDescent="0.2">
      <c r="A445" t="str">
        <f t="shared" si="8"/>
        <v>RQ370Transitional Ward</v>
      </c>
      <c r="B445" t="s">
        <v>54</v>
      </c>
      <c r="C445" t="s">
        <v>8732</v>
      </c>
      <c r="D445" t="s">
        <v>2994</v>
      </c>
      <c r="E445" t="s">
        <v>2339</v>
      </c>
      <c r="F445" t="s">
        <v>8752</v>
      </c>
      <c r="G445" s="11"/>
      <c r="H445" s="11"/>
    </row>
    <row r="446" spans="1:8" x14ac:dyDescent="0.2">
      <c r="A446" t="str">
        <f t="shared" si="8"/>
        <v>RQ370Ward 1</v>
      </c>
      <c r="B446" t="s">
        <v>54</v>
      </c>
      <c r="C446" t="s">
        <v>8732</v>
      </c>
      <c r="D446" t="s">
        <v>2994</v>
      </c>
      <c r="E446" t="s">
        <v>2339</v>
      </c>
      <c r="F446" t="s">
        <v>8743</v>
      </c>
      <c r="G446" s="11"/>
      <c r="H446" s="11"/>
    </row>
    <row r="447" spans="1:8" x14ac:dyDescent="0.2">
      <c r="A447" t="str">
        <f t="shared" si="8"/>
        <v>RQ370Ward 3</v>
      </c>
      <c r="B447" t="s">
        <v>54</v>
      </c>
      <c r="C447" t="s">
        <v>8732</v>
      </c>
      <c r="D447" t="s">
        <v>2994</v>
      </c>
      <c r="E447" t="s">
        <v>2339</v>
      </c>
      <c r="F447" t="s">
        <v>8753</v>
      </c>
      <c r="G447" s="11"/>
      <c r="H447" s="11"/>
    </row>
    <row r="448" spans="1:8" x14ac:dyDescent="0.2">
      <c r="A448" t="str">
        <f t="shared" si="8"/>
        <v>RQ370Ward 4</v>
      </c>
      <c r="B448" t="s">
        <v>54</v>
      </c>
      <c r="C448" t="s">
        <v>8732</v>
      </c>
      <c r="D448" t="s">
        <v>2994</v>
      </c>
      <c r="E448" t="s">
        <v>2339</v>
      </c>
      <c r="F448" t="s">
        <v>8754</v>
      </c>
      <c r="G448" s="11"/>
      <c r="H448" s="11"/>
    </row>
    <row r="449" spans="1:8" x14ac:dyDescent="0.2">
      <c r="A449" t="str">
        <f t="shared" si="8"/>
        <v>RQ370Ward 8</v>
      </c>
      <c r="B449" t="s">
        <v>54</v>
      </c>
      <c r="C449" t="s">
        <v>8732</v>
      </c>
      <c r="D449" t="s">
        <v>2994</v>
      </c>
      <c r="E449" t="s">
        <v>2339</v>
      </c>
      <c r="F449" t="s">
        <v>8748</v>
      </c>
      <c r="G449" s="11"/>
      <c r="H449" s="11"/>
    </row>
    <row r="450" spans="1:8" x14ac:dyDescent="0.2">
      <c r="A450" t="str">
        <f t="shared" si="8"/>
        <v>TAJ82Cedars</v>
      </c>
      <c r="B450" t="s">
        <v>55</v>
      </c>
      <c r="C450" t="s">
        <v>14220</v>
      </c>
      <c r="D450" t="s">
        <v>14146</v>
      </c>
      <c r="E450" t="s">
        <v>7888</v>
      </c>
      <c r="F450" t="s">
        <v>9481</v>
      </c>
      <c r="G450" s="11"/>
      <c r="H450" s="11"/>
    </row>
    <row r="451" spans="1:8" x14ac:dyDescent="0.2">
      <c r="A451" t="str">
        <f t="shared" si="8"/>
        <v>TAJ82Linden</v>
      </c>
      <c r="B451" t="s">
        <v>55</v>
      </c>
      <c r="C451" t="s">
        <v>14220</v>
      </c>
      <c r="D451" t="s">
        <v>14146</v>
      </c>
      <c r="E451" t="s">
        <v>7888</v>
      </c>
      <c r="F451" t="s">
        <v>9358</v>
      </c>
      <c r="G451" s="11"/>
      <c r="H451" s="11"/>
    </row>
    <row r="452" spans="1:8" x14ac:dyDescent="0.2">
      <c r="A452" t="str">
        <f t="shared" si="8"/>
        <v>TAJ92Clee</v>
      </c>
      <c r="B452" t="s">
        <v>55</v>
      </c>
      <c r="C452" t="s">
        <v>14220</v>
      </c>
      <c r="D452" t="s">
        <v>14147</v>
      </c>
      <c r="E452" t="s">
        <v>7897</v>
      </c>
      <c r="F452" t="s">
        <v>14227</v>
      </c>
      <c r="G452" s="11"/>
      <c r="H452" s="11"/>
    </row>
    <row r="453" spans="1:8" x14ac:dyDescent="0.2">
      <c r="A453" t="str">
        <f t="shared" si="8"/>
        <v>TAJ92Clent</v>
      </c>
      <c r="B453" t="s">
        <v>55</v>
      </c>
      <c r="C453" t="s">
        <v>14220</v>
      </c>
      <c r="D453" t="s">
        <v>14147</v>
      </c>
      <c r="E453" t="s">
        <v>7897</v>
      </c>
      <c r="F453" t="s">
        <v>9482</v>
      </c>
      <c r="G453" s="11"/>
      <c r="H453" s="11"/>
    </row>
    <row r="454" spans="1:8" x14ac:dyDescent="0.2">
      <c r="A454" t="str">
        <f t="shared" si="8"/>
        <v>TAJ92Holyrood</v>
      </c>
      <c r="B454" t="s">
        <v>55</v>
      </c>
      <c r="C454" t="s">
        <v>14220</v>
      </c>
      <c r="D454" t="s">
        <v>14147</v>
      </c>
      <c r="E454" t="s">
        <v>7897</v>
      </c>
      <c r="F454" t="s">
        <v>9483</v>
      </c>
      <c r="G454" s="11"/>
      <c r="H454" s="11"/>
    </row>
    <row r="455" spans="1:8" x14ac:dyDescent="0.2">
      <c r="A455" t="str">
        <f t="shared" si="8"/>
        <v>TAJ92Kinver</v>
      </c>
      <c r="B455" t="s">
        <v>55</v>
      </c>
      <c r="C455" t="s">
        <v>14220</v>
      </c>
      <c r="D455" t="s">
        <v>14147</v>
      </c>
      <c r="E455" t="s">
        <v>7897</v>
      </c>
      <c r="F455" t="s">
        <v>9484</v>
      </c>
      <c r="G455" s="11"/>
      <c r="H455" s="11"/>
    </row>
    <row r="456" spans="1:8" x14ac:dyDescent="0.2">
      <c r="A456" t="str">
        <f t="shared" si="8"/>
        <v>TAJ92Malvern</v>
      </c>
      <c r="B456" t="s">
        <v>55</v>
      </c>
      <c r="C456" t="s">
        <v>14220</v>
      </c>
      <c r="D456" t="s">
        <v>14147</v>
      </c>
      <c r="E456" t="s">
        <v>7897</v>
      </c>
      <c r="F456" t="s">
        <v>9485</v>
      </c>
      <c r="G456" s="11"/>
      <c r="H456" s="11"/>
    </row>
    <row r="457" spans="1:8" x14ac:dyDescent="0.2">
      <c r="A457" t="str">
        <f t="shared" si="8"/>
        <v>TAJ92Wrekin</v>
      </c>
      <c r="B457" t="s">
        <v>55</v>
      </c>
      <c r="C457" t="s">
        <v>14220</v>
      </c>
      <c r="D457" t="s">
        <v>14147</v>
      </c>
      <c r="E457" t="s">
        <v>7897</v>
      </c>
      <c r="F457" t="s">
        <v>9486</v>
      </c>
      <c r="G457" s="11"/>
      <c r="H457" s="11"/>
    </row>
    <row r="458" spans="1:8" x14ac:dyDescent="0.2">
      <c r="A458" t="str">
        <f t="shared" si="8"/>
        <v>TAJ83Ambleside</v>
      </c>
      <c r="B458" t="s">
        <v>55</v>
      </c>
      <c r="C458" t="s">
        <v>14220</v>
      </c>
      <c r="D458" t="s">
        <v>14148</v>
      </c>
      <c r="E458" t="s">
        <v>7938</v>
      </c>
      <c r="F458" t="s">
        <v>9487</v>
      </c>
      <c r="G458" s="11"/>
      <c r="H458" s="11"/>
    </row>
    <row r="459" spans="1:8" x14ac:dyDescent="0.2">
      <c r="A459" t="str">
        <f t="shared" si="8"/>
        <v>TAJ83Langdale</v>
      </c>
      <c r="B459" t="s">
        <v>55</v>
      </c>
      <c r="C459" t="s">
        <v>14220</v>
      </c>
      <c r="D459" t="s">
        <v>14148</v>
      </c>
      <c r="E459" t="s">
        <v>7938</v>
      </c>
      <c r="F459" t="s">
        <v>9488</v>
      </c>
      <c r="G459" s="11"/>
      <c r="H459" s="11"/>
    </row>
    <row r="460" spans="1:8" x14ac:dyDescent="0.2">
      <c r="A460" t="str">
        <f t="shared" si="8"/>
        <v>TAJ07Chance</v>
      </c>
      <c r="B460" t="s">
        <v>55</v>
      </c>
      <c r="C460" t="s">
        <v>14220</v>
      </c>
      <c r="D460" t="s">
        <v>8327</v>
      </c>
      <c r="E460" t="s">
        <v>8328</v>
      </c>
      <c r="F460" t="s">
        <v>8755</v>
      </c>
      <c r="G460" s="11"/>
      <c r="H460" s="11"/>
    </row>
    <row r="461" spans="1:8" x14ac:dyDescent="0.2">
      <c r="A461" t="str">
        <f t="shared" si="8"/>
        <v>TAJ07Salter</v>
      </c>
      <c r="B461" t="s">
        <v>55</v>
      </c>
      <c r="C461" t="s">
        <v>14220</v>
      </c>
      <c r="D461" t="s">
        <v>8327</v>
      </c>
      <c r="E461" t="s">
        <v>8328</v>
      </c>
      <c r="F461" t="s">
        <v>8756</v>
      </c>
      <c r="G461" s="11"/>
      <c r="H461" s="11"/>
    </row>
    <row r="462" spans="1:8" x14ac:dyDescent="0.2">
      <c r="A462" t="str">
        <f t="shared" si="8"/>
        <v>TAJ20Abbey</v>
      </c>
      <c r="B462" t="s">
        <v>55</v>
      </c>
      <c r="C462" t="s">
        <v>14220</v>
      </c>
      <c r="D462" t="s">
        <v>8329</v>
      </c>
      <c r="E462" t="s">
        <v>8330</v>
      </c>
      <c r="F462" t="s">
        <v>8757</v>
      </c>
      <c r="G462" s="11"/>
      <c r="H462" s="11"/>
    </row>
    <row r="463" spans="1:8" x14ac:dyDescent="0.2">
      <c r="A463" t="str">
        <f t="shared" si="8"/>
        <v>TAJ20Charlemont</v>
      </c>
      <c r="B463" t="s">
        <v>55</v>
      </c>
      <c r="C463" t="s">
        <v>14220</v>
      </c>
      <c r="D463" t="s">
        <v>8329</v>
      </c>
      <c r="E463" t="s">
        <v>8330</v>
      </c>
      <c r="F463" t="s">
        <v>8758</v>
      </c>
      <c r="G463" s="11"/>
      <c r="H463" s="11"/>
    </row>
    <row r="464" spans="1:8" x14ac:dyDescent="0.2">
      <c r="A464" t="str">
        <f t="shared" si="8"/>
        <v>TAJ20Friar</v>
      </c>
      <c r="B464" t="s">
        <v>55</v>
      </c>
      <c r="C464" t="s">
        <v>14220</v>
      </c>
      <c r="D464" t="s">
        <v>8329</v>
      </c>
      <c r="E464" t="s">
        <v>8330</v>
      </c>
      <c r="F464" t="s">
        <v>8759</v>
      </c>
      <c r="G464" s="11"/>
      <c r="H464" s="11"/>
    </row>
    <row r="465" spans="1:8" x14ac:dyDescent="0.2">
      <c r="A465" t="str">
        <f t="shared" si="8"/>
        <v>TAJ20The Larches</v>
      </c>
      <c r="B465" t="s">
        <v>55</v>
      </c>
      <c r="C465" t="s">
        <v>14220</v>
      </c>
      <c r="D465" t="s">
        <v>8329</v>
      </c>
      <c r="E465" t="s">
        <v>8330</v>
      </c>
      <c r="F465" t="s">
        <v>8760</v>
      </c>
      <c r="G465" s="11"/>
      <c r="H465" s="11"/>
    </row>
    <row r="466" spans="1:8" x14ac:dyDescent="0.2">
      <c r="A466" t="str">
        <f t="shared" si="8"/>
        <v>TAJ11Gerry Simon</v>
      </c>
      <c r="B466" t="s">
        <v>55</v>
      </c>
      <c r="C466" t="s">
        <v>14220</v>
      </c>
      <c r="D466" t="s">
        <v>8331</v>
      </c>
      <c r="E466" t="s">
        <v>8332</v>
      </c>
      <c r="F466" t="s">
        <v>8761</v>
      </c>
      <c r="G466" s="11"/>
      <c r="H466" s="11"/>
    </row>
    <row r="467" spans="1:8" x14ac:dyDescent="0.2">
      <c r="A467" t="str">
        <f t="shared" si="8"/>
        <v>TAJ11MacArthur</v>
      </c>
      <c r="B467" t="s">
        <v>55</v>
      </c>
      <c r="C467" t="s">
        <v>14220</v>
      </c>
      <c r="D467" t="s">
        <v>8331</v>
      </c>
      <c r="E467" t="s">
        <v>8332</v>
      </c>
      <c r="F467" t="s">
        <v>8762</v>
      </c>
      <c r="G467" s="11"/>
      <c r="H467" s="12"/>
    </row>
    <row r="468" spans="1:8" x14ac:dyDescent="0.2">
      <c r="A468" t="str">
        <f t="shared" si="8"/>
        <v>TAJ11Penrose</v>
      </c>
      <c r="B468" t="s">
        <v>55</v>
      </c>
      <c r="C468" t="s">
        <v>14220</v>
      </c>
      <c r="D468" t="s">
        <v>8331</v>
      </c>
      <c r="E468" t="s">
        <v>8332</v>
      </c>
      <c r="F468" t="s">
        <v>8763</v>
      </c>
      <c r="G468" s="11"/>
      <c r="H468" s="11"/>
    </row>
    <row r="469" spans="1:8" x14ac:dyDescent="0.2">
      <c r="A469" t="str">
        <f t="shared" si="8"/>
        <v>TAJ52Brook</v>
      </c>
      <c r="B469" t="s">
        <v>55</v>
      </c>
      <c r="C469" t="s">
        <v>14220</v>
      </c>
      <c r="D469" t="s">
        <v>8333</v>
      </c>
      <c r="E469" t="s">
        <v>8334</v>
      </c>
      <c r="F469" t="s">
        <v>8764</v>
      </c>
      <c r="G469" s="11"/>
      <c r="H469" s="11"/>
    </row>
    <row r="470" spans="1:8" x14ac:dyDescent="0.2">
      <c r="A470" t="str">
        <f t="shared" si="8"/>
        <v>TAJ52Dale</v>
      </c>
      <c r="B470" t="s">
        <v>55</v>
      </c>
      <c r="C470" t="s">
        <v>14220</v>
      </c>
      <c r="D470" t="s">
        <v>8333</v>
      </c>
      <c r="E470" t="s">
        <v>8334</v>
      </c>
      <c r="F470" t="s">
        <v>8765</v>
      </c>
      <c r="G470" s="11"/>
      <c r="H470" s="12"/>
    </row>
    <row r="471" spans="1:8" x14ac:dyDescent="0.2">
      <c r="A471" t="str">
        <f t="shared" si="8"/>
        <v>TAJ52Meadow</v>
      </c>
      <c r="B471" t="s">
        <v>55</v>
      </c>
      <c r="C471" t="s">
        <v>14220</v>
      </c>
      <c r="D471" t="s">
        <v>8333</v>
      </c>
      <c r="E471" t="s">
        <v>8334</v>
      </c>
      <c r="F471" t="s">
        <v>8766</v>
      </c>
      <c r="G471" s="11"/>
      <c r="H471" s="12"/>
    </row>
    <row r="472" spans="1:8" x14ac:dyDescent="0.2">
      <c r="A472" t="str">
        <f t="shared" si="8"/>
        <v>RXL01AMU</v>
      </c>
      <c r="B472" t="s">
        <v>56</v>
      </c>
      <c r="C472" t="s">
        <v>8767</v>
      </c>
      <c r="D472" t="s">
        <v>6654</v>
      </c>
      <c r="E472" t="s">
        <v>5051</v>
      </c>
      <c r="F472" t="s">
        <v>8388</v>
      </c>
      <c r="G472" s="11"/>
      <c r="H472" s="11"/>
    </row>
    <row r="473" spans="1:8" x14ac:dyDescent="0.2">
      <c r="A473" t="str">
        <f t="shared" si="8"/>
        <v>RXL01CCU</v>
      </c>
      <c r="B473" t="s">
        <v>56</v>
      </c>
      <c r="C473" t="s">
        <v>8767</v>
      </c>
      <c r="D473" t="s">
        <v>6654</v>
      </c>
      <c r="E473" t="s">
        <v>5051</v>
      </c>
      <c r="F473" t="s">
        <v>8471</v>
      </c>
      <c r="G473" s="11"/>
      <c r="H473" s="11"/>
    </row>
    <row r="474" spans="1:8" x14ac:dyDescent="0.2">
      <c r="A474" t="str">
        <f t="shared" si="8"/>
        <v>RXL01Childrens Ward and Adolescent Ward</v>
      </c>
      <c r="B474" t="s">
        <v>56</v>
      </c>
      <c r="C474" t="s">
        <v>8767</v>
      </c>
      <c r="D474" t="s">
        <v>6654</v>
      </c>
      <c r="E474" t="s">
        <v>5051</v>
      </c>
      <c r="F474" t="s">
        <v>8768</v>
      </c>
      <c r="G474" s="11"/>
      <c r="H474" s="11"/>
    </row>
    <row r="475" spans="1:8" x14ac:dyDescent="0.2">
      <c r="A475" t="str">
        <f t="shared" si="8"/>
        <v>RXL01CITU</v>
      </c>
      <c r="B475" t="s">
        <v>56</v>
      </c>
      <c r="C475" t="s">
        <v>8767</v>
      </c>
      <c r="D475" t="s">
        <v>6654</v>
      </c>
      <c r="E475" t="s">
        <v>5051</v>
      </c>
      <c r="F475" t="s">
        <v>8769</v>
      </c>
      <c r="G475" s="11"/>
      <c r="H475" s="11"/>
    </row>
    <row r="476" spans="1:8" x14ac:dyDescent="0.2">
      <c r="A476" t="str">
        <f t="shared" si="8"/>
        <v>RXL01Haematology Ward</v>
      </c>
      <c r="B476" t="s">
        <v>56</v>
      </c>
      <c r="C476" t="s">
        <v>8767</v>
      </c>
      <c r="D476" t="s">
        <v>6654</v>
      </c>
      <c r="E476" t="s">
        <v>5051</v>
      </c>
      <c r="F476" t="s">
        <v>8770</v>
      </c>
      <c r="G476" s="11"/>
      <c r="H476" s="12"/>
    </row>
    <row r="477" spans="1:8" x14ac:dyDescent="0.2">
      <c r="A477" t="str">
        <f t="shared" si="8"/>
        <v>RXL01ITU</v>
      </c>
      <c r="B477" t="s">
        <v>56</v>
      </c>
      <c r="C477" t="s">
        <v>8767</v>
      </c>
      <c r="D477" t="s">
        <v>6654</v>
      </c>
      <c r="E477" t="s">
        <v>5051</v>
      </c>
      <c r="F477" t="s">
        <v>8398</v>
      </c>
      <c r="G477" s="11"/>
      <c r="H477" s="12"/>
    </row>
    <row r="478" spans="1:8" x14ac:dyDescent="0.2">
      <c r="A478" t="str">
        <f t="shared" si="8"/>
        <v>RXL01Lancashire Suite</v>
      </c>
      <c r="B478" t="s">
        <v>56</v>
      </c>
      <c r="C478" t="s">
        <v>8767</v>
      </c>
      <c r="D478" t="s">
        <v>6654</v>
      </c>
      <c r="E478" t="s">
        <v>5051</v>
      </c>
      <c r="F478" t="s">
        <v>8771</v>
      </c>
      <c r="G478" s="11"/>
      <c r="H478" s="11"/>
    </row>
    <row r="479" spans="1:8" x14ac:dyDescent="0.2">
      <c r="A479" t="str">
        <f t="shared" si="8"/>
        <v>RXL01Maternity Unit Ward D</v>
      </c>
      <c r="B479" t="s">
        <v>56</v>
      </c>
      <c r="C479" t="s">
        <v>8767</v>
      </c>
      <c r="D479" t="s">
        <v>6654</v>
      </c>
      <c r="E479" t="s">
        <v>5051</v>
      </c>
      <c r="F479" t="s">
        <v>8772</v>
      </c>
      <c r="G479" s="11"/>
      <c r="H479" s="11"/>
    </row>
    <row r="480" spans="1:8" x14ac:dyDescent="0.2">
      <c r="A480" t="str">
        <f t="shared" si="8"/>
        <v>RXL01NEONATES</v>
      </c>
      <c r="B480" t="s">
        <v>56</v>
      </c>
      <c r="C480" t="s">
        <v>8767</v>
      </c>
      <c r="D480" t="s">
        <v>6654</v>
      </c>
      <c r="E480" t="s">
        <v>5051</v>
      </c>
      <c r="F480" t="s">
        <v>8773</v>
      </c>
      <c r="G480" s="11"/>
      <c r="H480" s="11"/>
    </row>
    <row r="481" spans="1:8" x14ac:dyDescent="0.2">
      <c r="A481" t="str">
        <f t="shared" si="8"/>
        <v>RXL01Stroke Unit</v>
      </c>
      <c r="B481" t="s">
        <v>56</v>
      </c>
      <c r="C481" t="s">
        <v>8767</v>
      </c>
      <c r="D481" t="s">
        <v>6654</v>
      </c>
      <c r="E481" t="s">
        <v>5051</v>
      </c>
      <c r="F481" t="s">
        <v>8774</v>
      </c>
      <c r="G481" s="11"/>
      <c r="H481" s="11"/>
    </row>
    <row r="482" spans="1:8" x14ac:dyDescent="0.2">
      <c r="A482" t="str">
        <f t="shared" si="8"/>
        <v>RXL01Surgical Assessment Unit</v>
      </c>
      <c r="B482" t="s">
        <v>56</v>
      </c>
      <c r="C482" t="s">
        <v>8767</v>
      </c>
      <c r="D482" t="s">
        <v>6654</v>
      </c>
      <c r="E482" t="s">
        <v>5051</v>
      </c>
      <c r="F482" t="s">
        <v>8775</v>
      </c>
      <c r="G482" s="11"/>
      <c r="H482" s="11"/>
    </row>
    <row r="483" spans="1:8" x14ac:dyDescent="0.2">
      <c r="A483" t="str">
        <f t="shared" si="8"/>
        <v>RXL01Ward 10</v>
      </c>
      <c r="B483" t="s">
        <v>56</v>
      </c>
      <c r="C483" t="s">
        <v>8767</v>
      </c>
      <c r="D483" t="s">
        <v>6654</v>
      </c>
      <c r="E483" t="s">
        <v>5051</v>
      </c>
      <c r="F483" t="s">
        <v>8361</v>
      </c>
      <c r="G483" s="11"/>
      <c r="H483" s="11"/>
    </row>
    <row r="484" spans="1:8" x14ac:dyDescent="0.2">
      <c r="A484" t="str">
        <f t="shared" si="8"/>
        <v>RXL01Ward 11</v>
      </c>
      <c r="B484" t="s">
        <v>56</v>
      </c>
      <c r="C484" t="s">
        <v>8767</v>
      </c>
      <c r="D484" t="s">
        <v>6654</v>
      </c>
      <c r="E484" t="s">
        <v>5051</v>
      </c>
      <c r="F484" t="s">
        <v>8744</v>
      </c>
      <c r="G484" s="11"/>
      <c r="H484" s="12"/>
    </row>
    <row r="485" spans="1:8" x14ac:dyDescent="0.2">
      <c r="A485" t="str">
        <f t="shared" si="8"/>
        <v>RXL01Ward 12</v>
      </c>
      <c r="B485" t="s">
        <v>56</v>
      </c>
      <c r="C485" t="s">
        <v>8767</v>
      </c>
      <c r="D485" t="s">
        <v>6654</v>
      </c>
      <c r="E485" t="s">
        <v>5051</v>
      </c>
      <c r="F485" t="s">
        <v>8745</v>
      </c>
      <c r="G485" s="11"/>
      <c r="H485" s="11"/>
    </row>
    <row r="486" spans="1:8" x14ac:dyDescent="0.2">
      <c r="A486" t="str">
        <f t="shared" si="8"/>
        <v>RXL01Ward 14</v>
      </c>
      <c r="B486" t="s">
        <v>56</v>
      </c>
      <c r="C486" t="s">
        <v>8767</v>
      </c>
      <c r="D486" t="s">
        <v>6654</v>
      </c>
      <c r="E486" t="s">
        <v>5051</v>
      </c>
      <c r="F486" t="s">
        <v>8363</v>
      </c>
      <c r="G486" s="11"/>
      <c r="H486" s="11"/>
    </row>
    <row r="487" spans="1:8" x14ac:dyDescent="0.2">
      <c r="A487" t="str">
        <f t="shared" si="8"/>
        <v>RXL01Ward 15a</v>
      </c>
      <c r="B487" t="s">
        <v>56</v>
      </c>
      <c r="C487" t="s">
        <v>8767</v>
      </c>
      <c r="D487" t="s">
        <v>6654</v>
      </c>
      <c r="E487" t="s">
        <v>5051</v>
      </c>
      <c r="F487" t="s">
        <v>8776</v>
      </c>
      <c r="G487" s="11"/>
      <c r="H487" s="11"/>
    </row>
    <row r="488" spans="1:8" x14ac:dyDescent="0.2">
      <c r="A488" t="str">
        <f t="shared" si="8"/>
        <v>RXL01Ward 15b</v>
      </c>
      <c r="B488" t="s">
        <v>56</v>
      </c>
      <c r="C488" t="s">
        <v>8767</v>
      </c>
      <c r="D488" t="s">
        <v>6654</v>
      </c>
      <c r="E488" t="s">
        <v>5051</v>
      </c>
      <c r="F488" t="s">
        <v>8777</v>
      </c>
      <c r="G488" s="11"/>
      <c r="H488" s="11"/>
    </row>
    <row r="489" spans="1:8" x14ac:dyDescent="0.2">
      <c r="A489" t="str">
        <f t="shared" si="8"/>
        <v>RXL01Ward 16</v>
      </c>
      <c r="B489" t="s">
        <v>56</v>
      </c>
      <c r="C489" t="s">
        <v>8767</v>
      </c>
      <c r="D489" t="s">
        <v>6654</v>
      </c>
      <c r="E489" t="s">
        <v>5051</v>
      </c>
      <c r="F489" t="s">
        <v>8365</v>
      </c>
      <c r="G489" s="11"/>
      <c r="H489" s="11"/>
    </row>
    <row r="490" spans="1:8" x14ac:dyDescent="0.2">
      <c r="A490" t="str">
        <f t="shared" si="8"/>
        <v>RXL01Ward 18</v>
      </c>
      <c r="B490" t="s">
        <v>56</v>
      </c>
      <c r="C490" t="s">
        <v>8767</v>
      </c>
      <c r="D490" t="s">
        <v>6654</v>
      </c>
      <c r="E490" t="s">
        <v>5051</v>
      </c>
      <c r="F490" t="s">
        <v>8367</v>
      </c>
      <c r="G490" s="11"/>
      <c r="H490" s="11"/>
    </row>
    <row r="491" spans="1:8" x14ac:dyDescent="0.2">
      <c r="A491" t="str">
        <f t="shared" si="8"/>
        <v>RXL01Ward 2</v>
      </c>
      <c r="B491" t="s">
        <v>56</v>
      </c>
      <c r="C491" t="s">
        <v>8767</v>
      </c>
      <c r="D491" t="s">
        <v>6654</v>
      </c>
      <c r="E491" t="s">
        <v>5051</v>
      </c>
      <c r="F491" t="s">
        <v>8746</v>
      </c>
      <c r="G491" s="11"/>
      <c r="H491" s="11"/>
    </row>
    <row r="492" spans="1:8" x14ac:dyDescent="0.2">
      <c r="A492" t="str">
        <f t="shared" si="8"/>
        <v>RXL01Ward 23</v>
      </c>
      <c r="B492" t="s">
        <v>56</v>
      </c>
      <c r="C492" t="s">
        <v>8767</v>
      </c>
      <c r="D492" t="s">
        <v>6654</v>
      </c>
      <c r="E492" t="s">
        <v>5051</v>
      </c>
      <c r="F492" t="s">
        <v>8778</v>
      </c>
      <c r="G492" s="11"/>
      <c r="H492" s="11"/>
    </row>
    <row r="493" spans="1:8" x14ac:dyDescent="0.2">
      <c r="A493" t="str">
        <f t="shared" ref="A493:A556" si="9">CONCATENATE(D493,F493)</f>
        <v>RXL01Ward 24</v>
      </c>
      <c r="B493" t="s">
        <v>56</v>
      </c>
      <c r="C493" t="s">
        <v>8767</v>
      </c>
      <c r="D493" t="s">
        <v>6654</v>
      </c>
      <c r="E493" t="s">
        <v>5051</v>
      </c>
      <c r="F493" t="s">
        <v>8512</v>
      </c>
      <c r="G493" s="11"/>
      <c r="H493" s="11"/>
    </row>
    <row r="494" spans="1:8" x14ac:dyDescent="0.2">
      <c r="A494" t="str">
        <f t="shared" si="9"/>
        <v>RXL01Ward 25</v>
      </c>
      <c r="B494" t="s">
        <v>56</v>
      </c>
      <c r="C494" t="s">
        <v>8767</v>
      </c>
      <c r="D494" t="s">
        <v>6654</v>
      </c>
      <c r="E494" t="s">
        <v>5051</v>
      </c>
      <c r="F494" t="s">
        <v>8779</v>
      </c>
      <c r="G494" s="11"/>
      <c r="H494" s="11"/>
    </row>
    <row r="495" spans="1:8" x14ac:dyDescent="0.2">
      <c r="A495" t="str">
        <f t="shared" si="9"/>
        <v>RXL01Ward 26</v>
      </c>
      <c r="B495" t="s">
        <v>56</v>
      </c>
      <c r="C495" t="s">
        <v>8767</v>
      </c>
      <c r="D495" t="s">
        <v>6654</v>
      </c>
      <c r="E495" t="s">
        <v>5051</v>
      </c>
      <c r="F495" t="s">
        <v>8780</v>
      </c>
      <c r="G495" s="11"/>
      <c r="H495" s="11"/>
    </row>
    <row r="496" spans="1:8" x14ac:dyDescent="0.2">
      <c r="A496" t="str">
        <f t="shared" si="9"/>
        <v>RXL01Ward 3</v>
      </c>
      <c r="B496" t="s">
        <v>56</v>
      </c>
      <c r="C496" t="s">
        <v>8767</v>
      </c>
      <c r="D496" t="s">
        <v>6654</v>
      </c>
      <c r="E496" t="s">
        <v>5051</v>
      </c>
      <c r="F496" t="s">
        <v>8753</v>
      </c>
      <c r="G496" s="11"/>
      <c r="H496" s="11"/>
    </row>
    <row r="497" spans="1:8" x14ac:dyDescent="0.2">
      <c r="A497" t="str">
        <f t="shared" si="9"/>
        <v>RXL01Ward 34</v>
      </c>
      <c r="B497" t="s">
        <v>56</v>
      </c>
      <c r="C497" t="s">
        <v>8767</v>
      </c>
      <c r="D497" t="s">
        <v>6654</v>
      </c>
      <c r="E497" t="s">
        <v>5051</v>
      </c>
      <c r="F497" t="s">
        <v>8518</v>
      </c>
      <c r="G497" s="11"/>
      <c r="H497" s="11"/>
    </row>
    <row r="498" spans="1:8" x14ac:dyDescent="0.2">
      <c r="A498" t="str">
        <f t="shared" si="9"/>
        <v>RXL01Ward 35</v>
      </c>
      <c r="B498" t="s">
        <v>56</v>
      </c>
      <c r="C498" t="s">
        <v>8767</v>
      </c>
      <c r="D498" t="s">
        <v>6654</v>
      </c>
      <c r="E498" t="s">
        <v>5051</v>
      </c>
      <c r="F498" t="s">
        <v>8781</v>
      </c>
      <c r="G498" s="11"/>
      <c r="H498" s="12"/>
    </row>
    <row r="499" spans="1:8" x14ac:dyDescent="0.2">
      <c r="A499" t="str">
        <f t="shared" si="9"/>
        <v>RXL01Ward 37</v>
      </c>
      <c r="B499" t="s">
        <v>56</v>
      </c>
      <c r="C499" t="s">
        <v>8767</v>
      </c>
      <c r="D499" t="s">
        <v>6654</v>
      </c>
      <c r="E499" t="s">
        <v>5051</v>
      </c>
      <c r="F499" t="s">
        <v>8519</v>
      </c>
      <c r="G499" s="11"/>
      <c r="H499" s="11"/>
    </row>
    <row r="500" spans="1:8" x14ac:dyDescent="0.2">
      <c r="A500" t="str">
        <f t="shared" si="9"/>
        <v>RXL01Ward 38</v>
      </c>
      <c r="B500" t="s">
        <v>56</v>
      </c>
      <c r="C500" t="s">
        <v>8767</v>
      </c>
      <c r="D500" t="s">
        <v>6654</v>
      </c>
      <c r="E500" t="s">
        <v>5051</v>
      </c>
      <c r="F500" t="s">
        <v>8782</v>
      </c>
      <c r="G500" s="11"/>
      <c r="H500" s="11"/>
    </row>
    <row r="501" spans="1:8" x14ac:dyDescent="0.2">
      <c r="A501" t="str">
        <f t="shared" si="9"/>
        <v>RXL01Ward 39</v>
      </c>
      <c r="B501" t="s">
        <v>56</v>
      </c>
      <c r="C501" t="s">
        <v>8767</v>
      </c>
      <c r="D501" t="s">
        <v>6654</v>
      </c>
      <c r="E501" t="s">
        <v>5051</v>
      </c>
      <c r="F501" t="s">
        <v>8783</v>
      </c>
      <c r="G501" s="11"/>
      <c r="H501" s="11"/>
    </row>
    <row r="502" spans="1:8" x14ac:dyDescent="0.2">
      <c r="A502" t="str">
        <f t="shared" si="9"/>
        <v>RXL01Ward 5</v>
      </c>
      <c r="B502" t="s">
        <v>56</v>
      </c>
      <c r="C502" t="s">
        <v>8767</v>
      </c>
      <c r="D502" t="s">
        <v>6654</v>
      </c>
      <c r="E502" t="s">
        <v>5051</v>
      </c>
      <c r="F502" t="s">
        <v>8747</v>
      </c>
      <c r="G502" s="11"/>
      <c r="H502" s="11"/>
    </row>
    <row r="503" spans="1:8" x14ac:dyDescent="0.2">
      <c r="A503" t="str">
        <f t="shared" si="9"/>
        <v>RXL01Ward 6</v>
      </c>
      <c r="B503" t="s">
        <v>56</v>
      </c>
      <c r="C503" t="s">
        <v>8767</v>
      </c>
      <c r="D503" t="s">
        <v>6654</v>
      </c>
      <c r="E503" t="s">
        <v>5051</v>
      </c>
      <c r="F503" t="s">
        <v>8784</v>
      </c>
      <c r="G503" s="11"/>
      <c r="H503" s="11"/>
    </row>
    <row r="504" spans="1:8" x14ac:dyDescent="0.2">
      <c r="A504" t="str">
        <f t="shared" si="9"/>
        <v>RXL01Ward 7</v>
      </c>
      <c r="B504" t="s">
        <v>56</v>
      </c>
      <c r="C504" t="s">
        <v>8767</v>
      </c>
      <c r="D504" t="s">
        <v>6654</v>
      </c>
      <c r="E504" t="s">
        <v>5051</v>
      </c>
      <c r="F504" t="s">
        <v>8785</v>
      </c>
      <c r="G504" s="11"/>
      <c r="H504" s="11"/>
    </row>
    <row r="505" spans="1:8" x14ac:dyDescent="0.2">
      <c r="A505" t="str">
        <f t="shared" si="9"/>
        <v>RXL01Ward 8</v>
      </c>
      <c r="B505" t="s">
        <v>56</v>
      </c>
      <c r="C505" t="s">
        <v>8767</v>
      </c>
      <c r="D505" t="s">
        <v>6654</v>
      </c>
      <c r="E505" t="s">
        <v>5051</v>
      </c>
      <c r="F505" s="9" t="s">
        <v>8748</v>
      </c>
      <c r="G505" s="11"/>
      <c r="H505" s="11"/>
    </row>
    <row r="506" spans="1:8" x14ac:dyDescent="0.2">
      <c r="A506" t="str">
        <f t="shared" si="9"/>
        <v>RXL01Ward C</v>
      </c>
      <c r="B506" t="s">
        <v>56</v>
      </c>
      <c r="C506" t="s">
        <v>8767</v>
      </c>
      <c r="D506" t="s">
        <v>6654</v>
      </c>
      <c r="E506" t="s">
        <v>5051</v>
      </c>
      <c r="F506" t="s">
        <v>8786</v>
      </c>
      <c r="G506" s="11"/>
      <c r="H506" s="11"/>
    </row>
    <row r="507" spans="1:8" x14ac:dyDescent="0.2">
      <c r="A507" t="str">
        <f t="shared" si="9"/>
        <v>RXL06Clifton Hospital W1</v>
      </c>
      <c r="B507" t="s">
        <v>56</v>
      </c>
      <c r="C507" t="s">
        <v>8767</v>
      </c>
      <c r="D507" t="s">
        <v>6655</v>
      </c>
      <c r="E507" t="s">
        <v>6656</v>
      </c>
      <c r="F507" t="s">
        <v>8787</v>
      </c>
      <c r="G507" s="11"/>
      <c r="H507" s="11"/>
    </row>
    <row r="508" spans="1:8" x14ac:dyDescent="0.2">
      <c r="A508" t="str">
        <f t="shared" si="9"/>
        <v>RXL06Clifton Hospital W2</v>
      </c>
      <c r="B508" t="s">
        <v>56</v>
      </c>
      <c r="C508" t="s">
        <v>8767</v>
      </c>
      <c r="D508" t="s">
        <v>6655</v>
      </c>
      <c r="E508" t="s">
        <v>6656</v>
      </c>
      <c r="F508" s="9" t="s">
        <v>8788</v>
      </c>
      <c r="G508" s="11"/>
      <c r="H508" s="11"/>
    </row>
    <row r="509" spans="1:8" x14ac:dyDescent="0.2">
      <c r="A509" t="str">
        <f t="shared" si="9"/>
        <v>RXL06Clifton Hospital W2B</v>
      </c>
      <c r="B509" t="s">
        <v>56</v>
      </c>
      <c r="C509" t="s">
        <v>8767</v>
      </c>
      <c r="D509" t="s">
        <v>6655</v>
      </c>
      <c r="E509" t="s">
        <v>6656</v>
      </c>
      <c r="F509" t="s">
        <v>8789</v>
      </c>
      <c r="G509" s="11"/>
      <c r="H509" s="11"/>
    </row>
    <row r="510" spans="1:8" x14ac:dyDescent="0.2">
      <c r="A510" t="str">
        <f t="shared" si="9"/>
        <v>RXL06Clifton Hospital W3</v>
      </c>
      <c r="B510" t="s">
        <v>56</v>
      </c>
      <c r="C510" t="s">
        <v>8767</v>
      </c>
      <c r="D510" t="s">
        <v>6655</v>
      </c>
      <c r="E510" t="s">
        <v>6656</v>
      </c>
      <c r="F510" t="s">
        <v>8790</v>
      </c>
      <c r="G510" s="11"/>
      <c r="H510" s="11"/>
    </row>
    <row r="511" spans="1:8" x14ac:dyDescent="0.2">
      <c r="A511" t="str">
        <f t="shared" si="9"/>
        <v>RXL06Clifton Hospital W4</v>
      </c>
      <c r="B511" t="s">
        <v>56</v>
      </c>
      <c r="C511" t="s">
        <v>8767</v>
      </c>
      <c r="D511" t="s">
        <v>6655</v>
      </c>
      <c r="E511" t="s">
        <v>6656</v>
      </c>
      <c r="F511" t="s">
        <v>8791</v>
      </c>
      <c r="G511" s="11"/>
      <c r="H511" s="11"/>
    </row>
    <row r="512" spans="1:8" x14ac:dyDescent="0.2">
      <c r="A512" t="str">
        <f t="shared" si="9"/>
        <v>RMC01Acute Frailty Unit - B1</v>
      </c>
      <c r="B512" t="s">
        <v>57</v>
      </c>
      <c r="C512" t="s">
        <v>8792</v>
      </c>
      <c r="D512" t="s">
        <v>2379</v>
      </c>
      <c r="E512" t="s">
        <v>2380</v>
      </c>
      <c r="F512" t="s">
        <v>8793</v>
      </c>
      <c r="G512" s="11"/>
      <c r="H512" s="11"/>
    </row>
    <row r="513" spans="1:8" x14ac:dyDescent="0.2">
      <c r="A513" t="str">
        <f t="shared" si="9"/>
        <v>RMC01Birth Suite</v>
      </c>
      <c r="B513" t="s">
        <v>57</v>
      </c>
      <c r="C513" t="s">
        <v>8792</v>
      </c>
      <c r="D513" t="s">
        <v>2379</v>
      </c>
      <c r="E513" t="s">
        <v>2380</v>
      </c>
      <c r="F513" t="s">
        <v>8794</v>
      </c>
      <c r="G513" s="11"/>
      <c r="H513" s="12"/>
    </row>
    <row r="514" spans="1:8" x14ac:dyDescent="0.2">
      <c r="A514" t="str">
        <f t="shared" si="9"/>
        <v>RMC01Central Delivery Suite</v>
      </c>
      <c r="B514" t="s">
        <v>57</v>
      </c>
      <c r="C514" t="s">
        <v>8792</v>
      </c>
      <c r="D514" t="s">
        <v>2379</v>
      </c>
      <c r="E514" t="s">
        <v>2380</v>
      </c>
      <c r="F514" t="s">
        <v>8795</v>
      </c>
      <c r="G514" s="11"/>
      <c r="H514" s="11"/>
    </row>
    <row r="515" spans="1:8" x14ac:dyDescent="0.2">
      <c r="A515" t="str">
        <f t="shared" si="9"/>
        <v>RMC01Coronary Care Unit</v>
      </c>
      <c r="B515" t="s">
        <v>57</v>
      </c>
      <c r="C515" t="s">
        <v>8792</v>
      </c>
      <c r="D515" t="s">
        <v>2379</v>
      </c>
      <c r="E515" t="s">
        <v>2380</v>
      </c>
      <c r="F515" t="s">
        <v>8643</v>
      </c>
      <c r="G515" s="11"/>
      <c r="H515" s="12"/>
    </row>
    <row r="516" spans="1:8" x14ac:dyDescent="0.2">
      <c r="A516" t="str">
        <f t="shared" si="9"/>
        <v>RMC01High Dependancy Unit</v>
      </c>
      <c r="B516" t="s">
        <v>57</v>
      </c>
      <c r="C516" t="s">
        <v>8792</v>
      </c>
      <c r="D516" t="s">
        <v>2379</v>
      </c>
      <c r="E516" t="s">
        <v>2380</v>
      </c>
      <c r="F516" t="s">
        <v>8796</v>
      </c>
      <c r="G516" s="11"/>
      <c r="H516" s="11"/>
    </row>
    <row r="517" spans="1:8" x14ac:dyDescent="0.2">
      <c r="A517" t="str">
        <f t="shared" si="9"/>
        <v>RMC01Intensive Care Unit</v>
      </c>
      <c r="B517" t="s">
        <v>57</v>
      </c>
      <c r="C517" t="s">
        <v>8792</v>
      </c>
      <c r="D517" t="s">
        <v>2379</v>
      </c>
      <c r="E517" t="s">
        <v>2380</v>
      </c>
      <c r="F517" t="s">
        <v>8797</v>
      </c>
      <c r="G517" s="11"/>
      <c r="H517" s="11"/>
    </row>
    <row r="518" spans="1:8" x14ac:dyDescent="0.2">
      <c r="A518" t="str">
        <f t="shared" si="9"/>
        <v>RMC01Neonatal Unit</v>
      </c>
      <c r="B518" t="s">
        <v>57</v>
      </c>
      <c r="C518" t="s">
        <v>8792</v>
      </c>
      <c r="D518" t="s">
        <v>2379</v>
      </c>
      <c r="E518" t="s">
        <v>2380</v>
      </c>
      <c r="F518" t="s">
        <v>8353</v>
      </c>
      <c r="G518" s="11"/>
      <c r="H518" s="11"/>
    </row>
    <row r="519" spans="1:8" x14ac:dyDescent="0.2">
      <c r="A519" t="str">
        <f t="shared" si="9"/>
        <v>RMC01Ward A4</v>
      </c>
      <c r="B519" t="s">
        <v>57</v>
      </c>
      <c r="C519" t="s">
        <v>8792</v>
      </c>
      <c r="D519" t="s">
        <v>2379</v>
      </c>
      <c r="E519" t="s">
        <v>2380</v>
      </c>
      <c r="F519" t="s">
        <v>8798</v>
      </c>
      <c r="G519" s="11"/>
      <c r="H519" s="11"/>
    </row>
    <row r="520" spans="1:8" x14ac:dyDescent="0.2">
      <c r="A520" t="str">
        <f t="shared" si="9"/>
        <v>RMC01Ward B3 - Bluebell Unit</v>
      </c>
      <c r="B520" t="s">
        <v>57</v>
      </c>
      <c r="C520" t="s">
        <v>8792</v>
      </c>
      <c r="D520" t="s">
        <v>2379</v>
      </c>
      <c r="E520" t="s">
        <v>2380</v>
      </c>
      <c r="F520" t="s">
        <v>8799</v>
      </c>
      <c r="G520" s="11"/>
      <c r="H520" s="11"/>
    </row>
    <row r="521" spans="1:8" x14ac:dyDescent="0.2">
      <c r="A521" t="str">
        <f t="shared" si="9"/>
        <v>RMC01Ward C1</v>
      </c>
      <c r="B521" t="s">
        <v>57</v>
      </c>
      <c r="C521" t="s">
        <v>8792</v>
      </c>
      <c r="D521" t="s">
        <v>2379</v>
      </c>
      <c r="E521" t="s">
        <v>2380</v>
      </c>
      <c r="F521" t="s">
        <v>8800</v>
      </c>
      <c r="G521" s="11"/>
      <c r="H521" s="11"/>
    </row>
    <row r="522" spans="1:8" x14ac:dyDescent="0.2">
      <c r="A522" t="str">
        <f t="shared" si="9"/>
        <v>RMC01Ward C2</v>
      </c>
      <c r="B522" t="s">
        <v>57</v>
      </c>
      <c r="C522" t="s">
        <v>8792</v>
      </c>
      <c r="D522" t="s">
        <v>2379</v>
      </c>
      <c r="E522" t="s">
        <v>2380</v>
      </c>
      <c r="F522" t="s">
        <v>8801</v>
      </c>
      <c r="G522" s="11"/>
      <c r="H522" s="11"/>
    </row>
    <row r="523" spans="1:8" x14ac:dyDescent="0.2">
      <c r="A523" t="str">
        <f t="shared" si="9"/>
        <v>RMC01Ward C3</v>
      </c>
      <c r="B523" t="s">
        <v>57</v>
      </c>
      <c r="C523" t="s">
        <v>8792</v>
      </c>
      <c r="D523" t="s">
        <v>2379</v>
      </c>
      <c r="E523" t="s">
        <v>2380</v>
      </c>
      <c r="F523" t="s">
        <v>8802</v>
      </c>
      <c r="G523" s="11"/>
      <c r="H523" s="11"/>
    </row>
    <row r="524" spans="1:8" x14ac:dyDescent="0.2">
      <c r="A524" t="str">
        <f t="shared" si="9"/>
        <v>RMC01Ward C4</v>
      </c>
      <c r="B524" t="s">
        <v>57</v>
      </c>
      <c r="C524" t="s">
        <v>8792</v>
      </c>
      <c r="D524" t="s">
        <v>2379</v>
      </c>
      <c r="E524" t="s">
        <v>2380</v>
      </c>
      <c r="F524" t="s">
        <v>8803</v>
      </c>
      <c r="G524" s="11"/>
      <c r="H524" s="11"/>
    </row>
    <row r="525" spans="1:8" x14ac:dyDescent="0.2">
      <c r="A525" t="str">
        <f t="shared" si="9"/>
        <v>RMC01Ward D3</v>
      </c>
      <c r="B525" t="s">
        <v>57</v>
      </c>
      <c r="C525" t="s">
        <v>8792</v>
      </c>
      <c r="D525" t="s">
        <v>2379</v>
      </c>
      <c r="E525" t="s">
        <v>2380</v>
      </c>
      <c r="F525" t="s">
        <v>8804</v>
      </c>
      <c r="G525" s="11"/>
      <c r="H525" s="11"/>
    </row>
    <row r="526" spans="1:8" x14ac:dyDescent="0.2">
      <c r="A526" t="str">
        <f t="shared" si="9"/>
        <v>RMC01Ward D4</v>
      </c>
      <c r="B526" t="s">
        <v>57</v>
      </c>
      <c r="C526" t="s">
        <v>8792</v>
      </c>
      <c r="D526" t="s">
        <v>2379</v>
      </c>
      <c r="E526" t="s">
        <v>2380</v>
      </c>
      <c r="F526" t="s">
        <v>8805</v>
      </c>
      <c r="G526" s="11"/>
      <c r="H526" s="11"/>
    </row>
    <row r="527" spans="1:8" x14ac:dyDescent="0.2">
      <c r="A527" t="str">
        <f t="shared" si="9"/>
        <v>RMC01Ward E3</v>
      </c>
      <c r="B527" t="s">
        <v>57</v>
      </c>
      <c r="C527" t="s">
        <v>8792</v>
      </c>
      <c r="D527" t="s">
        <v>2379</v>
      </c>
      <c r="E527" t="s">
        <v>2380</v>
      </c>
      <c r="F527" t="s">
        <v>8806</v>
      </c>
      <c r="G527" s="11"/>
      <c r="H527" s="11"/>
    </row>
    <row r="528" spans="1:8" x14ac:dyDescent="0.2">
      <c r="A528" t="str">
        <f t="shared" si="9"/>
        <v>RMC01Ward E4</v>
      </c>
      <c r="B528" t="s">
        <v>57</v>
      </c>
      <c r="C528" t="s">
        <v>8792</v>
      </c>
      <c r="D528" t="s">
        <v>2379</v>
      </c>
      <c r="E528" t="s">
        <v>2380</v>
      </c>
      <c r="F528" t="s">
        <v>8807</v>
      </c>
      <c r="G528" s="11"/>
      <c r="H528" s="11"/>
    </row>
    <row r="529" spans="1:8" x14ac:dyDescent="0.2">
      <c r="A529" t="str">
        <f t="shared" si="9"/>
        <v>RMC01Ward E5</v>
      </c>
      <c r="B529" t="s">
        <v>57</v>
      </c>
      <c r="C529" t="s">
        <v>8792</v>
      </c>
      <c r="D529" t="s">
        <v>2379</v>
      </c>
      <c r="E529" t="s">
        <v>2380</v>
      </c>
      <c r="F529" t="s">
        <v>8808</v>
      </c>
      <c r="G529" s="11"/>
      <c r="H529" s="11"/>
    </row>
    <row r="530" spans="1:8" x14ac:dyDescent="0.2">
      <c r="A530" t="str">
        <f t="shared" si="9"/>
        <v>RMC01Ward F4</v>
      </c>
      <c r="B530" t="s">
        <v>57</v>
      </c>
      <c r="C530" t="s">
        <v>8792</v>
      </c>
      <c r="D530" t="s">
        <v>2379</v>
      </c>
      <c r="E530" t="s">
        <v>2380</v>
      </c>
      <c r="F530" t="s">
        <v>8809</v>
      </c>
      <c r="G530" s="11"/>
      <c r="H530" s="11"/>
    </row>
    <row r="531" spans="1:8" x14ac:dyDescent="0.2">
      <c r="A531" t="str">
        <f t="shared" si="9"/>
        <v>RMC01Ward G3</v>
      </c>
      <c r="B531" t="s">
        <v>57</v>
      </c>
      <c r="C531" t="s">
        <v>8792</v>
      </c>
      <c r="D531" t="s">
        <v>2379</v>
      </c>
      <c r="E531" t="s">
        <v>2380</v>
      </c>
      <c r="F531" t="s">
        <v>8810</v>
      </c>
      <c r="G531" s="11"/>
      <c r="H531" s="11"/>
    </row>
    <row r="532" spans="1:8" x14ac:dyDescent="0.2">
      <c r="A532" t="str">
        <f t="shared" si="9"/>
        <v>RMC01Ward G4</v>
      </c>
      <c r="B532" t="s">
        <v>57</v>
      </c>
      <c r="C532" t="s">
        <v>8792</v>
      </c>
      <c r="D532" t="s">
        <v>2379</v>
      </c>
      <c r="E532" t="s">
        <v>2380</v>
      </c>
      <c r="F532" t="s">
        <v>8811</v>
      </c>
      <c r="G532" s="11"/>
      <c r="H532" s="11"/>
    </row>
    <row r="533" spans="1:8" x14ac:dyDescent="0.2">
      <c r="A533" t="str">
        <f t="shared" si="9"/>
        <v>RMC01Ward G5</v>
      </c>
      <c r="B533" t="s">
        <v>57</v>
      </c>
      <c r="C533" t="s">
        <v>8792</v>
      </c>
      <c r="D533" t="s">
        <v>2379</v>
      </c>
      <c r="E533" t="s">
        <v>2380</v>
      </c>
      <c r="F533" t="s">
        <v>8812</v>
      </c>
      <c r="G533" s="11"/>
      <c r="H533" s="11"/>
    </row>
    <row r="534" spans="1:8" x14ac:dyDescent="0.2">
      <c r="A534" t="str">
        <f t="shared" si="9"/>
        <v>RMC01Ward H3</v>
      </c>
      <c r="B534" t="s">
        <v>57</v>
      </c>
      <c r="C534" t="s">
        <v>8792</v>
      </c>
      <c r="D534" t="s">
        <v>2379</v>
      </c>
      <c r="E534" t="s">
        <v>2380</v>
      </c>
      <c r="F534" t="s">
        <v>8813</v>
      </c>
      <c r="G534" s="11"/>
      <c r="H534" s="11"/>
    </row>
    <row r="535" spans="1:8" x14ac:dyDescent="0.2">
      <c r="A535" t="str">
        <f t="shared" si="9"/>
        <v>RMC01Ward M1</v>
      </c>
      <c r="B535" t="s">
        <v>57</v>
      </c>
      <c r="C535" t="s">
        <v>8792</v>
      </c>
      <c r="D535" t="s">
        <v>2379</v>
      </c>
      <c r="E535" t="s">
        <v>2380</v>
      </c>
      <c r="F535" t="s">
        <v>8814</v>
      </c>
      <c r="G535" s="11"/>
      <c r="H535" s="11"/>
    </row>
    <row r="536" spans="1:8" x14ac:dyDescent="0.2">
      <c r="A536" t="str">
        <f t="shared" si="9"/>
        <v>RMC01Ward M2 - Obstetrics</v>
      </c>
      <c r="B536" t="s">
        <v>57</v>
      </c>
      <c r="C536" t="s">
        <v>8792</v>
      </c>
      <c r="D536" t="s">
        <v>2379</v>
      </c>
      <c r="E536" t="s">
        <v>2380</v>
      </c>
      <c r="F536" t="s">
        <v>8815</v>
      </c>
      <c r="G536" s="11"/>
      <c r="H536" s="11"/>
    </row>
    <row r="537" spans="1:8" x14ac:dyDescent="0.2">
      <c r="A537" t="str">
        <f t="shared" si="9"/>
        <v>RMC01Ward M4/M5 Post Natal</v>
      </c>
      <c r="B537" t="s">
        <v>57</v>
      </c>
      <c r="C537" t="s">
        <v>8792</v>
      </c>
      <c r="D537" t="s">
        <v>2379</v>
      </c>
      <c r="E537" t="s">
        <v>2380</v>
      </c>
      <c r="F537" t="s">
        <v>8816</v>
      </c>
      <c r="G537" s="11"/>
      <c r="H537" s="11"/>
    </row>
    <row r="538" spans="1:8" x14ac:dyDescent="0.2">
      <c r="A538" t="str">
        <f t="shared" si="9"/>
        <v>TAD16Bracken</v>
      </c>
      <c r="B538" t="s">
        <v>58</v>
      </c>
      <c r="C538" t="s">
        <v>14181</v>
      </c>
      <c r="D538" t="s">
        <v>8134</v>
      </c>
      <c r="E538" t="s">
        <v>8135</v>
      </c>
      <c r="F538" t="s">
        <v>8594</v>
      </c>
      <c r="G538" s="11"/>
      <c r="H538" s="11"/>
    </row>
    <row r="539" spans="1:8" x14ac:dyDescent="0.2">
      <c r="A539" t="str">
        <f t="shared" si="9"/>
        <v>TAD16Fern</v>
      </c>
      <c r="B539" t="s">
        <v>58</v>
      </c>
      <c r="C539" t="s">
        <v>14181</v>
      </c>
      <c r="D539" t="s">
        <v>8134</v>
      </c>
      <c r="E539" t="s">
        <v>8135</v>
      </c>
      <c r="F539" t="s">
        <v>8460</v>
      </c>
      <c r="G539" s="11"/>
      <c r="H539" s="11"/>
    </row>
    <row r="540" spans="1:8" x14ac:dyDescent="0.2">
      <c r="A540" t="str">
        <f t="shared" si="9"/>
        <v>TAD16Heather</v>
      </c>
      <c r="B540" t="s">
        <v>58</v>
      </c>
      <c r="C540" t="s">
        <v>14181</v>
      </c>
      <c r="D540" t="s">
        <v>8134</v>
      </c>
      <c r="E540" t="s">
        <v>8135</v>
      </c>
      <c r="F540" t="s">
        <v>8463</v>
      </c>
      <c r="G540" s="11"/>
      <c r="H540" s="11"/>
    </row>
    <row r="541" spans="1:8" x14ac:dyDescent="0.2">
      <c r="A541" t="str">
        <f t="shared" si="9"/>
        <v>TAD17Ashbrook</v>
      </c>
      <c r="B541" t="s">
        <v>58</v>
      </c>
      <c r="C541" t="s">
        <v>14181</v>
      </c>
      <c r="D541" t="s">
        <v>8152</v>
      </c>
      <c r="E541" t="s">
        <v>1546</v>
      </c>
      <c r="F541" t="s">
        <v>8817</v>
      </c>
      <c r="G541" s="11"/>
      <c r="H541" s="11"/>
    </row>
    <row r="542" spans="1:8" x14ac:dyDescent="0.2">
      <c r="A542" t="str">
        <f t="shared" si="9"/>
        <v>TAD17Assessment &amp; Treatment Unit (LD)</v>
      </c>
      <c r="B542" t="s">
        <v>58</v>
      </c>
      <c r="C542" t="s">
        <v>14181</v>
      </c>
      <c r="D542" t="s">
        <v>8152</v>
      </c>
      <c r="E542" t="s">
        <v>1546</v>
      </c>
      <c r="F542" t="s">
        <v>8818</v>
      </c>
      <c r="G542" s="11"/>
      <c r="H542" s="11"/>
    </row>
    <row r="543" spans="1:8" x14ac:dyDescent="0.2">
      <c r="A543" t="str">
        <f t="shared" si="9"/>
        <v>TAD17Baildon</v>
      </c>
      <c r="B543" t="s">
        <v>58</v>
      </c>
      <c r="C543" t="s">
        <v>14181</v>
      </c>
      <c r="D543" t="s">
        <v>8152</v>
      </c>
      <c r="E543" t="s">
        <v>1546</v>
      </c>
      <c r="F543" t="s">
        <v>8819</v>
      </c>
      <c r="G543" s="11"/>
      <c r="H543" s="11"/>
    </row>
    <row r="544" spans="1:8" x14ac:dyDescent="0.2">
      <c r="A544" t="str">
        <f t="shared" si="9"/>
        <v>TAD17Clover (PICU)</v>
      </c>
      <c r="B544" t="s">
        <v>58</v>
      </c>
      <c r="C544" t="s">
        <v>14181</v>
      </c>
      <c r="D544" t="s">
        <v>8152</v>
      </c>
      <c r="E544" t="s">
        <v>1546</v>
      </c>
      <c r="F544" t="s">
        <v>8820</v>
      </c>
      <c r="G544" s="11"/>
      <c r="H544" s="11"/>
    </row>
    <row r="545" spans="1:8" x14ac:dyDescent="0.2">
      <c r="A545" t="str">
        <f t="shared" si="9"/>
        <v>TAD17Dementia Assessment Unit (DAU)</v>
      </c>
      <c r="B545" t="s">
        <v>58</v>
      </c>
      <c r="C545" t="s">
        <v>14181</v>
      </c>
      <c r="D545" t="s">
        <v>8152</v>
      </c>
      <c r="E545" t="s">
        <v>1546</v>
      </c>
      <c r="F545" t="s">
        <v>8821</v>
      </c>
      <c r="G545" s="11"/>
      <c r="H545" s="11"/>
    </row>
    <row r="546" spans="1:8" x14ac:dyDescent="0.2">
      <c r="A546" t="str">
        <f t="shared" si="9"/>
        <v>TAD17Ilkley</v>
      </c>
      <c r="B546" t="s">
        <v>58</v>
      </c>
      <c r="C546" t="s">
        <v>14181</v>
      </c>
      <c r="D546" t="s">
        <v>8152</v>
      </c>
      <c r="E546" t="s">
        <v>1546</v>
      </c>
      <c r="F546" t="s">
        <v>8822</v>
      </c>
      <c r="G546" s="11"/>
      <c r="H546" s="11"/>
    </row>
    <row r="547" spans="1:8" x14ac:dyDescent="0.2">
      <c r="A547" t="str">
        <f t="shared" si="9"/>
        <v>TAD17Maplebeck</v>
      </c>
      <c r="B547" t="s">
        <v>58</v>
      </c>
      <c r="C547" t="s">
        <v>14181</v>
      </c>
      <c r="D547" t="s">
        <v>8152</v>
      </c>
      <c r="E547" t="s">
        <v>1546</v>
      </c>
      <c r="F547" t="s">
        <v>8823</v>
      </c>
      <c r="G547" s="11"/>
      <c r="H547" s="11"/>
    </row>
    <row r="548" spans="1:8" x14ac:dyDescent="0.2">
      <c r="A548" t="str">
        <f t="shared" si="9"/>
        <v>TAD17Oakburn</v>
      </c>
      <c r="B548" t="s">
        <v>58</v>
      </c>
      <c r="C548" t="s">
        <v>14181</v>
      </c>
      <c r="D548" t="s">
        <v>8152</v>
      </c>
      <c r="E548" t="s">
        <v>1546</v>
      </c>
      <c r="F548" t="s">
        <v>8824</v>
      </c>
      <c r="G548" s="11"/>
      <c r="H548" s="11"/>
    </row>
    <row r="549" spans="1:8" x14ac:dyDescent="0.2">
      <c r="A549" t="str">
        <f t="shared" si="9"/>
        <v>TAD17Step Forward (Rehab)</v>
      </c>
      <c r="B549" t="s">
        <v>58</v>
      </c>
      <c r="C549" t="s">
        <v>14181</v>
      </c>
      <c r="D549" t="s">
        <v>8152</v>
      </c>
      <c r="E549" t="s">
        <v>1546</v>
      </c>
      <c r="F549" t="s">
        <v>8825</v>
      </c>
      <c r="G549" s="11"/>
      <c r="H549" s="11"/>
    </row>
    <row r="550" spans="1:8" x14ac:dyDescent="0.2">
      <c r="A550" t="str">
        <f t="shared" si="9"/>
        <v>TAD17Thornton</v>
      </c>
      <c r="B550" t="s">
        <v>58</v>
      </c>
      <c r="C550" t="s">
        <v>14181</v>
      </c>
      <c r="D550" t="s">
        <v>8152</v>
      </c>
      <c r="E550" t="s">
        <v>1546</v>
      </c>
      <c r="F550" t="s">
        <v>8826</v>
      </c>
      <c r="G550" s="11"/>
      <c r="H550" s="11"/>
    </row>
    <row r="551" spans="1:8" x14ac:dyDescent="0.2">
      <c r="A551" t="str">
        <f t="shared" si="9"/>
        <v>RAE01Birth Centre</v>
      </c>
      <c r="B551" t="s">
        <v>59</v>
      </c>
      <c r="C551" t="s">
        <v>8827</v>
      </c>
      <c r="D551" t="s">
        <v>851</v>
      </c>
      <c r="E551" t="s">
        <v>852</v>
      </c>
      <c r="F551" t="s">
        <v>8750</v>
      </c>
      <c r="G551" s="11"/>
      <c r="H551" s="11"/>
    </row>
    <row r="552" spans="1:8" x14ac:dyDescent="0.2">
      <c r="A552" t="str">
        <f t="shared" si="9"/>
        <v>RAE01ICU</v>
      </c>
      <c r="B552" t="s">
        <v>59</v>
      </c>
      <c r="C552" t="s">
        <v>8827</v>
      </c>
      <c r="D552" t="s">
        <v>851</v>
      </c>
      <c r="E552" t="s">
        <v>852</v>
      </c>
      <c r="F552" t="s">
        <v>8828</v>
      </c>
      <c r="G552" s="11"/>
      <c r="H552" s="11"/>
    </row>
    <row r="553" spans="1:8" x14ac:dyDescent="0.2">
      <c r="A553" t="str">
        <f t="shared" si="9"/>
        <v>RAE01Labour Ward</v>
      </c>
      <c r="B553" t="s">
        <v>59</v>
      </c>
      <c r="C553" t="s">
        <v>8827</v>
      </c>
      <c r="D553" t="s">
        <v>851</v>
      </c>
      <c r="E553" t="s">
        <v>852</v>
      </c>
      <c r="F553" t="s">
        <v>8829</v>
      </c>
      <c r="G553" s="11"/>
      <c r="H553" s="11"/>
    </row>
    <row r="554" spans="1:8" x14ac:dyDescent="0.2">
      <c r="A554" t="str">
        <f t="shared" si="9"/>
        <v>RAE01M3</v>
      </c>
      <c r="B554" t="s">
        <v>59</v>
      </c>
      <c r="C554" t="s">
        <v>8827</v>
      </c>
      <c r="D554" t="s">
        <v>851</v>
      </c>
      <c r="E554" t="s">
        <v>852</v>
      </c>
      <c r="F554" t="s">
        <v>8830</v>
      </c>
      <c r="G554" s="11"/>
      <c r="H554" s="11"/>
    </row>
    <row r="555" spans="1:8" x14ac:dyDescent="0.2">
      <c r="A555" t="str">
        <f t="shared" si="9"/>
        <v>RAE01M4</v>
      </c>
      <c r="B555" t="s">
        <v>59</v>
      </c>
      <c r="C555" t="s">
        <v>8827</v>
      </c>
      <c r="D555" t="s">
        <v>851</v>
      </c>
      <c r="E555" t="s">
        <v>852</v>
      </c>
      <c r="F555" t="s">
        <v>8831</v>
      </c>
      <c r="G555" s="11"/>
      <c r="H555" s="11"/>
    </row>
    <row r="556" spans="1:8" x14ac:dyDescent="0.2">
      <c r="A556" t="str">
        <f t="shared" si="9"/>
        <v>RAE01Neonatal</v>
      </c>
      <c r="B556" t="s">
        <v>59</v>
      </c>
      <c r="C556" t="s">
        <v>8827</v>
      </c>
      <c r="D556" t="s">
        <v>851</v>
      </c>
      <c r="E556" t="s">
        <v>852</v>
      </c>
      <c r="F556" t="s">
        <v>8832</v>
      </c>
      <c r="G556" s="11"/>
      <c r="H556" s="11"/>
    </row>
    <row r="557" spans="1:8" x14ac:dyDescent="0.2">
      <c r="A557" t="str">
        <f t="shared" ref="A557:A619" si="10">CONCATENATE(D557,F557)</f>
        <v>RAE01Paediatrics</v>
      </c>
      <c r="B557" t="s">
        <v>59</v>
      </c>
      <c r="C557" t="s">
        <v>8827</v>
      </c>
      <c r="D557" t="s">
        <v>851</v>
      </c>
      <c r="E557" t="s">
        <v>852</v>
      </c>
      <c r="F557" t="s">
        <v>8833</v>
      </c>
      <c r="G557" s="11"/>
      <c r="H557" s="11"/>
    </row>
    <row r="558" spans="1:8" x14ac:dyDescent="0.2">
      <c r="A558" t="str">
        <f t="shared" si="10"/>
        <v>RAE01Ward 01 - AMU</v>
      </c>
      <c r="B558" t="s">
        <v>59</v>
      </c>
      <c r="C558" t="s">
        <v>8827</v>
      </c>
      <c r="D558" t="s">
        <v>851</v>
      </c>
      <c r="E558" t="s">
        <v>852</v>
      </c>
      <c r="F558" t="s">
        <v>8834</v>
      </c>
      <c r="G558" s="11" t="s">
        <v>8593</v>
      </c>
      <c r="H558" s="11">
        <v>43735</v>
      </c>
    </row>
    <row r="559" spans="1:8" x14ac:dyDescent="0.2">
      <c r="A559" t="str">
        <f t="shared" si="10"/>
        <v>RAE01Ward 04 - AMU</v>
      </c>
      <c r="B559" t="s">
        <v>59</v>
      </c>
      <c r="C559" t="s">
        <v>8827</v>
      </c>
      <c r="D559" t="s">
        <v>851</v>
      </c>
      <c r="E559" t="s">
        <v>852</v>
      </c>
      <c r="F559" t="s">
        <v>8835</v>
      </c>
      <c r="G559" s="11"/>
      <c r="H559" s="11"/>
    </row>
    <row r="560" spans="1:8" x14ac:dyDescent="0.2">
      <c r="A560" t="str">
        <f t="shared" si="10"/>
        <v>RAE01Ward 11</v>
      </c>
      <c r="B560" t="s">
        <v>59</v>
      </c>
      <c r="C560" t="s">
        <v>8827</v>
      </c>
      <c r="D560" t="s">
        <v>851</v>
      </c>
      <c r="E560" t="s">
        <v>852</v>
      </c>
      <c r="F560" t="s">
        <v>8744</v>
      </c>
      <c r="G560" s="11"/>
      <c r="H560" s="11"/>
    </row>
    <row r="561" spans="1:8" x14ac:dyDescent="0.2">
      <c r="A561" t="str">
        <f t="shared" si="10"/>
        <v>RAE01Ward 12</v>
      </c>
      <c r="B561" t="s">
        <v>59</v>
      </c>
      <c r="C561" t="s">
        <v>8827</v>
      </c>
      <c r="D561" t="s">
        <v>851</v>
      </c>
      <c r="E561" t="s">
        <v>852</v>
      </c>
      <c r="F561" t="s">
        <v>8745</v>
      </c>
      <c r="G561" s="11" t="s">
        <v>8917</v>
      </c>
      <c r="H561" s="11">
        <v>43810</v>
      </c>
    </row>
    <row r="562" spans="1:8" x14ac:dyDescent="0.2">
      <c r="A562" t="str">
        <f t="shared" si="10"/>
        <v>RAE01Ward 14</v>
      </c>
      <c r="B562" t="s">
        <v>59</v>
      </c>
      <c r="C562" t="s">
        <v>8827</v>
      </c>
      <c r="D562" t="s">
        <v>851</v>
      </c>
      <c r="E562" t="s">
        <v>852</v>
      </c>
      <c r="F562" t="s">
        <v>8363</v>
      </c>
      <c r="G562" s="11" t="s">
        <v>8593</v>
      </c>
      <c r="H562" s="11">
        <v>43735</v>
      </c>
    </row>
    <row r="563" spans="1:8" x14ac:dyDescent="0.2">
      <c r="A563" t="str">
        <f t="shared" si="10"/>
        <v>RAE01Ward 15 Renal</v>
      </c>
      <c r="B563" t="s">
        <v>59</v>
      </c>
      <c r="C563" t="s">
        <v>8827</v>
      </c>
      <c r="D563" t="s">
        <v>851</v>
      </c>
      <c r="E563" t="s">
        <v>852</v>
      </c>
      <c r="F563" t="s">
        <v>8836</v>
      </c>
      <c r="G563" s="11"/>
      <c r="H563" s="11"/>
    </row>
    <row r="564" spans="1:8" x14ac:dyDescent="0.2">
      <c r="A564" t="str">
        <f t="shared" si="10"/>
        <v>RAE01Ward 18</v>
      </c>
      <c r="B564" t="s">
        <v>59</v>
      </c>
      <c r="C564" t="s">
        <v>8827</v>
      </c>
      <c r="D564" t="s">
        <v>851</v>
      </c>
      <c r="E564" t="s">
        <v>852</v>
      </c>
      <c r="F564" t="s">
        <v>8367</v>
      </c>
      <c r="G564" s="11"/>
      <c r="H564" s="11"/>
    </row>
    <row r="565" spans="1:8" x14ac:dyDescent="0.2">
      <c r="A565" t="str">
        <f t="shared" si="10"/>
        <v>RAE01Ward 20</v>
      </c>
      <c r="B565" t="s">
        <v>59</v>
      </c>
      <c r="C565" t="s">
        <v>8827</v>
      </c>
      <c r="D565" t="s">
        <v>851</v>
      </c>
      <c r="E565" t="s">
        <v>852</v>
      </c>
      <c r="F565" t="s">
        <v>8837</v>
      </c>
      <c r="G565" s="11"/>
      <c r="H565" s="11"/>
    </row>
    <row r="566" spans="1:8" x14ac:dyDescent="0.2">
      <c r="A566" t="str">
        <f t="shared" si="10"/>
        <v>RAE01Ward 21</v>
      </c>
      <c r="B566" t="s">
        <v>59</v>
      </c>
      <c r="C566" t="s">
        <v>8827</v>
      </c>
      <c r="D566" t="s">
        <v>851</v>
      </c>
      <c r="E566" t="s">
        <v>852</v>
      </c>
      <c r="F566" t="s">
        <v>8369</v>
      </c>
      <c r="G566" s="11"/>
      <c r="H566" s="11"/>
    </row>
    <row r="567" spans="1:8" x14ac:dyDescent="0.2">
      <c r="A567" t="str">
        <f t="shared" si="10"/>
        <v>RAE01Ward 22 &amp; CCU</v>
      </c>
      <c r="B567" t="s">
        <v>59</v>
      </c>
      <c r="C567" t="s">
        <v>8827</v>
      </c>
      <c r="D567" t="s">
        <v>851</v>
      </c>
      <c r="E567" t="s">
        <v>852</v>
      </c>
      <c r="F567" t="s">
        <v>8838</v>
      </c>
      <c r="G567" s="11" t="s">
        <v>8593</v>
      </c>
      <c r="H567" s="11">
        <v>43735</v>
      </c>
    </row>
    <row r="568" spans="1:8" x14ac:dyDescent="0.2">
      <c r="A568" t="str">
        <f t="shared" si="10"/>
        <v>RAE01Ward 23</v>
      </c>
      <c r="B568" t="s">
        <v>59</v>
      </c>
      <c r="C568" t="s">
        <v>8827</v>
      </c>
      <c r="D568" t="s">
        <v>851</v>
      </c>
      <c r="E568" t="s">
        <v>852</v>
      </c>
      <c r="F568" t="s">
        <v>8778</v>
      </c>
      <c r="G568" s="11" t="s">
        <v>8593</v>
      </c>
      <c r="H568" s="11">
        <v>43735</v>
      </c>
    </row>
    <row r="569" spans="1:8" x14ac:dyDescent="0.2">
      <c r="A569" t="str">
        <f t="shared" si="10"/>
        <v>RAE01Ward 24 Oncology</v>
      </c>
      <c r="B569" t="s">
        <v>59</v>
      </c>
      <c r="C569" t="s">
        <v>8827</v>
      </c>
      <c r="D569" t="s">
        <v>851</v>
      </c>
      <c r="E569" t="s">
        <v>852</v>
      </c>
      <c r="F569" t="s">
        <v>8839</v>
      </c>
      <c r="G569" s="11"/>
      <c r="H569" s="11"/>
    </row>
    <row r="570" spans="1:8" x14ac:dyDescent="0.2">
      <c r="A570" t="str">
        <f t="shared" si="10"/>
        <v>RAE01Ward 25</v>
      </c>
      <c r="B570" t="s">
        <v>59</v>
      </c>
      <c r="C570" t="s">
        <v>8827</v>
      </c>
      <c r="D570" t="s">
        <v>851</v>
      </c>
      <c r="E570" t="s">
        <v>852</v>
      </c>
      <c r="F570" t="s">
        <v>8779</v>
      </c>
      <c r="G570" s="11"/>
      <c r="H570" s="11"/>
    </row>
    <row r="571" spans="1:8" x14ac:dyDescent="0.2">
      <c r="A571" t="str">
        <f t="shared" si="10"/>
        <v>RAE01Ward 26</v>
      </c>
      <c r="B571" t="s">
        <v>59</v>
      </c>
      <c r="C571" t="s">
        <v>8827</v>
      </c>
      <c r="D571" t="s">
        <v>851</v>
      </c>
      <c r="E571" t="s">
        <v>852</v>
      </c>
      <c r="F571" t="s">
        <v>8780</v>
      </c>
      <c r="G571" s="11"/>
      <c r="H571" s="11"/>
    </row>
    <row r="572" spans="1:8" x14ac:dyDescent="0.2">
      <c r="A572" t="str">
        <f t="shared" si="10"/>
        <v>RAE01Ward 27</v>
      </c>
      <c r="B572" t="s">
        <v>59</v>
      </c>
      <c r="C572" t="s">
        <v>8827</v>
      </c>
      <c r="D572" t="s">
        <v>851</v>
      </c>
      <c r="E572" t="s">
        <v>852</v>
      </c>
      <c r="F572" t="s">
        <v>8840</v>
      </c>
      <c r="G572" s="11"/>
      <c r="H572" s="11"/>
    </row>
    <row r="573" spans="1:8" x14ac:dyDescent="0.2">
      <c r="A573" t="str">
        <f t="shared" si="10"/>
        <v>RAE01Ward 28</v>
      </c>
      <c r="B573" t="s">
        <v>59</v>
      </c>
      <c r="C573" t="s">
        <v>8827</v>
      </c>
      <c r="D573" t="s">
        <v>851</v>
      </c>
      <c r="E573" t="s">
        <v>852</v>
      </c>
      <c r="F573" t="s">
        <v>8841</v>
      </c>
      <c r="G573" s="11"/>
      <c r="H573" s="11"/>
    </row>
    <row r="574" spans="1:8" x14ac:dyDescent="0.2">
      <c r="A574" t="str">
        <f t="shared" si="10"/>
        <v>RAE01Ward 29</v>
      </c>
      <c r="B574" t="s">
        <v>59</v>
      </c>
      <c r="C574" t="s">
        <v>8827</v>
      </c>
      <c r="D574" t="s">
        <v>851</v>
      </c>
      <c r="E574" t="s">
        <v>852</v>
      </c>
      <c r="F574" t="s">
        <v>8842</v>
      </c>
      <c r="G574" s="11"/>
      <c r="H574" s="11"/>
    </row>
    <row r="575" spans="1:8" x14ac:dyDescent="0.2">
      <c r="A575" t="str">
        <f t="shared" si="10"/>
        <v>RAE01Ward 3</v>
      </c>
      <c r="B575" t="s">
        <v>59</v>
      </c>
      <c r="C575" t="s">
        <v>8827</v>
      </c>
      <c r="D575" t="s">
        <v>851</v>
      </c>
      <c r="E575" t="s">
        <v>852</v>
      </c>
      <c r="F575" t="s">
        <v>8753</v>
      </c>
      <c r="G575" s="11" t="s">
        <v>8593</v>
      </c>
      <c r="H575" s="11">
        <v>43735</v>
      </c>
    </row>
    <row r="576" spans="1:8" x14ac:dyDescent="0.2">
      <c r="A576" t="str">
        <f t="shared" si="10"/>
        <v>RAE01Ward 31</v>
      </c>
      <c r="B576" t="s">
        <v>59</v>
      </c>
      <c r="C576" t="s">
        <v>8827</v>
      </c>
      <c r="D576" t="s">
        <v>851</v>
      </c>
      <c r="E576" t="s">
        <v>852</v>
      </c>
      <c r="F576" t="s">
        <v>8843</v>
      </c>
      <c r="G576" s="11"/>
      <c r="H576" s="11"/>
    </row>
    <row r="577" spans="1:8" x14ac:dyDescent="0.2">
      <c r="A577" t="str">
        <f t="shared" si="10"/>
        <v>RAE01Ward 33</v>
      </c>
      <c r="B577" t="s">
        <v>59</v>
      </c>
      <c r="C577" t="s">
        <v>8827</v>
      </c>
      <c r="D577" t="s">
        <v>851</v>
      </c>
      <c r="E577" t="s">
        <v>852</v>
      </c>
      <c r="F577" t="s">
        <v>8517</v>
      </c>
      <c r="G577" s="11"/>
      <c r="H577" s="11"/>
    </row>
    <row r="578" spans="1:8" x14ac:dyDescent="0.2">
      <c r="A578" t="str">
        <f t="shared" si="10"/>
        <v>RAE01Ward 6</v>
      </c>
      <c r="B578" t="s">
        <v>59</v>
      </c>
      <c r="C578" t="s">
        <v>8827</v>
      </c>
      <c r="D578" t="s">
        <v>851</v>
      </c>
      <c r="E578" t="s">
        <v>852</v>
      </c>
      <c r="F578" t="s">
        <v>8784</v>
      </c>
      <c r="G578" s="11"/>
      <c r="H578" s="11"/>
    </row>
    <row r="579" spans="1:8" x14ac:dyDescent="0.2">
      <c r="A579" t="str">
        <f t="shared" si="10"/>
        <v>RAE01Ward 7 Infectious Diseases</v>
      </c>
      <c r="B579" t="s">
        <v>59</v>
      </c>
      <c r="C579" t="s">
        <v>8827</v>
      </c>
      <c r="D579" t="s">
        <v>851</v>
      </c>
      <c r="E579" t="s">
        <v>852</v>
      </c>
      <c r="F579" t="s">
        <v>8844</v>
      </c>
      <c r="G579" s="11"/>
      <c r="H579" s="11"/>
    </row>
    <row r="580" spans="1:8" x14ac:dyDescent="0.2">
      <c r="A580" t="str">
        <f t="shared" si="10"/>
        <v>RAE01Ward 8</v>
      </c>
      <c r="B580" t="s">
        <v>59</v>
      </c>
      <c r="C580" t="s">
        <v>8827</v>
      </c>
      <c r="D580" t="s">
        <v>851</v>
      </c>
      <c r="E580" t="s">
        <v>852</v>
      </c>
      <c r="F580" t="s">
        <v>8748</v>
      </c>
      <c r="G580" s="11"/>
      <c r="H580" s="11"/>
    </row>
    <row r="581" spans="1:8" x14ac:dyDescent="0.2">
      <c r="A581" t="str">
        <f t="shared" si="10"/>
        <v>RAE01Ward 9 Short Stay</v>
      </c>
      <c r="B581" t="s">
        <v>59</v>
      </c>
      <c r="C581" t="s">
        <v>8827</v>
      </c>
      <c r="D581" t="s">
        <v>851</v>
      </c>
      <c r="E581" t="s">
        <v>852</v>
      </c>
      <c r="F581" t="s">
        <v>8845</v>
      </c>
      <c r="G581" s="11"/>
      <c r="H581" s="11"/>
    </row>
    <row r="582" spans="1:8" x14ac:dyDescent="0.2">
      <c r="A582" t="str">
        <f t="shared" si="10"/>
        <v>RAE05F5</v>
      </c>
      <c r="B582" t="s">
        <v>59</v>
      </c>
      <c r="C582" t="s">
        <v>8827</v>
      </c>
      <c r="D582" t="s">
        <v>853</v>
      </c>
      <c r="E582" t="s">
        <v>854</v>
      </c>
      <c r="F582" t="s">
        <v>8846</v>
      </c>
      <c r="G582" s="11"/>
      <c r="H582" s="11"/>
    </row>
    <row r="583" spans="1:8" x14ac:dyDescent="0.2">
      <c r="A583" t="str">
        <f t="shared" si="10"/>
        <v>RAE05F6</v>
      </c>
      <c r="B583" t="s">
        <v>59</v>
      </c>
      <c r="C583" t="s">
        <v>8827</v>
      </c>
      <c r="D583" t="s">
        <v>853</v>
      </c>
      <c r="E583" t="s">
        <v>854</v>
      </c>
      <c r="F583" t="s">
        <v>8847</v>
      </c>
      <c r="G583" s="11"/>
      <c r="H583" s="11"/>
    </row>
    <row r="584" spans="1:8" x14ac:dyDescent="0.2">
      <c r="A584" t="str">
        <f t="shared" si="10"/>
        <v>RAE05WBG</v>
      </c>
      <c r="B584" t="s">
        <v>59</v>
      </c>
      <c r="C584" t="s">
        <v>8827</v>
      </c>
      <c r="D584" t="s">
        <v>853</v>
      </c>
      <c r="E584" t="s">
        <v>854</v>
      </c>
      <c r="F584" t="s">
        <v>8848</v>
      </c>
      <c r="G584" s="11"/>
      <c r="H584" s="11"/>
    </row>
    <row r="585" spans="1:8" x14ac:dyDescent="0.2">
      <c r="A585" t="str">
        <f t="shared" si="10"/>
        <v>RAE05WWP</v>
      </c>
      <c r="B585" t="s">
        <v>59</v>
      </c>
      <c r="C585" t="s">
        <v>8827</v>
      </c>
      <c r="D585" t="s">
        <v>853</v>
      </c>
      <c r="E585" t="s">
        <v>854</v>
      </c>
      <c r="F585" t="s">
        <v>8849</v>
      </c>
      <c r="G585" s="11"/>
      <c r="H585" s="11"/>
    </row>
    <row r="586" spans="1:8" x14ac:dyDescent="0.2">
      <c r="A586" t="str">
        <f t="shared" si="10"/>
        <v>RXQ51Bucks Neuro Rehab</v>
      </c>
      <c r="B586" t="s">
        <v>61</v>
      </c>
      <c r="C586" t="s">
        <v>8900</v>
      </c>
      <c r="D586" t="s">
        <v>6755</v>
      </c>
      <c r="E586" t="s">
        <v>8901</v>
      </c>
      <c r="F586" t="s">
        <v>8902</v>
      </c>
      <c r="G586" s="11"/>
      <c r="H586" s="11"/>
    </row>
    <row r="587" spans="1:8" x14ac:dyDescent="0.2">
      <c r="A587" t="str">
        <f t="shared" si="10"/>
        <v>RXQ51Chartridge</v>
      </c>
      <c r="B587" t="s">
        <v>61</v>
      </c>
      <c r="C587" t="s">
        <v>8900</v>
      </c>
      <c r="D587" t="s">
        <v>6755</v>
      </c>
      <c r="E587" t="s">
        <v>8901</v>
      </c>
      <c r="F587" t="s">
        <v>8903</v>
      </c>
      <c r="G587" s="11"/>
      <c r="H587" s="11"/>
    </row>
    <row r="588" spans="1:8" x14ac:dyDescent="0.2">
      <c r="A588" t="str">
        <f t="shared" si="10"/>
        <v>RXQ51Waterside</v>
      </c>
      <c r="B588" t="s">
        <v>61</v>
      </c>
      <c r="C588" t="s">
        <v>8900</v>
      </c>
      <c r="D588" t="s">
        <v>6755</v>
      </c>
      <c r="E588" t="s">
        <v>8901</v>
      </c>
      <c r="F588" t="s">
        <v>8904</v>
      </c>
      <c r="G588" s="11"/>
      <c r="H588" s="11"/>
    </row>
    <row r="589" spans="1:8" x14ac:dyDescent="0.2">
      <c r="A589" t="str">
        <f t="shared" si="10"/>
        <v>RXQ61Buckingham</v>
      </c>
      <c r="B589" t="s">
        <v>61</v>
      </c>
      <c r="C589" t="s">
        <v>8900</v>
      </c>
      <c r="D589" t="s">
        <v>6761</v>
      </c>
      <c r="E589" t="s">
        <v>8905</v>
      </c>
      <c r="F589" t="s">
        <v>8906</v>
      </c>
      <c r="G589" s="11" t="s">
        <v>8593</v>
      </c>
      <c r="H589" s="11">
        <v>43735</v>
      </c>
    </row>
    <row r="590" spans="1:8" x14ac:dyDescent="0.2">
      <c r="A590" t="str">
        <f t="shared" si="10"/>
        <v>RXQFNFlorence Nightingale</v>
      </c>
      <c r="B590" t="s">
        <v>61</v>
      </c>
      <c r="C590" t="s">
        <v>8900</v>
      </c>
      <c r="D590" t="s">
        <v>6763</v>
      </c>
      <c r="E590" t="s">
        <v>8907</v>
      </c>
      <c r="F590" t="s">
        <v>8627</v>
      </c>
      <c r="G590" s="11"/>
      <c r="H590" s="11"/>
    </row>
    <row r="591" spans="1:8" x14ac:dyDescent="0.2">
      <c r="A591" t="str">
        <f t="shared" si="10"/>
        <v>RXQ02SM Birth Centre</v>
      </c>
      <c r="B591" t="s">
        <v>61</v>
      </c>
      <c r="C591" t="s">
        <v>8900</v>
      </c>
      <c r="D591" t="s">
        <v>6769</v>
      </c>
      <c r="E591" t="s">
        <v>8908</v>
      </c>
      <c r="F591" t="s">
        <v>8909</v>
      </c>
      <c r="G591" s="11" t="s">
        <v>8593</v>
      </c>
      <c r="H591" s="11">
        <v>43735</v>
      </c>
    </row>
    <row r="592" spans="1:8" x14ac:dyDescent="0.2">
      <c r="A592" t="str">
        <f t="shared" si="10"/>
        <v>RXQ02SM Burns Unit</v>
      </c>
      <c r="B592" t="s">
        <v>61</v>
      </c>
      <c r="C592" t="s">
        <v>8900</v>
      </c>
      <c r="D592" t="s">
        <v>6769</v>
      </c>
      <c r="E592" t="s">
        <v>8908</v>
      </c>
      <c r="F592" t="s">
        <v>8910</v>
      </c>
      <c r="G592" s="11"/>
      <c r="H592" s="11"/>
    </row>
    <row r="593" spans="1:8" x14ac:dyDescent="0.2">
      <c r="A593" t="str">
        <f t="shared" si="10"/>
        <v>RXQ02SM ITU</v>
      </c>
      <c r="B593" t="s">
        <v>61</v>
      </c>
      <c r="C593" t="s">
        <v>8900</v>
      </c>
      <c r="D593" t="s">
        <v>6769</v>
      </c>
      <c r="E593" t="s">
        <v>8908</v>
      </c>
      <c r="F593" t="s">
        <v>8911</v>
      </c>
      <c r="G593" s="11" t="s">
        <v>8952</v>
      </c>
      <c r="H593" s="11">
        <v>43712</v>
      </c>
    </row>
    <row r="594" spans="1:8" x14ac:dyDescent="0.2">
      <c r="A594" t="str">
        <f t="shared" si="10"/>
        <v>RXQ02SM Labour Ward</v>
      </c>
      <c r="B594" t="s">
        <v>61</v>
      </c>
      <c r="C594" t="s">
        <v>8900</v>
      </c>
      <c r="D594" t="s">
        <v>6769</v>
      </c>
      <c r="E594" t="s">
        <v>8908</v>
      </c>
      <c r="F594" t="s">
        <v>8912</v>
      </c>
      <c r="G594" s="11"/>
      <c r="H594" s="11"/>
    </row>
    <row r="595" spans="1:8" x14ac:dyDescent="0.2">
      <c r="A595" t="str">
        <f t="shared" si="10"/>
        <v>RXQ02SM MDU</v>
      </c>
      <c r="B595" t="s">
        <v>61</v>
      </c>
      <c r="C595" t="s">
        <v>8900</v>
      </c>
      <c r="D595" t="s">
        <v>6769</v>
      </c>
      <c r="E595" t="s">
        <v>8908</v>
      </c>
      <c r="F595" t="s">
        <v>8913</v>
      </c>
      <c r="G595" s="11"/>
      <c r="H595" s="11"/>
    </row>
    <row r="596" spans="1:8" x14ac:dyDescent="0.2">
      <c r="A596" t="str">
        <f t="shared" si="10"/>
        <v>RXQ02SM NNU</v>
      </c>
      <c r="B596" t="s">
        <v>61</v>
      </c>
      <c r="C596" t="s">
        <v>8900</v>
      </c>
      <c r="D596" t="s">
        <v>6769</v>
      </c>
      <c r="E596" t="s">
        <v>8908</v>
      </c>
      <c r="F596" t="s">
        <v>8914</v>
      </c>
      <c r="G596" s="11"/>
      <c r="H596" s="11"/>
    </row>
    <row r="597" spans="1:8" x14ac:dyDescent="0.2">
      <c r="A597" t="str">
        <f t="shared" si="10"/>
        <v>RXQ02SM Rothschild</v>
      </c>
      <c r="B597" t="s">
        <v>61</v>
      </c>
      <c r="C597" t="s">
        <v>8900</v>
      </c>
      <c r="D597" t="s">
        <v>6769</v>
      </c>
      <c r="E597" t="s">
        <v>8908</v>
      </c>
      <c r="F597" t="s">
        <v>8915</v>
      </c>
      <c r="G597" s="11"/>
      <c r="H597" s="11"/>
    </row>
    <row r="598" spans="1:8" x14ac:dyDescent="0.2">
      <c r="A598" t="str">
        <f t="shared" si="10"/>
        <v>RXQ02SM Rothschild/Labour Ward</v>
      </c>
      <c r="B598" t="s">
        <v>61</v>
      </c>
      <c r="C598" t="s">
        <v>8900</v>
      </c>
      <c r="D598" t="s">
        <v>6769</v>
      </c>
      <c r="E598" t="s">
        <v>8908</v>
      </c>
      <c r="F598" t="s">
        <v>8916</v>
      </c>
      <c r="G598" s="11"/>
      <c r="H598" s="11"/>
    </row>
    <row r="599" spans="1:8" x14ac:dyDescent="0.2">
      <c r="A599" t="str">
        <f t="shared" si="10"/>
        <v>RXQ02SM St Andrew</v>
      </c>
      <c r="B599" t="s">
        <v>61</v>
      </c>
      <c r="C599" t="s">
        <v>8900</v>
      </c>
      <c r="D599" t="s">
        <v>6769</v>
      </c>
      <c r="E599" t="s">
        <v>8908</v>
      </c>
      <c r="F599" t="s">
        <v>8918</v>
      </c>
      <c r="G599" s="11"/>
      <c r="H599" s="11"/>
    </row>
    <row r="600" spans="1:8" x14ac:dyDescent="0.2">
      <c r="A600" t="str">
        <f t="shared" si="10"/>
        <v>RXQ02SM St Andrew &amp; St Patrick</v>
      </c>
      <c r="B600" t="s">
        <v>61</v>
      </c>
      <c r="C600" t="s">
        <v>8900</v>
      </c>
      <c r="D600" t="s">
        <v>6769</v>
      </c>
      <c r="E600" t="s">
        <v>8908</v>
      </c>
      <c r="F600" t="s">
        <v>8919</v>
      </c>
      <c r="G600" s="11"/>
      <c r="H600" s="11"/>
    </row>
    <row r="601" spans="1:8" x14ac:dyDescent="0.2">
      <c r="A601" t="str">
        <f t="shared" si="10"/>
        <v>RXQ02SM St David</v>
      </c>
      <c r="B601" t="s">
        <v>61</v>
      </c>
      <c r="C601" t="s">
        <v>8900</v>
      </c>
      <c r="D601" t="s">
        <v>6769</v>
      </c>
      <c r="E601" t="s">
        <v>8908</v>
      </c>
      <c r="F601" t="s">
        <v>8920</v>
      </c>
      <c r="G601" s="11"/>
      <c r="H601" s="11"/>
    </row>
    <row r="602" spans="1:8" x14ac:dyDescent="0.2">
      <c r="A602" t="str">
        <f t="shared" si="10"/>
        <v>RXQ02SM St Francis</v>
      </c>
      <c r="B602" t="s">
        <v>61</v>
      </c>
      <c r="C602" t="s">
        <v>8900</v>
      </c>
      <c r="D602" t="s">
        <v>6769</v>
      </c>
      <c r="E602" t="s">
        <v>8908</v>
      </c>
      <c r="F602" t="s">
        <v>8921</v>
      </c>
      <c r="G602" s="11"/>
      <c r="H602" s="11"/>
    </row>
    <row r="603" spans="1:8" x14ac:dyDescent="0.2">
      <c r="A603" t="str">
        <f t="shared" si="10"/>
        <v>RXQ02SM St George</v>
      </c>
      <c r="B603" t="s">
        <v>61</v>
      </c>
      <c r="C603" t="s">
        <v>8900</v>
      </c>
      <c r="D603" t="s">
        <v>6769</v>
      </c>
      <c r="E603" t="s">
        <v>8908</v>
      </c>
      <c r="F603" t="s">
        <v>8922</v>
      </c>
      <c r="G603" s="11"/>
      <c r="H603" s="11"/>
    </row>
    <row r="604" spans="1:8" x14ac:dyDescent="0.2">
      <c r="A604" t="str">
        <f t="shared" si="10"/>
        <v>RXQ02SM St Patrick</v>
      </c>
      <c r="B604" t="s">
        <v>61</v>
      </c>
      <c r="C604" t="s">
        <v>8900</v>
      </c>
      <c r="D604" t="s">
        <v>6769</v>
      </c>
      <c r="E604" t="s">
        <v>8908</v>
      </c>
      <c r="F604" t="s">
        <v>8923</v>
      </c>
      <c r="G604" s="11"/>
      <c r="H604" s="11"/>
    </row>
    <row r="605" spans="1:8" x14ac:dyDescent="0.2">
      <c r="A605" t="str">
        <f t="shared" si="10"/>
        <v>RXQ02SM Ward 1</v>
      </c>
      <c r="B605" t="s">
        <v>61</v>
      </c>
      <c r="C605" t="s">
        <v>8900</v>
      </c>
      <c r="D605" t="s">
        <v>6769</v>
      </c>
      <c r="E605" t="s">
        <v>8908</v>
      </c>
      <c r="F605" t="s">
        <v>8924</v>
      </c>
      <c r="G605" s="11"/>
      <c r="H605" s="11"/>
    </row>
    <row r="606" spans="1:8" x14ac:dyDescent="0.2">
      <c r="A606" t="str">
        <f t="shared" si="10"/>
        <v>RXQ02SM Ward 1 &amp; 2</v>
      </c>
      <c r="B606" t="s">
        <v>61</v>
      </c>
      <c r="C606" t="s">
        <v>8900</v>
      </c>
      <c r="D606" t="s">
        <v>6769</v>
      </c>
      <c r="E606" t="s">
        <v>8908</v>
      </c>
      <c r="F606" t="s">
        <v>8925</v>
      </c>
      <c r="G606" s="11"/>
      <c r="H606" s="11"/>
    </row>
    <row r="607" spans="1:8" x14ac:dyDescent="0.2">
      <c r="A607" t="str">
        <f t="shared" si="10"/>
        <v>RXQ02SM Ward 10 SSW</v>
      </c>
      <c r="B607" t="s">
        <v>61</v>
      </c>
      <c r="C607" t="s">
        <v>8900</v>
      </c>
      <c r="D607" t="s">
        <v>6769</v>
      </c>
      <c r="E607" t="s">
        <v>8908</v>
      </c>
      <c r="F607" t="s">
        <v>8926</v>
      </c>
      <c r="G607" s="11"/>
      <c r="H607" s="11"/>
    </row>
    <row r="608" spans="1:8" x14ac:dyDescent="0.2">
      <c r="A608" t="str">
        <f t="shared" si="10"/>
        <v>RXQ02SM Ward 14</v>
      </c>
      <c r="B608" t="s">
        <v>61</v>
      </c>
      <c r="C608" t="s">
        <v>8900</v>
      </c>
      <c r="D608" t="s">
        <v>6769</v>
      </c>
      <c r="E608" t="s">
        <v>8908</v>
      </c>
      <c r="F608" t="s">
        <v>8927</v>
      </c>
      <c r="G608" s="11"/>
      <c r="H608" s="11"/>
    </row>
    <row r="609" spans="1:8" x14ac:dyDescent="0.2">
      <c r="A609" t="str">
        <f t="shared" si="10"/>
        <v>RXQ02SM Ward 16a</v>
      </c>
      <c r="B609" t="s">
        <v>61</v>
      </c>
      <c r="C609" t="s">
        <v>8900</v>
      </c>
      <c r="D609" t="s">
        <v>6769</v>
      </c>
      <c r="E609" t="s">
        <v>8908</v>
      </c>
      <c r="F609" t="s">
        <v>8928</v>
      </c>
      <c r="G609" s="11"/>
      <c r="H609" s="11"/>
    </row>
    <row r="610" spans="1:8" x14ac:dyDescent="0.2">
      <c r="A610" t="str">
        <f t="shared" si="10"/>
        <v>RXQ02SM Ward 16b</v>
      </c>
      <c r="B610" t="s">
        <v>61</v>
      </c>
      <c r="C610" t="s">
        <v>8900</v>
      </c>
      <c r="D610" t="s">
        <v>6769</v>
      </c>
      <c r="E610" t="s">
        <v>8908</v>
      </c>
      <c r="F610" t="s">
        <v>8929</v>
      </c>
      <c r="G610" s="11"/>
      <c r="H610" s="11"/>
    </row>
    <row r="611" spans="1:8" x14ac:dyDescent="0.2">
      <c r="A611" t="str">
        <f t="shared" si="10"/>
        <v>RXQ02SM Ward 17 Gastro</v>
      </c>
      <c r="B611" t="s">
        <v>61</v>
      </c>
      <c r="C611" t="s">
        <v>8900</v>
      </c>
      <c r="D611" t="s">
        <v>6769</v>
      </c>
      <c r="E611" t="s">
        <v>8908</v>
      </c>
      <c r="F611" t="s">
        <v>8930</v>
      </c>
      <c r="G611" s="11"/>
      <c r="H611" s="11"/>
    </row>
    <row r="612" spans="1:8" x14ac:dyDescent="0.2">
      <c r="A612" t="str">
        <f t="shared" si="10"/>
        <v>RXQ02SM Ward 2</v>
      </c>
      <c r="B612" t="s">
        <v>61</v>
      </c>
      <c r="C612" t="s">
        <v>8900</v>
      </c>
      <c r="D612" t="s">
        <v>6769</v>
      </c>
      <c r="E612" t="s">
        <v>8908</v>
      </c>
      <c r="F612" t="s">
        <v>8931</v>
      </c>
      <c r="G612" s="11"/>
      <c r="H612" s="11"/>
    </row>
    <row r="613" spans="1:8" x14ac:dyDescent="0.2">
      <c r="A613" t="str">
        <f t="shared" si="10"/>
        <v>RXQ02SM Ward 3</v>
      </c>
      <c r="B613" t="s">
        <v>61</v>
      </c>
      <c r="C613" t="s">
        <v>8900</v>
      </c>
      <c r="D613" t="s">
        <v>6769</v>
      </c>
      <c r="E613" t="s">
        <v>8908</v>
      </c>
      <c r="F613" t="s">
        <v>8932</v>
      </c>
      <c r="G613" s="11"/>
      <c r="H613" s="11"/>
    </row>
    <row r="614" spans="1:8" x14ac:dyDescent="0.2">
      <c r="A614" t="str">
        <f t="shared" si="10"/>
        <v>RXQ02SM Ward 4 Respiratory</v>
      </c>
      <c r="B614" t="s">
        <v>61</v>
      </c>
      <c r="C614" t="s">
        <v>8900</v>
      </c>
      <c r="D614" t="s">
        <v>6769</v>
      </c>
      <c r="E614" t="s">
        <v>8908</v>
      </c>
      <c r="F614" t="s">
        <v>8933</v>
      </c>
      <c r="G614" s="11"/>
      <c r="H614" s="11"/>
    </row>
    <row r="615" spans="1:8" x14ac:dyDescent="0.2">
      <c r="A615" t="str">
        <f t="shared" si="10"/>
        <v>RXQ02SM Ward 5</v>
      </c>
      <c r="B615" t="s">
        <v>61</v>
      </c>
      <c r="C615" t="s">
        <v>8900</v>
      </c>
      <c r="D615" t="s">
        <v>6769</v>
      </c>
      <c r="E615" t="s">
        <v>8908</v>
      </c>
      <c r="F615" t="s">
        <v>8934</v>
      </c>
      <c r="G615" s="11"/>
      <c r="H615" s="11"/>
    </row>
    <row r="616" spans="1:8" x14ac:dyDescent="0.2">
      <c r="A616" t="str">
        <f t="shared" si="10"/>
        <v>RXQ02SM Ward 6 Diabetes</v>
      </c>
      <c r="B616" t="s">
        <v>61</v>
      </c>
      <c r="C616" t="s">
        <v>8900</v>
      </c>
      <c r="D616" t="s">
        <v>6769</v>
      </c>
      <c r="E616" t="s">
        <v>8908</v>
      </c>
      <c r="F616" t="s">
        <v>8935</v>
      </c>
      <c r="G616" s="11"/>
      <c r="H616" s="11"/>
    </row>
    <row r="617" spans="1:8" x14ac:dyDescent="0.2">
      <c r="A617" t="str">
        <f t="shared" si="10"/>
        <v>RXQ02SM Ward 7 Respiratory</v>
      </c>
      <c r="B617" t="s">
        <v>61</v>
      </c>
      <c r="C617" t="s">
        <v>8900</v>
      </c>
      <c r="D617" t="s">
        <v>6769</v>
      </c>
      <c r="E617" t="s">
        <v>8908</v>
      </c>
      <c r="F617" t="s">
        <v>8936</v>
      </c>
      <c r="G617" s="11"/>
      <c r="H617" s="11"/>
    </row>
    <row r="618" spans="1:8" x14ac:dyDescent="0.2">
      <c r="A618" t="str">
        <f t="shared" si="10"/>
        <v>RXQ02SM Ward 8</v>
      </c>
      <c r="B618" t="s">
        <v>61</v>
      </c>
      <c r="C618" t="s">
        <v>8900</v>
      </c>
      <c r="D618" t="s">
        <v>6769</v>
      </c>
      <c r="E618" t="s">
        <v>8908</v>
      </c>
      <c r="F618" t="s">
        <v>8937</v>
      </c>
      <c r="G618" s="11"/>
      <c r="H618" s="11"/>
    </row>
    <row r="619" spans="1:8" x14ac:dyDescent="0.2">
      <c r="A619" t="str">
        <f t="shared" si="10"/>
        <v>RXQ02SM Ward 9 MfOP</v>
      </c>
      <c r="B619" t="s">
        <v>61</v>
      </c>
      <c r="C619" t="s">
        <v>8900</v>
      </c>
      <c r="D619" t="s">
        <v>6769</v>
      </c>
      <c r="E619" t="s">
        <v>8908</v>
      </c>
      <c r="F619" t="s">
        <v>8938</v>
      </c>
      <c r="G619" s="11"/>
      <c r="H619" s="11"/>
    </row>
    <row r="620" spans="1:8" x14ac:dyDescent="0.2">
      <c r="A620" t="str">
        <f t="shared" ref="A620:A683" si="11">CONCATENATE(D620,F620)</f>
        <v>RXQ50WH Birth Centre</v>
      </c>
      <c r="B620" t="s">
        <v>61</v>
      </c>
      <c r="C620" t="s">
        <v>8900</v>
      </c>
      <c r="D620" t="s">
        <v>6773</v>
      </c>
      <c r="E620" t="s">
        <v>8939</v>
      </c>
      <c r="F620" t="s">
        <v>8940</v>
      </c>
      <c r="G620" s="11"/>
      <c r="H620" s="11"/>
    </row>
    <row r="621" spans="1:8" x14ac:dyDescent="0.2">
      <c r="A621" t="str">
        <f t="shared" si="11"/>
        <v>RXQ50WH CCU 2A</v>
      </c>
      <c r="B621" t="s">
        <v>61</v>
      </c>
      <c r="C621" t="s">
        <v>8900</v>
      </c>
      <c r="D621" t="s">
        <v>6773</v>
      </c>
      <c r="E621" t="s">
        <v>8939</v>
      </c>
      <c r="F621" t="s">
        <v>8941</v>
      </c>
      <c r="G621" s="11"/>
      <c r="H621" s="11"/>
    </row>
    <row r="622" spans="1:8" x14ac:dyDescent="0.2">
      <c r="A622" t="str">
        <f t="shared" si="11"/>
        <v>RXQ50WH ITU</v>
      </c>
      <c r="B622" t="s">
        <v>61</v>
      </c>
      <c r="C622" t="s">
        <v>8900</v>
      </c>
      <c r="D622" t="s">
        <v>6773</v>
      </c>
      <c r="E622" t="s">
        <v>8939</v>
      </c>
      <c r="F622" t="s">
        <v>8942</v>
      </c>
      <c r="G622" s="11"/>
      <c r="H622" s="11"/>
    </row>
    <row r="623" spans="1:8" x14ac:dyDescent="0.2">
      <c r="A623" t="str">
        <f t="shared" si="11"/>
        <v>RXQ50WH Ward 12A</v>
      </c>
      <c r="B623" t="s">
        <v>61</v>
      </c>
      <c r="C623" t="s">
        <v>8900</v>
      </c>
      <c r="D623" t="s">
        <v>6773</v>
      </c>
      <c r="E623" t="s">
        <v>8939</v>
      </c>
      <c r="F623" t="s">
        <v>8943</v>
      </c>
      <c r="G623" s="11"/>
      <c r="H623" s="11"/>
    </row>
    <row r="624" spans="1:8" x14ac:dyDescent="0.2">
      <c r="A624" t="str">
        <f t="shared" si="11"/>
        <v>RXQ50WH Ward 12B</v>
      </c>
      <c r="B624" t="s">
        <v>61</v>
      </c>
      <c r="C624" t="s">
        <v>8900</v>
      </c>
      <c r="D624" t="s">
        <v>6773</v>
      </c>
      <c r="E624" t="s">
        <v>8939</v>
      </c>
      <c r="F624" t="s">
        <v>8944</v>
      </c>
      <c r="G624" s="11"/>
      <c r="H624" s="11"/>
    </row>
    <row r="625" spans="1:8" x14ac:dyDescent="0.2">
      <c r="A625" t="str">
        <f t="shared" si="11"/>
        <v>RXQ50WH Ward 12C</v>
      </c>
      <c r="B625" t="s">
        <v>61</v>
      </c>
      <c r="C625" t="s">
        <v>8900</v>
      </c>
      <c r="D625" t="s">
        <v>6773</v>
      </c>
      <c r="E625" t="s">
        <v>8939</v>
      </c>
      <c r="F625" t="s">
        <v>8945</v>
      </c>
      <c r="G625" s="11"/>
      <c r="H625" s="11"/>
    </row>
    <row r="626" spans="1:8" x14ac:dyDescent="0.2">
      <c r="A626" t="str">
        <f t="shared" si="11"/>
        <v>RXQ50WH Ward 8</v>
      </c>
      <c r="B626" t="s">
        <v>61</v>
      </c>
      <c r="C626" t="s">
        <v>8900</v>
      </c>
      <c r="D626" t="s">
        <v>6773</v>
      </c>
      <c r="E626" t="s">
        <v>8939</v>
      </c>
      <c r="F626" t="s">
        <v>8946</v>
      </c>
      <c r="G626" s="11"/>
      <c r="H626" s="11"/>
    </row>
    <row r="627" spans="1:8" x14ac:dyDescent="0.2">
      <c r="A627" t="str">
        <f t="shared" si="11"/>
        <v>RXQ50WH Ward 8 &amp; 9</v>
      </c>
      <c r="B627" t="s">
        <v>61</v>
      </c>
      <c r="C627" t="s">
        <v>8900</v>
      </c>
      <c r="D627" t="s">
        <v>6773</v>
      </c>
      <c r="E627" t="s">
        <v>8939</v>
      </c>
      <c r="F627" t="s">
        <v>8947</v>
      </c>
      <c r="G627" s="11"/>
      <c r="H627" s="11"/>
    </row>
    <row r="628" spans="1:8" x14ac:dyDescent="0.2">
      <c r="A628" t="str">
        <f t="shared" si="11"/>
        <v>RXQ50WH Ward 9</v>
      </c>
      <c r="B628" t="s">
        <v>61</v>
      </c>
      <c r="C628" t="s">
        <v>8900</v>
      </c>
      <c r="D628" t="s">
        <v>6773</v>
      </c>
      <c r="E628" t="s">
        <v>8939</v>
      </c>
      <c r="F628" t="s">
        <v>8948</v>
      </c>
      <c r="G628" s="11"/>
      <c r="H628" s="11"/>
    </row>
    <row r="629" spans="1:8" x14ac:dyDescent="0.2">
      <c r="A629" t="str">
        <f t="shared" si="11"/>
        <v>RWY02CRH ACUTE FLOOR</v>
      </c>
      <c r="B629" t="s">
        <v>62</v>
      </c>
      <c r="C629" t="s">
        <v>8949</v>
      </c>
      <c r="D629" t="s">
        <v>5694</v>
      </c>
      <c r="E629" t="s">
        <v>5695</v>
      </c>
      <c r="F629" t="s">
        <v>8950</v>
      </c>
      <c r="G629" s="11"/>
      <c r="H629" s="11"/>
    </row>
    <row r="630" spans="1:8" x14ac:dyDescent="0.2">
      <c r="A630" t="str">
        <f t="shared" si="11"/>
        <v>RWY02RESPIRATORY FLOOR</v>
      </c>
      <c r="B630" t="s">
        <v>62</v>
      </c>
      <c r="C630" t="s">
        <v>8949</v>
      </c>
      <c r="D630" t="s">
        <v>5694</v>
      </c>
      <c r="E630" t="s">
        <v>5695</v>
      </c>
      <c r="F630" t="s">
        <v>8951</v>
      </c>
      <c r="G630" s="11"/>
      <c r="H630" s="11"/>
    </row>
    <row r="631" spans="1:8" x14ac:dyDescent="0.2">
      <c r="A631" t="str">
        <f t="shared" si="11"/>
        <v>RWY02WARD 3ABCD</v>
      </c>
      <c r="B631" t="s">
        <v>62</v>
      </c>
      <c r="C631" t="s">
        <v>8949</v>
      </c>
      <c r="D631" t="s">
        <v>5694</v>
      </c>
      <c r="E631" t="s">
        <v>5695</v>
      </c>
      <c r="F631" t="s">
        <v>8953</v>
      </c>
      <c r="G631" s="11"/>
      <c r="H631" s="11"/>
    </row>
    <row r="632" spans="1:8" x14ac:dyDescent="0.2">
      <c r="A632" t="str">
        <f t="shared" si="11"/>
        <v>RWY02WARD 4ABD</v>
      </c>
      <c r="B632" t="s">
        <v>62</v>
      </c>
      <c r="C632" t="s">
        <v>8949</v>
      </c>
      <c r="D632" t="s">
        <v>5694</v>
      </c>
      <c r="E632" t="s">
        <v>5695</v>
      </c>
      <c r="F632" t="s">
        <v>8954</v>
      </c>
      <c r="G632" s="11"/>
      <c r="H632" s="11"/>
    </row>
    <row r="633" spans="1:8" x14ac:dyDescent="0.2">
      <c r="A633" t="str">
        <f t="shared" si="11"/>
        <v>RWY02WARD 4C</v>
      </c>
      <c r="B633" t="s">
        <v>62</v>
      </c>
      <c r="C633" t="s">
        <v>8949</v>
      </c>
      <c r="D633" t="s">
        <v>5694</v>
      </c>
      <c r="E633" t="s">
        <v>5695</v>
      </c>
      <c r="F633" t="s">
        <v>8955</v>
      </c>
      <c r="G633" s="11"/>
      <c r="H633" s="11"/>
    </row>
    <row r="634" spans="1:8" x14ac:dyDescent="0.2">
      <c r="A634" t="str">
        <f t="shared" si="11"/>
        <v>RWY02WARD 6AB</v>
      </c>
      <c r="B634" t="s">
        <v>62</v>
      </c>
      <c r="C634" t="s">
        <v>8949</v>
      </c>
      <c r="D634" t="s">
        <v>5694</v>
      </c>
      <c r="E634" t="s">
        <v>5695</v>
      </c>
      <c r="F634" t="s">
        <v>8956</v>
      </c>
      <c r="G634" s="11"/>
      <c r="H634" s="11"/>
    </row>
    <row r="635" spans="1:8" x14ac:dyDescent="0.2">
      <c r="A635" t="str">
        <f t="shared" si="11"/>
        <v>RWY02WARD 6C</v>
      </c>
      <c r="B635" t="s">
        <v>62</v>
      </c>
      <c r="C635" t="s">
        <v>8949</v>
      </c>
      <c r="D635" t="s">
        <v>5694</v>
      </c>
      <c r="E635" t="s">
        <v>5695</v>
      </c>
      <c r="F635" t="s">
        <v>8957</v>
      </c>
      <c r="G635" s="11"/>
      <c r="H635" s="11"/>
    </row>
    <row r="636" spans="1:8" x14ac:dyDescent="0.2">
      <c r="A636" t="str">
        <f t="shared" si="11"/>
        <v>RWY02WARD 7AD</v>
      </c>
      <c r="B636" t="s">
        <v>62</v>
      </c>
      <c r="C636" t="s">
        <v>8949</v>
      </c>
      <c r="D636" t="s">
        <v>5694</v>
      </c>
      <c r="E636" t="s">
        <v>5695</v>
      </c>
      <c r="F636" t="s">
        <v>8958</v>
      </c>
      <c r="G636" s="11"/>
      <c r="H636" s="11"/>
    </row>
    <row r="637" spans="1:8" x14ac:dyDescent="0.2">
      <c r="A637" t="str">
        <f t="shared" si="11"/>
        <v>RWY02WARD 7BC</v>
      </c>
      <c r="B637" t="s">
        <v>62</v>
      </c>
      <c r="C637" t="s">
        <v>8949</v>
      </c>
      <c r="D637" t="s">
        <v>5694</v>
      </c>
      <c r="E637" t="s">
        <v>5695</v>
      </c>
      <c r="F637" t="s">
        <v>8959</v>
      </c>
      <c r="G637" s="11"/>
      <c r="H637" s="11"/>
    </row>
    <row r="638" spans="1:8" x14ac:dyDescent="0.2">
      <c r="A638" t="str">
        <f t="shared" si="11"/>
        <v>RWY02WARD 8A</v>
      </c>
      <c r="B638" t="s">
        <v>62</v>
      </c>
      <c r="C638" t="s">
        <v>8949</v>
      </c>
      <c r="D638" t="s">
        <v>5694</v>
      </c>
      <c r="E638" t="s">
        <v>5695</v>
      </c>
      <c r="F638" t="s">
        <v>8960</v>
      </c>
      <c r="G638" s="11"/>
      <c r="H638" s="11"/>
    </row>
    <row r="639" spans="1:8" x14ac:dyDescent="0.2">
      <c r="A639" t="str">
        <f t="shared" si="11"/>
        <v>RWY02WARD 8D</v>
      </c>
      <c r="B639" t="s">
        <v>62</v>
      </c>
      <c r="C639" t="s">
        <v>8949</v>
      </c>
      <c r="D639" t="s">
        <v>5694</v>
      </c>
      <c r="E639" t="s">
        <v>5695</v>
      </c>
      <c r="F639" t="s">
        <v>8961</v>
      </c>
      <c r="G639" s="11"/>
      <c r="H639" s="11"/>
    </row>
    <row r="640" spans="1:8" x14ac:dyDescent="0.2">
      <c r="A640" t="str">
        <f t="shared" si="11"/>
        <v>RWY02WARD CCU</v>
      </c>
      <c r="B640" t="s">
        <v>62</v>
      </c>
      <c r="C640" t="s">
        <v>8949</v>
      </c>
      <c r="D640" t="s">
        <v>5694</v>
      </c>
      <c r="E640" t="s">
        <v>5695</v>
      </c>
      <c r="F640" t="s">
        <v>8962</v>
      </c>
      <c r="G640" s="11"/>
      <c r="H640" s="11"/>
    </row>
    <row r="641" spans="1:8" x14ac:dyDescent="0.2">
      <c r="A641" t="str">
        <f t="shared" si="11"/>
        <v>RWY02WARD LDRP</v>
      </c>
      <c r="B641" t="s">
        <v>62</v>
      </c>
      <c r="C641" t="s">
        <v>8949</v>
      </c>
      <c r="D641" t="s">
        <v>5694</v>
      </c>
      <c r="E641" t="s">
        <v>5695</v>
      </c>
      <c r="F641" t="s">
        <v>8963</v>
      </c>
      <c r="G641" s="11"/>
      <c r="H641" s="11"/>
    </row>
    <row r="642" spans="1:8" x14ac:dyDescent="0.2">
      <c r="A642" t="str">
        <f t="shared" si="11"/>
        <v>RWY02WARD NICU</v>
      </c>
      <c r="B642" t="s">
        <v>62</v>
      </c>
      <c r="C642" t="s">
        <v>8949</v>
      </c>
      <c r="D642" t="s">
        <v>5694</v>
      </c>
      <c r="E642" t="s">
        <v>5695</v>
      </c>
      <c r="F642" t="s">
        <v>8964</v>
      </c>
      <c r="G642" s="11"/>
      <c r="H642" s="13"/>
    </row>
    <row r="643" spans="1:8" x14ac:dyDescent="0.2">
      <c r="A643" t="str">
        <f t="shared" si="11"/>
        <v>RWY01HRI ACUTE FLOOR</v>
      </c>
      <c r="B643" t="s">
        <v>62</v>
      </c>
      <c r="C643" t="s">
        <v>8949</v>
      </c>
      <c r="D643" t="s">
        <v>5696</v>
      </c>
      <c r="E643" t="s">
        <v>5697</v>
      </c>
      <c r="F643" t="s">
        <v>8965</v>
      </c>
      <c r="G643" s="11"/>
      <c r="H643" s="13"/>
    </row>
    <row r="644" spans="1:8" x14ac:dyDescent="0.2">
      <c r="A644" t="str">
        <f t="shared" si="11"/>
        <v>RWY01ICU</v>
      </c>
      <c r="B644" t="s">
        <v>62</v>
      </c>
      <c r="C644" t="s">
        <v>8949</v>
      </c>
      <c r="D644" t="s">
        <v>5696</v>
      </c>
      <c r="E644" t="s">
        <v>5697</v>
      </c>
      <c r="F644" t="s">
        <v>8828</v>
      </c>
      <c r="G644" s="11"/>
      <c r="H644" s="13"/>
    </row>
    <row r="645" spans="1:8" x14ac:dyDescent="0.2">
      <c r="A645" t="str">
        <f t="shared" si="11"/>
        <v>RWY01SAU HRI</v>
      </c>
      <c r="B645" t="s">
        <v>62</v>
      </c>
      <c r="C645" t="s">
        <v>8949</v>
      </c>
      <c r="D645" t="s">
        <v>5696</v>
      </c>
      <c r="E645" t="s">
        <v>5697</v>
      </c>
      <c r="F645" t="s">
        <v>8966</v>
      </c>
      <c r="G645" s="11"/>
      <c r="H645" s="13"/>
    </row>
    <row r="646" spans="1:8" x14ac:dyDescent="0.2">
      <c r="A646" t="str">
        <f t="shared" si="11"/>
        <v>RWY01WARD 10</v>
      </c>
      <c r="B646" t="s">
        <v>62</v>
      </c>
      <c r="C646" t="s">
        <v>8949</v>
      </c>
      <c r="D646" t="s">
        <v>5696</v>
      </c>
      <c r="E646" t="s">
        <v>5697</v>
      </c>
      <c r="F646" t="s">
        <v>8967</v>
      </c>
      <c r="G646" s="11"/>
      <c r="H646" s="11"/>
    </row>
    <row r="647" spans="1:8" x14ac:dyDescent="0.2">
      <c r="A647" t="str">
        <f t="shared" si="11"/>
        <v>RWY01WARD 11</v>
      </c>
      <c r="B647" t="s">
        <v>62</v>
      </c>
      <c r="C647" t="s">
        <v>8949</v>
      </c>
      <c r="D647" t="s">
        <v>5696</v>
      </c>
      <c r="E647" t="s">
        <v>5697</v>
      </c>
      <c r="F647" t="s">
        <v>8968</v>
      </c>
      <c r="G647" s="11"/>
      <c r="H647" s="11"/>
    </row>
    <row r="648" spans="1:8" x14ac:dyDescent="0.2">
      <c r="A648" t="str">
        <f t="shared" si="11"/>
        <v>RWY01WARD 12</v>
      </c>
      <c r="B648" t="s">
        <v>62</v>
      </c>
      <c r="C648" t="s">
        <v>8949</v>
      </c>
      <c r="D648" t="s">
        <v>5696</v>
      </c>
      <c r="E648" t="s">
        <v>5697</v>
      </c>
      <c r="F648" t="s">
        <v>8969</v>
      </c>
      <c r="G648" s="11"/>
      <c r="H648" s="11"/>
    </row>
    <row r="649" spans="1:8" x14ac:dyDescent="0.2">
      <c r="A649" t="str">
        <f t="shared" si="11"/>
        <v>RWY01WARD 15</v>
      </c>
      <c r="B649" t="s">
        <v>62</v>
      </c>
      <c r="C649" t="s">
        <v>8949</v>
      </c>
      <c r="D649" t="s">
        <v>5696</v>
      </c>
      <c r="E649" t="s">
        <v>5697</v>
      </c>
      <c r="F649" t="s">
        <v>8970</v>
      </c>
      <c r="G649" s="11"/>
      <c r="H649" s="11"/>
    </row>
    <row r="650" spans="1:8" x14ac:dyDescent="0.2">
      <c r="A650" t="str">
        <f t="shared" si="11"/>
        <v>RWY01WARD 17</v>
      </c>
      <c r="B650" t="s">
        <v>62</v>
      </c>
      <c r="C650" t="s">
        <v>8949</v>
      </c>
      <c r="D650" t="s">
        <v>5696</v>
      </c>
      <c r="E650" t="s">
        <v>5697</v>
      </c>
      <c r="F650" t="s">
        <v>8971</v>
      </c>
      <c r="G650" s="11"/>
      <c r="H650" s="11"/>
    </row>
    <row r="651" spans="1:8" x14ac:dyDescent="0.2">
      <c r="A651" t="str">
        <f t="shared" si="11"/>
        <v>RWY01WARD 19</v>
      </c>
      <c r="B651" t="s">
        <v>62</v>
      </c>
      <c r="C651" t="s">
        <v>8949</v>
      </c>
      <c r="D651" t="s">
        <v>5696</v>
      </c>
      <c r="E651" t="s">
        <v>5697</v>
      </c>
      <c r="F651" t="s">
        <v>8972</v>
      </c>
      <c r="G651" s="11"/>
      <c r="H651" s="11"/>
    </row>
    <row r="652" spans="1:8" x14ac:dyDescent="0.2">
      <c r="A652" t="str">
        <f t="shared" si="11"/>
        <v>RWY01WARD 20</v>
      </c>
      <c r="B652" t="s">
        <v>62</v>
      </c>
      <c r="C652" t="s">
        <v>8949</v>
      </c>
      <c r="D652" t="s">
        <v>5696</v>
      </c>
      <c r="E652" t="s">
        <v>5697</v>
      </c>
      <c r="F652" t="s">
        <v>8973</v>
      </c>
      <c r="G652" s="11"/>
      <c r="H652" s="11"/>
    </row>
    <row r="653" spans="1:8" x14ac:dyDescent="0.2">
      <c r="A653" t="str">
        <f t="shared" si="11"/>
        <v>RWY01WARD 21</v>
      </c>
      <c r="B653" t="s">
        <v>62</v>
      </c>
      <c r="C653" t="s">
        <v>8949</v>
      </c>
      <c r="D653" t="s">
        <v>5696</v>
      </c>
      <c r="E653" t="s">
        <v>5697</v>
      </c>
      <c r="F653" t="s">
        <v>8974</v>
      </c>
      <c r="G653" s="11"/>
      <c r="H653" s="11"/>
    </row>
    <row r="654" spans="1:8" x14ac:dyDescent="0.2">
      <c r="A654" t="str">
        <f t="shared" si="11"/>
        <v>RWY01WARD 22</v>
      </c>
      <c r="B654" t="s">
        <v>62</v>
      </c>
      <c r="C654" t="s">
        <v>8949</v>
      </c>
      <c r="D654" t="s">
        <v>5696</v>
      </c>
      <c r="E654" t="s">
        <v>5697</v>
      </c>
      <c r="F654" t="s">
        <v>8975</v>
      </c>
      <c r="G654" s="11"/>
      <c r="H654" s="11"/>
    </row>
    <row r="655" spans="1:8" x14ac:dyDescent="0.2">
      <c r="A655" t="str">
        <f t="shared" si="11"/>
        <v>RWY01WARD 3</v>
      </c>
      <c r="B655" t="s">
        <v>62</v>
      </c>
      <c r="C655" t="s">
        <v>8949</v>
      </c>
      <c r="D655" t="s">
        <v>5696</v>
      </c>
      <c r="E655" t="s">
        <v>5697</v>
      </c>
      <c r="F655" t="s">
        <v>8976</v>
      </c>
      <c r="G655" s="11"/>
      <c r="H655" s="11"/>
    </row>
    <row r="656" spans="1:8" x14ac:dyDescent="0.2">
      <c r="A656" t="str">
        <f t="shared" si="11"/>
        <v>RWY01WARD 5</v>
      </c>
      <c r="B656" t="s">
        <v>62</v>
      </c>
      <c r="C656" t="s">
        <v>8949</v>
      </c>
      <c r="D656" t="s">
        <v>5696</v>
      </c>
      <c r="E656" t="s">
        <v>5697</v>
      </c>
      <c r="F656" t="s">
        <v>8977</v>
      </c>
      <c r="G656" s="11"/>
      <c r="H656" s="11"/>
    </row>
    <row r="657" spans="1:8" x14ac:dyDescent="0.2">
      <c r="A657" t="str">
        <f t="shared" si="11"/>
        <v>RWY01WARD 6</v>
      </c>
      <c r="B657" t="s">
        <v>62</v>
      </c>
      <c r="C657" t="s">
        <v>8949</v>
      </c>
      <c r="D657" t="s">
        <v>5696</v>
      </c>
      <c r="E657" t="s">
        <v>5697</v>
      </c>
      <c r="F657" t="s">
        <v>8978</v>
      </c>
      <c r="G657" s="11"/>
      <c r="H657" s="11"/>
    </row>
    <row r="658" spans="1:8" x14ac:dyDescent="0.2">
      <c r="A658" t="str">
        <f t="shared" si="11"/>
        <v>RGT01A3</v>
      </c>
      <c r="B658" t="s">
        <v>63</v>
      </c>
      <c r="C658" t="s">
        <v>8979</v>
      </c>
      <c r="D658" t="s">
        <v>1643</v>
      </c>
      <c r="E658" t="s">
        <v>1644</v>
      </c>
      <c r="F658" t="s">
        <v>8980</v>
      </c>
      <c r="G658" s="11"/>
      <c r="H658" s="11"/>
    </row>
    <row r="659" spans="1:8" x14ac:dyDescent="0.2">
      <c r="A659" t="str">
        <f t="shared" si="11"/>
        <v>RGT01A3 contingency</v>
      </c>
      <c r="B659" t="s">
        <v>63</v>
      </c>
      <c r="C659" t="s">
        <v>8979</v>
      </c>
      <c r="D659" t="s">
        <v>1643</v>
      </c>
      <c r="E659" t="s">
        <v>1644</v>
      </c>
      <c r="F659" t="s">
        <v>8981</v>
      </c>
      <c r="G659" s="11"/>
      <c r="H659" s="11"/>
    </row>
    <row r="660" spans="1:8" x14ac:dyDescent="0.2">
      <c r="A660" t="str">
        <f t="shared" si="11"/>
        <v>RGT01A4</v>
      </c>
      <c r="B660" t="s">
        <v>63</v>
      </c>
      <c r="C660" t="s">
        <v>8979</v>
      </c>
      <c r="D660" t="s">
        <v>1643</v>
      </c>
      <c r="E660" t="s">
        <v>1644</v>
      </c>
      <c r="F660" t="s">
        <v>8982</v>
      </c>
      <c r="G660" s="11"/>
      <c r="H660" s="11"/>
    </row>
    <row r="661" spans="1:8" x14ac:dyDescent="0.2">
      <c r="A661" t="str">
        <f t="shared" si="11"/>
        <v>RGT01A5</v>
      </c>
      <c r="B661" t="s">
        <v>63</v>
      </c>
      <c r="C661" t="s">
        <v>8979</v>
      </c>
      <c r="D661" t="s">
        <v>1643</v>
      </c>
      <c r="E661" t="s">
        <v>1644</v>
      </c>
      <c r="F661" t="s">
        <v>8983</v>
      </c>
      <c r="G661" s="11"/>
      <c r="H661" s="11"/>
    </row>
    <row r="662" spans="1:8" x14ac:dyDescent="0.2">
      <c r="A662" t="str">
        <f t="shared" si="11"/>
        <v>RGT01C10</v>
      </c>
      <c r="B662" t="s">
        <v>63</v>
      </c>
      <c r="C662" t="s">
        <v>8979</v>
      </c>
      <c r="D662" t="s">
        <v>1643</v>
      </c>
      <c r="E662" t="s">
        <v>1644</v>
      </c>
      <c r="F662" t="s">
        <v>8984</v>
      </c>
      <c r="G662" s="11"/>
      <c r="H662" s="11"/>
    </row>
    <row r="663" spans="1:8" x14ac:dyDescent="0.2">
      <c r="A663" t="str">
        <f t="shared" si="11"/>
        <v>RGT01C2</v>
      </c>
      <c r="B663" t="s">
        <v>63</v>
      </c>
      <c r="C663" t="s">
        <v>8979</v>
      </c>
      <c r="D663" t="s">
        <v>1643</v>
      </c>
      <c r="E663" t="s">
        <v>1644</v>
      </c>
      <c r="F663" t="s">
        <v>8985</v>
      </c>
      <c r="G663" s="11"/>
      <c r="H663" s="11"/>
    </row>
    <row r="664" spans="1:8" x14ac:dyDescent="0.2">
      <c r="A664" t="str">
        <f t="shared" si="11"/>
        <v>RGT01C3</v>
      </c>
      <c r="B664" t="s">
        <v>63</v>
      </c>
      <c r="C664" t="s">
        <v>8979</v>
      </c>
      <c r="D664" t="s">
        <v>1643</v>
      </c>
      <c r="E664" t="s">
        <v>1644</v>
      </c>
      <c r="F664" t="s">
        <v>8986</v>
      </c>
      <c r="G664" s="11"/>
      <c r="H664" s="11"/>
    </row>
    <row r="665" spans="1:8" x14ac:dyDescent="0.2">
      <c r="A665" t="str">
        <f t="shared" si="11"/>
        <v>RGT01C4</v>
      </c>
      <c r="B665" t="s">
        <v>63</v>
      </c>
      <c r="C665" t="s">
        <v>8979</v>
      </c>
      <c r="D665" t="s">
        <v>1643</v>
      </c>
      <c r="E665" t="s">
        <v>1644</v>
      </c>
      <c r="F665" t="s">
        <v>8987</v>
      </c>
      <c r="G665" s="11"/>
      <c r="H665" s="11"/>
    </row>
    <row r="666" spans="1:8" x14ac:dyDescent="0.2">
      <c r="A666" t="str">
        <f t="shared" si="11"/>
        <v>RGT01C5</v>
      </c>
      <c r="B666" t="s">
        <v>63</v>
      </c>
      <c r="C666" t="s">
        <v>8979</v>
      </c>
      <c r="D666" t="s">
        <v>1643</v>
      </c>
      <c r="E666" t="s">
        <v>1644</v>
      </c>
      <c r="F666" t="s">
        <v>8988</v>
      </c>
      <c r="G666" s="11"/>
      <c r="H666" s="11"/>
    </row>
    <row r="667" spans="1:8" x14ac:dyDescent="0.2">
      <c r="A667" t="str">
        <f t="shared" si="11"/>
        <v>RGT01C6</v>
      </c>
      <c r="B667" t="s">
        <v>63</v>
      </c>
      <c r="C667" t="s">
        <v>8979</v>
      </c>
      <c r="D667" t="s">
        <v>1643</v>
      </c>
      <c r="E667" t="s">
        <v>1644</v>
      </c>
      <c r="F667" t="s">
        <v>8989</v>
      </c>
      <c r="G667" s="11"/>
      <c r="H667" s="11"/>
    </row>
    <row r="668" spans="1:8" x14ac:dyDescent="0.2">
      <c r="A668" t="str">
        <f t="shared" si="11"/>
        <v>RGT01C7</v>
      </c>
      <c r="B668" t="s">
        <v>63</v>
      </c>
      <c r="C668" t="s">
        <v>8979</v>
      </c>
      <c r="D668" t="s">
        <v>1643</v>
      </c>
      <c r="E668" t="s">
        <v>1644</v>
      </c>
      <c r="F668" t="s">
        <v>8990</v>
      </c>
      <c r="G668" s="11"/>
      <c r="H668" s="11"/>
    </row>
    <row r="669" spans="1:8" x14ac:dyDescent="0.2">
      <c r="A669" t="str">
        <f t="shared" si="11"/>
        <v>RGT01C8</v>
      </c>
      <c r="B669" t="s">
        <v>63</v>
      </c>
      <c r="C669" t="s">
        <v>8979</v>
      </c>
      <c r="D669" t="s">
        <v>1643</v>
      </c>
      <c r="E669" t="s">
        <v>1644</v>
      </c>
      <c r="F669" t="s">
        <v>8991</v>
      </c>
      <c r="G669" s="11"/>
      <c r="H669" s="11"/>
    </row>
    <row r="670" spans="1:8" x14ac:dyDescent="0.2">
      <c r="A670" t="str">
        <f t="shared" si="11"/>
        <v>RGT01C9</v>
      </c>
      <c r="B670" t="s">
        <v>63</v>
      </c>
      <c r="C670" t="s">
        <v>8979</v>
      </c>
      <c r="D670" t="s">
        <v>1643</v>
      </c>
      <c r="E670" t="s">
        <v>1644</v>
      </c>
      <c r="F670" t="s">
        <v>8992</v>
      </c>
      <c r="G670" s="11"/>
      <c r="H670" s="11"/>
    </row>
    <row r="671" spans="1:8" x14ac:dyDescent="0.2">
      <c r="A671" t="str">
        <f t="shared" si="11"/>
        <v>RGT01CDU</v>
      </c>
      <c r="B671" t="s">
        <v>63</v>
      </c>
      <c r="C671" t="s">
        <v>8979</v>
      </c>
      <c r="D671" t="s">
        <v>1643</v>
      </c>
      <c r="E671" t="s">
        <v>1644</v>
      </c>
      <c r="F671" t="s">
        <v>8993</v>
      </c>
      <c r="G671" s="11"/>
      <c r="H671" s="11"/>
    </row>
    <row r="672" spans="1:8" x14ac:dyDescent="0.2">
      <c r="A672" t="str">
        <f t="shared" si="11"/>
        <v>RGT01Charles Wolfson</v>
      </c>
      <c r="B672" t="s">
        <v>63</v>
      </c>
      <c r="C672" t="s">
        <v>8979</v>
      </c>
      <c r="D672" t="s">
        <v>1643</v>
      </c>
      <c r="E672" t="s">
        <v>1644</v>
      </c>
      <c r="F672" t="s">
        <v>8994</v>
      </c>
      <c r="G672" s="11"/>
      <c r="H672" s="11"/>
    </row>
    <row r="673" spans="1:8" x14ac:dyDescent="0.2">
      <c r="A673" t="str">
        <f t="shared" si="11"/>
        <v>RGT01D10</v>
      </c>
      <c r="B673" t="s">
        <v>63</v>
      </c>
      <c r="C673" t="s">
        <v>8979</v>
      </c>
      <c r="D673" t="s">
        <v>1643</v>
      </c>
      <c r="E673" t="s">
        <v>1644</v>
      </c>
      <c r="F673" t="s">
        <v>8995</v>
      </c>
      <c r="G673" s="11"/>
      <c r="H673" s="11"/>
    </row>
    <row r="674" spans="1:8" x14ac:dyDescent="0.2">
      <c r="A674" t="str">
        <f t="shared" si="11"/>
        <v>RGT01D2</v>
      </c>
      <c r="B674" t="s">
        <v>63</v>
      </c>
      <c r="C674" t="s">
        <v>8979</v>
      </c>
      <c r="D674" t="s">
        <v>1643</v>
      </c>
      <c r="E674" t="s">
        <v>1644</v>
      </c>
      <c r="F674" t="s">
        <v>8996</v>
      </c>
      <c r="G674" s="11"/>
      <c r="H674" s="11"/>
    </row>
    <row r="675" spans="1:8" x14ac:dyDescent="0.2">
      <c r="A675" t="str">
        <f t="shared" si="11"/>
        <v>RGT01D5</v>
      </c>
      <c r="B675" t="s">
        <v>63</v>
      </c>
      <c r="C675" t="s">
        <v>8979</v>
      </c>
      <c r="D675" t="s">
        <v>1643</v>
      </c>
      <c r="E675" t="s">
        <v>1644</v>
      </c>
      <c r="F675" t="s">
        <v>8997</v>
      </c>
      <c r="G675" s="11"/>
      <c r="H675" s="11"/>
    </row>
    <row r="676" spans="1:8" x14ac:dyDescent="0.2">
      <c r="A676" t="str">
        <f t="shared" si="11"/>
        <v>RGT01D6 HAEM</v>
      </c>
      <c r="B676" t="s">
        <v>63</v>
      </c>
      <c r="C676" t="s">
        <v>8979</v>
      </c>
      <c r="D676" t="s">
        <v>1643</v>
      </c>
      <c r="E676" t="s">
        <v>1644</v>
      </c>
      <c r="F676" t="s">
        <v>8998</v>
      </c>
      <c r="G676" s="11"/>
      <c r="H676" s="11"/>
    </row>
    <row r="677" spans="1:8" x14ac:dyDescent="0.2">
      <c r="A677" t="str">
        <f t="shared" si="11"/>
        <v>RGT01D6 Neuro</v>
      </c>
      <c r="B677" t="s">
        <v>63</v>
      </c>
      <c r="C677" t="s">
        <v>8979</v>
      </c>
      <c r="D677" t="s">
        <v>1643</v>
      </c>
      <c r="E677" t="s">
        <v>1644</v>
      </c>
      <c r="F677" t="s">
        <v>8999</v>
      </c>
      <c r="G677" s="11"/>
      <c r="H677" s="11"/>
    </row>
    <row r="678" spans="1:8" x14ac:dyDescent="0.2">
      <c r="A678" t="str">
        <f t="shared" si="11"/>
        <v>RGT01D7</v>
      </c>
      <c r="B678" t="s">
        <v>63</v>
      </c>
      <c r="C678" t="s">
        <v>8979</v>
      </c>
      <c r="D678" t="s">
        <v>1643</v>
      </c>
      <c r="E678" t="s">
        <v>1644</v>
      </c>
      <c r="F678" t="s">
        <v>9000</v>
      </c>
      <c r="G678" s="11"/>
      <c r="H678" s="11"/>
    </row>
    <row r="679" spans="1:8" x14ac:dyDescent="0.2">
      <c r="A679" t="str">
        <f t="shared" si="11"/>
        <v>RGT01D8</v>
      </c>
      <c r="B679" t="s">
        <v>63</v>
      </c>
      <c r="C679" t="s">
        <v>8979</v>
      </c>
      <c r="D679" t="s">
        <v>1643</v>
      </c>
      <c r="E679" t="s">
        <v>1644</v>
      </c>
      <c r="F679" t="s">
        <v>9001</v>
      </c>
      <c r="G679" s="11"/>
      <c r="H679" s="11"/>
    </row>
    <row r="680" spans="1:8" x14ac:dyDescent="0.2">
      <c r="A680" t="str">
        <f t="shared" si="11"/>
        <v>RGT01D9</v>
      </c>
      <c r="B680" t="s">
        <v>63</v>
      </c>
      <c r="C680" t="s">
        <v>8979</v>
      </c>
      <c r="D680" t="s">
        <v>1643</v>
      </c>
      <c r="E680" t="s">
        <v>1644</v>
      </c>
      <c r="F680" t="s">
        <v>9002</v>
      </c>
      <c r="G680" s="11"/>
      <c r="H680" s="11"/>
    </row>
    <row r="681" spans="1:8" x14ac:dyDescent="0.2">
      <c r="A681" t="str">
        <f t="shared" si="11"/>
        <v>RGT01EAU 4</v>
      </c>
      <c r="B681" t="s">
        <v>63</v>
      </c>
      <c r="C681" t="s">
        <v>8979</v>
      </c>
      <c r="D681" t="s">
        <v>1643</v>
      </c>
      <c r="E681" t="s">
        <v>1644</v>
      </c>
      <c r="F681" t="s">
        <v>9003</v>
      </c>
      <c r="G681" s="11"/>
      <c r="H681" s="11"/>
    </row>
    <row r="682" spans="1:8" x14ac:dyDescent="0.2">
      <c r="A682" t="str">
        <f t="shared" si="11"/>
        <v>RGT01F3 paediatric overnight contingency</v>
      </c>
      <c r="B682" t="s">
        <v>63</v>
      </c>
      <c r="C682" t="s">
        <v>8979</v>
      </c>
      <c r="D682" t="s">
        <v>1643</v>
      </c>
      <c r="E682" t="s">
        <v>1644</v>
      </c>
      <c r="F682" t="s">
        <v>9004</v>
      </c>
      <c r="G682" s="11"/>
      <c r="H682" s="11"/>
    </row>
    <row r="683" spans="1:8" x14ac:dyDescent="0.2">
      <c r="A683" t="str">
        <f t="shared" si="11"/>
        <v>RGT01F4</v>
      </c>
      <c r="B683" t="s">
        <v>63</v>
      </c>
      <c r="C683" t="s">
        <v>8979</v>
      </c>
      <c r="D683" t="s">
        <v>1643</v>
      </c>
      <c r="E683" t="s">
        <v>1644</v>
      </c>
      <c r="F683" t="s">
        <v>9005</v>
      </c>
      <c r="G683" s="11"/>
      <c r="H683" s="11"/>
    </row>
    <row r="684" spans="1:8" x14ac:dyDescent="0.2">
      <c r="A684" t="str">
        <f t="shared" ref="A684:A747" si="12">CONCATENATE(D684,F684)</f>
        <v>RGT01F5</v>
      </c>
      <c r="B684" t="s">
        <v>63</v>
      </c>
      <c r="C684" t="s">
        <v>8979</v>
      </c>
      <c r="D684" t="s">
        <v>1643</v>
      </c>
      <c r="E684" t="s">
        <v>1644</v>
      </c>
      <c r="F684" t="s">
        <v>8846</v>
      </c>
      <c r="G684" s="11"/>
      <c r="H684" s="11"/>
    </row>
    <row r="685" spans="1:8" x14ac:dyDescent="0.2">
      <c r="A685" t="str">
        <f t="shared" si="12"/>
        <v>RGT01F6</v>
      </c>
      <c r="B685" t="s">
        <v>63</v>
      </c>
      <c r="C685" t="s">
        <v>8979</v>
      </c>
      <c r="D685" t="s">
        <v>1643</v>
      </c>
      <c r="E685" t="s">
        <v>1644</v>
      </c>
      <c r="F685" t="s">
        <v>8847</v>
      </c>
      <c r="G685" s="11"/>
      <c r="H685" s="11"/>
    </row>
    <row r="686" spans="1:8" x14ac:dyDescent="0.2">
      <c r="A686" t="str">
        <f t="shared" si="12"/>
        <v>RGT01G3</v>
      </c>
      <c r="B686" t="s">
        <v>63</v>
      </c>
      <c r="C686" t="s">
        <v>8979</v>
      </c>
      <c r="D686" t="s">
        <v>1643</v>
      </c>
      <c r="E686" t="s">
        <v>1644</v>
      </c>
      <c r="F686" t="s">
        <v>9006</v>
      </c>
      <c r="G686" s="11"/>
      <c r="H686" s="11"/>
    </row>
    <row r="687" spans="1:8" x14ac:dyDescent="0.2">
      <c r="A687" t="str">
        <f t="shared" si="12"/>
        <v>RGT01G4</v>
      </c>
      <c r="B687" t="s">
        <v>63</v>
      </c>
      <c r="C687" t="s">
        <v>8979</v>
      </c>
      <c r="D687" t="s">
        <v>1643</v>
      </c>
      <c r="E687" t="s">
        <v>1644</v>
      </c>
      <c r="F687" t="s">
        <v>9007</v>
      </c>
      <c r="G687" s="11"/>
      <c r="H687" s="11"/>
    </row>
    <row r="688" spans="1:8" x14ac:dyDescent="0.2">
      <c r="A688" t="str">
        <f t="shared" si="12"/>
        <v>RGT01G5</v>
      </c>
      <c r="B688" t="s">
        <v>63</v>
      </c>
      <c r="C688" t="s">
        <v>8979</v>
      </c>
      <c r="D688" t="s">
        <v>1643</v>
      </c>
      <c r="E688" t="s">
        <v>1644</v>
      </c>
      <c r="F688" t="s">
        <v>9008</v>
      </c>
      <c r="G688" s="11"/>
      <c r="H688" s="11"/>
    </row>
    <row r="689" spans="1:8" x14ac:dyDescent="0.2">
      <c r="A689" t="str">
        <f t="shared" si="12"/>
        <v>RGT01G6</v>
      </c>
      <c r="B689" t="s">
        <v>63</v>
      </c>
      <c r="C689" t="s">
        <v>8979</v>
      </c>
      <c r="D689" t="s">
        <v>1643</v>
      </c>
      <c r="E689" t="s">
        <v>1644</v>
      </c>
      <c r="F689" t="s">
        <v>9009</v>
      </c>
      <c r="G689" s="11"/>
      <c r="H689" s="11"/>
    </row>
    <row r="690" spans="1:8" x14ac:dyDescent="0.2">
      <c r="A690" t="str">
        <f t="shared" si="12"/>
        <v>RGT01IDA</v>
      </c>
      <c r="B690" t="s">
        <v>63</v>
      </c>
      <c r="C690" t="s">
        <v>8979</v>
      </c>
      <c r="D690" t="s">
        <v>1643</v>
      </c>
      <c r="E690" t="s">
        <v>1644</v>
      </c>
      <c r="F690" t="s">
        <v>9010</v>
      </c>
      <c r="G690" s="11"/>
      <c r="H690" s="11"/>
    </row>
    <row r="691" spans="1:8" x14ac:dyDescent="0.2">
      <c r="A691" t="str">
        <f t="shared" si="12"/>
        <v>RGT01J2</v>
      </c>
      <c r="B691" t="s">
        <v>63</v>
      </c>
      <c r="C691" t="s">
        <v>8979</v>
      </c>
      <c r="D691" t="s">
        <v>1643</v>
      </c>
      <c r="E691" t="s">
        <v>1644</v>
      </c>
      <c r="F691" t="s">
        <v>9011</v>
      </c>
      <c r="G691" s="11"/>
      <c r="H691" s="11"/>
    </row>
    <row r="692" spans="1:8" x14ac:dyDescent="0.2">
      <c r="A692" t="str">
        <f t="shared" si="12"/>
        <v>RGT01JOHN FARMAN ICU</v>
      </c>
      <c r="B692" t="s">
        <v>63</v>
      </c>
      <c r="C692" t="s">
        <v>8979</v>
      </c>
      <c r="D692" t="s">
        <v>1643</v>
      </c>
      <c r="E692" t="s">
        <v>1644</v>
      </c>
      <c r="F692" t="s">
        <v>9012</v>
      </c>
      <c r="G692" s="11"/>
      <c r="H692" s="11"/>
    </row>
    <row r="693" spans="1:8" x14ac:dyDescent="0.2">
      <c r="A693" t="str">
        <f t="shared" si="12"/>
        <v>RGT01K3</v>
      </c>
      <c r="B693" t="s">
        <v>63</v>
      </c>
      <c r="C693" t="s">
        <v>8979</v>
      </c>
      <c r="D693" t="s">
        <v>1643</v>
      </c>
      <c r="E693" t="s">
        <v>1644</v>
      </c>
      <c r="F693" t="s">
        <v>9013</v>
      </c>
      <c r="G693" s="11"/>
      <c r="H693" s="11"/>
    </row>
    <row r="694" spans="1:8" x14ac:dyDescent="0.2">
      <c r="A694" t="str">
        <f t="shared" si="12"/>
        <v>RGT01K3 CCU</v>
      </c>
      <c r="B694" t="s">
        <v>63</v>
      </c>
      <c r="C694" t="s">
        <v>8979</v>
      </c>
      <c r="D694" t="s">
        <v>1643</v>
      </c>
      <c r="E694" t="s">
        <v>1644</v>
      </c>
      <c r="F694" t="s">
        <v>9014</v>
      </c>
      <c r="G694" s="11"/>
      <c r="H694" s="11"/>
    </row>
    <row r="695" spans="1:8" x14ac:dyDescent="0.2">
      <c r="A695" t="str">
        <f t="shared" si="12"/>
        <v>RGT01L2 overnight stay</v>
      </c>
      <c r="B695" t="s">
        <v>63</v>
      </c>
      <c r="C695" t="s">
        <v>8979</v>
      </c>
      <c r="D695" t="s">
        <v>1643</v>
      </c>
      <c r="E695" t="s">
        <v>1644</v>
      </c>
      <c r="F695" t="s">
        <v>9015</v>
      </c>
      <c r="G695" s="11"/>
      <c r="H695" s="11"/>
    </row>
    <row r="696" spans="1:8" x14ac:dyDescent="0.2">
      <c r="A696" t="str">
        <f t="shared" si="12"/>
        <v>RGT01L4</v>
      </c>
      <c r="B696" t="s">
        <v>63</v>
      </c>
      <c r="C696" t="s">
        <v>8979</v>
      </c>
      <c r="D696" t="s">
        <v>1643</v>
      </c>
      <c r="E696" t="s">
        <v>1644</v>
      </c>
      <c r="F696" t="s">
        <v>9016</v>
      </c>
      <c r="G696" s="11"/>
      <c r="H696" s="11"/>
    </row>
    <row r="697" spans="1:8" x14ac:dyDescent="0.2">
      <c r="A697" t="str">
        <f t="shared" si="12"/>
        <v>RGT01L5</v>
      </c>
      <c r="B697" t="s">
        <v>63</v>
      </c>
      <c r="C697" t="s">
        <v>8979</v>
      </c>
      <c r="D697" t="s">
        <v>1643</v>
      </c>
      <c r="E697" t="s">
        <v>1644</v>
      </c>
      <c r="F697" t="s">
        <v>9017</v>
      </c>
      <c r="G697" s="11"/>
      <c r="H697" s="11"/>
    </row>
    <row r="698" spans="1:8" x14ac:dyDescent="0.2">
      <c r="A698" t="str">
        <f t="shared" si="12"/>
        <v>RGT01LEWIN</v>
      </c>
      <c r="B698" t="s">
        <v>63</v>
      </c>
      <c r="C698" t="s">
        <v>8979</v>
      </c>
      <c r="D698" t="s">
        <v>1643</v>
      </c>
      <c r="E698" t="s">
        <v>1644</v>
      </c>
      <c r="F698" t="s">
        <v>9018</v>
      </c>
      <c r="G698" s="11"/>
      <c r="H698" s="11"/>
    </row>
    <row r="699" spans="1:8" x14ac:dyDescent="0.2">
      <c r="A699" t="str">
        <f t="shared" si="12"/>
        <v>RGT01M4</v>
      </c>
      <c r="B699" t="s">
        <v>63</v>
      </c>
      <c r="C699" t="s">
        <v>8979</v>
      </c>
      <c r="D699" t="s">
        <v>1643</v>
      </c>
      <c r="E699" t="s">
        <v>1644</v>
      </c>
      <c r="F699" t="s">
        <v>8831</v>
      </c>
      <c r="G699" s="11"/>
      <c r="H699" s="11"/>
    </row>
    <row r="700" spans="1:8" x14ac:dyDescent="0.2">
      <c r="A700" t="str">
        <f t="shared" si="12"/>
        <v>RGT01M5</v>
      </c>
      <c r="B700" t="s">
        <v>63</v>
      </c>
      <c r="C700" t="s">
        <v>8979</v>
      </c>
      <c r="D700" t="s">
        <v>1643</v>
      </c>
      <c r="E700" t="s">
        <v>1644</v>
      </c>
      <c r="F700" t="s">
        <v>9019</v>
      </c>
      <c r="G700" s="11"/>
      <c r="H700" s="11"/>
    </row>
    <row r="701" spans="1:8" x14ac:dyDescent="0.2">
      <c r="A701" t="str">
        <f t="shared" si="12"/>
        <v>RGT01MSEU</v>
      </c>
      <c r="B701" t="s">
        <v>63</v>
      </c>
      <c r="C701" t="s">
        <v>8979</v>
      </c>
      <c r="D701" t="s">
        <v>1643</v>
      </c>
      <c r="E701" t="s">
        <v>1644</v>
      </c>
      <c r="F701" t="s">
        <v>9020</v>
      </c>
      <c r="G701" s="11"/>
      <c r="H701" s="11"/>
    </row>
    <row r="702" spans="1:8" x14ac:dyDescent="0.2">
      <c r="A702" t="str">
        <f t="shared" si="12"/>
        <v>RGT01N2</v>
      </c>
      <c r="B702" t="s">
        <v>63</v>
      </c>
      <c r="C702" t="s">
        <v>8979</v>
      </c>
      <c r="D702" t="s">
        <v>1643</v>
      </c>
      <c r="E702" t="s">
        <v>1644</v>
      </c>
      <c r="F702" t="s">
        <v>9021</v>
      </c>
      <c r="G702" s="11"/>
      <c r="H702" s="11"/>
    </row>
    <row r="703" spans="1:8" x14ac:dyDescent="0.2">
      <c r="A703" t="str">
        <f t="shared" si="12"/>
        <v>RGT01N3</v>
      </c>
      <c r="B703" t="s">
        <v>63</v>
      </c>
      <c r="C703" t="s">
        <v>8979</v>
      </c>
      <c r="D703" t="s">
        <v>1643</v>
      </c>
      <c r="E703" t="s">
        <v>1644</v>
      </c>
      <c r="F703" t="s">
        <v>9022</v>
      </c>
      <c r="G703" s="11"/>
      <c r="H703" s="11"/>
    </row>
    <row r="704" spans="1:8" x14ac:dyDescent="0.2">
      <c r="A704" t="str">
        <f t="shared" si="12"/>
        <v>RGT01NCCU</v>
      </c>
      <c r="B704" t="s">
        <v>63</v>
      </c>
      <c r="C704" t="s">
        <v>8979</v>
      </c>
      <c r="D704" t="s">
        <v>1643</v>
      </c>
      <c r="E704" t="s">
        <v>1644</v>
      </c>
      <c r="F704" t="s">
        <v>9023</v>
      </c>
      <c r="G704" s="11"/>
      <c r="H704" s="11"/>
    </row>
    <row r="705" spans="1:8" x14ac:dyDescent="0.2">
      <c r="A705" t="str">
        <f t="shared" si="12"/>
        <v>RGT01OIR</v>
      </c>
      <c r="B705" t="s">
        <v>63</v>
      </c>
      <c r="C705" t="s">
        <v>8979</v>
      </c>
      <c r="D705" t="s">
        <v>1643</v>
      </c>
      <c r="E705" t="s">
        <v>1644</v>
      </c>
      <c r="F705" t="s">
        <v>9024</v>
      </c>
      <c r="G705" s="11"/>
      <c r="H705" s="11"/>
    </row>
    <row r="706" spans="1:8" x14ac:dyDescent="0.2">
      <c r="A706" t="str">
        <f t="shared" si="12"/>
        <v>RGT01PICU</v>
      </c>
      <c r="B706" t="s">
        <v>63</v>
      </c>
      <c r="C706" t="s">
        <v>8979</v>
      </c>
      <c r="D706" t="s">
        <v>1643</v>
      </c>
      <c r="E706" t="s">
        <v>1644</v>
      </c>
      <c r="F706" t="s">
        <v>8742</v>
      </c>
      <c r="G706" s="11"/>
      <c r="H706" s="11"/>
    </row>
    <row r="707" spans="1:8" x14ac:dyDescent="0.2">
      <c r="A707" t="str">
        <f t="shared" si="12"/>
        <v>RGT01R2</v>
      </c>
      <c r="B707" t="s">
        <v>63</v>
      </c>
      <c r="C707" t="s">
        <v>8979</v>
      </c>
      <c r="D707" t="s">
        <v>1643</v>
      </c>
      <c r="E707" t="s">
        <v>1644</v>
      </c>
      <c r="F707" t="s">
        <v>9025</v>
      </c>
      <c r="G707" s="11"/>
      <c r="H707" s="11"/>
    </row>
    <row r="708" spans="1:8" x14ac:dyDescent="0.2">
      <c r="A708" t="str">
        <f t="shared" si="12"/>
        <v>RGT32Daphne</v>
      </c>
      <c r="B708" t="s">
        <v>63</v>
      </c>
      <c r="C708" t="s">
        <v>8979</v>
      </c>
      <c r="D708" t="s">
        <v>1647</v>
      </c>
      <c r="E708" t="s">
        <v>1648</v>
      </c>
      <c r="F708" t="s">
        <v>9026</v>
      </c>
      <c r="G708" s="11"/>
      <c r="H708" s="11"/>
    </row>
    <row r="709" spans="1:8" x14ac:dyDescent="0.2">
      <c r="A709" t="str">
        <f t="shared" si="12"/>
        <v>RGT32Delivery Unit</v>
      </c>
      <c r="B709" t="s">
        <v>63</v>
      </c>
      <c r="C709" t="s">
        <v>8979</v>
      </c>
      <c r="D709" t="s">
        <v>1647</v>
      </c>
      <c r="E709" t="s">
        <v>1648</v>
      </c>
      <c r="F709" t="s">
        <v>9027</v>
      </c>
      <c r="G709" s="11"/>
      <c r="H709" s="11"/>
    </row>
    <row r="710" spans="1:8" x14ac:dyDescent="0.2">
      <c r="A710" t="str">
        <f t="shared" si="12"/>
        <v>RGT32Lady Mary</v>
      </c>
      <c r="B710" t="s">
        <v>63</v>
      </c>
      <c r="C710" t="s">
        <v>8979</v>
      </c>
      <c r="D710" t="s">
        <v>1647</v>
      </c>
      <c r="E710" t="s">
        <v>1648</v>
      </c>
      <c r="F710" t="s">
        <v>9028</v>
      </c>
      <c r="G710" s="11"/>
      <c r="H710" s="11"/>
    </row>
    <row r="711" spans="1:8" x14ac:dyDescent="0.2">
      <c r="A711" t="str">
        <f t="shared" si="12"/>
        <v>RGT32Neonatal ICU</v>
      </c>
      <c r="B711" t="s">
        <v>63</v>
      </c>
      <c r="C711" t="s">
        <v>8979</v>
      </c>
      <c r="D711" t="s">
        <v>1647</v>
      </c>
      <c r="E711" t="s">
        <v>1648</v>
      </c>
      <c r="F711" t="s">
        <v>9029</v>
      </c>
      <c r="G711" s="11"/>
      <c r="H711" s="11"/>
    </row>
    <row r="712" spans="1:8" x14ac:dyDescent="0.2">
      <c r="A712" t="str">
        <f t="shared" si="12"/>
        <v>RGT32Rosie Birth Centre</v>
      </c>
      <c r="B712" t="s">
        <v>63</v>
      </c>
      <c r="C712" t="s">
        <v>8979</v>
      </c>
      <c r="D712" t="s">
        <v>1647</v>
      </c>
      <c r="E712" t="s">
        <v>1648</v>
      </c>
      <c r="F712" t="s">
        <v>9030</v>
      </c>
      <c r="G712" s="11"/>
      <c r="H712" s="11"/>
    </row>
    <row r="713" spans="1:8" x14ac:dyDescent="0.2">
      <c r="A713" t="str">
        <f t="shared" si="12"/>
        <v>RGT32Sara Ward</v>
      </c>
      <c r="B713" t="s">
        <v>63</v>
      </c>
      <c r="C713" t="s">
        <v>8979</v>
      </c>
      <c r="D713" t="s">
        <v>1647</v>
      </c>
      <c r="E713" t="s">
        <v>1648</v>
      </c>
      <c r="F713" t="s">
        <v>9031</v>
      </c>
      <c r="G713" s="11"/>
      <c r="H713" s="11"/>
    </row>
    <row r="714" spans="1:8" x14ac:dyDescent="0.2">
      <c r="A714" t="str">
        <f t="shared" si="12"/>
        <v>RT190S3</v>
      </c>
      <c r="B714" t="s">
        <v>64</v>
      </c>
      <c r="C714" t="s">
        <v>9032</v>
      </c>
      <c r="D714" t="s">
        <v>3319</v>
      </c>
      <c r="E714" t="s">
        <v>3320</v>
      </c>
      <c r="F714" t="s">
        <v>9033</v>
      </c>
      <c r="G714" s="11"/>
      <c r="H714" s="11"/>
    </row>
    <row r="715" spans="1:8" x14ac:dyDescent="0.2">
      <c r="A715" t="str">
        <f t="shared" si="12"/>
        <v>RT113Denbigh</v>
      </c>
      <c r="B715" t="s">
        <v>64</v>
      </c>
      <c r="C715" t="s">
        <v>9032</v>
      </c>
      <c r="D715" t="s">
        <v>3343</v>
      </c>
      <c r="E715" t="s">
        <v>3344</v>
      </c>
      <c r="F715" t="s">
        <v>9034</v>
      </c>
      <c r="G715" s="11"/>
      <c r="H715" s="11"/>
    </row>
    <row r="716" spans="1:8" x14ac:dyDescent="0.2">
      <c r="A716" t="str">
        <f t="shared" si="12"/>
        <v>RT113GMH</v>
      </c>
      <c r="B716" t="s">
        <v>64</v>
      </c>
      <c r="C716" t="s">
        <v>9032</v>
      </c>
      <c r="D716" t="s">
        <v>3343</v>
      </c>
      <c r="E716" t="s">
        <v>3344</v>
      </c>
      <c r="F716" t="s">
        <v>9035</v>
      </c>
      <c r="G716" s="11"/>
      <c r="H716" s="11"/>
    </row>
    <row r="717" spans="1:8" x14ac:dyDescent="0.2">
      <c r="A717" t="str">
        <f t="shared" si="12"/>
        <v>RT113Mulberry 1</v>
      </c>
      <c r="B717" t="s">
        <v>64</v>
      </c>
      <c r="C717" t="s">
        <v>9032</v>
      </c>
      <c r="D717" t="s">
        <v>3343</v>
      </c>
      <c r="E717" t="s">
        <v>3344</v>
      </c>
      <c r="F717" t="s">
        <v>9036</v>
      </c>
      <c r="G717" s="11"/>
      <c r="H717" s="11"/>
    </row>
    <row r="718" spans="1:8" x14ac:dyDescent="0.2">
      <c r="A718" t="str">
        <f t="shared" si="12"/>
        <v>RT113Mulberry 2</v>
      </c>
      <c r="B718" t="s">
        <v>64</v>
      </c>
      <c r="C718" t="s">
        <v>9032</v>
      </c>
      <c r="D718" t="s">
        <v>3343</v>
      </c>
      <c r="E718" t="s">
        <v>3344</v>
      </c>
      <c r="F718" t="s">
        <v>9037</v>
      </c>
      <c r="G718" s="11"/>
      <c r="H718" s="11"/>
    </row>
    <row r="719" spans="1:8" x14ac:dyDescent="0.2">
      <c r="A719" t="str">
        <f t="shared" si="12"/>
        <v>RT113Mulberry 3</v>
      </c>
      <c r="B719" t="s">
        <v>64</v>
      </c>
      <c r="C719" t="s">
        <v>9032</v>
      </c>
      <c r="D719" t="s">
        <v>3343</v>
      </c>
      <c r="E719" t="s">
        <v>3344</v>
      </c>
      <c r="F719" t="s">
        <v>9038</v>
      </c>
      <c r="G719" s="11"/>
      <c r="H719" s="11"/>
    </row>
    <row r="720" spans="1:8" x14ac:dyDescent="0.2">
      <c r="A720" t="str">
        <f t="shared" si="12"/>
        <v>RT113Springbank</v>
      </c>
      <c r="B720" t="s">
        <v>64</v>
      </c>
      <c r="C720" t="s">
        <v>9032</v>
      </c>
      <c r="D720" t="s">
        <v>3343</v>
      </c>
      <c r="E720" t="s">
        <v>3344</v>
      </c>
      <c r="F720" t="s">
        <v>9039</v>
      </c>
      <c r="G720" s="11"/>
      <c r="H720" s="11"/>
    </row>
    <row r="721" spans="1:8" x14ac:dyDescent="0.2">
      <c r="A721" t="str">
        <f t="shared" si="12"/>
        <v>RT113Willow Ward</v>
      </c>
      <c r="B721" t="s">
        <v>64</v>
      </c>
      <c r="C721" t="s">
        <v>9032</v>
      </c>
      <c r="D721" t="s">
        <v>3343</v>
      </c>
      <c r="E721" t="s">
        <v>3344</v>
      </c>
      <c r="F721" t="s">
        <v>9040</v>
      </c>
      <c r="G721" s="11"/>
      <c r="H721" s="11"/>
    </row>
    <row r="722" spans="1:8" x14ac:dyDescent="0.2">
      <c r="A722" t="str">
        <f t="shared" si="12"/>
        <v>RT115Darwin Center</v>
      </c>
      <c r="B722" t="s">
        <v>64</v>
      </c>
      <c r="C722" t="s">
        <v>9032</v>
      </c>
      <c r="D722" t="s">
        <v>3351</v>
      </c>
      <c r="E722" t="s">
        <v>3352</v>
      </c>
      <c r="F722" t="s">
        <v>9041</v>
      </c>
      <c r="G722" s="11"/>
      <c r="H722" s="11"/>
    </row>
    <row r="723" spans="1:8" x14ac:dyDescent="0.2">
      <c r="A723" t="str">
        <f t="shared" si="12"/>
        <v>RT115Phoenix</v>
      </c>
      <c r="B723" t="s">
        <v>64</v>
      </c>
      <c r="C723" t="s">
        <v>9032</v>
      </c>
      <c r="D723" t="s">
        <v>3351</v>
      </c>
      <c r="E723" t="s">
        <v>3352</v>
      </c>
      <c r="F723" t="s">
        <v>9042</v>
      </c>
      <c r="G723" s="11"/>
      <c r="H723" s="11"/>
    </row>
    <row r="724" spans="1:8" x14ac:dyDescent="0.2">
      <c r="A724" t="str">
        <f t="shared" si="12"/>
        <v>RT115The Croft</v>
      </c>
      <c r="B724" t="s">
        <v>64</v>
      </c>
      <c r="C724" t="s">
        <v>9032</v>
      </c>
      <c r="D724" t="s">
        <v>3351</v>
      </c>
      <c r="E724" t="s">
        <v>3352</v>
      </c>
      <c r="F724" t="s">
        <v>9043</v>
      </c>
      <c r="G724" s="11"/>
      <c r="H724" s="11"/>
    </row>
    <row r="725" spans="1:8" x14ac:dyDescent="0.2">
      <c r="A725" t="str">
        <f t="shared" si="12"/>
        <v>RT11CIntermediate Care Unit</v>
      </c>
      <c r="B725" t="s">
        <v>64</v>
      </c>
      <c r="C725" t="s">
        <v>9032</v>
      </c>
      <c r="D725" t="s">
        <v>3353</v>
      </c>
      <c r="E725" t="s">
        <v>3354</v>
      </c>
      <c r="F725" t="s">
        <v>9044</v>
      </c>
      <c r="G725" s="11"/>
      <c r="H725" s="11"/>
    </row>
    <row r="726" spans="1:8" x14ac:dyDescent="0.2">
      <c r="A726" t="str">
        <f t="shared" si="12"/>
        <v>RT11ALord Byron Ward A</v>
      </c>
      <c r="B726" t="s">
        <v>64</v>
      </c>
      <c r="C726" t="s">
        <v>9032</v>
      </c>
      <c r="D726" t="s">
        <v>3355</v>
      </c>
      <c r="E726" t="s">
        <v>3356</v>
      </c>
      <c r="F726" t="s">
        <v>9045</v>
      </c>
      <c r="G726" s="11"/>
      <c r="H726" s="11"/>
    </row>
    <row r="727" spans="1:8" x14ac:dyDescent="0.2">
      <c r="A727" t="str">
        <f t="shared" si="12"/>
        <v>RT11ALord Byron Ward B</v>
      </c>
      <c r="B727" t="s">
        <v>64</v>
      </c>
      <c r="C727" t="s">
        <v>9032</v>
      </c>
      <c r="D727" t="s">
        <v>3355</v>
      </c>
      <c r="E727" t="s">
        <v>3356</v>
      </c>
      <c r="F727" t="s">
        <v>9046</v>
      </c>
      <c r="G727" s="11"/>
      <c r="H727" s="11"/>
    </row>
    <row r="728" spans="1:8" x14ac:dyDescent="0.2">
      <c r="A728" t="str">
        <f t="shared" si="12"/>
        <v>RT182Trafford Ward</v>
      </c>
      <c r="B728" t="s">
        <v>64</v>
      </c>
      <c r="C728" t="s">
        <v>9032</v>
      </c>
      <c r="D728" t="s">
        <v>3360</v>
      </c>
      <c r="E728" t="s">
        <v>1096</v>
      </c>
      <c r="F728" t="s">
        <v>9047</v>
      </c>
      <c r="G728" s="11"/>
      <c r="H728" s="11"/>
    </row>
    <row r="729" spans="1:8" x14ac:dyDescent="0.2">
      <c r="A729" t="str">
        <f t="shared" si="12"/>
        <v>RT1FDWelney Ward</v>
      </c>
      <c r="B729" t="s">
        <v>64</v>
      </c>
      <c r="C729" t="s">
        <v>9032</v>
      </c>
      <c r="D729" t="s">
        <v>3365</v>
      </c>
      <c r="E729" t="s">
        <v>401</v>
      </c>
      <c r="F729" t="s">
        <v>9048</v>
      </c>
      <c r="G729" s="11"/>
      <c r="H729" s="11"/>
    </row>
    <row r="730" spans="1:8" x14ac:dyDescent="0.2">
      <c r="A730" t="str">
        <f t="shared" si="12"/>
        <v>TAF72Amber Ward</v>
      </c>
      <c r="B730" t="s">
        <v>66</v>
      </c>
      <c r="C730" t="s">
        <v>14182</v>
      </c>
      <c r="D730" t="s">
        <v>8205</v>
      </c>
      <c r="E730" t="s">
        <v>8206</v>
      </c>
      <c r="F730" t="s">
        <v>9049</v>
      </c>
      <c r="G730" s="11"/>
      <c r="H730" s="11"/>
    </row>
    <row r="731" spans="1:8" x14ac:dyDescent="0.2">
      <c r="A731" t="str">
        <f t="shared" si="12"/>
        <v>TAF72Coral Ward</v>
      </c>
      <c r="B731" t="s">
        <v>66</v>
      </c>
      <c r="C731" t="s">
        <v>14182</v>
      </c>
      <c r="D731" t="s">
        <v>8205</v>
      </c>
      <c r="E731" t="s">
        <v>8206</v>
      </c>
      <c r="F731" t="s">
        <v>9050</v>
      </c>
      <c r="G731" s="11"/>
      <c r="H731" s="11"/>
    </row>
    <row r="732" spans="1:8" x14ac:dyDescent="0.2">
      <c r="A732" t="str">
        <f t="shared" si="12"/>
        <v>TAF72Emerald Ward</v>
      </c>
      <c r="B732" t="s">
        <v>66</v>
      </c>
      <c r="C732" t="s">
        <v>14182</v>
      </c>
      <c r="D732" t="s">
        <v>8205</v>
      </c>
      <c r="E732" t="s">
        <v>8206</v>
      </c>
      <c r="F732" t="s">
        <v>9051</v>
      </c>
      <c r="G732" s="11"/>
      <c r="H732" s="11"/>
    </row>
    <row r="733" spans="1:8" x14ac:dyDescent="0.2">
      <c r="A733" t="str">
        <f t="shared" si="12"/>
        <v>TAF72Garnet Ward</v>
      </c>
      <c r="B733" t="s">
        <v>66</v>
      </c>
      <c r="C733" t="s">
        <v>14182</v>
      </c>
      <c r="D733" t="s">
        <v>8205</v>
      </c>
      <c r="E733" t="s">
        <v>8206</v>
      </c>
      <c r="F733" t="s">
        <v>9052</v>
      </c>
      <c r="G733" s="11"/>
      <c r="H733" s="11"/>
    </row>
    <row r="734" spans="1:8" x14ac:dyDescent="0.2">
      <c r="A734" t="str">
        <f t="shared" si="12"/>
        <v>TAF72Jade Ward</v>
      </c>
      <c r="B734" t="s">
        <v>66</v>
      </c>
      <c r="C734" t="s">
        <v>14182</v>
      </c>
      <c r="D734" t="s">
        <v>8205</v>
      </c>
      <c r="E734" t="s">
        <v>8206</v>
      </c>
      <c r="F734" t="s">
        <v>9053</v>
      </c>
      <c r="G734" s="11"/>
      <c r="H734" s="11"/>
    </row>
    <row r="735" spans="1:8" x14ac:dyDescent="0.2">
      <c r="A735" t="str">
        <f t="shared" si="12"/>
        <v>TAF72Malachite Ward</v>
      </c>
      <c r="B735" t="s">
        <v>66</v>
      </c>
      <c r="C735" t="s">
        <v>14182</v>
      </c>
      <c r="D735" t="s">
        <v>8205</v>
      </c>
      <c r="E735" t="s">
        <v>8206</v>
      </c>
      <c r="F735" t="s">
        <v>9054</v>
      </c>
      <c r="G735" s="11"/>
      <c r="H735" s="11"/>
    </row>
    <row r="736" spans="1:8" x14ac:dyDescent="0.2">
      <c r="A736" t="str">
        <f t="shared" si="12"/>
        <v>TAF72Opal Ward</v>
      </c>
      <c r="B736" t="s">
        <v>66</v>
      </c>
      <c r="C736" t="s">
        <v>14182</v>
      </c>
      <c r="D736" t="s">
        <v>8205</v>
      </c>
      <c r="E736" t="s">
        <v>8206</v>
      </c>
      <c r="F736" t="s">
        <v>9055</v>
      </c>
      <c r="G736" s="11"/>
      <c r="H736" s="11"/>
    </row>
    <row r="737" spans="1:8" x14ac:dyDescent="0.2">
      <c r="A737" t="str">
        <f t="shared" si="12"/>
        <v>TAF72Pearl Ward</v>
      </c>
      <c r="B737" t="s">
        <v>66</v>
      </c>
      <c r="C737" t="s">
        <v>14182</v>
      </c>
      <c r="D737" t="s">
        <v>8205</v>
      </c>
      <c r="E737" t="s">
        <v>8206</v>
      </c>
      <c r="F737" t="s">
        <v>9056</v>
      </c>
      <c r="G737" s="11"/>
      <c r="H737" s="11"/>
    </row>
    <row r="738" spans="1:8" x14ac:dyDescent="0.2">
      <c r="A738" t="str">
        <f t="shared" si="12"/>
        <v>TAF72Sapphire Ward</v>
      </c>
      <c r="B738" t="s">
        <v>66</v>
      </c>
      <c r="C738" t="s">
        <v>14182</v>
      </c>
      <c r="D738" t="s">
        <v>8205</v>
      </c>
      <c r="E738" t="s">
        <v>8206</v>
      </c>
      <c r="F738" t="s">
        <v>9057</v>
      </c>
      <c r="G738" s="11"/>
      <c r="H738" s="11"/>
    </row>
    <row r="739" spans="1:8" x14ac:dyDescent="0.2">
      <c r="A739" t="str">
        <f t="shared" si="12"/>
        <v>TAF72Topaz Ward</v>
      </c>
      <c r="B739" t="s">
        <v>66</v>
      </c>
      <c r="C739" t="s">
        <v>14182</v>
      </c>
      <c r="D739" t="s">
        <v>8205</v>
      </c>
      <c r="E739" t="s">
        <v>8206</v>
      </c>
      <c r="F739" t="s">
        <v>9058</v>
      </c>
      <c r="G739" s="11"/>
      <c r="H739" s="11"/>
    </row>
    <row r="740" spans="1:8" x14ac:dyDescent="0.2">
      <c r="A740" t="str">
        <f t="shared" si="12"/>
        <v>TAF01Dunkley Ward</v>
      </c>
      <c r="B740" t="s">
        <v>66</v>
      </c>
      <c r="C740" t="s">
        <v>14182</v>
      </c>
      <c r="D740" t="s">
        <v>8261</v>
      </c>
      <c r="E740" t="s">
        <v>4355</v>
      </c>
      <c r="F740" t="s">
        <v>9059</v>
      </c>
      <c r="G740" s="11"/>
      <c r="H740" s="11"/>
    </row>
    <row r="741" spans="1:8" x14ac:dyDescent="0.2">
      <c r="A741" t="str">
        <f t="shared" si="12"/>
        <v>TAF01Laffan Ward</v>
      </c>
      <c r="B741" t="s">
        <v>66</v>
      </c>
      <c r="C741" t="s">
        <v>14182</v>
      </c>
      <c r="D741" t="s">
        <v>8261</v>
      </c>
      <c r="E741" t="s">
        <v>4355</v>
      </c>
      <c r="F741" t="s">
        <v>9060</v>
      </c>
      <c r="G741" s="11"/>
      <c r="H741" s="11"/>
    </row>
    <row r="742" spans="1:8" x14ac:dyDescent="0.2">
      <c r="A742" t="str">
        <f t="shared" si="12"/>
        <v>TAF01Montague Ward</v>
      </c>
      <c r="B742" t="s">
        <v>66</v>
      </c>
      <c r="C742" t="s">
        <v>14182</v>
      </c>
      <c r="D742" t="s">
        <v>8261</v>
      </c>
      <c r="E742" t="s">
        <v>4355</v>
      </c>
      <c r="F742" t="s">
        <v>9061</v>
      </c>
      <c r="G742" s="11"/>
      <c r="H742" s="11"/>
    </row>
    <row r="743" spans="1:8" x14ac:dyDescent="0.2">
      <c r="A743" t="str">
        <f t="shared" si="12"/>
        <v>TAF01Rosewood Ward</v>
      </c>
      <c r="B743" t="s">
        <v>66</v>
      </c>
      <c r="C743" t="s">
        <v>14182</v>
      </c>
      <c r="D743" t="s">
        <v>8261</v>
      </c>
      <c r="E743" t="s">
        <v>4355</v>
      </c>
      <c r="F743" t="s">
        <v>9062</v>
      </c>
      <c r="G743" s="11"/>
      <c r="H743" s="11"/>
    </row>
    <row r="744" spans="1:8" x14ac:dyDescent="0.2">
      <c r="A744" t="str">
        <f t="shared" si="12"/>
        <v>TAF01Ruby Ward</v>
      </c>
      <c r="B744" t="s">
        <v>66</v>
      </c>
      <c r="C744" t="s">
        <v>14182</v>
      </c>
      <c r="D744" t="s">
        <v>8261</v>
      </c>
      <c r="E744" t="s">
        <v>4355</v>
      </c>
      <c r="F744" t="s">
        <v>9063</v>
      </c>
      <c r="G744" s="11"/>
      <c r="H744" s="11"/>
    </row>
    <row r="745" spans="1:8" x14ac:dyDescent="0.2">
      <c r="A745" t="str">
        <f t="shared" si="12"/>
        <v>RV396Bluebell Lodge</v>
      </c>
      <c r="B745" t="s">
        <v>67</v>
      </c>
      <c r="C745" t="s">
        <v>9064</v>
      </c>
      <c r="D745" t="s">
        <v>4276</v>
      </c>
      <c r="E745" t="s">
        <v>4277</v>
      </c>
      <c r="F745" t="s">
        <v>9065</v>
      </c>
      <c r="G745" s="11"/>
      <c r="H745" s="11"/>
    </row>
    <row r="746" spans="1:8" x14ac:dyDescent="0.2">
      <c r="A746" t="str">
        <f t="shared" si="12"/>
        <v>RV305Carlton House</v>
      </c>
      <c r="B746" t="s">
        <v>67</v>
      </c>
      <c r="C746" t="s">
        <v>9064</v>
      </c>
      <c r="D746" t="s">
        <v>4278</v>
      </c>
      <c r="E746" t="s">
        <v>4279</v>
      </c>
      <c r="F746" t="s">
        <v>9066</v>
      </c>
      <c r="G746" s="11"/>
      <c r="H746" s="11"/>
    </row>
    <row r="747" spans="1:8" x14ac:dyDescent="0.2">
      <c r="A747" t="str">
        <f t="shared" si="12"/>
        <v>RV305Kenton Haven</v>
      </c>
      <c r="B747" t="s">
        <v>67</v>
      </c>
      <c r="C747" t="s">
        <v>9064</v>
      </c>
      <c r="D747" t="s">
        <v>4278</v>
      </c>
      <c r="E747" t="s">
        <v>4279</v>
      </c>
      <c r="F747" t="s">
        <v>9067</v>
      </c>
      <c r="G747" s="11"/>
      <c r="H747" s="11"/>
    </row>
    <row r="748" spans="1:8" x14ac:dyDescent="0.2">
      <c r="A748" t="str">
        <f t="shared" ref="A748:A811" si="13">CONCATENATE(D748,F748)</f>
        <v>RV305Preston House</v>
      </c>
      <c r="B748" t="s">
        <v>67</v>
      </c>
      <c r="C748" t="s">
        <v>9064</v>
      </c>
      <c r="D748" t="s">
        <v>4278</v>
      </c>
      <c r="E748" t="s">
        <v>4279</v>
      </c>
      <c r="F748" t="s">
        <v>9068</v>
      </c>
      <c r="G748" s="11"/>
      <c r="H748" s="11"/>
    </row>
    <row r="749" spans="1:8" x14ac:dyDescent="0.2">
      <c r="A749" t="str">
        <f t="shared" si="13"/>
        <v>RV3JFCherrywood</v>
      </c>
      <c r="B749" t="s">
        <v>67</v>
      </c>
      <c r="C749" t="s">
        <v>9064</v>
      </c>
      <c r="D749" t="s">
        <v>4280</v>
      </c>
      <c r="E749" t="s">
        <v>4281</v>
      </c>
      <c r="F749" t="s">
        <v>9069</v>
      </c>
      <c r="G749" s="11"/>
      <c r="H749" s="12"/>
    </row>
    <row r="750" spans="1:8" x14ac:dyDescent="0.2">
      <c r="A750" t="str">
        <f t="shared" si="13"/>
        <v>RV312Caspian Ward</v>
      </c>
      <c r="B750" t="s">
        <v>67</v>
      </c>
      <c r="C750" t="s">
        <v>9064</v>
      </c>
      <c r="D750" t="s">
        <v>4282</v>
      </c>
      <c r="E750" t="s">
        <v>4283</v>
      </c>
      <c r="F750" t="s">
        <v>9070</v>
      </c>
      <c r="G750" s="11"/>
      <c r="H750" s="11"/>
    </row>
    <row r="751" spans="1:8" x14ac:dyDescent="0.2">
      <c r="A751" t="str">
        <f t="shared" si="13"/>
        <v>RV312Colham Green</v>
      </c>
      <c r="B751" t="s">
        <v>67</v>
      </c>
      <c r="C751" t="s">
        <v>9064</v>
      </c>
      <c r="D751" t="s">
        <v>4282</v>
      </c>
      <c r="E751" t="s">
        <v>4283</v>
      </c>
      <c r="F751" t="s">
        <v>9071</v>
      </c>
      <c r="G751" s="11"/>
      <c r="H751" s="11"/>
    </row>
    <row r="752" spans="1:8" x14ac:dyDescent="0.2">
      <c r="A752" t="str">
        <f t="shared" si="13"/>
        <v>RV312Java Ward</v>
      </c>
      <c r="B752" t="s">
        <v>67</v>
      </c>
      <c r="C752" t="s">
        <v>9064</v>
      </c>
      <c r="D752" t="s">
        <v>4282</v>
      </c>
      <c r="E752" t="s">
        <v>4283</v>
      </c>
      <c r="F752" t="s">
        <v>9072</v>
      </c>
      <c r="G752" s="11"/>
      <c r="H752" s="11"/>
    </row>
    <row r="753" spans="1:8" x14ac:dyDescent="0.2">
      <c r="A753" t="str">
        <f t="shared" si="13"/>
        <v>RV312Pine Ward</v>
      </c>
      <c r="B753" t="s">
        <v>67</v>
      </c>
      <c r="C753" t="s">
        <v>9064</v>
      </c>
      <c r="D753" t="s">
        <v>4282</v>
      </c>
      <c r="E753" t="s">
        <v>4283</v>
      </c>
      <c r="F753" t="s">
        <v>9073</v>
      </c>
      <c r="G753" s="11"/>
      <c r="H753" s="11"/>
    </row>
    <row r="754" spans="1:8" x14ac:dyDescent="0.2">
      <c r="A754" t="str">
        <f t="shared" si="13"/>
        <v>RV312Pond Ward</v>
      </c>
      <c r="B754" t="s">
        <v>67</v>
      </c>
      <c r="C754" t="s">
        <v>9064</v>
      </c>
      <c r="D754" t="s">
        <v>4282</v>
      </c>
      <c r="E754" t="s">
        <v>4283</v>
      </c>
      <c r="F754" t="s">
        <v>9074</v>
      </c>
      <c r="G754" s="11"/>
      <c r="H754" s="11"/>
    </row>
    <row r="755" spans="1:8" x14ac:dyDescent="0.2">
      <c r="A755" t="str">
        <f t="shared" si="13"/>
        <v>RV312Shore Ward</v>
      </c>
      <c r="B755" t="s">
        <v>67</v>
      </c>
      <c r="C755" t="s">
        <v>9064</v>
      </c>
      <c r="D755" t="s">
        <v>4282</v>
      </c>
      <c r="E755" t="s">
        <v>4283</v>
      </c>
      <c r="F755" t="s">
        <v>9075</v>
      </c>
      <c r="G755" s="11"/>
      <c r="H755" s="11"/>
    </row>
    <row r="756" spans="1:8" x14ac:dyDescent="0.2">
      <c r="A756" t="str">
        <f t="shared" si="13"/>
        <v>RV312Tasman Ward</v>
      </c>
      <c r="B756" t="s">
        <v>67</v>
      </c>
      <c r="C756" t="s">
        <v>9064</v>
      </c>
      <c r="D756" t="s">
        <v>4282</v>
      </c>
      <c r="E756" t="s">
        <v>4283</v>
      </c>
      <c r="F756" t="s">
        <v>9076</v>
      </c>
      <c r="G756" s="11"/>
      <c r="H756" s="11"/>
    </row>
    <row r="757" spans="1:8" x14ac:dyDescent="0.2">
      <c r="A757" t="str">
        <f t="shared" si="13"/>
        <v>RV357Rosedale Court</v>
      </c>
      <c r="B757" t="s">
        <v>67</v>
      </c>
      <c r="C757" t="s">
        <v>9064</v>
      </c>
      <c r="D757" t="s">
        <v>4284</v>
      </c>
      <c r="E757" t="s">
        <v>4285</v>
      </c>
      <c r="F757" t="s">
        <v>9077</v>
      </c>
      <c r="G757" s="11"/>
      <c r="H757" s="11"/>
    </row>
    <row r="758" spans="1:8" x14ac:dyDescent="0.2">
      <c r="A758" t="str">
        <f t="shared" si="13"/>
        <v>RV3HDHazel Ward</v>
      </c>
      <c r="B758" t="s">
        <v>67</v>
      </c>
      <c r="C758" t="s">
        <v>9064</v>
      </c>
      <c r="D758" t="s">
        <v>4288</v>
      </c>
      <c r="E758" t="s">
        <v>4289</v>
      </c>
      <c r="F758" t="s">
        <v>9078</v>
      </c>
      <c r="G758" s="11"/>
      <c r="H758" s="11"/>
    </row>
    <row r="759" spans="1:8" x14ac:dyDescent="0.2">
      <c r="A759" t="str">
        <f t="shared" si="13"/>
        <v>RV3HDWillow Ward</v>
      </c>
      <c r="B759" t="s">
        <v>67</v>
      </c>
      <c r="C759" t="s">
        <v>9064</v>
      </c>
      <c r="D759" t="s">
        <v>4288</v>
      </c>
      <c r="E759" t="s">
        <v>4289</v>
      </c>
      <c r="F759" t="s">
        <v>9040</v>
      </c>
      <c r="G759" s="11"/>
      <c r="H759" s="11"/>
    </row>
    <row r="760" spans="1:8" x14ac:dyDescent="0.2">
      <c r="A760" t="str">
        <f t="shared" si="13"/>
        <v>RV331Vincent Square Clinic</v>
      </c>
      <c r="B760" t="s">
        <v>67</v>
      </c>
      <c r="C760" t="s">
        <v>9064</v>
      </c>
      <c r="D760" t="s">
        <v>4296</v>
      </c>
      <c r="E760" t="s">
        <v>4297</v>
      </c>
      <c r="F760" t="s">
        <v>9079</v>
      </c>
      <c r="G760" s="11"/>
      <c r="H760" s="11"/>
    </row>
    <row r="761" spans="1:8" x14ac:dyDescent="0.2">
      <c r="A761" t="str">
        <f t="shared" si="13"/>
        <v>RV3J2Collingham Gardens</v>
      </c>
      <c r="B761" t="s">
        <v>67</v>
      </c>
      <c r="C761" t="s">
        <v>9064</v>
      </c>
      <c r="D761" t="s">
        <v>4298</v>
      </c>
      <c r="E761" t="s">
        <v>4299</v>
      </c>
      <c r="F761" t="s">
        <v>9080</v>
      </c>
      <c r="G761" s="11" t="s">
        <v>9116</v>
      </c>
      <c r="H761" s="11">
        <v>43796</v>
      </c>
    </row>
    <row r="762" spans="1:8" x14ac:dyDescent="0.2">
      <c r="A762" t="str">
        <f t="shared" si="13"/>
        <v>RV3J2Coombe Wood</v>
      </c>
      <c r="B762" t="s">
        <v>67</v>
      </c>
      <c r="C762" t="s">
        <v>9064</v>
      </c>
      <c r="D762" t="s">
        <v>4298</v>
      </c>
      <c r="E762" t="s">
        <v>4299</v>
      </c>
      <c r="F762" t="s">
        <v>9081</v>
      </c>
      <c r="G762" s="11" t="s">
        <v>9116</v>
      </c>
      <c r="H762" s="11">
        <v>43796</v>
      </c>
    </row>
    <row r="763" spans="1:8" x14ac:dyDescent="0.2">
      <c r="A763" t="str">
        <f t="shared" si="13"/>
        <v>RV314Fairlight Avenue</v>
      </c>
      <c r="B763" t="s">
        <v>67</v>
      </c>
      <c r="C763" t="s">
        <v>9064</v>
      </c>
      <c r="D763" t="s">
        <v>4307</v>
      </c>
      <c r="E763" t="s">
        <v>4308</v>
      </c>
      <c r="F763" t="s">
        <v>9082</v>
      </c>
      <c r="G763" s="11" t="s">
        <v>9116</v>
      </c>
      <c r="H763" s="11">
        <v>43796</v>
      </c>
    </row>
    <row r="764" spans="1:8" x14ac:dyDescent="0.2">
      <c r="A764" t="str">
        <f t="shared" si="13"/>
        <v>RV3ANColne Ward</v>
      </c>
      <c r="B764" t="s">
        <v>67</v>
      </c>
      <c r="C764" t="s">
        <v>9064</v>
      </c>
      <c r="D764" t="s">
        <v>4311</v>
      </c>
      <c r="E764" t="s">
        <v>888</v>
      </c>
      <c r="F764" t="s">
        <v>9083</v>
      </c>
      <c r="G764" s="11" t="s">
        <v>9116</v>
      </c>
      <c r="H764" s="11">
        <v>43796</v>
      </c>
    </row>
    <row r="765" spans="1:8" x14ac:dyDescent="0.2">
      <c r="A765" t="str">
        <f t="shared" si="13"/>
        <v>RV3ANCrane Ward</v>
      </c>
      <c r="B765" t="s">
        <v>67</v>
      </c>
      <c r="C765" t="s">
        <v>9064</v>
      </c>
      <c r="D765" t="s">
        <v>4311</v>
      </c>
      <c r="E765" t="s">
        <v>888</v>
      </c>
      <c r="F765" t="s">
        <v>9084</v>
      </c>
      <c r="G765" s="11"/>
      <c r="H765" s="11"/>
    </row>
    <row r="766" spans="1:8" x14ac:dyDescent="0.2">
      <c r="A766" t="str">
        <f t="shared" si="13"/>
        <v>RV3ANFrays Ward</v>
      </c>
      <c r="B766" t="s">
        <v>67</v>
      </c>
      <c r="C766" t="s">
        <v>9064</v>
      </c>
      <c r="D766" t="s">
        <v>4311</v>
      </c>
      <c r="E766" t="s">
        <v>888</v>
      </c>
      <c r="F766" t="s">
        <v>9085</v>
      </c>
      <c r="G766" s="11"/>
      <c r="H766" s="11"/>
    </row>
    <row r="767" spans="1:8" x14ac:dyDescent="0.2">
      <c r="A767" t="str">
        <f t="shared" si="13"/>
        <v>RV3ANHawthorne Int. Care</v>
      </c>
      <c r="B767" t="s">
        <v>67</v>
      </c>
      <c r="C767" t="s">
        <v>9064</v>
      </c>
      <c r="D767" t="s">
        <v>4311</v>
      </c>
      <c r="E767" t="s">
        <v>888</v>
      </c>
      <c r="F767" t="s">
        <v>9086</v>
      </c>
      <c r="G767" s="11"/>
      <c r="H767" s="11"/>
    </row>
    <row r="768" spans="1:8" x14ac:dyDescent="0.2">
      <c r="A768" t="str">
        <f t="shared" si="13"/>
        <v>RV3ANOak Tree Ward</v>
      </c>
      <c r="B768" t="s">
        <v>67</v>
      </c>
      <c r="C768" t="s">
        <v>9064</v>
      </c>
      <c r="D768" t="s">
        <v>4311</v>
      </c>
      <c r="E768" t="s">
        <v>888</v>
      </c>
      <c r="F768" t="s">
        <v>9087</v>
      </c>
      <c r="G768" s="11"/>
      <c r="H768" s="11"/>
    </row>
    <row r="769" spans="1:8" x14ac:dyDescent="0.2">
      <c r="A769" t="str">
        <f t="shared" si="13"/>
        <v>RV351Ascot Villa</v>
      </c>
      <c r="B769" t="s">
        <v>67</v>
      </c>
      <c r="C769" t="s">
        <v>9064</v>
      </c>
      <c r="D769" t="s">
        <v>4312</v>
      </c>
      <c r="E769" t="s">
        <v>4313</v>
      </c>
      <c r="F769" t="s">
        <v>9088</v>
      </c>
      <c r="G769" s="11"/>
      <c r="H769" s="11"/>
    </row>
    <row r="770" spans="1:8" x14ac:dyDescent="0.2">
      <c r="A770" t="str">
        <f t="shared" si="13"/>
        <v>RV351Birch Villa</v>
      </c>
      <c r="B770" t="s">
        <v>67</v>
      </c>
      <c r="C770" t="s">
        <v>9064</v>
      </c>
      <c r="D770" t="s">
        <v>4312</v>
      </c>
      <c r="E770" t="s">
        <v>4313</v>
      </c>
      <c r="F770" t="s">
        <v>9089</v>
      </c>
      <c r="G770" s="11"/>
      <c r="H770" s="11"/>
    </row>
    <row r="771" spans="1:8" x14ac:dyDescent="0.2">
      <c r="A771" t="str">
        <f t="shared" si="13"/>
        <v>RV351Rushett House</v>
      </c>
      <c r="B771" t="s">
        <v>67</v>
      </c>
      <c r="C771" t="s">
        <v>9064</v>
      </c>
      <c r="D771" t="s">
        <v>4312</v>
      </c>
      <c r="E771" t="s">
        <v>4313</v>
      </c>
      <c r="F771" t="s">
        <v>9090</v>
      </c>
      <c r="G771" s="11"/>
      <c r="H771" s="11"/>
    </row>
    <row r="772" spans="1:8" x14ac:dyDescent="0.2">
      <c r="A772" t="str">
        <f t="shared" si="13"/>
        <v>RV351Westfield House</v>
      </c>
      <c r="B772" t="s">
        <v>67</v>
      </c>
      <c r="C772" t="s">
        <v>9064</v>
      </c>
      <c r="D772" t="s">
        <v>4312</v>
      </c>
      <c r="E772" t="s">
        <v>4313</v>
      </c>
      <c r="F772" t="s">
        <v>9091</v>
      </c>
      <c r="G772" s="11"/>
      <c r="H772" s="11"/>
    </row>
    <row r="773" spans="1:8" x14ac:dyDescent="0.2">
      <c r="A773" t="str">
        <f t="shared" si="13"/>
        <v>RV383Eastlake Ward</v>
      </c>
      <c r="B773" t="s">
        <v>67</v>
      </c>
      <c r="C773" t="s">
        <v>9064</v>
      </c>
      <c r="D773" t="s">
        <v>4334</v>
      </c>
      <c r="E773" t="s">
        <v>758</v>
      </c>
      <c r="F773" t="s">
        <v>9092</v>
      </c>
      <c r="G773" s="11"/>
      <c r="H773" s="11"/>
    </row>
    <row r="774" spans="1:8" x14ac:dyDescent="0.2">
      <c r="A774" t="str">
        <f t="shared" si="13"/>
        <v>RV383Ellington Ward</v>
      </c>
      <c r="B774" t="s">
        <v>67</v>
      </c>
      <c r="C774" t="s">
        <v>9064</v>
      </c>
      <c r="D774" t="s">
        <v>4334</v>
      </c>
      <c r="E774" t="s">
        <v>758</v>
      </c>
      <c r="F774" t="s">
        <v>9093</v>
      </c>
      <c r="G774" s="11"/>
      <c r="H774" s="11"/>
    </row>
    <row r="775" spans="1:8" x14ac:dyDescent="0.2">
      <c r="A775" t="str">
        <f t="shared" si="13"/>
        <v>RV383Ferneley Ward</v>
      </c>
      <c r="B775" t="s">
        <v>67</v>
      </c>
      <c r="C775" t="s">
        <v>9064</v>
      </c>
      <c r="D775" t="s">
        <v>4334</v>
      </c>
      <c r="E775" t="s">
        <v>758</v>
      </c>
      <c r="F775" t="s">
        <v>9094</v>
      </c>
      <c r="G775" s="11"/>
      <c r="H775" s="11"/>
    </row>
    <row r="776" spans="1:8" x14ac:dyDescent="0.2">
      <c r="A776" t="str">
        <f t="shared" si="13"/>
        <v>RV355Roxbourne Lodge</v>
      </c>
      <c r="B776" t="s">
        <v>67</v>
      </c>
      <c r="C776" t="s">
        <v>9064</v>
      </c>
      <c r="D776" t="s">
        <v>4343</v>
      </c>
      <c r="E776" t="s">
        <v>4344</v>
      </c>
      <c r="F776" t="s">
        <v>9095</v>
      </c>
      <c r="G776" s="11"/>
      <c r="H776" s="11"/>
    </row>
    <row r="777" spans="1:8" x14ac:dyDescent="0.2">
      <c r="A777" t="str">
        <f t="shared" si="13"/>
        <v>RV320Amazon Ward</v>
      </c>
      <c r="B777" t="s">
        <v>67</v>
      </c>
      <c r="C777" t="s">
        <v>9064</v>
      </c>
      <c r="D777" t="s">
        <v>4351</v>
      </c>
      <c r="E777" t="s">
        <v>4352</v>
      </c>
      <c r="F777" t="s">
        <v>9096</v>
      </c>
      <c r="G777" s="11"/>
      <c r="H777" s="11"/>
    </row>
    <row r="778" spans="1:8" x14ac:dyDescent="0.2">
      <c r="A778" t="str">
        <f t="shared" si="13"/>
        <v>RV320Danube Ward</v>
      </c>
      <c r="B778" t="s">
        <v>67</v>
      </c>
      <c r="C778" t="s">
        <v>9064</v>
      </c>
      <c r="D778" t="s">
        <v>4351</v>
      </c>
      <c r="E778" t="s">
        <v>4352</v>
      </c>
      <c r="F778" t="s">
        <v>9097</v>
      </c>
      <c r="G778" s="11"/>
      <c r="H778" s="11"/>
    </row>
    <row r="779" spans="1:8" x14ac:dyDescent="0.2">
      <c r="A779" t="str">
        <f t="shared" si="13"/>
        <v>RV320Ganges Ward</v>
      </c>
      <c r="B779" t="s">
        <v>67</v>
      </c>
      <c r="C779" t="s">
        <v>9064</v>
      </c>
      <c r="D779" t="s">
        <v>4351</v>
      </c>
      <c r="E779" t="s">
        <v>4352</v>
      </c>
      <c r="F779" t="s">
        <v>9098</v>
      </c>
      <c r="G779" s="11"/>
      <c r="H779" s="11"/>
    </row>
    <row r="780" spans="1:8" x14ac:dyDescent="0.2">
      <c r="A780" t="str">
        <f t="shared" si="13"/>
        <v>RV320Kershaw Ward</v>
      </c>
      <c r="B780" t="s">
        <v>67</v>
      </c>
      <c r="C780" t="s">
        <v>9064</v>
      </c>
      <c r="D780" t="s">
        <v>4351</v>
      </c>
      <c r="E780" t="s">
        <v>4352</v>
      </c>
      <c r="F780" t="s">
        <v>9099</v>
      </c>
      <c r="G780" s="11"/>
      <c r="H780" s="11"/>
    </row>
    <row r="781" spans="1:8" x14ac:dyDescent="0.2">
      <c r="A781" t="str">
        <f t="shared" si="13"/>
        <v>RV320Nile Ward</v>
      </c>
      <c r="B781" t="s">
        <v>67</v>
      </c>
      <c r="C781" t="s">
        <v>9064</v>
      </c>
      <c r="D781" t="s">
        <v>4351</v>
      </c>
      <c r="E781" t="s">
        <v>4352</v>
      </c>
      <c r="F781" t="s">
        <v>9100</v>
      </c>
      <c r="G781" s="11"/>
      <c r="H781" s="11"/>
    </row>
    <row r="782" spans="1:8" x14ac:dyDescent="0.2">
      <c r="A782" t="str">
        <f t="shared" si="13"/>
        <v>RV320Redwood Ward</v>
      </c>
      <c r="B782" t="s">
        <v>67</v>
      </c>
      <c r="C782" t="s">
        <v>9064</v>
      </c>
      <c r="D782" t="s">
        <v>4351</v>
      </c>
      <c r="E782" t="s">
        <v>4352</v>
      </c>
      <c r="F782" t="s">
        <v>9101</v>
      </c>
      <c r="G782" s="11"/>
      <c r="H782" s="11"/>
    </row>
    <row r="783" spans="1:8" x14ac:dyDescent="0.2">
      <c r="A783" t="str">
        <f t="shared" si="13"/>
        <v>RV320Shannon Ward</v>
      </c>
      <c r="B783" t="s">
        <v>67</v>
      </c>
      <c r="C783" t="s">
        <v>9064</v>
      </c>
      <c r="D783" t="s">
        <v>4351</v>
      </c>
      <c r="E783" t="s">
        <v>4352</v>
      </c>
      <c r="F783" t="s">
        <v>9102</v>
      </c>
      <c r="G783" s="11"/>
      <c r="H783" s="11"/>
    </row>
    <row r="784" spans="1:8" x14ac:dyDescent="0.2">
      <c r="A784" t="str">
        <f t="shared" si="13"/>
        <v>RV320Thames Ward</v>
      </c>
      <c r="B784" t="s">
        <v>67</v>
      </c>
      <c r="C784" t="s">
        <v>9064</v>
      </c>
      <c r="D784" t="s">
        <v>4351</v>
      </c>
      <c r="E784" t="s">
        <v>4352</v>
      </c>
      <c r="F784" t="s">
        <v>8500</v>
      </c>
      <c r="G784" s="11"/>
      <c r="H784" s="11"/>
    </row>
    <row r="785" spans="1:8" x14ac:dyDescent="0.2">
      <c r="A785" t="str">
        <f t="shared" si="13"/>
        <v>RV3DYOakwood Ward</v>
      </c>
      <c r="B785" t="s">
        <v>67</v>
      </c>
      <c r="C785" t="s">
        <v>9064</v>
      </c>
      <c r="D785" t="s">
        <v>4354</v>
      </c>
      <c r="E785" t="s">
        <v>4355</v>
      </c>
      <c r="F785" t="s">
        <v>8664</v>
      </c>
      <c r="G785" s="11"/>
      <c r="H785" s="11"/>
    </row>
    <row r="786" spans="1:8" x14ac:dyDescent="0.2">
      <c r="A786" t="str">
        <f t="shared" si="13"/>
        <v>RV3DYRochester East</v>
      </c>
      <c r="B786" t="s">
        <v>67</v>
      </c>
      <c r="C786" t="s">
        <v>9064</v>
      </c>
      <c r="D786" t="s">
        <v>4354</v>
      </c>
      <c r="E786" t="s">
        <v>4355</v>
      </c>
      <c r="F786" t="s">
        <v>9103</v>
      </c>
      <c r="G786" s="11"/>
      <c r="H786" s="11"/>
    </row>
    <row r="787" spans="1:8" x14ac:dyDescent="0.2">
      <c r="A787" t="str">
        <f t="shared" si="13"/>
        <v>RV3DYRochester West</v>
      </c>
      <c r="B787" t="s">
        <v>67</v>
      </c>
      <c r="C787" t="s">
        <v>9064</v>
      </c>
      <c r="D787" t="s">
        <v>4354</v>
      </c>
      <c r="E787" t="s">
        <v>4355</v>
      </c>
      <c r="F787" t="s">
        <v>9104</v>
      </c>
      <c r="G787" s="11"/>
      <c r="H787" s="11"/>
    </row>
    <row r="788" spans="1:8" x14ac:dyDescent="0.2">
      <c r="A788" t="str">
        <f t="shared" si="13"/>
        <v>RV346Ebury Ward</v>
      </c>
      <c r="B788" t="s">
        <v>67</v>
      </c>
      <c r="C788" t="s">
        <v>9064</v>
      </c>
      <c r="D788" t="s">
        <v>4356</v>
      </c>
      <c r="E788" t="s">
        <v>4357</v>
      </c>
      <c r="F788" t="s">
        <v>9105</v>
      </c>
      <c r="G788" s="11"/>
      <c r="H788" s="11"/>
    </row>
    <row r="789" spans="1:8" x14ac:dyDescent="0.2">
      <c r="A789" t="str">
        <f t="shared" si="13"/>
        <v>RV346Gerrard Ward</v>
      </c>
      <c r="B789" t="s">
        <v>67</v>
      </c>
      <c r="C789" t="s">
        <v>9064</v>
      </c>
      <c r="D789" t="s">
        <v>4356</v>
      </c>
      <c r="E789" t="s">
        <v>4357</v>
      </c>
      <c r="F789" t="s">
        <v>9106</v>
      </c>
      <c r="G789" s="11"/>
      <c r="H789" s="11"/>
    </row>
    <row r="790" spans="1:8" x14ac:dyDescent="0.2">
      <c r="A790" t="str">
        <f t="shared" si="13"/>
        <v>RV346Vincent Ward</v>
      </c>
      <c r="B790" t="s">
        <v>67</v>
      </c>
      <c r="C790" t="s">
        <v>9064</v>
      </c>
      <c r="D790" t="s">
        <v>4356</v>
      </c>
      <c r="E790" t="s">
        <v>4357</v>
      </c>
      <c r="F790" t="s">
        <v>9107</v>
      </c>
      <c r="G790" s="11"/>
      <c r="H790" s="11"/>
    </row>
    <row r="791" spans="1:8" x14ac:dyDescent="0.2">
      <c r="A791" t="str">
        <f t="shared" si="13"/>
        <v>RV3HATopas</v>
      </c>
      <c r="B791" t="s">
        <v>67</v>
      </c>
      <c r="C791" t="s">
        <v>9064</v>
      </c>
      <c r="D791" t="s">
        <v>4360</v>
      </c>
      <c r="E791" t="s">
        <v>4361</v>
      </c>
      <c r="F791" t="s">
        <v>9108</v>
      </c>
      <c r="G791" s="11"/>
      <c r="H791" s="11"/>
    </row>
    <row r="792" spans="1:8" x14ac:dyDescent="0.2">
      <c r="A792" t="str">
        <f t="shared" si="13"/>
        <v>RV3HEWindsor ICU</v>
      </c>
      <c r="B792" t="s">
        <v>67</v>
      </c>
      <c r="C792" t="s">
        <v>9064</v>
      </c>
      <c r="D792" t="s">
        <v>4366</v>
      </c>
      <c r="E792" t="s">
        <v>4367</v>
      </c>
      <c r="F792" t="s">
        <v>9109</v>
      </c>
      <c r="G792" s="11"/>
      <c r="H792" s="11"/>
    </row>
    <row r="793" spans="1:8" x14ac:dyDescent="0.2">
      <c r="A793" t="str">
        <f t="shared" si="13"/>
        <v>RYX30Ahlone Rehab</v>
      </c>
      <c r="B793" t="s">
        <v>68</v>
      </c>
      <c r="C793" t="s">
        <v>14179</v>
      </c>
      <c r="D793" t="s">
        <v>8024</v>
      </c>
      <c r="E793" t="s">
        <v>9110</v>
      </c>
      <c r="F793" t="s">
        <v>9111</v>
      </c>
      <c r="G793" s="11"/>
      <c r="H793" s="11"/>
    </row>
    <row r="794" spans="1:8" x14ac:dyDescent="0.2">
      <c r="A794" t="str">
        <f t="shared" si="13"/>
        <v>RYX24Jade</v>
      </c>
      <c r="B794" t="s">
        <v>68</v>
      </c>
      <c r="C794" t="s">
        <v>14179</v>
      </c>
      <c r="D794" t="s">
        <v>8027</v>
      </c>
      <c r="E794" t="s">
        <v>866</v>
      </c>
      <c r="F794" t="s">
        <v>9112</v>
      </c>
      <c r="G794" s="11"/>
      <c r="H794" s="11"/>
    </row>
    <row r="795" spans="1:8" x14ac:dyDescent="0.2">
      <c r="A795" t="str">
        <f t="shared" si="13"/>
        <v>RYX23Adams</v>
      </c>
      <c r="B795" t="s">
        <v>68</v>
      </c>
      <c r="C795" t="s">
        <v>14179</v>
      </c>
      <c r="D795" t="s">
        <v>8028</v>
      </c>
      <c r="E795" t="s">
        <v>868</v>
      </c>
      <c r="F795" t="s">
        <v>9113</v>
      </c>
      <c r="G795" s="11"/>
      <c r="H795" s="11"/>
    </row>
    <row r="796" spans="1:8" x14ac:dyDescent="0.2">
      <c r="A796" t="str">
        <f t="shared" si="13"/>
        <v>RYX23Marjory Warren</v>
      </c>
      <c r="B796" t="s">
        <v>68</v>
      </c>
      <c r="C796" t="s">
        <v>14179</v>
      </c>
      <c r="D796" t="s">
        <v>8028</v>
      </c>
      <c r="E796" t="s">
        <v>868</v>
      </c>
      <c r="F796" t="s">
        <v>9114</v>
      </c>
      <c r="G796" s="11"/>
      <c r="H796" s="11"/>
    </row>
    <row r="797" spans="1:8" x14ac:dyDescent="0.2">
      <c r="A797" t="str">
        <f t="shared" si="13"/>
        <v>RYX89Heathlands</v>
      </c>
      <c r="B797" t="s">
        <v>68</v>
      </c>
      <c r="C797" t="s">
        <v>14179</v>
      </c>
      <c r="D797" t="s">
        <v>8045</v>
      </c>
      <c r="E797" t="s">
        <v>8046</v>
      </c>
      <c r="F797" t="s">
        <v>8736</v>
      </c>
      <c r="G797" s="11"/>
      <c r="H797" s="11"/>
    </row>
    <row r="798" spans="1:8" x14ac:dyDescent="0.2">
      <c r="A798" t="str">
        <f t="shared" si="13"/>
        <v>RYX34St Peters</v>
      </c>
      <c r="B798" t="s">
        <v>68</v>
      </c>
      <c r="C798" t="s">
        <v>14179</v>
      </c>
      <c r="D798" t="s">
        <v>8033</v>
      </c>
      <c r="E798" t="s">
        <v>5217</v>
      </c>
      <c r="F798" t="s">
        <v>9115</v>
      </c>
      <c r="G798" s="11"/>
      <c r="H798" s="11"/>
    </row>
    <row r="799" spans="1:8" x14ac:dyDescent="0.2">
      <c r="A799" t="str">
        <f t="shared" si="13"/>
        <v>RYX94Holywell</v>
      </c>
      <c r="B799" t="s">
        <v>68</v>
      </c>
      <c r="C799" t="s">
        <v>14179</v>
      </c>
      <c r="D799" t="s">
        <v>8034</v>
      </c>
      <c r="E799" t="s">
        <v>9117</v>
      </c>
      <c r="F799" t="s">
        <v>9118</v>
      </c>
      <c r="G799" s="11"/>
      <c r="H799" s="11"/>
    </row>
    <row r="800" spans="1:8" x14ac:dyDescent="0.2">
      <c r="A800" t="str">
        <f t="shared" si="13"/>
        <v>RYX94Midway</v>
      </c>
      <c r="B800" t="s">
        <v>68</v>
      </c>
      <c r="C800" t="s">
        <v>14179</v>
      </c>
      <c r="D800" t="s">
        <v>8034</v>
      </c>
      <c r="E800" t="s">
        <v>9117</v>
      </c>
      <c r="F800" t="s">
        <v>9119</v>
      </c>
      <c r="G800" s="11"/>
      <c r="H800" s="11"/>
    </row>
    <row r="801" spans="1:8" x14ac:dyDescent="0.2">
      <c r="A801" t="str">
        <f t="shared" si="13"/>
        <v>RYX37Oakmere</v>
      </c>
      <c r="B801" t="s">
        <v>68</v>
      </c>
      <c r="C801" t="s">
        <v>14179</v>
      </c>
      <c r="D801" t="s">
        <v>8035</v>
      </c>
      <c r="E801" t="s">
        <v>7502</v>
      </c>
      <c r="F801" t="s">
        <v>9120</v>
      </c>
      <c r="G801" s="11"/>
      <c r="H801" s="11"/>
    </row>
    <row r="802" spans="1:8" x14ac:dyDescent="0.2">
      <c r="A802" t="str">
        <f t="shared" si="13"/>
        <v>RYX27Alexa Rehab (PLK)</v>
      </c>
      <c r="B802" t="s">
        <v>68</v>
      </c>
      <c r="C802" t="s">
        <v>14179</v>
      </c>
      <c r="D802" t="s">
        <v>8036</v>
      </c>
      <c r="E802" t="s">
        <v>8037</v>
      </c>
      <c r="F802" t="s">
        <v>9121</v>
      </c>
      <c r="G802" s="11"/>
      <c r="H802" s="11"/>
    </row>
    <row r="803" spans="1:8" x14ac:dyDescent="0.2">
      <c r="A803" t="str">
        <f t="shared" si="13"/>
        <v>F2A3ERobertson</v>
      </c>
      <c r="B803" t="s">
        <v>68</v>
      </c>
      <c r="C803" t="s">
        <v>14179</v>
      </c>
      <c r="D803" t="s">
        <v>14556</v>
      </c>
      <c r="E803" t="s">
        <v>14557</v>
      </c>
      <c r="F803" t="s">
        <v>14558</v>
      </c>
      <c r="G803" s="11"/>
      <c r="H803" s="11"/>
    </row>
    <row r="804" spans="1:8" x14ac:dyDescent="0.2">
      <c r="A804" t="str">
        <f t="shared" si="13"/>
        <v>RQM01AAU</v>
      </c>
      <c r="B804" t="s">
        <v>69</v>
      </c>
      <c r="C804" t="s">
        <v>9122</v>
      </c>
      <c r="D804" t="s">
        <v>3001</v>
      </c>
      <c r="E804" t="s">
        <v>3002</v>
      </c>
      <c r="F804" t="s">
        <v>9123</v>
      </c>
      <c r="G804" s="11"/>
      <c r="H804" s="11"/>
    </row>
    <row r="805" spans="1:8" x14ac:dyDescent="0.2">
      <c r="A805" t="str">
        <f t="shared" si="13"/>
        <v>RQM01Annie Zunz</v>
      </c>
      <c r="B805" t="s">
        <v>69</v>
      </c>
      <c r="C805" t="s">
        <v>9122</v>
      </c>
      <c r="D805" t="s">
        <v>3001</v>
      </c>
      <c r="E805" t="s">
        <v>3002</v>
      </c>
      <c r="F805" t="s">
        <v>9124</v>
      </c>
      <c r="G805" s="11"/>
      <c r="H805" s="11"/>
    </row>
    <row r="806" spans="1:8" x14ac:dyDescent="0.2">
      <c r="A806" t="str">
        <f t="shared" si="13"/>
        <v>RQM01Apollo</v>
      </c>
      <c r="B806" t="s">
        <v>69</v>
      </c>
      <c r="C806" t="s">
        <v>9122</v>
      </c>
      <c r="D806" t="s">
        <v>3001</v>
      </c>
      <c r="E806" t="s">
        <v>3002</v>
      </c>
      <c r="F806" t="s">
        <v>9125</v>
      </c>
      <c r="G806" s="11"/>
      <c r="H806" s="11"/>
    </row>
    <row r="807" spans="1:8" x14ac:dyDescent="0.2">
      <c r="A807" t="str">
        <f t="shared" si="13"/>
        <v>RQM01Burns Unit</v>
      </c>
      <c r="B807" t="s">
        <v>69</v>
      </c>
      <c r="C807" t="s">
        <v>9122</v>
      </c>
      <c r="D807" t="s">
        <v>3001</v>
      </c>
      <c r="E807" t="s">
        <v>3002</v>
      </c>
      <c r="F807" t="s">
        <v>9126</v>
      </c>
      <c r="G807" s="11"/>
      <c r="H807" s="11"/>
    </row>
    <row r="808" spans="1:8" x14ac:dyDescent="0.2">
      <c r="A808" t="str">
        <f t="shared" si="13"/>
        <v>RQM01Chelsea Wing</v>
      </c>
      <c r="B808" t="s">
        <v>69</v>
      </c>
      <c r="C808" t="s">
        <v>9122</v>
      </c>
      <c r="D808" t="s">
        <v>3001</v>
      </c>
      <c r="E808" t="s">
        <v>3002</v>
      </c>
      <c r="F808" t="s">
        <v>9127</v>
      </c>
      <c r="G808" s="11"/>
      <c r="H808" s="11"/>
    </row>
    <row r="809" spans="1:8" x14ac:dyDescent="0.2">
      <c r="A809" t="str">
        <f t="shared" si="13"/>
        <v>RQM01David Erskine</v>
      </c>
      <c r="B809" t="s">
        <v>69</v>
      </c>
      <c r="C809" t="s">
        <v>9122</v>
      </c>
      <c r="D809" t="s">
        <v>3001</v>
      </c>
      <c r="E809" t="s">
        <v>3002</v>
      </c>
      <c r="F809" t="s">
        <v>9128</v>
      </c>
      <c r="G809" s="11"/>
      <c r="H809" s="11"/>
    </row>
    <row r="810" spans="1:8" x14ac:dyDescent="0.2">
      <c r="A810" t="str">
        <f t="shared" si="13"/>
        <v>RQM01David Evans</v>
      </c>
      <c r="B810" t="s">
        <v>69</v>
      </c>
      <c r="C810" t="s">
        <v>9122</v>
      </c>
      <c r="D810" t="s">
        <v>3001</v>
      </c>
      <c r="E810" t="s">
        <v>3002</v>
      </c>
      <c r="F810" t="s">
        <v>9129</v>
      </c>
      <c r="G810" s="11"/>
      <c r="H810" s="11"/>
    </row>
    <row r="811" spans="1:8" x14ac:dyDescent="0.2">
      <c r="A811" t="str">
        <f t="shared" si="13"/>
        <v>RQM01Edgar Horne</v>
      </c>
      <c r="B811" t="s">
        <v>69</v>
      </c>
      <c r="C811" t="s">
        <v>9122</v>
      </c>
      <c r="D811" t="s">
        <v>3001</v>
      </c>
      <c r="E811" t="s">
        <v>3002</v>
      </c>
      <c r="F811" t="s">
        <v>9130</v>
      </c>
      <c r="G811" s="11"/>
      <c r="H811" s="11"/>
    </row>
    <row r="812" spans="1:8" x14ac:dyDescent="0.2">
      <c r="A812" t="str">
        <f t="shared" ref="A812:A875" si="14">CONCATENATE(D812,F812)</f>
        <v>RQM01ICU</v>
      </c>
      <c r="B812" t="s">
        <v>69</v>
      </c>
      <c r="C812" t="s">
        <v>9122</v>
      </c>
      <c r="D812" t="s">
        <v>3001</v>
      </c>
      <c r="E812" t="s">
        <v>3002</v>
      </c>
      <c r="F812" t="s">
        <v>8828</v>
      </c>
      <c r="G812" s="11"/>
      <c r="H812" s="11"/>
    </row>
    <row r="813" spans="1:8" x14ac:dyDescent="0.2">
      <c r="A813" t="str">
        <f t="shared" si="14"/>
        <v>RQM01Jupiter</v>
      </c>
      <c r="B813" t="s">
        <v>69</v>
      </c>
      <c r="C813" t="s">
        <v>9122</v>
      </c>
      <c r="D813" t="s">
        <v>3001</v>
      </c>
      <c r="E813" t="s">
        <v>3002</v>
      </c>
      <c r="F813" t="s">
        <v>9131</v>
      </c>
      <c r="G813" s="11"/>
      <c r="H813" s="11"/>
    </row>
    <row r="814" spans="1:8" x14ac:dyDescent="0.2">
      <c r="A814" t="str">
        <f t="shared" si="14"/>
        <v>RQM01Lord Wigram</v>
      </c>
      <c r="B814" t="s">
        <v>69</v>
      </c>
      <c r="C814" t="s">
        <v>9122</v>
      </c>
      <c r="D814" t="s">
        <v>3001</v>
      </c>
      <c r="E814" t="s">
        <v>3002</v>
      </c>
      <c r="F814" t="s">
        <v>9132</v>
      </c>
      <c r="G814" s="11"/>
      <c r="H814" s="11"/>
    </row>
    <row r="815" spans="1:8" x14ac:dyDescent="0.2">
      <c r="A815" t="str">
        <f t="shared" si="14"/>
        <v>RQM01Maternity</v>
      </c>
      <c r="B815" t="s">
        <v>69</v>
      </c>
      <c r="C815" t="s">
        <v>9122</v>
      </c>
      <c r="D815" t="s">
        <v>3001</v>
      </c>
      <c r="E815" t="s">
        <v>3002</v>
      </c>
      <c r="F815" t="s">
        <v>9133</v>
      </c>
      <c r="G815" s="11"/>
      <c r="H815" s="11"/>
    </row>
    <row r="816" spans="1:8" x14ac:dyDescent="0.2">
      <c r="A816" t="str">
        <f t="shared" si="14"/>
        <v>RQM01Mercury</v>
      </c>
      <c r="B816" t="s">
        <v>69</v>
      </c>
      <c r="C816" t="s">
        <v>9122</v>
      </c>
      <c r="D816" t="s">
        <v>3001</v>
      </c>
      <c r="E816" t="s">
        <v>3002</v>
      </c>
      <c r="F816" t="s">
        <v>9134</v>
      </c>
      <c r="G816" s="11"/>
      <c r="H816" s="11"/>
    </row>
    <row r="817" spans="1:8" x14ac:dyDescent="0.2">
      <c r="A817" t="str">
        <f t="shared" si="14"/>
        <v>RQM01Nell Gwynne</v>
      </c>
      <c r="B817" t="s">
        <v>69</v>
      </c>
      <c r="C817" t="s">
        <v>9122</v>
      </c>
      <c r="D817" t="s">
        <v>3001</v>
      </c>
      <c r="E817" t="s">
        <v>3002</v>
      </c>
      <c r="F817" t="s">
        <v>9135</v>
      </c>
      <c r="G817" s="11"/>
      <c r="H817" s="11"/>
    </row>
    <row r="818" spans="1:8" x14ac:dyDescent="0.2">
      <c r="A818" t="str">
        <f t="shared" si="14"/>
        <v>RQM01Neptune</v>
      </c>
      <c r="B818" t="s">
        <v>69</v>
      </c>
      <c r="C818" t="s">
        <v>9122</v>
      </c>
      <c r="D818" t="s">
        <v>3001</v>
      </c>
      <c r="E818" t="s">
        <v>3002</v>
      </c>
      <c r="F818" t="s">
        <v>9136</v>
      </c>
      <c r="G818" s="11"/>
      <c r="H818" s="11"/>
    </row>
    <row r="819" spans="1:8" x14ac:dyDescent="0.2">
      <c r="A819" t="str">
        <f t="shared" si="14"/>
        <v>RQM01NICU</v>
      </c>
      <c r="B819" t="s">
        <v>69</v>
      </c>
      <c r="C819" t="s">
        <v>9122</v>
      </c>
      <c r="D819" t="s">
        <v>3001</v>
      </c>
      <c r="E819" t="s">
        <v>3002</v>
      </c>
      <c r="F819" t="s">
        <v>8404</v>
      </c>
      <c r="G819" s="11"/>
      <c r="H819" s="11"/>
    </row>
    <row r="820" spans="1:8" x14ac:dyDescent="0.2">
      <c r="A820" t="str">
        <f t="shared" si="14"/>
        <v>RQM01Nightingale</v>
      </c>
      <c r="B820" t="s">
        <v>69</v>
      </c>
      <c r="C820" t="s">
        <v>9122</v>
      </c>
      <c r="D820" t="s">
        <v>3001</v>
      </c>
      <c r="E820" t="s">
        <v>3002</v>
      </c>
      <c r="F820" t="s">
        <v>9137</v>
      </c>
      <c r="G820" s="11"/>
      <c r="H820" s="11"/>
    </row>
    <row r="821" spans="1:8" x14ac:dyDescent="0.2">
      <c r="A821" t="str">
        <f t="shared" si="14"/>
        <v>RQM01Rainsford Molem</v>
      </c>
      <c r="B821" t="s">
        <v>69</v>
      </c>
      <c r="C821" t="s">
        <v>9122</v>
      </c>
      <c r="D821" t="s">
        <v>3001</v>
      </c>
      <c r="E821" t="s">
        <v>3002</v>
      </c>
      <c r="F821" t="s">
        <v>9138</v>
      </c>
      <c r="G821" s="11"/>
      <c r="H821" s="11"/>
    </row>
    <row r="822" spans="1:8" x14ac:dyDescent="0.2">
      <c r="A822" t="str">
        <f t="shared" si="14"/>
        <v>RQM01Ron Johnson</v>
      </c>
      <c r="B822" t="s">
        <v>69</v>
      </c>
      <c r="C822" t="s">
        <v>9122</v>
      </c>
      <c r="D822" t="s">
        <v>3001</v>
      </c>
      <c r="E822" t="s">
        <v>3002</v>
      </c>
      <c r="F822" t="s">
        <v>9139</v>
      </c>
      <c r="G822" s="11"/>
      <c r="H822" s="11"/>
    </row>
    <row r="823" spans="1:8" x14ac:dyDescent="0.2">
      <c r="A823" t="str">
        <f t="shared" si="14"/>
        <v>RQM01St Mary Abbots</v>
      </c>
      <c r="B823" t="s">
        <v>69</v>
      </c>
      <c r="C823" t="s">
        <v>9122</v>
      </c>
      <c r="D823" t="s">
        <v>3001</v>
      </c>
      <c r="E823" t="s">
        <v>3002</v>
      </c>
      <c r="F823" t="s">
        <v>9140</v>
      </c>
      <c r="G823" s="11"/>
      <c r="H823" s="11"/>
    </row>
    <row r="824" spans="1:8" x14ac:dyDescent="0.2">
      <c r="A824" t="str">
        <f t="shared" si="14"/>
        <v>RQM91CCU</v>
      </c>
      <c r="B824" t="s">
        <v>69</v>
      </c>
      <c r="C824" t="s">
        <v>9122</v>
      </c>
      <c r="D824" t="s">
        <v>3007</v>
      </c>
      <c r="E824" t="s">
        <v>3008</v>
      </c>
      <c r="F824" t="s">
        <v>8471</v>
      </c>
      <c r="G824" s="11"/>
      <c r="H824" s="11"/>
    </row>
    <row r="825" spans="1:8" x14ac:dyDescent="0.2">
      <c r="A825" t="str">
        <f t="shared" si="14"/>
        <v>RQM91Crane</v>
      </c>
      <c r="B825" t="s">
        <v>69</v>
      </c>
      <c r="C825" t="s">
        <v>9122</v>
      </c>
      <c r="D825" t="s">
        <v>3007</v>
      </c>
      <c r="E825" t="s">
        <v>3008</v>
      </c>
      <c r="F825" t="s">
        <v>9141</v>
      </c>
      <c r="G825" s="11"/>
      <c r="H825" s="11"/>
    </row>
    <row r="826" spans="1:8" x14ac:dyDescent="0.2">
      <c r="A826" t="str">
        <f t="shared" si="14"/>
        <v>RQM91ITU</v>
      </c>
      <c r="B826" t="s">
        <v>69</v>
      </c>
      <c r="C826" t="s">
        <v>9122</v>
      </c>
      <c r="D826" t="s">
        <v>3007</v>
      </c>
      <c r="E826" t="s">
        <v>3008</v>
      </c>
      <c r="F826" t="s">
        <v>8398</v>
      </c>
      <c r="G826" s="11"/>
      <c r="H826" s="11"/>
    </row>
    <row r="827" spans="1:8" x14ac:dyDescent="0.2">
      <c r="A827" t="str">
        <f t="shared" si="14"/>
        <v>RQM91Kew</v>
      </c>
      <c r="B827" t="s">
        <v>69</v>
      </c>
      <c r="C827" t="s">
        <v>9122</v>
      </c>
      <c r="D827" t="s">
        <v>3007</v>
      </c>
      <c r="E827" t="s">
        <v>3008</v>
      </c>
      <c r="F827" t="s">
        <v>9142</v>
      </c>
      <c r="G827" s="11"/>
      <c r="H827" s="11"/>
    </row>
    <row r="828" spans="1:8" x14ac:dyDescent="0.2">
      <c r="A828" t="str">
        <f t="shared" si="14"/>
        <v>RQM91Lampton</v>
      </c>
      <c r="B828" t="s">
        <v>69</v>
      </c>
      <c r="C828" t="s">
        <v>9122</v>
      </c>
      <c r="D828" t="s">
        <v>3007</v>
      </c>
      <c r="E828" t="s">
        <v>3008</v>
      </c>
      <c r="F828" t="s">
        <v>9143</v>
      </c>
      <c r="G828" s="11"/>
      <c r="H828" s="11"/>
    </row>
    <row r="829" spans="1:8" x14ac:dyDescent="0.2">
      <c r="A829" t="str">
        <f t="shared" si="14"/>
        <v>RQM91Marble Hill 1</v>
      </c>
      <c r="B829" t="s">
        <v>69</v>
      </c>
      <c r="C829" t="s">
        <v>9122</v>
      </c>
      <c r="D829" t="s">
        <v>3007</v>
      </c>
      <c r="E829" t="s">
        <v>3008</v>
      </c>
      <c r="F829" t="s">
        <v>9144</v>
      </c>
      <c r="G829" s="11"/>
      <c r="H829" s="11"/>
    </row>
    <row r="830" spans="1:8" x14ac:dyDescent="0.2">
      <c r="A830" t="str">
        <f t="shared" si="14"/>
        <v>RQM91Marble Hill 2</v>
      </c>
      <c r="B830" t="s">
        <v>69</v>
      </c>
      <c r="C830" t="s">
        <v>9122</v>
      </c>
      <c r="D830" t="s">
        <v>3007</v>
      </c>
      <c r="E830" t="s">
        <v>3008</v>
      </c>
      <c r="F830" t="s">
        <v>9145</v>
      </c>
      <c r="G830" s="11"/>
      <c r="H830" s="11"/>
    </row>
    <row r="831" spans="1:8" x14ac:dyDescent="0.2">
      <c r="A831" t="str">
        <f t="shared" si="14"/>
        <v>RQM91Maternity</v>
      </c>
      <c r="B831" t="s">
        <v>69</v>
      </c>
      <c r="C831" t="s">
        <v>9122</v>
      </c>
      <c r="D831" t="s">
        <v>3007</v>
      </c>
      <c r="E831" t="s">
        <v>3008</v>
      </c>
      <c r="F831" t="s">
        <v>9133</v>
      </c>
      <c r="G831" s="11"/>
      <c r="H831" s="11"/>
    </row>
    <row r="832" spans="1:8" x14ac:dyDescent="0.2">
      <c r="A832" t="str">
        <f t="shared" si="14"/>
        <v>RQM91MAU</v>
      </c>
      <c r="B832" t="s">
        <v>69</v>
      </c>
      <c r="C832" t="s">
        <v>9122</v>
      </c>
      <c r="D832" t="s">
        <v>3007</v>
      </c>
      <c r="E832" t="s">
        <v>3008</v>
      </c>
      <c r="F832" t="s">
        <v>9146</v>
      </c>
      <c r="G832" s="11"/>
      <c r="H832" s="11"/>
    </row>
    <row r="833" spans="1:8" x14ac:dyDescent="0.2">
      <c r="A833" t="str">
        <f t="shared" si="14"/>
        <v>RQM91Osterley 1</v>
      </c>
      <c r="B833" t="s">
        <v>69</v>
      </c>
      <c r="C833" t="s">
        <v>9122</v>
      </c>
      <c r="D833" t="s">
        <v>3007</v>
      </c>
      <c r="E833" t="s">
        <v>3008</v>
      </c>
      <c r="F833" t="s">
        <v>9147</v>
      </c>
      <c r="G833" s="11"/>
      <c r="H833" s="11"/>
    </row>
    <row r="834" spans="1:8" x14ac:dyDescent="0.2">
      <c r="A834" t="str">
        <f t="shared" si="14"/>
        <v>RQM91Osterley 2</v>
      </c>
      <c r="B834" t="s">
        <v>69</v>
      </c>
      <c r="C834" t="s">
        <v>9122</v>
      </c>
      <c r="D834" t="s">
        <v>3007</v>
      </c>
      <c r="E834" t="s">
        <v>3008</v>
      </c>
      <c r="F834" t="s">
        <v>9148</v>
      </c>
      <c r="G834" s="11"/>
      <c r="H834" s="11"/>
    </row>
    <row r="835" spans="1:8" x14ac:dyDescent="0.2">
      <c r="A835" t="str">
        <f t="shared" si="14"/>
        <v>RQM91Richmond</v>
      </c>
      <c r="B835" t="s">
        <v>69</v>
      </c>
      <c r="C835" t="s">
        <v>9122</v>
      </c>
      <c r="D835" t="s">
        <v>3007</v>
      </c>
      <c r="E835" t="s">
        <v>3008</v>
      </c>
      <c r="F835" t="s">
        <v>9149</v>
      </c>
      <c r="G835" s="11"/>
      <c r="H835" s="11"/>
    </row>
    <row r="836" spans="1:8" x14ac:dyDescent="0.2">
      <c r="A836" t="str">
        <f t="shared" si="14"/>
        <v>RQM91Special Care Baby Unit</v>
      </c>
      <c r="B836" t="s">
        <v>69</v>
      </c>
      <c r="C836" t="s">
        <v>9122</v>
      </c>
      <c r="D836" t="s">
        <v>3007</v>
      </c>
      <c r="E836" t="s">
        <v>3008</v>
      </c>
      <c r="F836" t="s">
        <v>9150</v>
      </c>
      <c r="G836" s="11"/>
      <c r="H836" s="11"/>
    </row>
    <row r="837" spans="1:8" x14ac:dyDescent="0.2">
      <c r="A837" t="str">
        <f t="shared" si="14"/>
        <v>RQM91Starlight</v>
      </c>
      <c r="B837" t="s">
        <v>69</v>
      </c>
      <c r="C837" t="s">
        <v>9122</v>
      </c>
      <c r="D837" t="s">
        <v>3007</v>
      </c>
      <c r="E837" t="s">
        <v>3008</v>
      </c>
      <c r="F837" t="s">
        <v>9151</v>
      </c>
      <c r="G837" s="11"/>
      <c r="H837" s="11"/>
    </row>
    <row r="838" spans="1:8" x14ac:dyDescent="0.2">
      <c r="A838" t="str">
        <f t="shared" si="14"/>
        <v>RQM91Syon 1</v>
      </c>
      <c r="B838" t="s">
        <v>69</v>
      </c>
      <c r="C838" t="s">
        <v>9122</v>
      </c>
      <c r="D838" t="s">
        <v>3007</v>
      </c>
      <c r="E838" t="s">
        <v>3008</v>
      </c>
      <c r="F838" t="s">
        <v>9152</v>
      </c>
      <c r="G838" s="11"/>
      <c r="H838" s="11"/>
    </row>
    <row r="839" spans="1:8" x14ac:dyDescent="0.2">
      <c r="A839" t="str">
        <f t="shared" si="14"/>
        <v>RQM91Syon 2</v>
      </c>
      <c r="B839" t="s">
        <v>69</v>
      </c>
      <c r="C839" t="s">
        <v>9122</v>
      </c>
      <c r="D839" t="s">
        <v>3007</v>
      </c>
      <c r="E839" t="s">
        <v>3008</v>
      </c>
      <c r="F839" t="s">
        <v>9153</v>
      </c>
      <c r="G839" s="11"/>
      <c r="H839" s="11"/>
    </row>
    <row r="840" spans="1:8" x14ac:dyDescent="0.2">
      <c r="A840" t="str">
        <f t="shared" si="14"/>
        <v>RXAG5Coral</v>
      </c>
      <c r="B840" t="s">
        <v>70</v>
      </c>
      <c r="C840" t="s">
        <v>9154</v>
      </c>
      <c r="D840" t="s">
        <v>6489</v>
      </c>
      <c r="E840" t="s">
        <v>6490</v>
      </c>
      <c r="F840" t="s">
        <v>8474</v>
      </c>
      <c r="G840" s="11"/>
      <c r="H840" s="11"/>
    </row>
    <row r="841" spans="1:8" x14ac:dyDescent="0.2">
      <c r="A841" t="str">
        <f t="shared" si="14"/>
        <v>RXAG5Indigo</v>
      </c>
      <c r="B841" t="s">
        <v>70</v>
      </c>
      <c r="C841" t="s">
        <v>9154</v>
      </c>
      <c r="D841" t="s">
        <v>6489</v>
      </c>
      <c r="E841" t="s">
        <v>6490</v>
      </c>
      <c r="F841" t="s">
        <v>9155</v>
      </c>
      <c r="G841" s="11"/>
      <c r="H841" s="11"/>
    </row>
    <row r="842" spans="1:8" x14ac:dyDescent="0.2">
      <c r="A842" t="str">
        <f t="shared" si="14"/>
        <v>RXA19Beech</v>
      </c>
      <c r="B842" t="s">
        <v>70</v>
      </c>
      <c r="C842" t="s">
        <v>9154</v>
      </c>
      <c r="D842" t="s">
        <v>6491</v>
      </c>
      <c r="E842" t="s">
        <v>6492</v>
      </c>
      <c r="F842" t="s">
        <v>8455</v>
      </c>
      <c r="G842" s="11"/>
      <c r="H842" s="11"/>
    </row>
    <row r="843" spans="1:8" x14ac:dyDescent="0.2">
      <c r="A843" t="str">
        <f t="shared" si="14"/>
        <v>RXA19Cherry</v>
      </c>
      <c r="B843" t="s">
        <v>70</v>
      </c>
      <c r="C843" t="s">
        <v>9154</v>
      </c>
      <c r="D843" t="s">
        <v>6491</v>
      </c>
      <c r="E843" t="s">
        <v>6492</v>
      </c>
      <c r="F843" t="s">
        <v>8394</v>
      </c>
      <c r="G843" s="11"/>
      <c r="H843" s="11"/>
    </row>
    <row r="844" spans="1:8" x14ac:dyDescent="0.2">
      <c r="A844" t="str">
        <f t="shared" si="14"/>
        <v>RXA19Juniper</v>
      </c>
      <c r="B844" t="s">
        <v>70</v>
      </c>
      <c r="C844" t="s">
        <v>9154</v>
      </c>
      <c r="D844" t="s">
        <v>6491</v>
      </c>
      <c r="E844" t="s">
        <v>6492</v>
      </c>
      <c r="F844" t="s">
        <v>8497</v>
      </c>
      <c r="G844" s="11"/>
      <c r="H844" s="11"/>
    </row>
    <row r="845" spans="1:8" x14ac:dyDescent="0.2">
      <c r="A845" t="str">
        <f t="shared" si="14"/>
        <v>RXA19Maple</v>
      </c>
      <c r="B845" t="s">
        <v>70</v>
      </c>
      <c r="C845" t="s">
        <v>9154</v>
      </c>
      <c r="D845" t="s">
        <v>6491</v>
      </c>
      <c r="E845" t="s">
        <v>6492</v>
      </c>
      <c r="F845" t="s">
        <v>8402</v>
      </c>
      <c r="G845" s="11"/>
      <c r="H845" s="11"/>
    </row>
    <row r="846" spans="1:8" x14ac:dyDescent="0.2">
      <c r="A846" t="str">
        <f t="shared" si="14"/>
        <v>RXA19Willow PICU</v>
      </c>
      <c r="B846" t="s">
        <v>70</v>
      </c>
      <c r="C846" t="s">
        <v>9154</v>
      </c>
      <c r="D846" t="s">
        <v>6491</v>
      </c>
      <c r="E846" t="s">
        <v>6492</v>
      </c>
      <c r="F846" t="s">
        <v>9157</v>
      </c>
      <c r="G846" s="11"/>
      <c r="H846" s="11"/>
    </row>
    <row r="847" spans="1:8" x14ac:dyDescent="0.2">
      <c r="A847" t="str">
        <f t="shared" si="14"/>
        <v>RXA54Brackendale</v>
      </c>
      <c r="B847" t="s">
        <v>70</v>
      </c>
      <c r="C847" t="s">
        <v>9154</v>
      </c>
      <c r="D847" t="s">
        <v>6495</v>
      </c>
      <c r="E847" t="s">
        <v>6496</v>
      </c>
      <c r="F847" t="s">
        <v>9158</v>
      </c>
      <c r="G847" s="11"/>
      <c r="H847" s="11"/>
    </row>
    <row r="848" spans="1:8" x14ac:dyDescent="0.2">
      <c r="A848" t="str">
        <f t="shared" si="14"/>
        <v>RXA54Brooklands</v>
      </c>
      <c r="B848" t="s">
        <v>70</v>
      </c>
      <c r="C848" t="s">
        <v>9154</v>
      </c>
      <c r="D848" t="s">
        <v>6495</v>
      </c>
      <c r="E848" t="s">
        <v>6496</v>
      </c>
      <c r="F848" t="s">
        <v>9159</v>
      </c>
      <c r="G848" s="11"/>
      <c r="H848" s="11"/>
    </row>
    <row r="849" spans="1:8" x14ac:dyDescent="0.2">
      <c r="A849" t="str">
        <f t="shared" si="14"/>
        <v>RXA54Lakefield</v>
      </c>
      <c r="B849" t="s">
        <v>70</v>
      </c>
      <c r="C849" t="s">
        <v>9154</v>
      </c>
      <c r="D849" t="s">
        <v>6495</v>
      </c>
      <c r="E849" t="s">
        <v>6496</v>
      </c>
      <c r="F849" t="s">
        <v>9160</v>
      </c>
      <c r="G849" s="11"/>
      <c r="H849" s="11"/>
    </row>
    <row r="850" spans="1:8" x14ac:dyDescent="0.2">
      <c r="A850" t="str">
        <f t="shared" si="14"/>
        <v>RXA54Meadowbank</v>
      </c>
      <c r="B850" t="s">
        <v>70</v>
      </c>
      <c r="C850" t="s">
        <v>9154</v>
      </c>
      <c r="D850" t="s">
        <v>6495</v>
      </c>
      <c r="E850" t="s">
        <v>6496</v>
      </c>
      <c r="F850" t="s">
        <v>9161</v>
      </c>
      <c r="G850" s="11"/>
      <c r="H850" s="11"/>
    </row>
    <row r="851" spans="1:8" x14ac:dyDescent="0.2">
      <c r="A851" t="str">
        <f t="shared" si="14"/>
        <v>RXA54Oaktrees</v>
      </c>
      <c r="B851" t="s">
        <v>70</v>
      </c>
      <c r="C851" t="s">
        <v>9154</v>
      </c>
      <c r="D851" t="s">
        <v>6495</v>
      </c>
      <c r="E851" t="s">
        <v>6496</v>
      </c>
      <c r="F851" t="s">
        <v>9162</v>
      </c>
      <c r="G851" s="11"/>
      <c r="H851" s="11"/>
    </row>
    <row r="852" spans="1:8" x14ac:dyDescent="0.2">
      <c r="A852" t="str">
        <f t="shared" si="14"/>
        <v>RXA52Eastway A&amp;T</v>
      </c>
      <c r="B852" t="s">
        <v>70</v>
      </c>
      <c r="C852" t="s">
        <v>9154</v>
      </c>
      <c r="D852" t="s">
        <v>6497</v>
      </c>
      <c r="E852" t="s">
        <v>6498</v>
      </c>
      <c r="F852" t="s">
        <v>9163</v>
      </c>
      <c r="G852" s="11"/>
      <c r="H852" s="11"/>
    </row>
    <row r="853" spans="1:8" x14ac:dyDescent="0.2">
      <c r="A853" t="str">
        <f t="shared" si="14"/>
        <v>RXAWKAdelphi</v>
      </c>
      <c r="B853" t="s">
        <v>70</v>
      </c>
      <c r="C853" t="s">
        <v>9154</v>
      </c>
      <c r="D853" t="s">
        <v>6511</v>
      </c>
      <c r="E853" t="s">
        <v>6512</v>
      </c>
      <c r="F853" t="s">
        <v>9164</v>
      </c>
      <c r="G853" s="11"/>
      <c r="H853" s="11"/>
    </row>
    <row r="854" spans="1:8" x14ac:dyDescent="0.2">
      <c r="A854" t="str">
        <f t="shared" si="14"/>
        <v>RXAWKBollin</v>
      </c>
      <c r="B854" t="s">
        <v>70</v>
      </c>
      <c r="C854" t="s">
        <v>9154</v>
      </c>
      <c r="D854" t="s">
        <v>6511</v>
      </c>
      <c r="E854" t="s">
        <v>6512</v>
      </c>
      <c r="F854" t="s">
        <v>9165</v>
      </c>
      <c r="G854" s="11"/>
      <c r="H854" s="12"/>
    </row>
    <row r="855" spans="1:8" x14ac:dyDescent="0.2">
      <c r="A855" t="str">
        <f t="shared" si="14"/>
        <v>RXAWKCroft</v>
      </c>
      <c r="B855" t="s">
        <v>70</v>
      </c>
      <c r="C855" t="s">
        <v>9154</v>
      </c>
      <c r="D855" t="s">
        <v>6511</v>
      </c>
      <c r="E855" t="s">
        <v>6512</v>
      </c>
      <c r="F855" t="s">
        <v>9166</v>
      </c>
      <c r="G855" s="11"/>
      <c r="H855" s="11"/>
    </row>
    <row r="856" spans="1:8" x14ac:dyDescent="0.2">
      <c r="A856" t="str">
        <f t="shared" si="14"/>
        <v>RXA72Alderley Unit</v>
      </c>
      <c r="B856" t="s">
        <v>70</v>
      </c>
      <c r="C856" t="s">
        <v>9154</v>
      </c>
      <c r="D856" t="s">
        <v>6513</v>
      </c>
      <c r="E856" t="s">
        <v>6514</v>
      </c>
      <c r="F856" t="s">
        <v>9167</v>
      </c>
      <c r="G856" s="11"/>
      <c r="H856" s="11"/>
    </row>
    <row r="857" spans="1:8" x14ac:dyDescent="0.2">
      <c r="A857" t="str">
        <f t="shared" si="14"/>
        <v>RXA72Saddlebridge</v>
      </c>
      <c r="B857" t="s">
        <v>70</v>
      </c>
      <c r="C857" t="s">
        <v>9154</v>
      </c>
      <c r="D857" t="s">
        <v>6513</v>
      </c>
      <c r="E857" t="s">
        <v>6514</v>
      </c>
      <c r="F857" t="s">
        <v>9168</v>
      </c>
      <c r="G857" s="11"/>
      <c r="H857" s="11"/>
    </row>
    <row r="858" spans="1:8" x14ac:dyDescent="0.2">
      <c r="A858" t="str">
        <f t="shared" si="14"/>
        <v>RXA35Greenways A&amp;T</v>
      </c>
      <c r="B858" t="s">
        <v>70</v>
      </c>
      <c r="C858" t="s">
        <v>9154</v>
      </c>
      <c r="D858" t="s">
        <v>6517</v>
      </c>
      <c r="E858" t="s">
        <v>6518</v>
      </c>
      <c r="F858" t="s">
        <v>9169</v>
      </c>
      <c r="G858" s="11"/>
      <c r="H858" s="11"/>
    </row>
    <row r="859" spans="1:8" x14ac:dyDescent="0.2">
      <c r="A859" t="str">
        <f t="shared" si="14"/>
        <v>M6I0ESeren Lodge</v>
      </c>
      <c r="B859" t="s">
        <v>70</v>
      </c>
      <c r="C859" t="s">
        <v>9154</v>
      </c>
      <c r="D859" t="s">
        <v>14952</v>
      </c>
      <c r="E859" t="s">
        <v>14951</v>
      </c>
      <c r="F859" t="s">
        <v>14953</v>
      </c>
      <c r="G859" s="11"/>
      <c r="H859" s="11"/>
    </row>
    <row r="860" spans="1:8" x14ac:dyDescent="0.2">
      <c r="A860" t="str">
        <f t="shared" si="14"/>
        <v>RFSDAASHOVER</v>
      </c>
      <c r="B860" t="s">
        <v>71</v>
      </c>
      <c r="C860" t="s">
        <v>9170</v>
      </c>
      <c r="D860" t="s">
        <v>1502</v>
      </c>
      <c r="E860" t="s">
        <v>1503</v>
      </c>
      <c r="F860" t="s">
        <v>9171</v>
      </c>
      <c r="G860" s="11" t="s">
        <v>9210</v>
      </c>
      <c r="H860" s="11">
        <v>43815</v>
      </c>
    </row>
    <row r="861" spans="1:8" x14ac:dyDescent="0.2">
      <c r="A861" t="str">
        <f t="shared" si="14"/>
        <v>RFSDABARNES</v>
      </c>
      <c r="B861" t="s">
        <v>71</v>
      </c>
      <c r="C861" t="s">
        <v>9170</v>
      </c>
      <c r="D861" t="s">
        <v>1502</v>
      </c>
      <c r="E861" t="s">
        <v>1503</v>
      </c>
      <c r="F861" t="s">
        <v>9172</v>
      </c>
      <c r="G861" s="11"/>
      <c r="H861" s="11"/>
    </row>
    <row r="862" spans="1:8" x14ac:dyDescent="0.2">
      <c r="A862" t="str">
        <f t="shared" si="14"/>
        <v>RFSDACBC</v>
      </c>
      <c r="B862" t="s">
        <v>71</v>
      </c>
      <c r="C862" t="s">
        <v>9170</v>
      </c>
      <c r="D862" t="s">
        <v>1502</v>
      </c>
      <c r="E862" t="s">
        <v>1503</v>
      </c>
      <c r="F862" t="s">
        <v>9173</v>
      </c>
      <c r="G862" s="11"/>
      <c r="H862" s="11"/>
    </row>
    <row r="863" spans="1:8" x14ac:dyDescent="0.2">
      <c r="A863" t="str">
        <f t="shared" si="14"/>
        <v>RFSDADEVONSHIRE</v>
      </c>
      <c r="B863" t="s">
        <v>71</v>
      </c>
      <c r="C863" t="s">
        <v>9170</v>
      </c>
      <c r="D863" t="s">
        <v>1502</v>
      </c>
      <c r="E863" t="s">
        <v>1503</v>
      </c>
      <c r="F863" t="s">
        <v>9174</v>
      </c>
      <c r="G863" s="11"/>
      <c r="H863" s="11"/>
    </row>
    <row r="864" spans="1:8" x14ac:dyDescent="0.2">
      <c r="A864" t="str">
        <f t="shared" si="14"/>
        <v>RFSDADURRANT</v>
      </c>
      <c r="B864" t="s">
        <v>71</v>
      </c>
      <c r="C864" t="s">
        <v>9170</v>
      </c>
      <c r="D864" t="s">
        <v>1502</v>
      </c>
      <c r="E864" t="s">
        <v>1503</v>
      </c>
      <c r="F864" t="s">
        <v>9175</v>
      </c>
      <c r="G864" s="11"/>
      <c r="H864" s="11"/>
    </row>
    <row r="865" spans="1:8" x14ac:dyDescent="0.2">
      <c r="A865" t="str">
        <f t="shared" si="14"/>
        <v>RFSDAEASTWOOD</v>
      </c>
      <c r="B865" t="s">
        <v>71</v>
      </c>
      <c r="C865" t="s">
        <v>9170</v>
      </c>
      <c r="D865" t="s">
        <v>1502</v>
      </c>
      <c r="E865" t="s">
        <v>1503</v>
      </c>
      <c r="F865" t="s">
        <v>9176</v>
      </c>
      <c r="G865" s="11"/>
      <c r="H865" s="11"/>
    </row>
    <row r="866" spans="1:8" x14ac:dyDescent="0.2">
      <c r="A866" t="str">
        <f t="shared" si="14"/>
        <v>RFSDAELMTON</v>
      </c>
      <c r="B866" t="s">
        <v>71</v>
      </c>
      <c r="C866" t="s">
        <v>9170</v>
      </c>
      <c r="D866" t="s">
        <v>1502</v>
      </c>
      <c r="E866" t="s">
        <v>1503</v>
      </c>
      <c r="F866" t="s">
        <v>9177</v>
      </c>
      <c r="G866" s="11"/>
      <c r="H866" s="11"/>
    </row>
    <row r="867" spans="1:8" x14ac:dyDescent="0.2">
      <c r="A867" t="str">
        <f t="shared" si="14"/>
        <v>RFSDAEMU</v>
      </c>
      <c r="B867" t="s">
        <v>71</v>
      </c>
      <c r="C867" t="s">
        <v>9170</v>
      </c>
      <c r="D867" t="s">
        <v>1502</v>
      </c>
      <c r="E867" t="s">
        <v>1503</v>
      </c>
      <c r="F867" t="s">
        <v>9178</v>
      </c>
      <c r="G867" s="11"/>
      <c r="H867" s="11"/>
    </row>
    <row r="868" spans="1:8" x14ac:dyDescent="0.2">
      <c r="A868" t="str">
        <f t="shared" si="14"/>
        <v>RFSDAHASLAND</v>
      </c>
      <c r="B868" t="s">
        <v>71</v>
      </c>
      <c r="C868" t="s">
        <v>9170</v>
      </c>
      <c r="D868" t="s">
        <v>1502</v>
      </c>
      <c r="E868" t="s">
        <v>1503</v>
      </c>
      <c r="F868" t="s">
        <v>9179</v>
      </c>
      <c r="G868" s="11"/>
      <c r="H868" s="11"/>
    </row>
    <row r="869" spans="1:8" x14ac:dyDescent="0.2">
      <c r="A869" t="str">
        <f t="shared" si="14"/>
        <v>RFSDAHDU</v>
      </c>
      <c r="B869" t="s">
        <v>71</v>
      </c>
      <c r="C869" t="s">
        <v>9170</v>
      </c>
      <c r="D869" t="s">
        <v>1502</v>
      </c>
      <c r="E869" t="s">
        <v>1503</v>
      </c>
      <c r="F869" t="s">
        <v>9180</v>
      </c>
      <c r="G869" s="11"/>
      <c r="H869" s="11"/>
    </row>
    <row r="870" spans="1:8" x14ac:dyDescent="0.2">
      <c r="A870" t="str">
        <f t="shared" si="14"/>
        <v>RFSDAITU</v>
      </c>
      <c r="B870" t="s">
        <v>71</v>
      </c>
      <c r="C870" t="s">
        <v>9170</v>
      </c>
      <c r="D870" t="s">
        <v>1502</v>
      </c>
      <c r="E870" t="s">
        <v>1503</v>
      </c>
      <c r="F870" t="s">
        <v>8398</v>
      </c>
      <c r="G870" s="11"/>
      <c r="H870" s="11"/>
    </row>
    <row r="871" spans="1:8" x14ac:dyDescent="0.2">
      <c r="A871" t="str">
        <f t="shared" si="14"/>
        <v>RFSDAMANVERS</v>
      </c>
      <c r="B871" t="s">
        <v>71</v>
      </c>
      <c r="C871" t="s">
        <v>9170</v>
      </c>
      <c r="D871" t="s">
        <v>1502</v>
      </c>
      <c r="E871" t="s">
        <v>1503</v>
      </c>
      <c r="F871" t="s">
        <v>9181</v>
      </c>
      <c r="G871" s="11"/>
      <c r="H871" s="11"/>
    </row>
    <row r="872" spans="1:8" x14ac:dyDescent="0.2">
      <c r="A872" t="str">
        <f t="shared" si="14"/>
        <v>RFSDAMARKHAM</v>
      </c>
      <c r="B872" t="s">
        <v>71</v>
      </c>
      <c r="C872" t="s">
        <v>9170</v>
      </c>
      <c r="D872" t="s">
        <v>1502</v>
      </c>
      <c r="E872" t="s">
        <v>1503</v>
      </c>
      <c r="F872" t="s">
        <v>9182</v>
      </c>
      <c r="G872" s="11"/>
      <c r="H872" s="11"/>
    </row>
    <row r="873" spans="1:8" x14ac:dyDescent="0.2">
      <c r="A873" t="str">
        <f t="shared" si="14"/>
        <v>RFSDAMURPHY</v>
      </c>
      <c r="B873" t="s">
        <v>71</v>
      </c>
      <c r="C873" t="s">
        <v>9170</v>
      </c>
      <c r="D873" t="s">
        <v>1502</v>
      </c>
      <c r="E873" t="s">
        <v>1503</v>
      </c>
      <c r="F873" t="s">
        <v>9183</v>
      </c>
      <c r="G873" s="14"/>
      <c r="H873" s="12"/>
    </row>
    <row r="874" spans="1:8" x14ac:dyDescent="0.2">
      <c r="A874" t="str">
        <f t="shared" si="14"/>
        <v>RFSDANIGHTINGALE</v>
      </c>
      <c r="B874" t="s">
        <v>71</v>
      </c>
      <c r="C874" t="s">
        <v>9170</v>
      </c>
      <c r="D874" t="s">
        <v>1502</v>
      </c>
      <c r="E874" t="s">
        <v>1503</v>
      </c>
      <c r="F874" t="s">
        <v>8609</v>
      </c>
      <c r="G874" s="14"/>
      <c r="H874" s="12"/>
    </row>
    <row r="875" spans="1:8" x14ac:dyDescent="0.2">
      <c r="A875" t="str">
        <f t="shared" si="14"/>
        <v>RFSDANNU</v>
      </c>
      <c r="B875" t="s">
        <v>71</v>
      </c>
      <c r="C875" t="s">
        <v>9170</v>
      </c>
      <c r="D875" t="s">
        <v>1502</v>
      </c>
      <c r="E875" t="s">
        <v>1503</v>
      </c>
      <c r="F875" t="s">
        <v>9184</v>
      </c>
      <c r="G875" s="14"/>
      <c r="H875" s="12"/>
    </row>
    <row r="876" spans="1:8" x14ac:dyDescent="0.2">
      <c r="A876" t="str">
        <f t="shared" ref="A876:A939" si="15">CONCATENATE(D876,F876)</f>
        <v>RFSDAPEARSON</v>
      </c>
      <c r="B876" t="s">
        <v>71</v>
      </c>
      <c r="C876" t="s">
        <v>9170</v>
      </c>
      <c r="D876" t="s">
        <v>1502</v>
      </c>
      <c r="E876" t="s">
        <v>1503</v>
      </c>
      <c r="F876" t="s">
        <v>9185</v>
      </c>
      <c r="G876" s="14"/>
      <c r="H876" s="12"/>
    </row>
    <row r="877" spans="1:8" x14ac:dyDescent="0.2">
      <c r="A877" t="str">
        <f t="shared" si="15"/>
        <v>RFSDARIDGEWAY</v>
      </c>
      <c r="B877" t="s">
        <v>71</v>
      </c>
      <c r="C877" t="s">
        <v>9170</v>
      </c>
      <c r="D877" t="s">
        <v>1502</v>
      </c>
      <c r="E877" t="s">
        <v>1503</v>
      </c>
      <c r="F877" t="s">
        <v>9186</v>
      </c>
      <c r="G877" s="14"/>
      <c r="H877" s="12"/>
    </row>
    <row r="878" spans="1:8" x14ac:dyDescent="0.2">
      <c r="A878" t="str">
        <f t="shared" si="15"/>
        <v>RFSDAROBINSON</v>
      </c>
      <c r="B878" t="s">
        <v>71</v>
      </c>
      <c r="C878" t="s">
        <v>9170</v>
      </c>
      <c r="D878" t="s">
        <v>1502</v>
      </c>
      <c r="E878" t="s">
        <v>1503</v>
      </c>
      <c r="F878" t="s">
        <v>9187</v>
      </c>
      <c r="G878" s="11"/>
      <c r="H878" s="12"/>
    </row>
    <row r="879" spans="1:8" x14ac:dyDescent="0.2">
      <c r="A879" t="str">
        <f t="shared" si="15"/>
        <v>RFSDATRINITY</v>
      </c>
      <c r="B879" t="s">
        <v>71</v>
      </c>
      <c r="C879" t="s">
        <v>9170</v>
      </c>
      <c r="D879" t="s">
        <v>1502</v>
      </c>
      <c r="E879" t="s">
        <v>1503</v>
      </c>
      <c r="F879" t="s">
        <v>9188</v>
      </c>
      <c r="G879" s="11"/>
      <c r="H879" s="12"/>
    </row>
    <row r="880" spans="1:8" x14ac:dyDescent="0.2">
      <c r="A880" t="str">
        <f t="shared" si="15"/>
        <v>RJ866Anchor</v>
      </c>
      <c r="B880" t="s">
        <v>72</v>
      </c>
      <c r="C880" t="s">
        <v>9189</v>
      </c>
      <c r="D880" t="s">
        <v>2069</v>
      </c>
      <c r="E880" t="s">
        <v>2070</v>
      </c>
      <c r="F880" t="s">
        <v>9190</v>
      </c>
      <c r="G880" s="11"/>
      <c r="H880" s="12"/>
    </row>
    <row r="881" spans="1:8" x14ac:dyDescent="0.2">
      <c r="A881" t="str">
        <f t="shared" si="15"/>
        <v>RJ866Harbour</v>
      </c>
      <c r="B881" t="s">
        <v>72</v>
      </c>
      <c r="C881" t="s">
        <v>9189</v>
      </c>
      <c r="D881" t="s">
        <v>2069</v>
      </c>
      <c r="E881" t="s">
        <v>2070</v>
      </c>
      <c r="F881" t="s">
        <v>9191</v>
      </c>
      <c r="G881" s="11"/>
      <c r="H881" s="12"/>
    </row>
    <row r="882" spans="1:8" x14ac:dyDescent="0.2">
      <c r="A882" t="str">
        <f t="shared" si="15"/>
        <v>RJ817Lamorna</v>
      </c>
      <c r="B882" t="s">
        <v>72</v>
      </c>
      <c r="C882" t="s">
        <v>9189</v>
      </c>
      <c r="D882" t="s">
        <v>2076</v>
      </c>
      <c r="E882" t="s">
        <v>2077</v>
      </c>
      <c r="F882" t="s">
        <v>9192</v>
      </c>
      <c r="G882" s="11"/>
      <c r="H882" s="12"/>
    </row>
    <row r="883" spans="1:8" x14ac:dyDescent="0.2">
      <c r="A883" t="str">
        <f t="shared" si="15"/>
        <v>RJ817Lanyon</v>
      </c>
      <c r="B883" t="s">
        <v>72</v>
      </c>
      <c r="C883" t="s">
        <v>9189</v>
      </c>
      <c r="D883" t="s">
        <v>2076</v>
      </c>
      <c r="E883" t="s">
        <v>2077</v>
      </c>
      <c r="F883" t="s">
        <v>9193</v>
      </c>
      <c r="G883" s="11"/>
      <c r="H883" s="12"/>
    </row>
    <row r="884" spans="1:8" x14ac:dyDescent="0.2">
      <c r="A884" t="str">
        <f t="shared" si="15"/>
        <v>RJ842Boscawen</v>
      </c>
      <c r="B884" t="s">
        <v>72</v>
      </c>
      <c r="C884" t="s">
        <v>9189</v>
      </c>
      <c r="D884" t="s">
        <v>2084</v>
      </c>
      <c r="E884" t="s">
        <v>2085</v>
      </c>
      <c r="F884" t="s">
        <v>9194</v>
      </c>
      <c r="G884" s="11"/>
      <c r="H884" s="12"/>
    </row>
    <row r="885" spans="1:8" x14ac:dyDescent="0.2">
      <c r="A885" t="str">
        <f t="shared" si="15"/>
        <v>RJ84JGarner</v>
      </c>
      <c r="B885" t="s">
        <v>72</v>
      </c>
      <c r="C885" t="s">
        <v>9189</v>
      </c>
      <c r="D885" t="s">
        <v>2088</v>
      </c>
      <c r="E885" t="s">
        <v>2089</v>
      </c>
      <c r="F885" t="s">
        <v>9195</v>
      </c>
      <c r="G885" s="11"/>
      <c r="H885" s="12"/>
    </row>
    <row r="886" spans="1:8" x14ac:dyDescent="0.2">
      <c r="A886" t="str">
        <f t="shared" si="15"/>
        <v>RJ805Lismore</v>
      </c>
      <c r="B886" t="s">
        <v>72</v>
      </c>
      <c r="C886" t="s">
        <v>9189</v>
      </c>
      <c r="D886" t="s">
        <v>2094</v>
      </c>
      <c r="E886" t="s">
        <v>2095</v>
      </c>
      <c r="F886" t="s">
        <v>9196</v>
      </c>
      <c r="G886" s="11"/>
      <c r="H886" s="12"/>
    </row>
    <row r="887" spans="1:8" x14ac:dyDescent="0.2">
      <c r="A887" t="str">
        <f t="shared" si="15"/>
        <v>RJ85ABowman</v>
      </c>
      <c r="B887" t="s">
        <v>72</v>
      </c>
      <c r="C887" t="s">
        <v>9189</v>
      </c>
      <c r="D887" t="s">
        <v>2096</v>
      </c>
      <c r="E887" t="s">
        <v>2097</v>
      </c>
      <c r="F887" t="s">
        <v>9197</v>
      </c>
      <c r="G887" s="11"/>
      <c r="H887" s="12"/>
    </row>
    <row r="888" spans="1:8" x14ac:dyDescent="0.2">
      <c r="A888" t="str">
        <f t="shared" si="15"/>
        <v>RJ85AFettle</v>
      </c>
      <c r="B888" t="s">
        <v>72</v>
      </c>
      <c r="C888" t="s">
        <v>9189</v>
      </c>
      <c r="D888" t="s">
        <v>2096</v>
      </c>
      <c r="E888" t="s">
        <v>2097</v>
      </c>
      <c r="F888" t="s">
        <v>9198</v>
      </c>
      <c r="G888" s="11"/>
      <c r="H888" s="12"/>
    </row>
    <row r="889" spans="1:8" x14ac:dyDescent="0.2">
      <c r="A889" t="str">
        <f t="shared" si="15"/>
        <v>RJ85AFletcher</v>
      </c>
      <c r="B889" t="s">
        <v>72</v>
      </c>
      <c r="C889" t="s">
        <v>9189</v>
      </c>
      <c r="D889" t="s">
        <v>2096</v>
      </c>
      <c r="E889" t="s">
        <v>2097</v>
      </c>
      <c r="F889" t="s">
        <v>9199</v>
      </c>
      <c r="G889" s="11"/>
      <c r="H889" s="12"/>
    </row>
    <row r="890" spans="1:8" x14ac:dyDescent="0.2">
      <c r="A890" t="str">
        <f t="shared" si="15"/>
        <v>RJ85AHarvest</v>
      </c>
      <c r="B890" t="s">
        <v>72</v>
      </c>
      <c r="C890" t="s">
        <v>9189</v>
      </c>
      <c r="D890" t="s">
        <v>2096</v>
      </c>
      <c r="E890" t="s">
        <v>2097</v>
      </c>
      <c r="F890" t="s">
        <v>9200</v>
      </c>
      <c r="G890" s="11"/>
      <c r="H890" s="12"/>
    </row>
    <row r="891" spans="1:8" x14ac:dyDescent="0.2">
      <c r="A891" t="str">
        <f t="shared" si="15"/>
        <v>RJ85BCarbis</v>
      </c>
      <c r="B891" t="s">
        <v>72</v>
      </c>
      <c r="C891" t="s">
        <v>9189</v>
      </c>
      <c r="D891" t="s">
        <v>2098</v>
      </c>
      <c r="E891" t="s">
        <v>2099</v>
      </c>
      <c r="F891" t="s">
        <v>9201</v>
      </c>
      <c r="G891" s="11"/>
      <c r="H891" s="12"/>
    </row>
    <row r="892" spans="1:8" x14ac:dyDescent="0.2">
      <c r="A892" t="str">
        <f t="shared" si="15"/>
        <v>RJ85BCove</v>
      </c>
      <c r="B892" t="s">
        <v>72</v>
      </c>
      <c r="C892" t="s">
        <v>9189</v>
      </c>
      <c r="D892" t="s">
        <v>2098</v>
      </c>
      <c r="E892" t="s">
        <v>2099</v>
      </c>
      <c r="F892" t="s">
        <v>9202</v>
      </c>
      <c r="G892" s="11"/>
      <c r="H892" s="12"/>
    </row>
    <row r="893" spans="1:8" x14ac:dyDescent="0.2">
      <c r="A893" t="str">
        <f t="shared" si="15"/>
        <v>RJ85BPerran</v>
      </c>
      <c r="B893" t="s">
        <v>72</v>
      </c>
      <c r="C893" t="s">
        <v>9189</v>
      </c>
      <c r="D893" t="s">
        <v>2098</v>
      </c>
      <c r="E893" t="s">
        <v>2099</v>
      </c>
      <c r="F893" t="s">
        <v>9203</v>
      </c>
      <c r="G893" s="11"/>
      <c r="H893" s="12"/>
    </row>
    <row r="894" spans="1:8" x14ac:dyDescent="0.2">
      <c r="A894" t="str">
        <f t="shared" si="15"/>
        <v>RJ870Launceston Inpatients</v>
      </c>
      <c r="B894" t="s">
        <v>72</v>
      </c>
      <c r="C894" t="s">
        <v>9189</v>
      </c>
      <c r="D894" t="s">
        <v>2100</v>
      </c>
      <c r="E894" t="s">
        <v>2101</v>
      </c>
      <c r="F894" t="s">
        <v>9204</v>
      </c>
      <c r="G894" s="11"/>
      <c r="H894" s="12"/>
    </row>
    <row r="895" spans="1:8" x14ac:dyDescent="0.2">
      <c r="A895" t="str">
        <f t="shared" si="15"/>
        <v>RJ8A3Oak</v>
      </c>
      <c r="B895" t="s">
        <v>72</v>
      </c>
      <c r="C895" t="s">
        <v>9189</v>
      </c>
      <c r="D895" t="s">
        <v>2108</v>
      </c>
      <c r="E895" t="s">
        <v>2109</v>
      </c>
      <c r="F895" t="s">
        <v>9205</v>
      </c>
      <c r="G895" s="11"/>
      <c r="H895" s="12"/>
    </row>
    <row r="896" spans="1:8" x14ac:dyDescent="0.2">
      <c r="A896" t="str">
        <f t="shared" si="15"/>
        <v>RJ8A3Willow</v>
      </c>
      <c r="B896" t="s">
        <v>72</v>
      </c>
      <c r="C896" t="s">
        <v>9189</v>
      </c>
      <c r="D896" t="s">
        <v>2108</v>
      </c>
      <c r="E896" t="s">
        <v>2109</v>
      </c>
      <c r="F896" t="s">
        <v>9206</v>
      </c>
      <c r="G896" s="11"/>
      <c r="H896" s="12"/>
    </row>
    <row r="897" spans="1:8" x14ac:dyDescent="0.2">
      <c r="A897" t="str">
        <f t="shared" si="15"/>
        <v>RJ807Newquay Inpatients</v>
      </c>
      <c r="B897" t="s">
        <v>72</v>
      </c>
      <c r="C897" t="s">
        <v>9189</v>
      </c>
      <c r="D897" t="s">
        <v>2118</v>
      </c>
      <c r="E897" t="s">
        <v>2119</v>
      </c>
      <c r="F897" t="s">
        <v>9207</v>
      </c>
      <c r="G897" s="11"/>
      <c r="H897" s="12"/>
    </row>
    <row r="898" spans="1:8" x14ac:dyDescent="0.2">
      <c r="A898" t="str">
        <f t="shared" si="15"/>
        <v>RJ80GSowenna</v>
      </c>
      <c r="B898" t="s">
        <v>72</v>
      </c>
      <c r="C898" t="s">
        <v>9189</v>
      </c>
      <c r="D898" t="s">
        <v>2129</v>
      </c>
      <c r="E898" t="s">
        <v>9208</v>
      </c>
      <c r="F898" t="s">
        <v>9209</v>
      </c>
      <c r="G898" s="11"/>
      <c r="H898" s="12"/>
    </row>
    <row r="899" spans="1:8" x14ac:dyDescent="0.2">
      <c r="A899" t="str">
        <f t="shared" si="15"/>
        <v>RJ801Harold White</v>
      </c>
      <c r="B899" t="s">
        <v>72</v>
      </c>
      <c r="C899" t="s">
        <v>9189</v>
      </c>
      <c r="D899" t="s">
        <v>2133</v>
      </c>
      <c r="E899" t="s">
        <v>2134</v>
      </c>
      <c r="F899" t="s">
        <v>9211</v>
      </c>
      <c r="G899" s="11"/>
      <c r="H899" s="12"/>
    </row>
    <row r="900" spans="1:8" x14ac:dyDescent="0.2">
      <c r="A900" t="str">
        <f t="shared" si="15"/>
        <v>RJ801Heligan</v>
      </c>
      <c r="B900" t="s">
        <v>72</v>
      </c>
      <c r="C900" t="s">
        <v>9189</v>
      </c>
      <c r="D900" t="s">
        <v>2133</v>
      </c>
      <c r="E900" t="s">
        <v>2134</v>
      </c>
      <c r="F900" t="s">
        <v>9212</v>
      </c>
      <c r="G900" s="11"/>
      <c r="H900" s="12"/>
    </row>
    <row r="901" spans="1:8" x14ac:dyDescent="0.2">
      <c r="A901" t="str">
        <f t="shared" si="15"/>
        <v>RJ809St. Marys Inpatients</v>
      </c>
      <c r="B901" t="s">
        <v>72</v>
      </c>
      <c r="C901" t="s">
        <v>9189</v>
      </c>
      <c r="D901" t="s">
        <v>2137</v>
      </c>
      <c r="E901" t="s">
        <v>265</v>
      </c>
      <c r="F901" t="s">
        <v>9213</v>
      </c>
      <c r="G901" s="11"/>
      <c r="H901" s="12"/>
    </row>
    <row r="902" spans="1:8" x14ac:dyDescent="0.2">
      <c r="A902" t="str">
        <f t="shared" si="15"/>
        <v>RJ867Stratton Inpatients</v>
      </c>
      <c r="B902" t="s">
        <v>72</v>
      </c>
      <c r="C902" t="s">
        <v>9189</v>
      </c>
      <c r="D902" t="s">
        <v>2140</v>
      </c>
      <c r="E902" t="s">
        <v>1464</v>
      </c>
      <c r="F902" t="s">
        <v>9214</v>
      </c>
      <c r="G902" s="11"/>
      <c r="H902" s="11"/>
    </row>
    <row r="903" spans="1:8" x14ac:dyDescent="0.2">
      <c r="A903" t="str">
        <f t="shared" si="15"/>
        <v>RJR05Acute Medical Unit (Ward 47)</v>
      </c>
      <c r="B903" t="s">
        <v>73</v>
      </c>
      <c r="C903" t="s">
        <v>9215</v>
      </c>
      <c r="D903" t="s">
        <v>2198</v>
      </c>
      <c r="E903" t="s">
        <v>2199</v>
      </c>
      <c r="F903" t="s">
        <v>9216</v>
      </c>
      <c r="G903" s="11"/>
      <c r="H903" s="11"/>
    </row>
    <row r="904" spans="1:8" x14ac:dyDescent="0.2">
      <c r="A904" t="str">
        <f t="shared" si="15"/>
        <v>RJR05Critical Care</v>
      </c>
      <c r="B904" t="s">
        <v>73</v>
      </c>
      <c r="C904" t="s">
        <v>9215</v>
      </c>
      <c r="D904" t="s">
        <v>2198</v>
      </c>
      <c r="E904" t="s">
        <v>2199</v>
      </c>
      <c r="F904" t="s">
        <v>9217</v>
      </c>
      <c r="G904" s="11"/>
      <c r="H904" s="11"/>
    </row>
    <row r="905" spans="1:8" x14ac:dyDescent="0.2">
      <c r="A905" t="str">
        <f t="shared" si="15"/>
        <v>RJR05Maternity Suite</v>
      </c>
      <c r="B905" t="s">
        <v>73</v>
      </c>
      <c r="C905" t="s">
        <v>9215</v>
      </c>
      <c r="D905" t="s">
        <v>2198</v>
      </c>
      <c r="E905" t="s">
        <v>2199</v>
      </c>
      <c r="F905" t="s">
        <v>9218</v>
      </c>
      <c r="G905" s="11"/>
      <c r="H905" s="11"/>
    </row>
    <row r="906" spans="1:8" x14ac:dyDescent="0.2">
      <c r="A906" t="str">
        <f t="shared" si="15"/>
        <v>RJR05NNU</v>
      </c>
      <c r="B906" t="s">
        <v>73</v>
      </c>
      <c r="C906" t="s">
        <v>9215</v>
      </c>
      <c r="D906" t="s">
        <v>2198</v>
      </c>
      <c r="E906" t="s">
        <v>2199</v>
      </c>
      <c r="F906" t="s">
        <v>9184</v>
      </c>
      <c r="G906" s="11"/>
      <c r="H906" s="11"/>
    </row>
    <row r="907" spans="1:8" x14ac:dyDescent="0.2">
      <c r="A907" t="str">
        <f t="shared" si="15"/>
        <v>RJR05Renal Unit (Care)</v>
      </c>
      <c r="B907" t="s">
        <v>73</v>
      </c>
      <c r="C907" t="s">
        <v>9215</v>
      </c>
      <c r="D907" t="s">
        <v>2198</v>
      </c>
      <c r="E907" t="s">
        <v>2199</v>
      </c>
      <c r="F907" t="s">
        <v>9219</v>
      </c>
      <c r="G907" s="11"/>
      <c r="H907" s="11"/>
    </row>
    <row r="908" spans="1:8" x14ac:dyDescent="0.2">
      <c r="A908" t="str">
        <f t="shared" si="15"/>
        <v>RJR05Ward 29 &amp; 30 Childrens Unit</v>
      </c>
      <c r="B908" t="s">
        <v>73</v>
      </c>
      <c r="C908" t="s">
        <v>9215</v>
      </c>
      <c r="D908" t="s">
        <v>2198</v>
      </c>
      <c r="E908" t="s">
        <v>2199</v>
      </c>
      <c r="F908" t="s">
        <v>9220</v>
      </c>
      <c r="G908" s="11"/>
      <c r="H908" s="11"/>
    </row>
    <row r="909" spans="1:8" x14ac:dyDescent="0.2">
      <c r="A909" t="str">
        <f t="shared" si="15"/>
        <v>RJR05Ward 33 Trinity Ward</v>
      </c>
      <c r="B909" t="s">
        <v>73</v>
      </c>
      <c r="C909" t="s">
        <v>9215</v>
      </c>
      <c r="D909" t="s">
        <v>2198</v>
      </c>
      <c r="E909" t="s">
        <v>2199</v>
      </c>
      <c r="F909" t="s">
        <v>9221</v>
      </c>
      <c r="G909" s="11"/>
      <c r="H909" s="11"/>
    </row>
    <row r="910" spans="1:8" x14ac:dyDescent="0.2">
      <c r="A910" t="str">
        <f t="shared" si="15"/>
        <v>RJR05Ward 34 Priory Ward</v>
      </c>
      <c r="B910" t="s">
        <v>73</v>
      </c>
      <c r="C910" t="s">
        <v>9215</v>
      </c>
      <c r="D910" t="s">
        <v>2198</v>
      </c>
      <c r="E910" t="s">
        <v>2199</v>
      </c>
      <c r="F910" t="s">
        <v>9222</v>
      </c>
      <c r="G910" s="11"/>
      <c r="H910" s="11"/>
    </row>
    <row r="911" spans="1:8" x14ac:dyDescent="0.2">
      <c r="A911" t="str">
        <f t="shared" si="15"/>
        <v>RJR05Ward 41</v>
      </c>
      <c r="B911" s="9" t="s">
        <v>73</v>
      </c>
      <c r="C911" t="s">
        <v>9215</v>
      </c>
      <c r="D911" s="9" t="s">
        <v>2198</v>
      </c>
      <c r="E911" s="9" t="s">
        <v>2199</v>
      </c>
      <c r="F911" t="s">
        <v>9223</v>
      </c>
      <c r="G911" s="11"/>
      <c r="H911" s="11"/>
    </row>
    <row r="912" spans="1:8" x14ac:dyDescent="0.2">
      <c r="A912" t="str">
        <f t="shared" si="15"/>
        <v>RJR05Ward 42 Cathedral Ward</v>
      </c>
      <c r="B912" s="9" t="s">
        <v>73</v>
      </c>
      <c r="C912" t="s">
        <v>9215</v>
      </c>
      <c r="D912" s="9" t="s">
        <v>2198</v>
      </c>
      <c r="E912" s="9" t="s">
        <v>2199</v>
      </c>
      <c r="F912" t="s">
        <v>9224</v>
      </c>
      <c r="G912" s="11"/>
      <c r="H912" s="11"/>
    </row>
    <row r="913" spans="1:8" x14ac:dyDescent="0.2">
      <c r="A913" t="str">
        <f t="shared" si="15"/>
        <v>RJR05Ward 43 Meadows Ward</v>
      </c>
      <c r="B913" s="9" t="s">
        <v>73</v>
      </c>
      <c r="C913" t="s">
        <v>9215</v>
      </c>
      <c r="D913" s="9" t="s">
        <v>2198</v>
      </c>
      <c r="E913" s="9" t="s">
        <v>2199</v>
      </c>
      <c r="F913" t="s">
        <v>9225</v>
      </c>
      <c r="G913" s="11"/>
      <c r="H913" s="11"/>
    </row>
    <row r="914" spans="1:8" x14ac:dyDescent="0.2">
      <c r="A914" t="str">
        <f t="shared" si="15"/>
        <v>RJR05Ward 44 Bridge Ward</v>
      </c>
      <c r="B914" s="9" t="s">
        <v>73</v>
      </c>
      <c r="C914" t="s">
        <v>9215</v>
      </c>
      <c r="D914" s="9" t="s">
        <v>2198</v>
      </c>
      <c r="E914" s="9" t="s">
        <v>2199</v>
      </c>
      <c r="F914" t="s">
        <v>9226</v>
      </c>
      <c r="G914" s="11"/>
      <c r="H914" s="11"/>
    </row>
    <row r="915" spans="1:8" x14ac:dyDescent="0.2">
      <c r="A915" t="str">
        <f t="shared" si="15"/>
        <v>RJR05Ward 45 Palace Ward</v>
      </c>
      <c r="B915" s="9" t="s">
        <v>73</v>
      </c>
      <c r="C915" t="s">
        <v>9215</v>
      </c>
      <c r="D915" s="9" t="s">
        <v>2198</v>
      </c>
      <c r="E915" s="9" t="s">
        <v>2199</v>
      </c>
      <c r="F915" t="s">
        <v>9227</v>
      </c>
      <c r="G915" s="11"/>
      <c r="H915" s="11"/>
    </row>
    <row r="916" spans="1:8" x14ac:dyDescent="0.2">
      <c r="A916" t="str">
        <f t="shared" si="15"/>
        <v>RJR05Ward 48 Northgate Ward</v>
      </c>
      <c r="B916" t="s">
        <v>73</v>
      </c>
      <c r="C916" t="s">
        <v>9215</v>
      </c>
      <c r="D916" t="s">
        <v>2198</v>
      </c>
      <c r="E916" t="s">
        <v>2199</v>
      </c>
      <c r="F916" t="s">
        <v>9228</v>
      </c>
      <c r="G916" s="11"/>
      <c r="H916" s="11"/>
    </row>
    <row r="917" spans="1:8" x14ac:dyDescent="0.2">
      <c r="A917" t="str">
        <f t="shared" si="15"/>
        <v>RJR05Ward 49 Foregate Ward</v>
      </c>
      <c r="B917" t="s">
        <v>73</v>
      </c>
      <c r="C917" t="s">
        <v>9215</v>
      </c>
      <c r="D917" t="s">
        <v>2198</v>
      </c>
      <c r="E917" t="s">
        <v>2199</v>
      </c>
      <c r="F917" t="s">
        <v>9229</v>
      </c>
      <c r="G917" s="11"/>
      <c r="H917" s="11"/>
    </row>
    <row r="918" spans="1:8" x14ac:dyDescent="0.2">
      <c r="A918" t="str">
        <f t="shared" si="15"/>
        <v>RJR05Ward 50</v>
      </c>
      <c r="B918" t="s">
        <v>73</v>
      </c>
      <c r="C918" t="s">
        <v>9215</v>
      </c>
      <c r="D918" t="s">
        <v>2198</v>
      </c>
      <c r="E918" t="s">
        <v>2199</v>
      </c>
      <c r="F918" t="s">
        <v>9230</v>
      </c>
      <c r="G918" s="11"/>
      <c r="H918" s="11"/>
    </row>
    <row r="919" spans="1:8" x14ac:dyDescent="0.2">
      <c r="A919" t="str">
        <f t="shared" si="15"/>
        <v>RJR05Ward 51</v>
      </c>
      <c r="B919" t="s">
        <v>73</v>
      </c>
      <c r="C919" t="s">
        <v>9215</v>
      </c>
      <c r="D919" t="s">
        <v>2198</v>
      </c>
      <c r="E919" t="s">
        <v>2199</v>
      </c>
      <c r="F919" t="s">
        <v>9231</v>
      </c>
      <c r="G919" s="11"/>
      <c r="H919" s="11"/>
    </row>
    <row r="920" spans="1:8" x14ac:dyDescent="0.2">
      <c r="A920" t="str">
        <f t="shared" si="15"/>
        <v>RJR05Ward 52</v>
      </c>
      <c r="B920" t="s">
        <v>73</v>
      </c>
      <c r="C920" t="s">
        <v>9215</v>
      </c>
      <c r="D920" t="s">
        <v>2198</v>
      </c>
      <c r="E920" t="s">
        <v>2199</v>
      </c>
      <c r="F920" t="s">
        <v>9232</v>
      </c>
      <c r="G920" s="11"/>
      <c r="H920" s="11"/>
    </row>
    <row r="921" spans="1:8" x14ac:dyDescent="0.2">
      <c r="A921" t="str">
        <f t="shared" si="15"/>
        <v>RJR05Ward 53</v>
      </c>
      <c r="B921" t="s">
        <v>73</v>
      </c>
      <c r="C921" t="s">
        <v>9215</v>
      </c>
      <c r="D921" t="s">
        <v>2198</v>
      </c>
      <c r="E921" t="s">
        <v>2199</v>
      </c>
      <c r="F921" t="s">
        <v>9233</v>
      </c>
      <c r="G921" s="11"/>
      <c r="H921" s="11"/>
    </row>
    <row r="922" spans="1:8" x14ac:dyDescent="0.2">
      <c r="A922" t="str">
        <f t="shared" si="15"/>
        <v>RJR05Ward 54</v>
      </c>
      <c r="B922" t="s">
        <v>73</v>
      </c>
      <c r="C922" t="s">
        <v>9215</v>
      </c>
      <c r="D922" t="s">
        <v>2198</v>
      </c>
      <c r="E922" t="s">
        <v>2199</v>
      </c>
      <c r="F922" t="s">
        <v>9234</v>
      </c>
      <c r="G922" s="11"/>
      <c r="H922" s="11"/>
    </row>
    <row r="923" spans="1:8" x14ac:dyDescent="0.2">
      <c r="A923" t="str">
        <f t="shared" si="15"/>
        <v>RJR05Ward 60 Haematology Oncology Suite</v>
      </c>
      <c r="B923" t="s">
        <v>73</v>
      </c>
      <c r="C923" t="s">
        <v>9215</v>
      </c>
      <c r="D923" t="s">
        <v>2198</v>
      </c>
      <c r="E923" t="s">
        <v>2199</v>
      </c>
      <c r="F923" t="s">
        <v>9235</v>
      </c>
      <c r="G923" s="11"/>
      <c r="H923" s="11"/>
    </row>
    <row r="924" spans="1:8" x14ac:dyDescent="0.2">
      <c r="A924" t="str">
        <f t="shared" si="15"/>
        <v>RJR60Bluebell Unit</v>
      </c>
      <c r="B924" t="s">
        <v>73</v>
      </c>
      <c r="C924" t="s">
        <v>9215</v>
      </c>
      <c r="D924" t="s">
        <v>2200</v>
      </c>
      <c r="E924" t="s">
        <v>2201</v>
      </c>
      <c r="F924" t="s">
        <v>9236</v>
      </c>
      <c r="G924" s="11"/>
      <c r="H924" s="11"/>
    </row>
    <row r="925" spans="1:8" x14ac:dyDescent="0.2">
      <c r="A925" t="str">
        <f t="shared" si="15"/>
        <v>RJR60Poppy Unit</v>
      </c>
      <c r="B925" t="s">
        <v>73</v>
      </c>
      <c r="C925" t="s">
        <v>9215</v>
      </c>
      <c r="D925" t="s">
        <v>2200</v>
      </c>
      <c r="E925" t="s">
        <v>2201</v>
      </c>
      <c r="F925" t="s">
        <v>9237</v>
      </c>
      <c r="G925" s="11"/>
      <c r="H925" s="11"/>
    </row>
    <row r="926" spans="1:8" x14ac:dyDescent="0.2">
      <c r="A926" t="str">
        <f t="shared" si="15"/>
        <v>RXPBAWard 16 BAGH [0249]</v>
      </c>
      <c r="B926" t="s">
        <v>74</v>
      </c>
      <c r="C926" t="s">
        <v>9238</v>
      </c>
      <c r="D926" t="s">
        <v>6732</v>
      </c>
      <c r="E926" t="s">
        <v>6733</v>
      </c>
      <c r="F926" t="s">
        <v>9239</v>
      </c>
      <c r="G926" s="11"/>
      <c r="H926" s="11"/>
    </row>
    <row r="927" spans="1:8" x14ac:dyDescent="0.2">
      <c r="A927" t="str">
        <f t="shared" si="15"/>
        <v>RXPBAWard 18 BAGH [1409]</v>
      </c>
      <c r="B927" t="s">
        <v>74</v>
      </c>
      <c r="C927" t="s">
        <v>9238</v>
      </c>
      <c r="D927" t="s">
        <v>6732</v>
      </c>
      <c r="E927" t="s">
        <v>6733</v>
      </c>
      <c r="F927" t="s">
        <v>9240</v>
      </c>
      <c r="G927" s="11"/>
      <c r="H927" s="11"/>
    </row>
    <row r="928" spans="1:8" x14ac:dyDescent="0.2">
      <c r="A928" t="str">
        <f t="shared" si="15"/>
        <v>RXPBAWard 4 Stroke Rehab Unit BAGH (0248)</v>
      </c>
      <c r="B928" t="s">
        <v>74</v>
      </c>
      <c r="C928" t="s">
        <v>9238</v>
      </c>
      <c r="D928" t="s">
        <v>6732</v>
      </c>
      <c r="E928" t="s">
        <v>6733</v>
      </c>
      <c r="F928" t="s">
        <v>9241</v>
      </c>
      <c r="G928" s="11"/>
      <c r="H928" s="11"/>
    </row>
    <row r="929" spans="1:8" x14ac:dyDescent="0.2">
      <c r="A929" t="str">
        <f t="shared" si="15"/>
        <v>RXPBAWard 6 BAGH [0243]</v>
      </c>
      <c r="B929" t="s">
        <v>74</v>
      </c>
      <c r="C929" t="s">
        <v>9238</v>
      </c>
      <c r="D929" t="s">
        <v>6732</v>
      </c>
      <c r="E929" t="s">
        <v>6733</v>
      </c>
      <c r="F929" t="s">
        <v>9242</v>
      </c>
      <c r="G929" s="11"/>
      <c r="H929" s="11"/>
    </row>
    <row r="930" spans="1:8" x14ac:dyDescent="0.2">
      <c r="A930" t="str">
        <f t="shared" si="15"/>
        <v>RXPCCWard 1 C-L-S [0307]</v>
      </c>
      <c r="B930" t="s">
        <v>74</v>
      </c>
      <c r="C930" t="s">
        <v>9238</v>
      </c>
      <c r="D930" t="s">
        <v>6734</v>
      </c>
      <c r="E930" t="s">
        <v>6735</v>
      </c>
      <c r="F930" t="s">
        <v>9243</v>
      </c>
      <c r="G930" s="11"/>
      <c r="H930" s="11"/>
    </row>
    <row r="931" spans="1:8" x14ac:dyDescent="0.2">
      <c r="A931" t="str">
        <f t="shared" si="15"/>
        <v>RXPDAAMU DMH (1203)</v>
      </c>
      <c r="B931" t="s">
        <v>74</v>
      </c>
      <c r="C931" t="s">
        <v>9238</v>
      </c>
      <c r="D931" t="s">
        <v>6736</v>
      </c>
      <c r="E931" t="s">
        <v>6737</v>
      </c>
      <c r="F931" t="s">
        <v>9244</v>
      </c>
      <c r="G931" s="11"/>
      <c r="H931" s="11"/>
    </row>
    <row r="932" spans="1:8" x14ac:dyDescent="0.2">
      <c r="A932" t="str">
        <f t="shared" si="15"/>
        <v>RXPDACCU DMH [0202]</v>
      </c>
      <c r="B932" t="s">
        <v>74</v>
      </c>
      <c r="C932" t="s">
        <v>9238</v>
      </c>
      <c r="D932" t="s">
        <v>6736</v>
      </c>
      <c r="E932" t="s">
        <v>6737</v>
      </c>
      <c r="F932" t="s">
        <v>9245</v>
      </c>
      <c r="G932" s="11"/>
      <c r="H932" s="11"/>
    </row>
    <row r="933" spans="1:8" x14ac:dyDescent="0.2">
      <c r="A933" t="str">
        <f t="shared" si="15"/>
        <v>RXPDACritical Care DMH (1619)</v>
      </c>
      <c r="B933" t="s">
        <v>74</v>
      </c>
      <c r="C933" t="s">
        <v>9238</v>
      </c>
      <c r="D933" t="s">
        <v>6736</v>
      </c>
      <c r="E933" t="s">
        <v>6737</v>
      </c>
      <c r="F933" t="s">
        <v>9246</v>
      </c>
      <c r="G933" s="11"/>
      <c r="H933" s="11"/>
    </row>
    <row r="934" spans="1:8" x14ac:dyDescent="0.2">
      <c r="A934" t="str">
        <f t="shared" si="15"/>
        <v>RXPDAOrthopaedic Unit DMH (1402)</v>
      </c>
      <c r="B934" t="s">
        <v>74</v>
      </c>
      <c r="C934" t="s">
        <v>9238</v>
      </c>
      <c r="D934" t="s">
        <v>6736</v>
      </c>
      <c r="E934" t="s">
        <v>6737</v>
      </c>
      <c r="F934" t="s">
        <v>9247</v>
      </c>
      <c r="G934" s="11"/>
      <c r="H934" s="11"/>
    </row>
    <row r="935" spans="1:8" x14ac:dyDescent="0.2">
      <c r="A935" t="str">
        <f t="shared" si="15"/>
        <v>RXPDASCBU DMH [2203]</v>
      </c>
      <c r="B935" t="s">
        <v>74</v>
      </c>
      <c r="C935" t="s">
        <v>9238</v>
      </c>
      <c r="D935" t="s">
        <v>6736</v>
      </c>
      <c r="E935" t="s">
        <v>6737</v>
      </c>
      <c r="F935" t="s">
        <v>9248</v>
      </c>
      <c r="G935" s="11"/>
      <c r="H935" s="11"/>
    </row>
    <row r="936" spans="1:8" x14ac:dyDescent="0.2">
      <c r="A936" t="str">
        <f t="shared" si="15"/>
        <v>RXPDAWard 21 DMH [2201]</v>
      </c>
      <c r="B936" t="s">
        <v>74</v>
      </c>
      <c r="C936" t="s">
        <v>9238</v>
      </c>
      <c r="D936" t="s">
        <v>6736</v>
      </c>
      <c r="E936" t="s">
        <v>6737</v>
      </c>
      <c r="F936" t="s">
        <v>9249</v>
      </c>
      <c r="G936" s="11"/>
      <c r="H936" s="11"/>
    </row>
    <row r="937" spans="1:8" x14ac:dyDescent="0.2">
      <c r="A937" t="str">
        <f t="shared" si="15"/>
        <v>RXPDAWard 31 DMH (1204)</v>
      </c>
      <c r="B937" t="s">
        <v>74</v>
      </c>
      <c r="C937" t="s">
        <v>9238</v>
      </c>
      <c r="D937" t="s">
        <v>6736</v>
      </c>
      <c r="E937" t="s">
        <v>6737</v>
      </c>
      <c r="F937" t="s">
        <v>9250</v>
      </c>
      <c r="G937" s="11"/>
      <c r="H937" s="11"/>
    </row>
    <row r="938" spans="1:8" x14ac:dyDescent="0.2">
      <c r="A938" t="str">
        <f t="shared" si="15"/>
        <v>RXPDAWard 32 DMH (1205)</v>
      </c>
      <c r="B938" t="s">
        <v>74</v>
      </c>
      <c r="C938" t="s">
        <v>9238</v>
      </c>
      <c r="D938" t="s">
        <v>6736</v>
      </c>
      <c r="E938" t="s">
        <v>6737</v>
      </c>
      <c r="F938" t="s">
        <v>9251</v>
      </c>
      <c r="G938" s="11"/>
      <c r="H938" s="11"/>
    </row>
    <row r="939" spans="1:8" x14ac:dyDescent="0.2">
      <c r="A939" t="str">
        <f t="shared" si="15"/>
        <v>RXPDAWard 41 DMH [0205]</v>
      </c>
      <c r="B939" t="s">
        <v>74</v>
      </c>
      <c r="C939" t="s">
        <v>9238</v>
      </c>
      <c r="D939" t="s">
        <v>6736</v>
      </c>
      <c r="E939" t="s">
        <v>6737</v>
      </c>
      <c r="F939" t="s">
        <v>9252</v>
      </c>
      <c r="G939" s="11"/>
      <c r="H939" s="11"/>
    </row>
    <row r="940" spans="1:8" x14ac:dyDescent="0.2">
      <c r="A940" t="str">
        <f t="shared" ref="A940:A1003" si="16">CONCATENATE(D940,F940)</f>
        <v>RXPDAWard 42 DMH [0206]</v>
      </c>
      <c r="B940" t="s">
        <v>74</v>
      </c>
      <c r="C940" t="s">
        <v>9238</v>
      </c>
      <c r="D940" t="s">
        <v>6736</v>
      </c>
      <c r="E940" t="s">
        <v>6737</v>
      </c>
      <c r="F940" t="s">
        <v>9253</v>
      </c>
      <c r="G940" s="11"/>
      <c r="H940" s="11"/>
    </row>
    <row r="941" spans="1:8" x14ac:dyDescent="0.2">
      <c r="A941" t="str">
        <f t="shared" si="16"/>
        <v>RXPDAWard 43 DMH [0207]</v>
      </c>
      <c r="B941" t="s">
        <v>74</v>
      </c>
      <c r="C941" t="s">
        <v>9238</v>
      </c>
      <c r="D941" t="s">
        <v>6736</v>
      </c>
      <c r="E941" t="s">
        <v>6737</v>
      </c>
      <c r="F941" t="s">
        <v>9254</v>
      </c>
      <c r="G941" s="11"/>
      <c r="H941" s="11"/>
    </row>
    <row r="942" spans="1:8" x14ac:dyDescent="0.2">
      <c r="A942" t="str">
        <f t="shared" si="16"/>
        <v>RXPDAWard 44 DMH [0208]</v>
      </c>
      <c r="B942" t="s">
        <v>74</v>
      </c>
      <c r="C942" t="s">
        <v>9238</v>
      </c>
      <c r="D942" t="s">
        <v>6736</v>
      </c>
      <c r="E942" t="s">
        <v>6737</v>
      </c>
      <c r="F942" t="s">
        <v>9255</v>
      </c>
      <c r="G942" s="11"/>
      <c r="H942" s="11"/>
    </row>
    <row r="943" spans="1:8" x14ac:dyDescent="0.2">
      <c r="A943" t="str">
        <f t="shared" si="16"/>
        <v>RXPDAWard 51 DMH (0233)</v>
      </c>
      <c r="B943" t="s">
        <v>74</v>
      </c>
      <c r="C943" t="s">
        <v>9238</v>
      </c>
      <c r="D943" t="s">
        <v>6736</v>
      </c>
      <c r="E943" t="s">
        <v>6737</v>
      </c>
      <c r="F943" t="s">
        <v>9256</v>
      </c>
      <c r="G943" s="11"/>
      <c r="H943" s="11"/>
    </row>
    <row r="944" spans="1:8" x14ac:dyDescent="0.2">
      <c r="A944" t="str">
        <f t="shared" si="16"/>
        <v>RXPDAWard 52 DMH (0211)</v>
      </c>
      <c r="B944" t="s">
        <v>74</v>
      </c>
      <c r="C944" t="s">
        <v>9238</v>
      </c>
      <c r="D944" t="s">
        <v>6736</v>
      </c>
      <c r="E944" t="s">
        <v>6737</v>
      </c>
      <c r="F944" t="s">
        <v>9257</v>
      </c>
      <c r="G944" s="11"/>
      <c r="H944" s="11"/>
    </row>
    <row r="945" spans="1:8" x14ac:dyDescent="0.2">
      <c r="A945" t="str">
        <f t="shared" si="16"/>
        <v>RXPDAWard 61 DMH [0706]</v>
      </c>
      <c r="B945" t="s">
        <v>74</v>
      </c>
      <c r="C945" t="s">
        <v>9238</v>
      </c>
      <c r="D945" t="s">
        <v>6736</v>
      </c>
      <c r="E945" t="s">
        <v>6737</v>
      </c>
      <c r="F945" t="s">
        <v>9258</v>
      </c>
      <c r="G945" s="11"/>
      <c r="H945" s="11"/>
    </row>
    <row r="946" spans="1:8" x14ac:dyDescent="0.2">
      <c r="A946" t="str">
        <f t="shared" si="16"/>
        <v>RXPDAWard 62 DMH [0705]</v>
      </c>
      <c r="B946" t="s">
        <v>74</v>
      </c>
      <c r="C946" t="s">
        <v>9238</v>
      </c>
      <c r="D946" t="s">
        <v>6736</v>
      </c>
      <c r="E946" t="s">
        <v>6737</v>
      </c>
      <c r="F946" t="s">
        <v>9259</v>
      </c>
      <c r="G946" s="11"/>
      <c r="H946" s="11"/>
    </row>
    <row r="947" spans="1:8" x14ac:dyDescent="0.2">
      <c r="A947" t="str">
        <f t="shared" si="16"/>
        <v>RXPCJC-Hosp. RCH</v>
      </c>
      <c r="B947" t="s">
        <v>74</v>
      </c>
      <c r="C947" t="s">
        <v>9238</v>
      </c>
      <c r="D947" t="s">
        <v>6738</v>
      </c>
      <c r="E947" t="s">
        <v>6739</v>
      </c>
      <c r="F947" t="s">
        <v>9260</v>
      </c>
      <c r="G947" s="11"/>
      <c r="H947" s="11"/>
    </row>
    <row r="948" spans="1:8" x14ac:dyDescent="0.2">
      <c r="A948" t="str">
        <f t="shared" si="16"/>
        <v>RXPCLC-Hosp Sedgefield Wards</v>
      </c>
      <c r="B948" t="s">
        <v>74</v>
      </c>
      <c r="C948" t="s">
        <v>9238</v>
      </c>
      <c r="D948" t="s">
        <v>6740</v>
      </c>
      <c r="E948" t="s">
        <v>6741</v>
      </c>
      <c r="F948" t="s">
        <v>9261</v>
      </c>
      <c r="G948" s="11"/>
      <c r="H948" s="11"/>
    </row>
    <row r="949" spans="1:8" x14ac:dyDescent="0.2">
      <c r="A949" t="str">
        <f t="shared" si="16"/>
        <v>RXPCWWard 2 SBH [0304]</v>
      </c>
      <c r="B949" t="s">
        <v>74</v>
      </c>
      <c r="C949" t="s">
        <v>9238</v>
      </c>
      <c r="D949" t="s">
        <v>6742</v>
      </c>
      <c r="E949" t="s">
        <v>6743</v>
      </c>
      <c r="F949" t="s">
        <v>9262</v>
      </c>
      <c r="G949" s="11"/>
      <c r="H949" s="11"/>
    </row>
    <row r="950" spans="1:8" x14ac:dyDescent="0.2">
      <c r="A950" t="str">
        <f t="shared" si="16"/>
        <v>RXPCPAcute Cardiac Unit, UHND (0004)</v>
      </c>
      <c r="B950" t="s">
        <v>74</v>
      </c>
      <c r="C950" t="s">
        <v>9238</v>
      </c>
      <c r="D950" t="s">
        <v>6750</v>
      </c>
      <c r="E950" t="s">
        <v>2330</v>
      </c>
      <c r="F950" t="s">
        <v>9263</v>
      </c>
      <c r="G950" s="11"/>
      <c r="H950" s="11"/>
    </row>
    <row r="951" spans="1:8" x14ac:dyDescent="0.2">
      <c r="A951" t="str">
        <f t="shared" si="16"/>
        <v>RXPCPITU UHND (1505)</v>
      </c>
      <c r="B951" t="s">
        <v>74</v>
      </c>
      <c r="C951" t="s">
        <v>9238</v>
      </c>
      <c r="D951" t="s">
        <v>6750</v>
      </c>
      <c r="E951" t="s">
        <v>2330</v>
      </c>
      <c r="F951" t="s">
        <v>9264</v>
      </c>
      <c r="G951" s="11"/>
      <c r="H951" s="11"/>
    </row>
    <row r="952" spans="1:8" x14ac:dyDescent="0.2">
      <c r="A952" t="str">
        <f t="shared" si="16"/>
        <v>RXPCPNEONATAL UHND (0606)</v>
      </c>
      <c r="B952" t="s">
        <v>74</v>
      </c>
      <c r="C952" t="s">
        <v>9238</v>
      </c>
      <c r="D952" t="s">
        <v>6750</v>
      </c>
      <c r="E952" t="s">
        <v>2330</v>
      </c>
      <c r="F952" t="s">
        <v>9265</v>
      </c>
      <c r="G952" s="11"/>
      <c r="H952" s="11"/>
    </row>
    <row r="953" spans="1:8" x14ac:dyDescent="0.2">
      <c r="A953" t="str">
        <f t="shared" si="16"/>
        <v>RXPCPSAU UHND [1106]</v>
      </c>
      <c r="B953" t="s">
        <v>74</v>
      </c>
      <c r="C953" t="s">
        <v>9238</v>
      </c>
      <c r="D953" t="s">
        <v>6750</v>
      </c>
      <c r="E953" t="s">
        <v>2330</v>
      </c>
      <c r="F953" t="s">
        <v>9266</v>
      </c>
      <c r="G953" s="11"/>
      <c r="H953" s="11"/>
    </row>
    <row r="954" spans="1:8" x14ac:dyDescent="0.2">
      <c r="A954" t="str">
        <f t="shared" si="16"/>
        <v>RXPCPTREETOPS UHND [0602]</v>
      </c>
      <c r="B954" t="s">
        <v>74</v>
      </c>
      <c r="C954" t="s">
        <v>9238</v>
      </c>
      <c r="D954" t="s">
        <v>6750</v>
      </c>
      <c r="E954" t="s">
        <v>2330</v>
      </c>
      <c r="F954" t="s">
        <v>9267</v>
      </c>
      <c r="G954" s="11"/>
      <c r="H954" s="11"/>
    </row>
    <row r="955" spans="1:8" x14ac:dyDescent="0.2">
      <c r="A955" t="str">
        <f t="shared" si="16"/>
        <v>RXPCPWard 1 UHND (0001)</v>
      </c>
      <c r="B955" t="s">
        <v>74</v>
      </c>
      <c r="C955" t="s">
        <v>9238</v>
      </c>
      <c r="D955" t="s">
        <v>6750</v>
      </c>
      <c r="E955" t="s">
        <v>2330</v>
      </c>
      <c r="F955" t="s">
        <v>9268</v>
      </c>
      <c r="G955" s="11" t="s">
        <v>8593</v>
      </c>
      <c r="H955" s="11">
        <v>43735</v>
      </c>
    </row>
    <row r="956" spans="1:8" x14ac:dyDescent="0.2">
      <c r="A956" t="str">
        <f t="shared" si="16"/>
        <v>RXPCPWard 10 UHND [0603]</v>
      </c>
      <c r="B956" t="s">
        <v>74</v>
      </c>
      <c r="C956" t="s">
        <v>9238</v>
      </c>
      <c r="D956" t="s">
        <v>6750</v>
      </c>
      <c r="E956" t="s">
        <v>2330</v>
      </c>
      <c r="F956" t="s">
        <v>9269</v>
      </c>
      <c r="G956" s="11"/>
      <c r="H956" s="11"/>
    </row>
    <row r="957" spans="1:8" x14ac:dyDescent="0.2">
      <c r="A957" t="str">
        <f t="shared" si="16"/>
        <v>RXPCPWard 12 Orthopaedic Unit UHND (1303)</v>
      </c>
      <c r="B957" t="s">
        <v>74</v>
      </c>
      <c r="C957" t="s">
        <v>9238</v>
      </c>
      <c r="D957" t="s">
        <v>6750</v>
      </c>
      <c r="E957" t="s">
        <v>2330</v>
      </c>
      <c r="F957" t="s">
        <v>9270</v>
      </c>
      <c r="G957" s="11"/>
      <c r="H957" s="11"/>
    </row>
    <row r="958" spans="1:8" x14ac:dyDescent="0.2">
      <c r="A958" t="str">
        <f t="shared" si="16"/>
        <v>RXPCPWard 14 UHND [0005]</v>
      </c>
      <c r="B958" t="s">
        <v>74</v>
      </c>
      <c r="C958" t="s">
        <v>9238</v>
      </c>
      <c r="D958" t="s">
        <v>6750</v>
      </c>
      <c r="E958" t="s">
        <v>2330</v>
      </c>
      <c r="F958" t="s">
        <v>9271</v>
      </c>
      <c r="G958" s="11"/>
      <c r="H958" s="11"/>
    </row>
    <row r="959" spans="1:8" x14ac:dyDescent="0.2">
      <c r="A959" t="str">
        <f t="shared" si="16"/>
        <v>RXPCPWard 15 UHND [1305]</v>
      </c>
      <c r="B959" t="s">
        <v>74</v>
      </c>
      <c r="C959" t="s">
        <v>9238</v>
      </c>
      <c r="D959" t="s">
        <v>6750</v>
      </c>
      <c r="E959" t="s">
        <v>2330</v>
      </c>
      <c r="F959" t="s">
        <v>9272</v>
      </c>
      <c r="G959" s="11"/>
      <c r="H959" s="11"/>
    </row>
    <row r="960" spans="1:8" x14ac:dyDescent="0.2">
      <c r="A960" t="str">
        <f t="shared" si="16"/>
        <v>RXPCPWARD 16 UHND [1105]</v>
      </c>
      <c r="B960" t="s">
        <v>74</v>
      </c>
      <c r="C960" t="s">
        <v>9238</v>
      </c>
      <c r="D960" t="s">
        <v>6750</v>
      </c>
      <c r="E960" t="s">
        <v>2330</v>
      </c>
      <c r="F960" t="s">
        <v>9273</v>
      </c>
      <c r="G960" s="11"/>
      <c r="H960" s="11"/>
    </row>
    <row r="961" spans="1:8" x14ac:dyDescent="0.2">
      <c r="A961" t="str">
        <f t="shared" si="16"/>
        <v>RXPCPWard 2 UHND [0002]</v>
      </c>
      <c r="B961" t="s">
        <v>74</v>
      </c>
      <c r="C961" t="s">
        <v>9238</v>
      </c>
      <c r="D961" t="s">
        <v>6750</v>
      </c>
      <c r="E961" t="s">
        <v>2330</v>
      </c>
      <c r="F961" t="s">
        <v>9274</v>
      </c>
      <c r="G961" s="11"/>
      <c r="H961" s="11"/>
    </row>
    <row r="962" spans="1:8" x14ac:dyDescent="0.2">
      <c r="A962" t="str">
        <f t="shared" si="16"/>
        <v>RXPCPWard 3 AMUSS UHND (0003)</v>
      </c>
      <c r="B962" t="s">
        <v>74</v>
      </c>
      <c r="C962" t="s">
        <v>9238</v>
      </c>
      <c r="D962" t="s">
        <v>6750</v>
      </c>
      <c r="E962" t="s">
        <v>2330</v>
      </c>
      <c r="F962" t="s">
        <v>9275</v>
      </c>
      <c r="G962" s="11"/>
      <c r="H962" s="11"/>
    </row>
    <row r="963" spans="1:8" x14ac:dyDescent="0.2">
      <c r="A963" t="str">
        <f t="shared" si="16"/>
        <v>RXPCPWard 5 UHND (0300)</v>
      </c>
      <c r="B963" t="s">
        <v>74</v>
      </c>
      <c r="C963" t="s">
        <v>9238</v>
      </c>
      <c r="D963" t="s">
        <v>6750</v>
      </c>
      <c r="E963" t="s">
        <v>2330</v>
      </c>
      <c r="F963" t="s">
        <v>9276</v>
      </c>
      <c r="G963" s="11"/>
      <c r="H963" s="11"/>
    </row>
    <row r="964" spans="1:8" x14ac:dyDescent="0.2">
      <c r="A964" t="str">
        <f t="shared" si="16"/>
        <v>RXPCPWard 6 UHND (0006)</v>
      </c>
      <c r="B964" t="s">
        <v>74</v>
      </c>
      <c r="C964" t="s">
        <v>9238</v>
      </c>
      <c r="D964" t="s">
        <v>6750</v>
      </c>
      <c r="E964" t="s">
        <v>2330</v>
      </c>
      <c r="F964" t="s">
        <v>9277</v>
      </c>
      <c r="G964" s="11"/>
      <c r="H964" s="11"/>
    </row>
    <row r="965" spans="1:8" x14ac:dyDescent="0.2">
      <c r="A965" t="str">
        <f t="shared" si="16"/>
        <v>RXPCPWard 9 UHND [0605]</v>
      </c>
      <c r="B965" t="s">
        <v>74</v>
      </c>
      <c r="C965" t="s">
        <v>9238</v>
      </c>
      <c r="D965" t="s">
        <v>6750</v>
      </c>
      <c r="E965" t="s">
        <v>2330</v>
      </c>
      <c r="F965" t="s">
        <v>9278</v>
      </c>
      <c r="G965" s="11"/>
      <c r="H965" s="11"/>
    </row>
    <row r="966" spans="1:8" x14ac:dyDescent="0.2">
      <c r="A966" t="str">
        <f t="shared" si="16"/>
        <v>RXP69Weardale Community Hospital (5001)</v>
      </c>
      <c r="B966" t="s">
        <v>74</v>
      </c>
      <c r="C966" t="s">
        <v>9238</v>
      </c>
      <c r="D966" t="s">
        <v>6751</v>
      </c>
      <c r="E966" t="s">
        <v>6752</v>
      </c>
      <c r="F966" t="s">
        <v>9279</v>
      </c>
      <c r="G966" s="11"/>
      <c r="H966" s="11"/>
    </row>
    <row r="967" spans="1:8" x14ac:dyDescent="0.2">
      <c r="A967" t="str">
        <f t="shared" si="16"/>
        <v>RYG92Aspen Unit</v>
      </c>
      <c r="B967" t="s">
        <v>75</v>
      </c>
      <c r="C967" t="s">
        <v>9280</v>
      </c>
      <c r="D967" t="s">
        <v>7828</v>
      </c>
      <c r="E967" t="s">
        <v>7829</v>
      </c>
      <c r="F967" t="s">
        <v>9281</v>
      </c>
      <c r="G967" s="11"/>
      <c r="H967" s="11"/>
    </row>
    <row r="968" spans="1:8" x14ac:dyDescent="0.2">
      <c r="A968" t="str">
        <f t="shared" si="16"/>
        <v>RYG96Amber</v>
      </c>
      <c r="B968" t="s">
        <v>75</v>
      </c>
      <c r="C968" t="s">
        <v>9280</v>
      </c>
      <c r="D968" t="s">
        <v>7830</v>
      </c>
      <c r="E968" t="s">
        <v>7831</v>
      </c>
      <c r="F968" t="s">
        <v>9282</v>
      </c>
      <c r="G968" s="11"/>
      <c r="H968" s="11"/>
    </row>
    <row r="969" spans="1:8" x14ac:dyDescent="0.2">
      <c r="A969" t="str">
        <f t="shared" si="16"/>
        <v>RYG96Eden Unit</v>
      </c>
      <c r="B969" t="s">
        <v>75</v>
      </c>
      <c r="C969" t="s">
        <v>9280</v>
      </c>
      <c r="D969" t="s">
        <v>7830</v>
      </c>
      <c r="E969" t="s">
        <v>7831</v>
      </c>
      <c r="F969" t="s">
        <v>9283</v>
      </c>
      <c r="G969" s="11"/>
      <c r="H969" s="11"/>
    </row>
    <row r="970" spans="1:8" x14ac:dyDescent="0.2">
      <c r="A970" t="str">
        <f t="shared" si="16"/>
        <v>RYG96Jade Adolescents</v>
      </c>
      <c r="B970" t="s">
        <v>75</v>
      </c>
      <c r="C970" t="s">
        <v>9280</v>
      </c>
      <c r="D970" t="s">
        <v>7830</v>
      </c>
      <c r="E970" t="s">
        <v>7831</v>
      </c>
      <c r="F970" t="s">
        <v>9284</v>
      </c>
      <c r="G970" s="11"/>
      <c r="H970" s="11"/>
    </row>
    <row r="971" spans="1:8" x14ac:dyDescent="0.2">
      <c r="A971" t="str">
        <f t="shared" si="16"/>
        <v>RYG96Janet Shaw Clinic</v>
      </c>
      <c r="B971" t="s">
        <v>75</v>
      </c>
      <c r="C971" t="s">
        <v>9280</v>
      </c>
      <c r="D971" t="s">
        <v>7830</v>
      </c>
      <c r="E971" t="s">
        <v>7831</v>
      </c>
      <c r="F971" t="s">
        <v>9285</v>
      </c>
      <c r="G971" s="11"/>
      <c r="H971" s="11"/>
    </row>
    <row r="972" spans="1:8" x14ac:dyDescent="0.2">
      <c r="A972" t="str">
        <f t="shared" si="16"/>
        <v>RYG96Malvern Unit</v>
      </c>
      <c r="B972" t="s">
        <v>75</v>
      </c>
      <c r="C972" t="s">
        <v>9280</v>
      </c>
      <c r="D972" t="s">
        <v>7830</v>
      </c>
      <c r="E972" t="s">
        <v>7831</v>
      </c>
      <c r="F972" t="s">
        <v>9286</v>
      </c>
      <c r="G972" s="11"/>
      <c r="H972" s="11"/>
    </row>
    <row r="973" spans="1:8" x14ac:dyDescent="0.2">
      <c r="A973" t="str">
        <f t="shared" si="16"/>
        <v>RYG96Snowdon Unit</v>
      </c>
      <c r="B973" t="s">
        <v>75</v>
      </c>
      <c r="C973" t="s">
        <v>9280</v>
      </c>
      <c r="D973" t="s">
        <v>7830</v>
      </c>
      <c r="E973" t="s">
        <v>7831</v>
      </c>
      <c r="F973" t="s">
        <v>9287</v>
      </c>
      <c r="G973" s="11"/>
      <c r="H973" s="11"/>
    </row>
    <row r="974" spans="1:8" x14ac:dyDescent="0.2">
      <c r="A974" t="str">
        <f t="shared" si="16"/>
        <v>RYG79Ferndale</v>
      </c>
      <c r="B974" t="s">
        <v>75</v>
      </c>
      <c r="C974" t="s">
        <v>9280</v>
      </c>
      <c r="D974" t="s">
        <v>7850</v>
      </c>
      <c r="E974" t="s">
        <v>7851</v>
      </c>
      <c r="F974" t="s">
        <v>9288</v>
      </c>
      <c r="G974" s="11" t="s">
        <v>14486</v>
      </c>
      <c r="H974" s="11"/>
    </row>
    <row r="975" spans="1:8" x14ac:dyDescent="0.2">
      <c r="A975" t="str">
        <f t="shared" si="16"/>
        <v>RYG79Hazelwood</v>
      </c>
      <c r="B975" t="s">
        <v>75</v>
      </c>
      <c r="C975" t="s">
        <v>9280</v>
      </c>
      <c r="D975" t="s">
        <v>7850</v>
      </c>
      <c r="E975" t="s">
        <v>7851</v>
      </c>
      <c r="F975" t="s">
        <v>9289</v>
      </c>
      <c r="G975" s="11" t="s">
        <v>14231</v>
      </c>
      <c r="H975" s="11">
        <v>43885</v>
      </c>
    </row>
    <row r="976" spans="1:8" x14ac:dyDescent="0.2">
      <c r="A976" t="str">
        <f t="shared" si="16"/>
        <v>RYG79Larches</v>
      </c>
      <c r="B976" t="s">
        <v>75</v>
      </c>
      <c r="C976" t="s">
        <v>9280</v>
      </c>
      <c r="D976" t="s">
        <v>7850</v>
      </c>
      <c r="E976" t="s">
        <v>7851</v>
      </c>
      <c r="F976" t="s">
        <v>9290</v>
      </c>
      <c r="G976" s="11"/>
      <c r="H976" s="11"/>
    </row>
    <row r="977" spans="1:8" x14ac:dyDescent="0.2">
      <c r="A977" t="str">
        <f t="shared" si="16"/>
        <v>RYG79Rowans</v>
      </c>
      <c r="B977" t="s">
        <v>75</v>
      </c>
      <c r="C977" t="s">
        <v>9280</v>
      </c>
      <c r="D977" t="s">
        <v>7850</v>
      </c>
      <c r="E977" t="s">
        <v>7851</v>
      </c>
      <c r="F977" t="s">
        <v>9291</v>
      </c>
      <c r="G977" s="11"/>
      <c r="H977" s="11"/>
    </row>
    <row r="978" spans="1:8" x14ac:dyDescent="0.2">
      <c r="A978" t="str">
        <f t="shared" si="16"/>
        <v>RYG79Willowvale</v>
      </c>
      <c r="B978" t="s">
        <v>75</v>
      </c>
      <c r="C978" t="s">
        <v>9280</v>
      </c>
      <c r="D978" t="s">
        <v>7850</v>
      </c>
      <c r="E978" t="s">
        <v>7851</v>
      </c>
      <c r="F978" t="s">
        <v>9292</v>
      </c>
      <c r="G978" s="11"/>
      <c r="H978" s="11"/>
    </row>
    <row r="979" spans="1:8" x14ac:dyDescent="0.2">
      <c r="A979" t="str">
        <f t="shared" si="16"/>
        <v>RYG79Woodloes</v>
      </c>
      <c r="B979" t="s">
        <v>75</v>
      </c>
      <c r="C979" t="s">
        <v>9280</v>
      </c>
      <c r="D979" t="s">
        <v>7850</v>
      </c>
      <c r="E979" t="s">
        <v>7851</v>
      </c>
      <c r="F979" t="s">
        <v>9293</v>
      </c>
      <c r="G979" s="11" t="s">
        <v>9324</v>
      </c>
      <c r="H979" s="11">
        <v>43986</v>
      </c>
    </row>
    <row r="980" spans="1:8" x14ac:dyDescent="0.2">
      <c r="A980" t="str">
        <f t="shared" si="16"/>
        <v>RYG58Beechwood</v>
      </c>
      <c r="B980" t="s">
        <v>75</v>
      </c>
      <c r="C980" t="s">
        <v>9280</v>
      </c>
      <c r="D980" t="s">
        <v>7856</v>
      </c>
      <c r="E980" t="s">
        <v>7857</v>
      </c>
      <c r="F980" t="s">
        <v>9294</v>
      </c>
      <c r="G980" s="11" t="s">
        <v>9324</v>
      </c>
      <c r="H980" s="11">
        <v>43986</v>
      </c>
    </row>
    <row r="981" spans="1:8" x14ac:dyDescent="0.2">
      <c r="A981" t="str">
        <f t="shared" si="16"/>
        <v>RYG58Hawkesbury Lodge</v>
      </c>
      <c r="B981" t="s">
        <v>75</v>
      </c>
      <c r="C981" t="s">
        <v>9280</v>
      </c>
      <c r="D981" t="s">
        <v>7856</v>
      </c>
      <c r="E981" t="s">
        <v>7857</v>
      </c>
      <c r="F981" t="s">
        <v>9295</v>
      </c>
      <c r="G981" s="11" t="s">
        <v>9324</v>
      </c>
      <c r="H981" s="11">
        <v>43986</v>
      </c>
    </row>
    <row r="982" spans="1:8" x14ac:dyDescent="0.2">
      <c r="A982" t="str">
        <f t="shared" si="16"/>
        <v>RYG58Hearsall</v>
      </c>
      <c r="B982" t="s">
        <v>75</v>
      </c>
      <c r="C982" t="s">
        <v>9280</v>
      </c>
      <c r="D982" t="s">
        <v>7856</v>
      </c>
      <c r="E982" t="s">
        <v>7857</v>
      </c>
      <c r="F982" t="s">
        <v>9296</v>
      </c>
      <c r="G982" s="11" t="s">
        <v>9324</v>
      </c>
      <c r="H982" s="11">
        <v>43986</v>
      </c>
    </row>
    <row r="983" spans="1:8" x14ac:dyDescent="0.2">
      <c r="A983" t="str">
        <f t="shared" si="16"/>
        <v>RYG58Highfield House</v>
      </c>
      <c r="B983" t="s">
        <v>75</v>
      </c>
      <c r="C983" t="s">
        <v>9280</v>
      </c>
      <c r="D983" t="s">
        <v>7856</v>
      </c>
      <c r="E983" t="s">
        <v>7857</v>
      </c>
      <c r="F983" t="s">
        <v>9297</v>
      </c>
      <c r="G983" s="11" t="s">
        <v>9324</v>
      </c>
      <c r="H983" s="11">
        <v>43986</v>
      </c>
    </row>
    <row r="984" spans="1:8" x14ac:dyDescent="0.2">
      <c r="A984" t="str">
        <f t="shared" si="16"/>
        <v>RYG58Pembleton</v>
      </c>
      <c r="B984" t="s">
        <v>75</v>
      </c>
      <c r="C984" t="s">
        <v>9280</v>
      </c>
      <c r="D984" t="s">
        <v>7856</v>
      </c>
      <c r="E984" t="s">
        <v>7857</v>
      </c>
      <c r="F984" t="s">
        <v>9298</v>
      </c>
      <c r="G984" s="11"/>
      <c r="H984" s="11"/>
    </row>
    <row r="985" spans="1:8" x14ac:dyDescent="0.2">
      <c r="A985" t="str">
        <f t="shared" si="16"/>
        <v>RYG58Sherbourne</v>
      </c>
      <c r="B985" t="s">
        <v>75</v>
      </c>
      <c r="C985" t="s">
        <v>9280</v>
      </c>
      <c r="D985" t="s">
        <v>7856</v>
      </c>
      <c r="E985" t="s">
        <v>7857</v>
      </c>
      <c r="F985" t="s">
        <v>9299</v>
      </c>
      <c r="G985" s="11"/>
      <c r="H985" s="11"/>
    </row>
    <row r="986" spans="1:8" x14ac:dyDescent="0.2">
      <c r="A986" t="str">
        <f t="shared" si="16"/>
        <v>RYG58Stanley</v>
      </c>
      <c r="B986" t="s">
        <v>75</v>
      </c>
      <c r="C986" t="s">
        <v>9280</v>
      </c>
      <c r="D986" t="s">
        <v>7856</v>
      </c>
      <c r="E986" t="s">
        <v>7857</v>
      </c>
      <c r="F986" t="s">
        <v>9300</v>
      </c>
      <c r="G986" s="11"/>
      <c r="H986" s="11"/>
    </row>
    <row r="987" spans="1:8" x14ac:dyDescent="0.2">
      <c r="A987" t="str">
        <f t="shared" si="16"/>
        <v>RYG58Swanswell (Spencer)</v>
      </c>
      <c r="B987" t="s">
        <v>75</v>
      </c>
      <c r="C987" t="s">
        <v>9280</v>
      </c>
      <c r="D987" t="s">
        <v>7856</v>
      </c>
      <c r="E987" t="s">
        <v>7857</v>
      </c>
      <c r="F987" t="s">
        <v>9301</v>
      </c>
      <c r="G987" s="11"/>
      <c r="H987" s="11"/>
    </row>
    <row r="988" spans="1:8" x14ac:dyDescent="0.2">
      <c r="A988" t="str">
        <f t="shared" si="16"/>
        <v>RYG58Westwood</v>
      </c>
      <c r="B988" t="s">
        <v>75</v>
      </c>
      <c r="C988" t="s">
        <v>9280</v>
      </c>
      <c r="D988" t="s">
        <v>7856</v>
      </c>
      <c r="E988" t="s">
        <v>7857</v>
      </c>
      <c r="F988" t="s">
        <v>9302</v>
      </c>
      <c r="G988" s="11"/>
      <c r="H988" s="11"/>
    </row>
    <row r="989" spans="1:8" x14ac:dyDescent="0.2">
      <c r="A989" t="str">
        <f t="shared" si="16"/>
        <v>RJ611Acute Medical Unit</v>
      </c>
      <c r="B989" t="s">
        <v>76</v>
      </c>
      <c r="C989" t="s">
        <v>9303</v>
      </c>
      <c r="D989" t="s">
        <v>2041</v>
      </c>
      <c r="E989" t="s">
        <v>2042</v>
      </c>
      <c r="F989" t="s">
        <v>9304</v>
      </c>
      <c r="G989" s="11"/>
      <c r="H989" s="11"/>
    </row>
    <row r="990" spans="1:8" x14ac:dyDescent="0.2">
      <c r="A990" t="str">
        <f t="shared" si="16"/>
        <v>RJ611Birthing Centre</v>
      </c>
      <c r="B990" t="s">
        <v>76</v>
      </c>
      <c r="C990" t="s">
        <v>9303</v>
      </c>
      <c r="D990" t="s">
        <v>2041</v>
      </c>
      <c r="E990" t="s">
        <v>2042</v>
      </c>
      <c r="F990" t="s">
        <v>8504</v>
      </c>
      <c r="G990" s="11"/>
      <c r="H990" s="11"/>
    </row>
    <row r="991" spans="1:8" x14ac:dyDescent="0.2">
      <c r="A991" t="str">
        <f t="shared" si="16"/>
        <v>RJ611Coronary Care Unit</v>
      </c>
      <c r="B991" t="s">
        <v>76</v>
      </c>
      <c r="C991" t="s">
        <v>9303</v>
      </c>
      <c r="D991" t="s">
        <v>2041</v>
      </c>
      <c r="E991" t="s">
        <v>2042</v>
      </c>
      <c r="F991" t="s">
        <v>8643</v>
      </c>
      <c r="G991" s="11"/>
      <c r="H991" s="11"/>
    </row>
    <row r="992" spans="1:8" x14ac:dyDescent="0.2">
      <c r="A992" t="str">
        <f t="shared" si="16"/>
        <v>RJ611Duppas</v>
      </c>
      <c r="B992" t="s">
        <v>76</v>
      </c>
      <c r="C992" t="s">
        <v>9303</v>
      </c>
      <c r="D992" t="s">
        <v>2041</v>
      </c>
      <c r="E992" t="s">
        <v>2042</v>
      </c>
      <c r="F992" t="s">
        <v>9305</v>
      </c>
      <c r="G992" s="11"/>
      <c r="H992" s="11"/>
    </row>
    <row r="993" spans="1:8" x14ac:dyDescent="0.2">
      <c r="A993" t="str">
        <f t="shared" si="16"/>
        <v>RJ611Fairfield 1</v>
      </c>
      <c r="B993" t="s">
        <v>76</v>
      </c>
      <c r="C993" t="s">
        <v>9303</v>
      </c>
      <c r="D993" t="s">
        <v>2041</v>
      </c>
      <c r="E993" t="s">
        <v>2042</v>
      </c>
      <c r="F993" t="s">
        <v>9306</v>
      </c>
      <c r="G993" s="11"/>
      <c r="H993" s="11"/>
    </row>
    <row r="994" spans="1:8" x14ac:dyDescent="0.2">
      <c r="A994" t="str">
        <f t="shared" si="16"/>
        <v>RJ611Fairfield 2</v>
      </c>
      <c r="B994" t="s">
        <v>76</v>
      </c>
      <c r="C994" t="s">
        <v>9303</v>
      </c>
      <c r="D994" t="s">
        <v>2041</v>
      </c>
      <c r="E994" t="s">
        <v>2042</v>
      </c>
      <c r="F994" t="s">
        <v>9307</v>
      </c>
      <c r="G994" s="11"/>
      <c r="H994" s="11"/>
    </row>
    <row r="995" spans="1:8" x14ac:dyDescent="0.2">
      <c r="A995" t="str">
        <f t="shared" si="16"/>
        <v>RJ611Heathfield 1</v>
      </c>
      <c r="B995" t="s">
        <v>76</v>
      </c>
      <c r="C995" t="s">
        <v>9303</v>
      </c>
      <c r="D995" t="s">
        <v>2041</v>
      </c>
      <c r="E995" t="s">
        <v>2042</v>
      </c>
      <c r="F995" t="s">
        <v>9308</v>
      </c>
      <c r="G995" s="11"/>
      <c r="H995" s="11"/>
    </row>
    <row r="996" spans="1:8" x14ac:dyDescent="0.2">
      <c r="A996" t="str">
        <f t="shared" si="16"/>
        <v>RJ611Heathfield 2</v>
      </c>
      <c r="B996" t="s">
        <v>76</v>
      </c>
      <c r="C996" t="s">
        <v>9303</v>
      </c>
      <c r="D996" t="s">
        <v>2041</v>
      </c>
      <c r="E996" t="s">
        <v>2042</v>
      </c>
      <c r="F996" t="s">
        <v>9309</v>
      </c>
      <c r="G996" s="11"/>
      <c r="H996" s="11"/>
    </row>
    <row r="997" spans="1:8" x14ac:dyDescent="0.2">
      <c r="A997" t="str">
        <f t="shared" si="16"/>
        <v>RJ611Hope</v>
      </c>
      <c r="B997" t="s">
        <v>76</v>
      </c>
      <c r="C997" t="s">
        <v>9303</v>
      </c>
      <c r="D997" t="s">
        <v>2041</v>
      </c>
      <c r="E997" t="s">
        <v>2042</v>
      </c>
      <c r="F997" t="s">
        <v>9310</v>
      </c>
      <c r="G997" s="11"/>
      <c r="H997" s="11"/>
    </row>
    <row r="998" spans="1:8" x14ac:dyDescent="0.2">
      <c r="A998" t="str">
        <f t="shared" si="16"/>
        <v>RJ611ITU/HDU</v>
      </c>
      <c r="B998" t="s">
        <v>76</v>
      </c>
      <c r="C998" t="s">
        <v>9303</v>
      </c>
      <c r="D998" t="s">
        <v>2041</v>
      </c>
      <c r="E998" t="s">
        <v>2042</v>
      </c>
      <c r="F998" t="s">
        <v>9311</v>
      </c>
      <c r="G998" s="11"/>
      <c r="H998" s="11"/>
    </row>
    <row r="999" spans="1:8" x14ac:dyDescent="0.2">
      <c r="A999" t="str">
        <f t="shared" si="16"/>
        <v>RJ611Labour Ward</v>
      </c>
      <c r="B999" t="s">
        <v>76</v>
      </c>
      <c r="C999" t="s">
        <v>9303</v>
      </c>
      <c r="D999" t="s">
        <v>2041</v>
      </c>
      <c r="E999" t="s">
        <v>2042</v>
      </c>
      <c r="F999" t="s">
        <v>8829</v>
      </c>
      <c r="G999" s="11"/>
      <c r="H999" s="11"/>
    </row>
    <row r="1000" spans="1:8" x14ac:dyDescent="0.2">
      <c r="A1000" t="str">
        <f t="shared" si="16"/>
        <v>RJ611Mary</v>
      </c>
      <c r="B1000" t="s">
        <v>76</v>
      </c>
      <c r="C1000" t="s">
        <v>9303</v>
      </c>
      <c r="D1000" t="s">
        <v>2041</v>
      </c>
      <c r="E1000" t="s">
        <v>2042</v>
      </c>
      <c r="F1000" t="s">
        <v>8605</v>
      </c>
      <c r="G1000" s="11"/>
      <c r="H1000" s="11"/>
    </row>
    <row r="1001" spans="1:8" x14ac:dyDescent="0.2">
      <c r="A1001" t="str">
        <f t="shared" si="16"/>
        <v>RJ611Purley 1</v>
      </c>
      <c r="B1001" t="s">
        <v>76</v>
      </c>
      <c r="C1001" t="s">
        <v>9303</v>
      </c>
      <c r="D1001" t="s">
        <v>2041</v>
      </c>
      <c r="E1001" t="s">
        <v>2042</v>
      </c>
      <c r="F1001" t="s">
        <v>9312</v>
      </c>
      <c r="G1001" s="11"/>
      <c r="H1001" s="11"/>
    </row>
    <row r="1002" spans="1:8" x14ac:dyDescent="0.2">
      <c r="A1002" t="str">
        <f t="shared" si="16"/>
        <v>RJ611Purley 2</v>
      </c>
      <c r="B1002" t="s">
        <v>76</v>
      </c>
      <c r="C1002" t="s">
        <v>9303</v>
      </c>
      <c r="D1002" t="s">
        <v>2041</v>
      </c>
      <c r="E1002" t="s">
        <v>2042</v>
      </c>
      <c r="F1002" t="s">
        <v>9313</v>
      </c>
      <c r="G1002" s="11"/>
      <c r="H1002" s="11"/>
    </row>
    <row r="1003" spans="1:8" x14ac:dyDescent="0.2">
      <c r="A1003" t="str">
        <f t="shared" si="16"/>
        <v>RJ611Queens 1</v>
      </c>
      <c r="B1003" t="s">
        <v>76</v>
      </c>
      <c r="C1003" t="s">
        <v>9303</v>
      </c>
      <c r="D1003" t="s">
        <v>2041</v>
      </c>
      <c r="E1003" t="s">
        <v>2042</v>
      </c>
      <c r="F1003" t="s">
        <v>9314</v>
      </c>
      <c r="G1003" s="11"/>
      <c r="H1003" s="11"/>
    </row>
    <row r="1004" spans="1:8" x14ac:dyDescent="0.2">
      <c r="A1004" t="str">
        <f t="shared" ref="A1004:A1067" si="17">CONCATENATE(D1004,F1004)</f>
        <v>RJ611Queens 2</v>
      </c>
      <c r="B1004" t="s">
        <v>76</v>
      </c>
      <c r="C1004" t="s">
        <v>9303</v>
      </c>
      <c r="D1004" t="s">
        <v>2041</v>
      </c>
      <c r="E1004" t="s">
        <v>2042</v>
      </c>
      <c r="F1004" t="s">
        <v>9315</v>
      </c>
      <c r="G1004" s="11"/>
      <c r="H1004" s="11"/>
    </row>
    <row r="1005" spans="1:8" x14ac:dyDescent="0.2">
      <c r="A1005" t="str">
        <f t="shared" si="17"/>
        <v>RJ611Queens 3</v>
      </c>
      <c r="B1005" t="s">
        <v>76</v>
      </c>
      <c r="C1005" t="s">
        <v>9303</v>
      </c>
      <c r="D1005" t="s">
        <v>2041</v>
      </c>
      <c r="E1005" t="s">
        <v>2042</v>
      </c>
      <c r="F1005" t="s">
        <v>9316</v>
      </c>
      <c r="G1005" s="11"/>
      <c r="H1005" s="11"/>
    </row>
    <row r="1006" spans="1:8" x14ac:dyDescent="0.2">
      <c r="A1006" t="str">
        <f t="shared" si="17"/>
        <v>RJ611Reedham</v>
      </c>
      <c r="B1006" t="s">
        <v>76</v>
      </c>
      <c r="C1006" t="s">
        <v>9303</v>
      </c>
      <c r="D1006" t="s">
        <v>2041</v>
      </c>
      <c r="E1006" t="s">
        <v>2042</v>
      </c>
      <c r="F1006" t="s">
        <v>9317</v>
      </c>
      <c r="G1006" s="11"/>
      <c r="H1006" s="11"/>
    </row>
    <row r="1007" spans="1:8" x14ac:dyDescent="0.2">
      <c r="A1007" t="str">
        <f t="shared" si="17"/>
        <v>RJ611Rupert Bear</v>
      </c>
      <c r="B1007" t="s">
        <v>76</v>
      </c>
      <c r="C1007" t="s">
        <v>9303</v>
      </c>
      <c r="D1007" t="s">
        <v>2041</v>
      </c>
      <c r="E1007" t="s">
        <v>2042</v>
      </c>
      <c r="F1007" t="s">
        <v>9318</v>
      </c>
      <c r="G1007" s="11"/>
      <c r="H1007" s="11"/>
    </row>
    <row r="1008" spans="1:8" x14ac:dyDescent="0.2">
      <c r="A1008" t="str">
        <f t="shared" si="17"/>
        <v>RJ611Special Care Baby Unit</v>
      </c>
      <c r="B1008" t="s">
        <v>76</v>
      </c>
      <c r="C1008" t="s">
        <v>9303</v>
      </c>
      <c r="D1008" t="s">
        <v>2041</v>
      </c>
      <c r="E1008" t="s">
        <v>2042</v>
      </c>
      <c r="F1008" t="s">
        <v>9150</v>
      </c>
      <c r="G1008" s="11" t="s">
        <v>9330</v>
      </c>
      <c r="H1008" s="11">
        <v>43766</v>
      </c>
    </row>
    <row r="1009" spans="1:8" x14ac:dyDescent="0.2">
      <c r="A1009" t="str">
        <f t="shared" si="17"/>
        <v>RJ611Wandle 1</v>
      </c>
      <c r="B1009" t="s">
        <v>76</v>
      </c>
      <c r="C1009" t="s">
        <v>9303</v>
      </c>
      <c r="D1009" t="s">
        <v>2041</v>
      </c>
      <c r="E1009" t="s">
        <v>2042</v>
      </c>
      <c r="F1009" t="s">
        <v>9319</v>
      </c>
      <c r="G1009" s="11" t="s">
        <v>9330</v>
      </c>
      <c r="H1009" s="11">
        <v>43766</v>
      </c>
    </row>
    <row r="1010" spans="1:8" x14ac:dyDescent="0.2">
      <c r="A1010" t="str">
        <f t="shared" si="17"/>
        <v>RJ611Wandle 2</v>
      </c>
      <c r="B1010" t="s">
        <v>76</v>
      </c>
      <c r="C1010" t="s">
        <v>9303</v>
      </c>
      <c r="D1010" t="s">
        <v>2041</v>
      </c>
      <c r="E1010" t="s">
        <v>2042</v>
      </c>
      <c r="F1010" t="s">
        <v>9320</v>
      </c>
      <c r="G1010" s="11" t="s">
        <v>9330</v>
      </c>
      <c r="H1010" s="11">
        <v>43766</v>
      </c>
    </row>
    <row r="1011" spans="1:8" x14ac:dyDescent="0.2">
      <c r="A1011" t="str">
        <f t="shared" si="17"/>
        <v>RJ611Wandle 3</v>
      </c>
      <c r="B1011" t="s">
        <v>76</v>
      </c>
      <c r="C1011" t="s">
        <v>9303</v>
      </c>
      <c r="D1011" t="s">
        <v>2041</v>
      </c>
      <c r="E1011" t="s">
        <v>2042</v>
      </c>
      <c r="F1011" t="s">
        <v>9321</v>
      </c>
      <c r="G1011" s="11" t="s">
        <v>9330</v>
      </c>
      <c r="H1011" s="11">
        <v>43766</v>
      </c>
    </row>
    <row r="1012" spans="1:8" x14ac:dyDescent="0.2">
      <c r="A1012" t="str">
        <f t="shared" si="17"/>
        <v>RX40ZLotus Ward</v>
      </c>
      <c r="B1012" t="s">
        <v>77</v>
      </c>
      <c r="C1012" t="s">
        <v>9322</v>
      </c>
      <c r="D1012" t="s">
        <v>14481</v>
      </c>
      <c r="E1012" t="s">
        <v>14482</v>
      </c>
      <c r="F1012" t="s">
        <v>14483</v>
      </c>
      <c r="G1012" s="11" t="s">
        <v>9330</v>
      </c>
      <c r="H1012" s="11">
        <v>43766</v>
      </c>
    </row>
    <row r="1013" spans="1:8" x14ac:dyDescent="0.2">
      <c r="A1013" t="str">
        <f t="shared" si="17"/>
        <v>RX40BCarleton Clinic</v>
      </c>
      <c r="B1013" t="s">
        <v>77</v>
      </c>
      <c r="C1013" t="s">
        <v>9322</v>
      </c>
      <c r="D1013" t="s">
        <v>6302</v>
      </c>
      <c r="E1013" t="s">
        <v>14229</v>
      </c>
      <c r="F1013" t="s">
        <v>14230</v>
      </c>
      <c r="G1013" s="11" t="s">
        <v>9330</v>
      </c>
      <c r="H1013" s="11">
        <v>43766</v>
      </c>
    </row>
    <row r="1014" spans="1:8" x14ac:dyDescent="0.2">
      <c r="A1014" t="str">
        <f t="shared" si="17"/>
        <v>RX438BROOKE HOUSE</v>
      </c>
      <c r="B1014" t="s">
        <v>77</v>
      </c>
      <c r="C1014" t="s">
        <v>9322</v>
      </c>
      <c r="D1014" t="s">
        <v>11617</v>
      </c>
      <c r="E1014" t="s">
        <v>6299</v>
      </c>
      <c r="F1014" t="s">
        <v>6299</v>
      </c>
      <c r="G1014" s="11" t="s">
        <v>9330</v>
      </c>
      <c r="H1014" s="11">
        <v>43766</v>
      </c>
    </row>
    <row r="1015" spans="1:8" x14ac:dyDescent="0.2">
      <c r="A1015" t="str">
        <f t="shared" si="17"/>
        <v>RX4FDAKENSIDE</v>
      </c>
      <c r="B1015" t="s">
        <v>77</v>
      </c>
      <c r="C1015" t="s">
        <v>9322</v>
      </c>
      <c r="D1015" t="s">
        <v>6300</v>
      </c>
      <c r="E1015" t="s">
        <v>6301</v>
      </c>
      <c r="F1015" t="s">
        <v>11618</v>
      </c>
      <c r="G1015" s="11" t="s">
        <v>9330</v>
      </c>
      <c r="H1015" s="11">
        <v>43766</v>
      </c>
    </row>
    <row r="1016" spans="1:8" x14ac:dyDescent="0.2">
      <c r="A1016" t="str">
        <f t="shared" si="17"/>
        <v>RX4FDCASTLESIDE</v>
      </c>
      <c r="B1016" t="s">
        <v>77</v>
      </c>
      <c r="C1016" t="s">
        <v>9322</v>
      </c>
      <c r="D1016" t="s">
        <v>6300</v>
      </c>
      <c r="E1016" t="s">
        <v>6301</v>
      </c>
      <c r="F1016" t="s">
        <v>11619</v>
      </c>
      <c r="G1016" s="11" t="s">
        <v>9330</v>
      </c>
      <c r="H1016" s="11">
        <v>43766</v>
      </c>
    </row>
    <row r="1017" spans="1:8" x14ac:dyDescent="0.2">
      <c r="A1017" t="str">
        <f t="shared" si="17"/>
        <v>RX40BEdenwood Unit 700 Learning Disability</v>
      </c>
      <c r="B1017" t="s">
        <v>77</v>
      </c>
      <c r="C1017" t="s">
        <v>9322</v>
      </c>
      <c r="D1017" t="s">
        <v>6302</v>
      </c>
      <c r="E1017" t="s">
        <v>2504</v>
      </c>
      <c r="F1017" t="s">
        <v>9323</v>
      </c>
      <c r="G1017" s="11" t="s">
        <v>9330</v>
      </c>
      <c r="H1017" s="11">
        <v>43766</v>
      </c>
    </row>
    <row r="1018" spans="1:8" x14ac:dyDescent="0.2">
      <c r="A1018" t="str">
        <f t="shared" si="17"/>
        <v>RX40BHadrian Ward 710 Adult Mental Illness</v>
      </c>
      <c r="B1018" t="s">
        <v>77</v>
      </c>
      <c r="C1018" t="s">
        <v>9322</v>
      </c>
      <c r="D1018" t="s">
        <v>6302</v>
      </c>
      <c r="E1018" t="s">
        <v>2504</v>
      </c>
      <c r="F1018" t="s">
        <v>9325</v>
      </c>
      <c r="G1018" s="11" t="s">
        <v>9330</v>
      </c>
      <c r="H1018" s="11">
        <v>43766</v>
      </c>
    </row>
    <row r="1019" spans="1:8" x14ac:dyDescent="0.2">
      <c r="A1019" t="str">
        <f t="shared" si="17"/>
        <v>RX40BOakwood Ward 710 Adult Mental Illness</v>
      </c>
      <c r="B1019" t="s">
        <v>77</v>
      </c>
      <c r="C1019" t="s">
        <v>9322</v>
      </c>
      <c r="D1019" t="s">
        <v>6302</v>
      </c>
      <c r="E1019" t="s">
        <v>2504</v>
      </c>
      <c r="F1019" t="s">
        <v>9326</v>
      </c>
      <c r="G1019" s="11" t="s">
        <v>9330</v>
      </c>
      <c r="H1019" s="11">
        <v>43766</v>
      </c>
    </row>
    <row r="1020" spans="1:8" x14ac:dyDescent="0.2">
      <c r="A1020" t="str">
        <f t="shared" si="17"/>
        <v>RX40BRowanwood 996 Psychiatric Intensive Care Unit</v>
      </c>
      <c r="B1020" t="s">
        <v>77</v>
      </c>
      <c r="C1020" t="s">
        <v>9322</v>
      </c>
      <c r="D1020" t="s">
        <v>6302</v>
      </c>
      <c r="E1020" t="s">
        <v>2504</v>
      </c>
      <c r="F1020" t="s">
        <v>9327</v>
      </c>
      <c r="G1020" s="11" t="s">
        <v>9330</v>
      </c>
      <c r="H1020" s="11">
        <v>43766</v>
      </c>
    </row>
    <row r="1021" spans="1:8" x14ac:dyDescent="0.2">
      <c r="A1021" t="str">
        <f t="shared" si="17"/>
        <v>RX40BRuskin Unit 715 Old Age Psyc</v>
      </c>
      <c r="B1021" t="s">
        <v>77</v>
      </c>
      <c r="C1021" t="s">
        <v>9322</v>
      </c>
      <c r="D1021" t="s">
        <v>6302</v>
      </c>
      <c r="E1021" t="s">
        <v>2504</v>
      </c>
      <c r="F1021" t="s">
        <v>9328</v>
      </c>
      <c r="G1021" s="11" t="s">
        <v>9330</v>
      </c>
      <c r="H1021" s="11">
        <v>43766</v>
      </c>
    </row>
    <row r="1022" spans="1:8" x14ac:dyDescent="0.2">
      <c r="A1022" t="str">
        <f t="shared" si="17"/>
        <v>RX461ELM HOUSE</v>
      </c>
      <c r="B1022" t="s">
        <v>77</v>
      </c>
      <c r="C1022" t="s">
        <v>9322</v>
      </c>
      <c r="D1022" t="s">
        <v>11620</v>
      </c>
      <c r="E1022" t="s">
        <v>6336</v>
      </c>
      <c r="F1022" t="s">
        <v>6336</v>
      </c>
      <c r="G1022" s="11" t="s">
        <v>9330</v>
      </c>
      <c r="H1022" s="11">
        <v>43766</v>
      </c>
    </row>
    <row r="1023" spans="1:8" x14ac:dyDescent="0.2">
      <c r="A1023" t="str">
        <f t="shared" si="17"/>
        <v>RX4CAFRASER HOUSE</v>
      </c>
      <c r="B1023" t="s">
        <v>77</v>
      </c>
      <c r="C1023" t="s">
        <v>9322</v>
      </c>
      <c r="D1023" t="s">
        <v>6339</v>
      </c>
      <c r="E1023" t="s">
        <v>6340</v>
      </c>
      <c r="F1023" t="s">
        <v>11621</v>
      </c>
      <c r="G1023" s="11" t="s">
        <v>9330</v>
      </c>
      <c r="H1023" s="11">
        <v>43766</v>
      </c>
    </row>
    <row r="1024" spans="1:8" x14ac:dyDescent="0.2">
      <c r="A1024" t="str">
        <f t="shared" si="17"/>
        <v>RX4CAREDBURN YPU</v>
      </c>
      <c r="B1024" t="s">
        <v>77</v>
      </c>
      <c r="C1024" t="s">
        <v>9322</v>
      </c>
      <c r="D1024" t="s">
        <v>6339</v>
      </c>
      <c r="E1024" t="s">
        <v>6340</v>
      </c>
      <c r="F1024" t="s">
        <v>11622</v>
      </c>
      <c r="G1024" s="11" t="s">
        <v>9330</v>
      </c>
      <c r="H1024" s="11">
        <v>43766</v>
      </c>
    </row>
    <row r="1025" spans="1:8" x14ac:dyDescent="0.2">
      <c r="A1025" t="str">
        <f t="shared" si="17"/>
        <v>RX4CASTEPHENSON HOUSE</v>
      </c>
      <c r="B1025" t="s">
        <v>77</v>
      </c>
      <c r="C1025" t="s">
        <v>9322</v>
      </c>
      <c r="D1025" t="s">
        <v>6339</v>
      </c>
      <c r="E1025" t="s">
        <v>6340</v>
      </c>
      <c r="F1025" t="s">
        <v>11623</v>
      </c>
      <c r="G1025" s="11" t="s">
        <v>9330</v>
      </c>
      <c r="H1025" s="11">
        <v>43766</v>
      </c>
    </row>
    <row r="1026" spans="1:8" x14ac:dyDescent="0.2">
      <c r="A1026" t="str">
        <f t="shared" si="17"/>
        <v>RX4Z3ALDERVALE - MEADOW VIEW</v>
      </c>
      <c r="B1026" t="s">
        <v>77</v>
      </c>
      <c r="C1026" t="s">
        <v>9322</v>
      </c>
      <c r="D1026" t="s">
        <v>6361</v>
      </c>
      <c r="E1026" t="s">
        <v>6362</v>
      </c>
      <c r="F1026" t="s">
        <v>11624</v>
      </c>
      <c r="G1026" s="11" t="s">
        <v>9330</v>
      </c>
      <c r="H1026" s="11">
        <v>43766</v>
      </c>
    </row>
    <row r="1027" spans="1:8" x14ac:dyDescent="0.2">
      <c r="A1027" t="str">
        <f t="shared" si="17"/>
        <v>RX4Z3BECKFIELD - DENE</v>
      </c>
      <c r="B1027" t="s">
        <v>77</v>
      </c>
      <c r="C1027" t="s">
        <v>9322</v>
      </c>
      <c r="D1027" t="s">
        <v>6361</v>
      </c>
      <c r="E1027" t="s">
        <v>6362</v>
      </c>
      <c r="F1027" t="s">
        <v>11625</v>
      </c>
      <c r="G1027" s="11" t="s">
        <v>9330</v>
      </c>
      <c r="H1027" s="11">
        <v>43766</v>
      </c>
    </row>
    <row r="1028" spans="1:8" x14ac:dyDescent="0.2">
      <c r="A1028" t="str">
        <f t="shared" si="17"/>
        <v>RX4Z3BRIDGEWELL - MILL COTTAGE</v>
      </c>
      <c r="B1028" t="s">
        <v>77</v>
      </c>
      <c r="C1028" t="s">
        <v>9322</v>
      </c>
      <c r="D1028" t="s">
        <v>6361</v>
      </c>
      <c r="E1028" t="s">
        <v>6362</v>
      </c>
      <c r="F1028" t="s">
        <v>11626</v>
      </c>
      <c r="G1028" s="11" t="s">
        <v>9330</v>
      </c>
      <c r="H1028" s="11">
        <v>43766</v>
      </c>
    </row>
    <row r="1029" spans="1:8" x14ac:dyDescent="0.2">
      <c r="A1029" t="str">
        <f t="shared" si="17"/>
        <v>RX4Z3CLEARBROOK - LOWER WILLOWS</v>
      </c>
      <c r="B1029" t="s">
        <v>77</v>
      </c>
      <c r="C1029" t="s">
        <v>9322</v>
      </c>
      <c r="D1029" t="s">
        <v>6361</v>
      </c>
      <c r="E1029" t="s">
        <v>6362</v>
      </c>
      <c r="F1029" t="s">
        <v>11627</v>
      </c>
      <c r="G1029" s="11" t="s">
        <v>9330</v>
      </c>
      <c r="H1029" s="11">
        <v>43766</v>
      </c>
    </row>
    <row r="1030" spans="1:8" x14ac:dyDescent="0.2">
      <c r="A1030" t="str">
        <f t="shared" si="17"/>
        <v>RX4Z3LONGVIEW - EAST WILLOWS</v>
      </c>
      <c r="B1030" t="s">
        <v>77</v>
      </c>
      <c r="C1030" t="s">
        <v>9322</v>
      </c>
      <c r="D1030" t="s">
        <v>6361</v>
      </c>
      <c r="E1030" t="s">
        <v>6362</v>
      </c>
      <c r="F1030" t="s">
        <v>11628</v>
      </c>
      <c r="G1030" s="11" t="s">
        <v>9330</v>
      </c>
      <c r="H1030" s="11">
        <v>43766</v>
      </c>
    </row>
    <row r="1031" spans="1:8" x14ac:dyDescent="0.2">
      <c r="A1031" t="str">
        <f t="shared" si="17"/>
        <v>RX4Z3SHOREDRIFT - BEDE 1</v>
      </c>
      <c r="B1031" t="s">
        <v>77</v>
      </c>
      <c r="C1031" t="s">
        <v>9322</v>
      </c>
      <c r="D1031" t="s">
        <v>6361</v>
      </c>
      <c r="E1031" t="s">
        <v>6362</v>
      </c>
      <c r="F1031" t="s">
        <v>11629</v>
      </c>
      <c r="G1031" s="11" t="s">
        <v>9330</v>
      </c>
      <c r="H1031" s="11">
        <v>43766</v>
      </c>
    </row>
    <row r="1032" spans="1:8" x14ac:dyDescent="0.2">
      <c r="A1032" t="str">
        <f t="shared" si="17"/>
        <v>RX4Z3SPRINGRISE - WEST WILLOWS</v>
      </c>
      <c r="B1032" t="s">
        <v>77</v>
      </c>
      <c r="C1032" t="s">
        <v>9322</v>
      </c>
      <c r="D1032" t="s">
        <v>6361</v>
      </c>
      <c r="E1032" t="s">
        <v>6362</v>
      </c>
      <c r="F1032" t="s">
        <v>11630</v>
      </c>
      <c r="G1032" s="11" t="s">
        <v>14231</v>
      </c>
      <c r="H1032" s="11">
        <v>43885</v>
      </c>
    </row>
    <row r="1033" spans="1:8" x14ac:dyDescent="0.2">
      <c r="A1033" t="str">
        <f t="shared" si="17"/>
        <v>RX4K2CLEADON - ROSEWOOD</v>
      </c>
      <c r="B1033" t="s">
        <v>77</v>
      </c>
      <c r="C1033" t="s">
        <v>9322</v>
      </c>
      <c r="D1033" t="s">
        <v>6372</v>
      </c>
      <c r="E1033" t="s">
        <v>6373</v>
      </c>
      <c r="F1033" t="s">
        <v>11631</v>
      </c>
      <c r="G1033" s="11"/>
      <c r="H1033" s="11"/>
    </row>
    <row r="1034" spans="1:8" x14ac:dyDescent="0.2">
      <c r="A1034" t="str">
        <f t="shared" si="17"/>
        <v>RX4K2MARSDEN</v>
      </c>
      <c r="B1034" t="s">
        <v>77</v>
      </c>
      <c r="C1034" t="s">
        <v>9322</v>
      </c>
      <c r="D1034" t="s">
        <v>6372</v>
      </c>
      <c r="E1034" t="s">
        <v>6373</v>
      </c>
      <c r="F1034" t="s">
        <v>11632</v>
      </c>
      <c r="G1034" s="11"/>
      <c r="H1034" s="11"/>
    </row>
    <row r="1035" spans="1:8" x14ac:dyDescent="0.2">
      <c r="A1035" t="str">
        <f t="shared" si="17"/>
        <v>RX4K2MOWBRAY</v>
      </c>
      <c r="B1035" t="s">
        <v>77</v>
      </c>
      <c r="C1035" t="s">
        <v>9322</v>
      </c>
      <c r="D1035" t="s">
        <v>6372</v>
      </c>
      <c r="E1035" t="s">
        <v>6373</v>
      </c>
      <c r="F1035" t="s">
        <v>11633</v>
      </c>
      <c r="G1035" s="11"/>
      <c r="H1035" s="11"/>
    </row>
    <row r="1036" spans="1:8" x14ac:dyDescent="0.2">
      <c r="A1036" t="str">
        <f t="shared" si="17"/>
        <v>RX4K2ROKER</v>
      </c>
      <c r="B1036" t="s">
        <v>77</v>
      </c>
      <c r="C1036" t="s">
        <v>9322</v>
      </c>
      <c r="D1036" t="s">
        <v>6372</v>
      </c>
      <c r="E1036" t="s">
        <v>6373</v>
      </c>
      <c r="F1036" t="s">
        <v>11634</v>
      </c>
      <c r="G1036" s="11"/>
      <c r="H1036" s="11"/>
    </row>
    <row r="1037" spans="1:8" x14ac:dyDescent="0.2">
      <c r="A1037" t="str">
        <f t="shared" si="17"/>
        <v>RX4E6COLLINGWOOD COURT</v>
      </c>
      <c r="B1037" t="s">
        <v>77</v>
      </c>
      <c r="C1037" t="s">
        <v>9322</v>
      </c>
      <c r="D1037" t="s">
        <v>6379</v>
      </c>
      <c r="E1037" t="s">
        <v>6380</v>
      </c>
      <c r="F1037" t="s">
        <v>11635</v>
      </c>
      <c r="G1037" s="11"/>
      <c r="H1037" s="11"/>
    </row>
    <row r="1038" spans="1:8" x14ac:dyDescent="0.2">
      <c r="A1038" t="str">
        <f t="shared" si="17"/>
        <v>RX4E6LOWRY</v>
      </c>
      <c r="B1038" t="s">
        <v>77</v>
      </c>
      <c r="C1038" t="s">
        <v>9322</v>
      </c>
      <c r="D1038" t="s">
        <v>6379</v>
      </c>
      <c r="E1038" t="s">
        <v>6380</v>
      </c>
      <c r="F1038" t="s">
        <v>11636</v>
      </c>
      <c r="G1038" s="11"/>
      <c r="H1038" s="11"/>
    </row>
    <row r="1039" spans="1:8" x14ac:dyDescent="0.2">
      <c r="A1039" t="str">
        <f t="shared" si="17"/>
        <v>RX4E6RADS AT GIBSIDE</v>
      </c>
      <c r="B1039" t="s">
        <v>77</v>
      </c>
      <c r="C1039" t="s">
        <v>9322</v>
      </c>
      <c r="D1039" t="s">
        <v>6379</v>
      </c>
      <c r="E1039" t="s">
        <v>6380</v>
      </c>
      <c r="F1039" t="s">
        <v>11637</v>
      </c>
      <c r="G1039" s="11"/>
      <c r="H1039" s="11"/>
    </row>
    <row r="1040" spans="1:8" x14ac:dyDescent="0.2">
      <c r="A1040" t="str">
        <f t="shared" si="17"/>
        <v>RX467KDU CHEVIOT</v>
      </c>
      <c r="B1040" t="s">
        <v>77</v>
      </c>
      <c r="C1040" t="s">
        <v>9322</v>
      </c>
      <c r="D1040" t="s">
        <v>6392</v>
      </c>
      <c r="E1040" t="s">
        <v>6393</v>
      </c>
      <c r="F1040" t="s">
        <v>11638</v>
      </c>
      <c r="G1040" s="11"/>
      <c r="H1040" s="11"/>
    </row>
    <row r="1041" spans="1:8" x14ac:dyDescent="0.2">
      <c r="A1041" t="str">
        <f t="shared" si="17"/>
        <v>RX467KDU LINDISFARNE</v>
      </c>
      <c r="B1041" t="s">
        <v>77</v>
      </c>
      <c r="C1041" t="s">
        <v>9322</v>
      </c>
      <c r="D1041" t="s">
        <v>6392</v>
      </c>
      <c r="E1041" t="s">
        <v>6393</v>
      </c>
      <c r="F1041" t="s">
        <v>11639</v>
      </c>
      <c r="G1041" s="11"/>
      <c r="H1041" s="11"/>
    </row>
    <row r="1042" spans="1:8" x14ac:dyDescent="0.2">
      <c r="A1042" t="str">
        <f t="shared" si="17"/>
        <v>RX467KDU WANSBECK</v>
      </c>
      <c r="B1042" t="s">
        <v>77</v>
      </c>
      <c r="C1042" t="s">
        <v>9322</v>
      </c>
      <c r="D1042" t="s">
        <v>6392</v>
      </c>
      <c r="E1042" t="s">
        <v>6393</v>
      </c>
      <c r="F1042" t="s">
        <v>11640</v>
      </c>
      <c r="G1042" s="11"/>
      <c r="H1042" s="11"/>
    </row>
    <row r="1043" spans="1:8" x14ac:dyDescent="0.2">
      <c r="A1043" t="str">
        <f t="shared" si="17"/>
        <v>RX467MITFORD</v>
      </c>
      <c r="B1043" t="s">
        <v>77</v>
      </c>
      <c r="C1043" t="s">
        <v>9322</v>
      </c>
      <c r="D1043" t="s">
        <v>6392</v>
      </c>
      <c r="E1043" t="s">
        <v>6393</v>
      </c>
      <c r="F1043" t="s">
        <v>11641</v>
      </c>
      <c r="G1043" s="11"/>
      <c r="H1043" s="11"/>
    </row>
    <row r="1044" spans="1:8" x14ac:dyDescent="0.2">
      <c r="A1044" t="str">
        <f t="shared" si="17"/>
        <v>RX467TWEED UNIT</v>
      </c>
      <c r="B1044" t="s">
        <v>77</v>
      </c>
      <c r="C1044" t="s">
        <v>9322</v>
      </c>
      <c r="D1044" t="s">
        <v>6392</v>
      </c>
      <c r="E1044" t="s">
        <v>6393</v>
      </c>
      <c r="F1044" t="s">
        <v>11642</v>
      </c>
      <c r="G1044" s="11"/>
      <c r="H1044" s="11"/>
    </row>
    <row r="1045" spans="1:8" x14ac:dyDescent="0.2">
      <c r="A1045" t="str">
        <f t="shared" si="17"/>
        <v>RX467TYNE UNIT</v>
      </c>
      <c r="B1045" t="s">
        <v>77</v>
      </c>
      <c r="C1045" t="s">
        <v>9322</v>
      </c>
      <c r="D1045" t="s">
        <v>6392</v>
      </c>
      <c r="E1045" t="s">
        <v>6393</v>
      </c>
      <c r="F1045" t="s">
        <v>11643</v>
      </c>
      <c r="G1045" s="11"/>
      <c r="H1045" s="11"/>
    </row>
    <row r="1046" spans="1:8" x14ac:dyDescent="0.2">
      <c r="A1046" t="str">
        <f t="shared" si="17"/>
        <v>RX41MWARD 31A</v>
      </c>
      <c r="B1046" t="s">
        <v>77</v>
      </c>
      <c r="C1046" t="s">
        <v>9322</v>
      </c>
      <c r="D1046" t="s">
        <v>6409</v>
      </c>
      <c r="E1046" t="s">
        <v>6410</v>
      </c>
      <c r="F1046" t="s">
        <v>9329</v>
      </c>
      <c r="G1046" s="11"/>
      <c r="H1046" s="11"/>
    </row>
    <row r="1047" spans="1:8" x14ac:dyDescent="0.2">
      <c r="A1047" t="str">
        <f t="shared" si="17"/>
        <v>RX4Y0ROSE LODGE</v>
      </c>
      <c r="B1047" t="s">
        <v>77</v>
      </c>
      <c r="C1047" t="s">
        <v>9322</v>
      </c>
      <c r="D1047" t="s">
        <v>9331</v>
      </c>
      <c r="E1047" t="s">
        <v>6418</v>
      </c>
      <c r="F1047" t="s">
        <v>6418</v>
      </c>
      <c r="G1047" s="11"/>
      <c r="H1047" s="11"/>
    </row>
    <row r="1048" spans="1:8" x14ac:dyDescent="0.2">
      <c r="A1048" t="str">
        <f t="shared" si="17"/>
        <v>RX4E2ALNMOUTH</v>
      </c>
      <c r="B1048" t="s">
        <v>77</v>
      </c>
      <c r="C1048" t="s">
        <v>9322</v>
      </c>
      <c r="D1048" t="s">
        <v>6439</v>
      </c>
      <c r="E1048" t="s">
        <v>6440</v>
      </c>
      <c r="F1048" t="s">
        <v>9332</v>
      </c>
      <c r="G1048" s="11"/>
      <c r="H1048" s="11"/>
    </row>
    <row r="1049" spans="1:8" x14ac:dyDescent="0.2">
      <c r="A1049" t="str">
        <f t="shared" si="17"/>
        <v>RX4E2BEADNELL</v>
      </c>
      <c r="B1049" t="s">
        <v>77</v>
      </c>
      <c r="C1049" t="s">
        <v>9322</v>
      </c>
      <c r="D1049" t="s">
        <v>6439</v>
      </c>
      <c r="E1049" t="s">
        <v>6440</v>
      </c>
      <c r="F1049" t="s">
        <v>9333</v>
      </c>
      <c r="G1049" s="11"/>
      <c r="H1049" s="11"/>
    </row>
    <row r="1050" spans="1:8" x14ac:dyDescent="0.2">
      <c r="A1050" t="str">
        <f t="shared" si="17"/>
        <v>RX4E2BLUEBELL COURT</v>
      </c>
      <c r="B1050" t="s">
        <v>77</v>
      </c>
      <c r="C1050" t="s">
        <v>9322</v>
      </c>
      <c r="D1050" t="s">
        <v>6439</v>
      </c>
      <c r="E1050" t="s">
        <v>6440</v>
      </c>
      <c r="F1050" t="s">
        <v>9334</v>
      </c>
      <c r="G1050" s="11"/>
      <c r="H1050" s="11"/>
    </row>
    <row r="1051" spans="1:8" x14ac:dyDescent="0.2">
      <c r="A1051" t="str">
        <f t="shared" si="17"/>
        <v>RX4E2EMBLETON</v>
      </c>
      <c r="B1051" t="s">
        <v>77</v>
      </c>
      <c r="C1051" t="s">
        <v>9322</v>
      </c>
      <c r="D1051" t="s">
        <v>6439</v>
      </c>
      <c r="E1051" t="s">
        <v>6440</v>
      </c>
      <c r="F1051" t="s">
        <v>9335</v>
      </c>
      <c r="G1051" s="11"/>
      <c r="H1051" s="11"/>
    </row>
    <row r="1052" spans="1:8" x14ac:dyDescent="0.2">
      <c r="A1052" t="str">
        <f t="shared" si="17"/>
        <v>RX4E2HAUXLEY</v>
      </c>
      <c r="B1052" t="s">
        <v>77</v>
      </c>
      <c r="C1052" t="s">
        <v>9322</v>
      </c>
      <c r="D1052" t="s">
        <v>6439</v>
      </c>
      <c r="E1052" t="s">
        <v>6440</v>
      </c>
      <c r="F1052" t="s">
        <v>9336</v>
      </c>
      <c r="G1052" s="11"/>
      <c r="H1052" s="11"/>
    </row>
    <row r="1053" spans="1:8" x14ac:dyDescent="0.2">
      <c r="A1053" t="str">
        <f t="shared" si="17"/>
        <v>RX4E2KINNERSLEY</v>
      </c>
      <c r="B1053" t="s">
        <v>77</v>
      </c>
      <c r="C1053" t="s">
        <v>9322</v>
      </c>
      <c r="D1053" t="s">
        <v>6439</v>
      </c>
      <c r="E1053" t="s">
        <v>6440</v>
      </c>
      <c r="F1053" t="s">
        <v>9337</v>
      </c>
      <c r="G1053" s="11"/>
      <c r="H1053" s="11"/>
    </row>
    <row r="1054" spans="1:8" x14ac:dyDescent="0.2">
      <c r="A1054" t="str">
        <f t="shared" si="17"/>
        <v>RX4E2NEWTON</v>
      </c>
      <c r="B1054" t="s">
        <v>77</v>
      </c>
      <c r="C1054" t="s">
        <v>9322</v>
      </c>
      <c r="D1054" t="s">
        <v>6439</v>
      </c>
      <c r="E1054" t="s">
        <v>6440</v>
      </c>
      <c r="F1054" t="s">
        <v>9338</v>
      </c>
      <c r="G1054" s="11"/>
      <c r="H1054" s="11"/>
    </row>
    <row r="1055" spans="1:8" x14ac:dyDescent="0.2">
      <c r="A1055" t="str">
        <f t="shared" si="17"/>
        <v>RX4E2WARKWORTH</v>
      </c>
      <c r="B1055" t="s">
        <v>77</v>
      </c>
      <c r="C1055" t="s">
        <v>9322</v>
      </c>
      <c r="D1055" t="s">
        <v>6439</v>
      </c>
      <c r="E1055" t="s">
        <v>6440</v>
      </c>
      <c r="F1055" t="s">
        <v>9339</v>
      </c>
      <c r="G1055" s="11"/>
      <c r="H1055" s="11"/>
    </row>
    <row r="1056" spans="1:8" x14ac:dyDescent="0.2">
      <c r="A1056" t="str">
        <f t="shared" si="17"/>
        <v>RX4E2WOODHORN</v>
      </c>
      <c r="B1056" t="s">
        <v>77</v>
      </c>
      <c r="C1056" t="s">
        <v>9322</v>
      </c>
      <c r="D1056" t="s">
        <v>6439</v>
      </c>
      <c r="E1056" t="s">
        <v>6440</v>
      </c>
      <c r="F1056" t="s">
        <v>9340</v>
      </c>
      <c r="G1056" s="11"/>
      <c r="H1056" s="11"/>
    </row>
    <row r="1057" spans="1:8" x14ac:dyDescent="0.2">
      <c r="A1057" t="str">
        <f t="shared" si="17"/>
        <v>RX4E4AIDAN</v>
      </c>
      <c r="B1057" t="s">
        <v>77</v>
      </c>
      <c r="C1057" t="s">
        <v>9322</v>
      </c>
      <c r="D1057" t="s">
        <v>6441</v>
      </c>
      <c r="E1057" t="s">
        <v>6442</v>
      </c>
      <c r="F1057" t="s">
        <v>9341</v>
      </c>
      <c r="G1057" s="11"/>
      <c r="H1057" s="11"/>
    </row>
    <row r="1058" spans="1:8" x14ac:dyDescent="0.2">
      <c r="A1058" t="str">
        <f t="shared" si="17"/>
        <v>RX4E4ASHBY</v>
      </c>
      <c r="B1058" t="s">
        <v>77</v>
      </c>
      <c r="C1058" t="s">
        <v>9322</v>
      </c>
      <c r="D1058" t="s">
        <v>6441</v>
      </c>
      <c r="E1058" t="s">
        <v>6442</v>
      </c>
      <c r="F1058" t="s">
        <v>9342</v>
      </c>
      <c r="G1058" s="11"/>
      <c r="H1058" s="11"/>
    </row>
    <row r="1059" spans="1:8" x14ac:dyDescent="0.2">
      <c r="A1059" t="str">
        <f t="shared" si="17"/>
        <v>RX4E4BEDE</v>
      </c>
      <c r="B1059" t="s">
        <v>77</v>
      </c>
      <c r="C1059" t="s">
        <v>9322</v>
      </c>
      <c r="D1059" t="s">
        <v>6441</v>
      </c>
      <c r="E1059" t="s">
        <v>6442</v>
      </c>
      <c r="F1059" t="s">
        <v>9343</v>
      </c>
      <c r="G1059" s="11"/>
      <c r="H1059" s="11"/>
    </row>
    <row r="1060" spans="1:8" x14ac:dyDescent="0.2">
      <c r="A1060" t="str">
        <f t="shared" si="17"/>
        <v>RX4E4CUTHBERT</v>
      </c>
      <c r="B1060" t="s">
        <v>77</v>
      </c>
      <c r="C1060" t="s">
        <v>9322</v>
      </c>
      <c r="D1060" t="s">
        <v>6441</v>
      </c>
      <c r="E1060" t="s">
        <v>6442</v>
      </c>
      <c r="F1060" t="s">
        <v>9344</v>
      </c>
      <c r="G1060" s="11"/>
      <c r="H1060" s="11"/>
    </row>
    <row r="1061" spans="1:8" x14ac:dyDescent="0.2">
      <c r="A1061" t="str">
        <f t="shared" si="17"/>
        <v>RX4E4LENNOX</v>
      </c>
      <c r="B1061" t="s">
        <v>77</v>
      </c>
      <c r="C1061" t="s">
        <v>9322</v>
      </c>
      <c r="D1061" t="s">
        <v>6441</v>
      </c>
      <c r="E1061" t="s">
        <v>6442</v>
      </c>
      <c r="F1061" t="s">
        <v>9345</v>
      </c>
      <c r="G1061" s="11"/>
      <c r="H1061" s="11"/>
    </row>
    <row r="1062" spans="1:8" x14ac:dyDescent="0.2">
      <c r="A1062" t="str">
        <f t="shared" si="17"/>
        <v>RX4E4OSWIN</v>
      </c>
      <c r="B1062" t="s">
        <v>77</v>
      </c>
      <c r="C1062" t="s">
        <v>9322</v>
      </c>
      <c r="D1062" t="s">
        <v>6441</v>
      </c>
      <c r="E1062" t="s">
        <v>6442</v>
      </c>
      <c r="F1062" t="s">
        <v>9346</v>
      </c>
      <c r="G1062" s="11"/>
      <c r="H1062" s="11"/>
    </row>
    <row r="1063" spans="1:8" x14ac:dyDescent="0.2">
      <c r="A1063" t="str">
        <f t="shared" si="17"/>
        <v>RX4E4WILLOW VIEW</v>
      </c>
      <c r="B1063" t="s">
        <v>77</v>
      </c>
      <c r="C1063" t="s">
        <v>9322</v>
      </c>
      <c r="D1063" t="s">
        <v>6441</v>
      </c>
      <c r="E1063" t="s">
        <v>6442</v>
      </c>
      <c r="F1063" t="s">
        <v>9347</v>
      </c>
      <c r="G1063" s="11"/>
      <c r="H1063" s="11"/>
    </row>
    <row r="1064" spans="1:8" x14ac:dyDescent="0.2">
      <c r="A1064" t="str">
        <f t="shared" si="17"/>
        <v>RX442FELLSIDE</v>
      </c>
      <c r="B1064" t="s">
        <v>77</v>
      </c>
      <c r="C1064" t="s">
        <v>9322</v>
      </c>
      <c r="D1064" t="s">
        <v>6460</v>
      </c>
      <c r="E1064" t="s">
        <v>6461</v>
      </c>
      <c r="F1064" t="s">
        <v>9348</v>
      </c>
      <c r="G1064" s="11"/>
      <c r="H1064" s="11"/>
    </row>
    <row r="1065" spans="1:8" x14ac:dyDescent="0.2">
      <c r="A1065" t="str">
        <f t="shared" si="17"/>
        <v>RX442LAMESLEY</v>
      </c>
      <c r="B1065" t="s">
        <v>77</v>
      </c>
      <c r="C1065" t="s">
        <v>9322</v>
      </c>
      <c r="D1065" t="s">
        <v>6460</v>
      </c>
      <c r="E1065" t="s">
        <v>6461</v>
      </c>
      <c r="F1065" t="s">
        <v>9349</v>
      </c>
      <c r="G1065" s="11"/>
      <c r="H1065" s="11"/>
    </row>
    <row r="1066" spans="1:8" x14ac:dyDescent="0.2">
      <c r="A1066" t="str">
        <f t="shared" si="17"/>
        <v>RX4W4WALKERGATE WARD 1</v>
      </c>
      <c r="B1066" t="s">
        <v>77</v>
      </c>
      <c r="C1066" t="s">
        <v>9322</v>
      </c>
      <c r="D1066" t="s">
        <v>6464</v>
      </c>
      <c r="E1066" t="s">
        <v>6465</v>
      </c>
      <c r="F1066" t="s">
        <v>9350</v>
      </c>
      <c r="G1066" s="11"/>
      <c r="H1066" s="11"/>
    </row>
    <row r="1067" spans="1:8" x14ac:dyDescent="0.2">
      <c r="A1067" t="str">
        <f t="shared" si="17"/>
        <v>RX4W4WALKERGATE WARD 2</v>
      </c>
      <c r="B1067" t="s">
        <v>77</v>
      </c>
      <c r="C1067" t="s">
        <v>9322</v>
      </c>
      <c r="D1067" t="s">
        <v>6464</v>
      </c>
      <c r="E1067" t="s">
        <v>6465</v>
      </c>
      <c r="F1067" t="s">
        <v>9351</v>
      </c>
      <c r="G1067" s="11"/>
      <c r="H1067" s="11"/>
    </row>
    <row r="1068" spans="1:8" x14ac:dyDescent="0.2">
      <c r="A1068" t="str">
        <f t="shared" ref="A1068:A1131" si="18">CONCATENATE(D1068,F1068)</f>
        <v>RX4W4WALKERGATE WARD 3</v>
      </c>
      <c r="B1068" t="s">
        <v>77</v>
      </c>
      <c r="C1068" t="s">
        <v>9322</v>
      </c>
      <c r="D1068" t="s">
        <v>6464</v>
      </c>
      <c r="E1068" t="s">
        <v>6465</v>
      </c>
      <c r="F1068" t="s">
        <v>9352</v>
      </c>
      <c r="G1068" s="11" t="s">
        <v>14503</v>
      </c>
      <c r="H1068" s="11"/>
    </row>
    <row r="1069" spans="1:8" x14ac:dyDescent="0.2">
      <c r="A1069" t="str">
        <f t="shared" si="18"/>
        <v>RX4W4WALKERGATE WARD 4</v>
      </c>
      <c r="B1069" t="s">
        <v>77</v>
      </c>
      <c r="C1069" t="s">
        <v>9322</v>
      </c>
      <c r="D1069" t="s">
        <v>6464</v>
      </c>
      <c r="E1069" t="s">
        <v>6465</v>
      </c>
      <c r="F1069" t="s">
        <v>9353</v>
      </c>
      <c r="G1069" s="11" t="s">
        <v>14503</v>
      </c>
      <c r="H1069" s="11"/>
    </row>
    <row r="1070" spans="1:8" x14ac:dyDescent="0.2">
      <c r="A1070" t="str">
        <f t="shared" si="18"/>
        <v>RX40PYewdale Ward</v>
      </c>
      <c r="B1070" t="s">
        <v>77</v>
      </c>
      <c r="C1070" t="s">
        <v>9322</v>
      </c>
      <c r="D1070" t="s">
        <v>14232</v>
      </c>
      <c r="E1070" t="s">
        <v>6486</v>
      </c>
      <c r="F1070" t="s">
        <v>14233</v>
      </c>
      <c r="G1070" s="11" t="s">
        <v>14503</v>
      </c>
      <c r="H1070" s="11"/>
    </row>
    <row r="1071" spans="1:8" x14ac:dyDescent="0.2">
      <c r="A1071" t="str">
        <f t="shared" si="18"/>
        <v>RN707Beech</v>
      </c>
      <c r="B1071" t="s">
        <v>78</v>
      </c>
      <c r="C1071" t="s">
        <v>9354</v>
      </c>
      <c r="D1071" t="s">
        <v>2478</v>
      </c>
      <c r="E1071" t="s">
        <v>2479</v>
      </c>
      <c r="F1071" t="s">
        <v>8455</v>
      </c>
      <c r="G1071" s="11" t="s">
        <v>14503</v>
      </c>
      <c r="H1071" s="11"/>
    </row>
    <row r="1072" spans="1:8" x14ac:dyDescent="0.2">
      <c r="A1072" t="str">
        <f t="shared" si="18"/>
        <v>RN707Cherry</v>
      </c>
      <c r="B1072" t="s">
        <v>78</v>
      </c>
      <c r="C1072" t="s">
        <v>9354</v>
      </c>
      <c r="D1072" t="s">
        <v>2478</v>
      </c>
      <c r="E1072" t="s">
        <v>2479</v>
      </c>
      <c r="F1072" t="s">
        <v>8394</v>
      </c>
      <c r="G1072" s="11"/>
      <c r="H1072" s="11"/>
    </row>
    <row r="1073" spans="1:8" x14ac:dyDescent="0.2">
      <c r="A1073" t="str">
        <f t="shared" si="18"/>
        <v>RN707Chestnut</v>
      </c>
      <c r="B1073" t="s">
        <v>78</v>
      </c>
      <c r="C1073" t="s">
        <v>9354</v>
      </c>
      <c r="D1073" t="s">
        <v>2478</v>
      </c>
      <c r="E1073" t="s">
        <v>2479</v>
      </c>
      <c r="F1073" t="s">
        <v>9355</v>
      </c>
      <c r="G1073" s="11"/>
      <c r="H1073" s="11"/>
    </row>
    <row r="1074" spans="1:8" x14ac:dyDescent="0.2">
      <c r="A1074" t="str">
        <f t="shared" si="18"/>
        <v>RN707Ebony</v>
      </c>
      <c r="B1074" t="s">
        <v>78</v>
      </c>
      <c r="C1074" t="s">
        <v>9354</v>
      </c>
      <c r="D1074" t="s">
        <v>2478</v>
      </c>
      <c r="E1074" t="s">
        <v>2479</v>
      </c>
      <c r="F1074" t="s">
        <v>9356</v>
      </c>
      <c r="G1074" s="11"/>
      <c r="H1074" s="11"/>
    </row>
    <row r="1075" spans="1:8" x14ac:dyDescent="0.2">
      <c r="A1075" t="str">
        <f t="shared" si="18"/>
        <v>RN707Elm Court</v>
      </c>
      <c r="B1075" t="s">
        <v>78</v>
      </c>
      <c r="C1075" t="s">
        <v>9354</v>
      </c>
      <c r="D1075" t="s">
        <v>2478</v>
      </c>
      <c r="E1075" t="s">
        <v>2479</v>
      </c>
      <c r="F1075" t="s">
        <v>9357</v>
      </c>
      <c r="G1075" s="11"/>
      <c r="H1075" s="11"/>
    </row>
    <row r="1076" spans="1:8" x14ac:dyDescent="0.2">
      <c r="A1076" t="str">
        <f t="shared" si="18"/>
        <v>RN707ITU</v>
      </c>
      <c r="B1076" t="s">
        <v>78</v>
      </c>
      <c r="C1076" t="s">
        <v>9354</v>
      </c>
      <c r="D1076" t="s">
        <v>2478</v>
      </c>
      <c r="E1076" t="s">
        <v>2479</v>
      </c>
      <c r="F1076" t="s">
        <v>8398</v>
      </c>
      <c r="G1076" s="11" t="s">
        <v>14503</v>
      </c>
      <c r="H1076" s="11"/>
    </row>
    <row r="1077" spans="1:8" x14ac:dyDescent="0.2">
      <c r="A1077" t="str">
        <f t="shared" si="18"/>
        <v>RN707Juniper</v>
      </c>
      <c r="B1077" t="s">
        <v>78</v>
      </c>
      <c r="C1077" t="s">
        <v>9354</v>
      </c>
      <c r="D1077" t="s">
        <v>2478</v>
      </c>
      <c r="E1077" t="s">
        <v>2479</v>
      </c>
      <c r="F1077" t="s">
        <v>8497</v>
      </c>
      <c r="G1077" s="11"/>
      <c r="H1077" s="11"/>
    </row>
    <row r="1078" spans="1:8" x14ac:dyDescent="0.2">
      <c r="A1078" t="str">
        <f t="shared" si="18"/>
        <v>RN707Laurel</v>
      </c>
      <c r="B1078" t="s">
        <v>78</v>
      </c>
      <c r="C1078" t="s">
        <v>9354</v>
      </c>
      <c r="D1078" t="s">
        <v>2478</v>
      </c>
      <c r="E1078" t="s">
        <v>2479</v>
      </c>
      <c r="F1078" t="s">
        <v>8707</v>
      </c>
      <c r="G1078" s="11" t="s">
        <v>14503</v>
      </c>
      <c r="H1078" s="11"/>
    </row>
    <row r="1079" spans="1:8" x14ac:dyDescent="0.2">
      <c r="A1079" t="str">
        <f t="shared" si="18"/>
        <v>RN707Linden</v>
      </c>
      <c r="B1079" t="s">
        <v>78</v>
      </c>
      <c r="C1079" t="s">
        <v>9354</v>
      </c>
      <c r="D1079" t="s">
        <v>2478</v>
      </c>
      <c r="E1079" t="s">
        <v>2479</v>
      </c>
      <c r="F1079" t="s">
        <v>9358</v>
      </c>
      <c r="G1079" s="11"/>
      <c r="H1079" s="11"/>
    </row>
    <row r="1080" spans="1:8" x14ac:dyDescent="0.2">
      <c r="A1080" t="str">
        <f t="shared" si="18"/>
        <v>RN707Maple</v>
      </c>
      <c r="B1080" t="s">
        <v>78</v>
      </c>
      <c r="C1080" t="s">
        <v>9354</v>
      </c>
      <c r="D1080" t="s">
        <v>2478</v>
      </c>
      <c r="E1080" t="s">
        <v>2479</v>
      </c>
      <c r="F1080" t="s">
        <v>8402</v>
      </c>
      <c r="G1080" s="11"/>
      <c r="H1080" s="11"/>
    </row>
    <row r="1081" spans="1:8" x14ac:dyDescent="0.2">
      <c r="A1081" t="str">
        <f t="shared" si="18"/>
        <v>RN707Maternity Staffing</v>
      </c>
      <c r="B1081" t="s">
        <v>78</v>
      </c>
      <c r="C1081" t="s">
        <v>9354</v>
      </c>
      <c r="D1081" t="s">
        <v>2478</v>
      </c>
      <c r="E1081" t="s">
        <v>2479</v>
      </c>
      <c r="F1081" t="s">
        <v>9359</v>
      </c>
      <c r="G1081" s="11"/>
      <c r="H1081" s="11"/>
    </row>
    <row r="1082" spans="1:8" x14ac:dyDescent="0.2">
      <c r="A1082" t="str">
        <f t="shared" si="18"/>
        <v>RN707Mulberry</v>
      </c>
      <c r="B1082" t="s">
        <v>78</v>
      </c>
      <c r="C1082" t="s">
        <v>9354</v>
      </c>
      <c r="D1082" t="s">
        <v>2478</v>
      </c>
      <c r="E1082" t="s">
        <v>2479</v>
      </c>
      <c r="F1082" t="s">
        <v>9360</v>
      </c>
      <c r="G1082" s="11"/>
      <c r="H1082" s="11"/>
    </row>
    <row r="1083" spans="1:8" x14ac:dyDescent="0.2">
      <c r="A1083" t="str">
        <f t="shared" si="18"/>
        <v>RN707Palm</v>
      </c>
      <c r="B1083" t="s">
        <v>78</v>
      </c>
      <c r="C1083" t="s">
        <v>9354</v>
      </c>
      <c r="D1083" t="s">
        <v>2478</v>
      </c>
      <c r="E1083" t="s">
        <v>2479</v>
      </c>
      <c r="F1083" t="s">
        <v>9361</v>
      </c>
      <c r="G1083" s="11"/>
      <c r="H1083" s="11"/>
    </row>
    <row r="1084" spans="1:8" x14ac:dyDescent="0.2">
      <c r="A1084" t="str">
        <f t="shared" si="18"/>
        <v>RN707QMH Inpatients</v>
      </c>
      <c r="B1084" t="s">
        <v>78</v>
      </c>
      <c r="C1084" t="s">
        <v>9354</v>
      </c>
      <c r="D1084" t="s">
        <v>2478</v>
      </c>
      <c r="E1084" t="s">
        <v>2479</v>
      </c>
      <c r="F1084" t="s">
        <v>9362</v>
      </c>
      <c r="G1084" s="11"/>
      <c r="H1084" s="11"/>
    </row>
    <row r="1085" spans="1:8" x14ac:dyDescent="0.2">
      <c r="A1085" t="str">
        <f t="shared" si="18"/>
        <v>RN707Redwood</v>
      </c>
      <c r="B1085" t="s">
        <v>78</v>
      </c>
      <c r="C1085" t="s">
        <v>9354</v>
      </c>
      <c r="D1085" t="s">
        <v>2478</v>
      </c>
      <c r="E1085" t="s">
        <v>2479</v>
      </c>
      <c r="F1085" t="s">
        <v>9363</v>
      </c>
      <c r="G1085" s="11"/>
      <c r="H1085" s="11"/>
    </row>
    <row r="1086" spans="1:8" x14ac:dyDescent="0.2">
      <c r="A1086" t="str">
        <f t="shared" si="18"/>
        <v>RN707Rosewood</v>
      </c>
      <c r="B1086" t="s">
        <v>78</v>
      </c>
      <c r="C1086" t="s">
        <v>9354</v>
      </c>
      <c r="D1086" t="s">
        <v>2478</v>
      </c>
      <c r="E1086" t="s">
        <v>2479</v>
      </c>
      <c r="F1086" t="s">
        <v>9156</v>
      </c>
      <c r="G1086" s="11"/>
      <c r="H1086" s="11"/>
    </row>
    <row r="1087" spans="1:8" x14ac:dyDescent="0.2">
      <c r="A1087" t="str">
        <f t="shared" si="18"/>
        <v>RN707Rowan</v>
      </c>
      <c r="B1087" t="s">
        <v>78</v>
      </c>
      <c r="C1087" t="s">
        <v>9354</v>
      </c>
      <c r="D1087" t="s">
        <v>2478</v>
      </c>
      <c r="E1087" t="s">
        <v>2479</v>
      </c>
      <c r="F1087" t="s">
        <v>9364</v>
      </c>
      <c r="G1087" s="11"/>
      <c r="H1087" s="11"/>
    </row>
    <row r="1088" spans="1:8" x14ac:dyDescent="0.2">
      <c r="A1088" t="str">
        <f t="shared" si="18"/>
        <v>RN707Spruce</v>
      </c>
      <c r="B1088" t="s">
        <v>78</v>
      </c>
      <c r="C1088" t="s">
        <v>9354</v>
      </c>
      <c r="D1088" t="s">
        <v>2478</v>
      </c>
      <c r="E1088" t="s">
        <v>2479</v>
      </c>
      <c r="F1088" t="s">
        <v>9365</v>
      </c>
      <c r="G1088" s="11"/>
      <c r="H1088" s="11"/>
    </row>
    <row r="1089" spans="1:8" x14ac:dyDescent="0.2">
      <c r="A1089" t="str">
        <f t="shared" si="18"/>
        <v>RN707Walnut</v>
      </c>
      <c r="B1089" t="s">
        <v>78</v>
      </c>
      <c r="C1089" t="s">
        <v>9354</v>
      </c>
      <c r="D1089" t="s">
        <v>2478</v>
      </c>
      <c r="E1089" t="s">
        <v>2479</v>
      </c>
      <c r="F1089" t="s">
        <v>9366</v>
      </c>
      <c r="G1089" s="11"/>
      <c r="H1089" s="11"/>
    </row>
    <row r="1090" spans="1:8" x14ac:dyDescent="0.2">
      <c r="A1090" t="str">
        <f t="shared" si="18"/>
        <v>RN707Willow</v>
      </c>
      <c r="B1090" t="s">
        <v>78</v>
      </c>
      <c r="C1090" t="s">
        <v>9354</v>
      </c>
      <c r="D1090" t="s">
        <v>2478</v>
      </c>
      <c r="E1090" t="s">
        <v>2479</v>
      </c>
      <c r="F1090" t="s">
        <v>9206</v>
      </c>
      <c r="G1090" s="11"/>
      <c r="H1090" s="11"/>
    </row>
    <row r="1091" spans="1:8" x14ac:dyDescent="0.2">
      <c r="A1091" t="str">
        <f t="shared" si="18"/>
        <v>RY8AKHILLSIDE</v>
      </c>
      <c r="B1091" t="s">
        <v>79</v>
      </c>
      <c r="C1091" t="s">
        <v>9367</v>
      </c>
      <c r="D1091" t="s">
        <v>7697</v>
      </c>
      <c r="E1091" t="s">
        <v>7698</v>
      </c>
      <c r="F1091" t="s">
        <v>9368</v>
      </c>
      <c r="G1091" s="11"/>
      <c r="H1091" s="11"/>
    </row>
    <row r="1092" spans="1:8" x14ac:dyDescent="0.2">
      <c r="A1092" t="str">
        <f t="shared" si="18"/>
        <v>RY8AKVALLEY VIEW</v>
      </c>
      <c r="B1092" t="s">
        <v>79</v>
      </c>
      <c r="C1092" t="s">
        <v>9367</v>
      </c>
      <c r="D1092" t="s">
        <v>7697</v>
      </c>
      <c r="E1092" t="s">
        <v>7698</v>
      </c>
      <c r="F1092" t="s">
        <v>9369</v>
      </c>
      <c r="G1092" s="11"/>
      <c r="H1092" s="11"/>
    </row>
    <row r="1093" spans="1:8" x14ac:dyDescent="0.2">
      <c r="A1093" t="str">
        <f t="shared" si="18"/>
        <v>RY8DEBARON</v>
      </c>
      <c r="B1093" t="s">
        <v>79</v>
      </c>
      <c r="C1093" t="s">
        <v>9367</v>
      </c>
      <c r="D1093" t="s">
        <v>7699</v>
      </c>
      <c r="E1093" t="s">
        <v>7700</v>
      </c>
      <c r="F1093" t="s">
        <v>9370</v>
      </c>
      <c r="G1093" s="11"/>
      <c r="H1093" s="11"/>
    </row>
    <row r="1094" spans="1:8" x14ac:dyDescent="0.2">
      <c r="A1094" t="str">
        <f t="shared" si="18"/>
        <v>RY8NWFENTON</v>
      </c>
      <c r="B1094" t="s">
        <v>79</v>
      </c>
      <c r="C1094" t="s">
        <v>9367</v>
      </c>
      <c r="D1094" t="s">
        <v>7711</v>
      </c>
      <c r="E1094" t="s">
        <v>7712</v>
      </c>
      <c r="F1094" t="s">
        <v>9371</v>
      </c>
      <c r="G1094" s="11"/>
      <c r="H1094" s="11"/>
    </row>
    <row r="1095" spans="1:8" x14ac:dyDescent="0.2">
      <c r="A1095" t="str">
        <f t="shared" si="18"/>
        <v>RY8NRALTON</v>
      </c>
      <c r="B1095" t="s">
        <v>79</v>
      </c>
      <c r="C1095" t="s">
        <v>9367</v>
      </c>
      <c r="D1095" t="s">
        <v>7713</v>
      </c>
      <c r="E1095" t="s">
        <v>7714</v>
      </c>
      <c r="F1095" t="s">
        <v>9372</v>
      </c>
      <c r="G1095" s="11"/>
      <c r="H1095" s="11"/>
    </row>
    <row r="1096" spans="1:8" x14ac:dyDescent="0.2">
      <c r="A1096" t="str">
        <f t="shared" si="18"/>
        <v>RY8RHHEANOR MANNERS</v>
      </c>
      <c r="B1096" t="s">
        <v>79</v>
      </c>
      <c r="C1096" t="s">
        <v>9367</v>
      </c>
      <c r="D1096" t="s">
        <v>7752</v>
      </c>
      <c r="E1096" t="s">
        <v>7753</v>
      </c>
      <c r="F1096" t="s">
        <v>9373</v>
      </c>
      <c r="G1096" s="11"/>
      <c r="H1096" s="11"/>
    </row>
    <row r="1097" spans="1:8" x14ac:dyDescent="0.2">
      <c r="A1097" t="str">
        <f t="shared" si="18"/>
        <v>RY8RHHOPEWELL</v>
      </c>
      <c r="B1097" t="s">
        <v>79</v>
      </c>
      <c r="C1097" t="s">
        <v>9367</v>
      </c>
      <c r="D1097" t="s">
        <v>7752</v>
      </c>
      <c r="E1097" t="s">
        <v>7753</v>
      </c>
      <c r="F1097" t="s">
        <v>9374</v>
      </c>
      <c r="G1097" s="11"/>
      <c r="H1097" s="11"/>
    </row>
    <row r="1098" spans="1:8" x14ac:dyDescent="0.2">
      <c r="A1098" t="str">
        <f t="shared" si="18"/>
        <v>RY8DGBUTTERLEY</v>
      </c>
      <c r="B1098" t="s">
        <v>79</v>
      </c>
      <c r="C1098" t="s">
        <v>9367</v>
      </c>
      <c r="D1098" t="s">
        <v>7792</v>
      </c>
      <c r="E1098" t="s">
        <v>6699</v>
      </c>
      <c r="F1098" t="s">
        <v>9375</v>
      </c>
      <c r="G1098" s="11"/>
      <c r="H1098" s="11"/>
    </row>
    <row r="1099" spans="1:8" x14ac:dyDescent="0.2">
      <c r="A1099" t="str">
        <f t="shared" si="18"/>
        <v>RY87VOKEOVER</v>
      </c>
      <c r="B1099" t="s">
        <v>79</v>
      </c>
      <c r="C1099" t="s">
        <v>9367</v>
      </c>
      <c r="D1099" t="s">
        <v>7799</v>
      </c>
      <c r="E1099" t="s">
        <v>7800</v>
      </c>
      <c r="F1099" t="s">
        <v>9376</v>
      </c>
      <c r="G1099" s="11"/>
      <c r="H1099" s="11"/>
    </row>
    <row r="1100" spans="1:8" x14ac:dyDescent="0.2">
      <c r="A1100" t="str">
        <f t="shared" si="18"/>
        <v>RY8AJWalton Unit</v>
      </c>
      <c r="B1100" t="s">
        <v>79</v>
      </c>
      <c r="C1100" t="s">
        <v>9367</v>
      </c>
      <c r="D1100" t="s">
        <v>7817</v>
      </c>
      <c r="E1100" t="s">
        <v>1473</v>
      </c>
      <c r="F1100" t="s">
        <v>9377</v>
      </c>
      <c r="G1100" s="11"/>
      <c r="H1100" s="11"/>
    </row>
    <row r="1101" spans="1:8" x14ac:dyDescent="0.2">
      <c r="A1101" t="str">
        <f t="shared" si="18"/>
        <v>RXMT4AUDREY HOUSE RESIDENTIAL REHABILITATION</v>
      </c>
      <c r="B1101" t="s">
        <v>80</v>
      </c>
      <c r="C1101" t="s">
        <v>9378</v>
      </c>
      <c r="D1101" t="s">
        <v>6662</v>
      </c>
      <c r="E1101" t="s">
        <v>14858</v>
      </c>
      <c r="F1101" t="s">
        <v>9379</v>
      </c>
      <c r="G1101" s="11"/>
      <c r="H1101" s="11"/>
    </row>
    <row r="1102" spans="1:8" x14ac:dyDescent="0.2">
      <c r="A1102" t="str">
        <f t="shared" si="18"/>
        <v>RXMT4CHILD BEARING INPATIENT</v>
      </c>
      <c r="B1102" t="s">
        <v>80</v>
      </c>
      <c r="C1102" t="s">
        <v>9378</v>
      </c>
      <c r="D1102" t="s">
        <v>6662</v>
      </c>
      <c r="E1102" t="s">
        <v>14858</v>
      </c>
      <c r="F1102" t="s">
        <v>9380</v>
      </c>
      <c r="G1102" s="11"/>
      <c r="H1102" s="11"/>
    </row>
    <row r="1103" spans="1:8" x14ac:dyDescent="0.2">
      <c r="A1103" t="str">
        <f t="shared" si="18"/>
        <v>RXMT4CTC RESIDENTIAL REHABILITATION</v>
      </c>
      <c r="B1103" t="s">
        <v>80</v>
      </c>
      <c r="C1103" t="s">
        <v>9378</v>
      </c>
      <c r="D1103" t="s">
        <v>6662</v>
      </c>
      <c r="E1103" t="s">
        <v>14858</v>
      </c>
      <c r="F1103" t="s">
        <v>9381</v>
      </c>
      <c r="G1103" s="11"/>
      <c r="H1103" s="11"/>
    </row>
    <row r="1104" spans="1:8" x14ac:dyDescent="0.2">
      <c r="A1104" t="str">
        <f t="shared" si="18"/>
        <v>RXMT4DOVE</v>
      </c>
      <c r="B1104" t="s">
        <v>80</v>
      </c>
      <c r="C1104" t="s">
        <v>9378</v>
      </c>
      <c r="D1104" t="s">
        <v>6662</v>
      </c>
      <c r="E1104" t="s">
        <v>14858</v>
      </c>
      <c r="F1104" t="s">
        <v>14859</v>
      </c>
      <c r="G1104" s="11"/>
      <c r="H1104" s="11"/>
    </row>
    <row r="1105" spans="1:8" x14ac:dyDescent="0.2">
      <c r="A1105" t="str">
        <f t="shared" si="18"/>
        <v>RXMT4KINGFISHER HOUSE</v>
      </c>
      <c r="B1105" t="s">
        <v>80</v>
      </c>
      <c r="C1105" t="s">
        <v>9378</v>
      </c>
      <c r="D1105" t="s">
        <v>6662</v>
      </c>
      <c r="E1105" t="s">
        <v>14858</v>
      </c>
      <c r="F1105" t="s">
        <v>14862</v>
      </c>
      <c r="G1105" s="11"/>
      <c r="H1105" s="11"/>
    </row>
    <row r="1106" spans="1:8" x14ac:dyDescent="0.2">
      <c r="A1106" t="str">
        <f t="shared" si="18"/>
        <v>RXMT4KINGSWAY CUBLEY COURT - FEMALE</v>
      </c>
      <c r="B1106" t="s">
        <v>80</v>
      </c>
      <c r="C1106" t="s">
        <v>9378</v>
      </c>
      <c r="D1106" t="s">
        <v>6662</v>
      </c>
      <c r="E1106" t="s">
        <v>14858</v>
      </c>
      <c r="F1106" t="s">
        <v>9382</v>
      </c>
      <c r="G1106" s="11"/>
      <c r="H1106" s="11"/>
    </row>
    <row r="1107" spans="1:8" x14ac:dyDescent="0.2">
      <c r="A1107" t="str">
        <f t="shared" si="18"/>
        <v>RXMT4KINGSWAY CUBLEY COURT - MALE</v>
      </c>
      <c r="B1107" t="s">
        <v>80</v>
      </c>
      <c r="C1107" t="s">
        <v>9378</v>
      </c>
      <c r="D1107" t="s">
        <v>6662</v>
      </c>
      <c r="E1107" t="s">
        <v>14858</v>
      </c>
      <c r="F1107" t="s">
        <v>9383</v>
      </c>
      <c r="G1107" s="11"/>
      <c r="H1107" s="11"/>
    </row>
    <row r="1108" spans="1:8" x14ac:dyDescent="0.2">
      <c r="A1108" t="str">
        <f t="shared" si="18"/>
        <v>RXMT4ROBIN</v>
      </c>
      <c r="B1108" t="s">
        <v>80</v>
      </c>
      <c r="C1108" t="s">
        <v>9378</v>
      </c>
      <c r="D1108" t="s">
        <v>6662</v>
      </c>
      <c r="E1108" t="s">
        <v>14858</v>
      </c>
      <c r="F1108" t="s">
        <v>14860</v>
      </c>
      <c r="G1108" s="11"/>
      <c r="H1108" s="11"/>
    </row>
    <row r="1109" spans="1:8" x14ac:dyDescent="0.2">
      <c r="A1109" t="str">
        <f t="shared" si="18"/>
        <v>RXMT4WREN</v>
      </c>
      <c r="B1109" t="s">
        <v>80</v>
      </c>
      <c r="C1109" t="s">
        <v>9378</v>
      </c>
      <c r="D1109" t="s">
        <v>6662</v>
      </c>
      <c r="E1109" t="s">
        <v>14858</v>
      </c>
      <c r="F1109" t="s">
        <v>14861</v>
      </c>
      <c r="G1109" s="11"/>
      <c r="H1109" s="11"/>
    </row>
    <row r="1110" spans="1:8" x14ac:dyDescent="0.2">
      <c r="A1110" t="str">
        <f t="shared" si="18"/>
        <v>RXM16Kingsway - Audrey House</v>
      </c>
      <c r="B1110" t="s">
        <v>80</v>
      </c>
      <c r="C1110" t="s">
        <v>9378</v>
      </c>
      <c r="D1110" t="s">
        <v>14494</v>
      </c>
      <c r="E1110" t="s">
        <v>14493</v>
      </c>
      <c r="F1110" t="s">
        <v>14500</v>
      </c>
      <c r="G1110" s="11"/>
      <c r="H1110" s="11"/>
    </row>
    <row r="1111" spans="1:8" x14ac:dyDescent="0.2">
      <c r="A1111" t="str">
        <f t="shared" si="18"/>
        <v>RXMF3Kingsway - Cherry Tree Close</v>
      </c>
      <c r="B1111" t="s">
        <v>80</v>
      </c>
      <c r="C1111" t="s">
        <v>9378</v>
      </c>
      <c r="D1111" t="s">
        <v>14496</v>
      </c>
      <c r="E1111" t="s">
        <v>14495</v>
      </c>
      <c r="F1111" t="s">
        <v>14502</v>
      </c>
      <c r="G1111" s="11"/>
      <c r="H1111" s="11"/>
    </row>
    <row r="1112" spans="1:8" x14ac:dyDescent="0.2">
      <c r="A1112" t="str">
        <f t="shared" si="18"/>
        <v>RXM72KINGSWAY CUBLEY COURT - FEMALE</v>
      </c>
      <c r="B1112" t="s">
        <v>80</v>
      </c>
      <c r="C1112" t="s">
        <v>9378</v>
      </c>
      <c r="D1112" t="s">
        <v>14498</v>
      </c>
      <c r="E1112" t="s">
        <v>14497</v>
      </c>
      <c r="F1112" t="s">
        <v>9382</v>
      </c>
      <c r="G1112" s="11"/>
      <c r="H1112" s="11"/>
    </row>
    <row r="1113" spans="1:8" x14ac:dyDescent="0.2">
      <c r="A1113" t="str">
        <f t="shared" si="18"/>
        <v>RXM72KINGSWAY CUBLEY COURT - MALE</v>
      </c>
      <c r="B1113" t="s">
        <v>80</v>
      </c>
      <c r="C1113" t="s">
        <v>9378</v>
      </c>
      <c r="D1113" t="s">
        <v>14498</v>
      </c>
      <c r="E1113" t="s">
        <v>14497</v>
      </c>
      <c r="F1113" t="s">
        <v>9383</v>
      </c>
      <c r="G1113" s="11"/>
      <c r="H1113" s="11"/>
    </row>
    <row r="1114" spans="1:8" x14ac:dyDescent="0.2">
      <c r="A1114" t="str">
        <f t="shared" si="18"/>
        <v>RXM30KEDLESTON LOW SECURE UNIT</v>
      </c>
      <c r="B1114" t="s">
        <v>80</v>
      </c>
      <c r="C1114" t="s">
        <v>9378</v>
      </c>
      <c r="D1114" t="s">
        <v>6683</v>
      </c>
      <c r="E1114" t="s">
        <v>6684</v>
      </c>
      <c r="F1114" t="s">
        <v>9384</v>
      </c>
      <c r="G1114" s="11"/>
      <c r="H1114" s="11"/>
    </row>
    <row r="1115" spans="1:8" x14ac:dyDescent="0.2">
      <c r="A1115" t="str">
        <f t="shared" si="18"/>
        <v>RXM54ENHANCED CARE WARD</v>
      </c>
      <c r="B1115" t="s">
        <v>80</v>
      </c>
      <c r="C1115" t="s">
        <v>9378</v>
      </c>
      <c r="D1115" t="s">
        <v>6696</v>
      </c>
      <c r="E1115" t="s">
        <v>6697</v>
      </c>
      <c r="F1115" t="s">
        <v>9385</v>
      </c>
      <c r="G1115" s="11"/>
      <c r="H1115" s="11"/>
    </row>
    <row r="1116" spans="1:8" x14ac:dyDescent="0.2">
      <c r="A1116" t="str">
        <f t="shared" si="18"/>
        <v>RXM54Radbourne Unit - PERINATAL INPATIENT</v>
      </c>
      <c r="B1116" t="s">
        <v>80</v>
      </c>
      <c r="C1116" t="s">
        <v>9378</v>
      </c>
      <c r="D1116" t="s">
        <v>6696</v>
      </c>
      <c r="E1116" t="s">
        <v>6697</v>
      </c>
      <c r="F1116" t="s">
        <v>14501</v>
      </c>
      <c r="G1116" s="11"/>
      <c r="H1116" s="11"/>
    </row>
    <row r="1117" spans="1:8" x14ac:dyDescent="0.2">
      <c r="A1117" t="str">
        <f t="shared" si="18"/>
        <v>RXM80Kingsway - Tissington House</v>
      </c>
      <c r="B1117" t="s">
        <v>80</v>
      </c>
      <c r="C1117" t="s">
        <v>9378</v>
      </c>
      <c r="D1117" t="s">
        <v>14492</v>
      </c>
      <c r="E1117" t="s">
        <v>14491</v>
      </c>
      <c r="F1117" t="s">
        <v>14499</v>
      </c>
      <c r="G1117" s="11"/>
      <c r="H1117" s="11"/>
    </row>
    <row r="1118" spans="1:8" x14ac:dyDescent="0.2">
      <c r="A1118" t="str">
        <f t="shared" si="18"/>
        <v>RXM44Bluebell Ward</v>
      </c>
      <c r="B1118" t="s">
        <v>80</v>
      </c>
      <c r="C1118" t="s">
        <v>9378</v>
      </c>
      <c r="D1118" t="s">
        <v>6707</v>
      </c>
      <c r="E1118" t="s">
        <v>1473</v>
      </c>
      <c r="F1118" t="s">
        <v>8661</v>
      </c>
      <c r="G1118" s="11"/>
      <c r="H1118" s="11"/>
    </row>
    <row r="1119" spans="1:8" x14ac:dyDescent="0.2">
      <c r="A1119" t="str">
        <f t="shared" si="18"/>
        <v>RXM63LONDON ROAD COMMUNITY HOSPITAL - WARD 1 OP</v>
      </c>
      <c r="B1119" t="s">
        <v>80</v>
      </c>
      <c r="C1119" t="s">
        <v>9378</v>
      </c>
      <c r="D1119" t="s">
        <v>6708</v>
      </c>
      <c r="E1119" t="s">
        <v>6709</v>
      </c>
      <c r="F1119" t="s">
        <v>9386</v>
      </c>
      <c r="G1119" s="11"/>
      <c r="H1119" s="11"/>
    </row>
    <row r="1120" spans="1:8" x14ac:dyDescent="0.2">
      <c r="A1120" t="str">
        <f t="shared" si="18"/>
        <v>RXM77RADBOURNE UNIT - WARD 33 ADULT ACUTE INPATIENT</v>
      </c>
      <c r="B1120" t="s">
        <v>80</v>
      </c>
      <c r="C1120" t="s">
        <v>9378</v>
      </c>
      <c r="D1120" t="s">
        <v>6714</v>
      </c>
      <c r="E1120" t="s">
        <v>6715</v>
      </c>
      <c r="F1120" t="s">
        <v>9387</v>
      </c>
      <c r="G1120" s="11"/>
      <c r="H1120" s="11"/>
    </row>
    <row r="1121" spans="1:8" x14ac:dyDescent="0.2">
      <c r="A1121" t="str">
        <f t="shared" si="18"/>
        <v>RXM78RADBOURNE UNIT - WARD 34 ADULT ACUTE INPATIENT</v>
      </c>
      <c r="B1121" t="s">
        <v>80</v>
      </c>
      <c r="C1121" t="s">
        <v>9378</v>
      </c>
      <c r="D1121" t="s">
        <v>6716</v>
      </c>
      <c r="E1121" t="s">
        <v>6717</v>
      </c>
      <c r="F1121" t="s">
        <v>9388</v>
      </c>
      <c r="G1121" s="11"/>
      <c r="H1121" s="11"/>
    </row>
    <row r="1122" spans="1:8" x14ac:dyDescent="0.2">
      <c r="A1122" t="str">
        <f t="shared" si="18"/>
        <v>RXM81RADBOURNE UNIT - WARD 35 ADULT ACUTE INPATIENT</v>
      </c>
      <c r="B1122" t="s">
        <v>80</v>
      </c>
      <c r="C1122" t="s">
        <v>9378</v>
      </c>
      <c r="D1122" t="s">
        <v>6718</v>
      </c>
      <c r="E1122" t="s">
        <v>6719</v>
      </c>
      <c r="F1122" t="s">
        <v>9389</v>
      </c>
      <c r="G1122" s="11"/>
      <c r="H1122" s="11"/>
    </row>
    <row r="1123" spans="1:8" x14ac:dyDescent="0.2">
      <c r="A1123" t="str">
        <f t="shared" si="18"/>
        <v>RXM74RADBOURNE UNIT - WARD 36 ADULT ACUTE INPATIENT</v>
      </c>
      <c r="B1123" t="s">
        <v>80</v>
      </c>
      <c r="C1123" t="s">
        <v>9378</v>
      </c>
      <c r="D1123" t="s">
        <v>6720</v>
      </c>
      <c r="E1123" t="s">
        <v>6721</v>
      </c>
      <c r="F1123" t="s">
        <v>9390</v>
      </c>
      <c r="G1123" s="11"/>
      <c r="H1123" s="11"/>
    </row>
    <row r="1124" spans="1:8" x14ac:dyDescent="0.2">
      <c r="A1124" t="str">
        <f t="shared" si="18"/>
        <v>D7L4ZOak Ward</v>
      </c>
      <c r="B1124" t="s">
        <v>80</v>
      </c>
      <c r="C1124" t="s">
        <v>9378</v>
      </c>
      <c r="D1124" t="s">
        <v>14832</v>
      </c>
      <c r="E1124" t="s">
        <v>14833</v>
      </c>
      <c r="F1124" t="s">
        <v>10069</v>
      </c>
      <c r="G1124" s="11"/>
      <c r="H1124" s="11"/>
    </row>
    <row r="1125" spans="1:8" x14ac:dyDescent="0.2">
      <c r="A1125" t="str">
        <f t="shared" si="18"/>
        <v>D7L4ZSycamore Ward</v>
      </c>
      <c r="B1125" t="s">
        <v>80</v>
      </c>
      <c r="C1125" t="s">
        <v>9378</v>
      </c>
      <c r="D1125" t="s">
        <v>14832</v>
      </c>
      <c r="E1125" t="s">
        <v>14833</v>
      </c>
      <c r="F1125" t="s">
        <v>14834</v>
      </c>
      <c r="G1125" s="11"/>
      <c r="H1125" s="11"/>
    </row>
    <row r="1126" spans="1:8" x14ac:dyDescent="0.2">
      <c r="A1126" t="str">
        <f t="shared" si="18"/>
        <v>D7L4ZWillow Ward</v>
      </c>
      <c r="B1126" t="s">
        <v>80</v>
      </c>
      <c r="C1126" t="s">
        <v>9378</v>
      </c>
      <c r="D1126" t="s">
        <v>14832</v>
      </c>
      <c r="E1126" t="s">
        <v>14833</v>
      </c>
      <c r="F1126" t="s">
        <v>9040</v>
      </c>
      <c r="G1126" s="11"/>
      <c r="H1126" s="11"/>
    </row>
    <row r="1127" spans="1:8" x14ac:dyDescent="0.2">
      <c r="A1127" t="str">
        <f t="shared" si="18"/>
        <v>RWV98Belvedere</v>
      </c>
      <c r="B1127" t="s">
        <v>81</v>
      </c>
      <c r="C1127" t="s">
        <v>9391</v>
      </c>
      <c r="D1127" t="s">
        <v>5486</v>
      </c>
      <c r="E1127" t="s">
        <v>5487</v>
      </c>
      <c r="F1127" t="s">
        <v>9392</v>
      </c>
      <c r="G1127" s="11"/>
      <c r="H1127" s="11"/>
    </row>
    <row r="1128" spans="1:8" x14ac:dyDescent="0.2">
      <c r="A1128" t="str">
        <f t="shared" si="18"/>
        <v>RWV98Rougemont</v>
      </c>
      <c r="B1128" t="s">
        <v>81</v>
      </c>
      <c r="C1128" t="s">
        <v>9391</v>
      </c>
      <c r="D1128" t="s">
        <v>5486</v>
      </c>
      <c r="E1128" t="s">
        <v>5487</v>
      </c>
      <c r="F1128" t="s">
        <v>9393</v>
      </c>
      <c r="G1128" s="11"/>
      <c r="H1128" s="11"/>
    </row>
    <row r="1129" spans="1:8" x14ac:dyDescent="0.2">
      <c r="A1129" t="str">
        <f t="shared" si="18"/>
        <v>RWV67LD Inpatient - ASU</v>
      </c>
      <c r="B1129" t="s">
        <v>81</v>
      </c>
      <c r="C1129" t="s">
        <v>9391</v>
      </c>
      <c r="D1129" t="s">
        <v>5494</v>
      </c>
      <c r="E1129" t="s">
        <v>5495</v>
      </c>
      <c r="F1129" t="s">
        <v>9394</v>
      </c>
      <c r="G1129" s="11"/>
      <c r="H1129" s="11"/>
    </row>
    <row r="1130" spans="1:8" x14ac:dyDescent="0.2">
      <c r="A1130" t="str">
        <f t="shared" si="18"/>
        <v>RWV70Ashcombe</v>
      </c>
      <c r="B1130" t="s">
        <v>81</v>
      </c>
      <c r="C1130" t="s">
        <v>9391</v>
      </c>
      <c r="D1130" t="s">
        <v>5500</v>
      </c>
      <c r="E1130" t="s">
        <v>5501</v>
      </c>
      <c r="F1130" t="s">
        <v>9395</v>
      </c>
      <c r="G1130" s="11"/>
      <c r="H1130" s="11"/>
    </row>
    <row r="1131" spans="1:8" x14ac:dyDescent="0.2">
      <c r="A1131" t="str">
        <f t="shared" si="18"/>
        <v>RWV70Avon House</v>
      </c>
      <c r="B1131" t="s">
        <v>81</v>
      </c>
      <c r="C1131" t="s">
        <v>9391</v>
      </c>
      <c r="D1131" t="s">
        <v>5500</v>
      </c>
      <c r="E1131" t="s">
        <v>5501</v>
      </c>
      <c r="F1131" t="s">
        <v>9396</v>
      </c>
      <c r="G1131" s="11"/>
      <c r="H1131" s="11"/>
    </row>
    <row r="1132" spans="1:8" x14ac:dyDescent="0.2">
      <c r="A1132" t="str">
        <f t="shared" ref="A1132:A1196" si="19">CONCATENATE(D1132,F1132)</f>
        <v>RWV70Chichester House</v>
      </c>
      <c r="B1132" t="s">
        <v>81</v>
      </c>
      <c r="C1132" t="s">
        <v>9391</v>
      </c>
      <c r="D1132" t="s">
        <v>5500</v>
      </c>
      <c r="E1132" t="s">
        <v>5501</v>
      </c>
      <c r="F1132" t="s">
        <v>9397</v>
      </c>
      <c r="G1132" s="11"/>
      <c r="H1132" s="11"/>
    </row>
    <row r="1133" spans="1:8" x14ac:dyDescent="0.2">
      <c r="A1133" t="str">
        <f t="shared" si="19"/>
        <v>RWV70Cofton</v>
      </c>
      <c r="B1133" t="s">
        <v>81</v>
      </c>
      <c r="C1133" t="s">
        <v>9391</v>
      </c>
      <c r="D1133" t="s">
        <v>5500</v>
      </c>
      <c r="E1133" t="s">
        <v>5501</v>
      </c>
      <c r="F1133" t="s">
        <v>9398</v>
      </c>
      <c r="G1133" s="11"/>
      <c r="H1133" s="11"/>
    </row>
    <row r="1134" spans="1:8" x14ac:dyDescent="0.2">
      <c r="A1134" t="str">
        <f t="shared" si="19"/>
        <v>RWV70Connelly</v>
      </c>
      <c r="B1134" t="s">
        <v>81</v>
      </c>
      <c r="C1134" t="s">
        <v>9391</v>
      </c>
      <c r="D1134" t="s">
        <v>5500</v>
      </c>
      <c r="E1134" t="s">
        <v>5501</v>
      </c>
      <c r="F1134" t="s">
        <v>9399</v>
      </c>
      <c r="G1134" s="11"/>
      <c r="H1134" s="11"/>
    </row>
    <row r="1135" spans="1:8" x14ac:dyDescent="0.2">
      <c r="A1135" t="str">
        <f t="shared" si="19"/>
        <v>RWV70Holcombe</v>
      </c>
      <c r="B1135" t="s">
        <v>81</v>
      </c>
      <c r="C1135" t="s">
        <v>9391</v>
      </c>
      <c r="D1135" t="s">
        <v>5500</v>
      </c>
      <c r="E1135" t="s">
        <v>5501</v>
      </c>
      <c r="F1135" t="s">
        <v>9400</v>
      </c>
      <c r="G1135" s="11"/>
      <c r="H1135" s="11"/>
    </row>
    <row r="1136" spans="1:8" x14ac:dyDescent="0.2">
      <c r="A1136" t="str">
        <f t="shared" si="19"/>
        <v>RWV70Owen</v>
      </c>
      <c r="B1136" t="s">
        <v>81</v>
      </c>
      <c r="C1136" t="s">
        <v>9391</v>
      </c>
      <c r="D1136" t="s">
        <v>5500</v>
      </c>
      <c r="E1136" t="s">
        <v>5501</v>
      </c>
      <c r="F1136" t="s">
        <v>9401</v>
      </c>
      <c r="G1136" s="11"/>
      <c r="H1136" s="11"/>
    </row>
    <row r="1137" spans="1:8" x14ac:dyDescent="0.2">
      <c r="A1137" t="str">
        <f t="shared" si="19"/>
        <v>RWV70Warren</v>
      </c>
      <c r="B1137" t="s">
        <v>81</v>
      </c>
      <c r="C1137" t="s">
        <v>9391</v>
      </c>
      <c r="D1137" t="s">
        <v>5500</v>
      </c>
      <c r="E1137" t="s">
        <v>5501</v>
      </c>
      <c r="F1137" t="s">
        <v>9402</v>
      </c>
      <c r="G1137" s="11"/>
      <c r="H1137" s="11"/>
    </row>
    <row r="1138" spans="1:8" x14ac:dyDescent="0.2">
      <c r="A1138" t="str">
        <f t="shared" si="19"/>
        <v>RWV12Meadow View</v>
      </c>
      <c r="B1138" t="s">
        <v>81</v>
      </c>
      <c r="C1138" t="s">
        <v>9391</v>
      </c>
      <c r="D1138" t="s">
        <v>5511</v>
      </c>
      <c r="E1138" t="s">
        <v>1031</v>
      </c>
      <c r="F1138" t="s">
        <v>9403</v>
      </c>
      <c r="G1138" s="11"/>
      <c r="H1138" s="11"/>
    </row>
    <row r="1139" spans="1:8" x14ac:dyDescent="0.2">
      <c r="A1139" t="str">
        <f t="shared" si="19"/>
        <v>RWV12Moorland View</v>
      </c>
      <c r="B1139" t="s">
        <v>81</v>
      </c>
      <c r="C1139" t="s">
        <v>9391</v>
      </c>
      <c r="D1139" t="s">
        <v>5511</v>
      </c>
      <c r="E1139" t="s">
        <v>1031</v>
      </c>
      <c r="F1139" t="s">
        <v>9404</v>
      </c>
      <c r="G1139" s="11"/>
      <c r="H1139" s="11"/>
    </row>
    <row r="1140" spans="1:8" x14ac:dyDescent="0.2">
      <c r="A1140" t="str">
        <f t="shared" si="19"/>
        <v>RWV93Coombehaven</v>
      </c>
      <c r="B1140" t="s">
        <v>81</v>
      </c>
      <c r="C1140" t="s">
        <v>9391</v>
      </c>
      <c r="D1140" t="s">
        <v>5561</v>
      </c>
      <c r="E1140" t="s">
        <v>5562</v>
      </c>
      <c r="F1140" t="s">
        <v>9405</v>
      </c>
      <c r="G1140" s="11"/>
      <c r="H1140" s="11"/>
    </row>
    <row r="1141" spans="1:8" x14ac:dyDescent="0.2">
      <c r="A1141" t="str">
        <f t="shared" si="19"/>
        <v>RWV93Delderfield</v>
      </c>
      <c r="B1141" t="s">
        <v>81</v>
      </c>
      <c r="C1141" t="s">
        <v>9391</v>
      </c>
      <c r="D1141" t="s">
        <v>5561</v>
      </c>
      <c r="E1141" t="s">
        <v>5562</v>
      </c>
      <c r="F1141" t="s">
        <v>9406</v>
      </c>
      <c r="G1141" s="11"/>
      <c r="H1141" s="11"/>
    </row>
    <row r="1142" spans="1:8" x14ac:dyDescent="0.2">
      <c r="A1142" t="str">
        <f t="shared" si="19"/>
        <v>RWV93Haldon Service</v>
      </c>
      <c r="B1142" t="s">
        <v>81</v>
      </c>
      <c r="C1142" t="s">
        <v>9391</v>
      </c>
      <c r="D1142" t="s">
        <v>5561</v>
      </c>
      <c r="E1142" t="s">
        <v>5562</v>
      </c>
      <c r="F1142" t="s">
        <v>9407</v>
      </c>
      <c r="G1142" s="11"/>
      <c r="H1142" s="11"/>
    </row>
    <row r="1143" spans="1:8" x14ac:dyDescent="0.2">
      <c r="A1143" t="str">
        <f t="shared" si="19"/>
        <v>RWV93MBU - 8 Bed Unit</v>
      </c>
      <c r="B1143" t="s">
        <v>81</v>
      </c>
      <c r="C1143" t="s">
        <v>9391</v>
      </c>
      <c r="D1143" t="s">
        <v>5561</v>
      </c>
      <c r="E1143" t="s">
        <v>5562</v>
      </c>
      <c r="F1143" t="s">
        <v>9408</v>
      </c>
      <c r="G1143" s="11"/>
      <c r="H1143" s="11"/>
    </row>
    <row r="1144" spans="1:8" x14ac:dyDescent="0.2">
      <c r="A1144" t="str">
        <f t="shared" si="19"/>
        <v>RWV93Russell Clinic</v>
      </c>
      <c r="B1144" t="s">
        <v>81</v>
      </c>
      <c r="C1144" t="s">
        <v>9391</v>
      </c>
      <c r="D1144" t="s">
        <v>5561</v>
      </c>
      <c r="E1144" t="s">
        <v>5562</v>
      </c>
      <c r="F1144" t="s">
        <v>9409</v>
      </c>
      <c r="G1144" s="11"/>
      <c r="H1144" s="11"/>
    </row>
    <row r="1145" spans="1:8" x14ac:dyDescent="0.2">
      <c r="A1145" t="str">
        <f t="shared" si="19"/>
        <v>RWV93The Junipers PICU</v>
      </c>
      <c r="B1145" t="s">
        <v>81</v>
      </c>
      <c r="C1145" t="s">
        <v>9391</v>
      </c>
      <c r="D1145" t="s">
        <v>5561</v>
      </c>
      <c r="E1145" t="s">
        <v>5562</v>
      </c>
      <c r="F1145" t="s">
        <v>9410</v>
      </c>
      <c r="G1145" s="11"/>
      <c r="H1145" s="11"/>
    </row>
    <row r="1146" spans="1:8" x14ac:dyDescent="0.2">
      <c r="A1146" t="str">
        <f t="shared" si="19"/>
        <v>RWV55Beech Unit</v>
      </c>
      <c r="B1146" t="s">
        <v>81</v>
      </c>
      <c r="C1146" t="s">
        <v>9391</v>
      </c>
      <c r="D1146" t="s">
        <v>5574</v>
      </c>
      <c r="E1146" t="s">
        <v>849</v>
      </c>
      <c r="F1146" t="s">
        <v>9411</v>
      </c>
      <c r="G1146" s="11"/>
      <c r="H1146" s="11"/>
    </row>
    <row r="1147" spans="1:8" x14ac:dyDescent="0.2">
      <c r="A1147" t="str">
        <f t="shared" si="19"/>
        <v>RWV55Haytor</v>
      </c>
      <c r="B1147" t="s">
        <v>81</v>
      </c>
      <c r="C1147" t="s">
        <v>9391</v>
      </c>
      <c r="D1147" t="s">
        <v>5574</v>
      </c>
      <c r="E1147" t="s">
        <v>849</v>
      </c>
      <c r="F1147" t="s">
        <v>9412</v>
      </c>
      <c r="G1147" s="11"/>
      <c r="H1147" s="11"/>
    </row>
    <row r="1148" spans="1:8" x14ac:dyDescent="0.2">
      <c r="A1148" t="str">
        <f t="shared" si="19"/>
        <v>RP5BAATC</v>
      </c>
      <c r="B1148" t="s">
        <v>82</v>
      </c>
      <c r="C1148" t="s">
        <v>9413</v>
      </c>
      <c r="D1148" t="s">
        <v>2738</v>
      </c>
      <c r="E1148" t="s">
        <v>1753</v>
      </c>
      <c r="F1148" t="s">
        <v>9414</v>
      </c>
      <c r="G1148" s="11"/>
      <c r="H1148" s="11"/>
    </row>
    <row r="1149" spans="1:8" x14ac:dyDescent="0.2">
      <c r="A1149" t="str">
        <f t="shared" si="19"/>
        <v>RP5BACAU</v>
      </c>
      <c r="B1149" t="s">
        <v>142</v>
      </c>
      <c r="C1149" t="s">
        <v>9413</v>
      </c>
      <c r="D1149" t="s">
        <v>2738</v>
      </c>
      <c r="E1149" t="s">
        <v>1753</v>
      </c>
      <c r="F1149" t="s">
        <v>12004</v>
      </c>
      <c r="G1149" s="11"/>
      <c r="H1149" s="11"/>
    </row>
    <row r="1150" spans="1:8" x14ac:dyDescent="0.2">
      <c r="A1150" t="str">
        <f t="shared" si="19"/>
        <v>RP5BADCC (Bassetlaw)</v>
      </c>
      <c r="B1150" t="s">
        <v>82</v>
      </c>
      <c r="C1150" t="s">
        <v>9413</v>
      </c>
      <c r="D1150" t="s">
        <v>2738</v>
      </c>
      <c r="E1150" t="s">
        <v>1753</v>
      </c>
      <c r="F1150" t="s">
        <v>9415</v>
      </c>
      <c r="G1150" s="11"/>
      <c r="H1150" s="11"/>
    </row>
    <row r="1151" spans="1:8" x14ac:dyDescent="0.2">
      <c r="A1151" t="str">
        <f t="shared" si="19"/>
        <v>RP5BASCBU</v>
      </c>
      <c r="B1151" t="s">
        <v>82</v>
      </c>
      <c r="C1151" t="s">
        <v>9413</v>
      </c>
      <c r="D1151" t="s">
        <v>2738</v>
      </c>
      <c r="E1151" t="s">
        <v>1753</v>
      </c>
      <c r="F1151" t="s">
        <v>8490</v>
      </c>
      <c r="G1151" s="11"/>
      <c r="H1151" s="11"/>
    </row>
    <row r="1152" spans="1:8" x14ac:dyDescent="0.2">
      <c r="A1152" t="str">
        <f t="shared" si="19"/>
        <v>RP5BAWard A2</v>
      </c>
      <c r="B1152" t="s">
        <v>82</v>
      </c>
      <c r="C1152" t="s">
        <v>9413</v>
      </c>
      <c r="D1152" t="s">
        <v>2738</v>
      </c>
      <c r="E1152" t="s">
        <v>1753</v>
      </c>
      <c r="F1152" t="s">
        <v>9416</v>
      </c>
      <c r="G1152" s="11"/>
      <c r="H1152" s="11"/>
    </row>
    <row r="1153" spans="1:8" x14ac:dyDescent="0.2">
      <c r="A1153" t="str">
        <f t="shared" si="19"/>
        <v>RP5BAWard A2L</v>
      </c>
      <c r="B1153" t="s">
        <v>82</v>
      </c>
      <c r="C1153" t="s">
        <v>9413</v>
      </c>
      <c r="D1153" t="s">
        <v>2738</v>
      </c>
      <c r="E1153" t="s">
        <v>1753</v>
      </c>
      <c r="F1153" t="s">
        <v>9417</v>
      </c>
      <c r="G1153" s="11"/>
      <c r="H1153" s="11"/>
    </row>
    <row r="1154" spans="1:8" x14ac:dyDescent="0.2">
      <c r="A1154" t="str">
        <f t="shared" si="19"/>
        <v>RP5BAWard A4</v>
      </c>
      <c r="B1154" t="s">
        <v>82</v>
      </c>
      <c r="C1154" t="s">
        <v>9413</v>
      </c>
      <c r="D1154" t="s">
        <v>2738</v>
      </c>
      <c r="E1154" t="s">
        <v>1753</v>
      </c>
      <c r="F1154" t="s">
        <v>8798</v>
      </c>
      <c r="G1154" s="11"/>
      <c r="H1154" s="11"/>
    </row>
    <row r="1155" spans="1:8" x14ac:dyDescent="0.2">
      <c r="A1155" t="str">
        <f t="shared" si="19"/>
        <v>RP5BAWard B5</v>
      </c>
      <c r="B1155" t="s">
        <v>82</v>
      </c>
      <c r="C1155" t="s">
        <v>9413</v>
      </c>
      <c r="D1155" t="s">
        <v>2738</v>
      </c>
      <c r="E1155" t="s">
        <v>1753</v>
      </c>
      <c r="F1155" t="s">
        <v>9418</v>
      </c>
      <c r="G1155" s="11"/>
      <c r="H1155" s="11"/>
    </row>
    <row r="1156" spans="1:8" x14ac:dyDescent="0.2">
      <c r="A1156" t="str">
        <f t="shared" si="19"/>
        <v>RP5BAWard B6</v>
      </c>
      <c r="B1156" t="s">
        <v>82</v>
      </c>
      <c r="C1156" t="s">
        <v>9413</v>
      </c>
      <c r="D1156" t="s">
        <v>2738</v>
      </c>
      <c r="E1156" t="s">
        <v>1753</v>
      </c>
      <c r="F1156" t="s">
        <v>9419</v>
      </c>
      <c r="G1156" s="11"/>
      <c r="H1156" s="11"/>
    </row>
    <row r="1157" spans="1:8" x14ac:dyDescent="0.2">
      <c r="A1157" t="str">
        <f t="shared" si="19"/>
        <v>RP5BAWard C1</v>
      </c>
      <c r="B1157" t="s">
        <v>82</v>
      </c>
      <c r="C1157" t="s">
        <v>9413</v>
      </c>
      <c r="D1157" t="s">
        <v>2738</v>
      </c>
      <c r="E1157" t="s">
        <v>1753</v>
      </c>
      <c r="F1157" t="s">
        <v>8800</v>
      </c>
      <c r="G1157" s="11"/>
      <c r="H1157" s="11"/>
    </row>
    <row r="1158" spans="1:8" x14ac:dyDescent="0.2">
      <c r="A1158" t="str">
        <f t="shared" si="19"/>
        <v>RP5BAWard C4</v>
      </c>
      <c r="B1158" t="s">
        <v>142</v>
      </c>
      <c r="C1158" t="s">
        <v>9413</v>
      </c>
      <c r="D1158" t="s">
        <v>2738</v>
      </c>
      <c r="E1158" t="s">
        <v>1753</v>
      </c>
      <c r="F1158" t="s">
        <v>8803</v>
      </c>
      <c r="G1158" s="11"/>
      <c r="H1158" s="11"/>
    </row>
    <row r="1159" spans="1:8" x14ac:dyDescent="0.2">
      <c r="A1159" t="str">
        <f t="shared" si="19"/>
        <v>RP5BAWard CCU / C2</v>
      </c>
      <c r="B1159" t="s">
        <v>82</v>
      </c>
      <c r="C1159" t="s">
        <v>9413</v>
      </c>
      <c r="D1159" t="s">
        <v>2738</v>
      </c>
      <c r="E1159" t="s">
        <v>1753</v>
      </c>
      <c r="F1159" t="s">
        <v>9420</v>
      </c>
      <c r="G1159" s="11"/>
      <c r="H1159" s="11"/>
    </row>
    <row r="1160" spans="1:8" x14ac:dyDescent="0.2">
      <c r="A1160" t="str">
        <f t="shared" si="19"/>
        <v>RP5BAWinter Ward A5</v>
      </c>
      <c r="B1160" t="s">
        <v>82</v>
      </c>
      <c r="C1160" t="s">
        <v>9413</v>
      </c>
      <c r="D1160" t="s">
        <v>2738</v>
      </c>
      <c r="E1160" t="s">
        <v>1753</v>
      </c>
      <c r="F1160" t="s">
        <v>14950</v>
      </c>
      <c r="G1160" s="11"/>
      <c r="H1160" s="11"/>
    </row>
    <row r="1161" spans="1:8" x14ac:dyDescent="0.2">
      <c r="A1161" t="str">
        <f t="shared" si="19"/>
        <v>RP5DRAMU</v>
      </c>
      <c r="B1161" t="s">
        <v>82</v>
      </c>
      <c r="C1161" t="s">
        <v>9413</v>
      </c>
      <c r="D1161" t="s">
        <v>2739</v>
      </c>
      <c r="E1161" t="s">
        <v>1962</v>
      </c>
      <c r="F1161" t="s">
        <v>8388</v>
      </c>
      <c r="G1161" s="11"/>
      <c r="H1161" s="11"/>
    </row>
    <row r="1162" spans="1:8" x14ac:dyDescent="0.2">
      <c r="A1162" t="str">
        <f t="shared" si="19"/>
        <v>RP5DRCCU (DRI)</v>
      </c>
      <c r="B1162" t="s">
        <v>82</v>
      </c>
      <c r="C1162" t="s">
        <v>9413</v>
      </c>
      <c r="D1162" t="s">
        <v>2739</v>
      </c>
      <c r="E1162" t="s">
        <v>1962</v>
      </c>
      <c r="F1162" t="s">
        <v>9421</v>
      </c>
      <c r="G1162" s="11"/>
      <c r="H1162" s="11"/>
    </row>
    <row r="1163" spans="1:8" x14ac:dyDescent="0.2">
      <c r="A1163" t="str">
        <f t="shared" si="19"/>
        <v>RP5DRCDS</v>
      </c>
      <c r="B1163" t="s">
        <v>82</v>
      </c>
      <c r="C1163" t="s">
        <v>9413</v>
      </c>
      <c r="D1163" t="s">
        <v>2739</v>
      </c>
      <c r="E1163" t="s">
        <v>1962</v>
      </c>
      <c r="F1163" t="s">
        <v>9422</v>
      </c>
      <c r="G1163" s="11"/>
      <c r="H1163" s="11"/>
    </row>
    <row r="1164" spans="1:8" x14ac:dyDescent="0.2">
      <c r="A1164" t="str">
        <f t="shared" si="19"/>
        <v>RP5DRCHOU / CDS</v>
      </c>
      <c r="B1164" t="s">
        <v>82</v>
      </c>
      <c r="C1164" t="s">
        <v>9413</v>
      </c>
      <c r="D1164" t="s">
        <v>2739</v>
      </c>
      <c r="E1164" t="s">
        <v>1962</v>
      </c>
      <c r="F1164" t="s">
        <v>9423</v>
      </c>
      <c r="G1164" s="11"/>
      <c r="H1164" s="11"/>
    </row>
    <row r="1165" spans="1:8" x14ac:dyDescent="0.2">
      <c r="A1165" t="str">
        <f t="shared" si="19"/>
        <v>RP5DRCHW</v>
      </c>
      <c r="B1165" t="s">
        <v>82</v>
      </c>
      <c r="C1165" t="s">
        <v>9413</v>
      </c>
      <c r="D1165" t="s">
        <v>2739</v>
      </c>
      <c r="E1165" t="s">
        <v>1962</v>
      </c>
      <c r="F1165" t="s">
        <v>9424</v>
      </c>
      <c r="G1165" s="11"/>
      <c r="H1165" s="11"/>
    </row>
    <row r="1166" spans="1:8" x14ac:dyDescent="0.2">
      <c r="A1166" t="str">
        <f t="shared" si="19"/>
        <v>RP5DRDCC (Doncaster)</v>
      </c>
      <c r="B1166" t="s">
        <v>82</v>
      </c>
      <c r="C1166" t="s">
        <v>9413</v>
      </c>
      <c r="D1166" t="s">
        <v>2739</v>
      </c>
      <c r="E1166" t="s">
        <v>1962</v>
      </c>
      <c r="F1166" t="s">
        <v>9425</v>
      </c>
      <c r="G1166" s="11"/>
      <c r="H1166" s="11"/>
    </row>
    <row r="1167" spans="1:8" x14ac:dyDescent="0.2">
      <c r="A1167" t="str">
        <f t="shared" si="19"/>
        <v>RP5DRKestrel / Kingfisher Ward</v>
      </c>
      <c r="B1167" t="s">
        <v>82</v>
      </c>
      <c r="C1167" t="s">
        <v>9413</v>
      </c>
      <c r="D1167" t="s">
        <v>2739</v>
      </c>
      <c r="E1167" t="s">
        <v>1962</v>
      </c>
      <c r="F1167" t="s">
        <v>9426</v>
      </c>
      <c r="G1167" s="11"/>
      <c r="H1167" s="11"/>
    </row>
    <row r="1168" spans="1:8" x14ac:dyDescent="0.2">
      <c r="A1168" t="str">
        <f t="shared" si="19"/>
        <v>RP5DRMallard Ward</v>
      </c>
      <c r="B1168" t="s">
        <v>82</v>
      </c>
      <c r="C1168" t="s">
        <v>9413</v>
      </c>
      <c r="D1168" t="s">
        <v>2739</v>
      </c>
      <c r="E1168" t="s">
        <v>1962</v>
      </c>
      <c r="F1168" t="s">
        <v>9427</v>
      </c>
      <c r="G1168" s="11"/>
      <c r="H1168" s="11"/>
    </row>
    <row r="1169" spans="1:8" x14ac:dyDescent="0.2">
      <c r="A1169" t="str">
        <f t="shared" si="19"/>
        <v>RP5DRRespiratory Unit</v>
      </c>
      <c r="B1169" t="s">
        <v>82</v>
      </c>
      <c r="C1169" t="s">
        <v>9413</v>
      </c>
      <c r="D1169" t="s">
        <v>2739</v>
      </c>
      <c r="E1169" t="s">
        <v>1962</v>
      </c>
      <c r="F1169" t="s">
        <v>9428</v>
      </c>
      <c r="G1169" s="11"/>
      <c r="H1169" s="11"/>
    </row>
    <row r="1170" spans="1:8" x14ac:dyDescent="0.2">
      <c r="A1170" t="str">
        <f t="shared" si="19"/>
        <v>RP5DRSAW</v>
      </c>
      <c r="B1170" t="s">
        <v>82</v>
      </c>
      <c r="C1170" t="s">
        <v>9413</v>
      </c>
      <c r="D1170" t="s">
        <v>2739</v>
      </c>
      <c r="E1170" t="s">
        <v>1962</v>
      </c>
      <c r="F1170" t="s">
        <v>9429</v>
      </c>
      <c r="G1170" s="11"/>
      <c r="H1170" s="11"/>
    </row>
    <row r="1171" spans="1:8" x14ac:dyDescent="0.2">
      <c r="A1171" t="str">
        <f t="shared" si="19"/>
        <v>RP5DRSt Leger Ward</v>
      </c>
      <c r="B1171" t="s">
        <v>82</v>
      </c>
      <c r="C1171" t="s">
        <v>9413</v>
      </c>
      <c r="D1171" t="s">
        <v>2739</v>
      </c>
      <c r="E1171" t="s">
        <v>1962</v>
      </c>
      <c r="F1171" t="s">
        <v>9430</v>
      </c>
      <c r="G1171" s="11"/>
      <c r="H1171" s="11"/>
    </row>
    <row r="1172" spans="1:8" x14ac:dyDescent="0.2">
      <c r="A1172" t="str">
        <f t="shared" si="19"/>
        <v>RP5DRStirling Ward</v>
      </c>
      <c r="B1172" t="s">
        <v>82</v>
      </c>
      <c r="C1172" t="s">
        <v>9413</v>
      </c>
      <c r="D1172" t="s">
        <v>2739</v>
      </c>
      <c r="E1172" t="s">
        <v>1962</v>
      </c>
      <c r="F1172" t="s">
        <v>9431</v>
      </c>
      <c r="G1172" s="11"/>
      <c r="H1172" s="11"/>
    </row>
    <row r="1173" spans="1:8" x14ac:dyDescent="0.2">
      <c r="A1173" t="str">
        <f t="shared" si="19"/>
        <v>RP5DRWard 1 / 3</v>
      </c>
      <c r="B1173" t="s">
        <v>82</v>
      </c>
      <c r="C1173" t="s">
        <v>9413</v>
      </c>
      <c r="D1173" t="s">
        <v>2739</v>
      </c>
      <c r="E1173" t="s">
        <v>1962</v>
      </c>
      <c r="F1173" t="s">
        <v>9432</v>
      </c>
      <c r="G1173" s="11"/>
      <c r="H1173" s="11"/>
    </row>
    <row r="1174" spans="1:8" x14ac:dyDescent="0.2">
      <c r="A1174" t="str">
        <f t="shared" si="19"/>
        <v>RP5DRWard 16</v>
      </c>
      <c r="B1174" t="s">
        <v>82</v>
      </c>
      <c r="C1174" t="s">
        <v>9413</v>
      </c>
      <c r="D1174" t="s">
        <v>2739</v>
      </c>
      <c r="E1174" t="s">
        <v>1962</v>
      </c>
      <c r="F1174" t="s">
        <v>8365</v>
      </c>
      <c r="G1174" s="11"/>
      <c r="H1174" s="11"/>
    </row>
    <row r="1175" spans="1:8" x14ac:dyDescent="0.2">
      <c r="A1175" t="str">
        <f t="shared" si="19"/>
        <v>RP5DRWard 17</v>
      </c>
      <c r="B1175" t="s">
        <v>82</v>
      </c>
      <c r="C1175" t="s">
        <v>9413</v>
      </c>
      <c r="D1175" t="s">
        <v>2739</v>
      </c>
      <c r="E1175" t="s">
        <v>1962</v>
      </c>
      <c r="F1175" t="s">
        <v>8366</v>
      </c>
      <c r="G1175" s="11"/>
      <c r="H1175" s="11"/>
    </row>
    <row r="1176" spans="1:8" x14ac:dyDescent="0.2">
      <c r="A1176" t="str">
        <f t="shared" si="19"/>
        <v>RP5DRWard 18</v>
      </c>
      <c r="B1176" t="s">
        <v>82</v>
      </c>
      <c r="C1176" t="s">
        <v>9413</v>
      </c>
      <c r="D1176" t="s">
        <v>2739</v>
      </c>
      <c r="E1176" t="s">
        <v>1962</v>
      </c>
      <c r="F1176" t="s">
        <v>8367</v>
      </c>
      <c r="G1176" s="11"/>
      <c r="H1176" s="11"/>
    </row>
    <row r="1177" spans="1:8" x14ac:dyDescent="0.2">
      <c r="A1177" t="str">
        <f t="shared" si="19"/>
        <v>RP5DRWard 20</v>
      </c>
      <c r="B1177" t="s">
        <v>82</v>
      </c>
      <c r="C1177" t="s">
        <v>9413</v>
      </c>
      <c r="D1177" t="s">
        <v>2739</v>
      </c>
      <c r="E1177" t="s">
        <v>1962</v>
      </c>
      <c r="F1177" t="s">
        <v>8837</v>
      </c>
      <c r="G1177" s="11"/>
      <c r="H1177" s="11"/>
    </row>
    <row r="1178" spans="1:8" x14ac:dyDescent="0.2">
      <c r="A1178" t="str">
        <f t="shared" si="19"/>
        <v>RP5DRWard 21</v>
      </c>
      <c r="B1178" t="s">
        <v>82</v>
      </c>
      <c r="C1178" t="s">
        <v>9413</v>
      </c>
      <c r="D1178" t="s">
        <v>2739</v>
      </c>
      <c r="E1178" t="s">
        <v>1962</v>
      </c>
      <c r="F1178" t="s">
        <v>8369</v>
      </c>
      <c r="G1178" s="11"/>
      <c r="H1178" s="11"/>
    </row>
    <row r="1179" spans="1:8" x14ac:dyDescent="0.2">
      <c r="A1179" t="str">
        <f t="shared" si="19"/>
        <v>RP5DRWard 24</v>
      </c>
      <c r="B1179" t="s">
        <v>82</v>
      </c>
      <c r="C1179" t="s">
        <v>9413</v>
      </c>
      <c r="D1179" t="s">
        <v>2739</v>
      </c>
      <c r="E1179" t="s">
        <v>1962</v>
      </c>
      <c r="F1179" t="s">
        <v>8512</v>
      </c>
      <c r="G1179" s="11"/>
      <c r="H1179" s="11"/>
    </row>
    <row r="1180" spans="1:8" x14ac:dyDescent="0.2">
      <c r="A1180" t="str">
        <f t="shared" si="19"/>
        <v>RP5DRWard 25</v>
      </c>
      <c r="B1180" t="s">
        <v>82</v>
      </c>
      <c r="C1180" t="s">
        <v>9413</v>
      </c>
      <c r="D1180" t="s">
        <v>2739</v>
      </c>
      <c r="E1180" t="s">
        <v>1962</v>
      </c>
      <c r="F1180" t="s">
        <v>8779</v>
      </c>
      <c r="G1180" s="11"/>
      <c r="H1180" s="11"/>
    </row>
    <row r="1181" spans="1:8" x14ac:dyDescent="0.2">
      <c r="A1181" t="str">
        <f t="shared" si="19"/>
        <v>RP5DRWard 32</v>
      </c>
      <c r="B1181" t="s">
        <v>82</v>
      </c>
      <c r="C1181" t="s">
        <v>9413</v>
      </c>
      <c r="D1181" t="s">
        <v>2739</v>
      </c>
      <c r="E1181" t="s">
        <v>1962</v>
      </c>
      <c r="F1181" t="s">
        <v>8516</v>
      </c>
      <c r="G1181" s="11"/>
      <c r="H1181" s="11"/>
    </row>
    <row r="1182" spans="1:8" x14ac:dyDescent="0.2">
      <c r="A1182" t="str">
        <f t="shared" si="19"/>
        <v>RP5DRWard G5</v>
      </c>
      <c r="B1182" t="s">
        <v>82</v>
      </c>
      <c r="C1182" t="s">
        <v>9413</v>
      </c>
      <c r="D1182" t="s">
        <v>2739</v>
      </c>
      <c r="E1182" t="s">
        <v>1962</v>
      </c>
      <c r="F1182" t="s">
        <v>8812</v>
      </c>
      <c r="G1182" s="11"/>
      <c r="H1182" s="11"/>
    </row>
    <row r="1183" spans="1:8" x14ac:dyDescent="0.2">
      <c r="A1183" t="str">
        <f t="shared" si="19"/>
        <v>RP5DRWard M1</v>
      </c>
      <c r="B1183" t="s">
        <v>82</v>
      </c>
      <c r="C1183" t="s">
        <v>9413</v>
      </c>
      <c r="D1183" t="s">
        <v>2739</v>
      </c>
      <c r="E1183" t="s">
        <v>1962</v>
      </c>
      <c r="F1183" t="s">
        <v>8814</v>
      </c>
      <c r="G1183" s="11"/>
      <c r="H1183" s="11"/>
    </row>
    <row r="1184" spans="1:8" x14ac:dyDescent="0.2">
      <c r="A1184" t="str">
        <f t="shared" si="19"/>
        <v>RP5DRWard M2</v>
      </c>
      <c r="B1184" t="s">
        <v>82</v>
      </c>
      <c r="C1184" t="s">
        <v>9413</v>
      </c>
      <c r="D1184" t="s">
        <v>2739</v>
      </c>
      <c r="E1184" t="s">
        <v>1962</v>
      </c>
      <c r="F1184" t="s">
        <v>9433</v>
      </c>
      <c r="G1184" s="11"/>
      <c r="H1184" s="11"/>
    </row>
    <row r="1185" spans="1:8" x14ac:dyDescent="0.2">
      <c r="A1185" t="str">
        <f t="shared" si="19"/>
        <v>RP5DRWard M8</v>
      </c>
      <c r="B1185" t="s">
        <v>82</v>
      </c>
      <c r="C1185" t="s">
        <v>9413</v>
      </c>
      <c r="D1185" t="s">
        <v>2739</v>
      </c>
      <c r="E1185" t="s">
        <v>1962</v>
      </c>
      <c r="F1185" t="s">
        <v>9434</v>
      </c>
      <c r="G1185" s="11"/>
      <c r="H1185" s="11"/>
    </row>
    <row r="1186" spans="1:8" x14ac:dyDescent="0.2">
      <c r="A1186" t="str">
        <f t="shared" si="19"/>
        <v>RP5DRWard S10</v>
      </c>
      <c r="B1186" t="s">
        <v>82</v>
      </c>
      <c r="C1186" t="s">
        <v>9413</v>
      </c>
      <c r="D1186" t="s">
        <v>2739</v>
      </c>
      <c r="E1186" t="s">
        <v>1962</v>
      </c>
      <c r="F1186" t="s">
        <v>9435</v>
      </c>
      <c r="G1186" s="11"/>
      <c r="H1186" s="11"/>
    </row>
    <row r="1187" spans="1:8" x14ac:dyDescent="0.2">
      <c r="A1187" t="str">
        <f t="shared" si="19"/>
        <v>RP5DRWard S11</v>
      </c>
      <c r="B1187" t="s">
        <v>82</v>
      </c>
      <c r="C1187" t="s">
        <v>9413</v>
      </c>
      <c r="D1187" t="s">
        <v>2739</v>
      </c>
      <c r="E1187" t="s">
        <v>1962</v>
      </c>
      <c r="F1187" t="s">
        <v>9436</v>
      </c>
      <c r="G1187" s="11"/>
      <c r="H1187" s="11"/>
    </row>
    <row r="1188" spans="1:8" x14ac:dyDescent="0.2">
      <c r="A1188" t="str">
        <f t="shared" si="19"/>
        <v>RP5DRWard S12</v>
      </c>
      <c r="B1188" t="s">
        <v>82</v>
      </c>
      <c r="C1188" t="s">
        <v>9413</v>
      </c>
      <c r="D1188" t="s">
        <v>2739</v>
      </c>
      <c r="E1188" t="s">
        <v>1962</v>
      </c>
      <c r="F1188" t="s">
        <v>9437</v>
      </c>
      <c r="G1188" s="11"/>
      <c r="H1188" s="11"/>
    </row>
    <row r="1189" spans="1:8" x14ac:dyDescent="0.2">
      <c r="A1189" t="str">
        <f t="shared" si="19"/>
        <v>RP5MMRHB1 (Wentworth)</v>
      </c>
      <c r="B1189" t="s">
        <v>82</v>
      </c>
      <c r="C1189" t="s">
        <v>9413</v>
      </c>
      <c r="D1189" t="s">
        <v>2740</v>
      </c>
      <c r="E1189" t="s">
        <v>2741</v>
      </c>
      <c r="F1189" t="s">
        <v>9438</v>
      </c>
      <c r="G1189" s="11"/>
      <c r="H1189" s="11"/>
    </row>
    <row r="1190" spans="1:8" x14ac:dyDescent="0.2">
      <c r="A1190" t="str">
        <f t="shared" si="19"/>
        <v>RP5MMRHB2 (Adwick)</v>
      </c>
      <c r="B1190" t="s">
        <v>82</v>
      </c>
      <c r="C1190" t="s">
        <v>9413</v>
      </c>
      <c r="D1190" t="s">
        <v>2740</v>
      </c>
      <c r="E1190" t="s">
        <v>2741</v>
      </c>
      <c r="F1190" t="s">
        <v>9439</v>
      </c>
      <c r="G1190" s="11"/>
      <c r="H1190" s="11"/>
    </row>
    <row r="1191" spans="1:8" x14ac:dyDescent="0.2">
      <c r="A1191" t="str">
        <f t="shared" si="19"/>
        <v>RXE30DONCASTER SUBSTANCE MISUSE SERVICE - NEW BEGINNINGS</v>
      </c>
      <c r="B1191" t="s">
        <v>166</v>
      </c>
      <c r="C1191" t="s">
        <v>14572</v>
      </c>
      <c r="D1191" t="s">
        <v>14573</v>
      </c>
      <c r="E1191" t="s">
        <v>14572</v>
      </c>
      <c r="F1191" t="s">
        <v>14572</v>
      </c>
      <c r="G1191" s="11"/>
      <c r="H1191" s="11"/>
    </row>
    <row r="1192" spans="1:8" x14ac:dyDescent="0.2">
      <c r="A1192" t="str">
        <f t="shared" si="19"/>
        <v>RBD01Abbotsbury Short Stay Surgical Unit</v>
      </c>
      <c r="B1192" t="s">
        <v>83</v>
      </c>
      <c r="C1192" t="s">
        <v>9440</v>
      </c>
      <c r="D1192" t="s">
        <v>983</v>
      </c>
      <c r="E1192" t="s">
        <v>984</v>
      </c>
      <c r="F1192" t="s">
        <v>9441</v>
      </c>
      <c r="G1192" s="11"/>
      <c r="H1192" s="11"/>
    </row>
    <row r="1193" spans="1:8" x14ac:dyDescent="0.2">
      <c r="A1193" t="str">
        <f t="shared" si="19"/>
        <v>RBD01Barnes</v>
      </c>
      <c r="B1193" t="s">
        <v>83</v>
      </c>
      <c r="C1193" t="s">
        <v>9440</v>
      </c>
      <c r="D1193" t="s">
        <v>983</v>
      </c>
      <c r="E1193" t="s">
        <v>984</v>
      </c>
      <c r="F1193" t="s">
        <v>9442</v>
      </c>
      <c r="G1193" s="11"/>
      <c r="H1193" s="11"/>
    </row>
    <row r="1194" spans="1:8" x14ac:dyDescent="0.2">
      <c r="A1194" t="str">
        <f t="shared" si="19"/>
        <v>RBD01Critical Care Unit</v>
      </c>
      <c r="B1194" t="s">
        <v>83</v>
      </c>
      <c r="C1194" t="s">
        <v>9440</v>
      </c>
      <c r="D1194" t="s">
        <v>983</v>
      </c>
      <c r="E1194" t="s">
        <v>984</v>
      </c>
      <c r="F1194" t="s">
        <v>9443</v>
      </c>
      <c r="G1194" s="11"/>
      <c r="H1194" s="11"/>
    </row>
    <row r="1195" spans="1:8" x14ac:dyDescent="0.2">
      <c r="A1195" t="str">
        <f t="shared" si="19"/>
        <v>RBD01Day Lewis</v>
      </c>
      <c r="B1195" t="s">
        <v>83</v>
      </c>
      <c r="C1195" t="s">
        <v>9440</v>
      </c>
      <c r="D1195" t="s">
        <v>983</v>
      </c>
      <c r="E1195" t="s">
        <v>984</v>
      </c>
      <c r="F1195" t="s">
        <v>9444</v>
      </c>
      <c r="G1195" s="11"/>
      <c r="H1195" s="11"/>
    </row>
    <row r="1196" spans="1:8" x14ac:dyDescent="0.2">
      <c r="A1196" t="str">
        <f t="shared" si="19"/>
        <v>RBD01Fortuneswell</v>
      </c>
      <c r="B1196" t="s">
        <v>83</v>
      </c>
      <c r="C1196" t="s">
        <v>9440</v>
      </c>
      <c r="D1196" t="s">
        <v>983</v>
      </c>
      <c r="E1196" t="s">
        <v>984</v>
      </c>
      <c r="F1196" t="s">
        <v>9445</v>
      </c>
      <c r="G1196" s="11"/>
      <c r="H1196" s="11"/>
    </row>
    <row r="1197" spans="1:8" x14ac:dyDescent="0.2">
      <c r="A1197" t="str">
        <f t="shared" ref="A1197:A1260" si="20">CONCATENATE(D1197,F1197)</f>
        <v>RBD01Ilchester Intergrated Assessment Unit</v>
      </c>
      <c r="B1197" t="s">
        <v>83</v>
      </c>
      <c r="C1197" t="s">
        <v>9440</v>
      </c>
      <c r="D1197" t="s">
        <v>983</v>
      </c>
      <c r="E1197" t="s">
        <v>984</v>
      </c>
      <c r="F1197" t="s">
        <v>9446</v>
      </c>
      <c r="G1197" s="11"/>
      <c r="H1197" s="11"/>
    </row>
    <row r="1198" spans="1:8" x14ac:dyDescent="0.2">
      <c r="A1198" t="str">
        <f t="shared" si="20"/>
        <v>RBD01Kingfisher</v>
      </c>
      <c r="B1198" t="s">
        <v>83</v>
      </c>
      <c r="C1198" t="s">
        <v>9440</v>
      </c>
      <c r="D1198" t="s">
        <v>983</v>
      </c>
      <c r="E1198" t="s">
        <v>984</v>
      </c>
      <c r="F1198" t="s">
        <v>8400</v>
      </c>
      <c r="G1198" s="11"/>
      <c r="H1198" s="11"/>
    </row>
    <row r="1199" spans="1:8" x14ac:dyDescent="0.2">
      <c r="A1199" t="str">
        <f t="shared" si="20"/>
        <v>RBD01Lulworth</v>
      </c>
      <c r="B1199" t="s">
        <v>83</v>
      </c>
      <c r="C1199" t="s">
        <v>9440</v>
      </c>
      <c r="D1199" t="s">
        <v>983</v>
      </c>
      <c r="E1199" t="s">
        <v>984</v>
      </c>
      <c r="F1199" t="s">
        <v>9447</v>
      </c>
      <c r="G1199" s="11"/>
      <c r="H1199" s="11"/>
    </row>
    <row r="1200" spans="1:8" x14ac:dyDescent="0.2">
      <c r="A1200" t="str">
        <f t="shared" si="20"/>
        <v>RBD01Maternity</v>
      </c>
      <c r="B1200" t="s">
        <v>83</v>
      </c>
      <c r="C1200" t="s">
        <v>9440</v>
      </c>
      <c r="D1200" t="s">
        <v>983</v>
      </c>
      <c r="E1200" t="s">
        <v>984</v>
      </c>
      <c r="F1200" t="s">
        <v>9133</v>
      </c>
      <c r="G1200" s="11"/>
      <c r="H1200" s="11"/>
    </row>
    <row r="1201" spans="1:8" x14ac:dyDescent="0.2">
      <c r="A1201" t="str">
        <f t="shared" si="20"/>
        <v>RBD01Maud Alex</v>
      </c>
      <c r="B1201" t="s">
        <v>83</v>
      </c>
      <c r="C1201" t="s">
        <v>9440</v>
      </c>
      <c r="D1201" t="s">
        <v>983</v>
      </c>
      <c r="E1201" t="s">
        <v>984</v>
      </c>
      <c r="F1201" t="s">
        <v>9448</v>
      </c>
      <c r="G1201" s="11"/>
      <c r="H1201" s="11"/>
    </row>
    <row r="1202" spans="1:8" x14ac:dyDescent="0.2">
      <c r="A1202" t="str">
        <f t="shared" si="20"/>
        <v>RBD01Moreton</v>
      </c>
      <c r="B1202" t="s">
        <v>83</v>
      </c>
      <c r="C1202" t="s">
        <v>9440</v>
      </c>
      <c r="D1202" t="s">
        <v>983</v>
      </c>
      <c r="E1202" t="s">
        <v>984</v>
      </c>
      <c r="F1202" t="s">
        <v>9449</v>
      </c>
      <c r="G1202" s="11"/>
      <c r="H1202" s="11"/>
    </row>
    <row r="1203" spans="1:8" x14ac:dyDescent="0.2">
      <c r="A1203" t="str">
        <f t="shared" si="20"/>
        <v>RBD01Prince of Wales</v>
      </c>
      <c r="B1203" t="s">
        <v>83</v>
      </c>
      <c r="C1203" t="s">
        <v>9440</v>
      </c>
      <c r="D1203" t="s">
        <v>983</v>
      </c>
      <c r="E1203" t="s">
        <v>984</v>
      </c>
      <c r="F1203" t="s">
        <v>9450</v>
      </c>
      <c r="G1203" s="11"/>
      <c r="H1203" s="11"/>
    </row>
    <row r="1204" spans="1:8" x14ac:dyDescent="0.2">
      <c r="A1204" t="str">
        <f t="shared" si="20"/>
        <v>RBD01Purbeck</v>
      </c>
      <c r="B1204" t="s">
        <v>83</v>
      </c>
      <c r="C1204" t="s">
        <v>9440</v>
      </c>
      <c r="D1204" t="s">
        <v>983</v>
      </c>
      <c r="E1204" t="s">
        <v>984</v>
      </c>
      <c r="F1204" t="s">
        <v>9451</v>
      </c>
      <c r="G1204" s="11"/>
      <c r="H1204" s="11"/>
    </row>
    <row r="1205" spans="1:8" x14ac:dyDescent="0.2">
      <c r="A1205" t="str">
        <f t="shared" si="20"/>
        <v>RBD01Ridgeway</v>
      </c>
      <c r="B1205" t="s">
        <v>83</v>
      </c>
      <c r="C1205" t="s">
        <v>9440</v>
      </c>
      <c r="D1205" t="s">
        <v>983</v>
      </c>
      <c r="E1205" t="s">
        <v>984</v>
      </c>
      <c r="F1205" t="s">
        <v>9452</v>
      </c>
      <c r="G1205" s="11"/>
      <c r="H1205" s="11"/>
    </row>
    <row r="1206" spans="1:8" x14ac:dyDescent="0.2">
      <c r="A1206" t="str">
        <f t="shared" si="20"/>
        <v>RBD01Special Care Baby Unit</v>
      </c>
      <c r="B1206" t="s">
        <v>83</v>
      </c>
      <c r="C1206" t="s">
        <v>9440</v>
      </c>
      <c r="D1206" t="s">
        <v>983</v>
      </c>
      <c r="E1206" t="s">
        <v>984</v>
      </c>
      <c r="F1206" t="s">
        <v>9150</v>
      </c>
      <c r="G1206" s="11"/>
      <c r="H1206" s="11"/>
    </row>
    <row r="1207" spans="1:8" x14ac:dyDescent="0.2">
      <c r="A1207" t="str">
        <f t="shared" si="20"/>
        <v>RBD01The Stroke Unit</v>
      </c>
      <c r="B1207" t="s">
        <v>83</v>
      </c>
      <c r="C1207" t="s">
        <v>9440</v>
      </c>
      <c r="D1207" t="s">
        <v>983</v>
      </c>
      <c r="E1207" t="s">
        <v>984</v>
      </c>
      <c r="F1207" t="s">
        <v>9453</v>
      </c>
      <c r="G1207" s="11"/>
      <c r="H1207" s="11"/>
    </row>
    <row r="1208" spans="1:8" x14ac:dyDescent="0.2">
      <c r="A1208" t="str">
        <f t="shared" si="20"/>
        <v>RDY22Guernsey Ward</v>
      </c>
      <c r="B1208" t="s">
        <v>84</v>
      </c>
      <c r="C1208" t="s">
        <v>9454</v>
      </c>
      <c r="D1208" t="s">
        <v>1279</v>
      </c>
      <c r="E1208" t="s">
        <v>1280</v>
      </c>
      <c r="F1208" t="s">
        <v>9455</v>
      </c>
      <c r="G1208" s="11"/>
      <c r="H1208" s="11"/>
    </row>
    <row r="1209" spans="1:8" x14ac:dyDescent="0.2">
      <c r="A1209" t="str">
        <f t="shared" si="20"/>
        <v>RDY22Herm Ward</v>
      </c>
      <c r="B1209" t="s">
        <v>84</v>
      </c>
      <c r="C1209" t="s">
        <v>9454</v>
      </c>
      <c r="D1209" t="s">
        <v>1279</v>
      </c>
      <c r="E1209" t="s">
        <v>1280</v>
      </c>
      <c r="F1209" t="s">
        <v>9456</v>
      </c>
      <c r="G1209" s="11"/>
      <c r="H1209" s="11"/>
    </row>
    <row r="1210" spans="1:8" x14ac:dyDescent="0.2">
      <c r="A1210" t="str">
        <f t="shared" si="20"/>
        <v>RDY22Jersey Ward</v>
      </c>
      <c r="B1210" t="s">
        <v>84</v>
      </c>
      <c r="C1210" t="s">
        <v>9454</v>
      </c>
      <c r="D1210" t="s">
        <v>1279</v>
      </c>
      <c r="E1210" t="s">
        <v>1280</v>
      </c>
      <c r="F1210" t="s">
        <v>9457</v>
      </c>
      <c r="G1210" s="11"/>
      <c r="H1210" s="11"/>
    </row>
    <row r="1211" spans="1:8" x14ac:dyDescent="0.2">
      <c r="A1211" t="str">
        <f t="shared" si="20"/>
        <v>RDY22St Brelades Ward</v>
      </c>
      <c r="B1211" t="s">
        <v>84</v>
      </c>
      <c r="C1211" t="s">
        <v>9454</v>
      </c>
      <c r="D1211" t="s">
        <v>1279</v>
      </c>
      <c r="E1211" t="s">
        <v>1280</v>
      </c>
      <c r="F1211" t="s">
        <v>9458</v>
      </c>
      <c r="G1211" s="11"/>
      <c r="H1211" s="11"/>
    </row>
    <row r="1212" spans="1:8" x14ac:dyDescent="0.2">
      <c r="A1212" t="str">
        <f t="shared" si="20"/>
        <v>RDYERTarrant Ward</v>
      </c>
      <c r="B1212" t="s">
        <v>84</v>
      </c>
      <c r="C1212" t="s">
        <v>9454</v>
      </c>
      <c r="D1212" t="s">
        <v>1283</v>
      </c>
      <c r="E1212" t="s">
        <v>980</v>
      </c>
      <c r="F1212" t="s">
        <v>9459</v>
      </c>
      <c r="G1212" s="11"/>
      <c r="H1212" s="11"/>
    </row>
    <row r="1213" spans="1:8" x14ac:dyDescent="0.2">
      <c r="A1213" t="str">
        <f t="shared" si="20"/>
        <v>RDYEJLangdon Ward</v>
      </c>
      <c r="B1213" t="s">
        <v>84</v>
      </c>
      <c r="C1213" t="s">
        <v>9454</v>
      </c>
      <c r="D1213" t="s">
        <v>1300</v>
      </c>
      <c r="E1213" t="s">
        <v>982</v>
      </c>
      <c r="F1213" t="s">
        <v>9460</v>
      </c>
      <c r="G1213" s="11"/>
      <c r="H1213" s="11"/>
    </row>
    <row r="1214" spans="1:8" x14ac:dyDescent="0.2">
      <c r="A1214" t="str">
        <f t="shared" si="20"/>
        <v>RDYEJRadipole Ward</v>
      </c>
      <c r="B1214" t="s">
        <v>84</v>
      </c>
      <c r="C1214" t="s">
        <v>9454</v>
      </c>
      <c r="D1214" t="s">
        <v>1300</v>
      </c>
      <c r="E1214" t="s">
        <v>982</v>
      </c>
      <c r="F1214" t="s">
        <v>9461</v>
      </c>
      <c r="G1214" s="11"/>
      <c r="H1214" s="11"/>
    </row>
    <row r="1215" spans="1:8" x14ac:dyDescent="0.2">
      <c r="A1215" t="str">
        <f t="shared" si="20"/>
        <v>RDYEWMelstock House</v>
      </c>
      <c r="B1215" t="s">
        <v>84</v>
      </c>
      <c r="C1215" t="s">
        <v>9454</v>
      </c>
      <c r="D1215" t="s">
        <v>1336</v>
      </c>
      <c r="E1215" t="s">
        <v>1337</v>
      </c>
      <c r="F1215" t="s">
        <v>9462</v>
      </c>
      <c r="G1215" s="11"/>
      <c r="H1215" s="11"/>
    </row>
    <row r="1216" spans="1:8" x14ac:dyDescent="0.2">
      <c r="A1216" t="str">
        <f t="shared" si="20"/>
        <v>RDYEWWaterston AAU</v>
      </c>
      <c r="B1216" t="s">
        <v>84</v>
      </c>
      <c r="C1216" t="s">
        <v>9454</v>
      </c>
      <c r="D1216" t="s">
        <v>1336</v>
      </c>
      <c r="E1216" t="s">
        <v>1337</v>
      </c>
      <c r="F1216" t="s">
        <v>9463</v>
      </c>
      <c r="G1216" s="11"/>
      <c r="H1216" s="11"/>
    </row>
    <row r="1217" spans="1:8" x14ac:dyDescent="0.2">
      <c r="A1217" t="str">
        <f t="shared" si="20"/>
        <v>RDY32Kimmeridge Court</v>
      </c>
      <c r="B1217" t="s">
        <v>84</v>
      </c>
      <c r="C1217" t="s">
        <v>9454</v>
      </c>
      <c r="D1217" t="s">
        <v>1352</v>
      </c>
      <c r="E1217" t="s">
        <v>1353</v>
      </c>
      <c r="F1217" t="s">
        <v>9464</v>
      </c>
      <c r="G1217" s="11"/>
      <c r="H1217" s="11"/>
    </row>
    <row r="1218" spans="1:8" x14ac:dyDescent="0.2">
      <c r="A1218" t="str">
        <f t="shared" si="20"/>
        <v>RDYFTGlendinning  Unit</v>
      </c>
      <c r="B1218" t="s">
        <v>84</v>
      </c>
      <c r="C1218" t="s">
        <v>9454</v>
      </c>
      <c r="D1218" t="s">
        <v>1362</v>
      </c>
      <c r="E1218" t="s">
        <v>1363</v>
      </c>
      <c r="F1218" t="s">
        <v>9465</v>
      </c>
      <c r="G1218" s="11"/>
      <c r="H1218" s="11"/>
    </row>
    <row r="1219" spans="1:8" x14ac:dyDescent="0.2">
      <c r="A1219" t="str">
        <f t="shared" si="20"/>
        <v>RDYFXFlorence House</v>
      </c>
      <c r="B1219" t="s">
        <v>84</v>
      </c>
      <c r="C1219" t="s">
        <v>9454</v>
      </c>
      <c r="D1219" t="s">
        <v>1366</v>
      </c>
      <c r="E1219" t="s">
        <v>1367</v>
      </c>
      <c r="F1219" t="s">
        <v>9466</v>
      </c>
      <c r="G1219" s="11"/>
      <c r="H1219" s="11"/>
    </row>
    <row r="1220" spans="1:8" x14ac:dyDescent="0.2">
      <c r="A1220" t="str">
        <f t="shared" si="20"/>
        <v>RDYFXNightingale Court</v>
      </c>
      <c r="B1220" t="s">
        <v>84</v>
      </c>
      <c r="C1220" t="s">
        <v>9454</v>
      </c>
      <c r="D1220" t="s">
        <v>1366</v>
      </c>
      <c r="E1220" t="s">
        <v>1367</v>
      </c>
      <c r="F1220" t="s">
        <v>9467</v>
      </c>
      <c r="G1220" s="11"/>
      <c r="H1220" s="11"/>
    </row>
    <row r="1221" spans="1:8" x14ac:dyDescent="0.2">
      <c r="A1221" t="str">
        <f t="shared" si="20"/>
        <v>RDYFXNightingale House</v>
      </c>
      <c r="B1221" t="s">
        <v>84</v>
      </c>
      <c r="C1221" t="s">
        <v>9454</v>
      </c>
      <c r="D1221" t="s">
        <v>1366</v>
      </c>
      <c r="E1221" t="s">
        <v>1367</v>
      </c>
      <c r="F1221" t="s">
        <v>9468</v>
      </c>
      <c r="G1221" s="11"/>
      <c r="H1221" s="11"/>
    </row>
    <row r="1222" spans="1:8" x14ac:dyDescent="0.2">
      <c r="A1222" t="str">
        <f t="shared" si="20"/>
        <v>RDYMRPebble Lodge</v>
      </c>
      <c r="B1222" t="s">
        <v>84</v>
      </c>
      <c r="C1222" t="s">
        <v>9454</v>
      </c>
      <c r="D1222" t="s">
        <v>1372</v>
      </c>
      <c r="E1222" t="s">
        <v>1373</v>
      </c>
      <c r="F1222" t="s">
        <v>9469</v>
      </c>
      <c r="G1222" s="11"/>
      <c r="H1222" s="11"/>
    </row>
    <row r="1223" spans="1:8" x14ac:dyDescent="0.2">
      <c r="A1223" t="str">
        <f t="shared" si="20"/>
        <v>RDY10AAU Seaview</v>
      </c>
      <c r="B1223" t="s">
        <v>84</v>
      </c>
      <c r="C1223" t="s">
        <v>9454</v>
      </c>
      <c r="D1223" t="s">
        <v>1399</v>
      </c>
      <c r="E1223" t="s">
        <v>1400</v>
      </c>
      <c r="F1223" t="s">
        <v>9470</v>
      </c>
      <c r="G1223" s="11"/>
      <c r="H1223" s="11"/>
    </row>
    <row r="1224" spans="1:8" x14ac:dyDescent="0.2">
      <c r="A1224" t="str">
        <f t="shared" si="20"/>
        <v>RDY10Alumhurst Ward</v>
      </c>
      <c r="B1224" t="s">
        <v>84</v>
      </c>
      <c r="C1224" t="s">
        <v>9454</v>
      </c>
      <c r="D1224" t="s">
        <v>1399</v>
      </c>
      <c r="E1224" t="s">
        <v>1400</v>
      </c>
      <c r="F1224" t="s">
        <v>9471</v>
      </c>
      <c r="G1224" s="11"/>
      <c r="H1224" s="11"/>
    </row>
    <row r="1225" spans="1:8" x14ac:dyDescent="0.2">
      <c r="A1225" t="str">
        <f t="shared" si="20"/>
        <v>RDY10Chine Ward</v>
      </c>
      <c r="B1225" t="s">
        <v>84</v>
      </c>
      <c r="C1225" t="s">
        <v>9454</v>
      </c>
      <c r="D1225" t="s">
        <v>1399</v>
      </c>
      <c r="E1225" t="s">
        <v>1400</v>
      </c>
      <c r="F1225" t="s">
        <v>9472</v>
      </c>
      <c r="G1225" s="11"/>
      <c r="H1225" s="11"/>
    </row>
    <row r="1226" spans="1:8" x14ac:dyDescent="0.2">
      <c r="A1226" t="str">
        <f t="shared" si="20"/>
        <v>RDY10Harbour Ward</v>
      </c>
      <c r="B1226" t="s">
        <v>84</v>
      </c>
      <c r="C1226" t="s">
        <v>9454</v>
      </c>
      <c r="D1226" t="s">
        <v>1399</v>
      </c>
      <c r="E1226" t="s">
        <v>1400</v>
      </c>
      <c r="F1226" t="s">
        <v>9473</v>
      </c>
      <c r="G1226" s="11"/>
      <c r="H1226" s="11"/>
    </row>
    <row r="1227" spans="1:8" x14ac:dyDescent="0.2">
      <c r="A1227" t="str">
        <f t="shared" si="20"/>
        <v>RDY10Haven Ward</v>
      </c>
      <c r="B1227" t="s">
        <v>84</v>
      </c>
      <c r="C1227" t="s">
        <v>9454</v>
      </c>
      <c r="D1227" t="s">
        <v>1399</v>
      </c>
      <c r="E1227" t="s">
        <v>1400</v>
      </c>
      <c r="F1227" t="s">
        <v>9474</v>
      </c>
      <c r="G1227" s="11"/>
      <c r="H1227" s="11"/>
    </row>
    <row r="1228" spans="1:8" x14ac:dyDescent="0.2">
      <c r="A1228" t="str">
        <f t="shared" si="20"/>
        <v>RDY10Twynham Ward</v>
      </c>
      <c r="B1228" t="s">
        <v>84</v>
      </c>
      <c r="C1228" t="s">
        <v>9454</v>
      </c>
      <c r="D1228" t="s">
        <v>1399</v>
      </c>
      <c r="E1228" t="s">
        <v>1400</v>
      </c>
      <c r="F1228" t="s">
        <v>9475</v>
      </c>
      <c r="G1228" s="11"/>
      <c r="H1228" s="11"/>
    </row>
    <row r="1229" spans="1:8" x14ac:dyDescent="0.2">
      <c r="A1229" t="str">
        <f t="shared" si="20"/>
        <v>RDYFFStanley Purser Ward</v>
      </c>
      <c r="B1229" t="s">
        <v>84</v>
      </c>
      <c r="C1229" t="s">
        <v>9454</v>
      </c>
      <c r="D1229" t="s">
        <v>1409</v>
      </c>
      <c r="E1229" t="s">
        <v>1410</v>
      </c>
      <c r="F1229" t="s">
        <v>9476</v>
      </c>
      <c r="G1229" s="11"/>
      <c r="H1229" s="11"/>
    </row>
    <row r="1230" spans="1:8" x14ac:dyDescent="0.2">
      <c r="A1230" t="str">
        <f t="shared" si="20"/>
        <v>RDYFEHanham Ward</v>
      </c>
      <c r="B1230" t="s">
        <v>84</v>
      </c>
      <c r="C1230" t="s">
        <v>9454</v>
      </c>
      <c r="D1230" t="s">
        <v>1431</v>
      </c>
      <c r="E1230" t="s">
        <v>1432</v>
      </c>
      <c r="F1230" t="s">
        <v>9477</v>
      </c>
      <c r="G1230" s="11"/>
      <c r="H1230" s="11"/>
    </row>
    <row r="1231" spans="1:8" x14ac:dyDescent="0.2">
      <c r="A1231" t="str">
        <f t="shared" si="20"/>
        <v>RDYEGLinden Unit</v>
      </c>
      <c r="B1231" t="s">
        <v>84</v>
      </c>
      <c r="C1231" t="s">
        <v>9454</v>
      </c>
      <c r="D1231" t="s">
        <v>1439</v>
      </c>
      <c r="E1231" t="s">
        <v>1440</v>
      </c>
      <c r="F1231" t="s">
        <v>9478</v>
      </c>
      <c r="G1231" s="11"/>
      <c r="H1231" s="11"/>
    </row>
    <row r="1232" spans="1:8" x14ac:dyDescent="0.2">
      <c r="A1232" t="str">
        <f t="shared" si="20"/>
        <v>RDYEYAshmore/Shaston Ward</v>
      </c>
      <c r="B1232" t="s">
        <v>84</v>
      </c>
      <c r="C1232" t="s">
        <v>9454</v>
      </c>
      <c r="D1232" t="s">
        <v>1443</v>
      </c>
      <c r="E1232" t="s">
        <v>1444</v>
      </c>
      <c r="F1232" t="s">
        <v>9479</v>
      </c>
      <c r="G1232" s="11"/>
      <c r="H1232" s="11"/>
    </row>
    <row r="1233" spans="1:8" x14ac:dyDescent="0.2">
      <c r="A1233" t="str">
        <f t="shared" si="20"/>
        <v>RDYFCWillows Unit</v>
      </c>
      <c r="B1233" t="s">
        <v>84</v>
      </c>
      <c r="C1233" t="s">
        <v>9454</v>
      </c>
      <c r="D1233" t="s">
        <v>1456</v>
      </c>
      <c r="E1233" t="s">
        <v>990</v>
      </c>
      <c r="F1233" t="s">
        <v>9480</v>
      </c>
      <c r="G1233" s="11"/>
      <c r="H1233" s="11"/>
    </row>
    <row r="1234" spans="1:8" x14ac:dyDescent="0.2">
      <c r="A1234" t="str">
        <f t="shared" si="20"/>
        <v>RWH0104 Critical Care North; South</v>
      </c>
      <c r="B1234" t="s">
        <v>86</v>
      </c>
      <c r="C1234" t="s">
        <v>9489</v>
      </c>
      <c r="D1234" t="s">
        <v>5224</v>
      </c>
      <c r="E1234" t="s">
        <v>5225</v>
      </c>
      <c r="F1234" t="s">
        <v>9490</v>
      </c>
      <c r="G1234" s="11"/>
      <c r="H1234" s="11"/>
    </row>
    <row r="1235" spans="1:8" x14ac:dyDescent="0.2">
      <c r="A1235" t="str">
        <f t="shared" si="20"/>
        <v>RWH0105A North; South</v>
      </c>
      <c r="B1235" t="s">
        <v>86</v>
      </c>
      <c r="C1235" t="s">
        <v>9489</v>
      </c>
      <c r="D1235" t="s">
        <v>5224</v>
      </c>
      <c r="E1235" t="s">
        <v>5225</v>
      </c>
      <c r="F1235" t="s">
        <v>9491</v>
      </c>
      <c r="G1235" s="11"/>
      <c r="H1235" s="11"/>
    </row>
    <row r="1236" spans="1:8" x14ac:dyDescent="0.2">
      <c r="A1236" t="str">
        <f t="shared" si="20"/>
        <v>RWH0105B North; South</v>
      </c>
      <c r="B1236" t="s">
        <v>86</v>
      </c>
      <c r="C1236" t="s">
        <v>9489</v>
      </c>
      <c r="D1236" t="s">
        <v>5224</v>
      </c>
      <c r="E1236" t="s">
        <v>5225</v>
      </c>
      <c r="F1236" t="s">
        <v>9492</v>
      </c>
      <c r="G1236" s="11"/>
      <c r="H1236" s="11"/>
    </row>
    <row r="1237" spans="1:8" x14ac:dyDescent="0.2">
      <c r="A1237" t="str">
        <f t="shared" si="20"/>
        <v>RWH0106A North; South</v>
      </c>
      <c r="B1237" t="s">
        <v>86</v>
      </c>
      <c r="C1237" t="s">
        <v>9489</v>
      </c>
      <c r="D1237" t="s">
        <v>5224</v>
      </c>
      <c r="E1237" t="s">
        <v>5225</v>
      </c>
      <c r="F1237" t="s">
        <v>9493</v>
      </c>
      <c r="G1237" s="11"/>
      <c r="H1237" s="11"/>
    </row>
    <row r="1238" spans="1:8" x14ac:dyDescent="0.2">
      <c r="A1238" t="str">
        <f t="shared" si="20"/>
        <v>RWH0106B North; South</v>
      </c>
      <c r="B1238" t="s">
        <v>86</v>
      </c>
      <c r="C1238" t="s">
        <v>9489</v>
      </c>
      <c r="D1238" t="s">
        <v>5224</v>
      </c>
      <c r="E1238" t="s">
        <v>5225</v>
      </c>
      <c r="F1238" t="s">
        <v>9494</v>
      </c>
      <c r="G1238" s="11"/>
      <c r="H1238" s="11"/>
    </row>
    <row r="1239" spans="1:8" x14ac:dyDescent="0.2">
      <c r="A1239" t="str">
        <f t="shared" si="20"/>
        <v>RWH0107B North; South</v>
      </c>
      <c r="B1239" t="s">
        <v>86</v>
      </c>
      <c r="C1239" t="s">
        <v>9489</v>
      </c>
      <c r="D1239" t="s">
        <v>5224</v>
      </c>
      <c r="E1239" t="s">
        <v>5225</v>
      </c>
      <c r="F1239" t="s">
        <v>9495</v>
      </c>
      <c r="G1239" s="11"/>
      <c r="H1239" s="11"/>
    </row>
    <row r="1240" spans="1:8" x14ac:dyDescent="0.2">
      <c r="A1240" t="str">
        <f t="shared" si="20"/>
        <v>RWH0108A North; South</v>
      </c>
      <c r="B1240" t="s">
        <v>86</v>
      </c>
      <c r="C1240" t="s">
        <v>9489</v>
      </c>
      <c r="D1240" t="s">
        <v>5224</v>
      </c>
      <c r="E1240" t="s">
        <v>5225</v>
      </c>
      <c r="F1240" t="s">
        <v>9496</v>
      </c>
      <c r="G1240" s="11"/>
      <c r="H1240" s="11"/>
    </row>
    <row r="1241" spans="1:8" x14ac:dyDescent="0.2">
      <c r="A1241" t="str">
        <f t="shared" si="20"/>
        <v>RWH0108B North; South</v>
      </c>
      <c r="B1241" t="s">
        <v>86</v>
      </c>
      <c r="C1241" t="s">
        <v>9489</v>
      </c>
      <c r="D1241" t="s">
        <v>5224</v>
      </c>
      <c r="E1241" t="s">
        <v>5225</v>
      </c>
      <c r="F1241" t="s">
        <v>9497</v>
      </c>
      <c r="G1241" s="11"/>
      <c r="H1241" s="11"/>
    </row>
    <row r="1242" spans="1:8" x14ac:dyDescent="0.2">
      <c r="A1242" t="str">
        <f t="shared" si="20"/>
        <v>RWH0109A North; South</v>
      </c>
      <c r="B1242" t="s">
        <v>86</v>
      </c>
      <c r="C1242" t="s">
        <v>9489</v>
      </c>
      <c r="D1242" t="s">
        <v>5224</v>
      </c>
      <c r="E1242" t="s">
        <v>5225</v>
      </c>
      <c r="F1242" t="s">
        <v>9498</v>
      </c>
      <c r="G1242" s="11"/>
      <c r="H1242" s="11"/>
    </row>
    <row r="1243" spans="1:8" x14ac:dyDescent="0.2">
      <c r="A1243" t="str">
        <f t="shared" si="20"/>
        <v>RWH0109B North; South</v>
      </c>
      <c r="B1243" t="s">
        <v>86</v>
      </c>
      <c r="C1243" t="s">
        <v>9489</v>
      </c>
      <c r="D1243" t="s">
        <v>5224</v>
      </c>
      <c r="E1243" t="s">
        <v>5225</v>
      </c>
      <c r="F1243" t="s">
        <v>9499</v>
      </c>
      <c r="G1243" s="11"/>
      <c r="H1243" s="11"/>
    </row>
    <row r="1244" spans="1:8" x14ac:dyDescent="0.2">
      <c r="A1244" t="str">
        <f t="shared" si="20"/>
        <v>RWH0110A Gynae; North</v>
      </c>
      <c r="B1244" t="s">
        <v>86</v>
      </c>
      <c r="C1244" t="s">
        <v>9489</v>
      </c>
      <c r="D1244" t="s">
        <v>5224</v>
      </c>
      <c r="E1244" t="s">
        <v>5225</v>
      </c>
      <c r="F1244" t="s">
        <v>9500</v>
      </c>
      <c r="G1244" s="11"/>
      <c r="H1244" s="11"/>
    </row>
    <row r="1245" spans="1:8" x14ac:dyDescent="0.2">
      <c r="A1245" t="str">
        <f t="shared" si="20"/>
        <v>RWH0110B North; South</v>
      </c>
      <c r="B1245" t="s">
        <v>86</v>
      </c>
      <c r="C1245" t="s">
        <v>9489</v>
      </c>
      <c r="D1245" t="s">
        <v>5224</v>
      </c>
      <c r="E1245" t="s">
        <v>5225</v>
      </c>
      <c r="F1245" t="s">
        <v>9501</v>
      </c>
      <c r="G1245" s="11"/>
      <c r="H1245" s="11"/>
    </row>
    <row r="1246" spans="1:8" x14ac:dyDescent="0.2">
      <c r="A1246" t="str">
        <f t="shared" si="20"/>
        <v>RWH0111A North; South</v>
      </c>
      <c r="B1246" t="s">
        <v>86</v>
      </c>
      <c r="C1246" t="s">
        <v>9489</v>
      </c>
      <c r="D1246" t="s">
        <v>5224</v>
      </c>
      <c r="E1246" t="s">
        <v>5225</v>
      </c>
      <c r="F1246" t="s">
        <v>9502</v>
      </c>
      <c r="G1246" s="11"/>
      <c r="H1246" s="11"/>
    </row>
    <row r="1247" spans="1:8" x14ac:dyDescent="0.2">
      <c r="A1247" t="str">
        <f t="shared" si="20"/>
        <v>RWH0111B North; South</v>
      </c>
      <c r="B1247" t="s">
        <v>86</v>
      </c>
      <c r="C1247" t="s">
        <v>9489</v>
      </c>
      <c r="D1247" t="s">
        <v>5224</v>
      </c>
      <c r="E1247" t="s">
        <v>5225</v>
      </c>
      <c r="F1247" t="s">
        <v>9503</v>
      </c>
      <c r="G1247" s="11"/>
      <c r="H1247" s="11"/>
    </row>
    <row r="1248" spans="1:8" x14ac:dyDescent="0.2">
      <c r="A1248" t="str">
        <f t="shared" si="20"/>
        <v>RWH01ACU North; South</v>
      </c>
      <c r="B1248" t="s">
        <v>86</v>
      </c>
      <c r="C1248" t="s">
        <v>9489</v>
      </c>
      <c r="D1248" t="s">
        <v>5224</v>
      </c>
      <c r="E1248" t="s">
        <v>5225</v>
      </c>
      <c r="F1248" t="s">
        <v>9504</v>
      </c>
      <c r="G1248" s="11"/>
      <c r="H1248" s="11"/>
    </row>
    <row r="1249" spans="1:8" x14ac:dyDescent="0.2">
      <c r="A1249" t="str">
        <f t="shared" si="20"/>
        <v>RWH01AMU-A</v>
      </c>
      <c r="B1249" t="s">
        <v>86</v>
      </c>
      <c r="C1249" t="s">
        <v>9489</v>
      </c>
      <c r="D1249" t="s">
        <v>5224</v>
      </c>
      <c r="E1249" t="s">
        <v>5225</v>
      </c>
      <c r="F1249" t="s">
        <v>9505</v>
      </c>
      <c r="G1249" s="11"/>
      <c r="H1249" s="11"/>
    </row>
    <row r="1250" spans="1:8" x14ac:dyDescent="0.2">
      <c r="A1250" t="str">
        <f t="shared" si="20"/>
        <v>RWH01AMU-W</v>
      </c>
      <c r="B1250" t="s">
        <v>86</v>
      </c>
      <c r="C1250" t="s">
        <v>9489</v>
      </c>
      <c r="D1250" t="s">
        <v>5224</v>
      </c>
      <c r="E1250" t="s">
        <v>5225</v>
      </c>
      <c r="F1250" t="s">
        <v>9506</v>
      </c>
      <c r="G1250" s="11"/>
      <c r="H1250" s="11"/>
    </row>
    <row r="1251" spans="1:8" x14ac:dyDescent="0.2">
      <c r="A1251" t="str">
        <f t="shared" si="20"/>
        <v>RWH01Maternity Unit - CLU</v>
      </c>
      <c r="B1251" t="s">
        <v>86</v>
      </c>
      <c r="C1251" t="s">
        <v>9489</v>
      </c>
      <c r="D1251" t="s">
        <v>5224</v>
      </c>
      <c r="E1251" t="s">
        <v>5225</v>
      </c>
      <c r="F1251" t="s">
        <v>9507</v>
      </c>
      <c r="G1251" s="11"/>
      <c r="H1251" s="11"/>
    </row>
    <row r="1252" spans="1:8" x14ac:dyDescent="0.2">
      <c r="A1252" t="str">
        <f t="shared" si="20"/>
        <v>RWH01Maternity Unit - Dacre</v>
      </c>
      <c r="B1252" t="s">
        <v>86</v>
      </c>
      <c r="C1252" t="s">
        <v>9489</v>
      </c>
      <c r="D1252" t="s">
        <v>5224</v>
      </c>
      <c r="E1252" t="s">
        <v>5225</v>
      </c>
      <c r="F1252" t="s">
        <v>9508</v>
      </c>
      <c r="G1252" s="11"/>
      <c r="H1252" s="11"/>
    </row>
    <row r="1253" spans="1:8" x14ac:dyDescent="0.2">
      <c r="A1253" t="str">
        <f t="shared" si="20"/>
        <v>RWH01Maternity Unit - Gloucester</v>
      </c>
      <c r="B1253" t="s">
        <v>86</v>
      </c>
      <c r="C1253" t="s">
        <v>9489</v>
      </c>
      <c r="D1253" t="s">
        <v>5224</v>
      </c>
      <c r="E1253" t="s">
        <v>5225</v>
      </c>
      <c r="F1253" t="s">
        <v>9509</v>
      </c>
      <c r="G1253" s="11"/>
      <c r="H1253" s="11"/>
    </row>
    <row r="1254" spans="1:8" x14ac:dyDescent="0.2">
      <c r="A1254" t="str">
        <f t="shared" si="20"/>
        <v>RWH01Maternity Unit - Mat MLU</v>
      </c>
      <c r="B1254" t="s">
        <v>86</v>
      </c>
      <c r="C1254" t="s">
        <v>9489</v>
      </c>
      <c r="D1254" t="s">
        <v>5224</v>
      </c>
      <c r="E1254" t="s">
        <v>5225</v>
      </c>
      <c r="F1254" t="s">
        <v>9510</v>
      </c>
      <c r="G1254" s="11"/>
      <c r="H1254" s="11"/>
    </row>
    <row r="1255" spans="1:8" x14ac:dyDescent="0.2">
      <c r="A1255" t="str">
        <f t="shared" si="20"/>
        <v>RWH01Mulbery Bush Unit - Bluebell</v>
      </c>
      <c r="B1255" t="s">
        <v>86</v>
      </c>
      <c r="C1255" t="s">
        <v>9489</v>
      </c>
      <c r="D1255" t="s">
        <v>5224</v>
      </c>
      <c r="E1255" t="s">
        <v>5225</v>
      </c>
      <c r="F1255" t="s">
        <v>9511</v>
      </c>
      <c r="G1255" s="11"/>
      <c r="H1255" s="11"/>
    </row>
    <row r="1256" spans="1:8" x14ac:dyDescent="0.2">
      <c r="A1256" t="str">
        <f t="shared" si="20"/>
        <v>RWH01SAU</v>
      </c>
      <c r="B1256" t="s">
        <v>86</v>
      </c>
      <c r="C1256" t="s">
        <v>9489</v>
      </c>
      <c r="D1256" t="s">
        <v>5224</v>
      </c>
      <c r="E1256" t="s">
        <v>5225</v>
      </c>
      <c r="F1256" t="s">
        <v>8405</v>
      </c>
      <c r="G1256" s="11"/>
      <c r="H1256" s="11"/>
    </row>
    <row r="1257" spans="1:8" x14ac:dyDescent="0.2">
      <c r="A1257" t="str">
        <f t="shared" si="20"/>
        <v>RWH01Strathmore Wing - Ashwell</v>
      </c>
      <c r="B1257" t="s">
        <v>86</v>
      </c>
      <c r="C1257" t="s">
        <v>9489</v>
      </c>
      <c r="D1257" t="s">
        <v>5224</v>
      </c>
      <c r="E1257" t="s">
        <v>5225</v>
      </c>
      <c r="F1257" t="s">
        <v>9512</v>
      </c>
      <c r="G1257" s="11"/>
      <c r="H1257" s="11"/>
    </row>
    <row r="1258" spans="1:8" x14ac:dyDescent="0.2">
      <c r="A1258" t="str">
        <f t="shared" si="20"/>
        <v>RWH01Strathmore Wing - Barley</v>
      </c>
      <c r="B1258" t="s">
        <v>86</v>
      </c>
      <c r="C1258" t="s">
        <v>9489</v>
      </c>
      <c r="D1258" t="s">
        <v>5224</v>
      </c>
      <c r="E1258" t="s">
        <v>5225</v>
      </c>
      <c r="F1258" t="s">
        <v>9513</v>
      </c>
      <c r="G1258" s="11"/>
      <c r="H1258" s="11"/>
    </row>
    <row r="1259" spans="1:8" x14ac:dyDescent="0.2">
      <c r="A1259" t="str">
        <f t="shared" si="20"/>
        <v>RWH01Strathmore Wing - Pirton</v>
      </c>
      <c r="B1259" t="s">
        <v>86</v>
      </c>
      <c r="C1259" t="s">
        <v>9489</v>
      </c>
      <c r="D1259" t="s">
        <v>5224</v>
      </c>
      <c r="E1259" t="s">
        <v>5225</v>
      </c>
      <c r="F1259" t="s">
        <v>9514</v>
      </c>
      <c r="G1259" s="11"/>
      <c r="H1259" s="11"/>
    </row>
    <row r="1260" spans="1:8" x14ac:dyDescent="0.2">
      <c r="A1260" t="str">
        <f t="shared" si="20"/>
        <v>RWH01Strathmore Wing - SSU</v>
      </c>
      <c r="B1260" t="s">
        <v>86</v>
      </c>
      <c r="C1260" t="s">
        <v>9489</v>
      </c>
      <c r="D1260" t="s">
        <v>5224</v>
      </c>
      <c r="E1260" t="s">
        <v>5225</v>
      </c>
      <c r="F1260" t="s">
        <v>9515</v>
      </c>
      <c r="G1260" s="11"/>
      <c r="H1260" s="11"/>
    </row>
    <row r="1261" spans="1:8" x14ac:dyDescent="0.2">
      <c r="A1261" t="str">
        <f t="shared" ref="A1261:A1324" si="21">CONCATENATE(D1261,F1261)</f>
        <v>RWH01Treatment Centre -  Swift</v>
      </c>
      <c r="B1261" t="s">
        <v>86</v>
      </c>
      <c r="C1261" t="s">
        <v>9489</v>
      </c>
      <c r="D1261" t="s">
        <v>5224</v>
      </c>
      <c r="E1261" t="s">
        <v>5225</v>
      </c>
      <c r="F1261" t="s">
        <v>9516</v>
      </c>
      <c r="G1261" s="11"/>
      <c r="H1261" s="11"/>
    </row>
    <row r="1262" spans="1:8" x14ac:dyDescent="0.2">
      <c r="A1262" t="str">
        <f t="shared" si="21"/>
        <v>RWH04Ward 11</v>
      </c>
      <c r="B1262" t="s">
        <v>86</v>
      </c>
      <c r="C1262" t="s">
        <v>9489</v>
      </c>
      <c r="D1262" t="s">
        <v>5226</v>
      </c>
      <c r="E1262" t="s">
        <v>5227</v>
      </c>
      <c r="F1262" t="s">
        <v>8744</v>
      </c>
      <c r="G1262" s="11"/>
      <c r="H1262" s="11"/>
    </row>
    <row r="1263" spans="1:8" x14ac:dyDescent="0.2">
      <c r="A1263" t="str">
        <f t="shared" si="21"/>
        <v>RJN63Aston</v>
      </c>
      <c r="B1263" t="s">
        <v>87</v>
      </c>
      <c r="C1263" t="s">
        <v>9517</v>
      </c>
      <c r="D1263" t="s">
        <v>2186</v>
      </c>
      <c r="E1263" t="s">
        <v>2187</v>
      </c>
      <c r="F1263" t="s">
        <v>9518</v>
      </c>
      <c r="G1263" s="11"/>
      <c r="H1263" s="11"/>
    </row>
    <row r="1264" spans="1:8" x14ac:dyDescent="0.2">
      <c r="A1264" t="str">
        <f t="shared" si="21"/>
        <v>RJN71CCU</v>
      </c>
      <c r="B1264" t="s">
        <v>87</v>
      </c>
      <c r="C1264" t="s">
        <v>9517</v>
      </c>
      <c r="D1264" t="s">
        <v>2190</v>
      </c>
      <c r="E1264" t="s">
        <v>2191</v>
      </c>
      <c r="F1264" t="s">
        <v>8471</v>
      </c>
      <c r="G1264" s="11"/>
      <c r="H1264" s="11"/>
    </row>
    <row r="1265" spans="1:8" x14ac:dyDescent="0.2">
      <c r="A1265" t="str">
        <f t="shared" si="21"/>
        <v>RJN71Childrens</v>
      </c>
      <c r="B1265" t="s">
        <v>87</v>
      </c>
      <c r="C1265" t="s">
        <v>9517</v>
      </c>
      <c r="D1265" t="s">
        <v>2190</v>
      </c>
      <c r="E1265" t="s">
        <v>2191</v>
      </c>
      <c r="F1265" t="s">
        <v>9519</v>
      </c>
      <c r="G1265" s="11"/>
      <c r="H1265" s="11"/>
    </row>
    <row r="1266" spans="1:8" x14ac:dyDescent="0.2">
      <c r="A1266" t="str">
        <f t="shared" si="21"/>
        <v>RJN71Intensive Care Unit</v>
      </c>
      <c r="B1266" t="s">
        <v>87</v>
      </c>
      <c r="C1266" t="s">
        <v>9517</v>
      </c>
      <c r="D1266" t="s">
        <v>2190</v>
      </c>
      <c r="E1266" t="s">
        <v>2191</v>
      </c>
      <c r="F1266" t="s">
        <v>8797</v>
      </c>
      <c r="G1266" s="11"/>
      <c r="H1266" s="11"/>
    </row>
    <row r="1267" spans="1:8" x14ac:dyDescent="0.2">
      <c r="A1267" t="str">
        <f t="shared" si="21"/>
        <v>RJN71Neo Natal Unit</v>
      </c>
      <c r="B1267" t="s">
        <v>87</v>
      </c>
      <c r="C1267" t="s">
        <v>9517</v>
      </c>
      <c r="D1267" t="s">
        <v>2190</v>
      </c>
      <c r="E1267" t="s">
        <v>2191</v>
      </c>
      <c r="F1267" t="s">
        <v>9520</v>
      </c>
      <c r="G1267" s="11"/>
      <c r="H1267" s="11"/>
    </row>
    <row r="1268" spans="1:8" x14ac:dyDescent="0.2">
      <c r="A1268" t="str">
        <f t="shared" si="21"/>
        <v>RJN71Post Natal and Labour Ward</v>
      </c>
      <c r="B1268" t="s">
        <v>87</v>
      </c>
      <c r="C1268" t="s">
        <v>9517</v>
      </c>
      <c r="D1268" t="s">
        <v>2190</v>
      </c>
      <c r="E1268" t="s">
        <v>2191</v>
      </c>
      <c r="F1268" t="s">
        <v>9521</v>
      </c>
      <c r="G1268" s="11"/>
      <c r="H1268" s="11"/>
    </row>
    <row r="1269" spans="1:8" x14ac:dyDescent="0.2">
      <c r="A1269" t="str">
        <f t="shared" si="21"/>
        <v>RJN71Ward 1</v>
      </c>
      <c r="B1269" t="s">
        <v>87</v>
      </c>
      <c r="C1269" t="s">
        <v>9517</v>
      </c>
      <c r="D1269" t="s">
        <v>2190</v>
      </c>
      <c r="E1269" t="s">
        <v>2191</v>
      </c>
      <c r="F1269" t="s">
        <v>8743</v>
      </c>
      <c r="G1269" s="11"/>
      <c r="H1269" s="11"/>
    </row>
    <row r="1270" spans="1:8" x14ac:dyDescent="0.2">
      <c r="A1270" t="str">
        <f t="shared" si="21"/>
        <v>RJN71Ward 10</v>
      </c>
      <c r="B1270" t="s">
        <v>87</v>
      </c>
      <c r="C1270" t="s">
        <v>9517</v>
      </c>
      <c r="D1270" t="s">
        <v>2190</v>
      </c>
      <c r="E1270" t="s">
        <v>2191</v>
      </c>
      <c r="F1270" t="s">
        <v>8361</v>
      </c>
      <c r="G1270" s="11"/>
      <c r="H1270" s="11"/>
    </row>
    <row r="1271" spans="1:8" x14ac:dyDescent="0.2">
      <c r="A1271" t="str">
        <f t="shared" si="21"/>
        <v>RJN71Ward 11</v>
      </c>
      <c r="B1271" t="s">
        <v>87</v>
      </c>
      <c r="C1271" t="s">
        <v>9517</v>
      </c>
      <c r="D1271" t="s">
        <v>2190</v>
      </c>
      <c r="E1271" t="s">
        <v>2191</v>
      </c>
      <c r="F1271" t="s">
        <v>8744</v>
      </c>
      <c r="G1271" s="11"/>
      <c r="H1271" s="11"/>
    </row>
    <row r="1272" spans="1:8" x14ac:dyDescent="0.2">
      <c r="A1272" t="str">
        <f t="shared" si="21"/>
        <v>RJN71Ward 2</v>
      </c>
      <c r="B1272" t="s">
        <v>87</v>
      </c>
      <c r="C1272" t="s">
        <v>9517</v>
      </c>
      <c r="D1272" t="s">
        <v>2190</v>
      </c>
      <c r="E1272" t="s">
        <v>2191</v>
      </c>
      <c r="F1272" t="s">
        <v>8746</v>
      </c>
      <c r="G1272" s="11"/>
      <c r="H1272" s="11"/>
    </row>
    <row r="1273" spans="1:8" x14ac:dyDescent="0.2">
      <c r="A1273" t="str">
        <f t="shared" si="21"/>
        <v>RJN71Ward 3</v>
      </c>
      <c r="B1273" t="s">
        <v>87</v>
      </c>
      <c r="C1273" t="s">
        <v>9517</v>
      </c>
      <c r="D1273" t="s">
        <v>2190</v>
      </c>
      <c r="E1273" t="s">
        <v>2191</v>
      </c>
      <c r="F1273" t="s">
        <v>8753</v>
      </c>
      <c r="G1273" s="11"/>
      <c r="H1273" s="11"/>
    </row>
    <row r="1274" spans="1:8" x14ac:dyDescent="0.2">
      <c r="A1274" t="str">
        <f t="shared" si="21"/>
        <v>RJN71Ward 4</v>
      </c>
      <c r="B1274" t="s">
        <v>87</v>
      </c>
      <c r="C1274" t="s">
        <v>9517</v>
      </c>
      <c r="D1274" t="s">
        <v>2190</v>
      </c>
      <c r="E1274" t="s">
        <v>2191</v>
      </c>
      <c r="F1274" t="s">
        <v>8754</v>
      </c>
      <c r="G1274" s="11"/>
      <c r="H1274" s="11"/>
    </row>
    <row r="1275" spans="1:8" x14ac:dyDescent="0.2">
      <c r="A1275" t="str">
        <f t="shared" si="21"/>
        <v>RJN71Ward 5</v>
      </c>
      <c r="B1275" t="s">
        <v>87</v>
      </c>
      <c r="C1275" t="s">
        <v>9517</v>
      </c>
      <c r="D1275" t="s">
        <v>2190</v>
      </c>
      <c r="E1275" t="s">
        <v>2191</v>
      </c>
      <c r="F1275" t="s">
        <v>8747</v>
      </c>
      <c r="G1275" s="11"/>
      <c r="H1275" s="11"/>
    </row>
    <row r="1276" spans="1:8" x14ac:dyDescent="0.2">
      <c r="A1276" t="str">
        <f t="shared" si="21"/>
        <v>RJN71Ward 7</v>
      </c>
      <c r="B1276" t="s">
        <v>87</v>
      </c>
      <c r="C1276" t="s">
        <v>9517</v>
      </c>
      <c r="D1276" t="s">
        <v>2190</v>
      </c>
      <c r="E1276" t="s">
        <v>2191</v>
      </c>
      <c r="F1276" t="s">
        <v>8785</v>
      </c>
      <c r="G1276" s="11"/>
      <c r="H1276" s="11"/>
    </row>
    <row r="1277" spans="1:8" x14ac:dyDescent="0.2">
      <c r="A1277" t="str">
        <f t="shared" si="21"/>
        <v>RJN71Ward 8(MAU)</v>
      </c>
      <c r="B1277" t="s">
        <v>87</v>
      </c>
      <c r="C1277" t="s">
        <v>9517</v>
      </c>
      <c r="D1277" t="s">
        <v>2190</v>
      </c>
      <c r="E1277" t="s">
        <v>2191</v>
      </c>
      <c r="F1277" t="s">
        <v>9522</v>
      </c>
      <c r="G1277" s="11"/>
      <c r="H1277" s="11"/>
    </row>
    <row r="1278" spans="1:8" x14ac:dyDescent="0.2">
      <c r="A1278" t="str">
        <f t="shared" si="21"/>
        <v>RJN71Ward 9 (Egerton)</v>
      </c>
      <c r="B1278" t="s">
        <v>87</v>
      </c>
      <c r="C1278" t="s">
        <v>9517</v>
      </c>
      <c r="D1278" t="s">
        <v>2190</v>
      </c>
      <c r="E1278" t="s">
        <v>2191</v>
      </c>
      <c r="F1278" t="s">
        <v>9523</v>
      </c>
      <c r="G1278" s="11"/>
      <c r="H1278" s="11"/>
    </row>
    <row r="1279" spans="1:8" x14ac:dyDescent="0.2">
      <c r="A1279" t="str">
        <f t="shared" si="21"/>
        <v>RVVKCClarke</v>
      </c>
      <c r="B1279" t="s">
        <v>88</v>
      </c>
      <c r="C1279" t="s">
        <v>9524</v>
      </c>
      <c r="D1279" t="s">
        <v>4772</v>
      </c>
      <c r="E1279" t="s">
        <v>4773</v>
      </c>
      <c r="F1279" t="s">
        <v>9525</v>
      </c>
      <c r="G1279" s="11"/>
      <c r="H1279" s="11"/>
    </row>
    <row r="1280" spans="1:8" x14ac:dyDescent="0.2">
      <c r="A1280" t="str">
        <f t="shared" si="21"/>
        <v>RVVKCCritical Care - KCH</v>
      </c>
      <c r="B1280" t="s">
        <v>88</v>
      </c>
      <c r="C1280" t="s">
        <v>9524</v>
      </c>
      <c r="D1280" t="s">
        <v>4772</v>
      </c>
      <c r="E1280" t="s">
        <v>4773</v>
      </c>
      <c r="F1280" t="s">
        <v>9526</v>
      </c>
      <c r="G1280" s="11"/>
      <c r="H1280" s="11"/>
    </row>
    <row r="1281" spans="1:8" x14ac:dyDescent="0.2">
      <c r="A1281" t="str">
        <f t="shared" si="21"/>
        <v>RVVKCHarbledown</v>
      </c>
      <c r="B1281" t="s">
        <v>88</v>
      </c>
      <c r="C1281" t="s">
        <v>9524</v>
      </c>
      <c r="D1281" t="s">
        <v>4772</v>
      </c>
      <c r="E1281" t="s">
        <v>4773</v>
      </c>
      <c r="F1281" t="s">
        <v>9527</v>
      </c>
      <c r="G1281" s="11"/>
      <c r="H1281" s="11"/>
    </row>
    <row r="1282" spans="1:8" x14ac:dyDescent="0.2">
      <c r="A1282" t="str">
        <f t="shared" si="21"/>
        <v>RVVKCHarvey</v>
      </c>
      <c r="B1282" t="s">
        <v>88</v>
      </c>
      <c r="C1282" t="s">
        <v>9524</v>
      </c>
      <c r="D1282" t="s">
        <v>4772</v>
      </c>
      <c r="E1282" t="s">
        <v>4773</v>
      </c>
      <c r="F1282" t="s">
        <v>9528</v>
      </c>
      <c r="G1282" s="11"/>
      <c r="H1282" s="11"/>
    </row>
    <row r="1283" spans="1:8" x14ac:dyDescent="0.2">
      <c r="A1283" t="str">
        <f t="shared" si="21"/>
        <v>RVVKCInvicta</v>
      </c>
      <c r="B1283" t="s">
        <v>88</v>
      </c>
      <c r="C1283" t="s">
        <v>9524</v>
      </c>
      <c r="D1283" t="s">
        <v>4772</v>
      </c>
      <c r="E1283" t="s">
        <v>4773</v>
      </c>
      <c r="F1283" t="s">
        <v>9529</v>
      </c>
      <c r="G1283" s="11"/>
      <c r="H1283" s="11"/>
    </row>
    <row r="1284" spans="1:8" x14ac:dyDescent="0.2">
      <c r="A1284" t="str">
        <f t="shared" si="21"/>
        <v>RVVKCKC Brabourne Haematology Ward</v>
      </c>
      <c r="B1284" t="s">
        <v>88</v>
      </c>
      <c r="C1284" t="s">
        <v>9524</v>
      </c>
      <c r="D1284" t="s">
        <v>4772</v>
      </c>
      <c r="E1284" t="s">
        <v>4773</v>
      </c>
      <c r="F1284" t="s">
        <v>9530</v>
      </c>
      <c r="G1284" s="11"/>
      <c r="H1284" s="11"/>
    </row>
    <row r="1285" spans="1:8" x14ac:dyDescent="0.2">
      <c r="A1285" t="str">
        <f t="shared" si="21"/>
        <v>RVVKCKC Marlowe Ward</v>
      </c>
      <c r="B1285" t="s">
        <v>88</v>
      </c>
      <c r="C1285" t="s">
        <v>9524</v>
      </c>
      <c r="D1285" t="s">
        <v>4772</v>
      </c>
      <c r="E1285" t="s">
        <v>4773</v>
      </c>
      <c r="F1285" t="s">
        <v>9531</v>
      </c>
      <c r="G1285" s="11"/>
      <c r="H1285" s="11"/>
    </row>
    <row r="1286" spans="1:8" x14ac:dyDescent="0.2">
      <c r="A1286" t="str">
        <f t="shared" si="21"/>
        <v>RVVKCKent</v>
      </c>
      <c r="B1286" t="s">
        <v>88</v>
      </c>
      <c r="C1286" t="s">
        <v>9524</v>
      </c>
      <c r="D1286" t="s">
        <v>4772</v>
      </c>
      <c r="E1286" t="s">
        <v>4773</v>
      </c>
      <c r="F1286" t="s">
        <v>9532</v>
      </c>
      <c r="G1286" s="11"/>
      <c r="H1286" s="11"/>
    </row>
    <row r="1287" spans="1:8" x14ac:dyDescent="0.2">
      <c r="A1287" t="str">
        <f t="shared" si="21"/>
        <v>RVVKCKingston Stroke Unit</v>
      </c>
      <c r="B1287" t="s">
        <v>88</v>
      </c>
      <c r="C1287" t="s">
        <v>9524</v>
      </c>
      <c r="D1287" t="s">
        <v>4772</v>
      </c>
      <c r="E1287" t="s">
        <v>4773</v>
      </c>
      <c r="F1287" t="s">
        <v>9533</v>
      </c>
      <c r="G1287" s="11"/>
      <c r="H1287" s="11"/>
    </row>
    <row r="1288" spans="1:8" x14ac:dyDescent="0.2">
      <c r="A1288" t="str">
        <f t="shared" si="21"/>
        <v>RVVKCMount/McMaster</v>
      </c>
      <c r="B1288" t="s">
        <v>88</v>
      </c>
      <c r="C1288" t="s">
        <v>9524</v>
      </c>
      <c r="D1288" t="s">
        <v>4772</v>
      </c>
      <c r="E1288" t="s">
        <v>4773</v>
      </c>
      <c r="F1288" t="s">
        <v>9534</v>
      </c>
      <c r="G1288" s="11"/>
      <c r="H1288" s="11"/>
    </row>
    <row r="1289" spans="1:8" x14ac:dyDescent="0.2">
      <c r="A1289" t="str">
        <f t="shared" si="21"/>
        <v>RVVKCTreble</v>
      </c>
      <c r="B1289" t="s">
        <v>88</v>
      </c>
      <c r="C1289" t="s">
        <v>9524</v>
      </c>
      <c r="D1289" t="s">
        <v>4772</v>
      </c>
      <c r="E1289" t="s">
        <v>4773</v>
      </c>
      <c r="F1289" t="s">
        <v>9535</v>
      </c>
      <c r="G1289" s="11"/>
      <c r="H1289" s="12"/>
    </row>
    <row r="1290" spans="1:8" x14ac:dyDescent="0.2">
      <c r="A1290" t="str">
        <f t="shared" si="21"/>
        <v>RVV09ACUTE MEDICAL UNIT B</v>
      </c>
      <c r="B1290" t="s">
        <v>88</v>
      </c>
      <c r="C1290" t="s">
        <v>9524</v>
      </c>
      <c r="D1290" t="s">
        <v>4780</v>
      </c>
      <c r="E1290" t="s">
        <v>4781</v>
      </c>
      <c r="F1290" t="s">
        <v>9536</v>
      </c>
      <c r="G1290" s="11"/>
      <c r="H1290" s="12"/>
    </row>
    <row r="1291" spans="1:8" x14ac:dyDescent="0.2">
      <c r="A1291" t="str">
        <f t="shared" si="21"/>
        <v>RVV09Bishopstone</v>
      </c>
      <c r="B1291" t="s">
        <v>88</v>
      </c>
      <c r="C1291" t="s">
        <v>9524</v>
      </c>
      <c r="D1291" t="s">
        <v>4780</v>
      </c>
      <c r="E1291" t="s">
        <v>4781</v>
      </c>
      <c r="F1291" t="s">
        <v>9537</v>
      </c>
      <c r="G1291" s="11"/>
      <c r="H1291" s="11"/>
    </row>
    <row r="1292" spans="1:8" x14ac:dyDescent="0.2">
      <c r="A1292" t="str">
        <f t="shared" si="21"/>
        <v>RVV09Cheerful Sparrows Female</v>
      </c>
      <c r="B1292" t="s">
        <v>88</v>
      </c>
      <c r="C1292" t="s">
        <v>9524</v>
      </c>
      <c r="D1292" t="s">
        <v>4780</v>
      </c>
      <c r="E1292" t="s">
        <v>4781</v>
      </c>
      <c r="F1292" t="s">
        <v>9538</v>
      </c>
      <c r="G1292" s="11"/>
      <c r="H1292" s="11"/>
    </row>
    <row r="1293" spans="1:8" x14ac:dyDescent="0.2">
      <c r="A1293" t="str">
        <f t="shared" si="21"/>
        <v>RVV09Cheerful Sparrows Male</v>
      </c>
      <c r="B1293" t="s">
        <v>88</v>
      </c>
      <c r="C1293" t="s">
        <v>9524</v>
      </c>
      <c r="D1293" t="s">
        <v>4780</v>
      </c>
      <c r="E1293" t="s">
        <v>4781</v>
      </c>
      <c r="F1293" t="s">
        <v>9539</v>
      </c>
      <c r="G1293" s="11"/>
      <c r="H1293" s="11"/>
    </row>
    <row r="1294" spans="1:8" x14ac:dyDescent="0.2">
      <c r="A1294" t="str">
        <f t="shared" si="21"/>
        <v>RVV09Coronary Care Unit (QEQMH)</v>
      </c>
      <c r="B1294" t="s">
        <v>88</v>
      </c>
      <c r="C1294" t="s">
        <v>9524</v>
      </c>
      <c r="D1294" t="s">
        <v>4780</v>
      </c>
      <c r="E1294" t="s">
        <v>4781</v>
      </c>
      <c r="F1294" t="s">
        <v>9540</v>
      </c>
      <c r="G1294" s="11"/>
      <c r="H1294" s="11"/>
    </row>
    <row r="1295" spans="1:8" x14ac:dyDescent="0.2">
      <c r="A1295" t="str">
        <f t="shared" si="21"/>
        <v>RVV09Critical Care - QMH</v>
      </c>
      <c r="B1295" t="s">
        <v>88</v>
      </c>
      <c r="C1295" t="s">
        <v>9524</v>
      </c>
      <c r="D1295" t="s">
        <v>4780</v>
      </c>
      <c r="E1295" t="s">
        <v>4781</v>
      </c>
      <c r="F1295" t="s">
        <v>9541</v>
      </c>
      <c r="G1295" s="11"/>
      <c r="H1295" s="11"/>
    </row>
    <row r="1296" spans="1:8" x14ac:dyDescent="0.2">
      <c r="A1296" t="str">
        <f t="shared" si="21"/>
        <v>RVV09Deal</v>
      </c>
      <c r="B1296" t="s">
        <v>88</v>
      </c>
      <c r="C1296" t="s">
        <v>9524</v>
      </c>
      <c r="D1296" t="s">
        <v>4780</v>
      </c>
      <c r="E1296" t="s">
        <v>4781</v>
      </c>
      <c r="F1296" t="s">
        <v>9542</v>
      </c>
      <c r="G1296" s="11"/>
      <c r="H1296" s="11"/>
    </row>
    <row r="1297" spans="1:8" x14ac:dyDescent="0.2">
      <c r="A1297" t="str">
        <f t="shared" si="21"/>
        <v>RVV09Fordwich Stroke Unit</v>
      </c>
      <c r="B1297" t="s">
        <v>88</v>
      </c>
      <c r="C1297" t="s">
        <v>9524</v>
      </c>
      <c r="D1297" t="s">
        <v>4780</v>
      </c>
      <c r="E1297" t="s">
        <v>4781</v>
      </c>
      <c r="F1297" t="s">
        <v>9543</v>
      </c>
      <c r="G1297" s="11"/>
      <c r="H1297" s="11"/>
    </row>
    <row r="1298" spans="1:8" x14ac:dyDescent="0.2">
      <c r="A1298" t="str">
        <f t="shared" si="21"/>
        <v>RVV09QE Birchington Ward</v>
      </c>
      <c r="B1298" t="s">
        <v>88</v>
      </c>
      <c r="C1298" t="s">
        <v>9524</v>
      </c>
      <c r="D1298" t="s">
        <v>4780</v>
      </c>
      <c r="E1298" t="s">
        <v>4781</v>
      </c>
      <c r="F1298" t="s">
        <v>9544</v>
      </c>
      <c r="G1298" s="11"/>
      <c r="H1298" s="11"/>
    </row>
    <row r="1299" spans="1:8" x14ac:dyDescent="0.2">
      <c r="A1299" t="str">
        <f t="shared" si="21"/>
        <v>RVV09QE Maternity Wards + MCA</v>
      </c>
      <c r="B1299" t="s">
        <v>88</v>
      </c>
      <c r="C1299" t="s">
        <v>9524</v>
      </c>
      <c r="D1299" t="s">
        <v>4780</v>
      </c>
      <c r="E1299" t="s">
        <v>4781</v>
      </c>
      <c r="F1299" t="s">
        <v>9545</v>
      </c>
      <c r="G1299" s="11"/>
      <c r="H1299" s="11"/>
    </row>
    <row r="1300" spans="1:8" x14ac:dyDescent="0.2">
      <c r="A1300" t="str">
        <f t="shared" si="21"/>
        <v>RVV09QE MLU</v>
      </c>
      <c r="B1300" t="s">
        <v>88</v>
      </c>
      <c r="C1300" t="s">
        <v>9524</v>
      </c>
      <c r="D1300" t="s">
        <v>4780</v>
      </c>
      <c r="E1300" t="s">
        <v>4781</v>
      </c>
      <c r="F1300" t="s">
        <v>9546</v>
      </c>
      <c r="G1300" s="11"/>
      <c r="H1300" s="11"/>
    </row>
    <row r="1301" spans="1:8" x14ac:dyDescent="0.2">
      <c r="A1301" t="str">
        <f t="shared" si="21"/>
        <v>RVV09QE Rainbow Ward</v>
      </c>
      <c r="B1301" t="s">
        <v>88</v>
      </c>
      <c r="C1301" t="s">
        <v>9524</v>
      </c>
      <c r="D1301" t="s">
        <v>4780</v>
      </c>
      <c r="E1301" t="s">
        <v>4781</v>
      </c>
      <c r="F1301" t="s">
        <v>9547</v>
      </c>
      <c r="G1301" s="11"/>
      <c r="H1301" s="11"/>
    </row>
    <row r="1302" spans="1:8" x14ac:dyDescent="0.2">
      <c r="A1302" t="str">
        <f t="shared" si="21"/>
        <v>RVV09QE SCBU</v>
      </c>
      <c r="B1302" t="s">
        <v>88</v>
      </c>
      <c r="C1302" t="s">
        <v>9524</v>
      </c>
      <c r="D1302" t="s">
        <v>4780</v>
      </c>
      <c r="E1302" t="s">
        <v>4781</v>
      </c>
      <c r="F1302" t="s">
        <v>9548</v>
      </c>
      <c r="G1302" s="11"/>
      <c r="H1302" s="11"/>
    </row>
    <row r="1303" spans="1:8" x14ac:dyDescent="0.2">
      <c r="A1303" t="str">
        <f t="shared" si="21"/>
        <v>RVV09Quex</v>
      </c>
      <c r="B1303" t="s">
        <v>88</v>
      </c>
      <c r="C1303" t="s">
        <v>9524</v>
      </c>
      <c r="D1303" t="s">
        <v>4780</v>
      </c>
      <c r="E1303" t="s">
        <v>4781</v>
      </c>
      <c r="F1303" t="s">
        <v>9549</v>
      </c>
      <c r="G1303" s="11"/>
      <c r="H1303" s="11"/>
    </row>
    <row r="1304" spans="1:8" x14ac:dyDescent="0.2">
      <c r="A1304" t="str">
        <f t="shared" si="21"/>
        <v>RVV09Sandwich Bay</v>
      </c>
      <c r="B1304" t="s">
        <v>88</v>
      </c>
      <c r="C1304" t="s">
        <v>9524</v>
      </c>
      <c r="D1304" t="s">
        <v>4780</v>
      </c>
      <c r="E1304" t="s">
        <v>4781</v>
      </c>
      <c r="F1304" t="s">
        <v>9550</v>
      </c>
      <c r="G1304" s="11"/>
      <c r="H1304" s="11"/>
    </row>
    <row r="1305" spans="1:8" x14ac:dyDescent="0.2">
      <c r="A1305" t="str">
        <f t="shared" si="21"/>
        <v>RVV09Seabathing</v>
      </c>
      <c r="B1305" t="s">
        <v>88</v>
      </c>
      <c r="C1305" t="s">
        <v>9524</v>
      </c>
      <c r="D1305" t="s">
        <v>4780</v>
      </c>
      <c r="E1305" t="s">
        <v>4781</v>
      </c>
      <c r="F1305" t="s">
        <v>9551</v>
      </c>
      <c r="G1305" s="11"/>
      <c r="H1305" s="11"/>
    </row>
    <row r="1306" spans="1:8" x14ac:dyDescent="0.2">
      <c r="A1306" t="str">
        <f t="shared" si="21"/>
        <v>RVV09St Augustine</v>
      </c>
      <c r="B1306" t="s">
        <v>88</v>
      </c>
      <c r="C1306" t="s">
        <v>9524</v>
      </c>
      <c r="D1306" t="s">
        <v>4780</v>
      </c>
      <c r="E1306" t="s">
        <v>4781</v>
      </c>
      <c r="F1306" t="s">
        <v>9552</v>
      </c>
      <c r="G1306" s="11"/>
      <c r="H1306" s="11"/>
    </row>
    <row r="1307" spans="1:8" x14ac:dyDescent="0.2">
      <c r="A1307" t="str">
        <f t="shared" si="21"/>
        <v>RVV09St Margarets</v>
      </c>
      <c r="B1307" t="s">
        <v>88</v>
      </c>
      <c r="C1307" t="s">
        <v>9524</v>
      </c>
      <c r="D1307" t="s">
        <v>4780</v>
      </c>
      <c r="E1307" t="s">
        <v>4781</v>
      </c>
      <c r="F1307" t="s">
        <v>9553</v>
      </c>
      <c r="G1307" s="11"/>
      <c r="H1307" s="11"/>
    </row>
    <row r="1308" spans="1:8" x14ac:dyDescent="0.2">
      <c r="A1308" t="str">
        <f t="shared" si="21"/>
        <v>RVV01Bartholomew</v>
      </c>
      <c r="B1308" t="s">
        <v>88</v>
      </c>
      <c r="C1308" t="s">
        <v>9524</v>
      </c>
      <c r="D1308" t="s">
        <v>4796</v>
      </c>
      <c r="E1308" t="s">
        <v>4797</v>
      </c>
      <c r="F1308" t="s">
        <v>9554</v>
      </c>
      <c r="G1308" s="11"/>
      <c r="H1308" s="11"/>
    </row>
    <row r="1309" spans="1:8" x14ac:dyDescent="0.2">
      <c r="A1309" t="str">
        <f t="shared" si="21"/>
        <v>RVV01Cambridge J</v>
      </c>
      <c r="B1309" t="s">
        <v>88</v>
      </c>
      <c r="C1309" t="s">
        <v>9524</v>
      </c>
      <c r="D1309" t="s">
        <v>4796</v>
      </c>
      <c r="E1309" t="s">
        <v>4797</v>
      </c>
      <c r="F1309" t="s">
        <v>9555</v>
      </c>
      <c r="G1309" s="11"/>
      <c r="H1309" s="11"/>
    </row>
    <row r="1310" spans="1:8" x14ac:dyDescent="0.2">
      <c r="A1310" t="str">
        <f t="shared" si="21"/>
        <v>RVV01Cambridge K</v>
      </c>
      <c r="B1310" t="s">
        <v>88</v>
      </c>
      <c r="C1310" t="s">
        <v>9524</v>
      </c>
      <c r="D1310" t="s">
        <v>4796</v>
      </c>
      <c r="E1310" t="s">
        <v>4797</v>
      </c>
      <c r="F1310" t="s">
        <v>9556</v>
      </c>
      <c r="G1310" s="11"/>
      <c r="H1310" s="11"/>
    </row>
    <row r="1311" spans="1:8" x14ac:dyDescent="0.2">
      <c r="A1311" t="str">
        <f t="shared" si="21"/>
        <v>RVV01Cambridge L</v>
      </c>
      <c r="B1311" t="s">
        <v>88</v>
      </c>
      <c r="C1311" t="s">
        <v>9524</v>
      </c>
      <c r="D1311" t="s">
        <v>4796</v>
      </c>
      <c r="E1311" t="s">
        <v>4797</v>
      </c>
      <c r="F1311" t="s">
        <v>9557</v>
      </c>
      <c r="G1311" s="11"/>
      <c r="H1311" s="11"/>
    </row>
    <row r="1312" spans="1:8" x14ac:dyDescent="0.2">
      <c r="A1312" t="str">
        <f t="shared" si="21"/>
        <v>RVV01Cambridge M2</v>
      </c>
      <c r="B1312" t="s">
        <v>88</v>
      </c>
      <c r="C1312" t="s">
        <v>9524</v>
      </c>
      <c r="D1312" t="s">
        <v>4796</v>
      </c>
      <c r="E1312" t="s">
        <v>4797</v>
      </c>
      <c r="F1312" t="s">
        <v>9558</v>
      </c>
      <c r="G1312" s="11"/>
      <c r="H1312" s="11"/>
    </row>
    <row r="1313" spans="1:8" x14ac:dyDescent="0.2">
      <c r="A1313" t="str">
        <f t="shared" si="21"/>
        <v>RVV01Critical Care - WHH - add duties</v>
      </c>
      <c r="B1313" t="s">
        <v>88</v>
      </c>
      <c r="C1313" t="s">
        <v>9524</v>
      </c>
      <c r="D1313" t="s">
        <v>4796</v>
      </c>
      <c r="E1313" t="s">
        <v>4797</v>
      </c>
      <c r="F1313" t="s">
        <v>9559</v>
      </c>
      <c r="G1313" s="11"/>
      <c r="H1313" s="11"/>
    </row>
    <row r="1314" spans="1:8" x14ac:dyDescent="0.2">
      <c r="A1314" t="str">
        <f t="shared" si="21"/>
        <v>RVV01Kings A2</v>
      </c>
      <c r="B1314" t="s">
        <v>88</v>
      </c>
      <c r="C1314" t="s">
        <v>9524</v>
      </c>
      <c r="D1314" t="s">
        <v>4796</v>
      </c>
      <c r="E1314" t="s">
        <v>4797</v>
      </c>
      <c r="F1314" t="s">
        <v>9560</v>
      </c>
      <c r="G1314" s="11"/>
      <c r="H1314" s="11"/>
    </row>
    <row r="1315" spans="1:8" x14ac:dyDescent="0.2">
      <c r="A1315" t="str">
        <f t="shared" si="21"/>
        <v>RVV01Kings B Ward - WHH</v>
      </c>
      <c r="B1315" t="s">
        <v>88</v>
      </c>
      <c r="C1315" t="s">
        <v>9524</v>
      </c>
      <c r="D1315" t="s">
        <v>4796</v>
      </c>
      <c r="E1315" t="s">
        <v>4797</v>
      </c>
      <c r="F1315" t="s">
        <v>9561</v>
      </c>
      <c r="G1315" s="11"/>
      <c r="H1315" s="11"/>
    </row>
    <row r="1316" spans="1:8" x14ac:dyDescent="0.2">
      <c r="A1316" t="str">
        <f t="shared" si="21"/>
        <v>RVV01Kings C1</v>
      </c>
      <c r="B1316" t="s">
        <v>88</v>
      </c>
      <c r="C1316" t="s">
        <v>9524</v>
      </c>
      <c r="D1316" t="s">
        <v>4796</v>
      </c>
      <c r="E1316" t="s">
        <v>4797</v>
      </c>
      <c r="F1316" t="s">
        <v>9562</v>
      </c>
      <c r="G1316" s="11"/>
      <c r="H1316" s="11"/>
    </row>
    <row r="1317" spans="1:8" x14ac:dyDescent="0.2">
      <c r="A1317" t="str">
        <f t="shared" si="21"/>
        <v>RVV01Kings C2</v>
      </c>
      <c r="B1317" t="s">
        <v>88</v>
      </c>
      <c r="C1317" t="s">
        <v>9524</v>
      </c>
      <c r="D1317" t="s">
        <v>4796</v>
      </c>
      <c r="E1317" t="s">
        <v>4797</v>
      </c>
      <c r="F1317" t="s">
        <v>9563</v>
      </c>
      <c r="G1317" s="11"/>
      <c r="H1317" s="11"/>
    </row>
    <row r="1318" spans="1:8" x14ac:dyDescent="0.2">
      <c r="A1318" t="str">
        <f t="shared" si="21"/>
        <v>RVV01Kings D Male &amp; Female</v>
      </c>
      <c r="B1318" t="s">
        <v>88</v>
      </c>
      <c r="C1318" t="s">
        <v>9524</v>
      </c>
      <c r="D1318" t="s">
        <v>4796</v>
      </c>
      <c r="E1318" t="s">
        <v>4797</v>
      </c>
      <c r="F1318" t="s">
        <v>9564</v>
      </c>
      <c r="G1318" s="11"/>
      <c r="H1318" s="11"/>
    </row>
    <row r="1319" spans="1:8" x14ac:dyDescent="0.2">
      <c r="A1319" t="str">
        <f t="shared" si="21"/>
        <v>RVV01MLU WHH</v>
      </c>
      <c r="B1319" t="s">
        <v>88</v>
      </c>
      <c r="C1319" t="s">
        <v>9524</v>
      </c>
      <c r="D1319" t="s">
        <v>4796</v>
      </c>
      <c r="E1319" t="s">
        <v>4797</v>
      </c>
      <c r="F1319" t="s">
        <v>9565</v>
      </c>
      <c r="G1319" s="11"/>
      <c r="H1319" s="11"/>
    </row>
    <row r="1320" spans="1:8" x14ac:dyDescent="0.2">
      <c r="A1320" t="str">
        <f t="shared" si="21"/>
        <v>RVV01Oxford</v>
      </c>
      <c r="B1320" t="s">
        <v>88</v>
      </c>
      <c r="C1320" t="s">
        <v>9524</v>
      </c>
      <c r="D1320" t="s">
        <v>4796</v>
      </c>
      <c r="E1320" t="s">
        <v>4797</v>
      </c>
      <c r="F1320" t="s">
        <v>9566</v>
      </c>
      <c r="G1320" s="11"/>
      <c r="H1320" s="11"/>
    </row>
    <row r="1321" spans="1:8" x14ac:dyDescent="0.2">
      <c r="A1321" t="str">
        <f t="shared" si="21"/>
        <v>RVV01Richard Stevens Stroke Unit</v>
      </c>
      <c r="B1321" t="s">
        <v>88</v>
      </c>
      <c r="C1321" t="s">
        <v>9524</v>
      </c>
      <c r="D1321" t="s">
        <v>4796</v>
      </c>
      <c r="E1321" t="s">
        <v>4797</v>
      </c>
      <c r="F1321" t="s">
        <v>9567</v>
      </c>
      <c r="G1321" s="11"/>
      <c r="H1321" s="11"/>
    </row>
    <row r="1322" spans="1:8" x14ac:dyDescent="0.2">
      <c r="A1322" t="str">
        <f t="shared" si="21"/>
        <v>RVV01Rotary Suite</v>
      </c>
      <c r="B1322" t="s">
        <v>88</v>
      </c>
      <c r="C1322" t="s">
        <v>9524</v>
      </c>
      <c r="D1322" t="s">
        <v>4796</v>
      </c>
      <c r="E1322" t="s">
        <v>4797</v>
      </c>
      <c r="F1322" t="s">
        <v>9568</v>
      </c>
      <c r="G1322" s="11"/>
      <c r="H1322" s="11"/>
    </row>
    <row r="1323" spans="1:8" x14ac:dyDescent="0.2">
      <c r="A1323" t="str">
        <f t="shared" si="21"/>
        <v>RVV01WH Kennington Ward</v>
      </c>
      <c r="B1323" t="s">
        <v>88</v>
      </c>
      <c r="C1323" t="s">
        <v>9524</v>
      </c>
      <c r="D1323" t="s">
        <v>4796</v>
      </c>
      <c r="E1323" t="s">
        <v>4797</v>
      </c>
      <c r="F1323" t="s">
        <v>9569</v>
      </c>
      <c r="G1323" s="11"/>
      <c r="H1323" s="11"/>
    </row>
    <row r="1324" spans="1:8" x14ac:dyDescent="0.2">
      <c r="A1324" t="str">
        <f t="shared" si="21"/>
        <v>RVV01WH Maternity Labour and Folkestone+ MCA</v>
      </c>
      <c r="B1324" t="s">
        <v>88</v>
      </c>
      <c r="C1324" t="s">
        <v>9524</v>
      </c>
      <c r="D1324" t="s">
        <v>4796</v>
      </c>
      <c r="E1324" t="s">
        <v>4797</v>
      </c>
      <c r="F1324" t="s">
        <v>9570</v>
      </c>
      <c r="G1324" s="11"/>
      <c r="H1324" s="11"/>
    </row>
    <row r="1325" spans="1:8" x14ac:dyDescent="0.2">
      <c r="A1325" t="str">
        <f t="shared" ref="A1325:A1388" si="22">CONCATENATE(D1325,F1325)</f>
        <v>RVV01WH NICU</v>
      </c>
      <c r="B1325" t="s">
        <v>88</v>
      </c>
      <c r="C1325" t="s">
        <v>9524</v>
      </c>
      <c r="D1325" t="s">
        <v>4796</v>
      </c>
      <c r="E1325" t="s">
        <v>4797</v>
      </c>
      <c r="F1325" t="s">
        <v>9571</v>
      </c>
      <c r="G1325" s="11"/>
      <c r="H1325" s="11"/>
    </row>
    <row r="1326" spans="1:8" x14ac:dyDescent="0.2">
      <c r="A1326" t="str">
        <f t="shared" si="22"/>
        <v>RVV01WH Padua Ward</v>
      </c>
      <c r="B1326" t="s">
        <v>88</v>
      </c>
      <c r="C1326" t="s">
        <v>9524</v>
      </c>
      <c r="D1326" t="s">
        <v>4796</v>
      </c>
      <c r="E1326" t="s">
        <v>4797</v>
      </c>
      <c r="F1326" t="s">
        <v>9572</v>
      </c>
      <c r="G1326" s="11"/>
      <c r="H1326" s="11"/>
    </row>
    <row r="1327" spans="1:8" x14ac:dyDescent="0.2">
      <c r="A1327" t="str">
        <f t="shared" si="22"/>
        <v>RXR10Antenatal Ward</v>
      </c>
      <c r="B1327" t="s">
        <v>89</v>
      </c>
      <c r="C1327" t="s">
        <v>9573</v>
      </c>
      <c r="D1327" t="s">
        <v>6780</v>
      </c>
      <c r="E1327" t="s">
        <v>5055</v>
      </c>
      <c r="F1327" t="s">
        <v>9574</v>
      </c>
      <c r="G1327" s="11"/>
      <c r="H1327" s="11"/>
    </row>
    <row r="1328" spans="1:8" x14ac:dyDescent="0.2">
      <c r="A1328" t="str">
        <f t="shared" si="22"/>
        <v>RXR10Burnley Birth Centre</v>
      </c>
      <c r="B1328" t="s">
        <v>89</v>
      </c>
      <c r="C1328" t="s">
        <v>9573</v>
      </c>
      <c r="D1328" t="s">
        <v>6780</v>
      </c>
      <c r="E1328" t="s">
        <v>5055</v>
      </c>
      <c r="F1328" t="s">
        <v>9575</v>
      </c>
      <c r="G1328" s="11"/>
      <c r="H1328" s="11"/>
    </row>
    <row r="1329" spans="1:8" x14ac:dyDescent="0.2">
      <c r="A1329" t="str">
        <f t="shared" si="22"/>
        <v>RXR10Central Birth Suite</v>
      </c>
      <c r="B1329" t="s">
        <v>89</v>
      </c>
      <c r="C1329" t="s">
        <v>9573</v>
      </c>
      <c r="D1329" t="s">
        <v>6780</v>
      </c>
      <c r="E1329" t="s">
        <v>5055</v>
      </c>
      <c r="F1329" t="s">
        <v>9576</v>
      </c>
      <c r="G1329" s="11"/>
      <c r="H1329" s="11"/>
    </row>
    <row r="1330" spans="1:8" x14ac:dyDescent="0.2">
      <c r="A1330" t="str">
        <f t="shared" si="22"/>
        <v>RXR10Gynaecology and Breast Care Ward</v>
      </c>
      <c r="B1330" t="s">
        <v>89</v>
      </c>
      <c r="C1330" t="s">
        <v>9573</v>
      </c>
      <c r="D1330" t="s">
        <v>6780</v>
      </c>
      <c r="E1330" t="s">
        <v>5055</v>
      </c>
      <c r="F1330" t="s">
        <v>9577</v>
      </c>
      <c r="G1330" s="11"/>
      <c r="H1330" s="11"/>
    </row>
    <row r="1331" spans="1:8" x14ac:dyDescent="0.2">
      <c r="A1331" t="str">
        <f t="shared" si="22"/>
        <v>RXR10Postnatal Ward</v>
      </c>
      <c r="B1331" t="s">
        <v>89</v>
      </c>
      <c r="C1331" t="s">
        <v>9573</v>
      </c>
      <c r="D1331" t="s">
        <v>6780</v>
      </c>
      <c r="E1331" t="s">
        <v>5055</v>
      </c>
      <c r="F1331" t="s">
        <v>9578</v>
      </c>
      <c r="G1331" s="11"/>
      <c r="H1331" s="11"/>
    </row>
    <row r="1332" spans="1:8" x14ac:dyDescent="0.2">
      <c r="A1332" t="str">
        <f t="shared" si="22"/>
        <v>RXR10Rakehead</v>
      </c>
      <c r="B1332" t="s">
        <v>89</v>
      </c>
      <c r="C1332" t="s">
        <v>9573</v>
      </c>
      <c r="D1332" t="s">
        <v>6780</v>
      </c>
      <c r="E1332" t="s">
        <v>5055</v>
      </c>
      <c r="F1332" t="s">
        <v>9579</v>
      </c>
      <c r="G1332" s="11"/>
      <c r="H1332" s="11"/>
    </row>
    <row r="1333" spans="1:8" x14ac:dyDescent="0.2">
      <c r="A1333" t="str">
        <f t="shared" si="22"/>
        <v>RXR10Ward 15</v>
      </c>
      <c r="B1333" t="s">
        <v>89</v>
      </c>
      <c r="C1333" t="s">
        <v>9573</v>
      </c>
      <c r="D1333" t="s">
        <v>6780</v>
      </c>
      <c r="E1333" t="s">
        <v>5055</v>
      </c>
      <c r="F1333" t="s">
        <v>8364</v>
      </c>
      <c r="G1333" s="11"/>
      <c r="H1333" s="11"/>
    </row>
    <row r="1334" spans="1:8" x14ac:dyDescent="0.2">
      <c r="A1334" t="str">
        <f t="shared" si="22"/>
        <v>RXR10Ward 16</v>
      </c>
      <c r="B1334" t="s">
        <v>89</v>
      </c>
      <c r="C1334" t="s">
        <v>9573</v>
      </c>
      <c r="D1334" t="s">
        <v>6780</v>
      </c>
      <c r="E1334" t="s">
        <v>5055</v>
      </c>
      <c r="F1334" t="s">
        <v>8365</v>
      </c>
      <c r="G1334" s="11"/>
      <c r="H1334" s="11"/>
    </row>
    <row r="1335" spans="1:8" x14ac:dyDescent="0.2">
      <c r="A1335" t="str">
        <f t="shared" si="22"/>
        <v>RXR10Ward 19</v>
      </c>
      <c r="B1335" t="s">
        <v>89</v>
      </c>
      <c r="C1335" t="s">
        <v>9573</v>
      </c>
      <c r="D1335" t="s">
        <v>6780</v>
      </c>
      <c r="E1335" t="s">
        <v>5055</v>
      </c>
      <c r="F1335" t="s">
        <v>8368</v>
      </c>
      <c r="G1335" s="11"/>
      <c r="H1335" s="11"/>
    </row>
    <row r="1336" spans="1:8" x14ac:dyDescent="0.2">
      <c r="A1336" t="str">
        <f t="shared" si="22"/>
        <v>RXR70Ribblesdale</v>
      </c>
      <c r="B1336" t="s">
        <v>89</v>
      </c>
      <c r="C1336" t="s">
        <v>9573</v>
      </c>
      <c r="D1336" t="s">
        <v>6783</v>
      </c>
      <c r="E1336" t="s">
        <v>6784</v>
      </c>
      <c r="F1336" t="s">
        <v>9580</v>
      </c>
      <c r="G1336" s="11"/>
      <c r="H1336" s="11"/>
    </row>
    <row r="1337" spans="1:8" x14ac:dyDescent="0.2">
      <c r="A1337" t="str">
        <f t="shared" si="22"/>
        <v>RXR50Hartley</v>
      </c>
      <c r="B1337" t="s">
        <v>89</v>
      </c>
      <c r="C1337" t="s">
        <v>9573</v>
      </c>
      <c r="D1337" t="s">
        <v>6785</v>
      </c>
      <c r="E1337" t="s">
        <v>6730</v>
      </c>
      <c r="F1337" t="s">
        <v>9581</v>
      </c>
      <c r="G1337" s="11"/>
      <c r="H1337" s="11"/>
    </row>
    <row r="1338" spans="1:8" x14ac:dyDescent="0.2">
      <c r="A1338" t="str">
        <f t="shared" si="22"/>
        <v>RXR50Marsden</v>
      </c>
      <c r="B1338" t="s">
        <v>89</v>
      </c>
      <c r="C1338" t="s">
        <v>9573</v>
      </c>
      <c r="D1338" t="s">
        <v>6785</v>
      </c>
      <c r="E1338" t="s">
        <v>6730</v>
      </c>
      <c r="F1338" t="s">
        <v>9582</v>
      </c>
      <c r="G1338" s="11"/>
      <c r="H1338" s="11"/>
    </row>
    <row r="1339" spans="1:8" x14ac:dyDescent="0.2">
      <c r="A1339" t="str">
        <f t="shared" si="22"/>
        <v>RXR50Reedyford</v>
      </c>
      <c r="B1339" t="s">
        <v>89</v>
      </c>
      <c r="C1339" t="s">
        <v>9573</v>
      </c>
      <c r="D1339" t="s">
        <v>6785</v>
      </c>
      <c r="E1339" t="s">
        <v>6730</v>
      </c>
      <c r="F1339" t="s">
        <v>9583</v>
      </c>
      <c r="G1339" s="11"/>
      <c r="H1339" s="11"/>
    </row>
    <row r="1340" spans="1:8" x14ac:dyDescent="0.2">
      <c r="A1340" t="str">
        <f t="shared" si="22"/>
        <v>RXR20Acute Stroke Unit (ASU)</v>
      </c>
      <c r="B1340" t="s">
        <v>89</v>
      </c>
      <c r="C1340" t="s">
        <v>9573</v>
      </c>
      <c r="D1340" t="s">
        <v>6788</v>
      </c>
      <c r="E1340" t="s">
        <v>5114</v>
      </c>
      <c r="F1340" t="s">
        <v>9584</v>
      </c>
      <c r="G1340" s="11"/>
      <c r="H1340" s="11"/>
    </row>
    <row r="1341" spans="1:8" x14ac:dyDescent="0.2">
      <c r="A1341" t="str">
        <f t="shared" si="22"/>
        <v>RXR20B18</v>
      </c>
      <c r="B1341" t="s">
        <v>89</v>
      </c>
      <c r="C1341" t="s">
        <v>9573</v>
      </c>
      <c r="D1341" t="s">
        <v>6788</v>
      </c>
      <c r="E1341" t="s">
        <v>5114</v>
      </c>
      <c r="F1341" t="s">
        <v>9585</v>
      </c>
      <c r="G1341" s="11"/>
      <c r="H1341" s="11"/>
    </row>
    <row r="1342" spans="1:8" x14ac:dyDescent="0.2">
      <c r="A1342" t="str">
        <f t="shared" si="22"/>
        <v>RXR20B22</v>
      </c>
      <c r="B1342" t="s">
        <v>89</v>
      </c>
      <c r="C1342" t="s">
        <v>9573</v>
      </c>
      <c r="D1342" t="s">
        <v>6788</v>
      </c>
      <c r="E1342" t="s">
        <v>5114</v>
      </c>
      <c r="F1342" t="s">
        <v>9586</v>
      </c>
      <c r="G1342" s="11"/>
      <c r="H1342" s="11"/>
    </row>
    <row r="1343" spans="1:8" x14ac:dyDescent="0.2">
      <c r="A1343" t="str">
        <f t="shared" si="22"/>
        <v>RXR20B24</v>
      </c>
      <c r="B1343" t="s">
        <v>89</v>
      </c>
      <c r="C1343" t="s">
        <v>9573</v>
      </c>
      <c r="D1343" t="s">
        <v>6788</v>
      </c>
      <c r="E1343" t="s">
        <v>5114</v>
      </c>
      <c r="F1343" t="s">
        <v>9587</v>
      </c>
      <c r="G1343" s="11"/>
      <c r="H1343" s="11"/>
    </row>
    <row r="1344" spans="1:8" x14ac:dyDescent="0.2">
      <c r="A1344" t="str">
        <f t="shared" si="22"/>
        <v>RXR20B4</v>
      </c>
      <c r="B1344" t="s">
        <v>89</v>
      </c>
      <c r="C1344" t="s">
        <v>9573</v>
      </c>
      <c r="D1344" t="s">
        <v>6788</v>
      </c>
      <c r="E1344" t="s">
        <v>5114</v>
      </c>
      <c r="F1344" t="s">
        <v>9588</v>
      </c>
      <c r="G1344" s="11"/>
      <c r="H1344" s="11"/>
    </row>
    <row r="1345" spans="1:8" x14ac:dyDescent="0.2">
      <c r="A1345" t="str">
        <f t="shared" si="22"/>
        <v>RXR20Blackburn Birth Centre</v>
      </c>
      <c r="B1345" t="s">
        <v>89</v>
      </c>
      <c r="C1345" t="s">
        <v>9573</v>
      </c>
      <c r="D1345" t="s">
        <v>6788</v>
      </c>
      <c r="E1345" t="s">
        <v>5114</v>
      </c>
      <c r="F1345" t="s">
        <v>9589</v>
      </c>
      <c r="G1345" s="11"/>
      <c r="H1345" s="11"/>
    </row>
    <row r="1346" spans="1:8" x14ac:dyDescent="0.2">
      <c r="A1346" t="str">
        <f t="shared" si="22"/>
        <v>RXR20C1</v>
      </c>
      <c r="B1346" t="s">
        <v>89</v>
      </c>
      <c r="C1346" t="s">
        <v>9573</v>
      </c>
      <c r="D1346" t="s">
        <v>6788</v>
      </c>
      <c r="E1346" t="s">
        <v>5114</v>
      </c>
      <c r="F1346" t="s">
        <v>9590</v>
      </c>
      <c r="G1346" s="11"/>
      <c r="H1346" s="12"/>
    </row>
    <row r="1347" spans="1:8" x14ac:dyDescent="0.2">
      <c r="A1347" t="str">
        <f t="shared" si="22"/>
        <v>RXR20C10</v>
      </c>
      <c r="B1347" t="s">
        <v>89</v>
      </c>
      <c r="C1347" t="s">
        <v>9573</v>
      </c>
      <c r="D1347" t="s">
        <v>6788</v>
      </c>
      <c r="E1347" t="s">
        <v>5114</v>
      </c>
      <c r="F1347" t="s">
        <v>8984</v>
      </c>
      <c r="G1347" s="11"/>
      <c r="H1347" s="11"/>
    </row>
    <row r="1348" spans="1:8" x14ac:dyDescent="0.2">
      <c r="A1348" t="str">
        <f t="shared" si="22"/>
        <v>RXR20C11</v>
      </c>
      <c r="B1348" t="s">
        <v>89</v>
      </c>
      <c r="C1348" t="s">
        <v>9573</v>
      </c>
      <c r="D1348" t="s">
        <v>6788</v>
      </c>
      <c r="E1348" t="s">
        <v>5114</v>
      </c>
      <c r="F1348" t="s">
        <v>9591</v>
      </c>
      <c r="G1348" s="11"/>
      <c r="H1348" s="11"/>
    </row>
    <row r="1349" spans="1:8" x14ac:dyDescent="0.2">
      <c r="A1349" t="str">
        <f t="shared" si="22"/>
        <v>RXR20C14A</v>
      </c>
      <c r="B1349" t="s">
        <v>89</v>
      </c>
      <c r="C1349" t="s">
        <v>9573</v>
      </c>
      <c r="D1349" t="s">
        <v>6788</v>
      </c>
      <c r="E1349" t="s">
        <v>5114</v>
      </c>
      <c r="F1349" t="s">
        <v>9592</v>
      </c>
      <c r="G1349" s="11"/>
      <c r="H1349" s="11"/>
    </row>
    <row r="1350" spans="1:8" x14ac:dyDescent="0.2">
      <c r="A1350" t="str">
        <f t="shared" si="22"/>
        <v>RXR20C14B</v>
      </c>
      <c r="B1350" t="s">
        <v>89</v>
      </c>
      <c r="C1350" t="s">
        <v>9573</v>
      </c>
      <c r="D1350" t="s">
        <v>6788</v>
      </c>
      <c r="E1350" t="s">
        <v>5114</v>
      </c>
      <c r="F1350" t="s">
        <v>9593</v>
      </c>
      <c r="G1350" s="11"/>
      <c r="H1350" s="11"/>
    </row>
    <row r="1351" spans="1:8" x14ac:dyDescent="0.2">
      <c r="A1351" t="str">
        <f t="shared" si="22"/>
        <v>RXR20C18A</v>
      </c>
      <c r="B1351" t="s">
        <v>89</v>
      </c>
      <c r="C1351" t="s">
        <v>9573</v>
      </c>
      <c r="D1351" t="s">
        <v>6788</v>
      </c>
      <c r="E1351" t="s">
        <v>5114</v>
      </c>
      <c r="F1351" t="s">
        <v>9594</v>
      </c>
      <c r="G1351" s="11"/>
      <c r="H1351" s="11"/>
    </row>
    <row r="1352" spans="1:8" x14ac:dyDescent="0.2">
      <c r="A1352" t="str">
        <f t="shared" si="22"/>
        <v>RXR20C18B</v>
      </c>
      <c r="B1352" t="s">
        <v>89</v>
      </c>
      <c r="C1352" t="s">
        <v>9573</v>
      </c>
      <c r="D1352" t="s">
        <v>6788</v>
      </c>
      <c r="E1352" t="s">
        <v>5114</v>
      </c>
      <c r="F1352" t="s">
        <v>9595</v>
      </c>
      <c r="G1352" s="11"/>
      <c r="H1352" s="11"/>
    </row>
    <row r="1353" spans="1:8" x14ac:dyDescent="0.2">
      <c r="A1353" t="str">
        <f t="shared" si="22"/>
        <v>RXR20C2</v>
      </c>
      <c r="B1353" t="s">
        <v>89</v>
      </c>
      <c r="C1353" t="s">
        <v>9573</v>
      </c>
      <c r="D1353" t="s">
        <v>6788</v>
      </c>
      <c r="E1353" t="s">
        <v>5114</v>
      </c>
      <c r="F1353" t="s">
        <v>8985</v>
      </c>
      <c r="G1353" s="11"/>
      <c r="H1353" s="11"/>
    </row>
    <row r="1354" spans="1:8" x14ac:dyDescent="0.2">
      <c r="A1354" t="str">
        <f t="shared" si="22"/>
        <v>RXR20C22</v>
      </c>
      <c r="B1354" t="s">
        <v>89</v>
      </c>
      <c r="C1354" t="s">
        <v>9573</v>
      </c>
      <c r="D1354" t="s">
        <v>6788</v>
      </c>
      <c r="E1354" t="s">
        <v>5114</v>
      </c>
      <c r="F1354" t="s">
        <v>9596</v>
      </c>
      <c r="G1354" s="11"/>
      <c r="H1354" s="11"/>
    </row>
    <row r="1355" spans="1:8" x14ac:dyDescent="0.2">
      <c r="A1355" t="str">
        <f t="shared" si="22"/>
        <v>RXR20C3</v>
      </c>
      <c r="B1355" t="s">
        <v>89</v>
      </c>
      <c r="C1355" t="s">
        <v>9573</v>
      </c>
      <c r="D1355" t="s">
        <v>6788</v>
      </c>
      <c r="E1355" t="s">
        <v>5114</v>
      </c>
      <c r="F1355" t="s">
        <v>8986</v>
      </c>
      <c r="G1355" s="11"/>
      <c r="H1355" s="11"/>
    </row>
    <row r="1356" spans="1:8" x14ac:dyDescent="0.2">
      <c r="A1356" t="str">
        <f t="shared" si="22"/>
        <v>RXR20C4</v>
      </c>
      <c r="B1356" t="s">
        <v>89</v>
      </c>
      <c r="C1356" t="s">
        <v>9573</v>
      </c>
      <c r="D1356" t="s">
        <v>6788</v>
      </c>
      <c r="E1356" t="s">
        <v>5114</v>
      </c>
      <c r="F1356" t="s">
        <v>8987</v>
      </c>
      <c r="G1356" s="11"/>
      <c r="H1356" s="11"/>
    </row>
    <row r="1357" spans="1:8" x14ac:dyDescent="0.2">
      <c r="A1357" t="str">
        <f t="shared" si="22"/>
        <v>RXR20C5</v>
      </c>
      <c r="B1357" t="s">
        <v>89</v>
      </c>
      <c r="C1357" t="s">
        <v>9573</v>
      </c>
      <c r="D1357" t="s">
        <v>6788</v>
      </c>
      <c r="E1357" t="s">
        <v>5114</v>
      </c>
      <c r="F1357" t="s">
        <v>8988</v>
      </c>
      <c r="G1357" s="11"/>
      <c r="H1357" s="11"/>
    </row>
    <row r="1358" spans="1:8" x14ac:dyDescent="0.2">
      <c r="A1358" t="str">
        <f t="shared" si="22"/>
        <v>RXR20C6</v>
      </c>
      <c r="B1358" t="s">
        <v>89</v>
      </c>
      <c r="C1358" t="s">
        <v>9573</v>
      </c>
      <c r="D1358" t="s">
        <v>6788</v>
      </c>
      <c r="E1358" t="s">
        <v>5114</v>
      </c>
      <c r="F1358" t="s">
        <v>8989</v>
      </c>
      <c r="G1358" s="11"/>
      <c r="H1358" s="11"/>
    </row>
    <row r="1359" spans="1:8" x14ac:dyDescent="0.2">
      <c r="A1359" t="str">
        <f t="shared" si="22"/>
        <v>RXR20C7</v>
      </c>
      <c r="B1359" t="s">
        <v>89</v>
      </c>
      <c r="C1359" t="s">
        <v>9573</v>
      </c>
      <c r="D1359" t="s">
        <v>6788</v>
      </c>
      <c r="E1359" t="s">
        <v>5114</v>
      </c>
      <c r="F1359" t="s">
        <v>8990</v>
      </c>
      <c r="G1359" s="11"/>
      <c r="H1359" s="11"/>
    </row>
    <row r="1360" spans="1:8" x14ac:dyDescent="0.2">
      <c r="A1360" t="str">
        <f t="shared" si="22"/>
        <v>RXR20C8</v>
      </c>
      <c r="B1360" t="s">
        <v>89</v>
      </c>
      <c r="C1360" t="s">
        <v>9573</v>
      </c>
      <c r="D1360" t="s">
        <v>6788</v>
      </c>
      <c r="E1360" t="s">
        <v>5114</v>
      </c>
      <c r="F1360" t="s">
        <v>8991</v>
      </c>
      <c r="G1360" s="11"/>
      <c r="H1360" s="11"/>
    </row>
    <row r="1361" spans="1:8" x14ac:dyDescent="0.2">
      <c r="A1361" t="str">
        <f t="shared" si="22"/>
        <v>RXR20C9</v>
      </c>
      <c r="B1361" t="s">
        <v>89</v>
      </c>
      <c r="C1361" t="s">
        <v>9573</v>
      </c>
      <c r="D1361" t="s">
        <v>6788</v>
      </c>
      <c r="E1361" t="s">
        <v>5114</v>
      </c>
      <c r="F1361" t="s">
        <v>8992</v>
      </c>
      <c r="G1361" s="11"/>
      <c r="H1361" s="11"/>
    </row>
    <row r="1362" spans="1:8" x14ac:dyDescent="0.2">
      <c r="A1362" t="str">
        <f t="shared" si="22"/>
        <v>RXR20Childrens Unit</v>
      </c>
      <c r="B1362" t="s">
        <v>89</v>
      </c>
      <c r="C1362" t="s">
        <v>9573</v>
      </c>
      <c r="D1362" t="s">
        <v>6788</v>
      </c>
      <c r="E1362" t="s">
        <v>5114</v>
      </c>
      <c r="F1362" t="s">
        <v>9597</v>
      </c>
      <c r="G1362" s="11"/>
      <c r="H1362" s="11"/>
    </row>
    <row r="1363" spans="1:8" x14ac:dyDescent="0.2">
      <c r="A1363" t="str">
        <f t="shared" si="22"/>
        <v>RXR20Coronary Care Unit (CCU)</v>
      </c>
      <c r="B1363" t="s">
        <v>89</v>
      </c>
      <c r="C1363" t="s">
        <v>9573</v>
      </c>
      <c r="D1363" t="s">
        <v>6788</v>
      </c>
      <c r="E1363" t="s">
        <v>5114</v>
      </c>
      <c r="F1363" t="s">
        <v>9598</v>
      </c>
      <c r="G1363" s="11"/>
      <c r="H1363" s="11"/>
    </row>
    <row r="1364" spans="1:8" x14ac:dyDescent="0.2">
      <c r="A1364" t="str">
        <f t="shared" si="22"/>
        <v>RXR20Critical Care Unit</v>
      </c>
      <c r="B1364" t="s">
        <v>89</v>
      </c>
      <c r="C1364" t="s">
        <v>9573</v>
      </c>
      <c r="D1364" t="s">
        <v>6788</v>
      </c>
      <c r="E1364" t="s">
        <v>5114</v>
      </c>
      <c r="F1364" t="s">
        <v>9443</v>
      </c>
      <c r="G1364" s="11"/>
      <c r="H1364" s="11"/>
    </row>
    <row r="1365" spans="1:8" x14ac:dyDescent="0.2">
      <c r="A1365" t="str">
        <f t="shared" si="22"/>
        <v>RXR20D1</v>
      </c>
      <c r="B1365" t="s">
        <v>89</v>
      </c>
      <c r="C1365" t="s">
        <v>9573</v>
      </c>
      <c r="D1365" t="s">
        <v>6788</v>
      </c>
      <c r="E1365" t="s">
        <v>5114</v>
      </c>
      <c r="F1365" t="s">
        <v>9599</v>
      </c>
      <c r="G1365" s="11"/>
      <c r="H1365" s="11"/>
    </row>
    <row r="1366" spans="1:8" x14ac:dyDescent="0.2">
      <c r="A1366" t="str">
        <f t="shared" si="22"/>
        <v>RXR20D3</v>
      </c>
      <c r="B1366" t="s">
        <v>89</v>
      </c>
      <c r="C1366" t="s">
        <v>9573</v>
      </c>
      <c r="D1366" t="s">
        <v>6788</v>
      </c>
      <c r="E1366" t="s">
        <v>5114</v>
      </c>
      <c r="F1366" t="s">
        <v>9600</v>
      </c>
      <c r="G1366" s="11"/>
      <c r="H1366" s="11"/>
    </row>
    <row r="1367" spans="1:8" x14ac:dyDescent="0.2">
      <c r="A1367" t="str">
        <f t="shared" si="22"/>
        <v>RXR20Medical Assessment Unit (AMUA)</v>
      </c>
      <c r="B1367" t="s">
        <v>89</v>
      </c>
      <c r="C1367" t="s">
        <v>9573</v>
      </c>
      <c r="D1367" t="s">
        <v>6788</v>
      </c>
      <c r="E1367" t="s">
        <v>5114</v>
      </c>
      <c r="F1367" t="s">
        <v>9601</v>
      </c>
      <c r="G1367" s="11"/>
      <c r="H1367" s="11"/>
    </row>
    <row r="1368" spans="1:8" x14ac:dyDescent="0.2">
      <c r="A1368" t="str">
        <f t="shared" si="22"/>
        <v>RXR20Medical Assessment Unit (AMUB)</v>
      </c>
      <c r="B1368" t="s">
        <v>89</v>
      </c>
      <c r="C1368" t="s">
        <v>9573</v>
      </c>
      <c r="D1368" t="s">
        <v>6788</v>
      </c>
      <c r="E1368" t="s">
        <v>5114</v>
      </c>
      <c r="F1368" t="s">
        <v>9602</v>
      </c>
      <c r="G1368" s="11"/>
      <c r="H1368" s="11"/>
    </row>
    <row r="1369" spans="1:8" x14ac:dyDescent="0.2">
      <c r="A1369" t="str">
        <f t="shared" si="22"/>
        <v>RXR20Neonatal Intensive Care Unit</v>
      </c>
      <c r="B1369" t="s">
        <v>89</v>
      </c>
      <c r="C1369" t="s">
        <v>9573</v>
      </c>
      <c r="D1369" t="s">
        <v>6788</v>
      </c>
      <c r="E1369" t="s">
        <v>5114</v>
      </c>
      <c r="F1369" t="s">
        <v>9603</v>
      </c>
      <c r="G1369" s="11"/>
      <c r="H1369" s="11"/>
    </row>
    <row r="1370" spans="1:8" x14ac:dyDescent="0.2">
      <c r="A1370" t="str">
        <f t="shared" si="22"/>
        <v>RXR20Surgical Triage Unit</v>
      </c>
      <c r="B1370" t="s">
        <v>89</v>
      </c>
      <c r="C1370" t="s">
        <v>9573</v>
      </c>
      <c r="D1370" t="s">
        <v>6788</v>
      </c>
      <c r="E1370" t="s">
        <v>5114</v>
      </c>
      <c r="F1370" t="s">
        <v>9604</v>
      </c>
      <c r="G1370" s="11"/>
      <c r="H1370" s="11"/>
    </row>
    <row r="1371" spans="1:8" x14ac:dyDescent="0.2">
      <c r="A1371" t="str">
        <f t="shared" si="22"/>
        <v>RWK62Bevan Ward</v>
      </c>
      <c r="B1371" t="s">
        <v>90</v>
      </c>
      <c r="C1371" t="s">
        <v>9605</v>
      </c>
      <c r="D1371" t="s">
        <v>5258</v>
      </c>
      <c r="E1371" t="s">
        <v>5259</v>
      </c>
      <c r="F1371" t="s">
        <v>9606</v>
      </c>
      <c r="G1371" s="11"/>
      <c r="H1371" s="12"/>
    </row>
    <row r="1372" spans="1:8" x14ac:dyDescent="0.2">
      <c r="A1372" t="str">
        <f t="shared" si="22"/>
        <v>RWK62Brett Ward</v>
      </c>
      <c r="B1372" t="s">
        <v>90</v>
      </c>
      <c r="C1372" t="s">
        <v>9605</v>
      </c>
      <c r="D1372" t="s">
        <v>5258</v>
      </c>
      <c r="E1372" t="s">
        <v>5259</v>
      </c>
      <c r="F1372" t="s">
        <v>9607</v>
      </c>
      <c r="G1372" s="11"/>
      <c r="H1372" s="12"/>
    </row>
    <row r="1373" spans="1:8" x14ac:dyDescent="0.2">
      <c r="A1373" t="str">
        <f t="shared" si="22"/>
        <v>RWK62Conolly Ward</v>
      </c>
      <c r="B1373" t="s">
        <v>90</v>
      </c>
      <c r="C1373" t="s">
        <v>9605</v>
      </c>
      <c r="D1373" t="s">
        <v>5258</v>
      </c>
      <c r="E1373" t="s">
        <v>5259</v>
      </c>
      <c r="F1373" t="s">
        <v>9608</v>
      </c>
      <c r="G1373" s="11"/>
      <c r="H1373" s="11"/>
    </row>
    <row r="1374" spans="1:8" x14ac:dyDescent="0.2">
      <c r="A1374" t="str">
        <f t="shared" si="22"/>
        <v>RWK62Gardner Ward</v>
      </c>
      <c r="B1374" t="s">
        <v>90</v>
      </c>
      <c r="C1374" t="s">
        <v>9605</v>
      </c>
      <c r="D1374" t="s">
        <v>5258</v>
      </c>
      <c r="E1374" t="s">
        <v>5259</v>
      </c>
      <c r="F1374" t="s">
        <v>9609</v>
      </c>
      <c r="G1374" s="11"/>
      <c r="H1374" s="12"/>
    </row>
    <row r="1375" spans="1:8" x14ac:dyDescent="0.2">
      <c r="A1375" t="str">
        <f t="shared" si="22"/>
        <v>RWK62Joshua Ward</v>
      </c>
      <c r="B1375" t="s">
        <v>90</v>
      </c>
      <c r="C1375" t="s">
        <v>9605</v>
      </c>
      <c r="D1375" t="s">
        <v>5258</v>
      </c>
      <c r="E1375" t="s">
        <v>5259</v>
      </c>
      <c r="F1375" t="s">
        <v>9610</v>
      </c>
      <c r="G1375" s="11"/>
      <c r="H1375" s="11"/>
    </row>
    <row r="1376" spans="1:8" x14ac:dyDescent="0.2">
      <c r="A1376" t="str">
        <f t="shared" si="22"/>
        <v>RWK62Mother &amp; Baby Ward</v>
      </c>
      <c r="B1376" t="s">
        <v>90</v>
      </c>
      <c r="C1376" t="s">
        <v>9605</v>
      </c>
      <c r="D1376" t="s">
        <v>5258</v>
      </c>
      <c r="E1376" t="s">
        <v>5259</v>
      </c>
      <c r="F1376" t="s">
        <v>9611</v>
      </c>
      <c r="G1376" s="11"/>
      <c r="H1376" s="12"/>
    </row>
    <row r="1377" spans="1:8" x14ac:dyDescent="0.2">
      <c r="A1377" t="str">
        <f t="shared" si="22"/>
        <v>RWK62Ruth Seifert Ward</v>
      </c>
      <c r="B1377" t="s">
        <v>90</v>
      </c>
      <c r="C1377" t="s">
        <v>9605</v>
      </c>
      <c r="D1377" t="s">
        <v>5258</v>
      </c>
      <c r="E1377" t="s">
        <v>5259</v>
      </c>
      <c r="F1377" t="s">
        <v>9612</v>
      </c>
      <c r="G1377" s="11"/>
      <c r="H1377" s="11"/>
    </row>
    <row r="1378" spans="1:8" x14ac:dyDescent="0.2">
      <c r="A1378" t="str">
        <f t="shared" si="22"/>
        <v>RWK89Fothergill Ward</v>
      </c>
      <c r="B1378" t="s">
        <v>90</v>
      </c>
      <c r="C1378" t="s">
        <v>9605</v>
      </c>
      <c r="D1378" t="s">
        <v>5264</v>
      </c>
      <c r="E1378" t="s">
        <v>5265</v>
      </c>
      <c r="F1378" t="s">
        <v>9613</v>
      </c>
      <c r="G1378" s="11"/>
      <c r="H1378" s="11"/>
    </row>
    <row r="1379" spans="1:8" x14ac:dyDescent="0.2">
      <c r="A1379" t="str">
        <f t="shared" si="22"/>
        <v>RWK89Sally Sherman Ward</v>
      </c>
      <c r="B1379" t="s">
        <v>90</v>
      </c>
      <c r="C1379" t="s">
        <v>9605</v>
      </c>
      <c r="D1379" t="s">
        <v>5264</v>
      </c>
      <c r="E1379" t="s">
        <v>5265</v>
      </c>
      <c r="F1379" t="s">
        <v>9614</v>
      </c>
      <c r="G1379" s="11"/>
      <c r="H1379" s="11"/>
    </row>
    <row r="1380" spans="1:8" x14ac:dyDescent="0.2">
      <c r="A1380" t="str">
        <f t="shared" si="22"/>
        <v>RWK60Aldgate Ward</v>
      </c>
      <c r="B1380" t="s">
        <v>90</v>
      </c>
      <c r="C1380" t="s">
        <v>9605</v>
      </c>
      <c r="D1380" t="s">
        <v>5270</v>
      </c>
      <c r="E1380" t="s">
        <v>5271</v>
      </c>
      <c r="F1380" t="s">
        <v>9615</v>
      </c>
      <c r="G1380" s="11"/>
      <c r="H1380" s="11"/>
    </row>
    <row r="1381" spans="1:8" x14ac:dyDescent="0.2">
      <c r="A1381" t="str">
        <f t="shared" si="22"/>
        <v>RWK60Bow Ward</v>
      </c>
      <c r="B1381" t="s">
        <v>90</v>
      </c>
      <c r="C1381" t="s">
        <v>9605</v>
      </c>
      <c r="D1381" t="s">
        <v>5270</v>
      </c>
      <c r="E1381" t="s">
        <v>5271</v>
      </c>
      <c r="F1381" t="s">
        <v>9616</v>
      </c>
      <c r="G1381" s="11"/>
      <c r="H1381" s="12"/>
    </row>
    <row r="1382" spans="1:8" x14ac:dyDescent="0.2">
      <c r="A1382" t="str">
        <f t="shared" si="22"/>
        <v>RWK60Broadgate Ward</v>
      </c>
      <c r="B1382" t="s">
        <v>90</v>
      </c>
      <c r="C1382" t="s">
        <v>9605</v>
      </c>
      <c r="D1382" t="s">
        <v>5270</v>
      </c>
      <c r="E1382" t="s">
        <v>5271</v>
      </c>
      <c r="F1382" t="s">
        <v>9617</v>
      </c>
      <c r="G1382" s="11"/>
      <c r="H1382" s="11"/>
    </row>
    <row r="1383" spans="1:8" x14ac:dyDescent="0.2">
      <c r="A1383" t="str">
        <f t="shared" si="22"/>
        <v>RWK60Butterfield Ward</v>
      </c>
      <c r="B1383" t="s">
        <v>90</v>
      </c>
      <c r="C1383" t="s">
        <v>9605</v>
      </c>
      <c r="D1383" t="s">
        <v>5270</v>
      </c>
      <c r="E1383" t="s">
        <v>5271</v>
      </c>
      <c r="F1383" t="s">
        <v>9618</v>
      </c>
      <c r="G1383" s="11" t="s">
        <v>9660</v>
      </c>
      <c r="H1383" s="15">
        <v>43735</v>
      </c>
    </row>
    <row r="1384" spans="1:8" x14ac:dyDescent="0.2">
      <c r="A1384" t="str">
        <f t="shared" si="22"/>
        <v>RWK60Clerkenwell JHC</v>
      </c>
      <c r="B1384" t="s">
        <v>90</v>
      </c>
      <c r="C1384" t="s">
        <v>9605</v>
      </c>
      <c r="D1384" t="s">
        <v>5270</v>
      </c>
      <c r="E1384" t="s">
        <v>5271</v>
      </c>
      <c r="F1384" t="s">
        <v>9619</v>
      </c>
      <c r="G1384" s="11" t="s">
        <v>9660</v>
      </c>
      <c r="H1384" s="11">
        <v>43735</v>
      </c>
    </row>
    <row r="1385" spans="1:8" x14ac:dyDescent="0.2">
      <c r="A1385" t="str">
        <f t="shared" si="22"/>
        <v>RWK60Clissold Ward</v>
      </c>
      <c r="B1385" t="s">
        <v>90</v>
      </c>
      <c r="C1385" t="s">
        <v>9605</v>
      </c>
      <c r="D1385" t="s">
        <v>5270</v>
      </c>
      <c r="E1385" t="s">
        <v>5271</v>
      </c>
      <c r="F1385" t="s">
        <v>9620</v>
      </c>
      <c r="G1385" s="11"/>
      <c r="H1385" s="11"/>
    </row>
    <row r="1386" spans="1:8" x14ac:dyDescent="0.2">
      <c r="A1386" t="str">
        <f t="shared" si="22"/>
        <v>RWK60East India</v>
      </c>
      <c r="B1386" t="s">
        <v>90</v>
      </c>
      <c r="C1386" t="s">
        <v>9605</v>
      </c>
      <c r="D1386" t="s">
        <v>5270</v>
      </c>
      <c r="E1386" t="s">
        <v>5271</v>
      </c>
      <c r="F1386" t="s">
        <v>9621</v>
      </c>
      <c r="G1386" s="11"/>
      <c r="H1386" s="11"/>
    </row>
    <row r="1387" spans="1:8" x14ac:dyDescent="0.2">
      <c r="A1387" t="str">
        <f t="shared" si="22"/>
        <v>RWK60Hoxton Ward</v>
      </c>
      <c r="B1387" t="s">
        <v>90</v>
      </c>
      <c r="C1387" t="s">
        <v>9605</v>
      </c>
      <c r="D1387" t="s">
        <v>5270</v>
      </c>
      <c r="E1387" t="s">
        <v>5271</v>
      </c>
      <c r="F1387" t="s">
        <v>9622</v>
      </c>
      <c r="G1387" s="11"/>
      <c r="H1387" s="11"/>
    </row>
    <row r="1388" spans="1:8" x14ac:dyDescent="0.2">
      <c r="A1388" t="str">
        <f t="shared" si="22"/>
        <v>RWK60Limehouse Unit</v>
      </c>
      <c r="B1388" t="s">
        <v>90</v>
      </c>
      <c r="C1388" t="s">
        <v>9605</v>
      </c>
      <c r="D1388" t="s">
        <v>5270</v>
      </c>
      <c r="E1388" t="s">
        <v>5271</v>
      </c>
      <c r="F1388" t="s">
        <v>9623</v>
      </c>
      <c r="G1388" s="11"/>
      <c r="H1388" s="11"/>
    </row>
    <row r="1389" spans="1:8" x14ac:dyDescent="0.2">
      <c r="A1389" t="str">
        <f t="shared" ref="A1389:A1452" si="23">CONCATENATE(D1389,F1389)</f>
        <v>RWK60Loxford Ward</v>
      </c>
      <c r="B1389" t="s">
        <v>90</v>
      </c>
      <c r="C1389" t="s">
        <v>9605</v>
      </c>
      <c r="D1389" t="s">
        <v>5270</v>
      </c>
      <c r="E1389" t="s">
        <v>5271</v>
      </c>
      <c r="F1389" t="s">
        <v>9624</v>
      </c>
      <c r="G1389" s="11"/>
      <c r="H1389" s="11"/>
    </row>
    <row r="1390" spans="1:8" x14ac:dyDescent="0.2">
      <c r="A1390" t="str">
        <f t="shared" si="23"/>
        <v>RWK60Ludgate Ward</v>
      </c>
      <c r="B1390" t="s">
        <v>90</v>
      </c>
      <c r="C1390" t="s">
        <v>9605</v>
      </c>
      <c r="D1390" t="s">
        <v>5270</v>
      </c>
      <c r="E1390" t="s">
        <v>5271</v>
      </c>
      <c r="F1390" t="s">
        <v>9625</v>
      </c>
      <c r="G1390" s="11"/>
      <c r="H1390" s="11"/>
    </row>
    <row r="1391" spans="1:8" x14ac:dyDescent="0.2">
      <c r="A1391" t="str">
        <f t="shared" si="23"/>
        <v>RWK60Morrison Ward</v>
      </c>
      <c r="B1391" t="s">
        <v>90</v>
      </c>
      <c r="C1391" t="s">
        <v>9605</v>
      </c>
      <c r="D1391" t="s">
        <v>5270</v>
      </c>
      <c r="E1391" t="s">
        <v>5271</v>
      </c>
      <c r="F1391" t="s">
        <v>9626</v>
      </c>
      <c r="G1391" s="11"/>
      <c r="H1391" s="11"/>
    </row>
    <row r="1392" spans="1:8" x14ac:dyDescent="0.2">
      <c r="A1392" t="str">
        <f t="shared" si="23"/>
        <v>RWK60Shoreditch</v>
      </c>
      <c r="B1392" t="s">
        <v>90</v>
      </c>
      <c r="C1392" t="s">
        <v>9605</v>
      </c>
      <c r="D1392" t="s">
        <v>5270</v>
      </c>
      <c r="E1392" t="s">
        <v>5271</v>
      </c>
      <c r="F1392" t="s">
        <v>9627</v>
      </c>
      <c r="G1392" s="11"/>
      <c r="H1392" s="11"/>
    </row>
    <row r="1393" spans="1:8" x14ac:dyDescent="0.2">
      <c r="A1393" t="str">
        <f t="shared" si="23"/>
        <v>RWK60Victoria Ward</v>
      </c>
      <c r="B1393" t="s">
        <v>90</v>
      </c>
      <c r="C1393" t="s">
        <v>9605</v>
      </c>
      <c r="D1393" t="s">
        <v>5270</v>
      </c>
      <c r="E1393" t="s">
        <v>5271</v>
      </c>
      <c r="F1393" t="s">
        <v>9628</v>
      </c>
      <c r="G1393" s="11"/>
      <c r="H1393" s="11"/>
    </row>
    <row r="1394" spans="1:8" x14ac:dyDescent="0.2">
      <c r="A1394" t="str">
        <f t="shared" si="23"/>
        <v>RWK60West Ferry</v>
      </c>
      <c r="B1394" t="s">
        <v>90</v>
      </c>
      <c r="C1394" t="s">
        <v>9605</v>
      </c>
      <c r="D1394" t="s">
        <v>5270</v>
      </c>
      <c r="E1394" t="s">
        <v>5271</v>
      </c>
      <c r="F1394" t="s">
        <v>9629</v>
      </c>
      <c r="G1394" s="11"/>
      <c r="H1394" s="11"/>
    </row>
    <row r="1395" spans="1:8" x14ac:dyDescent="0.2">
      <c r="A1395" t="str">
        <f t="shared" si="23"/>
        <v>RWK60Woodberry Ward</v>
      </c>
      <c r="B1395" t="s">
        <v>90</v>
      </c>
      <c r="C1395" t="s">
        <v>9605</v>
      </c>
      <c r="D1395" t="s">
        <v>5270</v>
      </c>
      <c r="E1395" t="s">
        <v>5271</v>
      </c>
      <c r="F1395" t="s">
        <v>9630</v>
      </c>
      <c r="G1395" s="11"/>
      <c r="H1395" s="11"/>
    </row>
    <row r="1396" spans="1:8" x14ac:dyDescent="0.2">
      <c r="A1396" t="str">
        <f t="shared" si="23"/>
        <v>RWK2XBED Archer Unit</v>
      </c>
      <c r="B1396" t="s">
        <v>90</v>
      </c>
      <c r="C1396" t="s">
        <v>9605</v>
      </c>
      <c r="D1396" t="s">
        <v>5278</v>
      </c>
      <c r="E1396" t="s">
        <v>5279</v>
      </c>
      <c r="F1396" t="s">
        <v>9631</v>
      </c>
      <c r="G1396" s="11"/>
      <c r="H1396" s="11"/>
    </row>
    <row r="1397" spans="1:8" x14ac:dyDescent="0.2">
      <c r="A1397" t="str">
        <f t="shared" si="23"/>
        <v>RWK2XBED Ash Ward</v>
      </c>
      <c r="B1397" t="s">
        <v>90</v>
      </c>
      <c r="C1397" t="s">
        <v>9605</v>
      </c>
      <c r="D1397" t="s">
        <v>5278</v>
      </c>
      <c r="E1397" t="s">
        <v>5279</v>
      </c>
      <c r="F1397" t="s">
        <v>9632</v>
      </c>
      <c r="G1397" s="11"/>
      <c r="H1397" s="15"/>
    </row>
    <row r="1398" spans="1:8" x14ac:dyDescent="0.2">
      <c r="A1398" t="str">
        <f t="shared" si="23"/>
        <v>RWK2XBED Cedar House</v>
      </c>
      <c r="B1398" t="s">
        <v>90</v>
      </c>
      <c r="C1398" t="s">
        <v>9605</v>
      </c>
      <c r="D1398" t="s">
        <v>5278</v>
      </c>
      <c r="E1398" t="s">
        <v>5279</v>
      </c>
      <c r="F1398" t="s">
        <v>9633</v>
      </c>
      <c r="G1398" s="11"/>
      <c r="H1398" s="11"/>
    </row>
    <row r="1399" spans="1:8" x14ac:dyDescent="0.2">
      <c r="A1399" t="str">
        <f t="shared" si="23"/>
        <v>RWK2XBED Fountains Court</v>
      </c>
      <c r="B1399" t="s">
        <v>90</v>
      </c>
      <c r="C1399" t="s">
        <v>9605</v>
      </c>
      <c r="D1399" t="s">
        <v>5278</v>
      </c>
      <c r="E1399" t="s">
        <v>5279</v>
      </c>
      <c r="F1399" t="s">
        <v>9634</v>
      </c>
      <c r="G1399" s="11"/>
      <c r="H1399" s="11"/>
    </row>
    <row r="1400" spans="1:8" x14ac:dyDescent="0.2">
      <c r="A1400" t="str">
        <f t="shared" si="23"/>
        <v>RWK2XBED Townsend Court</v>
      </c>
      <c r="B1400" t="s">
        <v>90</v>
      </c>
      <c r="C1400" t="s">
        <v>9605</v>
      </c>
      <c r="D1400" t="s">
        <v>5278</v>
      </c>
      <c r="E1400" t="s">
        <v>5279</v>
      </c>
      <c r="F1400" t="s">
        <v>9635</v>
      </c>
      <c r="G1400" s="11"/>
      <c r="H1400" s="11"/>
    </row>
    <row r="1401" spans="1:8" x14ac:dyDescent="0.2">
      <c r="A1401" t="str">
        <f t="shared" si="23"/>
        <v>RWK2XBED Willow Ward</v>
      </c>
      <c r="B1401" t="s">
        <v>90</v>
      </c>
      <c r="C1401" t="s">
        <v>9605</v>
      </c>
      <c r="D1401" t="s">
        <v>5278</v>
      </c>
      <c r="E1401" t="s">
        <v>5279</v>
      </c>
      <c r="F1401" t="s">
        <v>9636</v>
      </c>
      <c r="G1401" s="11"/>
      <c r="H1401" s="11"/>
    </row>
    <row r="1402" spans="1:8" x14ac:dyDescent="0.2">
      <c r="A1402" t="str">
        <f t="shared" si="23"/>
        <v>RWK2XLU Coral Ward</v>
      </c>
      <c r="B1402" t="s">
        <v>90</v>
      </c>
      <c r="C1402" t="s">
        <v>9605</v>
      </c>
      <c r="D1402" t="s">
        <v>5278</v>
      </c>
      <c r="E1402" t="s">
        <v>5279</v>
      </c>
      <c r="F1402" t="s">
        <v>9637</v>
      </c>
      <c r="G1402" s="11"/>
      <c r="H1402" s="11"/>
    </row>
    <row r="1403" spans="1:8" x14ac:dyDescent="0.2">
      <c r="A1403" t="str">
        <f t="shared" si="23"/>
        <v>RWK2XLU Onyx Ward</v>
      </c>
      <c r="B1403" t="s">
        <v>90</v>
      </c>
      <c r="C1403" t="s">
        <v>9605</v>
      </c>
      <c r="D1403" t="s">
        <v>5278</v>
      </c>
      <c r="E1403" t="s">
        <v>5279</v>
      </c>
      <c r="F1403" t="s">
        <v>9638</v>
      </c>
      <c r="G1403" s="11"/>
      <c r="H1403" s="11"/>
    </row>
    <row r="1404" spans="1:8" x14ac:dyDescent="0.2">
      <c r="A1404" t="str">
        <f t="shared" si="23"/>
        <v>RWK2XLU Poplars Ward</v>
      </c>
      <c r="B1404" t="s">
        <v>90</v>
      </c>
      <c r="C1404" t="s">
        <v>9605</v>
      </c>
      <c r="D1404" t="s">
        <v>5278</v>
      </c>
      <c r="E1404" t="s">
        <v>5279</v>
      </c>
      <c r="F1404" t="s">
        <v>9639</v>
      </c>
      <c r="G1404" s="11"/>
      <c r="H1404" s="11"/>
    </row>
    <row r="1405" spans="1:8" x14ac:dyDescent="0.2">
      <c r="A1405" t="str">
        <f t="shared" si="23"/>
        <v>RWK2XLUTON Crystal Ward</v>
      </c>
      <c r="B1405" t="s">
        <v>90</v>
      </c>
      <c r="C1405" t="s">
        <v>9605</v>
      </c>
      <c r="D1405" t="s">
        <v>5278</v>
      </c>
      <c r="E1405" t="s">
        <v>5279</v>
      </c>
      <c r="F1405" t="s">
        <v>9640</v>
      </c>
      <c r="G1405" s="11"/>
      <c r="H1405" s="11"/>
    </row>
    <row r="1406" spans="1:8" x14ac:dyDescent="0.2">
      <c r="A1406" t="str">
        <f t="shared" si="23"/>
        <v>RWK2XLUTON Jade</v>
      </c>
      <c r="B1406" t="s">
        <v>90</v>
      </c>
      <c r="C1406" t="s">
        <v>9605</v>
      </c>
      <c r="D1406" t="s">
        <v>5278</v>
      </c>
      <c r="E1406" t="s">
        <v>5279</v>
      </c>
      <c r="F1406" t="s">
        <v>9641</v>
      </c>
      <c r="G1406" s="11"/>
      <c r="H1406" s="11"/>
    </row>
    <row r="1407" spans="1:8" x14ac:dyDescent="0.2">
      <c r="A1407" t="str">
        <f t="shared" si="23"/>
        <v>RWK46Coborn  PICU</v>
      </c>
      <c r="B1407" t="s">
        <v>90</v>
      </c>
      <c r="C1407" t="s">
        <v>9605</v>
      </c>
      <c r="D1407" t="s">
        <v>5284</v>
      </c>
      <c r="E1407" t="s">
        <v>5285</v>
      </c>
      <c r="F1407" t="s">
        <v>9642</v>
      </c>
      <c r="G1407" s="11"/>
      <c r="H1407" s="11"/>
    </row>
    <row r="1408" spans="1:8" x14ac:dyDescent="0.2">
      <c r="A1408" t="str">
        <f t="shared" si="23"/>
        <v>RWK46Coborn Acute</v>
      </c>
      <c r="B1408" t="s">
        <v>90</v>
      </c>
      <c r="C1408" t="s">
        <v>9605</v>
      </c>
      <c r="D1408" t="s">
        <v>5284</v>
      </c>
      <c r="E1408" t="s">
        <v>5285</v>
      </c>
      <c r="F1408" t="s">
        <v>9643</v>
      </c>
      <c r="G1408" s="11"/>
      <c r="H1408" s="11"/>
    </row>
    <row r="1409" spans="1:8" x14ac:dyDescent="0.2">
      <c r="A1409" t="str">
        <f t="shared" si="23"/>
        <v>RWK46Coborn-Galaxy Ward</v>
      </c>
      <c r="B1409" t="s">
        <v>90</v>
      </c>
      <c r="C1409" t="s">
        <v>9605</v>
      </c>
      <c r="D1409" t="s">
        <v>5284</v>
      </c>
      <c r="E1409" t="s">
        <v>5285</v>
      </c>
      <c r="F1409" t="s">
        <v>9644</v>
      </c>
      <c r="G1409" s="11"/>
      <c r="H1409" s="11"/>
    </row>
    <row r="1410" spans="1:8" x14ac:dyDescent="0.2">
      <c r="A1410" t="str">
        <f t="shared" si="23"/>
        <v>RWK46Emerald Ward</v>
      </c>
      <c r="B1410" t="s">
        <v>90</v>
      </c>
      <c r="C1410" t="s">
        <v>9605</v>
      </c>
      <c r="D1410" t="s">
        <v>5284</v>
      </c>
      <c r="E1410" t="s">
        <v>5285</v>
      </c>
      <c r="F1410" t="s">
        <v>9051</v>
      </c>
      <c r="G1410" s="11"/>
      <c r="H1410" s="11"/>
    </row>
    <row r="1411" spans="1:8" x14ac:dyDescent="0.2">
      <c r="A1411" t="str">
        <f t="shared" si="23"/>
        <v>RWK46LONDON Crystal</v>
      </c>
      <c r="B1411" t="s">
        <v>90</v>
      </c>
      <c r="C1411" t="s">
        <v>9605</v>
      </c>
      <c r="D1411" t="s">
        <v>5284</v>
      </c>
      <c r="E1411" t="s">
        <v>5285</v>
      </c>
      <c r="F1411" t="s">
        <v>9645</v>
      </c>
      <c r="G1411" s="11"/>
      <c r="H1411" s="11"/>
    </row>
    <row r="1412" spans="1:8" x14ac:dyDescent="0.2">
      <c r="A1412" t="str">
        <f t="shared" si="23"/>
        <v>RWK46NEW Ivory</v>
      </c>
      <c r="B1412" t="s">
        <v>90</v>
      </c>
      <c r="C1412" t="s">
        <v>9605</v>
      </c>
      <c r="D1412" t="s">
        <v>5284</v>
      </c>
      <c r="E1412" t="s">
        <v>5285</v>
      </c>
      <c r="F1412" t="s">
        <v>9646</v>
      </c>
      <c r="G1412" s="11"/>
      <c r="H1412" s="11"/>
    </row>
    <row r="1413" spans="1:8" x14ac:dyDescent="0.2">
      <c r="A1413" t="str">
        <f t="shared" si="23"/>
        <v>RWK46Opal Ward</v>
      </c>
      <c r="B1413" t="s">
        <v>90</v>
      </c>
      <c r="C1413" t="s">
        <v>9605</v>
      </c>
      <c r="D1413" t="s">
        <v>5284</v>
      </c>
      <c r="E1413" t="s">
        <v>5285</v>
      </c>
      <c r="F1413" t="s">
        <v>9055</v>
      </c>
      <c r="G1413" s="11"/>
      <c r="H1413" s="11"/>
    </row>
    <row r="1414" spans="1:8" x14ac:dyDescent="0.2">
      <c r="A1414" t="str">
        <f t="shared" si="23"/>
        <v>RWK46Ruby Triage Ward</v>
      </c>
      <c r="B1414" t="s">
        <v>90</v>
      </c>
      <c r="C1414" t="s">
        <v>9605</v>
      </c>
      <c r="D1414" t="s">
        <v>5284</v>
      </c>
      <c r="E1414" t="s">
        <v>5285</v>
      </c>
      <c r="F1414" t="s">
        <v>9647</v>
      </c>
      <c r="G1414" s="11"/>
      <c r="H1414" s="11"/>
    </row>
    <row r="1415" spans="1:8" x14ac:dyDescent="0.2">
      <c r="A1415" t="str">
        <f t="shared" si="23"/>
        <v>RWK46Sapphire Ward</v>
      </c>
      <c r="B1415" t="s">
        <v>90</v>
      </c>
      <c r="C1415" t="s">
        <v>9605</v>
      </c>
      <c r="D1415" t="s">
        <v>5284</v>
      </c>
      <c r="E1415" t="s">
        <v>5285</v>
      </c>
      <c r="F1415" t="s">
        <v>9057</v>
      </c>
      <c r="G1415" s="11"/>
      <c r="H1415" s="11"/>
    </row>
    <row r="1416" spans="1:8" x14ac:dyDescent="0.2">
      <c r="A1416" t="str">
        <f t="shared" si="23"/>
        <v>RWK46Topaz Ward</v>
      </c>
      <c r="B1416" t="s">
        <v>90</v>
      </c>
      <c r="C1416" t="s">
        <v>9605</v>
      </c>
      <c r="D1416" t="s">
        <v>5284</v>
      </c>
      <c r="E1416" t="s">
        <v>5285</v>
      </c>
      <c r="F1416" t="s">
        <v>9058</v>
      </c>
      <c r="G1416" s="11"/>
      <c r="H1416" s="11"/>
    </row>
    <row r="1417" spans="1:8" x14ac:dyDescent="0.2">
      <c r="A1417" t="str">
        <f t="shared" si="23"/>
        <v>RWK61Brick Lane Ward</v>
      </c>
      <c r="B1417" t="s">
        <v>90</v>
      </c>
      <c r="C1417" t="s">
        <v>9605</v>
      </c>
      <c r="D1417" t="s">
        <v>5303</v>
      </c>
      <c r="E1417" t="s">
        <v>5304</v>
      </c>
      <c r="F1417" t="s">
        <v>9648</v>
      </c>
      <c r="G1417" s="11"/>
      <c r="H1417" s="11"/>
    </row>
    <row r="1418" spans="1:8" x14ac:dyDescent="0.2">
      <c r="A1418" t="str">
        <f t="shared" si="23"/>
        <v>RWK61Columbia Ward</v>
      </c>
      <c r="B1418" t="s">
        <v>90</v>
      </c>
      <c r="C1418" t="s">
        <v>9605</v>
      </c>
      <c r="D1418" t="s">
        <v>5303</v>
      </c>
      <c r="E1418" t="s">
        <v>5304</v>
      </c>
      <c r="F1418" t="s">
        <v>9649</v>
      </c>
      <c r="G1418" s="11"/>
      <c r="H1418" s="11"/>
    </row>
    <row r="1419" spans="1:8" x14ac:dyDescent="0.2">
      <c r="A1419" t="str">
        <f t="shared" si="23"/>
        <v>RWK61Globe Ward</v>
      </c>
      <c r="B1419" t="s">
        <v>90</v>
      </c>
      <c r="C1419" t="s">
        <v>9605</v>
      </c>
      <c r="D1419" t="s">
        <v>5303</v>
      </c>
      <c r="E1419" t="s">
        <v>5304</v>
      </c>
      <c r="F1419" t="s">
        <v>9650</v>
      </c>
      <c r="G1419" s="11"/>
      <c r="H1419" s="11"/>
    </row>
    <row r="1420" spans="1:8" x14ac:dyDescent="0.2">
      <c r="A1420" t="str">
        <f t="shared" si="23"/>
        <v>RWK61Lea Ward</v>
      </c>
      <c r="B1420" t="s">
        <v>90</v>
      </c>
      <c r="C1420" t="s">
        <v>9605</v>
      </c>
      <c r="D1420" t="s">
        <v>5303</v>
      </c>
      <c r="E1420" t="s">
        <v>5304</v>
      </c>
      <c r="F1420" t="s">
        <v>9651</v>
      </c>
      <c r="G1420" s="11"/>
      <c r="H1420" s="11"/>
    </row>
    <row r="1421" spans="1:8" x14ac:dyDescent="0.2">
      <c r="A1421" t="str">
        <f t="shared" si="23"/>
        <v>RWK61Leadenhall Ward</v>
      </c>
      <c r="B1421" t="s">
        <v>90</v>
      </c>
      <c r="C1421" t="s">
        <v>9605</v>
      </c>
      <c r="D1421" t="s">
        <v>5303</v>
      </c>
      <c r="E1421" t="s">
        <v>5304</v>
      </c>
      <c r="F1421" t="s">
        <v>9652</v>
      </c>
      <c r="G1421" s="11"/>
      <c r="H1421" s="11"/>
    </row>
    <row r="1422" spans="1:8" x14ac:dyDescent="0.2">
      <c r="A1422" t="str">
        <f t="shared" si="23"/>
        <v>RWK61Millharbour</v>
      </c>
      <c r="B1422" t="s">
        <v>90</v>
      </c>
      <c r="C1422" t="s">
        <v>9605</v>
      </c>
      <c r="D1422" t="s">
        <v>5303</v>
      </c>
      <c r="E1422" t="s">
        <v>9653</v>
      </c>
      <c r="F1422" t="s">
        <v>9654</v>
      </c>
      <c r="G1422" s="11"/>
      <c r="H1422" s="11"/>
    </row>
    <row r="1423" spans="1:8" x14ac:dyDescent="0.2">
      <c r="A1423" t="str">
        <f t="shared" si="23"/>
        <v>RWK61Roman Ward</v>
      </c>
      <c r="B1423" t="s">
        <v>90</v>
      </c>
      <c r="C1423" t="s">
        <v>9605</v>
      </c>
      <c r="D1423" t="s">
        <v>5303</v>
      </c>
      <c r="E1423" t="s">
        <v>5304</v>
      </c>
      <c r="F1423" t="s">
        <v>9655</v>
      </c>
      <c r="G1423" s="11"/>
      <c r="H1423" s="11"/>
    </row>
    <row r="1424" spans="1:8" x14ac:dyDescent="0.2">
      <c r="A1424" t="str">
        <f t="shared" si="23"/>
        <v>RWK61Rosebank Ward</v>
      </c>
      <c r="B1424" t="s">
        <v>90</v>
      </c>
      <c r="C1424" t="s">
        <v>9605</v>
      </c>
      <c r="D1424" t="s">
        <v>5303</v>
      </c>
      <c r="E1424" t="s">
        <v>5304</v>
      </c>
      <c r="F1424" t="s">
        <v>9656</v>
      </c>
      <c r="G1424" s="11"/>
      <c r="H1424" s="11"/>
    </row>
    <row r="1425" spans="1:8" x14ac:dyDescent="0.2">
      <c r="A1425" t="str">
        <f t="shared" si="23"/>
        <v>RWK61Thames Hse</v>
      </c>
      <c r="B1425" t="s">
        <v>90</v>
      </c>
      <c r="C1425" t="s">
        <v>9605</v>
      </c>
      <c r="D1425" t="s">
        <v>5303</v>
      </c>
      <c r="E1425" t="s">
        <v>5304</v>
      </c>
      <c r="F1425" t="s">
        <v>9657</v>
      </c>
      <c r="G1425" s="11"/>
      <c r="H1425" s="15"/>
    </row>
    <row r="1426" spans="1:8" x14ac:dyDescent="0.2">
      <c r="A1426" t="str">
        <f t="shared" si="23"/>
        <v>RDE83178 INT Aldeburgh Community Hospital IHT</v>
      </c>
      <c r="B1426" t="s">
        <v>91</v>
      </c>
      <c r="C1426" t="s">
        <v>9658</v>
      </c>
      <c r="D1426" t="s">
        <v>1130</v>
      </c>
      <c r="E1426" t="s">
        <v>1131</v>
      </c>
      <c r="F1426" t="s">
        <v>9659</v>
      </c>
      <c r="G1426" s="11"/>
      <c r="H1426" s="11"/>
    </row>
    <row r="1427" spans="1:8" x14ac:dyDescent="0.2">
      <c r="A1427" t="str">
        <f t="shared" si="23"/>
        <v>RDE78178 INT Bluebird Lodge Community Hospital IHT</v>
      </c>
      <c r="B1427" t="s">
        <v>91</v>
      </c>
      <c r="C1427" t="s">
        <v>9658</v>
      </c>
      <c r="D1427" t="s">
        <v>1132</v>
      </c>
      <c r="E1427" t="s">
        <v>1133</v>
      </c>
      <c r="F1427" t="s">
        <v>9661</v>
      </c>
      <c r="G1427" s="11"/>
      <c r="H1427" s="11"/>
    </row>
    <row r="1428" spans="1:8" x14ac:dyDescent="0.2">
      <c r="A1428" t="str">
        <f t="shared" si="23"/>
        <v>RDEP1Ward</v>
      </c>
      <c r="B1428" t="s">
        <v>91</v>
      </c>
      <c r="C1428" t="s">
        <v>9658</v>
      </c>
      <c r="D1428" t="s">
        <v>1134</v>
      </c>
      <c r="E1428" t="s">
        <v>1135</v>
      </c>
      <c r="F1428" t="s">
        <v>8347</v>
      </c>
      <c r="G1428" s="11"/>
      <c r="H1428" s="11"/>
    </row>
    <row r="1429" spans="1:8" x14ac:dyDescent="0.2">
      <c r="A1429" t="str">
        <f t="shared" si="23"/>
        <v>RDEE4432 C&amp;D West Bergholt Ward COH</v>
      </c>
      <c r="B1429" t="s">
        <v>91</v>
      </c>
      <c r="C1429" t="s">
        <v>9658</v>
      </c>
      <c r="D1429" t="s">
        <v>1140</v>
      </c>
      <c r="E1429" t="s">
        <v>257</v>
      </c>
      <c r="F1429" t="s">
        <v>9662</v>
      </c>
      <c r="G1429" s="11"/>
      <c r="H1429" s="11"/>
    </row>
    <row r="1430" spans="1:8" x14ac:dyDescent="0.2">
      <c r="A1430" t="str">
        <f t="shared" si="23"/>
        <v>RDEE4432 INT Birch Ward COH</v>
      </c>
      <c r="B1430" t="s">
        <v>91</v>
      </c>
      <c r="C1430" t="s">
        <v>9658</v>
      </c>
      <c r="D1430" t="s">
        <v>1140</v>
      </c>
      <c r="E1430" t="s">
        <v>257</v>
      </c>
      <c r="F1430" t="s">
        <v>9663</v>
      </c>
      <c r="G1430" s="11"/>
      <c r="H1430" s="11"/>
    </row>
    <row r="1431" spans="1:8" x14ac:dyDescent="0.2">
      <c r="A1431" t="str">
        <f t="shared" si="23"/>
        <v>RDEE4432 INT D Arcy Ward COH</v>
      </c>
      <c r="B1431" t="s">
        <v>91</v>
      </c>
      <c r="C1431" t="s">
        <v>9658</v>
      </c>
      <c r="D1431" t="s">
        <v>1140</v>
      </c>
      <c r="E1431" t="s">
        <v>257</v>
      </c>
      <c r="F1431" t="s">
        <v>9664</v>
      </c>
      <c r="G1431" s="11"/>
      <c r="H1431" s="11"/>
    </row>
    <row r="1432" spans="1:8" x14ac:dyDescent="0.2">
      <c r="A1432" t="str">
        <f t="shared" si="23"/>
        <v>RDEE4432 INT Peldon Ward COH</v>
      </c>
      <c r="B1432" t="s">
        <v>91</v>
      </c>
      <c r="C1432" t="s">
        <v>9658</v>
      </c>
      <c r="D1432" t="s">
        <v>1140</v>
      </c>
      <c r="E1432" t="s">
        <v>257</v>
      </c>
      <c r="F1432" t="s">
        <v>9665</v>
      </c>
      <c r="G1432" s="11"/>
      <c r="H1432" s="11"/>
    </row>
    <row r="1433" spans="1:8" x14ac:dyDescent="0.2">
      <c r="A1433" t="str">
        <f t="shared" si="23"/>
        <v>RDEE4432 INT Tiptree Ward COH</v>
      </c>
      <c r="B1433" t="s">
        <v>91</v>
      </c>
      <c r="C1433" t="s">
        <v>9658</v>
      </c>
      <c r="D1433" t="s">
        <v>1140</v>
      </c>
      <c r="E1433" t="s">
        <v>257</v>
      </c>
      <c r="F1433" t="s">
        <v>9666</v>
      </c>
      <c r="G1433" s="11"/>
      <c r="H1433" s="11"/>
    </row>
    <row r="1434" spans="1:8" x14ac:dyDescent="0.2">
      <c r="A1434" t="str">
        <f t="shared" si="23"/>
        <v>RDEE4432 MED Acute cardiac Unit COH</v>
      </c>
      <c r="B1434" t="s">
        <v>91</v>
      </c>
      <c r="C1434" t="s">
        <v>9658</v>
      </c>
      <c r="D1434" t="s">
        <v>1140</v>
      </c>
      <c r="E1434" t="s">
        <v>257</v>
      </c>
      <c r="F1434" t="s">
        <v>9667</v>
      </c>
      <c r="G1434" s="11"/>
      <c r="H1434" s="11"/>
    </row>
    <row r="1435" spans="1:8" x14ac:dyDescent="0.2">
      <c r="A1435" t="str">
        <f t="shared" si="23"/>
        <v>RDEE4432 MED Easthorpe Ward COH</v>
      </c>
      <c r="B1435" t="s">
        <v>91</v>
      </c>
      <c r="C1435" t="s">
        <v>9658</v>
      </c>
      <c r="D1435" t="s">
        <v>1140</v>
      </c>
      <c r="E1435" t="s">
        <v>257</v>
      </c>
      <c r="F1435" t="s">
        <v>9668</v>
      </c>
      <c r="G1435" s="11"/>
      <c r="H1435" s="11"/>
    </row>
    <row r="1436" spans="1:8" x14ac:dyDescent="0.2">
      <c r="A1436" t="str">
        <f t="shared" si="23"/>
        <v>RDEE4432 MED Emergency Assessment Unit COH</v>
      </c>
      <c r="B1436" t="s">
        <v>91</v>
      </c>
      <c r="C1436" t="s">
        <v>9658</v>
      </c>
      <c r="D1436" t="s">
        <v>1140</v>
      </c>
      <c r="E1436" t="s">
        <v>257</v>
      </c>
      <c r="F1436" t="s">
        <v>9669</v>
      </c>
      <c r="G1436" s="11"/>
      <c r="H1436" s="11"/>
    </row>
    <row r="1437" spans="1:8" x14ac:dyDescent="0.2">
      <c r="A1437" t="str">
        <f t="shared" si="23"/>
        <v>RDEE4432 MED Layer Marney Ward COH</v>
      </c>
      <c r="B1437" t="s">
        <v>91</v>
      </c>
      <c r="C1437" t="s">
        <v>9658</v>
      </c>
      <c r="D1437" t="s">
        <v>1140</v>
      </c>
      <c r="E1437" t="s">
        <v>257</v>
      </c>
      <c r="F1437" t="s">
        <v>9670</v>
      </c>
      <c r="G1437" s="11"/>
      <c r="H1437" s="11"/>
    </row>
    <row r="1438" spans="1:8" x14ac:dyDescent="0.2">
      <c r="A1438" t="str">
        <f t="shared" si="23"/>
        <v>RDEE4432 MED Nayland Contingency Ward COH</v>
      </c>
      <c r="B1438" t="s">
        <v>91</v>
      </c>
      <c r="C1438" t="s">
        <v>9658</v>
      </c>
      <c r="D1438" t="s">
        <v>1140</v>
      </c>
      <c r="E1438" t="s">
        <v>257</v>
      </c>
      <c r="F1438" t="s">
        <v>9671</v>
      </c>
      <c r="G1438" s="11"/>
      <c r="H1438" s="11"/>
    </row>
    <row r="1439" spans="1:8" x14ac:dyDescent="0.2">
      <c r="A1439" t="str">
        <f t="shared" si="23"/>
        <v>RDEE4432 MED Stroke Unit COH</v>
      </c>
      <c r="B1439" t="s">
        <v>91</v>
      </c>
      <c r="C1439" t="s">
        <v>9658</v>
      </c>
      <c r="D1439" t="s">
        <v>1140</v>
      </c>
      <c r="E1439" t="s">
        <v>257</v>
      </c>
      <c r="F1439" t="s">
        <v>9672</v>
      </c>
      <c r="G1439" s="11"/>
      <c r="H1439" s="11"/>
    </row>
    <row r="1440" spans="1:8" x14ac:dyDescent="0.2">
      <c r="A1440" t="str">
        <f t="shared" si="23"/>
        <v>RDEE4432 MSKSS Aldham Ward COH</v>
      </c>
      <c r="B1440" t="s">
        <v>91</v>
      </c>
      <c r="C1440" t="s">
        <v>9658</v>
      </c>
      <c r="D1440" t="s">
        <v>1140</v>
      </c>
      <c r="E1440" t="s">
        <v>257</v>
      </c>
      <c r="F1440" t="s">
        <v>9673</v>
      </c>
      <c r="G1440" s="11" t="s">
        <v>9718</v>
      </c>
      <c r="H1440" s="11">
        <v>43774</v>
      </c>
    </row>
    <row r="1441" spans="1:8" x14ac:dyDescent="0.2">
      <c r="A1441" t="str">
        <f t="shared" si="23"/>
        <v>RDEE4432 MSKSS Copford Ward COH</v>
      </c>
      <c r="B1441" t="s">
        <v>91</v>
      </c>
      <c r="C1441" t="s">
        <v>9658</v>
      </c>
      <c r="D1441" t="s">
        <v>1140</v>
      </c>
      <c r="E1441" t="s">
        <v>257</v>
      </c>
      <c r="F1441" t="s">
        <v>9674</v>
      </c>
      <c r="G1441" s="11"/>
      <c r="H1441" s="11"/>
    </row>
    <row r="1442" spans="1:8" x14ac:dyDescent="0.2">
      <c r="A1442" t="str">
        <f t="shared" si="23"/>
        <v>RDEE4432 MSKSS Fordham Ward COH</v>
      </c>
      <c r="B1442" t="s">
        <v>91</v>
      </c>
      <c r="C1442" t="s">
        <v>9658</v>
      </c>
      <c r="D1442" t="s">
        <v>1140</v>
      </c>
      <c r="E1442" t="s">
        <v>257</v>
      </c>
      <c r="F1442" t="s">
        <v>9675</v>
      </c>
      <c r="G1442" s="11"/>
      <c r="H1442" s="11"/>
    </row>
    <row r="1443" spans="1:8" x14ac:dyDescent="0.2">
      <c r="A1443" t="str">
        <f t="shared" si="23"/>
        <v>RDEE4432 MSKSS Great Tey Ward COH</v>
      </c>
      <c r="B1443" t="s">
        <v>91</v>
      </c>
      <c r="C1443" t="s">
        <v>9658</v>
      </c>
      <c r="D1443" t="s">
        <v>1140</v>
      </c>
      <c r="E1443" t="s">
        <v>257</v>
      </c>
      <c r="F1443" t="s">
        <v>9676</v>
      </c>
      <c r="G1443" s="11"/>
      <c r="H1443" s="11"/>
    </row>
    <row r="1444" spans="1:8" x14ac:dyDescent="0.2">
      <c r="A1444" t="str">
        <f t="shared" si="23"/>
        <v>RDEE4432 SURG Brightlingsea Ward COH</v>
      </c>
      <c r="B1444" t="s">
        <v>91</v>
      </c>
      <c r="C1444" t="s">
        <v>9658</v>
      </c>
      <c r="D1444" t="s">
        <v>1140</v>
      </c>
      <c r="E1444" t="s">
        <v>257</v>
      </c>
      <c r="F1444" t="s">
        <v>9677</v>
      </c>
      <c r="G1444" s="11"/>
      <c r="H1444" s="11"/>
    </row>
    <row r="1445" spans="1:8" x14ac:dyDescent="0.2">
      <c r="A1445" t="str">
        <f t="shared" si="23"/>
        <v>RDEE4432 SURG Critical Care COH</v>
      </c>
      <c r="B1445" t="s">
        <v>91</v>
      </c>
      <c r="C1445" t="s">
        <v>9658</v>
      </c>
      <c r="D1445" t="s">
        <v>1140</v>
      </c>
      <c r="E1445" t="s">
        <v>257</v>
      </c>
      <c r="F1445" t="s">
        <v>9678</v>
      </c>
      <c r="G1445" s="11"/>
      <c r="H1445" s="11"/>
    </row>
    <row r="1446" spans="1:8" x14ac:dyDescent="0.2">
      <c r="A1446" t="str">
        <f t="shared" si="23"/>
        <v>RDEE4432 SURG Langham Ward COH</v>
      </c>
      <c r="B1446" t="s">
        <v>91</v>
      </c>
      <c r="C1446" t="s">
        <v>9658</v>
      </c>
      <c r="D1446" t="s">
        <v>1140</v>
      </c>
      <c r="E1446" t="s">
        <v>257</v>
      </c>
      <c r="F1446" t="s">
        <v>9679</v>
      </c>
      <c r="G1446" s="11"/>
      <c r="H1446" s="11"/>
    </row>
    <row r="1447" spans="1:8" x14ac:dyDescent="0.2">
      <c r="A1447" t="str">
        <f t="shared" si="23"/>
        <v>RDEE4432 SURG Mersea Ward COH</v>
      </c>
      <c r="B1447" t="s">
        <v>91</v>
      </c>
      <c r="C1447" t="s">
        <v>9658</v>
      </c>
      <c r="D1447" t="s">
        <v>1140</v>
      </c>
      <c r="E1447" t="s">
        <v>257</v>
      </c>
      <c r="F1447" t="s">
        <v>9680</v>
      </c>
      <c r="G1447" s="11"/>
      <c r="H1447" s="11"/>
    </row>
    <row r="1448" spans="1:8" x14ac:dyDescent="0.2">
      <c r="A1448" t="str">
        <f t="shared" si="23"/>
        <v>RDEE4432 SURG Surgical Assessment Unit COH</v>
      </c>
      <c r="B1448" t="s">
        <v>91</v>
      </c>
      <c r="C1448" t="s">
        <v>9658</v>
      </c>
      <c r="D1448" t="s">
        <v>1140</v>
      </c>
      <c r="E1448" t="s">
        <v>257</v>
      </c>
      <c r="F1448" t="s">
        <v>9681</v>
      </c>
      <c r="G1448" s="11"/>
      <c r="H1448" s="11"/>
    </row>
    <row r="1449" spans="1:8" x14ac:dyDescent="0.2">
      <c r="A1449" t="str">
        <f t="shared" si="23"/>
        <v>RDEE4432 SURG Wivenhoe Ward COH</v>
      </c>
      <c r="B1449" t="s">
        <v>91</v>
      </c>
      <c r="C1449" t="s">
        <v>9658</v>
      </c>
      <c r="D1449" t="s">
        <v>1140</v>
      </c>
      <c r="E1449" t="s">
        <v>257</v>
      </c>
      <c r="F1449" t="s">
        <v>9682</v>
      </c>
      <c r="G1449" s="11"/>
      <c r="H1449" s="11"/>
    </row>
    <row r="1450" spans="1:8" x14ac:dyDescent="0.2">
      <c r="A1450" t="str">
        <f t="shared" si="23"/>
        <v>RDEE4432 W&amp;C Childrens Ward COH</v>
      </c>
      <c r="B1450" t="s">
        <v>91</v>
      </c>
      <c r="C1450" t="s">
        <v>9658</v>
      </c>
      <c r="D1450" t="s">
        <v>1140</v>
      </c>
      <c r="E1450" t="s">
        <v>257</v>
      </c>
      <c r="F1450" t="s">
        <v>9683</v>
      </c>
      <c r="G1450" s="11"/>
      <c r="H1450" s="11"/>
    </row>
    <row r="1451" spans="1:8" x14ac:dyDescent="0.2">
      <c r="A1451" t="str">
        <f t="shared" si="23"/>
        <v>RDEE4432 W&amp;C In Patient Maternity COH</v>
      </c>
      <c r="B1451" t="s">
        <v>91</v>
      </c>
      <c r="C1451" t="s">
        <v>9658</v>
      </c>
      <c r="D1451" t="s">
        <v>1140</v>
      </c>
      <c r="E1451" t="s">
        <v>257</v>
      </c>
      <c r="F1451" t="s">
        <v>9684</v>
      </c>
      <c r="G1451" s="11"/>
      <c r="H1451" s="11"/>
    </row>
    <row r="1452" spans="1:8" x14ac:dyDescent="0.2">
      <c r="A1452" t="str">
        <f t="shared" si="23"/>
        <v>RDEE4432 W&amp;C Neonatal Unit COH</v>
      </c>
      <c r="B1452" t="s">
        <v>91</v>
      </c>
      <c r="C1452" t="s">
        <v>9658</v>
      </c>
      <c r="D1452" t="s">
        <v>1140</v>
      </c>
      <c r="E1452" t="s">
        <v>257</v>
      </c>
      <c r="F1452" t="s">
        <v>9685</v>
      </c>
      <c r="G1452" s="11"/>
      <c r="H1452" s="11"/>
    </row>
    <row r="1453" spans="1:8" x14ac:dyDescent="0.2">
      <c r="A1453" t="str">
        <f t="shared" ref="A1453:A1516" si="24">CONCATENATE(D1453,F1453)</f>
        <v>RDEE4432 W&amp;C Stanway Ward COH</v>
      </c>
      <c r="B1453" t="s">
        <v>91</v>
      </c>
      <c r="C1453" t="s">
        <v>9658</v>
      </c>
      <c r="D1453" t="s">
        <v>1140</v>
      </c>
      <c r="E1453" t="s">
        <v>257</v>
      </c>
      <c r="F1453" t="s">
        <v>9686</v>
      </c>
      <c r="G1453" s="11"/>
      <c r="H1453" s="11"/>
    </row>
    <row r="1454" spans="1:8" x14ac:dyDescent="0.2">
      <c r="A1454" t="str">
        <f t="shared" si="24"/>
        <v>RDE05178 INT Felixstowe Community Hospital IHT</v>
      </c>
      <c r="B1454" t="s">
        <v>91</v>
      </c>
      <c r="C1454" t="s">
        <v>9658</v>
      </c>
      <c r="D1454" t="s">
        <v>1145</v>
      </c>
      <c r="E1454" t="s">
        <v>1146</v>
      </c>
      <c r="F1454" t="s">
        <v>9687</v>
      </c>
      <c r="G1454" s="11"/>
      <c r="H1454" s="11"/>
    </row>
    <row r="1455" spans="1:8" x14ac:dyDescent="0.2">
      <c r="A1455" t="str">
        <f t="shared" si="24"/>
        <v>RDE03178 C&amp;D Somersham IHT</v>
      </c>
      <c r="B1455" t="s">
        <v>91</v>
      </c>
      <c r="C1455" t="s">
        <v>9658</v>
      </c>
      <c r="D1455" t="s">
        <v>1149</v>
      </c>
      <c r="E1455" t="s">
        <v>1150</v>
      </c>
      <c r="F1455" t="s">
        <v>9688</v>
      </c>
      <c r="G1455" s="11"/>
      <c r="H1455" s="11"/>
    </row>
    <row r="1456" spans="1:8" x14ac:dyDescent="0.2">
      <c r="A1456" t="str">
        <f t="shared" si="24"/>
        <v>RDE03178 INT Grundisburgh IHT</v>
      </c>
      <c r="B1456" t="s">
        <v>91</v>
      </c>
      <c r="C1456" t="s">
        <v>9658</v>
      </c>
      <c r="D1456" t="s">
        <v>1149</v>
      </c>
      <c r="E1456" t="s">
        <v>1150</v>
      </c>
      <c r="F1456" t="s">
        <v>9689</v>
      </c>
      <c r="G1456" s="11"/>
      <c r="H1456" s="11"/>
    </row>
    <row r="1457" spans="1:8" x14ac:dyDescent="0.2">
      <c r="A1457" t="str">
        <f t="shared" si="24"/>
        <v>RDE03178 INT Haughley IHT</v>
      </c>
      <c r="B1457" t="s">
        <v>91</v>
      </c>
      <c r="C1457" t="s">
        <v>9658</v>
      </c>
      <c r="D1457" t="s">
        <v>1149</v>
      </c>
      <c r="E1457" t="s">
        <v>1150</v>
      </c>
      <c r="F1457" t="s">
        <v>9690</v>
      </c>
      <c r="G1457" s="11"/>
      <c r="H1457" s="11"/>
    </row>
    <row r="1458" spans="1:8" x14ac:dyDescent="0.2">
      <c r="A1458" t="str">
        <f t="shared" si="24"/>
        <v>RDE03178 MED Bramford Ward IHT</v>
      </c>
      <c r="B1458" t="s">
        <v>91</v>
      </c>
      <c r="C1458" t="s">
        <v>9658</v>
      </c>
      <c r="D1458" t="s">
        <v>1149</v>
      </c>
      <c r="E1458" t="s">
        <v>1150</v>
      </c>
      <c r="F1458" t="s">
        <v>9691</v>
      </c>
      <c r="G1458" s="11"/>
      <c r="H1458" s="11"/>
    </row>
    <row r="1459" spans="1:8" x14ac:dyDescent="0.2">
      <c r="A1459" t="str">
        <f t="shared" si="24"/>
        <v>RDE03178 MED Brantham IHT</v>
      </c>
      <c r="B1459" t="s">
        <v>91</v>
      </c>
      <c r="C1459" t="s">
        <v>9658</v>
      </c>
      <c r="D1459" t="s">
        <v>1149</v>
      </c>
      <c r="E1459" t="s">
        <v>1150</v>
      </c>
      <c r="F1459" t="s">
        <v>9692</v>
      </c>
      <c r="G1459" s="11"/>
      <c r="H1459" s="11"/>
    </row>
    <row r="1460" spans="1:8" x14ac:dyDescent="0.2">
      <c r="A1460" t="str">
        <f t="shared" si="24"/>
        <v>RDE03178 MED Capel IHT</v>
      </c>
      <c r="B1460" t="s">
        <v>91</v>
      </c>
      <c r="C1460" t="s">
        <v>9658</v>
      </c>
      <c r="D1460" t="s">
        <v>1149</v>
      </c>
      <c r="E1460" t="s">
        <v>1150</v>
      </c>
      <c r="F1460" t="s">
        <v>9693</v>
      </c>
      <c r="G1460" s="11"/>
      <c r="H1460" s="11"/>
    </row>
    <row r="1461" spans="1:8" x14ac:dyDescent="0.2">
      <c r="A1461" t="str">
        <f t="shared" si="24"/>
        <v>RDE03178 MED Claydon IHT</v>
      </c>
      <c r="B1461" t="s">
        <v>91</v>
      </c>
      <c r="C1461" t="s">
        <v>9658</v>
      </c>
      <c r="D1461" t="s">
        <v>1149</v>
      </c>
      <c r="E1461" t="s">
        <v>1150</v>
      </c>
      <c r="F1461" t="s">
        <v>9694</v>
      </c>
      <c r="G1461" s="11"/>
      <c r="H1461" s="11"/>
    </row>
    <row r="1462" spans="1:8" x14ac:dyDescent="0.2">
      <c r="A1462" t="str">
        <f t="shared" si="24"/>
        <v>RDE03178 MED Debenham IHT</v>
      </c>
      <c r="B1462" t="s">
        <v>91</v>
      </c>
      <c r="C1462" t="s">
        <v>9658</v>
      </c>
      <c r="D1462" t="s">
        <v>1149</v>
      </c>
      <c r="E1462" t="s">
        <v>1150</v>
      </c>
      <c r="F1462" t="s">
        <v>9695</v>
      </c>
      <c r="G1462" s="11"/>
      <c r="H1462" s="11"/>
    </row>
    <row r="1463" spans="1:8" x14ac:dyDescent="0.2">
      <c r="A1463" t="str">
        <f t="shared" si="24"/>
        <v>RDE03178 MED Kesgrave Ward IHT</v>
      </c>
      <c r="B1463" t="s">
        <v>91</v>
      </c>
      <c r="C1463" t="s">
        <v>9658</v>
      </c>
      <c r="D1463" t="s">
        <v>1149</v>
      </c>
      <c r="E1463" t="s">
        <v>1150</v>
      </c>
      <c r="F1463" t="s">
        <v>9696</v>
      </c>
      <c r="G1463" s="11"/>
      <c r="H1463" s="11"/>
    </row>
    <row r="1464" spans="1:8" x14ac:dyDescent="0.2">
      <c r="A1464" t="str">
        <f t="shared" si="24"/>
        <v>RDE03178 MED Kirton IHT</v>
      </c>
      <c r="B1464" t="s">
        <v>91</v>
      </c>
      <c r="C1464" t="s">
        <v>9658</v>
      </c>
      <c r="D1464" t="s">
        <v>1149</v>
      </c>
      <c r="E1464" t="s">
        <v>1150</v>
      </c>
      <c r="F1464" t="s">
        <v>9697</v>
      </c>
      <c r="G1464" s="11"/>
      <c r="H1464" s="11"/>
    </row>
    <row r="1465" spans="1:8" x14ac:dyDescent="0.2">
      <c r="A1465" t="str">
        <f t="shared" si="24"/>
        <v>RDE03178 MED Shotley IHT</v>
      </c>
      <c r="B1465" t="s">
        <v>91</v>
      </c>
      <c r="C1465" t="s">
        <v>9658</v>
      </c>
      <c r="D1465" t="s">
        <v>1149</v>
      </c>
      <c r="E1465" t="s">
        <v>1150</v>
      </c>
      <c r="F1465" t="s">
        <v>9698</v>
      </c>
      <c r="G1465" s="11" t="s">
        <v>9744</v>
      </c>
      <c r="H1465" s="11">
        <v>43774</v>
      </c>
    </row>
    <row r="1466" spans="1:8" x14ac:dyDescent="0.2">
      <c r="A1466" t="str">
        <f t="shared" si="24"/>
        <v>RDE03178 MED Sproughton Ward IHT</v>
      </c>
      <c r="B1466" t="s">
        <v>91</v>
      </c>
      <c r="C1466" t="s">
        <v>9658</v>
      </c>
      <c r="D1466" t="s">
        <v>1149</v>
      </c>
      <c r="E1466" t="s">
        <v>1150</v>
      </c>
      <c r="F1466" t="s">
        <v>9699</v>
      </c>
      <c r="G1466" s="11" t="s">
        <v>9744</v>
      </c>
      <c r="H1466" s="11">
        <v>43774</v>
      </c>
    </row>
    <row r="1467" spans="1:8" x14ac:dyDescent="0.2">
      <c r="A1467" t="str">
        <f t="shared" si="24"/>
        <v>RDE03178 MED Washbrook IHT</v>
      </c>
      <c r="B1467" t="s">
        <v>91</v>
      </c>
      <c r="C1467" t="s">
        <v>9658</v>
      </c>
      <c r="D1467" t="s">
        <v>1149</v>
      </c>
      <c r="E1467" t="s">
        <v>1150</v>
      </c>
      <c r="F1467" t="s">
        <v>9700</v>
      </c>
      <c r="G1467" s="11"/>
      <c r="H1467" s="11"/>
    </row>
    <row r="1468" spans="1:8" x14ac:dyDescent="0.2">
      <c r="A1468" t="str">
        <f t="shared" si="24"/>
        <v>RDE03178 MED Waveney Ward IHT</v>
      </c>
      <c r="B1468" t="s">
        <v>91</v>
      </c>
      <c r="C1468" t="s">
        <v>9658</v>
      </c>
      <c r="D1468" t="s">
        <v>1149</v>
      </c>
      <c r="E1468" t="s">
        <v>1150</v>
      </c>
      <c r="F1468" t="s">
        <v>9701</v>
      </c>
      <c r="G1468" s="11" t="s">
        <v>9744</v>
      </c>
      <c r="H1468" s="11">
        <v>43774</v>
      </c>
    </row>
    <row r="1469" spans="1:8" x14ac:dyDescent="0.2">
      <c r="A1469" t="str">
        <f t="shared" si="24"/>
        <v>RDE03178 MED Woodbridge IHT</v>
      </c>
      <c r="B1469" t="s">
        <v>91</v>
      </c>
      <c r="C1469" t="s">
        <v>9658</v>
      </c>
      <c r="D1469" t="s">
        <v>1149</v>
      </c>
      <c r="E1469" t="s">
        <v>1150</v>
      </c>
      <c r="F1469" t="s">
        <v>9702</v>
      </c>
      <c r="G1469" s="11"/>
      <c r="H1469" s="11"/>
    </row>
    <row r="1470" spans="1:8" x14ac:dyDescent="0.2">
      <c r="A1470" t="str">
        <f t="shared" si="24"/>
        <v>RDE03178 MSKSS Martlesham IHT</v>
      </c>
      <c r="B1470" t="s">
        <v>91</v>
      </c>
      <c r="C1470" t="s">
        <v>9658</v>
      </c>
      <c r="D1470" t="s">
        <v>1149</v>
      </c>
      <c r="E1470" t="s">
        <v>1150</v>
      </c>
      <c r="F1470" t="s">
        <v>9703</v>
      </c>
      <c r="G1470" s="11" t="s">
        <v>9744</v>
      </c>
      <c r="H1470" s="11">
        <v>43774</v>
      </c>
    </row>
    <row r="1471" spans="1:8" x14ac:dyDescent="0.2">
      <c r="A1471" t="str">
        <f t="shared" si="24"/>
        <v>RDE03178 SURG Critical Care Unit IHT</v>
      </c>
      <c r="B1471" t="s">
        <v>91</v>
      </c>
      <c r="C1471" t="s">
        <v>9658</v>
      </c>
      <c r="D1471" t="s">
        <v>1149</v>
      </c>
      <c r="E1471" t="s">
        <v>1150</v>
      </c>
      <c r="F1471" t="s">
        <v>9704</v>
      </c>
      <c r="G1471" s="11" t="s">
        <v>14235</v>
      </c>
      <c r="H1471" s="11">
        <v>43910</v>
      </c>
    </row>
    <row r="1472" spans="1:8" x14ac:dyDescent="0.2">
      <c r="A1472" t="str">
        <f t="shared" si="24"/>
        <v>RDE03178 SURG Lavenham IHT</v>
      </c>
      <c r="B1472" t="s">
        <v>91</v>
      </c>
      <c r="C1472" t="s">
        <v>9658</v>
      </c>
      <c r="D1472" t="s">
        <v>1149</v>
      </c>
      <c r="E1472" t="s">
        <v>1150</v>
      </c>
      <c r="F1472" t="s">
        <v>9705</v>
      </c>
      <c r="G1472" s="11"/>
      <c r="H1472" s="11"/>
    </row>
    <row r="1473" spans="1:8" x14ac:dyDescent="0.2">
      <c r="A1473" t="str">
        <f t="shared" si="24"/>
        <v>RDE03178 SURG Needham IHT</v>
      </c>
      <c r="B1473" t="s">
        <v>91</v>
      </c>
      <c r="C1473" t="s">
        <v>9658</v>
      </c>
      <c r="D1473" t="s">
        <v>1149</v>
      </c>
      <c r="E1473" t="s">
        <v>1150</v>
      </c>
      <c r="F1473" t="s">
        <v>9706</v>
      </c>
      <c r="G1473" s="11"/>
      <c r="H1473" s="11"/>
    </row>
    <row r="1474" spans="1:8" x14ac:dyDescent="0.2">
      <c r="A1474" t="str">
        <f t="shared" si="24"/>
        <v>RDE03178 SURG Saxmundham IHT</v>
      </c>
      <c r="B1474" t="s">
        <v>91</v>
      </c>
      <c r="C1474" t="s">
        <v>9658</v>
      </c>
      <c r="D1474" t="s">
        <v>1149</v>
      </c>
      <c r="E1474" t="s">
        <v>1150</v>
      </c>
      <c r="F1474" t="s">
        <v>9707</v>
      </c>
      <c r="G1474" s="11"/>
      <c r="H1474" s="11"/>
    </row>
    <row r="1475" spans="1:8" x14ac:dyDescent="0.2">
      <c r="A1475" t="str">
        <f t="shared" si="24"/>
        <v>RDE03178 SURG Stowupland IHT</v>
      </c>
      <c r="B1475" t="s">
        <v>91</v>
      </c>
      <c r="C1475" t="s">
        <v>9658</v>
      </c>
      <c r="D1475" t="s">
        <v>1149</v>
      </c>
      <c r="E1475" t="s">
        <v>1150</v>
      </c>
      <c r="F1475" t="s">
        <v>9708</v>
      </c>
      <c r="G1475" s="11"/>
      <c r="H1475" s="11"/>
    </row>
    <row r="1476" spans="1:8" x14ac:dyDescent="0.2">
      <c r="A1476" t="str">
        <f t="shared" si="24"/>
        <v>RDE03178 SURG Stradbroke IHT</v>
      </c>
      <c r="B1476" t="s">
        <v>91</v>
      </c>
      <c r="C1476" t="s">
        <v>9658</v>
      </c>
      <c r="D1476" t="s">
        <v>1149</v>
      </c>
      <c r="E1476" t="s">
        <v>1150</v>
      </c>
      <c r="F1476" t="s">
        <v>9709</v>
      </c>
      <c r="G1476" s="11" t="s">
        <v>9744</v>
      </c>
      <c r="H1476" s="11">
        <v>43774</v>
      </c>
    </row>
    <row r="1477" spans="1:8" x14ac:dyDescent="0.2">
      <c r="A1477" t="str">
        <f t="shared" si="24"/>
        <v>RDE03178 W&amp;C Bergholt Ward IHT</v>
      </c>
      <c r="B1477" t="s">
        <v>91</v>
      </c>
      <c r="C1477" t="s">
        <v>9658</v>
      </c>
      <c r="D1477" t="s">
        <v>1149</v>
      </c>
      <c r="E1477" t="s">
        <v>1150</v>
      </c>
      <c r="F1477" t="s">
        <v>9710</v>
      </c>
      <c r="G1477" s="11"/>
      <c r="H1477" s="11"/>
    </row>
    <row r="1478" spans="1:8" x14ac:dyDescent="0.2">
      <c r="A1478" t="str">
        <f t="shared" si="24"/>
        <v>RDE03178 W&amp;C Brook IHT</v>
      </c>
      <c r="B1478" t="s">
        <v>91</v>
      </c>
      <c r="C1478" t="s">
        <v>9658</v>
      </c>
      <c r="D1478" t="s">
        <v>1149</v>
      </c>
      <c r="E1478" t="s">
        <v>1150</v>
      </c>
      <c r="F1478" t="s">
        <v>9711</v>
      </c>
      <c r="G1478" s="11" t="s">
        <v>9210</v>
      </c>
      <c r="H1478" s="11">
        <v>43815</v>
      </c>
    </row>
    <row r="1479" spans="1:8" x14ac:dyDescent="0.2">
      <c r="A1479" t="str">
        <f t="shared" si="24"/>
        <v>RDE03178 W&amp;C Deben IHT</v>
      </c>
      <c r="B1479" t="s">
        <v>91</v>
      </c>
      <c r="C1479" t="s">
        <v>9658</v>
      </c>
      <c r="D1479" t="s">
        <v>1149</v>
      </c>
      <c r="E1479" t="s">
        <v>1150</v>
      </c>
      <c r="F1479" t="s">
        <v>9712</v>
      </c>
      <c r="G1479" s="11"/>
      <c r="H1479" s="11"/>
    </row>
    <row r="1480" spans="1:8" x14ac:dyDescent="0.2">
      <c r="A1480" t="str">
        <f t="shared" si="24"/>
        <v>RDE03178 W&amp;C Neonatal Unit IHT</v>
      </c>
      <c r="B1480" t="s">
        <v>91</v>
      </c>
      <c r="C1480" t="s">
        <v>9658</v>
      </c>
      <c r="D1480" t="s">
        <v>1149</v>
      </c>
      <c r="E1480" t="s">
        <v>1150</v>
      </c>
      <c r="F1480" t="s">
        <v>9713</v>
      </c>
      <c r="G1480" s="11"/>
      <c r="H1480" s="11"/>
    </row>
    <row r="1481" spans="1:8" x14ac:dyDescent="0.2">
      <c r="A1481" t="str">
        <f t="shared" si="24"/>
        <v>RDE03178 W&amp;C Orwell IHT</v>
      </c>
      <c r="B1481" t="s">
        <v>91</v>
      </c>
      <c r="C1481" t="s">
        <v>9658</v>
      </c>
      <c r="D1481" t="s">
        <v>1149</v>
      </c>
      <c r="E1481" t="s">
        <v>1150</v>
      </c>
      <c r="F1481" t="s">
        <v>9714</v>
      </c>
      <c r="G1481" s="11"/>
      <c r="H1481" s="11"/>
    </row>
    <row r="1482" spans="1:8" x14ac:dyDescent="0.2">
      <c r="A1482" t="str">
        <f t="shared" si="24"/>
        <v>RDE03178 W&amp;C Stour IHT</v>
      </c>
      <c r="B1482" t="s">
        <v>91</v>
      </c>
      <c r="C1482" t="s">
        <v>9658</v>
      </c>
      <c r="D1482" t="s">
        <v>1149</v>
      </c>
      <c r="E1482" t="s">
        <v>1150</v>
      </c>
      <c r="F1482" t="s">
        <v>9715</v>
      </c>
      <c r="G1482" s="11"/>
      <c r="H1482" s="11"/>
    </row>
    <row r="1483" spans="1:8" x14ac:dyDescent="0.2">
      <c r="A1483" t="str">
        <f t="shared" si="24"/>
        <v>RXC03Irvine Unit Bexhill</v>
      </c>
      <c r="B1483" t="s">
        <v>92</v>
      </c>
      <c r="C1483" t="s">
        <v>9716</v>
      </c>
      <c r="D1483" t="s">
        <v>6530</v>
      </c>
      <c r="E1483" t="s">
        <v>6531</v>
      </c>
      <c r="F1483" t="s">
        <v>9717</v>
      </c>
      <c r="G1483" s="11"/>
      <c r="H1483" s="11"/>
    </row>
    <row r="1484" spans="1:8" x14ac:dyDescent="0.2">
      <c r="A1484" t="str">
        <f t="shared" si="24"/>
        <v>RXC01AAU Cq</v>
      </c>
      <c r="B1484" t="s">
        <v>92</v>
      </c>
      <c r="C1484" t="s">
        <v>9716</v>
      </c>
      <c r="D1484" t="s">
        <v>6532</v>
      </c>
      <c r="E1484" t="s">
        <v>5758</v>
      </c>
      <c r="F1484" t="s">
        <v>9719</v>
      </c>
      <c r="G1484" s="11"/>
      <c r="H1484" s="11"/>
    </row>
    <row r="1485" spans="1:8" x14ac:dyDescent="0.2">
      <c r="A1485" t="str">
        <f t="shared" si="24"/>
        <v>RXC01Baird Ward Cq</v>
      </c>
      <c r="B1485" t="s">
        <v>92</v>
      </c>
      <c r="C1485" t="s">
        <v>9716</v>
      </c>
      <c r="D1485" t="s">
        <v>6532</v>
      </c>
      <c r="E1485" t="s">
        <v>5758</v>
      </c>
      <c r="F1485" t="s">
        <v>9720</v>
      </c>
      <c r="G1485" s="11"/>
      <c r="H1485" s="11"/>
    </row>
    <row r="1486" spans="1:8" x14ac:dyDescent="0.2">
      <c r="A1486" t="str">
        <f t="shared" si="24"/>
        <v>RXC01Benson Ward CQ</v>
      </c>
      <c r="B1486" t="s">
        <v>92</v>
      </c>
      <c r="C1486" t="s">
        <v>9716</v>
      </c>
      <c r="D1486" t="s">
        <v>6532</v>
      </c>
      <c r="E1486" t="s">
        <v>5758</v>
      </c>
      <c r="F1486" t="s">
        <v>9721</v>
      </c>
      <c r="G1486" s="11"/>
      <c r="H1486" s="11"/>
    </row>
    <row r="1487" spans="1:8" x14ac:dyDescent="0.2">
      <c r="A1487" t="str">
        <f t="shared" si="24"/>
        <v>RXC01Cookson Devas Elective CQ</v>
      </c>
      <c r="B1487" t="s">
        <v>92</v>
      </c>
      <c r="C1487" t="s">
        <v>9716</v>
      </c>
      <c r="D1487" t="s">
        <v>6532</v>
      </c>
      <c r="E1487" t="s">
        <v>5758</v>
      </c>
      <c r="F1487" t="s">
        <v>9722</v>
      </c>
      <c r="G1487" s="11"/>
      <c r="H1487" s="11"/>
    </row>
    <row r="1488" spans="1:8" x14ac:dyDescent="0.2">
      <c r="A1488" t="str">
        <f t="shared" si="24"/>
        <v>RXC01Critical Care Conquest</v>
      </c>
      <c r="B1488" t="s">
        <v>92</v>
      </c>
      <c r="C1488" t="s">
        <v>9716</v>
      </c>
      <c r="D1488" t="s">
        <v>6532</v>
      </c>
      <c r="E1488" t="s">
        <v>5758</v>
      </c>
      <c r="F1488" t="s">
        <v>9723</v>
      </c>
      <c r="G1488" s="11"/>
      <c r="H1488" s="11"/>
    </row>
    <row r="1489" spans="1:8" x14ac:dyDescent="0.2">
      <c r="A1489" t="str">
        <f t="shared" si="24"/>
        <v>RXC01De Cham Ward Conquest</v>
      </c>
      <c r="B1489" t="s">
        <v>92</v>
      </c>
      <c r="C1489" t="s">
        <v>9716</v>
      </c>
      <c r="D1489" t="s">
        <v>6532</v>
      </c>
      <c r="E1489" t="s">
        <v>5758</v>
      </c>
      <c r="F1489" t="s">
        <v>9724</v>
      </c>
      <c r="G1489" s="11"/>
      <c r="H1489" s="11"/>
    </row>
    <row r="1490" spans="1:8" x14ac:dyDescent="0.2">
      <c r="A1490" t="str">
        <f t="shared" si="24"/>
        <v>RXC01Egerton Ward CQ</v>
      </c>
      <c r="B1490" t="s">
        <v>92</v>
      </c>
      <c r="C1490" t="s">
        <v>9716</v>
      </c>
      <c r="D1490" t="s">
        <v>6532</v>
      </c>
      <c r="E1490" t="s">
        <v>5758</v>
      </c>
      <c r="F1490" t="s">
        <v>9725</v>
      </c>
      <c r="G1490" s="11"/>
      <c r="H1490" s="11"/>
    </row>
    <row r="1491" spans="1:8" x14ac:dyDescent="0.2">
      <c r="A1491" t="str">
        <f t="shared" si="24"/>
        <v>RXC01Gardner Ward Conquest</v>
      </c>
      <c r="B1491" t="s">
        <v>92</v>
      </c>
      <c r="C1491" t="s">
        <v>9716</v>
      </c>
      <c r="D1491" t="s">
        <v>6532</v>
      </c>
      <c r="E1491" t="s">
        <v>5758</v>
      </c>
      <c r="F1491" t="s">
        <v>9726</v>
      </c>
      <c r="G1491" s="11"/>
      <c r="H1491" s="11"/>
    </row>
    <row r="1492" spans="1:8" x14ac:dyDescent="0.2">
      <c r="A1492" t="str">
        <f t="shared" si="24"/>
        <v>RXC01James Ward CQ</v>
      </c>
      <c r="B1492" t="s">
        <v>92</v>
      </c>
      <c r="C1492" t="s">
        <v>9716</v>
      </c>
      <c r="D1492" t="s">
        <v>6532</v>
      </c>
      <c r="E1492" t="s">
        <v>5758</v>
      </c>
      <c r="F1492" t="s">
        <v>9727</v>
      </c>
      <c r="G1492" s="11" t="s">
        <v>14200</v>
      </c>
      <c r="H1492" s="11"/>
    </row>
    <row r="1493" spans="1:8" x14ac:dyDescent="0.2">
      <c r="A1493" t="str">
        <f t="shared" si="24"/>
        <v>RXC01Kipling &amp; Friston Wards</v>
      </c>
      <c r="B1493" t="s">
        <v>92</v>
      </c>
      <c r="C1493" t="s">
        <v>9716</v>
      </c>
      <c r="D1493" t="s">
        <v>6532</v>
      </c>
      <c r="E1493" t="s">
        <v>5758</v>
      </c>
      <c r="F1493" t="s">
        <v>9728</v>
      </c>
      <c r="G1493" s="11" t="s">
        <v>9210</v>
      </c>
      <c r="H1493" s="11">
        <v>43815</v>
      </c>
    </row>
    <row r="1494" spans="1:8" x14ac:dyDescent="0.2">
      <c r="A1494" t="str">
        <f t="shared" si="24"/>
        <v>RXC01MacDonald Ward CQ</v>
      </c>
      <c r="B1494" t="s">
        <v>92</v>
      </c>
      <c r="C1494" t="s">
        <v>9716</v>
      </c>
      <c r="D1494" t="s">
        <v>6532</v>
      </c>
      <c r="E1494" t="s">
        <v>5758</v>
      </c>
      <c r="F1494" t="s">
        <v>9729</v>
      </c>
      <c r="G1494" s="11"/>
      <c r="H1494" s="11"/>
    </row>
    <row r="1495" spans="1:8" x14ac:dyDescent="0.2">
      <c r="A1495" t="str">
        <f t="shared" si="24"/>
        <v>RXC01Maternity Cq</v>
      </c>
      <c r="B1495" t="s">
        <v>92</v>
      </c>
      <c r="C1495" t="s">
        <v>9716</v>
      </c>
      <c r="D1495" t="s">
        <v>6532</v>
      </c>
      <c r="E1495" t="s">
        <v>5758</v>
      </c>
      <c r="F1495" t="s">
        <v>9730</v>
      </c>
      <c r="G1495" s="11"/>
      <c r="H1495" s="11"/>
    </row>
    <row r="1496" spans="1:8" x14ac:dyDescent="0.2">
      <c r="A1496" t="str">
        <f t="shared" si="24"/>
        <v>RXC01Mirlees Ward CQ</v>
      </c>
      <c r="B1496" t="s">
        <v>92</v>
      </c>
      <c r="C1496" t="s">
        <v>9716</v>
      </c>
      <c r="D1496" t="s">
        <v>6532</v>
      </c>
      <c r="E1496" t="s">
        <v>5758</v>
      </c>
      <c r="F1496" t="s">
        <v>9731</v>
      </c>
      <c r="G1496" s="11"/>
      <c r="H1496" s="11"/>
    </row>
    <row r="1497" spans="1:8" x14ac:dyDescent="0.2">
      <c r="A1497" t="str">
        <f t="shared" si="24"/>
        <v>RXC01Newington Frailty CQ</v>
      </c>
      <c r="B1497" t="s">
        <v>92</v>
      </c>
      <c r="C1497" t="s">
        <v>9716</v>
      </c>
      <c r="D1497" t="s">
        <v>6532</v>
      </c>
      <c r="E1497" t="s">
        <v>5758</v>
      </c>
      <c r="F1497" t="s">
        <v>9732</v>
      </c>
      <c r="G1497" s="11"/>
      <c r="H1497" s="11"/>
    </row>
    <row r="1498" spans="1:8" x14ac:dyDescent="0.2">
      <c r="A1498" t="str">
        <f t="shared" si="24"/>
        <v>RXC01Rye Memorial Care Centre</v>
      </c>
      <c r="B1498" t="s">
        <v>92</v>
      </c>
      <c r="C1498" t="s">
        <v>9716</v>
      </c>
      <c r="D1498" t="s">
        <v>6532</v>
      </c>
      <c r="E1498" t="s">
        <v>5758</v>
      </c>
      <c r="F1498" t="s">
        <v>9733</v>
      </c>
      <c r="G1498" s="11"/>
      <c r="H1498" s="11"/>
    </row>
    <row r="1499" spans="1:8" x14ac:dyDescent="0.2">
      <c r="A1499" t="str">
        <f t="shared" si="24"/>
        <v>RXC01SAU CQ</v>
      </c>
      <c r="B1499" t="s">
        <v>92</v>
      </c>
      <c r="C1499" t="s">
        <v>9716</v>
      </c>
      <c r="D1499" t="s">
        <v>6532</v>
      </c>
      <c r="E1499" t="s">
        <v>5758</v>
      </c>
      <c r="F1499" t="s">
        <v>9734</v>
      </c>
      <c r="G1499" s="11"/>
      <c r="H1499" s="11"/>
    </row>
    <row r="1500" spans="1:8" x14ac:dyDescent="0.2">
      <c r="A1500" t="str">
        <f t="shared" si="24"/>
        <v>RXC01SCBU CQ</v>
      </c>
      <c r="B1500" t="s">
        <v>92</v>
      </c>
      <c r="C1500" t="s">
        <v>9716</v>
      </c>
      <c r="D1500" t="s">
        <v>6532</v>
      </c>
      <c r="E1500" t="s">
        <v>5758</v>
      </c>
      <c r="F1500" t="s">
        <v>9735</v>
      </c>
      <c r="G1500" s="11"/>
      <c r="H1500" s="11"/>
    </row>
    <row r="1501" spans="1:8" x14ac:dyDescent="0.2">
      <c r="A1501" t="str">
        <f t="shared" si="24"/>
        <v>RXC01St Raphael Ward</v>
      </c>
      <c r="B1501" t="s">
        <v>92</v>
      </c>
      <c r="C1501" t="s">
        <v>9716</v>
      </c>
      <c r="D1501" t="s">
        <v>6532</v>
      </c>
      <c r="E1501" t="s">
        <v>5758</v>
      </c>
      <c r="F1501" t="s">
        <v>9736</v>
      </c>
      <c r="G1501" s="11"/>
      <c r="H1501" s="11"/>
    </row>
    <row r="1502" spans="1:8" x14ac:dyDescent="0.2">
      <c r="A1502" t="str">
        <f t="shared" si="24"/>
        <v>RXC01Tressell Ward Cq</v>
      </c>
      <c r="B1502" t="s">
        <v>92</v>
      </c>
      <c r="C1502" t="s">
        <v>9716</v>
      </c>
      <c r="D1502" t="s">
        <v>6532</v>
      </c>
      <c r="E1502" t="s">
        <v>5758</v>
      </c>
      <c r="F1502" t="s">
        <v>9737</v>
      </c>
      <c r="G1502" s="11"/>
      <c r="H1502" s="11"/>
    </row>
    <row r="1503" spans="1:8" x14ac:dyDescent="0.2">
      <c r="A1503" t="str">
        <f t="shared" si="24"/>
        <v>RXC01Wellington Ward CQ</v>
      </c>
      <c r="B1503" t="s">
        <v>92</v>
      </c>
      <c r="C1503" t="s">
        <v>9716</v>
      </c>
      <c r="D1503" t="s">
        <v>6532</v>
      </c>
      <c r="E1503" t="s">
        <v>5758</v>
      </c>
      <c r="F1503" t="s">
        <v>9738</v>
      </c>
      <c r="G1503" s="11"/>
      <c r="H1503" s="11"/>
    </row>
    <row r="1504" spans="1:8" x14ac:dyDescent="0.2">
      <c r="A1504" t="str">
        <f t="shared" si="24"/>
        <v>RXC01Woodlands Abbey</v>
      </c>
      <c r="B1504" t="s">
        <v>92</v>
      </c>
      <c r="C1504" t="s">
        <v>9716</v>
      </c>
      <c r="D1504" t="s">
        <v>6532</v>
      </c>
      <c r="E1504" t="s">
        <v>5758</v>
      </c>
      <c r="F1504" t="s">
        <v>9739</v>
      </c>
      <c r="G1504" s="11"/>
      <c r="H1504" s="11"/>
    </row>
    <row r="1505" spans="1:8" x14ac:dyDescent="0.2">
      <c r="A1505" t="str">
        <f t="shared" si="24"/>
        <v>RXC01Woodlands Castle</v>
      </c>
      <c r="B1505" t="s">
        <v>92</v>
      </c>
      <c r="C1505" t="s">
        <v>9716</v>
      </c>
      <c r="D1505" t="s">
        <v>6532</v>
      </c>
      <c r="E1505" t="s">
        <v>5758</v>
      </c>
      <c r="F1505" t="s">
        <v>9740</v>
      </c>
      <c r="G1505" s="11"/>
      <c r="H1505" s="11"/>
    </row>
    <row r="1506" spans="1:8" x14ac:dyDescent="0.2">
      <c r="A1506" t="str">
        <f t="shared" si="24"/>
        <v>RXC02AMU Edgh</v>
      </c>
      <c r="B1506" t="s">
        <v>92</v>
      </c>
      <c r="C1506" t="s">
        <v>9716</v>
      </c>
      <c r="D1506" t="s">
        <v>6535</v>
      </c>
      <c r="E1506" t="s">
        <v>1174</v>
      </c>
      <c r="F1506" t="s">
        <v>9741</v>
      </c>
      <c r="G1506" s="11"/>
      <c r="H1506" s="11"/>
    </row>
    <row r="1507" spans="1:8" x14ac:dyDescent="0.2">
      <c r="A1507" t="str">
        <f t="shared" si="24"/>
        <v>RXC02Berwick Ward EDGH</v>
      </c>
      <c r="B1507" t="s">
        <v>92</v>
      </c>
      <c r="C1507" t="s">
        <v>9716</v>
      </c>
      <c r="D1507" t="s">
        <v>6535</v>
      </c>
      <c r="E1507" t="s">
        <v>1174</v>
      </c>
      <c r="F1507" t="s">
        <v>9742</v>
      </c>
      <c r="G1507" s="11"/>
      <c r="H1507" s="11"/>
    </row>
    <row r="1508" spans="1:8" x14ac:dyDescent="0.2">
      <c r="A1508" t="str">
        <f t="shared" si="24"/>
        <v>RXC02Cardiology (CCU/PCI) &amp; Cath Lab EDGH</v>
      </c>
      <c r="B1508" t="s">
        <v>92</v>
      </c>
      <c r="C1508" t="s">
        <v>9716</v>
      </c>
      <c r="D1508" t="s">
        <v>6535</v>
      </c>
      <c r="E1508" t="s">
        <v>1174</v>
      </c>
      <c r="F1508" t="s">
        <v>9743</v>
      </c>
      <c r="G1508" s="11"/>
      <c r="H1508" s="11"/>
    </row>
    <row r="1509" spans="1:8" x14ac:dyDescent="0.2">
      <c r="A1509" t="str">
        <f t="shared" si="24"/>
        <v>RXC02Critical Care Unit Edgh</v>
      </c>
      <c r="B1509" t="s">
        <v>92</v>
      </c>
      <c r="C1509" t="s">
        <v>9716</v>
      </c>
      <c r="D1509" t="s">
        <v>6535</v>
      </c>
      <c r="E1509" t="s">
        <v>1174</v>
      </c>
      <c r="F1509" t="s">
        <v>9745</v>
      </c>
      <c r="G1509" s="11"/>
      <c r="H1509" s="11"/>
    </row>
    <row r="1510" spans="1:8" x14ac:dyDescent="0.2">
      <c r="A1510" t="str">
        <f t="shared" si="24"/>
        <v>RXC02Cuckmere Ward EDGH</v>
      </c>
      <c r="B1510" t="s">
        <v>92</v>
      </c>
      <c r="C1510" t="s">
        <v>9716</v>
      </c>
      <c r="D1510" t="s">
        <v>6535</v>
      </c>
      <c r="E1510" t="s">
        <v>1174</v>
      </c>
      <c r="F1510" t="s">
        <v>9746</v>
      </c>
      <c r="G1510" s="11"/>
      <c r="H1510" s="11"/>
    </row>
    <row r="1511" spans="1:8" x14ac:dyDescent="0.2">
      <c r="A1511" t="str">
        <f t="shared" si="24"/>
        <v>RXC02East Dean/Sovereign Stroke Unit</v>
      </c>
      <c r="B1511" t="s">
        <v>92</v>
      </c>
      <c r="C1511" t="s">
        <v>9716</v>
      </c>
      <c r="D1511" t="s">
        <v>6535</v>
      </c>
      <c r="E1511" t="s">
        <v>1174</v>
      </c>
      <c r="F1511" t="s">
        <v>9747</v>
      </c>
      <c r="G1511" s="11"/>
      <c r="H1511" s="11"/>
    </row>
    <row r="1512" spans="1:8" x14ac:dyDescent="0.2">
      <c r="A1512" t="str">
        <f t="shared" si="24"/>
        <v>RXC02Eastbourne Midwifery Unit- EMU</v>
      </c>
      <c r="B1512" t="s">
        <v>92</v>
      </c>
      <c r="C1512" t="s">
        <v>9716</v>
      </c>
      <c r="D1512" t="s">
        <v>6535</v>
      </c>
      <c r="E1512" t="s">
        <v>1174</v>
      </c>
      <c r="F1512" t="s">
        <v>9748</v>
      </c>
      <c r="G1512" s="11"/>
      <c r="H1512" s="11"/>
    </row>
    <row r="1513" spans="1:8" x14ac:dyDescent="0.2">
      <c r="A1513" t="str">
        <f t="shared" si="24"/>
        <v>RXC02Frailty</v>
      </c>
      <c r="B1513" t="s">
        <v>92</v>
      </c>
      <c r="C1513" t="s">
        <v>9716</v>
      </c>
      <c r="D1513" t="s">
        <v>6535</v>
      </c>
      <c r="E1513" t="s">
        <v>1174</v>
      </c>
      <c r="F1513" t="s">
        <v>9749</v>
      </c>
      <c r="G1513" s="11"/>
      <c r="H1513" s="11"/>
    </row>
    <row r="1514" spans="1:8" x14ac:dyDescent="0.2">
      <c r="A1514" t="str">
        <f t="shared" si="24"/>
        <v>RXC02Glynde Ward</v>
      </c>
      <c r="B1514" t="s">
        <v>92</v>
      </c>
      <c r="C1514" t="s">
        <v>9716</v>
      </c>
      <c r="D1514" t="s">
        <v>6535</v>
      </c>
      <c r="E1514" t="s">
        <v>1174</v>
      </c>
      <c r="F1514" t="s">
        <v>14234</v>
      </c>
      <c r="G1514" s="11"/>
      <c r="H1514" s="11"/>
    </row>
    <row r="1515" spans="1:8" x14ac:dyDescent="0.2">
      <c r="A1515" t="str">
        <f t="shared" si="24"/>
        <v>RXC02Hailsham Edgh</v>
      </c>
      <c r="B1515" t="s">
        <v>92</v>
      </c>
      <c r="C1515" t="s">
        <v>9716</v>
      </c>
      <c r="D1515" t="s">
        <v>6535</v>
      </c>
      <c r="E1515" t="s">
        <v>1174</v>
      </c>
      <c r="F1515" t="s">
        <v>9750</v>
      </c>
      <c r="G1515" s="11"/>
      <c r="H1515" s="11"/>
    </row>
    <row r="1516" spans="1:8" x14ac:dyDescent="0.2">
      <c r="A1516" t="str">
        <f t="shared" si="24"/>
        <v>RXC02Jevington Ward EDGH</v>
      </c>
      <c r="B1516" t="s">
        <v>92</v>
      </c>
      <c r="C1516" t="s">
        <v>9716</v>
      </c>
      <c r="D1516" t="s">
        <v>6535</v>
      </c>
      <c r="E1516" t="s">
        <v>1174</v>
      </c>
      <c r="F1516" t="s">
        <v>9751</v>
      </c>
      <c r="G1516" s="11"/>
      <c r="H1516" s="11"/>
    </row>
    <row r="1517" spans="1:8" x14ac:dyDescent="0.2">
      <c r="A1517" t="str">
        <f t="shared" ref="A1517:A1580" si="25">CONCATENATE(D1517,F1517)</f>
        <v>RXC02Michelham Unit</v>
      </c>
      <c r="B1517" t="s">
        <v>92</v>
      </c>
      <c r="C1517" t="s">
        <v>9716</v>
      </c>
      <c r="D1517" t="s">
        <v>6535</v>
      </c>
      <c r="E1517" t="s">
        <v>1174</v>
      </c>
      <c r="F1517" t="s">
        <v>9752</v>
      </c>
      <c r="G1517" s="11"/>
      <c r="H1517" s="11"/>
    </row>
    <row r="1518" spans="1:8" x14ac:dyDescent="0.2">
      <c r="A1518" t="str">
        <f t="shared" si="25"/>
        <v>RXC02Pevensey Ward EDGH</v>
      </c>
      <c r="B1518" t="s">
        <v>92</v>
      </c>
      <c r="C1518" t="s">
        <v>9716</v>
      </c>
      <c r="D1518" t="s">
        <v>6535</v>
      </c>
      <c r="E1518" t="s">
        <v>1174</v>
      </c>
      <c r="F1518" t="s">
        <v>9753</v>
      </c>
      <c r="G1518" s="11"/>
      <c r="H1518" s="11"/>
    </row>
    <row r="1519" spans="1:8" x14ac:dyDescent="0.2">
      <c r="A1519" t="str">
        <f t="shared" si="25"/>
        <v>RXC02Seaford</v>
      </c>
      <c r="B1519" t="s">
        <v>92</v>
      </c>
      <c r="C1519" t="s">
        <v>9716</v>
      </c>
      <c r="D1519" t="s">
        <v>6535</v>
      </c>
      <c r="E1519" t="s">
        <v>1174</v>
      </c>
      <c r="F1519" t="s">
        <v>9754</v>
      </c>
      <c r="G1519" s="11"/>
      <c r="H1519" s="11"/>
    </row>
    <row r="1520" spans="1:8" x14ac:dyDescent="0.2">
      <c r="A1520" t="str">
        <f t="shared" si="25"/>
        <v>RXC02Westham Edgh</v>
      </c>
      <c r="B1520" t="s">
        <v>92</v>
      </c>
      <c r="C1520" t="s">
        <v>9716</v>
      </c>
      <c r="D1520" t="s">
        <v>6535</v>
      </c>
      <c r="E1520" t="s">
        <v>1174</v>
      </c>
      <c r="F1520" t="s">
        <v>9755</v>
      </c>
      <c r="G1520" s="11" t="s">
        <v>9210</v>
      </c>
      <c r="H1520" s="11">
        <v>43815</v>
      </c>
    </row>
    <row r="1521" spans="1:8" x14ac:dyDescent="0.2">
      <c r="A1521" t="str">
        <f t="shared" si="25"/>
        <v>RVR30Dorking Community Hospital</v>
      </c>
      <c r="B1521" t="s">
        <v>93</v>
      </c>
      <c r="C1521" t="s">
        <v>9756</v>
      </c>
      <c r="D1521" t="s">
        <v>4744</v>
      </c>
      <c r="E1521" t="s">
        <v>4745</v>
      </c>
      <c r="F1521" t="s">
        <v>9757</v>
      </c>
      <c r="G1521" s="11"/>
      <c r="H1521" s="11"/>
    </row>
    <row r="1522" spans="1:8" x14ac:dyDescent="0.2">
      <c r="A1522" t="str">
        <f t="shared" si="25"/>
        <v>RVR50ALE (Alexandra)</v>
      </c>
      <c r="B1522" t="s">
        <v>93</v>
      </c>
      <c r="C1522" t="s">
        <v>9756</v>
      </c>
      <c r="D1522" t="s">
        <v>4746</v>
      </c>
      <c r="E1522" t="s">
        <v>4747</v>
      </c>
      <c r="F1522" t="s">
        <v>9758</v>
      </c>
      <c r="G1522" s="11"/>
      <c r="H1522" s="11"/>
    </row>
    <row r="1523" spans="1:8" x14ac:dyDescent="0.2">
      <c r="A1523" t="str">
        <f t="shared" si="25"/>
        <v>RVR50AMUC (Chuter Ede AMU)</v>
      </c>
      <c r="B1523" t="s">
        <v>93</v>
      </c>
      <c r="C1523" t="s">
        <v>9756</v>
      </c>
      <c r="D1523" t="s">
        <v>4746</v>
      </c>
      <c r="E1523" t="s">
        <v>4747</v>
      </c>
      <c r="F1523" t="s">
        <v>9759</v>
      </c>
      <c r="G1523" s="11"/>
      <c r="H1523" s="11"/>
    </row>
    <row r="1524" spans="1:8" x14ac:dyDescent="0.2">
      <c r="A1524" t="str">
        <f t="shared" si="25"/>
        <v>RVR50BRI (Britten)</v>
      </c>
      <c r="B1524" t="s">
        <v>93</v>
      </c>
      <c r="C1524" t="s">
        <v>9756</v>
      </c>
      <c r="D1524" t="s">
        <v>4746</v>
      </c>
      <c r="E1524" t="s">
        <v>4747</v>
      </c>
      <c r="F1524" t="s">
        <v>9760</v>
      </c>
      <c r="G1524" s="11"/>
      <c r="H1524" s="11"/>
    </row>
    <row r="1525" spans="1:8" x14ac:dyDescent="0.2">
      <c r="A1525" t="str">
        <f t="shared" si="25"/>
        <v>RVR50BUC (Buckley)</v>
      </c>
      <c r="B1525" t="s">
        <v>93</v>
      </c>
      <c r="C1525" t="s">
        <v>9756</v>
      </c>
      <c r="D1525" t="s">
        <v>4746</v>
      </c>
      <c r="E1525" t="s">
        <v>4747</v>
      </c>
      <c r="F1525" t="s">
        <v>9761</v>
      </c>
      <c r="G1525" s="11"/>
      <c r="H1525" s="11"/>
    </row>
    <row r="1526" spans="1:8" x14ac:dyDescent="0.2">
      <c r="A1526" t="str">
        <f t="shared" si="25"/>
        <v>RVR50CAMA (Croft Community Unit)</v>
      </c>
      <c r="B1526" t="s">
        <v>93</v>
      </c>
      <c r="C1526" t="s">
        <v>9756</v>
      </c>
      <c r="D1526" t="s">
        <v>4746</v>
      </c>
      <c r="E1526" t="s">
        <v>4747</v>
      </c>
      <c r="F1526" t="s">
        <v>9762</v>
      </c>
      <c r="G1526" s="11"/>
      <c r="H1526" s="11"/>
    </row>
    <row r="1527" spans="1:8" x14ac:dyDescent="0.2">
      <c r="A1527" t="str">
        <f t="shared" si="25"/>
        <v>RVR50CSY (Casey)</v>
      </c>
      <c r="B1527" t="s">
        <v>93</v>
      </c>
      <c r="C1527" t="s">
        <v>9756</v>
      </c>
      <c r="D1527" t="s">
        <v>4746</v>
      </c>
      <c r="E1527" t="s">
        <v>4747</v>
      </c>
      <c r="F1527" t="s">
        <v>9763</v>
      </c>
      <c r="G1527" s="11"/>
      <c r="H1527" s="11"/>
    </row>
    <row r="1528" spans="1:8" x14ac:dyDescent="0.2">
      <c r="A1528" t="str">
        <f t="shared" si="25"/>
        <v>RVR50ECCU (Coronary Care Unit)</v>
      </c>
      <c r="B1528" t="s">
        <v>93</v>
      </c>
      <c r="C1528" t="s">
        <v>9756</v>
      </c>
      <c r="D1528" t="s">
        <v>4746</v>
      </c>
      <c r="E1528" t="s">
        <v>4747</v>
      </c>
      <c r="F1528" t="s">
        <v>9764</v>
      </c>
      <c r="G1528" s="11"/>
      <c r="H1528" s="11"/>
    </row>
    <row r="1529" spans="1:8" x14ac:dyDescent="0.2">
      <c r="A1529" t="str">
        <f t="shared" si="25"/>
        <v>RVR50EITU (ITU/HDU)</v>
      </c>
      <c r="B1529" t="s">
        <v>93</v>
      </c>
      <c r="C1529" t="s">
        <v>9756</v>
      </c>
      <c r="D1529" t="s">
        <v>4746</v>
      </c>
      <c r="E1529" t="s">
        <v>4747</v>
      </c>
      <c r="F1529" t="s">
        <v>9765</v>
      </c>
      <c r="G1529" s="11"/>
      <c r="H1529" s="11"/>
    </row>
    <row r="1530" spans="1:8" x14ac:dyDescent="0.2">
      <c r="A1530" t="str">
        <f t="shared" si="25"/>
        <v>RVR50EMAT (Maternity Unit)</v>
      </c>
      <c r="B1530" t="s">
        <v>93</v>
      </c>
      <c r="C1530" t="s">
        <v>9756</v>
      </c>
      <c r="D1530" t="s">
        <v>4746</v>
      </c>
      <c r="E1530" t="s">
        <v>4747</v>
      </c>
      <c r="F1530" t="s">
        <v>9766</v>
      </c>
      <c r="G1530" s="11"/>
      <c r="H1530" s="11"/>
    </row>
    <row r="1531" spans="1:8" x14ac:dyDescent="0.2">
      <c r="A1531" t="str">
        <f t="shared" si="25"/>
        <v>RVR50GLO (Gloucester)</v>
      </c>
      <c r="B1531" t="s">
        <v>93</v>
      </c>
      <c r="C1531" t="s">
        <v>9756</v>
      </c>
      <c r="D1531" t="s">
        <v>4746</v>
      </c>
      <c r="E1531" t="s">
        <v>4747</v>
      </c>
      <c r="F1531" t="s">
        <v>9767</v>
      </c>
      <c r="G1531" s="11"/>
      <c r="H1531" s="11"/>
    </row>
    <row r="1532" spans="1:8" x14ac:dyDescent="0.2">
      <c r="A1532" t="str">
        <f t="shared" si="25"/>
        <v>RVR50NOR (Northey)</v>
      </c>
      <c r="B1532" t="s">
        <v>93</v>
      </c>
      <c r="C1532" t="s">
        <v>9756</v>
      </c>
      <c r="D1532" t="s">
        <v>4746</v>
      </c>
      <c r="E1532" t="s">
        <v>4747</v>
      </c>
      <c r="F1532" t="s">
        <v>9768</v>
      </c>
      <c r="G1532" s="11"/>
      <c r="H1532" s="11"/>
    </row>
    <row r="1533" spans="1:8" x14ac:dyDescent="0.2">
      <c r="A1533" t="str">
        <f t="shared" si="25"/>
        <v>RVR50SCBU (Special Care Baby Unit)</v>
      </c>
      <c r="B1533" t="s">
        <v>93</v>
      </c>
      <c r="C1533" t="s">
        <v>9756</v>
      </c>
      <c r="D1533" t="s">
        <v>4746</v>
      </c>
      <c r="E1533" t="s">
        <v>4747</v>
      </c>
      <c r="F1533" t="s">
        <v>9769</v>
      </c>
      <c r="G1533" s="11"/>
      <c r="H1533" s="11"/>
    </row>
    <row r="1534" spans="1:8" x14ac:dyDescent="0.2">
      <c r="A1534" t="str">
        <f t="shared" si="25"/>
        <v>RVR50SWIF (Swift Ward)</v>
      </c>
      <c r="B1534" t="s">
        <v>93</v>
      </c>
      <c r="C1534" t="s">
        <v>9756</v>
      </c>
      <c r="D1534" t="s">
        <v>4746</v>
      </c>
      <c r="E1534" t="s">
        <v>4747</v>
      </c>
      <c r="F1534" t="s">
        <v>9770</v>
      </c>
      <c r="G1534" s="11"/>
      <c r="H1534" s="11"/>
    </row>
    <row r="1535" spans="1:8" x14ac:dyDescent="0.2">
      <c r="A1535" t="str">
        <f t="shared" si="25"/>
        <v>RVRP3Seacole BG</v>
      </c>
      <c r="B1535" t="s">
        <v>93</v>
      </c>
      <c r="C1535" t="s">
        <v>9756</v>
      </c>
      <c r="D1535" t="s">
        <v>14198</v>
      </c>
      <c r="E1535" t="s">
        <v>14197</v>
      </c>
      <c r="F1535" t="s">
        <v>14199</v>
      </c>
      <c r="G1535" s="11"/>
      <c r="H1535" s="11"/>
    </row>
    <row r="1536" spans="1:8" x14ac:dyDescent="0.2">
      <c r="A1536" t="str">
        <f t="shared" si="25"/>
        <v>RVRL4Molesey Community Hospital</v>
      </c>
      <c r="B1536" t="s">
        <v>93</v>
      </c>
      <c r="C1536" t="s">
        <v>9756</v>
      </c>
      <c r="D1536" t="s">
        <v>4753</v>
      </c>
      <c r="E1536" t="s">
        <v>9771</v>
      </c>
      <c r="F1536" t="s">
        <v>9772</v>
      </c>
      <c r="G1536" s="11"/>
      <c r="H1536" s="11"/>
    </row>
    <row r="1537" spans="1:8" x14ac:dyDescent="0.2">
      <c r="A1537" t="str">
        <f t="shared" si="25"/>
        <v>RVRTCDERB (Derby)</v>
      </c>
      <c r="B1537" t="s">
        <v>93</v>
      </c>
      <c r="C1537" t="s">
        <v>9756</v>
      </c>
      <c r="D1537" t="s">
        <v>4757</v>
      </c>
      <c r="E1537" t="s">
        <v>4758</v>
      </c>
      <c r="F1537" t="s">
        <v>9773</v>
      </c>
      <c r="G1537" s="11"/>
      <c r="H1537" s="11"/>
    </row>
    <row r="1538" spans="1:8" x14ac:dyDescent="0.2">
      <c r="A1538" t="str">
        <f t="shared" si="25"/>
        <v>RVRTCOAKS (Oaks)</v>
      </c>
      <c r="B1538" t="s">
        <v>93</v>
      </c>
      <c r="C1538" t="s">
        <v>9756</v>
      </c>
      <c r="D1538" t="s">
        <v>4757</v>
      </c>
      <c r="E1538" t="s">
        <v>4758</v>
      </c>
      <c r="F1538" t="s">
        <v>9774</v>
      </c>
      <c r="G1538" s="11"/>
      <c r="H1538" s="11"/>
    </row>
    <row r="1539" spans="1:8" x14ac:dyDescent="0.2">
      <c r="A1539" t="str">
        <f t="shared" si="25"/>
        <v>RVRTCPACU (EOC PACU - Recovery)</v>
      </c>
      <c r="B1539" t="s">
        <v>93</v>
      </c>
      <c r="C1539" t="s">
        <v>9756</v>
      </c>
      <c r="D1539" t="s">
        <v>4757</v>
      </c>
      <c r="E1539" t="s">
        <v>4758</v>
      </c>
      <c r="F1539" t="s">
        <v>9775</v>
      </c>
      <c r="G1539" s="11"/>
      <c r="H1539" s="11"/>
    </row>
    <row r="1540" spans="1:8" x14ac:dyDescent="0.2">
      <c r="A1540" t="str">
        <f t="shared" si="25"/>
        <v>RVR05A3 (A3)</v>
      </c>
      <c r="B1540" t="s">
        <v>93</v>
      </c>
      <c r="C1540" t="s">
        <v>9756</v>
      </c>
      <c r="D1540" t="s">
        <v>4759</v>
      </c>
      <c r="E1540" t="s">
        <v>4760</v>
      </c>
      <c r="F1540" t="s">
        <v>9776</v>
      </c>
      <c r="G1540" s="11"/>
      <c r="H1540" s="11"/>
    </row>
    <row r="1541" spans="1:8" x14ac:dyDescent="0.2">
      <c r="A1541" t="str">
        <f t="shared" si="25"/>
        <v>RVR05A5 (A5)</v>
      </c>
      <c r="B1541" t="s">
        <v>93</v>
      </c>
      <c r="C1541" t="s">
        <v>9756</v>
      </c>
      <c r="D1541" t="s">
        <v>4759</v>
      </c>
      <c r="E1541" t="s">
        <v>4760</v>
      </c>
      <c r="F1541" t="s">
        <v>9777</v>
      </c>
      <c r="G1541" s="11"/>
      <c r="H1541" s="11"/>
    </row>
    <row r="1542" spans="1:8" x14ac:dyDescent="0.2">
      <c r="A1542" t="str">
        <f t="shared" si="25"/>
        <v>RVR05A6 (A6)</v>
      </c>
      <c r="B1542" t="s">
        <v>93</v>
      </c>
      <c r="C1542" t="s">
        <v>9756</v>
      </c>
      <c r="D1542" t="s">
        <v>4759</v>
      </c>
      <c r="E1542" t="s">
        <v>4760</v>
      </c>
      <c r="F1542" t="s">
        <v>9778</v>
      </c>
      <c r="G1542" s="11"/>
      <c r="H1542" s="11"/>
    </row>
    <row r="1543" spans="1:8" x14ac:dyDescent="0.2">
      <c r="A1543" t="str">
        <f t="shared" si="25"/>
        <v>RVR05AMUM (AMU Short Stay)</v>
      </c>
      <c r="B1543" t="s">
        <v>93</v>
      </c>
      <c r="C1543" t="s">
        <v>9756</v>
      </c>
      <c r="D1543" t="s">
        <v>4759</v>
      </c>
      <c r="E1543" t="s">
        <v>4760</v>
      </c>
      <c r="F1543" t="s">
        <v>9779</v>
      </c>
      <c r="G1543" s="11"/>
      <c r="H1543" s="11"/>
    </row>
    <row r="1544" spans="1:8" x14ac:dyDescent="0.2">
      <c r="A1544" t="str">
        <f t="shared" si="25"/>
        <v>RVR05AMUS (AMU)</v>
      </c>
      <c r="B1544" t="s">
        <v>93</v>
      </c>
      <c r="C1544" t="s">
        <v>9756</v>
      </c>
      <c r="D1544" t="s">
        <v>4759</v>
      </c>
      <c r="E1544" t="s">
        <v>4760</v>
      </c>
      <c r="F1544" t="s">
        <v>9780</v>
      </c>
      <c r="G1544" s="11"/>
      <c r="H1544" s="11"/>
    </row>
    <row r="1545" spans="1:8" x14ac:dyDescent="0.2">
      <c r="A1545" t="str">
        <f t="shared" si="25"/>
        <v>RVR05B1 (Whitfield Unit)</v>
      </c>
      <c r="B1545" t="s">
        <v>93</v>
      </c>
      <c r="C1545" t="s">
        <v>9756</v>
      </c>
      <c r="D1545" t="s">
        <v>4759</v>
      </c>
      <c r="E1545" t="s">
        <v>4760</v>
      </c>
      <c r="F1545" t="s">
        <v>9781</v>
      </c>
      <c r="G1545" s="11"/>
      <c r="H1545" s="11"/>
    </row>
    <row r="1546" spans="1:8" x14ac:dyDescent="0.2">
      <c r="A1546" t="str">
        <f t="shared" si="25"/>
        <v>RVR05B5M (B5 Medical)</v>
      </c>
      <c r="B1546" t="s">
        <v>93</v>
      </c>
      <c r="C1546" t="s">
        <v>9756</v>
      </c>
      <c r="D1546" t="s">
        <v>4759</v>
      </c>
      <c r="E1546" t="s">
        <v>4760</v>
      </c>
      <c r="F1546" t="s">
        <v>9782</v>
      </c>
      <c r="G1546" s="11"/>
      <c r="H1546" s="11"/>
    </row>
    <row r="1547" spans="1:8" x14ac:dyDescent="0.2">
      <c r="A1547" t="str">
        <f t="shared" si="25"/>
        <v>RVR05B6SC (Step Closer to Home (B6))</v>
      </c>
      <c r="B1547" t="s">
        <v>93</v>
      </c>
      <c r="C1547" t="s">
        <v>9756</v>
      </c>
      <c r="D1547" t="s">
        <v>4759</v>
      </c>
      <c r="E1547" t="s">
        <v>4760</v>
      </c>
      <c r="F1547" t="s">
        <v>9783</v>
      </c>
      <c r="G1547" s="11"/>
      <c r="H1547" s="11"/>
    </row>
    <row r="1548" spans="1:8" x14ac:dyDescent="0.2">
      <c r="A1548" t="str">
        <f t="shared" si="25"/>
        <v>RVR05BEA1 (Beacon)</v>
      </c>
      <c r="B1548" t="s">
        <v>93</v>
      </c>
      <c r="C1548" t="s">
        <v>9756</v>
      </c>
      <c r="D1548" t="s">
        <v>4759</v>
      </c>
      <c r="E1548" t="s">
        <v>4760</v>
      </c>
      <c r="F1548" t="s">
        <v>9784</v>
      </c>
      <c r="G1548" s="11"/>
      <c r="H1548" s="11"/>
    </row>
    <row r="1549" spans="1:8" x14ac:dyDescent="0.2">
      <c r="A1549" t="str">
        <f t="shared" si="25"/>
        <v>RVR05C3 (C3 Stroke Unit)</v>
      </c>
      <c r="B1549" t="s">
        <v>93</v>
      </c>
      <c r="C1549" t="s">
        <v>9756</v>
      </c>
      <c r="D1549" t="s">
        <v>4759</v>
      </c>
      <c r="E1549" t="s">
        <v>4760</v>
      </c>
      <c r="F1549" t="s">
        <v>9785</v>
      </c>
      <c r="G1549" s="11"/>
      <c r="H1549" s="11"/>
    </row>
    <row r="1550" spans="1:8" x14ac:dyDescent="0.2">
      <c r="A1550" t="str">
        <f t="shared" si="25"/>
        <v>RVR05C4 (C4)</v>
      </c>
      <c r="B1550" t="s">
        <v>93</v>
      </c>
      <c r="C1550" t="s">
        <v>9756</v>
      </c>
      <c r="D1550" t="s">
        <v>4759</v>
      </c>
      <c r="E1550" t="s">
        <v>4760</v>
      </c>
      <c r="F1550" t="s">
        <v>9786</v>
      </c>
      <c r="G1550" s="11"/>
      <c r="H1550" s="11"/>
    </row>
    <row r="1551" spans="1:8" x14ac:dyDescent="0.2">
      <c r="A1551" t="str">
        <f t="shared" si="25"/>
        <v>RVR05C6 (C6)</v>
      </c>
      <c r="B1551" t="s">
        <v>93</v>
      </c>
      <c r="C1551" t="s">
        <v>9756</v>
      </c>
      <c r="D1551" t="s">
        <v>4759</v>
      </c>
      <c r="E1551" t="s">
        <v>4760</v>
      </c>
      <c r="F1551" t="s">
        <v>9787</v>
      </c>
      <c r="G1551" s="11"/>
      <c r="H1551" s="11"/>
    </row>
    <row r="1552" spans="1:8" x14ac:dyDescent="0.2">
      <c r="A1552" t="str">
        <f t="shared" si="25"/>
        <v>RVR05FDMS (Frank Deas Medical Short Stay Unit)</v>
      </c>
      <c r="B1552" t="s">
        <v>93</v>
      </c>
      <c r="C1552" t="s">
        <v>9756</v>
      </c>
      <c r="D1552" t="s">
        <v>4759</v>
      </c>
      <c r="E1552" t="s">
        <v>4760</v>
      </c>
      <c r="F1552" t="s">
        <v>9788</v>
      </c>
      <c r="G1552" s="11"/>
      <c r="H1552" s="11"/>
    </row>
    <row r="1553" spans="1:8" x14ac:dyDescent="0.2">
      <c r="A1553" t="str">
        <f t="shared" si="25"/>
        <v>RVR05FDWF (Frank Deas Frailty)</v>
      </c>
      <c r="B1553" t="s">
        <v>93</v>
      </c>
      <c r="C1553" t="s">
        <v>9756</v>
      </c>
      <c r="D1553" t="s">
        <v>4759</v>
      </c>
      <c r="E1553" t="s">
        <v>4760</v>
      </c>
      <c r="F1553" t="s">
        <v>9789</v>
      </c>
      <c r="G1553" s="11"/>
      <c r="H1553" s="11"/>
    </row>
    <row r="1554" spans="1:8" x14ac:dyDescent="0.2">
      <c r="A1554" t="str">
        <f t="shared" si="25"/>
        <v>RVR05HS (Harry Secombe)</v>
      </c>
      <c r="B1554" t="s">
        <v>93</v>
      </c>
      <c r="C1554" t="s">
        <v>9756</v>
      </c>
      <c r="D1554" t="s">
        <v>4759</v>
      </c>
      <c r="E1554" t="s">
        <v>4760</v>
      </c>
      <c r="F1554" t="s">
        <v>9790</v>
      </c>
      <c r="G1554" s="11"/>
      <c r="H1554" s="11"/>
    </row>
    <row r="1555" spans="1:8" x14ac:dyDescent="0.2">
      <c r="A1555" t="str">
        <f t="shared" si="25"/>
        <v>RVR05M2 (M2)</v>
      </c>
      <c r="B1555" t="s">
        <v>93</v>
      </c>
      <c r="C1555" t="s">
        <v>9756</v>
      </c>
      <c r="D1555" t="s">
        <v>4759</v>
      </c>
      <c r="E1555" t="s">
        <v>4760</v>
      </c>
      <c r="F1555" t="s">
        <v>9791</v>
      </c>
      <c r="G1555" s="11"/>
      <c r="H1555" s="11"/>
    </row>
    <row r="1556" spans="1:8" x14ac:dyDescent="0.2">
      <c r="A1556" t="str">
        <f t="shared" si="25"/>
        <v>RVR05MAT (Maternity Ward)</v>
      </c>
      <c r="B1556" t="s">
        <v>93</v>
      </c>
      <c r="C1556" t="s">
        <v>9756</v>
      </c>
      <c r="D1556" t="s">
        <v>4759</v>
      </c>
      <c r="E1556" t="s">
        <v>4760</v>
      </c>
      <c r="F1556" t="s">
        <v>9792</v>
      </c>
      <c r="G1556" s="11"/>
      <c r="H1556" s="11"/>
    </row>
    <row r="1557" spans="1:8" x14ac:dyDescent="0.2">
      <c r="A1557" t="str">
        <f t="shared" si="25"/>
        <v>RVR05MMWS (Mary Moore (Surgical))</v>
      </c>
      <c r="B1557" t="s">
        <v>93</v>
      </c>
      <c r="C1557" t="s">
        <v>9756</v>
      </c>
      <c r="D1557" t="s">
        <v>4759</v>
      </c>
      <c r="E1557" t="s">
        <v>4760</v>
      </c>
      <c r="F1557" t="s">
        <v>9793</v>
      </c>
      <c r="G1557" s="11"/>
      <c r="H1557" s="11"/>
    </row>
    <row r="1558" spans="1:8" x14ac:dyDescent="0.2">
      <c r="A1558" t="str">
        <f t="shared" si="25"/>
        <v>RVR05NNU (Neonatal Unit)</v>
      </c>
      <c r="B1558" t="s">
        <v>93</v>
      </c>
      <c r="C1558" t="s">
        <v>9756</v>
      </c>
      <c r="D1558" t="s">
        <v>4759</v>
      </c>
      <c r="E1558" t="s">
        <v>4760</v>
      </c>
      <c r="F1558" t="s">
        <v>9794</v>
      </c>
      <c r="G1558" s="11"/>
      <c r="H1558" s="11"/>
    </row>
    <row r="1559" spans="1:8" x14ac:dyDescent="0.2">
      <c r="A1559" t="str">
        <f t="shared" si="25"/>
        <v>RVR05QM2 (QM2)</v>
      </c>
      <c r="B1559" t="s">
        <v>93</v>
      </c>
      <c r="C1559" t="s">
        <v>9756</v>
      </c>
      <c r="D1559" t="s">
        <v>4759</v>
      </c>
      <c r="E1559" t="s">
        <v>4760</v>
      </c>
      <c r="F1559" t="s">
        <v>9795</v>
      </c>
      <c r="G1559" s="11"/>
      <c r="H1559" s="11"/>
    </row>
    <row r="1560" spans="1:8" x14ac:dyDescent="0.2">
      <c r="A1560" t="str">
        <f t="shared" si="25"/>
        <v>RVR05RB (Richard Bright)</v>
      </c>
      <c r="B1560" t="s">
        <v>93</v>
      </c>
      <c r="C1560" t="s">
        <v>9756</v>
      </c>
      <c r="D1560" t="s">
        <v>4759</v>
      </c>
      <c r="E1560" t="s">
        <v>4760</v>
      </c>
      <c r="F1560" t="s">
        <v>9796</v>
      </c>
      <c r="G1560" s="11"/>
      <c r="H1560" s="11"/>
    </row>
    <row r="1561" spans="1:8" x14ac:dyDescent="0.2">
      <c r="A1561" t="str">
        <f t="shared" si="25"/>
        <v>RVR05SCCU (Coronary Care Unit)</v>
      </c>
      <c r="B1561" t="s">
        <v>93</v>
      </c>
      <c r="C1561" t="s">
        <v>9756</v>
      </c>
      <c r="D1561" t="s">
        <v>4759</v>
      </c>
      <c r="E1561" t="s">
        <v>4760</v>
      </c>
      <c r="F1561" t="s">
        <v>9797</v>
      </c>
      <c r="G1561" s="11"/>
      <c r="H1561" s="11"/>
    </row>
    <row r="1562" spans="1:8" x14ac:dyDescent="0.2">
      <c r="A1562" t="str">
        <f t="shared" si="25"/>
        <v>RVR05SITU (ITU/HDU)</v>
      </c>
      <c r="B1562" t="s">
        <v>93</v>
      </c>
      <c r="C1562" t="s">
        <v>9756</v>
      </c>
      <c r="D1562" t="s">
        <v>4759</v>
      </c>
      <c r="E1562" t="s">
        <v>4760</v>
      </c>
      <c r="F1562" t="s">
        <v>9798</v>
      </c>
      <c r="G1562" s="11"/>
      <c r="H1562" s="11"/>
    </row>
    <row r="1563" spans="1:8" x14ac:dyDescent="0.2">
      <c r="A1563" t="str">
        <f t="shared" si="25"/>
        <v>RVR60New Epsom and Ewell Community Hospital</v>
      </c>
      <c r="B1563" t="s">
        <v>93</v>
      </c>
      <c r="C1563" t="s">
        <v>9756</v>
      </c>
      <c r="D1563" t="s">
        <v>4762</v>
      </c>
      <c r="E1563" t="s">
        <v>4763</v>
      </c>
      <c r="F1563" t="s">
        <v>9799</v>
      </c>
      <c r="G1563" s="11"/>
      <c r="H1563" s="11"/>
    </row>
    <row r="1564" spans="1:8" x14ac:dyDescent="0.2">
      <c r="A1564" t="str">
        <f t="shared" si="25"/>
        <v>R1LK9Alpine</v>
      </c>
      <c r="B1564" t="s">
        <v>94</v>
      </c>
      <c r="C1564" t="s">
        <v>9800</v>
      </c>
      <c r="D1564" t="s">
        <v>773</v>
      </c>
      <c r="E1564" t="s">
        <v>774</v>
      </c>
      <c r="F1564" t="s">
        <v>9801</v>
      </c>
      <c r="G1564" s="11"/>
      <c r="H1564" s="11"/>
    </row>
    <row r="1565" spans="1:8" x14ac:dyDescent="0.2">
      <c r="A1565" t="str">
        <f t="shared" si="25"/>
        <v>R1LK9Aurora</v>
      </c>
      <c r="B1565" t="s">
        <v>94</v>
      </c>
      <c r="C1565" t="s">
        <v>9800</v>
      </c>
      <c r="D1565" t="s">
        <v>773</v>
      </c>
      <c r="E1565" t="s">
        <v>774</v>
      </c>
      <c r="F1565" t="s">
        <v>9802</v>
      </c>
      <c r="G1565" s="11"/>
      <c r="H1565" s="11"/>
    </row>
    <row r="1566" spans="1:8" x14ac:dyDescent="0.2">
      <c r="A1566" t="str">
        <f t="shared" si="25"/>
        <v>R1LK9Causeway</v>
      </c>
      <c r="B1566" t="s">
        <v>94</v>
      </c>
      <c r="C1566" t="s">
        <v>9800</v>
      </c>
      <c r="D1566" t="s">
        <v>773</v>
      </c>
      <c r="E1566" t="s">
        <v>774</v>
      </c>
      <c r="F1566" t="s">
        <v>9803</v>
      </c>
      <c r="G1566" s="11"/>
      <c r="H1566" s="11"/>
    </row>
    <row r="1567" spans="1:8" x14ac:dyDescent="0.2">
      <c r="A1567" t="str">
        <f t="shared" si="25"/>
        <v>R1LK9Dune</v>
      </c>
      <c r="B1567" t="s">
        <v>94</v>
      </c>
      <c r="C1567" t="s">
        <v>9800</v>
      </c>
      <c r="D1567" t="s">
        <v>773</v>
      </c>
      <c r="E1567" t="s">
        <v>774</v>
      </c>
      <c r="F1567" t="s">
        <v>9804</v>
      </c>
      <c r="G1567" s="11"/>
      <c r="H1567" s="11"/>
    </row>
    <row r="1568" spans="1:8" x14ac:dyDescent="0.2">
      <c r="A1568" t="str">
        <f t="shared" si="25"/>
        <v>R1LK9Forest</v>
      </c>
      <c r="B1568" t="s">
        <v>94</v>
      </c>
      <c r="C1568" t="s">
        <v>9800</v>
      </c>
      <c r="D1568" t="s">
        <v>773</v>
      </c>
      <c r="E1568" t="s">
        <v>774</v>
      </c>
      <c r="F1568" t="s">
        <v>9805</v>
      </c>
      <c r="G1568" s="11"/>
      <c r="H1568" s="11"/>
    </row>
    <row r="1569" spans="1:8" x14ac:dyDescent="0.2">
      <c r="A1569" t="str">
        <f t="shared" si="25"/>
        <v>R1LK9Fuji</v>
      </c>
      <c r="B1569" t="s">
        <v>94</v>
      </c>
      <c r="C1569" t="s">
        <v>9800</v>
      </c>
      <c r="D1569" t="s">
        <v>773</v>
      </c>
      <c r="E1569" t="s">
        <v>774</v>
      </c>
      <c r="F1569" t="s">
        <v>9806</v>
      </c>
      <c r="G1569" s="11"/>
      <c r="H1569" s="11"/>
    </row>
    <row r="1570" spans="1:8" x14ac:dyDescent="0.2">
      <c r="A1570" t="str">
        <f t="shared" si="25"/>
        <v>R1LK9Lagoon</v>
      </c>
      <c r="B1570" t="s">
        <v>94</v>
      </c>
      <c r="C1570" t="s">
        <v>9800</v>
      </c>
      <c r="D1570" t="s">
        <v>773</v>
      </c>
      <c r="E1570" t="s">
        <v>774</v>
      </c>
      <c r="F1570" t="s">
        <v>9807</v>
      </c>
      <c r="G1570" s="11"/>
      <c r="H1570" s="11"/>
    </row>
    <row r="1571" spans="1:8" x14ac:dyDescent="0.2">
      <c r="A1571" t="str">
        <f t="shared" si="25"/>
        <v>R1LAHChristopher   PICU</v>
      </c>
      <c r="B1571" t="s">
        <v>94</v>
      </c>
      <c r="C1571" t="s">
        <v>9800</v>
      </c>
      <c r="D1571" t="s">
        <v>775</v>
      </c>
      <c r="E1571" t="s">
        <v>776</v>
      </c>
      <c r="F1571" t="s">
        <v>9808</v>
      </c>
      <c r="G1571" s="11"/>
      <c r="H1571" s="11"/>
    </row>
    <row r="1572" spans="1:8" x14ac:dyDescent="0.2">
      <c r="A1572" t="str">
        <f t="shared" si="25"/>
        <v>R1LAHEdward House</v>
      </c>
      <c r="B1572" t="s">
        <v>94</v>
      </c>
      <c r="C1572" t="s">
        <v>9800</v>
      </c>
      <c r="D1572" t="s">
        <v>775</v>
      </c>
      <c r="E1572" t="s">
        <v>776</v>
      </c>
      <c r="F1572" t="s">
        <v>9809</v>
      </c>
      <c r="G1572" s="11"/>
      <c r="H1572" s="12"/>
    </row>
    <row r="1573" spans="1:8" x14ac:dyDescent="0.2">
      <c r="A1573" t="str">
        <f t="shared" si="25"/>
        <v>R1LAHFinchingfield</v>
      </c>
      <c r="B1573" t="s">
        <v>94</v>
      </c>
      <c r="C1573" t="s">
        <v>9800</v>
      </c>
      <c r="D1573" t="s">
        <v>775</v>
      </c>
      <c r="E1573" t="s">
        <v>776</v>
      </c>
      <c r="F1573" t="s">
        <v>9810</v>
      </c>
      <c r="G1573" s="11"/>
      <c r="H1573" s="12"/>
    </row>
    <row r="1574" spans="1:8" x14ac:dyDescent="0.2">
      <c r="A1574" t="str">
        <f t="shared" si="25"/>
        <v>R1LAHGalleywood</v>
      </c>
      <c r="B1574" t="s">
        <v>94</v>
      </c>
      <c r="C1574" t="s">
        <v>9800</v>
      </c>
      <c r="D1574" t="s">
        <v>775</v>
      </c>
      <c r="E1574" t="s">
        <v>776</v>
      </c>
      <c r="F1574" t="s">
        <v>9811</v>
      </c>
      <c r="G1574" s="11"/>
      <c r="H1574" s="12"/>
    </row>
    <row r="1575" spans="1:8" x14ac:dyDescent="0.2">
      <c r="A1575" t="str">
        <f t="shared" si="25"/>
        <v>R1LAHRainbow Mother &amp; Baby</v>
      </c>
      <c r="B1575" t="s">
        <v>94</v>
      </c>
      <c r="C1575" t="s">
        <v>9800</v>
      </c>
      <c r="D1575" t="s">
        <v>775</v>
      </c>
      <c r="E1575" t="s">
        <v>776</v>
      </c>
      <c r="F1575" t="s">
        <v>9812</v>
      </c>
      <c r="G1575" s="11"/>
      <c r="H1575" s="12"/>
    </row>
    <row r="1576" spans="1:8" x14ac:dyDescent="0.2">
      <c r="A1576" t="str">
        <f t="shared" si="25"/>
        <v>R1LE2Peter Bruff</v>
      </c>
      <c r="B1576" t="s">
        <v>94</v>
      </c>
      <c r="C1576" t="s">
        <v>9800</v>
      </c>
      <c r="D1576" t="s">
        <v>777</v>
      </c>
      <c r="E1576" t="s">
        <v>778</v>
      </c>
      <c r="F1576" t="s">
        <v>9813</v>
      </c>
      <c r="G1576" s="11"/>
      <c r="H1576" s="12"/>
    </row>
    <row r="1577" spans="1:8" x14ac:dyDescent="0.2">
      <c r="A1577" t="str">
        <f t="shared" si="25"/>
        <v>R1LE2Tower</v>
      </c>
      <c r="B1577" t="s">
        <v>94</v>
      </c>
      <c r="C1577" t="s">
        <v>9800</v>
      </c>
      <c r="D1577" t="s">
        <v>777</v>
      </c>
      <c r="E1577" t="s">
        <v>778</v>
      </c>
      <c r="F1577" t="s">
        <v>9814</v>
      </c>
      <c r="G1577" s="11"/>
      <c r="H1577" s="12"/>
    </row>
    <row r="1578" spans="1:8" x14ac:dyDescent="0.2">
      <c r="A1578" t="str">
        <f t="shared" si="25"/>
        <v>R1LD6Bernard</v>
      </c>
      <c r="B1578" t="s">
        <v>94</v>
      </c>
      <c r="C1578" t="s">
        <v>9800</v>
      </c>
      <c r="D1578" t="s">
        <v>781</v>
      </c>
      <c r="E1578" t="s">
        <v>782</v>
      </c>
      <c r="F1578" t="s">
        <v>9815</v>
      </c>
      <c r="G1578" s="11"/>
      <c r="H1578" s="12"/>
    </row>
    <row r="1579" spans="1:8" x14ac:dyDescent="0.2">
      <c r="A1579" t="str">
        <f t="shared" si="25"/>
        <v>R1LD6Henneage</v>
      </c>
      <c r="B1579" t="s">
        <v>94</v>
      </c>
      <c r="C1579" t="s">
        <v>9800</v>
      </c>
      <c r="D1579" t="s">
        <v>781</v>
      </c>
      <c r="E1579" t="s">
        <v>782</v>
      </c>
      <c r="F1579" t="s">
        <v>9816</v>
      </c>
      <c r="G1579" s="11"/>
      <c r="H1579" s="12"/>
    </row>
    <row r="1580" spans="1:8" x14ac:dyDescent="0.2">
      <c r="A1580" t="str">
        <f t="shared" si="25"/>
        <v>R1LAT439 Ipswich Road</v>
      </c>
      <c r="B1580" t="s">
        <v>94</v>
      </c>
      <c r="C1580" t="s">
        <v>9800</v>
      </c>
      <c r="D1580" t="s">
        <v>783</v>
      </c>
      <c r="E1580" t="s">
        <v>784</v>
      </c>
      <c r="F1580" t="s">
        <v>9817</v>
      </c>
      <c r="G1580" s="11"/>
      <c r="H1580" s="12"/>
    </row>
    <row r="1581" spans="1:8" x14ac:dyDescent="0.2">
      <c r="A1581" t="str">
        <f t="shared" ref="A1581:A1644" si="26">CONCATENATE(D1581,F1581)</f>
        <v>R1LE1Ardleigh</v>
      </c>
      <c r="B1581" t="s">
        <v>94</v>
      </c>
      <c r="C1581" t="s">
        <v>9800</v>
      </c>
      <c r="D1581" t="s">
        <v>785</v>
      </c>
      <c r="E1581" t="s">
        <v>786</v>
      </c>
      <c r="F1581" t="s">
        <v>9818</v>
      </c>
      <c r="G1581" s="11"/>
      <c r="H1581" s="12"/>
    </row>
    <row r="1582" spans="1:8" x14ac:dyDescent="0.2">
      <c r="A1582" t="str">
        <f t="shared" si="26"/>
        <v>R1LE1Gosfield</v>
      </c>
      <c r="B1582" t="s">
        <v>94</v>
      </c>
      <c r="C1582" t="s">
        <v>9800</v>
      </c>
      <c r="D1582" t="s">
        <v>785</v>
      </c>
      <c r="E1582" t="s">
        <v>786</v>
      </c>
      <c r="F1582" t="s">
        <v>9819</v>
      </c>
      <c r="G1582" s="11"/>
      <c r="H1582" s="12"/>
    </row>
    <row r="1583" spans="1:8" x14ac:dyDescent="0.2">
      <c r="A1583" t="str">
        <f t="shared" si="26"/>
        <v>R1L0GLarkwood</v>
      </c>
      <c r="B1583" t="s">
        <v>94</v>
      </c>
      <c r="C1583" t="s">
        <v>9800</v>
      </c>
      <c r="D1583" t="s">
        <v>14601</v>
      </c>
      <c r="E1583" t="s">
        <v>14602</v>
      </c>
      <c r="F1583" t="s">
        <v>9828</v>
      </c>
      <c r="G1583" s="11"/>
      <c r="H1583" s="12"/>
    </row>
    <row r="1584" spans="1:8" x14ac:dyDescent="0.2">
      <c r="A1584" t="str">
        <f t="shared" si="26"/>
        <v>R1L0GLongview</v>
      </c>
      <c r="B1584" t="s">
        <v>94</v>
      </c>
      <c r="C1584" t="s">
        <v>9800</v>
      </c>
      <c r="D1584" t="s">
        <v>14601</v>
      </c>
      <c r="E1584" t="s">
        <v>14602</v>
      </c>
      <c r="F1584" t="s">
        <v>9829</v>
      </c>
      <c r="G1584" s="11"/>
      <c r="H1584" s="12"/>
    </row>
    <row r="1585" spans="1:8" x14ac:dyDescent="0.2">
      <c r="A1585" t="str">
        <f t="shared" si="26"/>
        <v>R1L90Cumberlege Centre</v>
      </c>
      <c r="B1585" t="s">
        <v>94</v>
      </c>
      <c r="C1585" t="s">
        <v>9800</v>
      </c>
      <c r="D1585" t="s">
        <v>787</v>
      </c>
      <c r="E1585" t="s">
        <v>788</v>
      </c>
      <c r="F1585" t="s">
        <v>9820</v>
      </c>
      <c r="G1585" s="11"/>
      <c r="H1585" s="12"/>
    </row>
    <row r="1586" spans="1:8" x14ac:dyDescent="0.2">
      <c r="A1586" t="str">
        <f t="shared" si="26"/>
        <v>R1LPAChelmer</v>
      </c>
      <c r="B1586" t="s">
        <v>94</v>
      </c>
      <c r="C1586" t="s">
        <v>9800</v>
      </c>
      <c r="D1586" t="s">
        <v>789</v>
      </c>
      <c r="E1586" t="s">
        <v>790</v>
      </c>
      <c r="F1586" t="s">
        <v>8621</v>
      </c>
      <c r="G1586" s="11"/>
      <c r="H1586" s="12"/>
    </row>
    <row r="1587" spans="1:8" x14ac:dyDescent="0.2">
      <c r="A1587" t="str">
        <f t="shared" si="26"/>
        <v>R1LPAStort</v>
      </c>
      <c r="B1587" t="s">
        <v>94</v>
      </c>
      <c r="C1587" t="s">
        <v>9800</v>
      </c>
      <c r="D1587" t="s">
        <v>789</v>
      </c>
      <c r="E1587" t="s">
        <v>790</v>
      </c>
      <c r="F1587" t="s">
        <v>9821</v>
      </c>
      <c r="G1587" s="11"/>
      <c r="H1587" s="12"/>
    </row>
    <row r="1588" spans="1:8" x14ac:dyDescent="0.2">
      <c r="A1588" t="str">
        <f t="shared" si="26"/>
        <v>R1L40Assessment Unit - Basildon</v>
      </c>
      <c r="B1588" t="s">
        <v>94</v>
      </c>
      <c r="C1588" t="s">
        <v>9800</v>
      </c>
      <c r="D1588" t="s">
        <v>793</v>
      </c>
      <c r="E1588" t="s">
        <v>794</v>
      </c>
      <c r="F1588" t="s">
        <v>9822</v>
      </c>
      <c r="G1588" s="11"/>
      <c r="H1588" s="12"/>
    </row>
    <row r="1589" spans="1:8" x14ac:dyDescent="0.2">
      <c r="A1589" t="str">
        <f t="shared" si="26"/>
        <v>R1L40Gloucester</v>
      </c>
      <c r="B1589" t="s">
        <v>94</v>
      </c>
      <c r="C1589" t="s">
        <v>9800</v>
      </c>
      <c r="D1589" t="s">
        <v>793</v>
      </c>
      <c r="E1589" t="s">
        <v>794</v>
      </c>
      <c r="F1589" t="s">
        <v>9823</v>
      </c>
      <c r="G1589" s="11"/>
      <c r="H1589" s="12"/>
    </row>
    <row r="1590" spans="1:8" x14ac:dyDescent="0.2">
      <c r="A1590" t="str">
        <f t="shared" si="26"/>
        <v>R1L40Grangewater</v>
      </c>
      <c r="B1590" t="s">
        <v>94</v>
      </c>
      <c r="C1590" t="s">
        <v>9800</v>
      </c>
      <c r="D1590" t="s">
        <v>793</v>
      </c>
      <c r="E1590" t="s">
        <v>794</v>
      </c>
      <c r="F1590" t="s">
        <v>9824</v>
      </c>
      <c r="G1590" s="11"/>
      <c r="H1590" s="12"/>
    </row>
    <row r="1591" spans="1:8" x14ac:dyDescent="0.2">
      <c r="A1591" t="str">
        <f t="shared" si="26"/>
        <v>R1L40Hadleigh Unit</v>
      </c>
      <c r="B1591" t="s">
        <v>94</v>
      </c>
      <c r="C1591" t="s">
        <v>9800</v>
      </c>
      <c r="D1591" t="s">
        <v>793</v>
      </c>
      <c r="E1591" t="s">
        <v>794</v>
      </c>
      <c r="F1591" t="s">
        <v>9825</v>
      </c>
      <c r="G1591" s="11"/>
      <c r="H1591" s="12"/>
    </row>
    <row r="1592" spans="1:8" x14ac:dyDescent="0.2">
      <c r="A1592" t="str">
        <f t="shared" si="26"/>
        <v>R1L40Thorpe</v>
      </c>
      <c r="B1592" t="s">
        <v>94</v>
      </c>
      <c r="C1592" t="s">
        <v>9800</v>
      </c>
      <c r="D1592" t="s">
        <v>793</v>
      </c>
      <c r="E1592" t="s">
        <v>794</v>
      </c>
      <c r="F1592" t="s">
        <v>9826</v>
      </c>
      <c r="G1592" s="11"/>
      <c r="H1592" s="12"/>
    </row>
    <row r="1593" spans="1:8" x14ac:dyDescent="0.2">
      <c r="A1593" t="str">
        <f t="shared" si="26"/>
        <v>R1L65Mountnessing Ct</v>
      </c>
      <c r="B1593" t="s">
        <v>94</v>
      </c>
      <c r="C1593" t="s">
        <v>9800</v>
      </c>
      <c r="D1593" t="s">
        <v>795</v>
      </c>
      <c r="E1593" t="s">
        <v>796</v>
      </c>
      <c r="F1593" t="s">
        <v>9827</v>
      </c>
      <c r="G1593" s="11"/>
      <c r="H1593" s="12"/>
    </row>
    <row r="1594" spans="1:8" x14ac:dyDescent="0.2">
      <c r="A1594" t="str">
        <f t="shared" si="26"/>
        <v>R1L22Larkwood</v>
      </c>
      <c r="B1594" t="s">
        <v>94</v>
      </c>
      <c r="C1594" t="s">
        <v>9800</v>
      </c>
      <c r="D1594" t="s">
        <v>797</v>
      </c>
      <c r="E1594" t="s">
        <v>798</v>
      </c>
      <c r="F1594" t="s">
        <v>9828</v>
      </c>
      <c r="G1594" s="11"/>
      <c r="H1594" s="12"/>
    </row>
    <row r="1595" spans="1:8" x14ac:dyDescent="0.2">
      <c r="A1595" t="str">
        <f t="shared" si="26"/>
        <v>R1L22Longview</v>
      </c>
      <c r="B1595" t="s">
        <v>94</v>
      </c>
      <c r="C1595" t="s">
        <v>9800</v>
      </c>
      <c r="D1595" t="s">
        <v>797</v>
      </c>
      <c r="E1595" t="s">
        <v>798</v>
      </c>
      <c r="F1595" t="s">
        <v>9829</v>
      </c>
      <c r="G1595" s="11"/>
      <c r="H1595" s="12"/>
    </row>
    <row r="1596" spans="1:8" x14ac:dyDescent="0.2">
      <c r="A1596" t="str">
        <f t="shared" si="26"/>
        <v>R1L31Robin Pinto Unit</v>
      </c>
      <c r="B1596" t="s">
        <v>94</v>
      </c>
      <c r="C1596" t="s">
        <v>9800</v>
      </c>
      <c r="D1596" t="s">
        <v>799</v>
      </c>
      <c r="E1596" t="s">
        <v>800</v>
      </c>
      <c r="F1596" t="s">
        <v>9830</v>
      </c>
      <c r="G1596" s="11"/>
      <c r="H1596" s="12"/>
    </row>
    <row r="1597" spans="1:8" x14ac:dyDescent="0.2">
      <c r="A1597" t="str">
        <f t="shared" si="26"/>
        <v>R1L10Beech - Rochford</v>
      </c>
      <c r="B1597" t="s">
        <v>94</v>
      </c>
      <c r="C1597" t="s">
        <v>9800</v>
      </c>
      <c r="D1597" t="s">
        <v>801</v>
      </c>
      <c r="E1597" t="s">
        <v>802</v>
      </c>
      <c r="F1597" t="s">
        <v>9831</v>
      </c>
      <c r="G1597" s="11"/>
      <c r="H1597" s="11"/>
    </row>
    <row r="1598" spans="1:8" x14ac:dyDescent="0.2">
      <c r="A1598" t="str">
        <f t="shared" si="26"/>
        <v>R1L10CedarWillow</v>
      </c>
      <c r="B1598" t="s">
        <v>94</v>
      </c>
      <c r="C1598" t="s">
        <v>9800</v>
      </c>
      <c r="D1598" t="s">
        <v>801</v>
      </c>
      <c r="E1598" t="s">
        <v>802</v>
      </c>
      <c r="F1598" t="s">
        <v>9832</v>
      </c>
      <c r="G1598" s="11"/>
      <c r="H1598" s="11"/>
    </row>
    <row r="1599" spans="1:8" x14ac:dyDescent="0.2">
      <c r="A1599" t="str">
        <f t="shared" si="26"/>
        <v>R1L10Clifton Lodge</v>
      </c>
      <c r="B1599" t="s">
        <v>94</v>
      </c>
      <c r="C1599" t="s">
        <v>9800</v>
      </c>
      <c r="D1599" t="s">
        <v>801</v>
      </c>
      <c r="E1599" t="s">
        <v>802</v>
      </c>
      <c r="F1599" t="s">
        <v>9833</v>
      </c>
      <c r="G1599" s="11"/>
      <c r="H1599" s="11"/>
    </row>
    <row r="1600" spans="1:8" x14ac:dyDescent="0.2">
      <c r="A1600" t="str">
        <f t="shared" si="26"/>
        <v>R1L10Kelvedon</v>
      </c>
      <c r="B1600" t="s">
        <v>94</v>
      </c>
      <c r="C1600" t="s">
        <v>9800</v>
      </c>
      <c r="D1600" t="s">
        <v>801</v>
      </c>
      <c r="E1600" t="s">
        <v>802</v>
      </c>
      <c r="F1600" t="s">
        <v>9834</v>
      </c>
      <c r="G1600" s="11"/>
      <c r="H1600" s="11"/>
    </row>
    <row r="1601" spans="1:8" x14ac:dyDescent="0.2">
      <c r="A1601" t="str">
        <f t="shared" si="26"/>
        <v>R1L10Poplar Ward - Rochford</v>
      </c>
      <c r="B1601" t="s">
        <v>94</v>
      </c>
      <c r="C1601" t="s">
        <v>9800</v>
      </c>
      <c r="D1601" t="s">
        <v>801</v>
      </c>
      <c r="E1601" t="s">
        <v>802</v>
      </c>
      <c r="F1601" t="s">
        <v>9835</v>
      </c>
      <c r="G1601" s="11"/>
      <c r="H1601" s="11"/>
    </row>
    <row r="1602" spans="1:8" x14ac:dyDescent="0.2">
      <c r="A1602" t="str">
        <f t="shared" si="26"/>
        <v>R1L10Rawreth Court</v>
      </c>
      <c r="B1602" t="s">
        <v>94</v>
      </c>
      <c r="C1602" t="s">
        <v>9800</v>
      </c>
      <c r="D1602" t="s">
        <v>801</v>
      </c>
      <c r="E1602" t="s">
        <v>802</v>
      </c>
      <c r="F1602" t="s">
        <v>9836</v>
      </c>
      <c r="G1602" s="11"/>
      <c r="H1602" s="11"/>
    </row>
    <row r="1603" spans="1:8" x14ac:dyDescent="0.2">
      <c r="A1603" t="str">
        <f t="shared" si="26"/>
        <v>R1LTHAvocet Ward</v>
      </c>
      <c r="B1603" t="s">
        <v>94</v>
      </c>
      <c r="C1603" t="s">
        <v>9800</v>
      </c>
      <c r="D1603" t="s">
        <v>803</v>
      </c>
      <c r="E1603" t="s">
        <v>804</v>
      </c>
      <c r="F1603" t="s">
        <v>9837</v>
      </c>
      <c r="G1603" s="11"/>
      <c r="H1603" s="11"/>
    </row>
    <row r="1604" spans="1:8" x14ac:dyDescent="0.2">
      <c r="A1604" t="str">
        <f t="shared" si="26"/>
        <v>R1LT1Beech - St Margarets</v>
      </c>
      <c r="B1604" t="s">
        <v>94</v>
      </c>
      <c r="C1604" t="s">
        <v>9800</v>
      </c>
      <c r="D1604" t="s">
        <v>805</v>
      </c>
      <c r="E1604" t="s">
        <v>806</v>
      </c>
      <c r="F1604" t="s">
        <v>9838</v>
      </c>
      <c r="G1604" s="11"/>
      <c r="H1604" s="11"/>
    </row>
    <row r="1605" spans="1:8" x14ac:dyDescent="0.2">
      <c r="A1605" t="str">
        <f t="shared" si="26"/>
        <v>R1LT1Kitwood</v>
      </c>
      <c r="B1605" t="s">
        <v>94</v>
      </c>
      <c r="C1605" t="s">
        <v>9800</v>
      </c>
      <c r="D1605" t="s">
        <v>805</v>
      </c>
      <c r="E1605" t="s">
        <v>806</v>
      </c>
      <c r="F1605" t="s">
        <v>9839</v>
      </c>
      <c r="G1605" s="11"/>
      <c r="H1605" s="11"/>
    </row>
    <row r="1606" spans="1:8" x14ac:dyDescent="0.2">
      <c r="A1606" t="str">
        <f t="shared" si="26"/>
        <v>R1LT1Plane Ward</v>
      </c>
      <c r="B1606" t="s">
        <v>94</v>
      </c>
      <c r="C1606" t="s">
        <v>9800</v>
      </c>
      <c r="D1606" t="s">
        <v>805</v>
      </c>
      <c r="E1606" t="s">
        <v>806</v>
      </c>
      <c r="F1606" t="s">
        <v>9840</v>
      </c>
      <c r="G1606" s="11"/>
      <c r="H1606" s="11"/>
    </row>
    <row r="1607" spans="1:8" x14ac:dyDescent="0.2">
      <c r="A1607" t="str">
        <f t="shared" si="26"/>
        <v>R1LT1Poplar Ward - St Margarets</v>
      </c>
      <c r="B1607" t="s">
        <v>94</v>
      </c>
      <c r="C1607" t="s">
        <v>9800</v>
      </c>
      <c r="D1607" t="s">
        <v>805</v>
      </c>
      <c r="E1607" t="s">
        <v>806</v>
      </c>
      <c r="F1607" t="s">
        <v>9841</v>
      </c>
      <c r="G1607" s="11"/>
      <c r="H1607" s="11"/>
    </row>
    <row r="1608" spans="1:8" x14ac:dyDescent="0.2">
      <c r="A1608" t="str">
        <f t="shared" si="26"/>
        <v>R1LT1Roding</v>
      </c>
      <c r="B1608" t="s">
        <v>94</v>
      </c>
      <c r="C1608" t="s">
        <v>9800</v>
      </c>
      <c r="D1608" t="s">
        <v>805</v>
      </c>
      <c r="E1608" t="s">
        <v>806</v>
      </c>
      <c r="F1608" t="s">
        <v>8639</v>
      </c>
      <c r="G1608" s="11"/>
      <c r="H1608" s="11"/>
    </row>
    <row r="1609" spans="1:8" x14ac:dyDescent="0.2">
      <c r="A1609" t="str">
        <f t="shared" si="26"/>
        <v>R1L14Ruby</v>
      </c>
      <c r="B1609" t="s">
        <v>94</v>
      </c>
      <c r="C1609" t="s">
        <v>9800</v>
      </c>
      <c r="D1609" t="s">
        <v>807</v>
      </c>
      <c r="E1609" t="s">
        <v>808</v>
      </c>
      <c r="F1609" t="s">
        <v>9842</v>
      </c>
      <c r="G1609" s="11"/>
      <c r="H1609" s="11"/>
    </row>
    <row r="1610" spans="1:8" x14ac:dyDescent="0.2">
      <c r="A1610" t="str">
        <f t="shared" si="26"/>
        <v>R1L14Topaz</v>
      </c>
      <c r="B1610" t="s">
        <v>94</v>
      </c>
      <c r="C1610" t="s">
        <v>9800</v>
      </c>
      <c r="D1610" t="s">
        <v>807</v>
      </c>
      <c r="E1610" t="s">
        <v>808</v>
      </c>
      <c r="F1610" t="s">
        <v>9843</v>
      </c>
      <c r="G1610" s="11"/>
      <c r="H1610" s="11"/>
    </row>
    <row r="1611" spans="1:8" x14ac:dyDescent="0.2">
      <c r="A1611" t="str">
        <f t="shared" si="26"/>
        <v>R1L50Meadowview</v>
      </c>
      <c r="B1611" t="s">
        <v>94</v>
      </c>
      <c r="C1611" t="s">
        <v>9800</v>
      </c>
      <c r="D1611" t="s">
        <v>809</v>
      </c>
      <c r="E1611" t="s">
        <v>810</v>
      </c>
      <c r="F1611" t="s">
        <v>9844</v>
      </c>
      <c r="G1611" s="11"/>
      <c r="H1611" s="11"/>
    </row>
    <row r="1612" spans="1:8" x14ac:dyDescent="0.2">
      <c r="A1612" t="str">
        <f t="shared" si="26"/>
        <v>R1LL8Woodlea Clinic</v>
      </c>
      <c r="B1612" t="s">
        <v>94</v>
      </c>
      <c r="C1612" t="s">
        <v>9800</v>
      </c>
      <c r="D1612" t="s">
        <v>811</v>
      </c>
      <c r="E1612" t="s">
        <v>812</v>
      </c>
      <c r="F1612" t="s">
        <v>9845</v>
      </c>
      <c r="G1612" s="11"/>
      <c r="H1612" s="11"/>
    </row>
    <row r="1613" spans="1:8" x14ac:dyDescent="0.2">
      <c r="A1613" t="str">
        <f t="shared" si="26"/>
        <v>RDU01Bourne</v>
      </c>
      <c r="B1613" t="s">
        <v>95</v>
      </c>
      <c r="C1613" t="s">
        <v>9846</v>
      </c>
      <c r="D1613" t="s">
        <v>1267</v>
      </c>
      <c r="E1613" t="s">
        <v>816</v>
      </c>
      <c r="F1613" t="s">
        <v>9847</v>
      </c>
      <c r="G1613" s="11"/>
      <c r="H1613" s="11"/>
    </row>
    <row r="1614" spans="1:8" x14ac:dyDescent="0.2">
      <c r="A1614" t="str">
        <f t="shared" si="26"/>
        <v>RDU01CCU</v>
      </c>
      <c r="B1614" t="s">
        <v>95</v>
      </c>
      <c r="C1614" t="s">
        <v>9846</v>
      </c>
      <c r="D1614" t="s">
        <v>1267</v>
      </c>
      <c r="E1614" t="s">
        <v>816</v>
      </c>
      <c r="F1614" t="s">
        <v>8471</v>
      </c>
      <c r="G1614" s="11"/>
      <c r="H1614" s="11"/>
    </row>
    <row r="1615" spans="1:8" x14ac:dyDescent="0.2">
      <c r="A1615" t="str">
        <f t="shared" si="26"/>
        <v>RDU01CFU</v>
      </c>
      <c r="B1615" t="s">
        <v>95</v>
      </c>
      <c r="C1615" t="s">
        <v>9846</v>
      </c>
      <c r="D1615" t="s">
        <v>1267</v>
      </c>
      <c r="E1615" t="s">
        <v>816</v>
      </c>
      <c r="F1615" t="s">
        <v>9848</v>
      </c>
      <c r="G1615" s="11"/>
      <c r="H1615" s="11"/>
    </row>
    <row r="1616" spans="1:8" x14ac:dyDescent="0.2">
      <c r="A1616" t="str">
        <f t="shared" si="26"/>
        <v>RDU01CLTH</v>
      </c>
      <c r="B1616" t="s">
        <v>95</v>
      </c>
      <c r="C1616" t="s">
        <v>9846</v>
      </c>
      <c r="D1616" t="s">
        <v>1267</v>
      </c>
      <c r="E1616" t="s">
        <v>816</v>
      </c>
      <c r="F1616" t="s">
        <v>9849</v>
      </c>
      <c r="G1616" s="11"/>
      <c r="H1616" s="11"/>
    </row>
    <row r="1617" spans="1:8" x14ac:dyDescent="0.2">
      <c r="A1617" t="str">
        <f t="shared" si="26"/>
        <v>RDU01F1</v>
      </c>
      <c r="B1617" t="s">
        <v>95</v>
      </c>
      <c r="C1617" t="s">
        <v>9846</v>
      </c>
      <c r="D1617" t="s">
        <v>1267</v>
      </c>
      <c r="E1617" t="s">
        <v>816</v>
      </c>
      <c r="F1617" t="s">
        <v>9850</v>
      </c>
      <c r="G1617" s="11"/>
      <c r="H1617" s="11"/>
    </row>
    <row r="1618" spans="1:8" x14ac:dyDescent="0.2">
      <c r="A1618" t="str">
        <f t="shared" si="26"/>
        <v>RDU01F10</v>
      </c>
      <c r="B1618" t="s">
        <v>95</v>
      </c>
      <c r="C1618" t="s">
        <v>9846</v>
      </c>
      <c r="D1618" t="s">
        <v>1267</v>
      </c>
      <c r="E1618" t="s">
        <v>816</v>
      </c>
      <c r="F1618" t="s">
        <v>9851</v>
      </c>
      <c r="G1618" s="11"/>
      <c r="H1618" s="11"/>
    </row>
    <row r="1619" spans="1:8" x14ac:dyDescent="0.2">
      <c r="A1619" t="str">
        <f t="shared" si="26"/>
        <v>RDU01F14</v>
      </c>
      <c r="B1619" t="s">
        <v>95</v>
      </c>
      <c r="C1619" t="s">
        <v>9846</v>
      </c>
      <c r="D1619" t="s">
        <v>1267</v>
      </c>
      <c r="E1619" t="s">
        <v>816</v>
      </c>
      <c r="F1619" t="s">
        <v>9852</v>
      </c>
      <c r="G1619" s="11"/>
      <c r="H1619" s="11"/>
    </row>
    <row r="1620" spans="1:8" x14ac:dyDescent="0.2">
      <c r="A1620" t="str">
        <f t="shared" si="26"/>
        <v>RDU01F15</v>
      </c>
      <c r="B1620" t="s">
        <v>95</v>
      </c>
      <c r="C1620" t="s">
        <v>9846</v>
      </c>
      <c r="D1620" t="s">
        <v>1267</v>
      </c>
      <c r="E1620" t="s">
        <v>816</v>
      </c>
      <c r="F1620" t="s">
        <v>9853</v>
      </c>
      <c r="G1620" s="11"/>
      <c r="H1620" s="11"/>
    </row>
    <row r="1621" spans="1:8" x14ac:dyDescent="0.2">
      <c r="A1621" t="str">
        <f t="shared" si="26"/>
        <v>RDU01F2-Vascular</v>
      </c>
      <c r="B1621" t="s">
        <v>95</v>
      </c>
      <c r="C1621" t="s">
        <v>9846</v>
      </c>
      <c r="D1621" t="s">
        <v>1267</v>
      </c>
      <c r="E1621" t="s">
        <v>816</v>
      </c>
      <c r="F1621" t="s">
        <v>9854</v>
      </c>
      <c r="G1621" s="11"/>
      <c r="H1621" s="11"/>
    </row>
    <row r="1622" spans="1:8" x14ac:dyDescent="0.2">
      <c r="A1622" t="str">
        <f t="shared" si="26"/>
        <v>RDU01F3</v>
      </c>
      <c r="B1622" t="s">
        <v>95</v>
      </c>
      <c r="C1622" t="s">
        <v>9846</v>
      </c>
      <c r="D1622" t="s">
        <v>1267</v>
      </c>
      <c r="E1622" t="s">
        <v>816</v>
      </c>
      <c r="F1622" t="s">
        <v>9855</v>
      </c>
      <c r="G1622" s="11"/>
      <c r="H1622" s="11"/>
    </row>
    <row r="1623" spans="1:8" x14ac:dyDescent="0.2">
      <c r="A1623" t="str">
        <f t="shared" si="26"/>
        <v>RDU01F4</v>
      </c>
      <c r="B1623" t="s">
        <v>95</v>
      </c>
      <c r="C1623" t="s">
        <v>9846</v>
      </c>
      <c r="D1623" t="s">
        <v>1267</v>
      </c>
      <c r="E1623" t="s">
        <v>816</v>
      </c>
      <c r="F1623" t="s">
        <v>9005</v>
      </c>
      <c r="G1623" s="11"/>
      <c r="H1623" s="11"/>
    </row>
    <row r="1624" spans="1:8" x14ac:dyDescent="0.2">
      <c r="A1624" t="str">
        <f t="shared" si="26"/>
        <v>RDU01F5</v>
      </c>
      <c r="B1624" t="s">
        <v>95</v>
      </c>
      <c r="C1624" t="s">
        <v>9846</v>
      </c>
      <c r="D1624" t="s">
        <v>1267</v>
      </c>
      <c r="E1624" t="s">
        <v>816</v>
      </c>
      <c r="F1624" t="s">
        <v>8846</v>
      </c>
      <c r="G1624" s="11"/>
      <c r="H1624" s="11"/>
    </row>
    <row r="1625" spans="1:8" x14ac:dyDescent="0.2">
      <c r="A1625" t="str">
        <f t="shared" si="26"/>
        <v>RDU01F6</v>
      </c>
      <c r="B1625" t="s">
        <v>95</v>
      </c>
      <c r="C1625" t="s">
        <v>9846</v>
      </c>
      <c r="D1625" t="s">
        <v>1267</v>
      </c>
      <c r="E1625" t="s">
        <v>816</v>
      </c>
      <c r="F1625" t="s">
        <v>8847</v>
      </c>
      <c r="G1625" s="11"/>
      <c r="H1625" s="11"/>
    </row>
    <row r="1626" spans="1:8" x14ac:dyDescent="0.2">
      <c r="A1626" t="str">
        <f t="shared" si="26"/>
        <v>RDU01F7</v>
      </c>
      <c r="B1626" t="s">
        <v>95</v>
      </c>
      <c r="C1626" t="s">
        <v>9846</v>
      </c>
      <c r="D1626" t="s">
        <v>1267</v>
      </c>
      <c r="E1626" t="s">
        <v>816</v>
      </c>
      <c r="F1626" t="s">
        <v>9856</v>
      </c>
      <c r="G1626" s="11"/>
      <c r="H1626" s="11"/>
    </row>
    <row r="1627" spans="1:8" x14ac:dyDescent="0.2">
      <c r="A1627" t="str">
        <f t="shared" si="26"/>
        <v>RDU01F8</v>
      </c>
      <c r="B1627" t="s">
        <v>95</v>
      </c>
      <c r="C1627" t="s">
        <v>9846</v>
      </c>
      <c r="D1627" t="s">
        <v>1267</v>
      </c>
      <c r="E1627" t="s">
        <v>816</v>
      </c>
      <c r="F1627" t="s">
        <v>9857</v>
      </c>
      <c r="G1627" s="11"/>
      <c r="H1627" s="11"/>
    </row>
    <row r="1628" spans="1:8" x14ac:dyDescent="0.2">
      <c r="A1628" t="str">
        <f t="shared" si="26"/>
        <v>RDU01F9</v>
      </c>
      <c r="B1628" t="s">
        <v>95</v>
      </c>
      <c r="C1628" t="s">
        <v>9846</v>
      </c>
      <c r="D1628" t="s">
        <v>1267</v>
      </c>
      <c r="E1628" t="s">
        <v>816</v>
      </c>
      <c r="F1628" t="s">
        <v>9858</v>
      </c>
      <c r="G1628" s="11"/>
      <c r="H1628" s="11"/>
    </row>
    <row r="1629" spans="1:8" x14ac:dyDescent="0.2">
      <c r="A1629" t="str">
        <f t="shared" si="26"/>
        <v>RDU01G1</v>
      </c>
      <c r="B1629" t="s">
        <v>95</v>
      </c>
      <c r="C1629" t="s">
        <v>9846</v>
      </c>
      <c r="D1629" t="s">
        <v>1267</v>
      </c>
      <c r="E1629" t="s">
        <v>816</v>
      </c>
      <c r="F1629" t="s">
        <v>9859</v>
      </c>
      <c r="G1629" s="11"/>
      <c r="H1629" s="11"/>
    </row>
    <row r="1630" spans="1:8" x14ac:dyDescent="0.2">
      <c r="A1630" t="str">
        <f t="shared" si="26"/>
        <v>RDU01G2A</v>
      </c>
      <c r="B1630" t="s">
        <v>95</v>
      </c>
      <c r="C1630" t="s">
        <v>9846</v>
      </c>
      <c r="D1630" t="s">
        <v>1267</v>
      </c>
      <c r="E1630" t="s">
        <v>816</v>
      </c>
      <c r="F1630" t="s">
        <v>9860</v>
      </c>
      <c r="G1630" s="11"/>
      <c r="H1630" s="12"/>
    </row>
    <row r="1631" spans="1:8" x14ac:dyDescent="0.2">
      <c r="A1631" t="str">
        <f t="shared" si="26"/>
        <v>RDU01G2B</v>
      </c>
      <c r="B1631" t="s">
        <v>95</v>
      </c>
      <c r="C1631" t="s">
        <v>9846</v>
      </c>
      <c r="D1631" t="s">
        <v>1267</v>
      </c>
      <c r="E1631" t="s">
        <v>816</v>
      </c>
      <c r="F1631" t="s">
        <v>9861</v>
      </c>
      <c r="G1631" s="11"/>
      <c r="H1631" s="11"/>
    </row>
    <row r="1632" spans="1:8" x14ac:dyDescent="0.2">
      <c r="A1632" t="str">
        <f t="shared" si="26"/>
        <v>RDU01G3</v>
      </c>
      <c r="B1632" t="s">
        <v>95</v>
      </c>
      <c r="C1632" t="s">
        <v>9846</v>
      </c>
      <c r="D1632" t="s">
        <v>1267</v>
      </c>
      <c r="E1632" t="s">
        <v>816</v>
      </c>
      <c r="F1632" t="s">
        <v>9006</v>
      </c>
      <c r="G1632" s="11"/>
      <c r="H1632" s="11"/>
    </row>
    <row r="1633" spans="1:8" x14ac:dyDescent="0.2">
      <c r="A1633" t="str">
        <f t="shared" si="26"/>
        <v>RDU01G5CAVELL</v>
      </c>
      <c r="B1633" t="s">
        <v>95</v>
      </c>
      <c r="C1633" t="s">
        <v>9846</v>
      </c>
      <c r="D1633" t="s">
        <v>1267</v>
      </c>
      <c r="E1633" t="s">
        <v>816</v>
      </c>
      <c r="F1633" t="s">
        <v>9862</v>
      </c>
      <c r="G1633" s="11" t="s">
        <v>14237</v>
      </c>
      <c r="H1633" s="11">
        <v>44126</v>
      </c>
    </row>
    <row r="1634" spans="1:8" x14ac:dyDescent="0.2">
      <c r="A1634" t="str">
        <f t="shared" si="26"/>
        <v>RDU01G5PAGET</v>
      </c>
      <c r="B1634" t="s">
        <v>95</v>
      </c>
      <c r="C1634" t="s">
        <v>9846</v>
      </c>
      <c r="D1634" t="s">
        <v>1267</v>
      </c>
      <c r="E1634" t="s">
        <v>816</v>
      </c>
      <c r="F1634" t="s">
        <v>9863</v>
      </c>
      <c r="H1634" s="16"/>
    </row>
    <row r="1635" spans="1:8" x14ac:dyDescent="0.2">
      <c r="A1635" t="str">
        <f t="shared" si="26"/>
        <v>RDU01G6</v>
      </c>
      <c r="B1635" t="s">
        <v>95</v>
      </c>
      <c r="C1635" t="s">
        <v>9846</v>
      </c>
      <c r="D1635" t="s">
        <v>1267</v>
      </c>
      <c r="E1635" t="s">
        <v>816</v>
      </c>
      <c r="F1635" t="s">
        <v>9009</v>
      </c>
      <c r="G1635" s="11"/>
      <c r="H1635" s="11"/>
    </row>
    <row r="1636" spans="1:8" x14ac:dyDescent="0.2">
      <c r="A1636" t="str">
        <f t="shared" si="26"/>
        <v>RDU01G9</v>
      </c>
      <c r="B1636" t="s">
        <v>95</v>
      </c>
      <c r="C1636" t="s">
        <v>9846</v>
      </c>
      <c r="D1636" t="s">
        <v>1267</v>
      </c>
      <c r="E1636" t="s">
        <v>816</v>
      </c>
      <c r="F1636" t="s">
        <v>9864</v>
      </c>
      <c r="G1636" s="11"/>
      <c r="H1636" s="11"/>
    </row>
    <row r="1637" spans="1:8" x14ac:dyDescent="0.2">
      <c r="A1637" t="str">
        <f t="shared" si="26"/>
        <v>RDU01ICU</v>
      </c>
      <c r="B1637" t="s">
        <v>95</v>
      </c>
      <c r="C1637" t="s">
        <v>9846</v>
      </c>
      <c r="D1637" t="s">
        <v>1267</v>
      </c>
      <c r="E1637" t="s">
        <v>816</v>
      </c>
      <c r="F1637" t="s">
        <v>8828</v>
      </c>
      <c r="G1637" s="11"/>
      <c r="H1637" s="12"/>
    </row>
    <row r="1638" spans="1:8" x14ac:dyDescent="0.2">
      <c r="A1638" t="str">
        <f t="shared" si="26"/>
        <v>RDU01MADU</v>
      </c>
      <c r="B1638" t="s">
        <v>95</v>
      </c>
      <c r="C1638" t="s">
        <v>9846</v>
      </c>
      <c r="D1638" t="s">
        <v>1267</v>
      </c>
      <c r="E1638" t="s">
        <v>816</v>
      </c>
      <c r="F1638" t="s">
        <v>9865</v>
      </c>
      <c r="G1638" s="11"/>
      <c r="H1638" s="11"/>
    </row>
    <row r="1639" spans="1:8" x14ac:dyDescent="0.2">
      <c r="A1639" t="str">
        <f t="shared" si="26"/>
        <v>RDU01Maternity</v>
      </c>
      <c r="B1639" t="s">
        <v>95</v>
      </c>
      <c r="C1639" t="s">
        <v>9846</v>
      </c>
      <c r="D1639" t="s">
        <v>1267</v>
      </c>
      <c r="E1639" t="s">
        <v>816</v>
      </c>
      <c r="F1639" t="s">
        <v>9133</v>
      </c>
      <c r="G1639" s="11"/>
      <c r="H1639" s="11"/>
    </row>
    <row r="1640" spans="1:8" x14ac:dyDescent="0.2">
      <c r="A1640" t="str">
        <f t="shared" si="26"/>
        <v>RDU01MAU-AMU</v>
      </c>
      <c r="B1640" t="s">
        <v>95</v>
      </c>
      <c r="C1640" t="s">
        <v>9846</v>
      </c>
      <c r="D1640" t="s">
        <v>1267</v>
      </c>
      <c r="E1640" t="s">
        <v>816</v>
      </c>
      <c r="F1640" t="s">
        <v>9866</v>
      </c>
      <c r="G1640" s="11" t="s">
        <v>14237</v>
      </c>
      <c r="H1640" s="11">
        <v>44126</v>
      </c>
    </row>
    <row r="1641" spans="1:8" x14ac:dyDescent="0.2">
      <c r="A1641" t="str">
        <f t="shared" si="26"/>
        <v>RDU01NNU</v>
      </c>
      <c r="B1641" t="s">
        <v>95</v>
      </c>
      <c r="C1641" t="s">
        <v>9846</v>
      </c>
      <c r="D1641" t="s">
        <v>1267</v>
      </c>
      <c r="E1641" t="s">
        <v>816</v>
      </c>
      <c r="F1641" t="s">
        <v>9184</v>
      </c>
      <c r="G1641" s="11"/>
      <c r="H1641" s="11"/>
    </row>
    <row r="1642" spans="1:8" x14ac:dyDescent="0.2">
      <c r="A1642" t="str">
        <f t="shared" si="26"/>
        <v>RDU01Parkside</v>
      </c>
      <c r="B1642" t="s">
        <v>95</v>
      </c>
      <c r="C1642" t="s">
        <v>9846</v>
      </c>
      <c r="D1642" t="s">
        <v>1267</v>
      </c>
      <c r="E1642" t="s">
        <v>816</v>
      </c>
      <c r="F1642" t="s">
        <v>9867</v>
      </c>
      <c r="G1642" s="11"/>
      <c r="H1642" s="11"/>
    </row>
    <row r="1643" spans="1:8" x14ac:dyDescent="0.2">
      <c r="A1643" t="str">
        <f t="shared" si="26"/>
        <v>RDU01Renal</v>
      </c>
      <c r="B1643" t="s">
        <v>95</v>
      </c>
      <c r="C1643" t="s">
        <v>9846</v>
      </c>
      <c r="D1643" t="s">
        <v>1267</v>
      </c>
      <c r="E1643" t="s">
        <v>816</v>
      </c>
      <c r="F1643" t="s">
        <v>9868</v>
      </c>
      <c r="G1643" s="11"/>
      <c r="H1643" s="11"/>
    </row>
    <row r="1644" spans="1:8" x14ac:dyDescent="0.2">
      <c r="A1644" t="str">
        <f t="shared" si="26"/>
        <v>RDU01SADU</v>
      </c>
      <c r="B1644" t="s">
        <v>95</v>
      </c>
      <c r="C1644" t="s">
        <v>9846</v>
      </c>
      <c r="D1644" t="s">
        <v>1267</v>
      </c>
      <c r="E1644" t="s">
        <v>816</v>
      </c>
      <c r="F1644" t="s">
        <v>9869</v>
      </c>
      <c r="G1644" s="11"/>
      <c r="H1644" s="11"/>
    </row>
    <row r="1645" spans="1:8" x14ac:dyDescent="0.2">
      <c r="A1645" t="str">
        <f t="shared" ref="A1645:A1708" si="27">CONCATENATE(D1645,F1645)</f>
        <v>RDU01SAU</v>
      </c>
      <c r="B1645" t="s">
        <v>95</v>
      </c>
      <c r="C1645" t="s">
        <v>9846</v>
      </c>
      <c r="D1645" t="s">
        <v>1267</v>
      </c>
      <c r="E1645" t="s">
        <v>816</v>
      </c>
      <c r="F1645" t="s">
        <v>8405</v>
      </c>
      <c r="G1645" s="11"/>
      <c r="H1645" s="11"/>
    </row>
    <row r="1646" spans="1:8" x14ac:dyDescent="0.2">
      <c r="A1646" t="str">
        <f t="shared" si="27"/>
        <v>RDU01SSS</v>
      </c>
      <c r="B1646" t="s">
        <v>95</v>
      </c>
      <c r="C1646" t="s">
        <v>9846</v>
      </c>
      <c r="D1646" t="s">
        <v>1267</v>
      </c>
      <c r="E1646" t="s">
        <v>816</v>
      </c>
      <c r="F1646" t="s">
        <v>9870</v>
      </c>
      <c r="G1646" s="11"/>
      <c r="H1646" s="11"/>
    </row>
    <row r="1647" spans="1:8" x14ac:dyDescent="0.2">
      <c r="A1647" t="str">
        <f t="shared" si="27"/>
        <v>RDU52Ward 04 Orthopaedic (Hwd)</v>
      </c>
      <c r="B1647" t="s">
        <v>95</v>
      </c>
      <c r="C1647" t="s">
        <v>9846</v>
      </c>
      <c r="D1647" t="s">
        <v>1270</v>
      </c>
      <c r="E1647" t="s">
        <v>9871</v>
      </c>
      <c r="F1647" t="s">
        <v>9872</v>
      </c>
      <c r="G1647" s="11"/>
      <c r="H1647" s="11"/>
    </row>
    <row r="1648" spans="1:8" x14ac:dyDescent="0.2">
      <c r="A1648" t="str">
        <f t="shared" si="27"/>
        <v>RDU50Acute Assessment Unit (WP)</v>
      </c>
      <c r="B1648" t="s">
        <v>95</v>
      </c>
      <c r="C1648" t="s">
        <v>9846</v>
      </c>
      <c r="D1648" t="s">
        <v>1272</v>
      </c>
      <c r="E1648" t="s">
        <v>1126</v>
      </c>
      <c r="F1648" t="s">
        <v>9873</v>
      </c>
      <c r="G1648" s="11"/>
      <c r="H1648" s="11"/>
    </row>
    <row r="1649" spans="1:8" x14ac:dyDescent="0.2">
      <c r="A1649" t="str">
        <f t="shared" si="27"/>
        <v>RDU50Coronary Care Unit (WP)</v>
      </c>
      <c r="B1649" t="s">
        <v>95</v>
      </c>
      <c r="C1649" t="s">
        <v>9846</v>
      </c>
      <c r="D1649" t="s">
        <v>1272</v>
      </c>
      <c r="E1649" t="s">
        <v>1126</v>
      </c>
      <c r="F1649" t="s">
        <v>9874</v>
      </c>
      <c r="G1649" s="11"/>
      <c r="H1649" s="11"/>
    </row>
    <row r="1650" spans="1:8" x14ac:dyDescent="0.2">
      <c r="A1650" t="str">
        <f t="shared" si="27"/>
        <v>RDU50Intensive Treatment Unit (WP)</v>
      </c>
      <c r="B1650" t="s">
        <v>95</v>
      </c>
      <c r="C1650" t="s">
        <v>9846</v>
      </c>
      <c r="D1650" t="s">
        <v>1272</v>
      </c>
      <c r="E1650" t="s">
        <v>1126</v>
      </c>
      <c r="F1650" t="s">
        <v>9875</v>
      </c>
      <c r="G1650" s="11"/>
      <c r="H1650" s="11"/>
    </row>
    <row r="1651" spans="1:8" x14ac:dyDescent="0.2">
      <c r="A1651" t="str">
        <f t="shared" si="27"/>
        <v>RDU50Maternity Unit (WP)</v>
      </c>
      <c r="B1651" t="s">
        <v>95</v>
      </c>
      <c r="C1651" t="s">
        <v>9846</v>
      </c>
      <c r="D1651" t="s">
        <v>1272</v>
      </c>
      <c r="E1651" t="s">
        <v>1126</v>
      </c>
      <c r="F1651" t="s">
        <v>9876</v>
      </c>
      <c r="G1651" s="11"/>
      <c r="H1651" s="11"/>
    </row>
    <row r="1652" spans="1:8" x14ac:dyDescent="0.2">
      <c r="A1652" t="str">
        <f t="shared" si="27"/>
        <v>RDU50Medical Short Stay (WP)</v>
      </c>
      <c r="B1652" t="s">
        <v>95</v>
      </c>
      <c r="C1652" t="s">
        <v>9846</v>
      </c>
      <c r="D1652" t="s">
        <v>1272</v>
      </c>
      <c r="E1652" t="s">
        <v>1126</v>
      </c>
      <c r="F1652" t="s">
        <v>9877</v>
      </c>
      <c r="G1652" s="11"/>
      <c r="H1652" s="11"/>
    </row>
    <row r="1653" spans="1:8" x14ac:dyDescent="0.2">
      <c r="A1653" t="str">
        <f t="shared" si="27"/>
        <v>RDU50Medicine Elderly Care (WP)</v>
      </c>
      <c r="B1653" t="s">
        <v>95</v>
      </c>
      <c r="C1653" t="s">
        <v>9846</v>
      </c>
      <c r="D1653" t="s">
        <v>1272</v>
      </c>
      <c r="E1653" t="s">
        <v>1126</v>
      </c>
      <c r="F1653" t="s">
        <v>9878</v>
      </c>
      <c r="G1653" s="11"/>
      <c r="H1653" s="11"/>
    </row>
    <row r="1654" spans="1:8" x14ac:dyDescent="0.2">
      <c r="A1654" t="str">
        <f t="shared" si="27"/>
        <v>RDU50Neonatal Unit (WP)</v>
      </c>
      <c r="B1654" t="s">
        <v>95</v>
      </c>
      <c r="C1654" t="s">
        <v>9846</v>
      </c>
      <c r="D1654" t="s">
        <v>1272</v>
      </c>
      <c r="E1654" t="s">
        <v>1126</v>
      </c>
      <c r="F1654" t="s">
        <v>9879</v>
      </c>
      <c r="G1654" s="11"/>
      <c r="H1654" s="11"/>
    </row>
    <row r="1655" spans="1:8" x14ac:dyDescent="0.2">
      <c r="A1655" t="str">
        <f t="shared" si="27"/>
        <v>RDU50Parkside (WP)</v>
      </c>
      <c r="B1655" t="s">
        <v>95</v>
      </c>
      <c r="C1655" t="s">
        <v>9846</v>
      </c>
      <c r="D1655" t="s">
        <v>1272</v>
      </c>
      <c r="E1655" t="s">
        <v>1126</v>
      </c>
      <c r="F1655" t="s">
        <v>9880</v>
      </c>
      <c r="G1655" s="11"/>
      <c r="H1655" s="11"/>
    </row>
    <row r="1656" spans="1:8" x14ac:dyDescent="0.2">
      <c r="A1656" t="str">
        <f t="shared" si="27"/>
        <v>RDU50Surgical Short Stay Unit (WP)</v>
      </c>
      <c r="B1656" t="s">
        <v>95</v>
      </c>
      <c r="C1656" t="s">
        <v>9846</v>
      </c>
      <c r="D1656" t="s">
        <v>1272</v>
      </c>
      <c r="E1656" t="s">
        <v>1126</v>
      </c>
      <c r="F1656" t="s">
        <v>9881</v>
      </c>
      <c r="G1656" s="11"/>
      <c r="H1656" s="11"/>
    </row>
    <row r="1657" spans="1:8" x14ac:dyDescent="0.2">
      <c r="A1657" t="str">
        <f t="shared" si="27"/>
        <v>RDU50Ward 01 Orthopaedic (WP)</v>
      </c>
      <c r="B1657" t="s">
        <v>95</v>
      </c>
      <c r="C1657" t="s">
        <v>9846</v>
      </c>
      <c r="D1657" t="s">
        <v>1272</v>
      </c>
      <c r="E1657" t="s">
        <v>9882</v>
      </c>
      <c r="F1657" t="s">
        <v>9883</v>
      </c>
      <c r="G1657" s="11"/>
      <c r="H1657" s="11"/>
    </row>
    <row r="1658" spans="1:8" x14ac:dyDescent="0.2">
      <c r="A1658" t="str">
        <f t="shared" si="27"/>
        <v>RDU50Ward 02 General Medicine (WP)</v>
      </c>
      <c r="B1658" t="s">
        <v>95</v>
      </c>
      <c r="C1658" t="s">
        <v>9846</v>
      </c>
      <c r="D1658" t="s">
        <v>1272</v>
      </c>
      <c r="E1658" t="s">
        <v>1126</v>
      </c>
      <c r="F1658" t="s">
        <v>9884</v>
      </c>
      <c r="G1658" s="11"/>
      <c r="H1658" s="11"/>
    </row>
    <row r="1659" spans="1:8" x14ac:dyDescent="0.2">
      <c r="A1659" t="str">
        <f t="shared" si="27"/>
        <v>RDU50Ward 03 Geriatric Medicine (WP)</v>
      </c>
      <c r="B1659" t="s">
        <v>95</v>
      </c>
      <c r="C1659" t="s">
        <v>9846</v>
      </c>
      <c r="D1659" t="s">
        <v>1272</v>
      </c>
      <c r="E1659" t="s">
        <v>1126</v>
      </c>
      <c r="F1659" t="s">
        <v>9885</v>
      </c>
      <c r="G1659" s="11"/>
      <c r="H1659" s="12"/>
    </row>
    <row r="1660" spans="1:8" x14ac:dyDescent="0.2">
      <c r="A1660" t="str">
        <f t="shared" si="27"/>
        <v>RDU50Ward 04 Cardiology plus Diuretic Lounge (WP)</v>
      </c>
      <c r="B1660" t="s">
        <v>95</v>
      </c>
      <c r="C1660" t="s">
        <v>9846</v>
      </c>
      <c r="D1660" t="s">
        <v>1272</v>
      </c>
      <c r="E1660" t="s">
        <v>1126</v>
      </c>
      <c r="F1660" t="s">
        <v>9886</v>
      </c>
      <c r="G1660" s="11"/>
      <c r="H1660" s="11"/>
    </row>
    <row r="1661" spans="1:8" x14ac:dyDescent="0.2">
      <c r="A1661" t="str">
        <f t="shared" si="27"/>
        <v>RDU50Ward 05 General Medicine (WP)</v>
      </c>
      <c r="B1661" t="s">
        <v>95</v>
      </c>
      <c r="C1661" t="s">
        <v>9846</v>
      </c>
      <c r="D1661" t="s">
        <v>1272</v>
      </c>
      <c r="E1661" t="s">
        <v>1126</v>
      </c>
      <c r="F1661" t="s">
        <v>9887</v>
      </c>
      <c r="G1661" s="11"/>
      <c r="H1661" s="11"/>
    </row>
    <row r="1662" spans="1:8" x14ac:dyDescent="0.2">
      <c r="A1662" t="str">
        <f t="shared" si="27"/>
        <v>RDU50Ward 06 General Medicine (WP)</v>
      </c>
      <c r="B1662" t="s">
        <v>95</v>
      </c>
      <c r="C1662" t="s">
        <v>9846</v>
      </c>
      <c r="D1662" t="s">
        <v>1272</v>
      </c>
      <c r="E1662" t="s">
        <v>1126</v>
      </c>
      <c r="F1662" t="s">
        <v>9888</v>
      </c>
      <c r="G1662" s="11" t="s">
        <v>14237</v>
      </c>
      <c r="H1662" s="12">
        <v>44126</v>
      </c>
    </row>
    <row r="1663" spans="1:8" x14ac:dyDescent="0.2">
      <c r="A1663" t="str">
        <f t="shared" si="27"/>
        <v>RDU50Ward 09 General Medicine (WP)</v>
      </c>
      <c r="B1663" t="s">
        <v>95</v>
      </c>
      <c r="C1663" t="s">
        <v>9846</v>
      </c>
      <c r="D1663" t="s">
        <v>1272</v>
      </c>
      <c r="E1663" t="s">
        <v>1126</v>
      </c>
      <c r="F1663" t="s">
        <v>9889</v>
      </c>
      <c r="G1663" s="11"/>
      <c r="H1663" s="11"/>
    </row>
    <row r="1664" spans="1:8" x14ac:dyDescent="0.2">
      <c r="A1664" t="str">
        <f t="shared" si="27"/>
        <v>RDU50Ward 09 Medical Acute Dependency Unit (WP)</v>
      </c>
      <c r="B1664" t="s">
        <v>95</v>
      </c>
      <c r="C1664" t="s">
        <v>9846</v>
      </c>
      <c r="D1664" t="s">
        <v>1272</v>
      </c>
      <c r="E1664" t="s">
        <v>1126</v>
      </c>
      <c r="F1664" t="s">
        <v>9890</v>
      </c>
      <c r="G1664" s="11"/>
      <c r="H1664" s="11"/>
    </row>
    <row r="1665" spans="1:8" x14ac:dyDescent="0.2">
      <c r="A1665" t="str">
        <f t="shared" si="27"/>
        <v>RDU50Ward 10 Surgical (WP)</v>
      </c>
      <c r="B1665" t="s">
        <v>95</v>
      </c>
      <c r="C1665" t="s">
        <v>9846</v>
      </c>
      <c r="D1665" t="s">
        <v>1272</v>
      </c>
      <c r="E1665" t="s">
        <v>1126</v>
      </c>
      <c r="F1665" t="s">
        <v>9891</v>
      </c>
      <c r="G1665" s="11" t="s">
        <v>14237</v>
      </c>
      <c r="H1665" s="11">
        <v>44126</v>
      </c>
    </row>
    <row r="1666" spans="1:8" x14ac:dyDescent="0.2">
      <c r="A1666" t="str">
        <f t="shared" si="27"/>
        <v>RDU50Ward 11 Surgical (WP)</v>
      </c>
      <c r="B1666" t="s">
        <v>95</v>
      </c>
      <c r="C1666" t="s">
        <v>9846</v>
      </c>
      <c r="D1666" t="s">
        <v>1272</v>
      </c>
      <c r="E1666" t="s">
        <v>1126</v>
      </c>
      <c r="F1666" t="s">
        <v>9892</v>
      </c>
      <c r="G1666" s="11"/>
      <c r="H1666" s="11"/>
    </row>
    <row r="1667" spans="1:8" x14ac:dyDescent="0.2">
      <c r="A1667" t="str">
        <f t="shared" si="27"/>
        <v>RDU50Ward 15 Eden (WP)</v>
      </c>
      <c r="B1667" t="s">
        <v>95</v>
      </c>
      <c r="C1667" t="s">
        <v>9846</v>
      </c>
      <c r="D1667" t="s">
        <v>1272</v>
      </c>
      <c r="E1667" t="s">
        <v>1126</v>
      </c>
      <c r="F1667" t="s">
        <v>9893</v>
      </c>
      <c r="G1667" s="11"/>
      <c r="H1667" s="11"/>
    </row>
    <row r="1668" spans="1:8" x14ac:dyDescent="0.2">
      <c r="A1668" t="str">
        <f t="shared" si="27"/>
        <v>RDU50Ward 16 SRU (WP)</v>
      </c>
      <c r="B1668" t="s">
        <v>95</v>
      </c>
      <c r="C1668" t="s">
        <v>9846</v>
      </c>
      <c r="D1668" t="s">
        <v>1272</v>
      </c>
      <c r="E1668" t="s">
        <v>1126</v>
      </c>
      <c r="F1668" t="s">
        <v>9894</v>
      </c>
      <c r="G1668" s="11"/>
      <c r="H1668" s="11"/>
    </row>
    <row r="1669" spans="1:8" x14ac:dyDescent="0.2">
      <c r="A1669" t="str">
        <f t="shared" si="27"/>
        <v>RDU50Ward 20 Gynaecology (WP)</v>
      </c>
      <c r="B1669" t="s">
        <v>95</v>
      </c>
      <c r="C1669" t="s">
        <v>9846</v>
      </c>
      <c r="D1669" t="s">
        <v>1272</v>
      </c>
      <c r="E1669" t="s">
        <v>1126</v>
      </c>
      <c r="F1669" t="s">
        <v>9895</v>
      </c>
      <c r="G1669" s="11"/>
      <c r="H1669" s="11"/>
    </row>
    <row r="1670" spans="1:8" x14ac:dyDescent="0.2">
      <c r="A1670" t="str">
        <f t="shared" si="27"/>
        <v>RDU50Ward 24 Paediatric (WP)</v>
      </c>
      <c r="B1670" t="s">
        <v>95</v>
      </c>
      <c r="C1670" t="s">
        <v>9846</v>
      </c>
      <c r="D1670" t="s">
        <v>1272</v>
      </c>
      <c r="E1670" t="s">
        <v>1126</v>
      </c>
      <c r="F1670" t="s">
        <v>9896</v>
      </c>
      <c r="G1670" s="11" t="s">
        <v>9330</v>
      </c>
      <c r="H1670" s="11">
        <v>43766</v>
      </c>
    </row>
    <row r="1671" spans="1:8" x14ac:dyDescent="0.2">
      <c r="A1671" t="str">
        <f t="shared" si="27"/>
        <v>RR7ENCragside Court</v>
      </c>
      <c r="B1671" t="s">
        <v>96</v>
      </c>
      <c r="C1671" t="s">
        <v>9897</v>
      </c>
      <c r="D1671" t="s">
        <v>3109</v>
      </c>
      <c r="E1671" t="s">
        <v>3110</v>
      </c>
      <c r="F1671" t="s">
        <v>9898</v>
      </c>
      <c r="G1671" s="11" t="s">
        <v>9330</v>
      </c>
      <c r="H1671" s="11">
        <v>43766</v>
      </c>
    </row>
    <row r="1672" spans="1:8" x14ac:dyDescent="0.2">
      <c r="A1672" t="str">
        <f t="shared" si="27"/>
        <v>RR7ENCritical Care Dept</v>
      </c>
      <c r="B1672" t="s">
        <v>96</v>
      </c>
      <c r="C1672" t="s">
        <v>9897</v>
      </c>
      <c r="D1672" t="s">
        <v>3109</v>
      </c>
      <c r="E1672" t="s">
        <v>3110</v>
      </c>
      <c r="F1672" t="s">
        <v>9899</v>
      </c>
      <c r="G1672" s="11" t="s">
        <v>9330</v>
      </c>
      <c r="H1672" s="11">
        <v>43766</v>
      </c>
    </row>
    <row r="1673" spans="1:8" x14ac:dyDescent="0.2">
      <c r="A1673" t="str">
        <f t="shared" si="27"/>
        <v>RR7ENEmergency Admissions Unit</v>
      </c>
      <c r="B1673" t="s">
        <v>96</v>
      </c>
      <c r="C1673" t="s">
        <v>9897</v>
      </c>
      <c r="D1673" t="s">
        <v>3109</v>
      </c>
      <c r="E1673" t="s">
        <v>3110</v>
      </c>
      <c r="F1673" t="s">
        <v>9900</v>
      </c>
      <c r="G1673" s="11" t="s">
        <v>9330</v>
      </c>
      <c r="H1673" s="11">
        <v>43766</v>
      </c>
    </row>
    <row r="1674" spans="1:8" x14ac:dyDescent="0.2">
      <c r="A1674" t="str">
        <f t="shared" si="27"/>
        <v>RR7ENMaternity Unit</v>
      </c>
      <c r="B1674" t="s">
        <v>96</v>
      </c>
      <c r="C1674" t="s">
        <v>9897</v>
      </c>
      <c r="D1674" t="s">
        <v>3109</v>
      </c>
      <c r="E1674" t="s">
        <v>3110</v>
      </c>
      <c r="F1674" t="s">
        <v>9901</v>
      </c>
      <c r="G1674" s="11" t="s">
        <v>9932</v>
      </c>
      <c r="H1674" s="11">
        <v>43766</v>
      </c>
    </row>
    <row r="1675" spans="1:8" x14ac:dyDescent="0.2">
      <c r="A1675" t="str">
        <f t="shared" si="27"/>
        <v>RR7ENPaediatrics</v>
      </c>
      <c r="B1675" t="s">
        <v>96</v>
      </c>
      <c r="C1675" t="s">
        <v>9897</v>
      </c>
      <c r="D1675" t="s">
        <v>3109</v>
      </c>
      <c r="E1675" t="s">
        <v>14236</v>
      </c>
      <c r="F1675" t="s">
        <v>8833</v>
      </c>
      <c r="G1675" s="11" t="s">
        <v>9932</v>
      </c>
      <c r="H1675" s="11">
        <v>43766</v>
      </c>
    </row>
    <row r="1676" spans="1:8" x14ac:dyDescent="0.2">
      <c r="A1676" t="str">
        <f t="shared" si="27"/>
        <v>RR7ENShort Stay Unit</v>
      </c>
      <c r="B1676" t="s">
        <v>96</v>
      </c>
      <c r="C1676" t="s">
        <v>9897</v>
      </c>
      <c r="D1676" t="s">
        <v>3109</v>
      </c>
      <c r="E1676" t="s">
        <v>3110</v>
      </c>
      <c r="F1676" t="s">
        <v>12155</v>
      </c>
      <c r="G1676" s="11" t="s">
        <v>9932</v>
      </c>
      <c r="H1676" s="11">
        <v>43766</v>
      </c>
    </row>
    <row r="1677" spans="1:8" x14ac:dyDescent="0.2">
      <c r="A1677" t="str">
        <f t="shared" si="27"/>
        <v>RR7ENSpecial Care Baby Unit</v>
      </c>
      <c r="B1677" t="s">
        <v>96</v>
      </c>
      <c r="C1677" t="s">
        <v>9897</v>
      </c>
      <c r="D1677" t="s">
        <v>3109</v>
      </c>
      <c r="E1677" t="s">
        <v>3110</v>
      </c>
      <c r="F1677" t="s">
        <v>9150</v>
      </c>
      <c r="G1677" s="11"/>
      <c r="H1677" s="11"/>
    </row>
    <row r="1678" spans="1:8" x14ac:dyDescent="0.2">
      <c r="A1678" t="str">
        <f t="shared" si="27"/>
        <v>RR7ENSt. Bedes</v>
      </c>
      <c r="B1678" t="s">
        <v>96</v>
      </c>
      <c r="C1678" t="s">
        <v>9897</v>
      </c>
      <c r="D1678" t="s">
        <v>3109</v>
      </c>
      <c r="E1678" t="s">
        <v>3110</v>
      </c>
      <c r="F1678" t="s">
        <v>9902</v>
      </c>
      <c r="G1678" s="11" t="s">
        <v>9330</v>
      </c>
      <c r="H1678" s="11">
        <v>43766</v>
      </c>
    </row>
    <row r="1679" spans="1:8" x14ac:dyDescent="0.2">
      <c r="A1679" t="str">
        <f t="shared" si="27"/>
        <v>RR7ENSunniside Unit</v>
      </c>
      <c r="B1679" t="s">
        <v>96</v>
      </c>
      <c r="C1679" t="s">
        <v>9897</v>
      </c>
      <c r="D1679" t="s">
        <v>3109</v>
      </c>
      <c r="E1679" t="s">
        <v>3110</v>
      </c>
      <c r="F1679" t="s">
        <v>9903</v>
      </c>
      <c r="G1679" s="11"/>
      <c r="H1679" s="11"/>
    </row>
    <row r="1680" spans="1:8" x14ac:dyDescent="0.2">
      <c r="A1680" t="str">
        <f t="shared" si="27"/>
        <v>RR7ENWard 1 Gen Med/Haem</v>
      </c>
      <c r="B1680" t="s">
        <v>96</v>
      </c>
      <c r="C1680" t="s">
        <v>9897</v>
      </c>
      <c r="D1680" t="s">
        <v>3109</v>
      </c>
      <c r="E1680" t="s">
        <v>3110</v>
      </c>
      <c r="F1680" t="s">
        <v>9904</v>
      </c>
      <c r="G1680" s="11" t="s">
        <v>9932</v>
      </c>
      <c r="H1680" s="11">
        <v>43766</v>
      </c>
    </row>
    <row r="1681" spans="1:8" x14ac:dyDescent="0.2">
      <c r="A1681" t="str">
        <f t="shared" si="27"/>
        <v>RR7ENWard 11 Gen Medicine</v>
      </c>
      <c r="B1681" t="s">
        <v>96</v>
      </c>
      <c r="C1681" t="s">
        <v>9897</v>
      </c>
      <c r="D1681" t="s">
        <v>3109</v>
      </c>
      <c r="E1681" t="s">
        <v>3110</v>
      </c>
      <c r="F1681" t="s">
        <v>9905</v>
      </c>
      <c r="G1681" s="11" t="s">
        <v>9932</v>
      </c>
      <c r="H1681" s="11">
        <v>43766</v>
      </c>
    </row>
    <row r="1682" spans="1:8" x14ac:dyDescent="0.2">
      <c r="A1682" t="str">
        <f t="shared" si="27"/>
        <v>RR7ENWard 12 Surgery</v>
      </c>
      <c r="B1682" t="s">
        <v>96</v>
      </c>
      <c r="C1682" t="s">
        <v>9897</v>
      </c>
      <c r="D1682" t="s">
        <v>3109</v>
      </c>
      <c r="E1682" t="s">
        <v>3110</v>
      </c>
      <c r="F1682" t="s">
        <v>9906</v>
      </c>
      <c r="G1682" s="11" t="s">
        <v>9932</v>
      </c>
      <c r="H1682" s="11">
        <v>43766</v>
      </c>
    </row>
    <row r="1683" spans="1:8" x14ac:dyDescent="0.2">
      <c r="A1683" t="str">
        <f t="shared" si="27"/>
        <v>RR7ENWard 14 Medicine</v>
      </c>
      <c r="B1683" t="s">
        <v>96</v>
      </c>
      <c r="C1683" t="s">
        <v>9897</v>
      </c>
      <c r="D1683" t="s">
        <v>3109</v>
      </c>
      <c r="E1683" t="s">
        <v>3110</v>
      </c>
      <c r="F1683" t="s">
        <v>14432</v>
      </c>
      <c r="G1683" s="11" t="s">
        <v>9932</v>
      </c>
      <c r="H1683" s="11">
        <v>43766</v>
      </c>
    </row>
    <row r="1684" spans="1:8" x14ac:dyDescent="0.2">
      <c r="A1684" t="str">
        <f t="shared" si="27"/>
        <v>RR7ENWard 14 Trauma</v>
      </c>
      <c r="B1684" t="s">
        <v>96</v>
      </c>
      <c r="C1684" t="s">
        <v>9897</v>
      </c>
      <c r="D1684" t="s">
        <v>3109</v>
      </c>
      <c r="E1684" t="s">
        <v>3110</v>
      </c>
      <c r="F1684" t="s">
        <v>9907</v>
      </c>
      <c r="G1684" s="11" t="s">
        <v>9932</v>
      </c>
      <c r="H1684" s="11">
        <v>43766</v>
      </c>
    </row>
    <row r="1685" spans="1:8" x14ac:dyDescent="0.2">
      <c r="A1685" t="str">
        <f t="shared" si="27"/>
        <v>RR7ENWard 21 Jubilee Wing Gynae/Oncol</v>
      </c>
      <c r="B1685" t="s">
        <v>96</v>
      </c>
      <c r="C1685" t="s">
        <v>9897</v>
      </c>
      <c r="D1685" t="s">
        <v>3109</v>
      </c>
      <c r="E1685" t="s">
        <v>3110</v>
      </c>
      <c r="F1685" t="s">
        <v>9908</v>
      </c>
      <c r="G1685" s="11" t="s">
        <v>9932</v>
      </c>
      <c r="H1685" s="11">
        <v>43766</v>
      </c>
    </row>
    <row r="1686" spans="1:8" x14ac:dyDescent="0.2">
      <c r="A1686" t="str">
        <f t="shared" si="27"/>
        <v>RR7ENWard 22 Gen Medicine</v>
      </c>
      <c r="B1686" t="s">
        <v>96</v>
      </c>
      <c r="C1686" t="s">
        <v>9897</v>
      </c>
      <c r="D1686" t="s">
        <v>3109</v>
      </c>
      <c r="E1686" t="s">
        <v>3110</v>
      </c>
      <c r="F1686" t="s">
        <v>9909</v>
      </c>
      <c r="G1686" s="11" t="s">
        <v>9330</v>
      </c>
      <c r="H1686" s="11">
        <v>43766</v>
      </c>
    </row>
    <row r="1687" spans="1:8" x14ac:dyDescent="0.2">
      <c r="A1687" t="str">
        <f t="shared" si="27"/>
        <v>RR7ENWard 23 Jubilee Wing</v>
      </c>
      <c r="B1687" t="s">
        <v>96</v>
      </c>
      <c r="C1687" t="s">
        <v>9897</v>
      </c>
      <c r="D1687" t="s">
        <v>3109</v>
      </c>
      <c r="E1687" t="s">
        <v>3110</v>
      </c>
      <c r="F1687" t="s">
        <v>9910</v>
      </c>
      <c r="G1687" s="11" t="s">
        <v>9330</v>
      </c>
      <c r="H1687" s="11">
        <v>43766</v>
      </c>
    </row>
    <row r="1688" spans="1:8" x14ac:dyDescent="0.2">
      <c r="A1688" t="str">
        <f t="shared" si="27"/>
        <v>RR7ENWard 24 Jubilee Wing</v>
      </c>
      <c r="B1688" t="s">
        <v>96</v>
      </c>
      <c r="C1688" t="s">
        <v>9897</v>
      </c>
      <c r="D1688" t="s">
        <v>3109</v>
      </c>
      <c r="E1688" t="s">
        <v>3110</v>
      </c>
      <c r="F1688" t="s">
        <v>9911</v>
      </c>
      <c r="G1688" s="11" t="s">
        <v>9330</v>
      </c>
      <c r="H1688" s="11">
        <v>43766</v>
      </c>
    </row>
    <row r="1689" spans="1:8" x14ac:dyDescent="0.2">
      <c r="A1689" t="str">
        <f t="shared" si="27"/>
        <v>RR7ENWard 25 Jubilee Wing</v>
      </c>
      <c r="B1689" t="s">
        <v>96</v>
      </c>
      <c r="C1689" t="s">
        <v>9897</v>
      </c>
      <c r="D1689" t="s">
        <v>3109</v>
      </c>
      <c r="E1689" t="s">
        <v>3110</v>
      </c>
      <c r="F1689" t="s">
        <v>9912</v>
      </c>
      <c r="G1689" s="11" t="s">
        <v>9330</v>
      </c>
      <c r="H1689" s="11">
        <v>43766</v>
      </c>
    </row>
    <row r="1690" spans="1:8" x14ac:dyDescent="0.2">
      <c r="A1690" t="str">
        <f t="shared" si="27"/>
        <v>RR7ENWard 26 Treat/Centre</v>
      </c>
      <c r="B1690" t="s">
        <v>96</v>
      </c>
      <c r="C1690" t="s">
        <v>9897</v>
      </c>
      <c r="D1690" t="s">
        <v>3109</v>
      </c>
      <c r="E1690" t="s">
        <v>3110</v>
      </c>
      <c r="F1690" t="s">
        <v>9913</v>
      </c>
      <c r="G1690" s="11" t="s">
        <v>9330</v>
      </c>
      <c r="H1690" s="11">
        <v>43766</v>
      </c>
    </row>
    <row r="1691" spans="1:8" x14ac:dyDescent="0.2">
      <c r="A1691" t="str">
        <f t="shared" si="27"/>
        <v>RR7ENWard 27 Treat/Centre</v>
      </c>
      <c r="B1691" t="s">
        <v>96</v>
      </c>
      <c r="C1691" t="s">
        <v>9897</v>
      </c>
      <c r="D1691" t="s">
        <v>3109</v>
      </c>
      <c r="E1691" t="s">
        <v>3110</v>
      </c>
      <c r="F1691" t="s">
        <v>9914</v>
      </c>
      <c r="G1691" s="11" t="s">
        <v>9330</v>
      </c>
      <c r="H1691" s="11">
        <v>43766</v>
      </c>
    </row>
    <row r="1692" spans="1:8" x14ac:dyDescent="0.2">
      <c r="A1692" t="str">
        <f t="shared" si="27"/>
        <v>RR7ENWard 4 Stroke</v>
      </c>
      <c r="B1692" t="s">
        <v>96</v>
      </c>
      <c r="C1692" t="s">
        <v>9897</v>
      </c>
      <c r="D1692" t="s">
        <v>3109</v>
      </c>
      <c r="E1692" t="s">
        <v>3110</v>
      </c>
      <c r="F1692" t="s">
        <v>9915</v>
      </c>
      <c r="G1692" s="11"/>
      <c r="H1692" s="11"/>
    </row>
    <row r="1693" spans="1:8" x14ac:dyDescent="0.2">
      <c r="A1693" t="str">
        <f t="shared" si="27"/>
        <v>RR7ENWard 6</v>
      </c>
      <c r="B1693" t="s">
        <v>96</v>
      </c>
      <c r="C1693" t="s">
        <v>9897</v>
      </c>
      <c r="D1693" t="s">
        <v>3109</v>
      </c>
      <c r="E1693" t="s">
        <v>3110</v>
      </c>
      <c r="F1693" t="s">
        <v>8784</v>
      </c>
      <c r="G1693" s="11"/>
      <c r="H1693" s="11"/>
    </row>
    <row r="1694" spans="1:8" x14ac:dyDescent="0.2">
      <c r="A1694" t="str">
        <f t="shared" si="27"/>
        <v>RR7ENWard 8 Cardiology</v>
      </c>
      <c r="B1694" t="s">
        <v>96</v>
      </c>
      <c r="C1694" t="s">
        <v>9897</v>
      </c>
      <c r="D1694" t="s">
        <v>3109</v>
      </c>
      <c r="E1694" t="s">
        <v>3110</v>
      </c>
      <c r="F1694" t="s">
        <v>9916</v>
      </c>
      <c r="G1694" s="11"/>
      <c r="H1694" s="11"/>
    </row>
    <row r="1695" spans="1:8" x14ac:dyDescent="0.2">
      <c r="A1695" t="str">
        <f t="shared" si="27"/>
        <v>RR7ENWard 9 Respiratory</v>
      </c>
      <c r="B1695" t="s">
        <v>96</v>
      </c>
      <c r="C1695" t="s">
        <v>9897</v>
      </c>
      <c r="D1695" t="s">
        <v>3109</v>
      </c>
      <c r="E1695" t="s">
        <v>3110</v>
      </c>
      <c r="F1695" t="s">
        <v>9917</v>
      </c>
      <c r="G1695" s="11"/>
      <c r="H1695" s="11"/>
    </row>
    <row r="1696" spans="1:8" x14ac:dyDescent="0.2">
      <c r="A1696" t="str">
        <f t="shared" si="27"/>
        <v>RLT01Adam Bede</v>
      </c>
      <c r="B1696" t="s">
        <v>97</v>
      </c>
      <c r="C1696" t="s">
        <v>9918</v>
      </c>
      <c r="D1696" t="s">
        <v>2335</v>
      </c>
      <c r="E1696" t="s">
        <v>2336</v>
      </c>
      <c r="F1696" t="s">
        <v>9919</v>
      </c>
      <c r="G1696" s="11"/>
      <c r="H1696" s="11"/>
    </row>
    <row r="1697" spans="1:8" x14ac:dyDescent="0.2">
      <c r="A1697" t="str">
        <f t="shared" si="27"/>
        <v>RLT01Alexandra</v>
      </c>
      <c r="B1697" t="s">
        <v>97</v>
      </c>
      <c r="C1697" t="s">
        <v>9918</v>
      </c>
      <c r="D1697" t="s">
        <v>2335</v>
      </c>
      <c r="E1697" t="s">
        <v>2336</v>
      </c>
      <c r="F1697" t="s">
        <v>9920</v>
      </c>
      <c r="G1697" s="11" t="s">
        <v>14239</v>
      </c>
      <c r="H1697" s="11">
        <v>44039</v>
      </c>
    </row>
    <row r="1698" spans="1:8" x14ac:dyDescent="0.2">
      <c r="A1698" t="str">
        <f t="shared" si="27"/>
        <v>RLT01AMU</v>
      </c>
      <c r="B1698" t="s">
        <v>97</v>
      </c>
      <c r="C1698" t="s">
        <v>9918</v>
      </c>
      <c r="D1698" t="s">
        <v>2335</v>
      </c>
      <c r="E1698" t="s">
        <v>2336</v>
      </c>
      <c r="F1698" t="s">
        <v>8388</v>
      </c>
      <c r="G1698" s="11"/>
      <c r="H1698" s="11"/>
    </row>
    <row r="1699" spans="1:8" x14ac:dyDescent="0.2">
      <c r="A1699" t="str">
        <f t="shared" si="27"/>
        <v>RLT01Bob Jakin</v>
      </c>
      <c r="B1699" t="s">
        <v>97</v>
      </c>
      <c r="C1699" t="s">
        <v>9918</v>
      </c>
      <c r="D1699" t="s">
        <v>2335</v>
      </c>
      <c r="E1699" t="s">
        <v>2336</v>
      </c>
      <c r="F1699" t="s">
        <v>9921</v>
      </c>
      <c r="G1699" s="11"/>
      <c r="H1699" s="11"/>
    </row>
    <row r="1700" spans="1:8" x14ac:dyDescent="0.2">
      <c r="A1700" t="str">
        <f t="shared" si="27"/>
        <v>RLT01CCU</v>
      </c>
      <c r="B1700" t="s">
        <v>97</v>
      </c>
      <c r="C1700" t="s">
        <v>9918</v>
      </c>
      <c r="D1700" t="s">
        <v>2335</v>
      </c>
      <c r="E1700" t="s">
        <v>2336</v>
      </c>
      <c r="F1700" t="s">
        <v>8471</v>
      </c>
      <c r="G1700" s="11"/>
      <c r="H1700" s="11"/>
    </row>
    <row r="1701" spans="1:8" x14ac:dyDescent="0.2">
      <c r="A1701" t="str">
        <f t="shared" si="27"/>
        <v>RLT01Delivery Suite</v>
      </c>
      <c r="B1701" t="s">
        <v>97</v>
      </c>
      <c r="C1701" t="s">
        <v>9918</v>
      </c>
      <c r="D1701" t="s">
        <v>2335</v>
      </c>
      <c r="E1701" t="s">
        <v>2336</v>
      </c>
      <c r="F1701" t="s">
        <v>8751</v>
      </c>
      <c r="G1701" s="11"/>
      <c r="H1701" s="11"/>
    </row>
    <row r="1702" spans="1:8" x14ac:dyDescent="0.2">
      <c r="A1702" t="str">
        <f t="shared" si="27"/>
        <v>RLT01Drayton Ward</v>
      </c>
      <c r="B1702" t="s">
        <v>97</v>
      </c>
      <c r="C1702" t="s">
        <v>9918</v>
      </c>
      <c r="D1702" t="s">
        <v>2335</v>
      </c>
      <c r="E1702" t="s">
        <v>2336</v>
      </c>
      <c r="F1702" t="s">
        <v>9922</v>
      </c>
      <c r="G1702" s="11"/>
      <c r="H1702" s="11"/>
    </row>
    <row r="1703" spans="1:8" x14ac:dyDescent="0.2">
      <c r="A1703" t="str">
        <f t="shared" si="27"/>
        <v>RLT01Elizabeth</v>
      </c>
      <c r="B1703" t="s">
        <v>97</v>
      </c>
      <c r="C1703" t="s">
        <v>9918</v>
      </c>
      <c r="D1703" t="s">
        <v>2335</v>
      </c>
      <c r="E1703" t="s">
        <v>2336</v>
      </c>
      <c r="F1703" t="s">
        <v>8645</v>
      </c>
      <c r="G1703" s="11"/>
      <c r="H1703" s="11"/>
    </row>
    <row r="1704" spans="1:8" x14ac:dyDescent="0.2">
      <c r="A1704" t="str">
        <f t="shared" si="27"/>
        <v>RLT01Felix</v>
      </c>
      <c r="B1704" t="s">
        <v>97</v>
      </c>
      <c r="C1704" t="s">
        <v>9918</v>
      </c>
      <c r="D1704" t="s">
        <v>2335</v>
      </c>
      <c r="E1704" t="s">
        <v>2336</v>
      </c>
      <c r="F1704" t="s">
        <v>9923</v>
      </c>
      <c r="G1704" s="11"/>
      <c r="H1704" s="11"/>
    </row>
    <row r="1705" spans="1:8" x14ac:dyDescent="0.2">
      <c r="A1705" t="str">
        <f t="shared" si="27"/>
        <v>RLT01Florence Nightingale</v>
      </c>
      <c r="B1705" t="s">
        <v>97</v>
      </c>
      <c r="C1705" t="s">
        <v>9918</v>
      </c>
      <c r="D1705" t="s">
        <v>2335</v>
      </c>
      <c r="E1705" t="s">
        <v>2336</v>
      </c>
      <c r="F1705" t="s">
        <v>8627</v>
      </c>
      <c r="G1705" s="11"/>
      <c r="H1705" s="11"/>
    </row>
    <row r="1706" spans="1:8" x14ac:dyDescent="0.2">
      <c r="A1706" t="str">
        <f t="shared" si="27"/>
        <v>RLT01ITU</v>
      </c>
      <c r="B1706" t="s">
        <v>97</v>
      </c>
      <c r="C1706" t="s">
        <v>9918</v>
      </c>
      <c r="D1706" t="s">
        <v>2335</v>
      </c>
      <c r="E1706" t="s">
        <v>2336</v>
      </c>
      <c r="F1706" t="s">
        <v>8398</v>
      </c>
      <c r="G1706" s="11"/>
      <c r="H1706" s="11"/>
    </row>
    <row r="1707" spans="1:8" x14ac:dyDescent="0.2">
      <c r="A1707" t="str">
        <f t="shared" si="27"/>
        <v>RLT01Mary Garth</v>
      </c>
      <c r="B1707" t="s">
        <v>97</v>
      </c>
      <c r="C1707" t="s">
        <v>9918</v>
      </c>
      <c r="D1707" t="s">
        <v>2335</v>
      </c>
      <c r="E1707" t="s">
        <v>2336</v>
      </c>
      <c r="F1707" t="s">
        <v>9924</v>
      </c>
      <c r="G1707" s="11"/>
      <c r="H1707" s="11"/>
    </row>
    <row r="1708" spans="1:8" x14ac:dyDescent="0.2">
      <c r="A1708" t="str">
        <f t="shared" si="27"/>
        <v>RLT01Mary Seacole</v>
      </c>
      <c r="B1708" t="s">
        <v>97</v>
      </c>
      <c r="C1708" t="s">
        <v>9918</v>
      </c>
      <c r="D1708" t="s">
        <v>2335</v>
      </c>
      <c r="E1708" t="s">
        <v>2336</v>
      </c>
      <c r="F1708" t="s">
        <v>14218</v>
      </c>
      <c r="G1708" s="11"/>
      <c r="H1708" s="11"/>
    </row>
    <row r="1709" spans="1:8" x14ac:dyDescent="0.2">
      <c r="A1709" t="str">
        <f t="shared" ref="A1709:A1772" si="28">CONCATENATE(D1709,F1709)</f>
        <v>RLT01Melly</v>
      </c>
      <c r="B1709" t="s">
        <v>97</v>
      </c>
      <c r="C1709" t="s">
        <v>9918</v>
      </c>
      <c r="D1709" t="s">
        <v>2335</v>
      </c>
      <c r="E1709" t="s">
        <v>2336</v>
      </c>
      <c r="F1709" t="s">
        <v>9925</v>
      </c>
      <c r="G1709" s="11"/>
      <c r="H1709" s="11"/>
    </row>
    <row r="1710" spans="1:8" x14ac:dyDescent="0.2">
      <c r="A1710" t="str">
        <f t="shared" si="28"/>
        <v>RLT01Nason</v>
      </c>
      <c r="B1710" t="s">
        <v>97</v>
      </c>
      <c r="C1710" t="s">
        <v>9918</v>
      </c>
      <c r="D1710" t="s">
        <v>2335</v>
      </c>
      <c r="E1710" t="s">
        <v>2336</v>
      </c>
      <c r="F1710" t="s">
        <v>9926</v>
      </c>
      <c r="G1710" s="11"/>
      <c r="H1710" s="11"/>
    </row>
    <row r="1711" spans="1:8" x14ac:dyDescent="0.2">
      <c r="A1711" t="str">
        <f t="shared" si="28"/>
        <v>RLT01Romola</v>
      </c>
      <c r="B1711" t="s">
        <v>97</v>
      </c>
      <c r="C1711" t="s">
        <v>9918</v>
      </c>
      <c r="D1711" t="s">
        <v>2335</v>
      </c>
      <c r="E1711" t="s">
        <v>2336</v>
      </c>
      <c r="F1711" t="s">
        <v>9927</v>
      </c>
      <c r="G1711" s="11"/>
      <c r="H1711" s="11"/>
    </row>
    <row r="1712" spans="1:8" x14ac:dyDescent="0.2">
      <c r="A1712" t="str">
        <f t="shared" si="28"/>
        <v>RLT01Victoria</v>
      </c>
      <c r="B1712" t="s">
        <v>97</v>
      </c>
      <c r="C1712" t="s">
        <v>9918</v>
      </c>
      <c r="D1712" t="s">
        <v>2335</v>
      </c>
      <c r="E1712" t="s">
        <v>2336</v>
      </c>
      <c r="F1712" t="s">
        <v>9928</v>
      </c>
      <c r="G1712" s="11"/>
      <c r="H1712" s="11"/>
    </row>
    <row r="1713" spans="1:8" x14ac:dyDescent="0.2">
      <c r="A1713" t="str">
        <f t="shared" si="28"/>
        <v>RTQ54Berkeley House</v>
      </c>
      <c r="B1713" t="s">
        <v>98</v>
      </c>
      <c r="C1713" t="s">
        <v>9929</v>
      </c>
      <c r="D1713" t="s">
        <v>4172</v>
      </c>
      <c r="E1713" t="s">
        <v>4173</v>
      </c>
      <c r="F1713" t="s">
        <v>9930</v>
      </c>
      <c r="G1713" s="11"/>
      <c r="H1713" s="11"/>
    </row>
    <row r="1714" spans="1:8" x14ac:dyDescent="0.2">
      <c r="A1714" t="str">
        <f t="shared" si="28"/>
        <v>RTQ01Chestnut</v>
      </c>
      <c r="B1714" t="s">
        <v>98</v>
      </c>
      <c r="C1714" t="s">
        <v>9929</v>
      </c>
      <c r="D1714" t="s">
        <v>4176</v>
      </c>
      <c r="E1714" t="s">
        <v>4177</v>
      </c>
      <c r="F1714" t="s">
        <v>9355</v>
      </c>
      <c r="G1714" s="11"/>
      <c r="H1714" s="11"/>
    </row>
    <row r="1715" spans="1:8" x14ac:dyDescent="0.2">
      <c r="A1715" t="str">
        <f t="shared" si="28"/>
        <v>RTQ01Mulberry</v>
      </c>
      <c r="B1715" t="s">
        <v>98</v>
      </c>
      <c r="C1715" t="s">
        <v>9929</v>
      </c>
      <c r="D1715" t="s">
        <v>4176</v>
      </c>
      <c r="E1715" t="s">
        <v>4177</v>
      </c>
      <c r="F1715" t="s">
        <v>9360</v>
      </c>
      <c r="G1715" s="11"/>
      <c r="H1715" s="11"/>
    </row>
    <row r="1716" spans="1:8" x14ac:dyDescent="0.2">
      <c r="A1716" t="str">
        <f t="shared" si="28"/>
        <v>RTQ01Willow</v>
      </c>
      <c r="B1716" t="s">
        <v>98</v>
      </c>
      <c r="C1716" t="s">
        <v>9929</v>
      </c>
      <c r="D1716" t="s">
        <v>4176</v>
      </c>
      <c r="E1716" t="s">
        <v>4177</v>
      </c>
      <c r="F1716" t="s">
        <v>9206</v>
      </c>
      <c r="G1716" s="11"/>
      <c r="H1716" s="11"/>
    </row>
    <row r="1717" spans="1:8" x14ac:dyDescent="0.2">
      <c r="A1717" t="str">
        <f t="shared" si="28"/>
        <v>RTQ21Coln</v>
      </c>
      <c r="B1717" t="s">
        <v>98</v>
      </c>
      <c r="C1717" t="s">
        <v>9929</v>
      </c>
      <c r="D1717" t="s">
        <v>4184</v>
      </c>
      <c r="E1717" t="s">
        <v>4185</v>
      </c>
      <c r="F1717" t="s">
        <v>9931</v>
      </c>
      <c r="G1717" s="11"/>
      <c r="H1717" s="11"/>
    </row>
    <row r="1718" spans="1:8" x14ac:dyDescent="0.2">
      <c r="A1718" t="str">
        <f t="shared" si="28"/>
        <v>RTQ21Windrush</v>
      </c>
      <c r="B1718" t="s">
        <v>98</v>
      </c>
      <c r="C1718" t="s">
        <v>9929</v>
      </c>
      <c r="D1718" t="s">
        <v>4184</v>
      </c>
      <c r="E1718" t="s">
        <v>4185</v>
      </c>
      <c r="F1718" t="s">
        <v>9933</v>
      </c>
      <c r="G1718" s="11"/>
      <c r="H1718" s="11"/>
    </row>
    <row r="1719" spans="1:8" x14ac:dyDescent="0.2">
      <c r="A1719" t="str">
        <f t="shared" si="28"/>
        <v>RTQ85Dilke</v>
      </c>
      <c r="B1719" t="s">
        <v>98</v>
      </c>
      <c r="C1719" t="s">
        <v>9929</v>
      </c>
      <c r="D1719" t="s">
        <v>4188</v>
      </c>
      <c r="E1719" t="s">
        <v>4189</v>
      </c>
      <c r="F1719" t="s">
        <v>9934</v>
      </c>
      <c r="G1719" s="11"/>
      <c r="H1719" s="11"/>
    </row>
    <row r="1720" spans="1:8" x14ac:dyDescent="0.2">
      <c r="A1720" t="str">
        <f t="shared" si="28"/>
        <v>Y4W1SWoodland View</v>
      </c>
      <c r="B1720" t="s">
        <v>98</v>
      </c>
      <c r="C1720" t="s">
        <v>9929</v>
      </c>
      <c r="D1720" t="s">
        <v>14741</v>
      </c>
      <c r="E1720" t="s">
        <v>14740</v>
      </c>
      <c r="F1720" t="s">
        <v>14742</v>
      </c>
      <c r="G1720" s="11"/>
      <c r="H1720" s="11"/>
    </row>
    <row r="1721" spans="1:8" x14ac:dyDescent="0.2">
      <c r="A1721" t="str">
        <f t="shared" si="28"/>
        <v>RTQ13Honeybourne</v>
      </c>
      <c r="B1721" t="s">
        <v>98</v>
      </c>
      <c r="C1721" t="s">
        <v>9929</v>
      </c>
      <c r="D1721" t="s">
        <v>4201</v>
      </c>
      <c r="E1721" t="s">
        <v>4203</v>
      </c>
      <c r="F1721" t="s">
        <v>9935</v>
      </c>
      <c r="G1721" s="11"/>
      <c r="H1721" s="11"/>
    </row>
    <row r="1722" spans="1:8" x14ac:dyDescent="0.2">
      <c r="A1722" t="str">
        <f t="shared" si="28"/>
        <v>RTQG1Laurel House</v>
      </c>
      <c r="B1722" t="s">
        <v>98</v>
      </c>
      <c r="C1722" t="s">
        <v>9929</v>
      </c>
      <c r="D1722" t="s">
        <v>14570</v>
      </c>
      <c r="E1722" t="s">
        <v>7225</v>
      </c>
      <c r="F1722" t="s">
        <v>14571</v>
      </c>
      <c r="G1722" s="11"/>
      <c r="H1722" s="11"/>
    </row>
    <row r="1723" spans="1:8" x14ac:dyDescent="0.2">
      <c r="A1723" t="str">
        <f t="shared" si="28"/>
        <v>RTQ19Lydney</v>
      </c>
      <c r="B1723" t="s">
        <v>98</v>
      </c>
      <c r="C1723" t="s">
        <v>9929</v>
      </c>
      <c r="D1723" t="s">
        <v>4204</v>
      </c>
      <c r="E1723" t="s">
        <v>4205</v>
      </c>
      <c r="F1723" t="s">
        <v>9936</v>
      </c>
      <c r="G1723" s="11"/>
      <c r="H1723" s="11"/>
    </row>
    <row r="1724" spans="1:8" x14ac:dyDescent="0.2">
      <c r="A1724" t="str">
        <f t="shared" si="28"/>
        <v>RTQ29North Cotswold</v>
      </c>
      <c r="B1724" t="s">
        <v>98</v>
      </c>
      <c r="C1724" t="s">
        <v>9929</v>
      </c>
      <c r="D1724" t="s">
        <v>4212</v>
      </c>
      <c r="E1724" t="s">
        <v>4213</v>
      </c>
      <c r="F1724" t="s">
        <v>9937</v>
      </c>
      <c r="G1724" s="11"/>
      <c r="H1724" s="11"/>
    </row>
    <row r="1725" spans="1:8" x14ac:dyDescent="0.2">
      <c r="A1725" t="str">
        <f t="shared" si="28"/>
        <v>RTQ04Cashes Green</v>
      </c>
      <c r="B1725" t="s">
        <v>98</v>
      </c>
      <c r="C1725" t="s">
        <v>9929</v>
      </c>
      <c r="D1725" t="s">
        <v>4225</v>
      </c>
      <c r="E1725" t="s">
        <v>4226</v>
      </c>
      <c r="F1725" t="s">
        <v>9939</v>
      </c>
      <c r="G1725" s="11"/>
      <c r="H1725" s="11"/>
    </row>
    <row r="1726" spans="1:8" x14ac:dyDescent="0.2">
      <c r="A1726" t="str">
        <f t="shared" si="28"/>
        <v>RTQ04Jubilee</v>
      </c>
      <c r="B1726" t="s">
        <v>98</v>
      </c>
      <c r="C1726" t="s">
        <v>9929</v>
      </c>
      <c r="D1726" t="s">
        <v>4225</v>
      </c>
      <c r="E1726" t="s">
        <v>4226</v>
      </c>
      <c r="F1726" t="s">
        <v>9940</v>
      </c>
      <c r="G1726" s="11"/>
      <c r="H1726" s="11"/>
    </row>
    <row r="1727" spans="1:8" x14ac:dyDescent="0.2">
      <c r="A1727" t="str">
        <f t="shared" si="28"/>
        <v>RTQ87Abbey View</v>
      </c>
      <c r="B1727" t="s">
        <v>98</v>
      </c>
      <c r="C1727" t="s">
        <v>9929</v>
      </c>
      <c r="D1727" t="s">
        <v>4227</v>
      </c>
      <c r="E1727" t="s">
        <v>4228</v>
      </c>
      <c r="F1727" t="s">
        <v>9941</v>
      </c>
      <c r="G1727" s="11" t="s">
        <v>14241</v>
      </c>
      <c r="H1727" s="11">
        <v>44039</v>
      </c>
    </row>
    <row r="1728" spans="1:8" x14ac:dyDescent="0.2">
      <c r="A1728" t="str">
        <f t="shared" si="28"/>
        <v>RTQ42Peakview</v>
      </c>
      <c r="B1728" t="s">
        <v>98</v>
      </c>
      <c r="C1728" t="s">
        <v>9929</v>
      </c>
      <c r="D1728" t="s">
        <v>4237</v>
      </c>
      <c r="E1728" t="s">
        <v>4238</v>
      </c>
      <c r="F1728" t="s">
        <v>9942</v>
      </c>
      <c r="G1728" s="11"/>
      <c r="H1728" s="11"/>
    </row>
    <row r="1729" spans="1:8" x14ac:dyDescent="0.2">
      <c r="A1729" t="str">
        <f t="shared" si="28"/>
        <v>RTQ02Abbey</v>
      </c>
      <c r="B1729" t="s">
        <v>98</v>
      </c>
      <c r="C1729" t="s">
        <v>9929</v>
      </c>
      <c r="D1729" t="s">
        <v>4245</v>
      </c>
      <c r="E1729" t="s">
        <v>4246</v>
      </c>
      <c r="F1729" t="s">
        <v>8757</v>
      </c>
      <c r="G1729" s="11"/>
      <c r="H1729" s="11"/>
    </row>
    <row r="1730" spans="1:8" x14ac:dyDescent="0.2">
      <c r="A1730" t="str">
        <f t="shared" si="28"/>
        <v>RTQ02Dean</v>
      </c>
      <c r="B1730" t="s">
        <v>98</v>
      </c>
      <c r="C1730" t="s">
        <v>9929</v>
      </c>
      <c r="D1730" t="s">
        <v>4245</v>
      </c>
      <c r="E1730" t="s">
        <v>4246</v>
      </c>
      <c r="F1730" t="s">
        <v>9943</v>
      </c>
      <c r="G1730" s="11"/>
      <c r="H1730" s="11"/>
    </row>
    <row r="1731" spans="1:8" x14ac:dyDescent="0.2">
      <c r="A1731" t="str">
        <f t="shared" si="28"/>
        <v>RTQ02Greyfriars</v>
      </c>
      <c r="B1731" t="s">
        <v>98</v>
      </c>
      <c r="C1731" t="s">
        <v>9929</v>
      </c>
      <c r="D1731" t="s">
        <v>4245</v>
      </c>
      <c r="E1731" t="s">
        <v>4246</v>
      </c>
      <c r="F1731" t="s">
        <v>9944</v>
      </c>
      <c r="G1731" s="11" t="s">
        <v>9980</v>
      </c>
      <c r="H1731" s="11">
        <v>43787</v>
      </c>
    </row>
    <row r="1732" spans="1:8" x14ac:dyDescent="0.2">
      <c r="A1732" t="str">
        <f t="shared" si="28"/>
        <v>RTQ02Kingsholm</v>
      </c>
      <c r="B1732" t="s">
        <v>98</v>
      </c>
      <c r="C1732" t="s">
        <v>9929</v>
      </c>
      <c r="D1732" t="s">
        <v>4245</v>
      </c>
      <c r="E1732" t="s">
        <v>4246</v>
      </c>
      <c r="F1732" t="s">
        <v>9945</v>
      </c>
      <c r="G1732" s="11"/>
      <c r="H1732" s="11"/>
    </row>
    <row r="1733" spans="1:8" x14ac:dyDescent="0.2">
      <c r="A1733" t="str">
        <f t="shared" si="28"/>
        <v>RTQ02Montpellier</v>
      </c>
      <c r="B1733" t="s">
        <v>98</v>
      </c>
      <c r="C1733" t="s">
        <v>9929</v>
      </c>
      <c r="D1733" t="s">
        <v>4245</v>
      </c>
      <c r="E1733" t="s">
        <v>4246</v>
      </c>
      <c r="F1733" t="s">
        <v>9946</v>
      </c>
      <c r="G1733" s="11"/>
      <c r="H1733" s="11"/>
    </row>
    <row r="1734" spans="1:8" x14ac:dyDescent="0.2">
      <c r="A1734" t="str">
        <f t="shared" si="28"/>
        <v>RTQ02Priory</v>
      </c>
      <c r="B1734" t="s">
        <v>98</v>
      </c>
      <c r="C1734" t="s">
        <v>9929</v>
      </c>
      <c r="D1734" t="s">
        <v>4245</v>
      </c>
      <c r="E1734" t="s">
        <v>4246</v>
      </c>
      <c r="F1734" t="s">
        <v>9947</v>
      </c>
      <c r="G1734" s="11"/>
      <c r="H1734" s="11"/>
    </row>
    <row r="1735" spans="1:8" x14ac:dyDescent="0.2">
      <c r="A1735" t="str">
        <f t="shared" si="28"/>
        <v>RTE01ACUC</v>
      </c>
      <c r="B1735" t="s">
        <v>99</v>
      </c>
      <c r="C1735" t="s">
        <v>9948</v>
      </c>
      <c r="D1735" t="s">
        <v>3887</v>
      </c>
      <c r="E1735" t="s">
        <v>3888</v>
      </c>
      <c r="F1735" t="s">
        <v>9949</v>
      </c>
      <c r="G1735" s="11"/>
      <c r="H1735" s="11"/>
    </row>
    <row r="1736" spans="1:8" x14ac:dyDescent="0.2">
      <c r="A1736" t="str">
        <f t="shared" si="28"/>
        <v>RTE01ALSTONE</v>
      </c>
      <c r="B1736" t="s">
        <v>99</v>
      </c>
      <c r="C1736" t="s">
        <v>9948</v>
      </c>
      <c r="D1736" t="s">
        <v>3887</v>
      </c>
      <c r="E1736" t="s">
        <v>3888</v>
      </c>
      <c r="F1736" t="s">
        <v>9950</v>
      </c>
      <c r="G1736" s="11"/>
      <c r="H1736" s="11"/>
    </row>
    <row r="1737" spans="1:8" x14ac:dyDescent="0.2">
      <c r="A1737" t="str">
        <f t="shared" si="28"/>
        <v>RTE01AVENING</v>
      </c>
      <c r="B1737" t="s">
        <v>99</v>
      </c>
      <c r="C1737" t="s">
        <v>9948</v>
      </c>
      <c r="D1737" t="s">
        <v>3887</v>
      </c>
      <c r="E1737" t="s">
        <v>3888</v>
      </c>
      <c r="F1737" t="s">
        <v>9951</v>
      </c>
      <c r="G1737" s="11"/>
      <c r="H1737" s="11"/>
    </row>
    <row r="1738" spans="1:8" x14ac:dyDescent="0.2">
      <c r="A1738" t="str">
        <f t="shared" si="28"/>
        <v>RTE01BIBURY</v>
      </c>
      <c r="B1738" t="s">
        <v>99</v>
      </c>
      <c r="C1738" t="s">
        <v>9948</v>
      </c>
      <c r="D1738" t="s">
        <v>3887</v>
      </c>
      <c r="E1738" t="s">
        <v>3888</v>
      </c>
      <c r="F1738" t="s">
        <v>9952</v>
      </c>
      <c r="G1738" s="17"/>
      <c r="H1738" s="18"/>
    </row>
    <row r="1739" spans="1:8" x14ac:dyDescent="0.2">
      <c r="A1739" t="str">
        <f t="shared" si="28"/>
        <v>RTE01CARDIAC</v>
      </c>
      <c r="B1739" t="s">
        <v>99</v>
      </c>
      <c r="C1739" t="s">
        <v>9948</v>
      </c>
      <c r="D1739" t="s">
        <v>3887</v>
      </c>
      <c r="E1739" t="s">
        <v>3888</v>
      </c>
      <c r="F1739" t="s">
        <v>9953</v>
      </c>
      <c r="G1739" s="11"/>
      <c r="H1739" s="11"/>
    </row>
    <row r="1740" spans="1:8" x14ac:dyDescent="0.2">
      <c r="A1740" t="str">
        <f t="shared" si="28"/>
        <v>RTE01CARDIAC 2</v>
      </c>
      <c r="B1740" t="s">
        <v>99</v>
      </c>
      <c r="C1740" t="s">
        <v>9948</v>
      </c>
      <c r="D1740" t="s">
        <v>3887</v>
      </c>
      <c r="E1740" t="s">
        <v>3888</v>
      </c>
      <c r="F1740" t="s">
        <v>14238</v>
      </c>
      <c r="G1740" s="11"/>
      <c r="H1740" s="11"/>
    </row>
    <row r="1741" spans="1:8" x14ac:dyDescent="0.2">
      <c r="A1741" t="str">
        <f t="shared" si="28"/>
        <v>RTE01DCC</v>
      </c>
      <c r="B1741" t="s">
        <v>99</v>
      </c>
      <c r="C1741" t="s">
        <v>9948</v>
      </c>
      <c r="D1741" t="s">
        <v>3887</v>
      </c>
      <c r="E1741" t="s">
        <v>3888</v>
      </c>
      <c r="F1741" t="s">
        <v>9954</v>
      </c>
      <c r="G1741" s="11"/>
      <c r="H1741" s="11"/>
    </row>
    <row r="1742" spans="1:8" x14ac:dyDescent="0.2">
      <c r="A1742" t="str">
        <f t="shared" si="28"/>
        <v>RTE01DIXTON</v>
      </c>
      <c r="B1742" t="s">
        <v>99</v>
      </c>
      <c r="C1742" t="s">
        <v>9948</v>
      </c>
      <c r="D1742" t="s">
        <v>3887</v>
      </c>
      <c r="E1742" t="s">
        <v>3888</v>
      </c>
      <c r="F1742" t="s">
        <v>9955</v>
      </c>
      <c r="G1742" s="11"/>
      <c r="H1742" s="11"/>
    </row>
    <row r="1743" spans="1:8" x14ac:dyDescent="0.2">
      <c r="A1743" t="str">
        <f t="shared" si="28"/>
        <v>RTE01GUITING</v>
      </c>
      <c r="B1743" t="s">
        <v>99</v>
      </c>
      <c r="C1743" t="s">
        <v>9948</v>
      </c>
      <c r="D1743" t="s">
        <v>3887</v>
      </c>
      <c r="E1743" t="s">
        <v>3888</v>
      </c>
      <c r="F1743" t="s">
        <v>9956</v>
      </c>
      <c r="G1743" s="11"/>
      <c r="H1743" s="11"/>
    </row>
    <row r="1744" spans="1:8" x14ac:dyDescent="0.2">
      <c r="A1744" t="str">
        <f t="shared" si="28"/>
        <v>RTE01KNIGHTSBRIDGE</v>
      </c>
      <c r="B1744" t="s">
        <v>99</v>
      </c>
      <c r="C1744" t="s">
        <v>9948</v>
      </c>
      <c r="D1744" t="s">
        <v>3887</v>
      </c>
      <c r="E1744" t="s">
        <v>3888</v>
      </c>
      <c r="F1744" t="s">
        <v>9957</v>
      </c>
      <c r="G1744" s="11"/>
      <c r="H1744" s="11"/>
    </row>
    <row r="1745" spans="1:8" x14ac:dyDescent="0.2">
      <c r="A1745" t="str">
        <f t="shared" si="28"/>
        <v>RTE01LILLEYBROOK</v>
      </c>
      <c r="B1745" t="s">
        <v>99</v>
      </c>
      <c r="C1745" t="s">
        <v>9948</v>
      </c>
      <c r="D1745" t="s">
        <v>3887</v>
      </c>
      <c r="E1745" t="s">
        <v>3888</v>
      </c>
      <c r="F1745" t="s">
        <v>9958</v>
      </c>
      <c r="G1745" s="11"/>
      <c r="H1745" s="11"/>
    </row>
    <row r="1746" spans="1:8" x14ac:dyDescent="0.2">
      <c r="A1746" t="str">
        <f t="shared" si="28"/>
        <v>RTE01PRESCOTT</v>
      </c>
      <c r="B1746" t="s">
        <v>99</v>
      </c>
      <c r="C1746" t="s">
        <v>9948</v>
      </c>
      <c r="D1746" t="s">
        <v>3887</v>
      </c>
      <c r="E1746" t="s">
        <v>3888</v>
      </c>
      <c r="F1746" t="s">
        <v>9959</v>
      </c>
      <c r="G1746" s="11"/>
      <c r="H1746" s="11"/>
    </row>
    <row r="1747" spans="1:8" x14ac:dyDescent="0.2">
      <c r="A1747" t="str">
        <f t="shared" si="28"/>
        <v>RTE01RENDCOMB</v>
      </c>
      <c r="B1747" t="s">
        <v>99</v>
      </c>
      <c r="C1747" t="s">
        <v>9948</v>
      </c>
      <c r="D1747" t="s">
        <v>3887</v>
      </c>
      <c r="E1747" t="s">
        <v>3888</v>
      </c>
      <c r="F1747" t="s">
        <v>9960</v>
      </c>
      <c r="G1747" s="11"/>
      <c r="H1747" s="11"/>
    </row>
    <row r="1748" spans="1:8" x14ac:dyDescent="0.2">
      <c r="A1748" t="str">
        <f t="shared" si="28"/>
        <v>RTE01RYEWORTH</v>
      </c>
      <c r="B1748" t="s">
        <v>99</v>
      </c>
      <c r="C1748" t="s">
        <v>9948</v>
      </c>
      <c r="D1748" t="s">
        <v>3887</v>
      </c>
      <c r="E1748" t="s">
        <v>3888</v>
      </c>
      <c r="F1748" t="s">
        <v>9961</v>
      </c>
      <c r="G1748" s="11"/>
      <c r="H1748" s="11"/>
    </row>
    <row r="1749" spans="1:8" x14ac:dyDescent="0.2">
      <c r="A1749" t="str">
        <f t="shared" si="28"/>
        <v>RTE01SNOWSHILL</v>
      </c>
      <c r="B1749" t="s">
        <v>99</v>
      </c>
      <c r="C1749" t="s">
        <v>9948</v>
      </c>
      <c r="D1749" t="s">
        <v>3887</v>
      </c>
      <c r="E1749" t="s">
        <v>3888</v>
      </c>
      <c r="F1749" t="s">
        <v>9962</v>
      </c>
      <c r="G1749" s="11"/>
      <c r="H1749" s="11"/>
    </row>
    <row r="1750" spans="1:8" x14ac:dyDescent="0.2">
      <c r="A1750" t="str">
        <f t="shared" si="28"/>
        <v>RTE01STROUD MATERNITY</v>
      </c>
      <c r="B1750" t="s">
        <v>99</v>
      </c>
      <c r="C1750" t="s">
        <v>9948</v>
      </c>
      <c r="D1750" t="s">
        <v>3887</v>
      </c>
      <c r="E1750" t="s">
        <v>3888</v>
      </c>
      <c r="F1750" t="s">
        <v>9963</v>
      </c>
      <c r="G1750" s="11"/>
      <c r="H1750" s="11"/>
    </row>
    <row r="1751" spans="1:8" x14ac:dyDescent="0.2">
      <c r="A1751" t="str">
        <f t="shared" si="28"/>
        <v>RTE01TIVOLI</v>
      </c>
      <c r="B1751" t="s">
        <v>99</v>
      </c>
      <c r="C1751" t="s">
        <v>9948</v>
      </c>
      <c r="D1751" t="s">
        <v>3887</v>
      </c>
      <c r="E1751" t="s">
        <v>3888</v>
      </c>
      <c r="F1751" t="s">
        <v>14616</v>
      </c>
      <c r="G1751" s="11"/>
      <c r="H1751" s="11"/>
    </row>
    <row r="1752" spans="1:8" x14ac:dyDescent="0.2">
      <c r="A1752" t="str">
        <f t="shared" si="28"/>
        <v>RTE01WOODMANCOTE</v>
      </c>
      <c r="B1752" t="s">
        <v>99</v>
      </c>
      <c r="C1752" t="s">
        <v>9948</v>
      </c>
      <c r="D1752" t="s">
        <v>3887</v>
      </c>
      <c r="E1752" t="s">
        <v>3888</v>
      </c>
      <c r="F1752" t="s">
        <v>9964</v>
      </c>
      <c r="G1752" s="11"/>
      <c r="H1752" s="11"/>
    </row>
    <row r="1753" spans="1:8" x14ac:dyDescent="0.2">
      <c r="A1753" t="str">
        <f t="shared" si="28"/>
        <v>RTE032A</v>
      </c>
      <c r="B1753" t="s">
        <v>99</v>
      </c>
      <c r="C1753" t="s">
        <v>9948</v>
      </c>
      <c r="D1753" t="s">
        <v>3911</v>
      </c>
      <c r="E1753" t="s">
        <v>3912</v>
      </c>
      <c r="F1753" t="s">
        <v>9965</v>
      </c>
      <c r="G1753" s="11"/>
      <c r="H1753" s="11"/>
    </row>
    <row r="1754" spans="1:8" x14ac:dyDescent="0.2">
      <c r="A1754" t="str">
        <f t="shared" si="28"/>
        <v>RTE032B</v>
      </c>
      <c r="B1754" t="s">
        <v>99</v>
      </c>
      <c r="C1754" t="s">
        <v>9948</v>
      </c>
      <c r="D1754" t="s">
        <v>3911</v>
      </c>
      <c r="E1754" t="s">
        <v>3912</v>
      </c>
      <c r="F1754" t="s">
        <v>9966</v>
      </c>
      <c r="G1754" s="11"/>
      <c r="H1754" s="11"/>
    </row>
    <row r="1755" spans="1:8" x14ac:dyDescent="0.2">
      <c r="A1755" t="str">
        <f t="shared" si="28"/>
        <v>RTE033A</v>
      </c>
      <c r="B1755" t="s">
        <v>99</v>
      </c>
      <c r="C1755" t="s">
        <v>9948</v>
      </c>
      <c r="D1755" t="s">
        <v>3911</v>
      </c>
      <c r="E1755" t="s">
        <v>3912</v>
      </c>
      <c r="F1755" t="s">
        <v>8377</v>
      </c>
      <c r="G1755" s="11"/>
      <c r="H1755" s="11"/>
    </row>
    <row r="1756" spans="1:8" x14ac:dyDescent="0.2">
      <c r="A1756" t="str">
        <f t="shared" si="28"/>
        <v>RTE033B</v>
      </c>
      <c r="B1756" t="s">
        <v>99</v>
      </c>
      <c r="C1756" t="s">
        <v>9948</v>
      </c>
      <c r="D1756" t="s">
        <v>3911</v>
      </c>
      <c r="E1756" t="s">
        <v>3912</v>
      </c>
      <c r="F1756" t="s">
        <v>8378</v>
      </c>
      <c r="G1756" s="11"/>
      <c r="H1756" s="11"/>
    </row>
    <row r="1757" spans="1:8" x14ac:dyDescent="0.2">
      <c r="A1757" t="str">
        <f t="shared" si="28"/>
        <v>RTE034A</v>
      </c>
      <c r="B1757" t="s">
        <v>99</v>
      </c>
      <c r="C1757" t="s">
        <v>9948</v>
      </c>
      <c r="D1757" t="s">
        <v>3911</v>
      </c>
      <c r="E1757" t="s">
        <v>3912</v>
      </c>
      <c r="F1757" t="s">
        <v>8380</v>
      </c>
      <c r="G1757" s="11"/>
      <c r="H1757" s="11"/>
    </row>
    <row r="1758" spans="1:8" x14ac:dyDescent="0.2">
      <c r="A1758" t="str">
        <f t="shared" si="28"/>
        <v>RTE034B</v>
      </c>
      <c r="B1758" t="s">
        <v>99</v>
      </c>
      <c r="C1758" t="s">
        <v>9948</v>
      </c>
      <c r="D1758" t="s">
        <v>3911</v>
      </c>
      <c r="E1758" t="s">
        <v>3912</v>
      </c>
      <c r="F1758" t="s">
        <v>8381</v>
      </c>
      <c r="G1758" s="11"/>
      <c r="H1758" s="11"/>
    </row>
    <row r="1759" spans="1:8" x14ac:dyDescent="0.2">
      <c r="A1759" t="str">
        <f t="shared" si="28"/>
        <v>RTE035A/SAU</v>
      </c>
      <c r="B1759" t="s">
        <v>99</v>
      </c>
      <c r="C1759" t="s">
        <v>9948</v>
      </c>
      <c r="D1759" t="s">
        <v>3911</v>
      </c>
      <c r="E1759" t="s">
        <v>3912</v>
      </c>
      <c r="F1759" t="s">
        <v>9967</v>
      </c>
      <c r="G1759" s="11"/>
      <c r="H1759" s="11"/>
    </row>
    <row r="1760" spans="1:8" x14ac:dyDescent="0.2">
      <c r="A1760" t="str">
        <f t="shared" si="28"/>
        <v>RTE035B</v>
      </c>
      <c r="B1760" t="s">
        <v>99</v>
      </c>
      <c r="C1760" t="s">
        <v>9948</v>
      </c>
      <c r="D1760" t="s">
        <v>3911</v>
      </c>
      <c r="E1760" t="s">
        <v>3912</v>
      </c>
      <c r="F1760" t="s">
        <v>9968</v>
      </c>
      <c r="G1760" s="11"/>
      <c r="H1760" s="11"/>
    </row>
    <row r="1761" spans="1:8" x14ac:dyDescent="0.2">
      <c r="A1761" t="str">
        <f t="shared" si="28"/>
        <v>RTE036A</v>
      </c>
      <c r="B1761" t="s">
        <v>99</v>
      </c>
      <c r="C1761" t="s">
        <v>9948</v>
      </c>
      <c r="D1761" t="s">
        <v>3911</v>
      </c>
      <c r="E1761" t="s">
        <v>3912</v>
      </c>
      <c r="F1761" t="s">
        <v>9969</v>
      </c>
      <c r="G1761" s="11"/>
      <c r="H1761" s="11"/>
    </row>
    <row r="1762" spans="1:8" x14ac:dyDescent="0.2">
      <c r="A1762" t="str">
        <f t="shared" si="28"/>
        <v>RTE036B</v>
      </c>
      <c r="B1762" t="s">
        <v>99</v>
      </c>
      <c r="C1762" t="s">
        <v>9948</v>
      </c>
      <c r="D1762" t="s">
        <v>3911</v>
      </c>
      <c r="E1762" t="s">
        <v>3912</v>
      </c>
      <c r="F1762" t="s">
        <v>9970</v>
      </c>
      <c r="G1762" s="11"/>
      <c r="H1762" s="11"/>
    </row>
    <row r="1763" spans="1:8" x14ac:dyDescent="0.2">
      <c r="A1763" t="str">
        <f t="shared" si="28"/>
        <v>RTE037A</v>
      </c>
      <c r="B1763" t="s">
        <v>99</v>
      </c>
      <c r="C1763" t="s">
        <v>9948</v>
      </c>
      <c r="D1763" t="s">
        <v>3911</v>
      </c>
      <c r="E1763" t="s">
        <v>3912</v>
      </c>
      <c r="F1763" t="s">
        <v>9971</v>
      </c>
      <c r="G1763" s="11"/>
      <c r="H1763" s="11"/>
    </row>
    <row r="1764" spans="1:8" x14ac:dyDescent="0.2">
      <c r="A1764" t="str">
        <f t="shared" si="28"/>
        <v>RTE037B</v>
      </c>
      <c r="B1764" t="s">
        <v>99</v>
      </c>
      <c r="C1764" t="s">
        <v>9948</v>
      </c>
      <c r="D1764" t="s">
        <v>3911</v>
      </c>
      <c r="E1764" t="s">
        <v>3912</v>
      </c>
      <c r="F1764" t="s">
        <v>9972</v>
      </c>
      <c r="G1764" s="11"/>
      <c r="H1764" s="11"/>
    </row>
    <row r="1765" spans="1:8" x14ac:dyDescent="0.2">
      <c r="A1765" t="str">
        <f t="shared" si="28"/>
        <v>RTE038A</v>
      </c>
      <c r="B1765" t="s">
        <v>99</v>
      </c>
      <c r="C1765" t="s">
        <v>9948</v>
      </c>
      <c r="D1765" t="s">
        <v>3911</v>
      </c>
      <c r="E1765" t="s">
        <v>3912</v>
      </c>
      <c r="F1765" t="s">
        <v>9973</v>
      </c>
      <c r="G1765" s="11"/>
      <c r="H1765" s="11"/>
    </row>
    <row r="1766" spans="1:8" x14ac:dyDescent="0.2">
      <c r="A1766" t="str">
        <f t="shared" si="28"/>
        <v>RTE038B</v>
      </c>
      <c r="B1766" t="s">
        <v>99</v>
      </c>
      <c r="C1766" t="s">
        <v>9948</v>
      </c>
      <c r="D1766" t="s">
        <v>3911</v>
      </c>
      <c r="E1766" t="s">
        <v>3912</v>
      </c>
      <c r="F1766" t="s">
        <v>9974</v>
      </c>
      <c r="G1766" s="11"/>
      <c r="H1766" s="11"/>
    </row>
    <row r="1767" spans="1:8" x14ac:dyDescent="0.2">
      <c r="A1767" t="str">
        <f t="shared" si="28"/>
        <v>RTE039A</v>
      </c>
      <c r="B1767" t="s">
        <v>99</v>
      </c>
      <c r="C1767" t="s">
        <v>9948</v>
      </c>
      <c r="D1767" t="s">
        <v>3911</v>
      </c>
      <c r="E1767" t="s">
        <v>3912</v>
      </c>
      <c r="F1767" t="s">
        <v>9975</v>
      </c>
      <c r="G1767" s="11"/>
      <c r="H1767" s="11"/>
    </row>
    <row r="1768" spans="1:8" x14ac:dyDescent="0.2">
      <c r="A1768" t="str">
        <f t="shared" si="28"/>
        <v>RTE039B</v>
      </c>
      <c r="B1768" t="s">
        <v>99</v>
      </c>
      <c r="C1768" t="s">
        <v>9948</v>
      </c>
      <c r="D1768" t="s">
        <v>3911</v>
      </c>
      <c r="E1768" t="s">
        <v>3912</v>
      </c>
      <c r="F1768" t="s">
        <v>9976</v>
      </c>
      <c r="G1768" s="11"/>
      <c r="H1768" s="11"/>
    </row>
    <row r="1769" spans="1:8" x14ac:dyDescent="0.2">
      <c r="A1769" t="str">
        <f t="shared" si="28"/>
        <v>RTE03AMU</v>
      </c>
      <c r="B1769" t="s">
        <v>99</v>
      </c>
      <c r="C1769" t="s">
        <v>9948</v>
      </c>
      <c r="D1769" t="s">
        <v>3911</v>
      </c>
      <c r="E1769" t="s">
        <v>3912</v>
      </c>
      <c r="F1769" t="s">
        <v>8388</v>
      </c>
      <c r="G1769" s="11"/>
      <c r="H1769" s="11"/>
    </row>
    <row r="1770" spans="1:8" x14ac:dyDescent="0.2">
      <c r="A1770" t="str">
        <f t="shared" si="28"/>
        <v>RTE03AMU4</v>
      </c>
      <c r="B1770" t="s">
        <v>99</v>
      </c>
      <c r="C1770" t="s">
        <v>9948</v>
      </c>
      <c r="D1770" t="s">
        <v>3911</v>
      </c>
      <c r="E1770" t="s">
        <v>3912</v>
      </c>
      <c r="F1770" t="s">
        <v>14240</v>
      </c>
      <c r="G1770" s="11"/>
      <c r="H1770" s="11"/>
    </row>
    <row r="1771" spans="1:8" x14ac:dyDescent="0.2">
      <c r="A1771" t="str">
        <f t="shared" si="28"/>
        <v>RTE03CARDIOLOGY</v>
      </c>
      <c r="B1771" t="s">
        <v>99</v>
      </c>
      <c r="C1771" t="s">
        <v>9948</v>
      </c>
      <c r="D1771" t="s">
        <v>3911</v>
      </c>
      <c r="E1771" t="s">
        <v>3912</v>
      </c>
      <c r="F1771" t="s">
        <v>9977</v>
      </c>
      <c r="G1771" s="11"/>
      <c r="H1771" s="11"/>
    </row>
    <row r="1772" spans="1:8" x14ac:dyDescent="0.2">
      <c r="A1772" t="str">
        <f t="shared" si="28"/>
        <v>RTE03CIPD</v>
      </c>
      <c r="B1772" t="s">
        <v>99</v>
      </c>
      <c r="C1772" t="s">
        <v>9948</v>
      </c>
      <c r="D1772" t="s">
        <v>3911</v>
      </c>
      <c r="E1772" t="s">
        <v>3912</v>
      </c>
      <c r="F1772" t="s">
        <v>9978</v>
      </c>
      <c r="G1772" s="11"/>
      <c r="H1772" s="11"/>
    </row>
    <row r="1773" spans="1:8" x14ac:dyDescent="0.2">
      <c r="A1773" t="str">
        <f t="shared" ref="A1773:A1836" si="29">CONCATENATE(D1773,F1773)</f>
        <v>RTE03DCC</v>
      </c>
      <c r="B1773" t="s">
        <v>99</v>
      </c>
      <c r="C1773" t="s">
        <v>9948</v>
      </c>
      <c r="D1773" t="s">
        <v>3911</v>
      </c>
      <c r="E1773" t="s">
        <v>3912</v>
      </c>
      <c r="F1773" t="s">
        <v>9954</v>
      </c>
      <c r="G1773" s="11"/>
      <c r="H1773" s="11"/>
    </row>
    <row r="1774" spans="1:8" x14ac:dyDescent="0.2">
      <c r="A1774" t="str">
        <f t="shared" si="29"/>
        <v>RTE03FRAILTY ASSESSMENT UNIT</v>
      </c>
      <c r="B1774" t="s">
        <v>99</v>
      </c>
      <c r="C1774" t="s">
        <v>9948</v>
      </c>
      <c r="D1774" t="s">
        <v>3911</v>
      </c>
      <c r="E1774" t="s">
        <v>3912</v>
      </c>
      <c r="F1774" t="s">
        <v>9979</v>
      </c>
      <c r="G1774" s="11"/>
      <c r="H1774" s="11"/>
    </row>
    <row r="1775" spans="1:8" x14ac:dyDescent="0.2">
      <c r="A1775" t="str">
        <f t="shared" si="29"/>
        <v>RTE03GALLERY WING 1</v>
      </c>
      <c r="B1775" t="s">
        <v>99</v>
      </c>
      <c r="C1775" t="s">
        <v>9948</v>
      </c>
      <c r="D1775" t="s">
        <v>3911</v>
      </c>
      <c r="E1775" t="s">
        <v>3912</v>
      </c>
      <c r="F1775" t="s">
        <v>9981</v>
      </c>
      <c r="G1775" s="11"/>
      <c r="H1775" s="11"/>
    </row>
    <row r="1776" spans="1:8" x14ac:dyDescent="0.2">
      <c r="A1776" t="str">
        <f t="shared" si="29"/>
        <v>RTE03GALLERY WING 2</v>
      </c>
      <c r="B1776" t="s">
        <v>99</v>
      </c>
      <c r="C1776" t="s">
        <v>9948</v>
      </c>
      <c r="D1776" t="s">
        <v>3911</v>
      </c>
      <c r="E1776" t="s">
        <v>3912</v>
      </c>
      <c r="F1776" t="s">
        <v>14613</v>
      </c>
      <c r="G1776" s="11"/>
      <c r="H1776" s="11"/>
    </row>
    <row r="1777" spans="1:8" x14ac:dyDescent="0.2">
      <c r="A1777" t="str">
        <f t="shared" si="29"/>
        <v>RTE03MATERNITY</v>
      </c>
      <c r="B1777" t="s">
        <v>99</v>
      </c>
      <c r="C1777" t="s">
        <v>9948</v>
      </c>
      <c r="D1777" t="s">
        <v>3911</v>
      </c>
      <c r="E1777" t="s">
        <v>3912</v>
      </c>
      <c r="F1777" t="s">
        <v>9982</v>
      </c>
      <c r="G1777" s="11"/>
      <c r="H1777" s="11"/>
    </row>
    <row r="1778" spans="1:8" x14ac:dyDescent="0.2">
      <c r="A1778" t="str">
        <f t="shared" si="29"/>
        <v>RTE03SCBU</v>
      </c>
      <c r="B1778" t="s">
        <v>99</v>
      </c>
      <c r="C1778" t="s">
        <v>9948</v>
      </c>
      <c r="D1778" t="s">
        <v>3911</v>
      </c>
      <c r="E1778" t="s">
        <v>3912</v>
      </c>
      <c r="F1778" t="s">
        <v>8490</v>
      </c>
      <c r="G1778" s="11"/>
      <c r="H1778" s="11"/>
    </row>
    <row r="1779" spans="1:8" x14ac:dyDescent="0.2">
      <c r="A1779" t="str">
        <f t="shared" si="29"/>
        <v>RP401Bear Ward</v>
      </c>
      <c r="B1779" t="s">
        <v>100</v>
      </c>
      <c r="C1779" t="s">
        <v>9983</v>
      </c>
      <c r="D1779" t="s">
        <v>2736</v>
      </c>
      <c r="E1779" t="s">
        <v>2737</v>
      </c>
      <c r="F1779" t="s">
        <v>9984</v>
      </c>
      <c r="G1779" s="11"/>
      <c r="H1779" s="11"/>
    </row>
    <row r="1780" spans="1:8" x14ac:dyDescent="0.2">
      <c r="A1780" t="str">
        <f t="shared" si="29"/>
        <v>RP401Bumblebee Ward</v>
      </c>
      <c r="B1780" t="s">
        <v>100</v>
      </c>
      <c r="C1780" t="s">
        <v>9983</v>
      </c>
      <c r="D1780" t="s">
        <v>2736</v>
      </c>
      <c r="E1780" t="s">
        <v>2737</v>
      </c>
      <c r="F1780" t="s">
        <v>9985</v>
      </c>
      <c r="G1780" s="11"/>
      <c r="H1780" s="11"/>
    </row>
    <row r="1781" spans="1:8" x14ac:dyDescent="0.2">
      <c r="A1781" t="str">
        <f t="shared" si="29"/>
        <v>RP401Butterfly Ward</v>
      </c>
      <c r="B1781" t="s">
        <v>100</v>
      </c>
      <c r="C1781" t="s">
        <v>9983</v>
      </c>
      <c r="D1781" t="s">
        <v>2736</v>
      </c>
      <c r="E1781" t="s">
        <v>2737</v>
      </c>
      <c r="F1781" t="s">
        <v>9986</v>
      </c>
      <c r="G1781" s="11"/>
      <c r="H1781" s="11"/>
    </row>
    <row r="1782" spans="1:8" x14ac:dyDescent="0.2">
      <c r="A1782" t="str">
        <f t="shared" si="29"/>
        <v>RP401Chameleon Ward</v>
      </c>
      <c r="B1782" t="s">
        <v>100</v>
      </c>
      <c r="C1782" t="s">
        <v>9983</v>
      </c>
      <c r="D1782" t="s">
        <v>2736</v>
      </c>
      <c r="E1782" t="s">
        <v>2737</v>
      </c>
      <c r="F1782" t="s">
        <v>9987</v>
      </c>
      <c r="G1782" s="11"/>
      <c r="H1782" s="11"/>
    </row>
    <row r="1783" spans="1:8" x14ac:dyDescent="0.2">
      <c r="A1783" t="str">
        <f t="shared" si="29"/>
        <v>RP401Dolphin ward (NICU)</v>
      </c>
      <c r="B1783" t="s">
        <v>100</v>
      </c>
      <c r="C1783" t="s">
        <v>9983</v>
      </c>
      <c r="D1783" t="s">
        <v>2736</v>
      </c>
      <c r="E1783" t="s">
        <v>2737</v>
      </c>
      <c r="F1783" t="s">
        <v>9988</v>
      </c>
      <c r="G1783" s="11"/>
      <c r="H1783" s="11"/>
    </row>
    <row r="1784" spans="1:8" x14ac:dyDescent="0.2">
      <c r="A1784" t="str">
        <f t="shared" si="29"/>
        <v>RP401Eagle Ward</v>
      </c>
      <c r="B1784" t="s">
        <v>100</v>
      </c>
      <c r="C1784" t="s">
        <v>9983</v>
      </c>
      <c r="D1784" t="s">
        <v>2736</v>
      </c>
      <c r="E1784" t="s">
        <v>2737</v>
      </c>
      <c r="F1784" t="s">
        <v>9989</v>
      </c>
      <c r="G1784" s="11"/>
      <c r="H1784" s="11"/>
    </row>
    <row r="1785" spans="1:8" x14ac:dyDescent="0.2">
      <c r="A1785" t="str">
        <f t="shared" si="29"/>
        <v>RP401Elephant Ward</v>
      </c>
      <c r="B1785" t="s">
        <v>100</v>
      </c>
      <c r="C1785" t="s">
        <v>9983</v>
      </c>
      <c r="D1785" t="s">
        <v>2736</v>
      </c>
      <c r="E1785" t="s">
        <v>2737</v>
      </c>
      <c r="F1785" t="s">
        <v>9990</v>
      </c>
      <c r="G1785" s="11"/>
      <c r="H1785" s="11"/>
    </row>
    <row r="1786" spans="1:8" x14ac:dyDescent="0.2">
      <c r="A1786" t="str">
        <f t="shared" si="29"/>
        <v>RP401Flamingo Ward</v>
      </c>
      <c r="B1786" t="s">
        <v>100</v>
      </c>
      <c r="C1786" t="s">
        <v>9983</v>
      </c>
      <c r="D1786" t="s">
        <v>2736</v>
      </c>
      <c r="E1786" t="s">
        <v>2737</v>
      </c>
      <c r="F1786" t="s">
        <v>9991</v>
      </c>
      <c r="G1786" s="11"/>
      <c r="H1786" s="11"/>
    </row>
    <row r="1787" spans="1:8" x14ac:dyDescent="0.2">
      <c r="A1787" t="str">
        <f t="shared" si="29"/>
        <v>RP401Fox Ward</v>
      </c>
      <c r="B1787" t="s">
        <v>100</v>
      </c>
      <c r="C1787" t="s">
        <v>9983</v>
      </c>
      <c r="D1787" t="s">
        <v>2736</v>
      </c>
      <c r="E1787" t="s">
        <v>2737</v>
      </c>
      <c r="F1787" t="s">
        <v>9992</v>
      </c>
      <c r="G1787" s="11"/>
      <c r="H1787" s="11"/>
    </row>
    <row r="1788" spans="1:8" x14ac:dyDescent="0.2">
      <c r="A1788" t="str">
        <f t="shared" si="29"/>
        <v>RP401Giraffe Ward</v>
      </c>
      <c r="B1788" t="s">
        <v>100</v>
      </c>
      <c r="C1788" t="s">
        <v>9983</v>
      </c>
      <c r="D1788" t="s">
        <v>2736</v>
      </c>
      <c r="E1788" t="s">
        <v>2737</v>
      </c>
      <c r="F1788" t="s">
        <v>9993</v>
      </c>
      <c r="G1788" s="11"/>
      <c r="H1788" s="11"/>
    </row>
    <row r="1789" spans="1:8" x14ac:dyDescent="0.2">
      <c r="A1789" t="str">
        <f t="shared" si="29"/>
        <v>RP401Kangaroo Ward</v>
      </c>
      <c r="B1789" t="s">
        <v>100</v>
      </c>
      <c r="C1789" t="s">
        <v>9983</v>
      </c>
      <c r="D1789" t="s">
        <v>2736</v>
      </c>
      <c r="E1789" t="s">
        <v>2737</v>
      </c>
      <c r="F1789" t="s">
        <v>9994</v>
      </c>
      <c r="G1789" s="11"/>
      <c r="H1789" s="11"/>
    </row>
    <row r="1790" spans="1:8" x14ac:dyDescent="0.2">
      <c r="A1790" t="str">
        <f t="shared" si="29"/>
        <v>RP401Kingfisher Ward</v>
      </c>
      <c r="B1790" t="s">
        <v>100</v>
      </c>
      <c r="C1790" t="s">
        <v>9983</v>
      </c>
      <c r="D1790" t="s">
        <v>2736</v>
      </c>
      <c r="E1790" t="s">
        <v>2737</v>
      </c>
      <c r="F1790" t="s">
        <v>9995</v>
      </c>
      <c r="G1790" s="11"/>
      <c r="H1790" s="11"/>
    </row>
    <row r="1791" spans="1:8" x14ac:dyDescent="0.2">
      <c r="A1791" t="str">
        <f t="shared" si="29"/>
        <v>RP401Koala Ward</v>
      </c>
      <c r="B1791" t="s">
        <v>100</v>
      </c>
      <c r="C1791" t="s">
        <v>9983</v>
      </c>
      <c r="D1791" t="s">
        <v>2736</v>
      </c>
      <c r="E1791" t="s">
        <v>2737</v>
      </c>
      <c r="F1791" t="s">
        <v>9996</v>
      </c>
      <c r="G1791" s="11"/>
      <c r="H1791" s="11"/>
    </row>
    <row r="1792" spans="1:8" x14ac:dyDescent="0.2">
      <c r="A1792" t="str">
        <f t="shared" si="29"/>
        <v>RP401Leopard Ward</v>
      </c>
      <c r="B1792" t="s">
        <v>100</v>
      </c>
      <c r="C1792" t="s">
        <v>9983</v>
      </c>
      <c r="D1792" t="s">
        <v>2736</v>
      </c>
      <c r="E1792" t="s">
        <v>2737</v>
      </c>
      <c r="F1792" t="s">
        <v>9997</v>
      </c>
      <c r="G1792" s="11"/>
      <c r="H1792" s="11"/>
    </row>
    <row r="1793" spans="1:8" x14ac:dyDescent="0.2">
      <c r="A1793" t="str">
        <f t="shared" si="29"/>
        <v>RP401Lion Ward</v>
      </c>
      <c r="B1793" t="s">
        <v>100</v>
      </c>
      <c r="C1793" t="s">
        <v>9983</v>
      </c>
      <c r="D1793" t="s">
        <v>2736</v>
      </c>
      <c r="E1793" t="s">
        <v>2737</v>
      </c>
      <c r="F1793" t="s">
        <v>9998</v>
      </c>
      <c r="G1793" s="11"/>
      <c r="H1793" s="11"/>
    </row>
    <row r="1794" spans="1:8" x14ac:dyDescent="0.2">
      <c r="A1794" t="str">
        <f t="shared" si="29"/>
        <v>RP401Mildred Creak Unit</v>
      </c>
      <c r="B1794" t="s">
        <v>100</v>
      </c>
      <c r="C1794" t="s">
        <v>9983</v>
      </c>
      <c r="D1794" t="s">
        <v>2736</v>
      </c>
      <c r="E1794" t="s">
        <v>2737</v>
      </c>
      <c r="F1794" t="s">
        <v>9999</v>
      </c>
      <c r="G1794" s="11"/>
      <c r="H1794" s="11"/>
    </row>
    <row r="1795" spans="1:8" x14ac:dyDescent="0.2">
      <c r="A1795" t="str">
        <f t="shared" si="29"/>
        <v>RP401Panther Urology</v>
      </c>
      <c r="B1795" t="s">
        <v>100</v>
      </c>
      <c r="C1795" t="s">
        <v>9983</v>
      </c>
      <c r="D1795" t="s">
        <v>2736</v>
      </c>
      <c r="E1795" t="s">
        <v>2737</v>
      </c>
      <c r="F1795" t="s">
        <v>10000</v>
      </c>
      <c r="G1795" s="11"/>
      <c r="H1795" s="11"/>
    </row>
    <row r="1796" spans="1:8" x14ac:dyDescent="0.2">
      <c r="A1796" t="str">
        <f t="shared" si="29"/>
        <v>RP401Panther Ward</v>
      </c>
      <c r="B1796" t="s">
        <v>100</v>
      </c>
      <c r="C1796" t="s">
        <v>9983</v>
      </c>
      <c r="D1796" t="s">
        <v>2736</v>
      </c>
      <c r="E1796" t="s">
        <v>2737</v>
      </c>
      <c r="F1796" t="s">
        <v>10001</v>
      </c>
      <c r="G1796" s="11"/>
      <c r="H1796" s="11"/>
    </row>
    <row r="1797" spans="1:8" x14ac:dyDescent="0.2">
      <c r="A1797" t="str">
        <f t="shared" si="29"/>
        <v>RP401Pelican Ward</v>
      </c>
      <c r="B1797" t="s">
        <v>100</v>
      </c>
      <c r="C1797" t="s">
        <v>9983</v>
      </c>
      <c r="D1797" t="s">
        <v>2736</v>
      </c>
      <c r="E1797" t="s">
        <v>2737</v>
      </c>
      <c r="F1797" t="s">
        <v>10002</v>
      </c>
      <c r="G1797" s="11"/>
      <c r="H1797" s="11"/>
    </row>
    <row r="1798" spans="1:8" x14ac:dyDescent="0.2">
      <c r="A1798" t="str">
        <f t="shared" si="29"/>
        <v>RP401Robin Ward</v>
      </c>
      <c r="B1798" t="s">
        <v>100</v>
      </c>
      <c r="C1798" t="s">
        <v>9983</v>
      </c>
      <c r="D1798" t="s">
        <v>2736</v>
      </c>
      <c r="E1798" t="s">
        <v>2737</v>
      </c>
      <c r="F1798" t="s">
        <v>10003</v>
      </c>
      <c r="G1798" s="11"/>
      <c r="H1798" s="11"/>
    </row>
    <row r="1799" spans="1:8" x14ac:dyDescent="0.2">
      <c r="A1799" t="str">
        <f t="shared" si="29"/>
        <v>RP401Seahorse ward (PICU)</v>
      </c>
      <c r="B1799" t="s">
        <v>100</v>
      </c>
      <c r="C1799" t="s">
        <v>9983</v>
      </c>
      <c r="D1799" t="s">
        <v>2736</v>
      </c>
      <c r="E1799" t="s">
        <v>2737</v>
      </c>
      <c r="F1799" t="s">
        <v>10004</v>
      </c>
      <c r="G1799" s="11"/>
      <c r="H1799" s="11"/>
    </row>
    <row r="1800" spans="1:8" x14ac:dyDescent="0.2">
      <c r="A1800" t="str">
        <f t="shared" si="29"/>
        <v>RP401Sky Ward</v>
      </c>
      <c r="B1800" t="s">
        <v>100</v>
      </c>
      <c r="C1800" t="s">
        <v>9983</v>
      </c>
      <c r="D1800" t="s">
        <v>2736</v>
      </c>
      <c r="E1800" t="s">
        <v>2737</v>
      </c>
      <c r="F1800" t="s">
        <v>10005</v>
      </c>
      <c r="G1800" s="11"/>
      <c r="H1800" s="11"/>
    </row>
    <row r="1801" spans="1:8" x14ac:dyDescent="0.2">
      <c r="A1801" t="str">
        <f t="shared" si="29"/>
        <v>RP401Squirrel Ward (Endo/Met)</v>
      </c>
      <c r="B1801" t="s">
        <v>100</v>
      </c>
      <c r="C1801" t="s">
        <v>9983</v>
      </c>
      <c r="D1801" t="s">
        <v>2736</v>
      </c>
      <c r="E1801" t="s">
        <v>2737</v>
      </c>
      <c r="F1801" t="s">
        <v>10006</v>
      </c>
      <c r="G1801" s="11"/>
      <c r="H1801" s="11"/>
    </row>
    <row r="1802" spans="1:8" x14ac:dyDescent="0.2">
      <c r="A1802" t="str">
        <f t="shared" si="29"/>
        <v>RP401Squirrel Ward (Gastro)</v>
      </c>
      <c r="B1802" t="s">
        <v>100</v>
      </c>
      <c r="C1802" t="s">
        <v>9983</v>
      </c>
      <c r="D1802" t="s">
        <v>2736</v>
      </c>
      <c r="E1802" t="s">
        <v>2737</v>
      </c>
      <c r="F1802" t="s">
        <v>10007</v>
      </c>
      <c r="G1802" s="11"/>
      <c r="H1802" s="11"/>
    </row>
    <row r="1803" spans="1:8" x14ac:dyDescent="0.2">
      <c r="A1803" t="str">
        <f t="shared" si="29"/>
        <v>RN325ACU</v>
      </c>
      <c r="B1803" t="s">
        <v>101</v>
      </c>
      <c r="C1803" t="s">
        <v>10008</v>
      </c>
      <c r="D1803" t="s">
        <v>2465</v>
      </c>
      <c r="E1803" t="s">
        <v>2466</v>
      </c>
      <c r="F1803" t="s">
        <v>8387</v>
      </c>
      <c r="G1803" s="11"/>
      <c r="H1803" s="11"/>
    </row>
    <row r="1804" spans="1:8" x14ac:dyDescent="0.2">
      <c r="A1804" t="str">
        <f t="shared" si="29"/>
        <v>RN325Aldbourne</v>
      </c>
      <c r="B1804" t="s">
        <v>101</v>
      </c>
      <c r="C1804" t="s">
        <v>10008</v>
      </c>
      <c r="D1804" t="s">
        <v>2465</v>
      </c>
      <c r="E1804" t="s">
        <v>2466</v>
      </c>
      <c r="F1804" t="s">
        <v>10009</v>
      </c>
      <c r="G1804" s="11"/>
      <c r="H1804" s="11"/>
    </row>
    <row r="1805" spans="1:8" x14ac:dyDescent="0.2">
      <c r="A1805" t="str">
        <f t="shared" si="29"/>
        <v>RN325Ampney</v>
      </c>
      <c r="B1805" t="s">
        <v>101</v>
      </c>
      <c r="C1805" t="s">
        <v>10008</v>
      </c>
      <c r="D1805" t="s">
        <v>2465</v>
      </c>
      <c r="E1805" t="s">
        <v>2466</v>
      </c>
      <c r="F1805" t="s">
        <v>10010</v>
      </c>
      <c r="G1805" s="11"/>
      <c r="H1805" s="11"/>
    </row>
    <row r="1806" spans="1:8" x14ac:dyDescent="0.2">
      <c r="A1806" t="str">
        <f t="shared" si="29"/>
        <v>RN325Beech &amp; EPU</v>
      </c>
      <c r="B1806" t="s">
        <v>101</v>
      </c>
      <c r="C1806" t="s">
        <v>10008</v>
      </c>
      <c r="D1806" t="s">
        <v>2465</v>
      </c>
      <c r="E1806" t="s">
        <v>2466</v>
      </c>
      <c r="F1806" t="s">
        <v>10011</v>
      </c>
      <c r="G1806" s="11"/>
      <c r="H1806" s="11"/>
    </row>
    <row r="1807" spans="1:8" x14ac:dyDescent="0.2">
      <c r="A1807" t="str">
        <f t="shared" si="29"/>
        <v>RN325Childrens</v>
      </c>
      <c r="B1807" t="s">
        <v>101</v>
      </c>
      <c r="C1807" t="s">
        <v>10008</v>
      </c>
      <c r="D1807" t="s">
        <v>2465</v>
      </c>
      <c r="E1807" t="s">
        <v>2466</v>
      </c>
      <c r="F1807" t="s">
        <v>9519</v>
      </c>
      <c r="G1807" s="11"/>
      <c r="H1807" s="11"/>
    </row>
    <row r="1808" spans="1:8" x14ac:dyDescent="0.2">
      <c r="A1808" t="str">
        <f t="shared" si="29"/>
        <v>RN325Dove</v>
      </c>
      <c r="B1808" t="s">
        <v>101</v>
      </c>
      <c r="C1808" t="s">
        <v>10008</v>
      </c>
      <c r="D1808" t="s">
        <v>2465</v>
      </c>
      <c r="E1808" t="s">
        <v>2466</v>
      </c>
      <c r="F1808" t="s">
        <v>8701</v>
      </c>
      <c r="G1808" s="11"/>
      <c r="H1808" s="11"/>
    </row>
    <row r="1809" spans="1:8" x14ac:dyDescent="0.2">
      <c r="A1809" t="str">
        <f t="shared" si="29"/>
        <v>RN325Falcon</v>
      </c>
      <c r="B1809" t="s">
        <v>101</v>
      </c>
      <c r="C1809" t="s">
        <v>10008</v>
      </c>
      <c r="D1809" t="s">
        <v>2465</v>
      </c>
      <c r="E1809" t="s">
        <v>2466</v>
      </c>
      <c r="F1809" t="s">
        <v>8395</v>
      </c>
      <c r="G1809" s="11"/>
      <c r="H1809" s="11"/>
    </row>
    <row r="1810" spans="1:8" x14ac:dyDescent="0.2">
      <c r="A1810" t="str">
        <f t="shared" si="29"/>
        <v>RN325Forest Ward SWICC</v>
      </c>
      <c r="B1810" t="s">
        <v>101</v>
      </c>
      <c r="C1810" t="s">
        <v>10008</v>
      </c>
      <c r="D1810" t="s">
        <v>2465</v>
      </c>
      <c r="E1810" t="s">
        <v>2466</v>
      </c>
      <c r="F1810" t="s">
        <v>10012</v>
      </c>
      <c r="G1810" s="11"/>
      <c r="H1810" s="11"/>
    </row>
    <row r="1811" spans="1:8" x14ac:dyDescent="0.2">
      <c r="A1811" t="str">
        <f t="shared" si="29"/>
        <v>RN325Hazel &amp; Delivery</v>
      </c>
      <c r="B1811" t="s">
        <v>101</v>
      </c>
      <c r="C1811" t="s">
        <v>10008</v>
      </c>
      <c r="D1811" t="s">
        <v>2465</v>
      </c>
      <c r="E1811" t="s">
        <v>2466</v>
      </c>
      <c r="F1811" t="s">
        <v>10013</v>
      </c>
      <c r="G1811" s="11"/>
      <c r="H1811" s="11"/>
    </row>
    <row r="1812" spans="1:8" x14ac:dyDescent="0.2">
      <c r="A1812" t="str">
        <f t="shared" si="29"/>
        <v>RN325ITU</v>
      </c>
      <c r="B1812" t="s">
        <v>101</v>
      </c>
      <c r="C1812" t="s">
        <v>10008</v>
      </c>
      <c r="D1812" t="s">
        <v>2465</v>
      </c>
      <c r="E1812" t="s">
        <v>2466</v>
      </c>
      <c r="F1812" t="s">
        <v>8398</v>
      </c>
      <c r="G1812" s="11"/>
      <c r="H1812" s="11"/>
    </row>
    <row r="1813" spans="1:8" x14ac:dyDescent="0.2">
      <c r="A1813" t="str">
        <f t="shared" si="29"/>
        <v>RN325Jupiter</v>
      </c>
      <c r="B1813" t="s">
        <v>101</v>
      </c>
      <c r="C1813" t="s">
        <v>10008</v>
      </c>
      <c r="D1813" t="s">
        <v>2465</v>
      </c>
      <c r="E1813" t="s">
        <v>2466</v>
      </c>
      <c r="F1813" t="s">
        <v>9131</v>
      </c>
      <c r="G1813" s="11"/>
      <c r="H1813" s="11"/>
    </row>
    <row r="1814" spans="1:8" x14ac:dyDescent="0.2">
      <c r="A1814" t="str">
        <f t="shared" si="29"/>
        <v>RN325Kingfisher &amp; LAMU</v>
      </c>
      <c r="B1814" t="s">
        <v>101</v>
      </c>
      <c r="C1814" t="s">
        <v>10008</v>
      </c>
      <c r="D1814" t="s">
        <v>2465</v>
      </c>
      <c r="E1814" t="s">
        <v>2466</v>
      </c>
      <c r="F1814" t="s">
        <v>10014</v>
      </c>
      <c r="G1814" s="11"/>
      <c r="H1814" s="11"/>
    </row>
    <row r="1815" spans="1:8" x14ac:dyDescent="0.2">
      <c r="A1815" t="str">
        <f t="shared" si="29"/>
        <v>RN325Meldon</v>
      </c>
      <c r="B1815" t="s">
        <v>101</v>
      </c>
      <c r="C1815" t="s">
        <v>10008</v>
      </c>
      <c r="D1815" t="s">
        <v>2465</v>
      </c>
      <c r="E1815" t="s">
        <v>2466</v>
      </c>
      <c r="F1815" t="s">
        <v>10015</v>
      </c>
      <c r="G1815" s="11"/>
      <c r="H1815" s="11"/>
    </row>
    <row r="1816" spans="1:8" x14ac:dyDescent="0.2">
      <c r="A1816" t="str">
        <f t="shared" si="29"/>
        <v>RN325Mercury</v>
      </c>
      <c r="B1816" t="s">
        <v>101</v>
      </c>
      <c r="C1816" t="s">
        <v>10008</v>
      </c>
      <c r="D1816" t="s">
        <v>2465</v>
      </c>
      <c r="E1816" t="s">
        <v>2466</v>
      </c>
      <c r="F1816" t="s">
        <v>9134</v>
      </c>
      <c r="G1816" s="11"/>
      <c r="H1816" s="11"/>
    </row>
    <row r="1817" spans="1:8" x14ac:dyDescent="0.2">
      <c r="A1817" t="str">
        <f t="shared" si="29"/>
        <v>RN325Neptune</v>
      </c>
      <c r="B1817" t="s">
        <v>101</v>
      </c>
      <c r="C1817" t="s">
        <v>10008</v>
      </c>
      <c r="D1817" t="s">
        <v>2465</v>
      </c>
      <c r="E1817" t="s">
        <v>2466</v>
      </c>
      <c r="F1817" t="s">
        <v>9136</v>
      </c>
      <c r="G1817" s="11"/>
      <c r="H1817" s="11"/>
    </row>
    <row r="1818" spans="1:8" x14ac:dyDescent="0.2">
      <c r="A1818" t="str">
        <f t="shared" si="29"/>
        <v>RN325Orchard Ward SWICC</v>
      </c>
      <c r="B1818" t="s">
        <v>101</v>
      </c>
      <c r="C1818" t="s">
        <v>10008</v>
      </c>
      <c r="D1818" t="s">
        <v>2465</v>
      </c>
      <c r="E1818" t="s">
        <v>2466</v>
      </c>
      <c r="F1818" t="s">
        <v>10016</v>
      </c>
      <c r="G1818" s="11"/>
      <c r="H1818" s="11"/>
    </row>
    <row r="1819" spans="1:8" x14ac:dyDescent="0.2">
      <c r="A1819" t="str">
        <f t="shared" si="29"/>
        <v>RN325Saturn</v>
      </c>
      <c r="B1819" t="s">
        <v>101</v>
      </c>
      <c r="C1819" t="s">
        <v>10008</v>
      </c>
      <c r="D1819" t="s">
        <v>2465</v>
      </c>
      <c r="E1819" t="s">
        <v>2466</v>
      </c>
      <c r="F1819" t="s">
        <v>10017</v>
      </c>
      <c r="G1819" s="11"/>
      <c r="H1819" s="11"/>
    </row>
    <row r="1820" spans="1:8" x14ac:dyDescent="0.2">
      <c r="A1820" t="str">
        <f t="shared" si="29"/>
        <v>RN325SAU</v>
      </c>
      <c r="B1820" t="s">
        <v>101</v>
      </c>
      <c r="C1820" t="s">
        <v>10008</v>
      </c>
      <c r="D1820" t="s">
        <v>2465</v>
      </c>
      <c r="E1820" t="s">
        <v>2466</v>
      </c>
      <c r="F1820" t="s">
        <v>8405</v>
      </c>
      <c r="G1820" s="11"/>
      <c r="H1820" s="11"/>
    </row>
    <row r="1821" spans="1:8" x14ac:dyDescent="0.2">
      <c r="A1821" t="str">
        <f t="shared" si="29"/>
        <v>RN325SCBU</v>
      </c>
      <c r="B1821" t="s">
        <v>101</v>
      </c>
      <c r="C1821" t="s">
        <v>10008</v>
      </c>
      <c r="D1821" t="s">
        <v>2465</v>
      </c>
      <c r="E1821" t="s">
        <v>2466</v>
      </c>
      <c r="F1821" t="s">
        <v>8490</v>
      </c>
      <c r="G1821" s="11"/>
      <c r="H1821" s="11"/>
    </row>
    <row r="1822" spans="1:8" x14ac:dyDescent="0.2">
      <c r="A1822" t="str">
        <f t="shared" si="29"/>
        <v>RN325Shalbourne</v>
      </c>
      <c r="B1822" t="s">
        <v>101</v>
      </c>
      <c r="C1822" t="s">
        <v>10008</v>
      </c>
      <c r="D1822" t="s">
        <v>2465</v>
      </c>
      <c r="E1822" t="s">
        <v>2466</v>
      </c>
      <c r="F1822" t="s">
        <v>10018</v>
      </c>
      <c r="G1822" s="11"/>
      <c r="H1822" s="11"/>
    </row>
    <row r="1823" spans="1:8" x14ac:dyDescent="0.2">
      <c r="A1823" t="str">
        <f t="shared" si="29"/>
        <v>RN325Teal</v>
      </c>
      <c r="B1823" t="s">
        <v>101</v>
      </c>
      <c r="C1823" t="s">
        <v>10008</v>
      </c>
      <c r="D1823" t="s">
        <v>2465</v>
      </c>
      <c r="E1823" t="s">
        <v>2466</v>
      </c>
      <c r="F1823" t="s">
        <v>10019</v>
      </c>
      <c r="G1823" s="11"/>
      <c r="H1823" s="11"/>
    </row>
    <row r="1824" spans="1:8" x14ac:dyDescent="0.2">
      <c r="A1824" t="str">
        <f t="shared" si="29"/>
        <v>RN325Trauma Unit</v>
      </c>
      <c r="B1824" t="s">
        <v>101</v>
      </c>
      <c r="C1824" t="s">
        <v>10008</v>
      </c>
      <c r="D1824" t="s">
        <v>2465</v>
      </c>
      <c r="E1824" t="s">
        <v>2466</v>
      </c>
      <c r="F1824" t="s">
        <v>10020</v>
      </c>
      <c r="G1824" s="11"/>
      <c r="H1824" s="11"/>
    </row>
    <row r="1825" spans="1:8" x14ac:dyDescent="0.2">
      <c r="A1825" t="str">
        <f t="shared" si="29"/>
        <v>RN325WHBC</v>
      </c>
      <c r="B1825" t="s">
        <v>101</v>
      </c>
      <c r="C1825" t="s">
        <v>10008</v>
      </c>
      <c r="D1825" t="s">
        <v>2465</v>
      </c>
      <c r="E1825" t="s">
        <v>2466</v>
      </c>
      <c r="F1825" t="s">
        <v>10021</v>
      </c>
      <c r="G1825" s="11"/>
      <c r="H1825" s="11"/>
    </row>
    <row r="1826" spans="1:8" x14ac:dyDescent="0.2">
      <c r="A1826" t="str">
        <f t="shared" si="29"/>
        <v>RN325Woodpecker</v>
      </c>
      <c r="B1826" t="s">
        <v>101</v>
      </c>
      <c r="C1826" t="s">
        <v>10008</v>
      </c>
      <c r="D1826" t="s">
        <v>2465</v>
      </c>
      <c r="E1826" t="s">
        <v>2466</v>
      </c>
      <c r="F1826" t="s">
        <v>10022</v>
      </c>
      <c r="G1826" s="11"/>
      <c r="H1826" s="11"/>
    </row>
    <row r="1827" spans="1:8" x14ac:dyDescent="0.2">
      <c r="A1827" t="str">
        <f t="shared" si="29"/>
        <v>RXVJ1Anson Road</v>
      </c>
      <c r="B1827" t="s">
        <v>102</v>
      </c>
      <c r="C1827" t="s">
        <v>10023</v>
      </c>
      <c r="D1827" t="s">
        <v>6939</v>
      </c>
      <c r="E1827" t="s">
        <v>6940</v>
      </c>
      <c r="F1827" t="s">
        <v>10024</v>
      </c>
      <c r="G1827" s="11"/>
      <c r="H1827" s="11"/>
    </row>
    <row r="1828" spans="1:8" x14ac:dyDescent="0.2">
      <c r="A1828" t="str">
        <f t="shared" si="29"/>
        <v>W4H3MGolborne Unit</v>
      </c>
      <c r="B1828" t="s">
        <v>102</v>
      </c>
      <c r="C1828" t="s">
        <v>10023</v>
      </c>
      <c r="D1828" t="s">
        <v>14444</v>
      </c>
      <c r="E1828" t="s">
        <v>4266</v>
      </c>
      <c r="F1828" t="s">
        <v>14445</v>
      </c>
      <c r="G1828" s="11"/>
      <c r="H1828" s="11"/>
    </row>
    <row r="1829" spans="1:8" x14ac:dyDescent="0.2">
      <c r="A1829" t="str">
        <f t="shared" si="29"/>
        <v>W4H3MParsonage Unit</v>
      </c>
      <c r="B1829" t="s">
        <v>102</v>
      </c>
      <c r="C1829" t="s">
        <v>10023</v>
      </c>
      <c r="D1829" t="s">
        <v>14444</v>
      </c>
      <c r="E1829" t="s">
        <v>4266</v>
      </c>
      <c r="F1829" t="s">
        <v>14446</v>
      </c>
      <c r="G1829" s="11"/>
      <c r="H1829" s="11"/>
    </row>
    <row r="1830" spans="1:8" x14ac:dyDescent="0.2">
      <c r="A1830" t="str">
        <f t="shared" si="29"/>
        <v>W4H3MPriestners Unit</v>
      </c>
      <c r="B1830" t="s">
        <v>102</v>
      </c>
      <c r="C1830" t="s">
        <v>10023</v>
      </c>
      <c r="D1830" t="s">
        <v>14444</v>
      </c>
      <c r="E1830" t="s">
        <v>4266</v>
      </c>
      <c r="F1830" t="s">
        <v>14447</v>
      </c>
      <c r="G1830" s="11"/>
      <c r="H1830" s="11"/>
    </row>
    <row r="1831" spans="1:8" x14ac:dyDescent="0.2">
      <c r="A1831" t="str">
        <f t="shared" si="29"/>
        <v>W4H3MSovereign Unit</v>
      </c>
      <c r="B1831" t="s">
        <v>102</v>
      </c>
      <c r="C1831" t="s">
        <v>10023</v>
      </c>
      <c r="D1831" t="s">
        <v>14444</v>
      </c>
      <c r="E1831" t="s">
        <v>4266</v>
      </c>
      <c r="F1831" t="s">
        <v>14448</v>
      </c>
      <c r="G1831" s="11"/>
      <c r="H1831" s="11"/>
    </row>
    <row r="1832" spans="1:8" x14ac:dyDescent="0.2">
      <c r="A1832" t="str">
        <f t="shared" si="29"/>
        <v>W4H3MWestleigh Unit</v>
      </c>
      <c r="B1832" t="s">
        <v>102</v>
      </c>
      <c r="C1832" t="s">
        <v>10023</v>
      </c>
      <c r="D1832" t="s">
        <v>14444</v>
      </c>
      <c r="E1832" t="s">
        <v>4266</v>
      </c>
      <c r="F1832" t="s">
        <v>14449</v>
      </c>
      <c r="G1832" s="11"/>
      <c r="H1832" s="11"/>
    </row>
    <row r="1833" spans="1:8" x14ac:dyDescent="0.2">
      <c r="A1833" t="str">
        <f t="shared" si="29"/>
        <v>RXV04Apollo Ward</v>
      </c>
      <c r="B1833" t="s">
        <v>102</v>
      </c>
      <c r="C1833" t="s">
        <v>10023</v>
      </c>
      <c r="D1833" t="s">
        <v>6943</v>
      </c>
      <c r="E1833" t="s">
        <v>6944</v>
      </c>
      <c r="F1833" t="s">
        <v>14823</v>
      </c>
      <c r="G1833" s="11"/>
      <c r="H1833" s="11"/>
    </row>
    <row r="1834" spans="1:8" x14ac:dyDescent="0.2">
      <c r="A1834" t="str">
        <f t="shared" si="29"/>
        <v>RXV04Atlas Ward</v>
      </c>
      <c r="B1834" t="s">
        <v>102</v>
      </c>
      <c r="C1834" t="s">
        <v>10023</v>
      </c>
      <c r="D1834" t="s">
        <v>6943</v>
      </c>
      <c r="E1834" t="s">
        <v>6944</v>
      </c>
      <c r="F1834" t="s">
        <v>14824</v>
      </c>
      <c r="G1834" s="11"/>
      <c r="H1834" s="11"/>
    </row>
    <row r="1835" spans="1:8" x14ac:dyDescent="0.2">
      <c r="A1835" t="str">
        <f t="shared" si="29"/>
        <v>RXVJ2Andersen Ward</v>
      </c>
      <c r="B1835" t="s">
        <v>102</v>
      </c>
      <c r="C1835" t="s">
        <v>10023</v>
      </c>
      <c r="D1835" t="s">
        <v>6951</v>
      </c>
      <c r="E1835" t="s">
        <v>6952</v>
      </c>
      <c r="F1835" t="s">
        <v>10025</v>
      </c>
      <c r="G1835" s="11"/>
      <c r="H1835" s="11"/>
    </row>
    <row r="1836" spans="1:8" x14ac:dyDescent="0.2">
      <c r="A1836" t="str">
        <f t="shared" si="29"/>
        <v>RXVJ2Blake Ward</v>
      </c>
      <c r="B1836" t="s">
        <v>102</v>
      </c>
      <c r="C1836" t="s">
        <v>10023</v>
      </c>
      <c r="D1836" t="s">
        <v>6951</v>
      </c>
      <c r="E1836" t="s">
        <v>6952</v>
      </c>
      <c r="F1836" t="s">
        <v>10026</v>
      </c>
      <c r="G1836" s="11"/>
      <c r="H1836" s="11"/>
    </row>
    <row r="1837" spans="1:8" x14ac:dyDescent="0.2">
      <c r="A1837" t="str">
        <f t="shared" ref="A1837:A1900" si="30">CONCATENATE(D1837,F1837)</f>
        <v>RXVJ2Bronte Ward</v>
      </c>
      <c r="B1837" t="s">
        <v>102</v>
      </c>
      <c r="C1837" t="s">
        <v>10023</v>
      </c>
      <c r="D1837" t="s">
        <v>6951</v>
      </c>
      <c r="E1837" t="s">
        <v>6952</v>
      </c>
      <c r="F1837" t="s">
        <v>10027</v>
      </c>
      <c r="G1837" s="11"/>
      <c r="H1837" s="11"/>
    </row>
    <row r="1838" spans="1:8" x14ac:dyDescent="0.2">
      <c r="A1838" t="str">
        <f t="shared" si="30"/>
        <v>RXVJ2Cavendish Ward</v>
      </c>
      <c r="B1838" t="s">
        <v>102</v>
      </c>
      <c r="C1838" t="s">
        <v>10023</v>
      </c>
      <c r="D1838" t="s">
        <v>6951</v>
      </c>
      <c r="E1838" t="s">
        <v>6952</v>
      </c>
      <c r="F1838" t="s">
        <v>10028</v>
      </c>
      <c r="G1838" s="11"/>
      <c r="H1838" s="11"/>
    </row>
    <row r="1839" spans="1:8" x14ac:dyDescent="0.2">
      <c r="A1839" t="str">
        <f t="shared" si="30"/>
        <v>RXV17Chaucer Ward</v>
      </c>
      <c r="B1839" t="s">
        <v>102</v>
      </c>
      <c r="C1839" t="s">
        <v>10023</v>
      </c>
      <c r="D1839" t="s">
        <v>6953</v>
      </c>
      <c r="E1839" t="s">
        <v>6954</v>
      </c>
      <c r="F1839" t="s">
        <v>10029</v>
      </c>
      <c r="G1839" s="11"/>
      <c r="H1839" s="11"/>
    </row>
    <row r="1840" spans="1:8" x14ac:dyDescent="0.2">
      <c r="A1840" t="str">
        <f t="shared" si="30"/>
        <v>RXV17Copeland Ward</v>
      </c>
      <c r="B1840" t="s">
        <v>102</v>
      </c>
      <c r="C1840" t="s">
        <v>10023</v>
      </c>
      <c r="D1840" t="s">
        <v>6953</v>
      </c>
      <c r="E1840" t="s">
        <v>6954</v>
      </c>
      <c r="F1840" t="s">
        <v>10030</v>
      </c>
      <c r="G1840" s="11"/>
      <c r="H1840" s="11"/>
    </row>
    <row r="1841" spans="1:8" x14ac:dyDescent="0.2">
      <c r="A1841" t="str">
        <f t="shared" si="30"/>
        <v>RXV17Eagleton Ward</v>
      </c>
      <c r="B1841" t="s">
        <v>102</v>
      </c>
      <c r="C1841" t="s">
        <v>10023</v>
      </c>
      <c r="D1841" t="s">
        <v>6953</v>
      </c>
      <c r="E1841" t="s">
        <v>6954</v>
      </c>
      <c r="F1841" t="s">
        <v>10031</v>
      </c>
      <c r="G1841" s="11"/>
      <c r="H1841" s="11"/>
    </row>
    <row r="1842" spans="1:8" x14ac:dyDescent="0.2">
      <c r="A1842" t="str">
        <f t="shared" si="30"/>
        <v>RXV17Keats Ward</v>
      </c>
      <c r="B1842" t="s">
        <v>102</v>
      </c>
      <c r="C1842" t="s">
        <v>10023</v>
      </c>
      <c r="D1842" t="s">
        <v>6953</v>
      </c>
      <c r="E1842" t="s">
        <v>6954</v>
      </c>
      <c r="F1842" t="s">
        <v>10032</v>
      </c>
      <c r="G1842" s="11"/>
      <c r="H1842" s="11"/>
    </row>
    <row r="1843" spans="1:8" x14ac:dyDescent="0.2">
      <c r="A1843" t="str">
        <f t="shared" si="30"/>
        <v>RXV17MacColl Ward</v>
      </c>
      <c r="B1843" t="s">
        <v>102</v>
      </c>
      <c r="C1843" t="s">
        <v>10023</v>
      </c>
      <c r="D1843" t="s">
        <v>6953</v>
      </c>
      <c r="E1843" t="s">
        <v>6954</v>
      </c>
      <c r="F1843" t="s">
        <v>10033</v>
      </c>
      <c r="G1843" s="11"/>
      <c r="H1843" s="11"/>
    </row>
    <row r="1844" spans="1:8" x14ac:dyDescent="0.2">
      <c r="A1844" t="str">
        <f t="shared" si="30"/>
        <v>RXV80Bollin Ward</v>
      </c>
      <c r="B1844" t="s">
        <v>102</v>
      </c>
      <c r="C1844" t="s">
        <v>10023</v>
      </c>
      <c r="D1844" t="s">
        <v>6955</v>
      </c>
      <c r="E1844" t="s">
        <v>6956</v>
      </c>
      <c r="F1844" t="s">
        <v>10034</v>
      </c>
      <c r="G1844" s="11"/>
      <c r="H1844" s="11"/>
    </row>
    <row r="1845" spans="1:8" x14ac:dyDescent="0.2">
      <c r="A1845" t="str">
        <f t="shared" si="30"/>
        <v>RXV80Brook Ward</v>
      </c>
      <c r="B1845" t="s">
        <v>102</v>
      </c>
      <c r="C1845" t="s">
        <v>10023</v>
      </c>
      <c r="D1845" t="s">
        <v>6955</v>
      </c>
      <c r="E1845" t="s">
        <v>6956</v>
      </c>
      <c r="F1845" t="s">
        <v>10035</v>
      </c>
      <c r="G1845" s="11"/>
      <c r="H1845" s="11"/>
    </row>
    <row r="1846" spans="1:8" x14ac:dyDescent="0.2">
      <c r="A1846" t="str">
        <f t="shared" si="30"/>
        <v>RXV80Greenway Ward</v>
      </c>
      <c r="B1846" t="s">
        <v>102</v>
      </c>
      <c r="C1846" t="s">
        <v>10023</v>
      </c>
      <c r="D1846" t="s">
        <v>6955</v>
      </c>
      <c r="E1846" t="s">
        <v>6956</v>
      </c>
      <c r="F1846" t="s">
        <v>10036</v>
      </c>
      <c r="G1846" s="11"/>
      <c r="H1846" s="11"/>
    </row>
    <row r="1847" spans="1:8" x14ac:dyDescent="0.2">
      <c r="A1847" t="str">
        <f t="shared" si="30"/>
        <v>RXV80Irwell Ward</v>
      </c>
      <c r="B1847" t="s">
        <v>102</v>
      </c>
      <c r="C1847" t="s">
        <v>10023</v>
      </c>
      <c r="D1847" t="s">
        <v>6955</v>
      </c>
      <c r="E1847" t="s">
        <v>6956</v>
      </c>
      <c r="F1847" t="s">
        <v>10037</v>
      </c>
      <c r="G1847" s="11"/>
      <c r="H1847" s="11"/>
    </row>
    <row r="1848" spans="1:8" x14ac:dyDescent="0.2">
      <c r="A1848" t="str">
        <f t="shared" si="30"/>
        <v>RXV80Medlock Ward</v>
      </c>
      <c r="B1848" t="s">
        <v>102</v>
      </c>
      <c r="C1848" t="s">
        <v>10023</v>
      </c>
      <c r="D1848" t="s">
        <v>6955</v>
      </c>
      <c r="E1848" t="s">
        <v>6956</v>
      </c>
      <c r="F1848" t="s">
        <v>10038</v>
      </c>
      <c r="G1848" s="11"/>
      <c r="H1848" s="11"/>
    </row>
    <row r="1849" spans="1:8" x14ac:dyDescent="0.2">
      <c r="A1849" t="str">
        <f t="shared" si="30"/>
        <v>RXVL9Acorn Ward</v>
      </c>
      <c r="B1849" t="s">
        <v>102</v>
      </c>
      <c r="C1849" t="s">
        <v>10023</v>
      </c>
      <c r="D1849" t="s">
        <v>6957</v>
      </c>
      <c r="E1849" t="s">
        <v>6958</v>
      </c>
      <c r="F1849" t="s">
        <v>14785</v>
      </c>
      <c r="G1849" s="11"/>
      <c r="H1849" s="11"/>
    </row>
    <row r="1850" spans="1:8" x14ac:dyDescent="0.2">
      <c r="A1850" t="str">
        <f t="shared" si="30"/>
        <v>RXVL9Blossom Ward</v>
      </c>
      <c r="B1850" t="s">
        <v>102</v>
      </c>
      <c r="C1850" t="s">
        <v>10023</v>
      </c>
      <c r="D1850" t="s">
        <v>6957</v>
      </c>
      <c r="E1850" t="s">
        <v>6958</v>
      </c>
      <c r="F1850" t="s">
        <v>14583</v>
      </c>
      <c r="G1850" s="11"/>
      <c r="H1850" s="11"/>
    </row>
    <row r="1851" spans="1:8" x14ac:dyDescent="0.2">
      <c r="A1851" t="str">
        <f t="shared" si="30"/>
        <v>RXVL9Clover Ward</v>
      </c>
      <c r="B1851" t="s">
        <v>102</v>
      </c>
      <c r="C1851" t="s">
        <v>10023</v>
      </c>
      <c r="D1851" t="s">
        <v>6957</v>
      </c>
      <c r="E1851" t="s">
        <v>6958</v>
      </c>
      <c r="F1851" t="s">
        <v>14789</v>
      </c>
      <c r="G1851" s="11"/>
      <c r="H1851" s="11"/>
    </row>
    <row r="1852" spans="1:8" x14ac:dyDescent="0.2">
      <c r="A1852" t="str">
        <f t="shared" si="30"/>
        <v>RXVL9Fern Ward</v>
      </c>
      <c r="B1852" t="s">
        <v>102</v>
      </c>
      <c r="C1852" t="s">
        <v>10023</v>
      </c>
      <c r="D1852" t="s">
        <v>6957</v>
      </c>
      <c r="E1852" t="s">
        <v>6958</v>
      </c>
      <c r="F1852" t="s">
        <v>14765</v>
      </c>
      <c r="G1852" s="11"/>
      <c r="H1852" s="11"/>
    </row>
    <row r="1853" spans="1:8" x14ac:dyDescent="0.2">
      <c r="A1853" t="str">
        <f t="shared" si="30"/>
        <v>RXVL9Forest Ward</v>
      </c>
      <c r="B1853" t="s">
        <v>102</v>
      </c>
      <c r="C1853" t="s">
        <v>10023</v>
      </c>
      <c r="D1853" t="s">
        <v>6957</v>
      </c>
      <c r="E1853" t="s">
        <v>6958</v>
      </c>
      <c r="F1853" t="s">
        <v>14786</v>
      </c>
      <c r="G1853" s="11"/>
      <c r="H1853" s="11"/>
    </row>
    <row r="1854" spans="1:8" x14ac:dyDescent="0.2">
      <c r="A1854" t="str">
        <f t="shared" si="30"/>
        <v>RXVL9Meadow Ward</v>
      </c>
      <c r="B1854" t="s">
        <v>102</v>
      </c>
      <c r="C1854" t="s">
        <v>10023</v>
      </c>
      <c r="D1854" t="s">
        <v>6957</v>
      </c>
      <c r="E1854" t="s">
        <v>6958</v>
      </c>
      <c r="F1854" t="s">
        <v>14788</v>
      </c>
      <c r="G1854" s="11"/>
      <c r="H1854" s="11"/>
    </row>
    <row r="1855" spans="1:8" x14ac:dyDescent="0.2">
      <c r="A1855" t="str">
        <f t="shared" si="30"/>
        <v>RXVL9River Ward</v>
      </c>
      <c r="B1855" t="s">
        <v>102</v>
      </c>
      <c r="C1855" t="s">
        <v>10023</v>
      </c>
      <c r="D1855" t="s">
        <v>6957</v>
      </c>
      <c r="E1855" t="s">
        <v>6958</v>
      </c>
      <c r="F1855" t="s">
        <v>14784</v>
      </c>
      <c r="G1855" s="11"/>
      <c r="H1855" s="11"/>
    </row>
    <row r="1856" spans="1:8" x14ac:dyDescent="0.2">
      <c r="A1856" t="str">
        <f t="shared" si="30"/>
        <v>RXVL9Spring Ward</v>
      </c>
      <c r="B1856" t="s">
        <v>102</v>
      </c>
      <c r="C1856" t="s">
        <v>10023</v>
      </c>
      <c r="D1856" t="s">
        <v>6957</v>
      </c>
      <c r="E1856" t="s">
        <v>6958</v>
      </c>
      <c r="F1856" t="s">
        <v>12447</v>
      </c>
      <c r="G1856" s="11"/>
      <c r="H1856" s="11"/>
    </row>
    <row r="1857" spans="1:8" x14ac:dyDescent="0.2">
      <c r="A1857" t="str">
        <f t="shared" si="30"/>
        <v>RXVL9Vale Ward</v>
      </c>
      <c r="B1857" t="s">
        <v>102</v>
      </c>
      <c r="C1857" t="s">
        <v>10023</v>
      </c>
      <c r="D1857" t="s">
        <v>6957</v>
      </c>
      <c r="E1857" t="s">
        <v>6958</v>
      </c>
      <c r="F1857" t="s">
        <v>14787</v>
      </c>
      <c r="G1857" s="11"/>
      <c r="H1857" s="11"/>
    </row>
    <row r="1858" spans="1:8" x14ac:dyDescent="0.2">
      <c r="A1858" t="str">
        <f t="shared" si="30"/>
        <v>RXV06Borrowdale Ward</v>
      </c>
      <c r="B1858" t="s">
        <v>102</v>
      </c>
      <c r="C1858" t="s">
        <v>10023</v>
      </c>
      <c r="D1858" t="s">
        <v>6959</v>
      </c>
      <c r="E1858" t="s">
        <v>6960</v>
      </c>
      <c r="F1858" t="s">
        <v>10044</v>
      </c>
      <c r="G1858" s="11"/>
      <c r="H1858" s="11"/>
    </row>
    <row r="1859" spans="1:8" x14ac:dyDescent="0.2">
      <c r="A1859" t="str">
        <f t="shared" si="30"/>
        <v>RXV06Buttermere Ward</v>
      </c>
      <c r="B1859" t="s">
        <v>102</v>
      </c>
      <c r="C1859" t="s">
        <v>10023</v>
      </c>
      <c r="D1859" t="s">
        <v>6959</v>
      </c>
      <c r="E1859" t="s">
        <v>6960</v>
      </c>
      <c r="F1859" t="s">
        <v>10045</v>
      </c>
      <c r="G1859" s="11"/>
      <c r="H1859" s="11"/>
    </row>
    <row r="1860" spans="1:8" x14ac:dyDescent="0.2">
      <c r="A1860" t="str">
        <f t="shared" si="30"/>
        <v>RXV06Coniston Ward</v>
      </c>
      <c r="B1860" t="s">
        <v>102</v>
      </c>
      <c r="C1860" t="s">
        <v>10023</v>
      </c>
      <c r="D1860" t="s">
        <v>6959</v>
      </c>
      <c r="E1860" t="s">
        <v>6960</v>
      </c>
      <c r="F1860" t="s">
        <v>10046</v>
      </c>
      <c r="G1860" s="11"/>
      <c r="H1860" s="11"/>
    </row>
    <row r="1861" spans="1:8" x14ac:dyDescent="0.2">
      <c r="A1861" t="str">
        <f t="shared" si="30"/>
        <v>RXV06Delaney Ward</v>
      </c>
      <c r="B1861" t="s">
        <v>102</v>
      </c>
      <c r="C1861" t="s">
        <v>10023</v>
      </c>
      <c r="D1861" t="s">
        <v>6959</v>
      </c>
      <c r="E1861" t="s">
        <v>6960</v>
      </c>
      <c r="F1861" t="s">
        <v>10047</v>
      </c>
      <c r="G1861" s="11"/>
      <c r="H1861" s="11"/>
    </row>
    <row r="1862" spans="1:8" x14ac:dyDescent="0.2">
      <c r="A1862" t="str">
        <f t="shared" si="30"/>
        <v>RXV06Derwent Ward</v>
      </c>
      <c r="B1862" t="s">
        <v>102</v>
      </c>
      <c r="C1862" t="s">
        <v>10023</v>
      </c>
      <c r="D1862" t="s">
        <v>6959</v>
      </c>
      <c r="E1862" t="s">
        <v>6960</v>
      </c>
      <c r="F1862" t="s">
        <v>10048</v>
      </c>
      <c r="G1862" s="11"/>
      <c r="H1862" s="11"/>
    </row>
    <row r="1863" spans="1:8" x14ac:dyDescent="0.2">
      <c r="A1863" t="str">
        <f t="shared" si="30"/>
        <v>RXV06Dovedale Ward</v>
      </c>
      <c r="B1863" t="s">
        <v>102</v>
      </c>
      <c r="C1863" t="s">
        <v>10023</v>
      </c>
      <c r="D1863" t="s">
        <v>6959</v>
      </c>
      <c r="E1863" t="s">
        <v>6960</v>
      </c>
      <c r="F1863" t="s">
        <v>10049</v>
      </c>
      <c r="G1863" s="11"/>
      <c r="H1863" s="11"/>
    </row>
    <row r="1864" spans="1:8" x14ac:dyDescent="0.2">
      <c r="A1864" t="str">
        <f t="shared" si="30"/>
        <v>RXV06Eskdale Ward</v>
      </c>
      <c r="B1864" t="s">
        <v>102</v>
      </c>
      <c r="C1864" t="s">
        <v>10023</v>
      </c>
      <c r="D1864" t="s">
        <v>6959</v>
      </c>
      <c r="E1864" t="s">
        <v>6960</v>
      </c>
      <c r="F1864" t="s">
        <v>10050</v>
      </c>
      <c r="G1864" s="11"/>
      <c r="H1864" s="11"/>
    </row>
    <row r="1865" spans="1:8" x14ac:dyDescent="0.2">
      <c r="A1865" t="str">
        <f t="shared" si="30"/>
        <v>RXV06Ferndale Ward</v>
      </c>
      <c r="B1865" t="s">
        <v>102</v>
      </c>
      <c r="C1865" t="s">
        <v>10023</v>
      </c>
      <c r="D1865" t="s">
        <v>6959</v>
      </c>
      <c r="E1865" t="s">
        <v>6960</v>
      </c>
      <c r="F1865" t="s">
        <v>10051</v>
      </c>
      <c r="G1865" s="11"/>
      <c r="H1865" s="11"/>
    </row>
    <row r="1866" spans="1:8" x14ac:dyDescent="0.2">
      <c r="A1866" t="str">
        <f t="shared" si="30"/>
        <v>RXV06Gardener Unit</v>
      </c>
      <c r="B1866" t="s">
        <v>102</v>
      </c>
      <c r="C1866" t="s">
        <v>10023</v>
      </c>
      <c r="D1866" t="s">
        <v>6959</v>
      </c>
      <c r="E1866" t="s">
        <v>6960</v>
      </c>
      <c r="F1866" t="s">
        <v>10052</v>
      </c>
      <c r="G1866" s="11"/>
      <c r="H1866" s="11"/>
    </row>
    <row r="1867" spans="1:8" x14ac:dyDescent="0.2">
      <c r="A1867" t="str">
        <f t="shared" si="30"/>
        <v>RXV06Griffin Ward</v>
      </c>
      <c r="B1867" t="s">
        <v>102</v>
      </c>
      <c r="C1867" t="s">
        <v>10023</v>
      </c>
      <c r="D1867" t="s">
        <v>6959</v>
      </c>
      <c r="E1867" t="s">
        <v>6960</v>
      </c>
      <c r="F1867" t="s">
        <v>10053</v>
      </c>
      <c r="G1867" s="11"/>
      <c r="H1867" s="11"/>
    </row>
    <row r="1868" spans="1:8" x14ac:dyDescent="0.2">
      <c r="A1868" t="str">
        <f t="shared" si="30"/>
        <v>RXV06Hayeswater Ward</v>
      </c>
      <c r="B1868" t="s">
        <v>102</v>
      </c>
      <c r="C1868" t="s">
        <v>10023</v>
      </c>
      <c r="D1868" t="s">
        <v>6959</v>
      </c>
      <c r="E1868" t="s">
        <v>6960</v>
      </c>
      <c r="F1868" t="s">
        <v>10054</v>
      </c>
      <c r="G1868" s="11"/>
      <c r="H1868" s="11"/>
    </row>
    <row r="1869" spans="1:8" x14ac:dyDescent="0.2">
      <c r="A1869" t="str">
        <f t="shared" si="30"/>
        <v>RXV06Isherwood Ward</v>
      </c>
      <c r="B1869" t="s">
        <v>102</v>
      </c>
      <c r="C1869" t="s">
        <v>10023</v>
      </c>
      <c r="D1869" t="s">
        <v>6959</v>
      </c>
      <c r="E1869" t="s">
        <v>6960</v>
      </c>
      <c r="F1869" t="s">
        <v>10055</v>
      </c>
      <c r="G1869" s="11"/>
      <c r="H1869" s="11"/>
    </row>
    <row r="1870" spans="1:8" x14ac:dyDescent="0.2">
      <c r="A1870" t="str">
        <f t="shared" si="30"/>
        <v>RXV06J17 - Pegasus Ward</v>
      </c>
      <c r="B1870" t="s">
        <v>102</v>
      </c>
      <c r="C1870" t="s">
        <v>10023</v>
      </c>
      <c r="D1870" t="s">
        <v>6959</v>
      </c>
      <c r="E1870" t="s">
        <v>6960</v>
      </c>
      <c r="F1870" t="s">
        <v>10056</v>
      </c>
      <c r="G1870" s="11"/>
      <c r="H1870" s="11"/>
    </row>
    <row r="1871" spans="1:8" x14ac:dyDescent="0.2">
      <c r="A1871" t="str">
        <f t="shared" si="30"/>
        <v>RXV06J17 - Phoenix Ward</v>
      </c>
      <c r="B1871" t="s">
        <v>102</v>
      </c>
      <c r="C1871" t="s">
        <v>10023</v>
      </c>
      <c r="D1871" t="s">
        <v>6959</v>
      </c>
      <c r="E1871" t="s">
        <v>6960</v>
      </c>
      <c r="F1871" t="s">
        <v>10057</v>
      </c>
      <c r="G1871" s="11"/>
      <c r="H1871" s="11"/>
    </row>
    <row r="1872" spans="1:8" x14ac:dyDescent="0.2">
      <c r="A1872" t="str">
        <f t="shared" si="30"/>
        <v>RXV06John Denmark Unit</v>
      </c>
      <c r="B1872" t="s">
        <v>102</v>
      </c>
      <c r="C1872" t="s">
        <v>10023</v>
      </c>
      <c r="D1872" t="s">
        <v>6959</v>
      </c>
      <c r="E1872" t="s">
        <v>6960</v>
      </c>
      <c r="F1872" t="s">
        <v>10058</v>
      </c>
      <c r="G1872" s="11"/>
      <c r="H1872" s="11"/>
    </row>
    <row r="1873" spans="1:8" x14ac:dyDescent="0.2">
      <c r="A1873" t="str">
        <f t="shared" si="30"/>
        <v>RXV06Keswick Ward</v>
      </c>
      <c r="B1873" t="s">
        <v>102</v>
      </c>
      <c r="C1873" t="s">
        <v>10023</v>
      </c>
      <c r="D1873" t="s">
        <v>6959</v>
      </c>
      <c r="E1873" t="s">
        <v>6960</v>
      </c>
      <c r="F1873" t="s">
        <v>10059</v>
      </c>
      <c r="G1873" s="11"/>
      <c r="H1873" s="11"/>
    </row>
    <row r="1874" spans="1:8" x14ac:dyDescent="0.2">
      <c r="A1874" t="str">
        <f t="shared" si="30"/>
        <v>RXV06Kingsley</v>
      </c>
      <c r="B1874" t="s">
        <v>102</v>
      </c>
      <c r="C1874" t="s">
        <v>10023</v>
      </c>
      <c r="D1874" t="s">
        <v>6959</v>
      </c>
      <c r="E1874" t="s">
        <v>6960</v>
      </c>
      <c r="F1874" t="s">
        <v>10060</v>
      </c>
      <c r="G1874" s="11"/>
      <c r="H1874" s="11"/>
    </row>
    <row r="1875" spans="1:8" x14ac:dyDescent="0.2">
      <c r="A1875" t="str">
        <f t="shared" si="30"/>
        <v>RXV06Loweswater</v>
      </c>
      <c r="B1875" t="s">
        <v>102</v>
      </c>
      <c r="C1875" t="s">
        <v>10023</v>
      </c>
      <c r="D1875" t="s">
        <v>6959</v>
      </c>
      <c r="E1875" t="s">
        <v>6960</v>
      </c>
      <c r="F1875" t="s">
        <v>10061</v>
      </c>
      <c r="G1875" s="11"/>
      <c r="H1875" s="11"/>
    </row>
    <row r="1876" spans="1:8" x14ac:dyDescent="0.2">
      <c r="A1876" t="str">
        <f t="shared" si="30"/>
        <v>RXV06Newland Ward</v>
      </c>
      <c r="B1876" t="s">
        <v>102</v>
      </c>
      <c r="C1876" t="s">
        <v>10023</v>
      </c>
      <c r="D1876" t="s">
        <v>6959</v>
      </c>
      <c r="E1876" t="s">
        <v>6960</v>
      </c>
      <c r="F1876" t="s">
        <v>10062</v>
      </c>
      <c r="G1876" s="11"/>
      <c r="H1876" s="11"/>
    </row>
    <row r="1877" spans="1:8" x14ac:dyDescent="0.2">
      <c r="A1877" t="str">
        <f t="shared" si="30"/>
        <v>RXV06Rydal Ward</v>
      </c>
      <c r="B1877" t="s">
        <v>102</v>
      </c>
      <c r="C1877" t="s">
        <v>10023</v>
      </c>
      <c r="D1877" t="s">
        <v>6959</v>
      </c>
      <c r="E1877" t="s">
        <v>6960</v>
      </c>
      <c r="F1877" t="s">
        <v>10063</v>
      </c>
      <c r="G1877" s="11"/>
      <c r="H1877" s="11"/>
    </row>
    <row r="1878" spans="1:8" x14ac:dyDescent="0.2">
      <c r="A1878" t="str">
        <f t="shared" si="30"/>
        <v>RXV06Silverdale Ward</v>
      </c>
      <c r="B1878" t="s">
        <v>102</v>
      </c>
      <c r="C1878" t="s">
        <v>10023</v>
      </c>
      <c r="D1878" t="s">
        <v>6959</v>
      </c>
      <c r="E1878" t="s">
        <v>6960</v>
      </c>
      <c r="F1878" t="s">
        <v>10064</v>
      </c>
      <c r="G1878" s="11"/>
      <c r="H1878" s="11"/>
    </row>
    <row r="1879" spans="1:8" x14ac:dyDescent="0.2">
      <c r="A1879" t="str">
        <f t="shared" si="30"/>
        <v>RXV06Ullswater Ward</v>
      </c>
      <c r="B1879" t="s">
        <v>102</v>
      </c>
      <c r="C1879" t="s">
        <v>10023</v>
      </c>
      <c r="D1879" t="s">
        <v>6959</v>
      </c>
      <c r="E1879" t="s">
        <v>6960</v>
      </c>
      <c r="F1879" t="s">
        <v>10065</v>
      </c>
      <c r="G1879" s="11"/>
      <c r="H1879" s="11"/>
    </row>
    <row r="1880" spans="1:8" x14ac:dyDescent="0.2">
      <c r="A1880" t="str">
        <f t="shared" si="30"/>
        <v>RXV06Wentworth</v>
      </c>
      <c r="B1880" t="s">
        <v>102</v>
      </c>
      <c r="C1880" t="s">
        <v>10023</v>
      </c>
      <c r="D1880" t="s">
        <v>6959</v>
      </c>
      <c r="E1880" t="s">
        <v>6960</v>
      </c>
      <c r="F1880" t="s">
        <v>10066</v>
      </c>
      <c r="G1880" s="11"/>
      <c r="H1880" s="11"/>
    </row>
    <row r="1881" spans="1:8" x14ac:dyDescent="0.2">
      <c r="A1881" t="str">
        <f t="shared" si="30"/>
        <v>RJ181Cedar Ward</v>
      </c>
      <c r="B1881" t="s">
        <v>103</v>
      </c>
      <c r="C1881" t="s">
        <v>10071</v>
      </c>
      <c r="D1881" s="83" t="s">
        <v>14415</v>
      </c>
      <c r="E1881" s="83" t="s">
        <v>14416</v>
      </c>
      <c r="F1881" t="s">
        <v>10865</v>
      </c>
      <c r="G1881" s="11"/>
      <c r="H1881" s="11"/>
    </row>
    <row r="1882" spans="1:8" x14ac:dyDescent="0.2">
      <c r="A1882" t="str">
        <f t="shared" si="30"/>
        <v>RJ181HDU Harefield Ward</v>
      </c>
      <c r="B1882" t="s">
        <v>103</v>
      </c>
      <c r="C1882" t="s">
        <v>10071</v>
      </c>
      <c r="D1882" s="83" t="s">
        <v>14415</v>
      </c>
      <c r="E1882" s="83" t="s">
        <v>14416</v>
      </c>
      <c r="F1882" t="s">
        <v>12056</v>
      </c>
      <c r="G1882" s="11"/>
      <c r="H1882" s="11"/>
    </row>
    <row r="1883" spans="1:8" x14ac:dyDescent="0.2">
      <c r="A1883" t="str">
        <f t="shared" si="30"/>
        <v>RJ181ITU</v>
      </c>
      <c r="B1883" t="s">
        <v>103</v>
      </c>
      <c r="C1883" t="s">
        <v>10071</v>
      </c>
      <c r="D1883" s="83" t="s">
        <v>14415</v>
      </c>
      <c r="E1883" s="83" t="s">
        <v>14416</v>
      </c>
      <c r="F1883" t="s">
        <v>8398</v>
      </c>
      <c r="G1883" s="11"/>
      <c r="H1883" s="11"/>
    </row>
    <row r="1884" spans="1:8" x14ac:dyDescent="0.2">
      <c r="A1884" t="str">
        <f t="shared" si="30"/>
        <v>RJ181Juniper</v>
      </c>
      <c r="B1884" t="s">
        <v>103</v>
      </c>
      <c r="C1884" t="s">
        <v>10071</v>
      </c>
      <c r="D1884" s="83" t="s">
        <v>14415</v>
      </c>
      <c r="E1884" s="83" t="s">
        <v>14416</v>
      </c>
      <c r="F1884" t="s">
        <v>8497</v>
      </c>
      <c r="G1884" s="11"/>
      <c r="H1884" s="11"/>
    </row>
    <row r="1885" spans="1:8" x14ac:dyDescent="0.2">
      <c r="A1885" t="str">
        <f t="shared" si="30"/>
        <v>RJ181Maple Ward</v>
      </c>
      <c r="B1885" t="s">
        <v>103</v>
      </c>
      <c r="C1885" t="s">
        <v>10071</v>
      </c>
      <c r="D1885" s="83" t="s">
        <v>14415</v>
      </c>
      <c r="E1885" s="83" t="s">
        <v>14416</v>
      </c>
      <c r="F1885" t="s">
        <v>10872</v>
      </c>
      <c r="G1885" s="11"/>
      <c r="H1885" s="11"/>
    </row>
    <row r="1886" spans="1:8" x14ac:dyDescent="0.2">
      <c r="A1886" t="str">
        <f t="shared" si="30"/>
        <v>RJ181Oak/Acorn</v>
      </c>
      <c r="B1886" t="s">
        <v>103</v>
      </c>
      <c r="C1886" t="s">
        <v>10071</v>
      </c>
      <c r="D1886" s="83" t="s">
        <v>14415</v>
      </c>
      <c r="E1886" s="83" t="s">
        <v>14416</v>
      </c>
      <c r="F1886" t="s">
        <v>12057</v>
      </c>
      <c r="G1886" s="11"/>
      <c r="H1886" s="11"/>
    </row>
    <row r="1887" spans="1:8" x14ac:dyDescent="0.2">
      <c r="A1887" t="str">
        <f t="shared" si="30"/>
        <v>RJ181Rowan/Fir Tree</v>
      </c>
      <c r="B1887" t="s">
        <v>103</v>
      </c>
      <c r="C1887" t="s">
        <v>10071</v>
      </c>
      <c r="D1887" s="83" t="s">
        <v>14415</v>
      </c>
      <c r="E1887" s="83" t="s">
        <v>14416</v>
      </c>
      <c r="F1887" t="s">
        <v>12058</v>
      </c>
      <c r="G1887" s="11"/>
      <c r="H1887" s="11"/>
    </row>
    <row r="1888" spans="1:8" x14ac:dyDescent="0.2">
      <c r="A1888" t="str">
        <f t="shared" si="30"/>
        <v>RJ182AICU</v>
      </c>
      <c r="B1888" t="s">
        <v>103</v>
      </c>
      <c r="C1888" t="s">
        <v>10071</v>
      </c>
      <c r="D1888" s="83" t="s">
        <v>14417</v>
      </c>
      <c r="E1888" s="83" t="s">
        <v>14418</v>
      </c>
      <c r="F1888" t="s">
        <v>12059</v>
      </c>
      <c r="G1888" s="11"/>
      <c r="H1888" s="11"/>
    </row>
    <row r="1889" spans="1:8" x14ac:dyDescent="0.2">
      <c r="A1889" t="str">
        <f t="shared" si="30"/>
        <v>RJ182Elizabeth ward</v>
      </c>
      <c r="B1889" t="s">
        <v>103</v>
      </c>
      <c r="C1889" t="s">
        <v>10071</v>
      </c>
      <c r="D1889" s="83" t="s">
        <v>14417</v>
      </c>
      <c r="E1889" s="83" t="s">
        <v>14418</v>
      </c>
      <c r="F1889" t="s">
        <v>10515</v>
      </c>
      <c r="G1889" s="11"/>
      <c r="H1889" s="11"/>
    </row>
    <row r="1890" spans="1:8" x14ac:dyDescent="0.2">
      <c r="A1890" t="str">
        <f t="shared" si="30"/>
        <v>RJ182Foulis Ward</v>
      </c>
      <c r="B1890" t="s">
        <v>103</v>
      </c>
      <c r="C1890" t="s">
        <v>10071</v>
      </c>
      <c r="D1890" s="83" t="s">
        <v>14417</v>
      </c>
      <c r="E1890" s="83" t="s">
        <v>14418</v>
      </c>
      <c r="F1890" t="s">
        <v>12060</v>
      </c>
      <c r="G1890" s="11"/>
      <c r="H1890" s="11"/>
    </row>
    <row r="1891" spans="1:8" x14ac:dyDescent="0.2">
      <c r="A1891" t="str">
        <f t="shared" si="30"/>
        <v>RJ182Paul Wood Ward</v>
      </c>
      <c r="B1891" t="s">
        <v>103</v>
      </c>
      <c r="C1891" t="s">
        <v>10071</v>
      </c>
      <c r="D1891" s="83" t="s">
        <v>14417</v>
      </c>
      <c r="E1891" s="83" t="s">
        <v>14418</v>
      </c>
      <c r="F1891" t="s">
        <v>12061</v>
      </c>
      <c r="G1891" s="11"/>
      <c r="H1891" s="11"/>
    </row>
    <row r="1892" spans="1:8" x14ac:dyDescent="0.2">
      <c r="A1892" t="str">
        <f t="shared" si="30"/>
        <v>RJ182PICU</v>
      </c>
      <c r="B1892" t="s">
        <v>103</v>
      </c>
      <c r="C1892" t="s">
        <v>10071</v>
      </c>
      <c r="D1892" s="83" t="s">
        <v>14417</v>
      </c>
      <c r="E1892" s="83" t="s">
        <v>14418</v>
      </c>
      <c r="F1892" t="s">
        <v>8742</v>
      </c>
      <c r="G1892" s="11"/>
      <c r="H1892" s="11"/>
    </row>
    <row r="1893" spans="1:8" x14ac:dyDescent="0.2">
      <c r="A1893" t="str">
        <f t="shared" si="30"/>
        <v>RJ182Princess Alexandra Ward</v>
      </c>
      <c r="B1893" t="s">
        <v>103</v>
      </c>
      <c r="C1893" t="s">
        <v>10071</v>
      </c>
      <c r="D1893" s="83" t="s">
        <v>14417</v>
      </c>
      <c r="E1893" s="83" t="s">
        <v>14418</v>
      </c>
      <c r="F1893" t="s">
        <v>12062</v>
      </c>
      <c r="G1893" s="11"/>
      <c r="H1893" s="11"/>
    </row>
    <row r="1894" spans="1:8" x14ac:dyDescent="0.2">
      <c r="A1894" t="str">
        <f t="shared" si="30"/>
        <v>RJ182Rose Ward</v>
      </c>
      <c r="B1894" t="s">
        <v>103</v>
      </c>
      <c r="C1894" t="s">
        <v>10071</v>
      </c>
      <c r="D1894" s="83" t="s">
        <v>14417</v>
      </c>
      <c r="E1894" s="83" t="s">
        <v>14418</v>
      </c>
      <c r="F1894" t="s">
        <v>8666</v>
      </c>
      <c r="G1894" s="11"/>
      <c r="H1894" s="11"/>
    </row>
    <row r="1895" spans="1:8" x14ac:dyDescent="0.2">
      <c r="A1895" t="str">
        <f t="shared" si="30"/>
        <v>RJ182Sir Reginald Wilson</v>
      </c>
      <c r="B1895" t="s">
        <v>103</v>
      </c>
      <c r="C1895" t="s">
        <v>10071</v>
      </c>
      <c r="D1895" s="83" t="s">
        <v>14417</v>
      </c>
      <c r="E1895" s="83" t="s">
        <v>14418</v>
      </c>
      <c r="F1895" t="s">
        <v>12063</v>
      </c>
      <c r="G1895" s="11"/>
      <c r="H1895" s="11"/>
    </row>
    <row r="1896" spans="1:8" x14ac:dyDescent="0.2">
      <c r="A1896" t="str">
        <f t="shared" si="30"/>
        <v>RJ182Victoria Ward</v>
      </c>
      <c r="B1896" t="s">
        <v>103</v>
      </c>
      <c r="C1896" t="s">
        <v>10071</v>
      </c>
      <c r="D1896" s="83" t="s">
        <v>14417</v>
      </c>
      <c r="E1896" s="83" t="s">
        <v>14418</v>
      </c>
      <c r="F1896" t="s">
        <v>9628</v>
      </c>
      <c r="G1896" s="11"/>
      <c r="H1896" s="11"/>
    </row>
    <row r="1897" spans="1:8" x14ac:dyDescent="0.2">
      <c r="A1897" t="str">
        <f t="shared" si="30"/>
        <v>RJ182York Ward</v>
      </c>
      <c r="B1897" t="s">
        <v>103</v>
      </c>
      <c r="C1897" t="s">
        <v>10071</v>
      </c>
      <c r="D1897" s="83" t="s">
        <v>14417</v>
      </c>
      <c r="E1897" s="83" t="s">
        <v>14418</v>
      </c>
      <c r="F1897" t="s">
        <v>12064</v>
      </c>
      <c r="G1897" s="11"/>
      <c r="H1897" s="11"/>
    </row>
    <row r="1898" spans="1:8" x14ac:dyDescent="0.2">
      <c r="A1898" t="str">
        <f t="shared" si="30"/>
        <v>RJ100Amputee Rehabilitation Unit</v>
      </c>
      <c r="B1898" t="s">
        <v>103</v>
      </c>
      <c r="C1898" t="s">
        <v>10071</v>
      </c>
      <c r="D1898" t="s">
        <v>2028</v>
      </c>
      <c r="E1898" t="s">
        <v>2029</v>
      </c>
      <c r="F1898" t="s">
        <v>10072</v>
      </c>
      <c r="G1898" s="11"/>
      <c r="H1898" s="11"/>
    </row>
    <row r="1899" spans="1:8" x14ac:dyDescent="0.2">
      <c r="A1899" t="str">
        <f t="shared" si="30"/>
        <v>RJ100Minnie Kidd House</v>
      </c>
      <c r="B1899" t="s">
        <v>103</v>
      </c>
      <c r="C1899" t="s">
        <v>10071</v>
      </c>
      <c r="D1899" t="s">
        <v>2028</v>
      </c>
      <c r="E1899" t="s">
        <v>2029</v>
      </c>
      <c r="F1899" t="s">
        <v>10073</v>
      </c>
      <c r="G1899" s="11"/>
      <c r="H1899" s="11"/>
    </row>
    <row r="1900" spans="1:8" x14ac:dyDescent="0.2">
      <c r="A1900" t="str">
        <f t="shared" si="30"/>
        <v>RJ100Pulross Inpatient Services</v>
      </c>
      <c r="B1900" t="s">
        <v>103</v>
      </c>
      <c r="C1900" t="s">
        <v>10071</v>
      </c>
      <c r="D1900" t="s">
        <v>2028</v>
      </c>
      <c r="E1900" t="s">
        <v>2029</v>
      </c>
      <c r="F1900" t="s">
        <v>10074</v>
      </c>
      <c r="G1900" s="11"/>
      <c r="H1900" s="11"/>
    </row>
    <row r="1901" spans="1:8" x14ac:dyDescent="0.2">
      <c r="A1901" t="str">
        <f t="shared" ref="A1901:A1964" si="31">CONCATENATE(D1901,F1901)</f>
        <v>RJ121Aston Key</v>
      </c>
      <c r="B1901" t="s">
        <v>103</v>
      </c>
      <c r="C1901" t="s">
        <v>10071</v>
      </c>
      <c r="D1901" t="s">
        <v>2030</v>
      </c>
      <c r="E1901" t="s">
        <v>2031</v>
      </c>
      <c r="F1901" t="s">
        <v>10075</v>
      </c>
      <c r="G1901" s="11"/>
      <c r="H1901" s="11"/>
    </row>
    <row r="1902" spans="1:8" x14ac:dyDescent="0.2">
      <c r="A1902" t="str">
        <f t="shared" si="31"/>
        <v>RJ121Blundell Ward</v>
      </c>
      <c r="B1902" t="s">
        <v>103</v>
      </c>
      <c r="C1902" t="s">
        <v>10071</v>
      </c>
      <c r="D1902" t="s">
        <v>2030</v>
      </c>
      <c r="E1902" t="s">
        <v>2031</v>
      </c>
      <c r="F1902" t="s">
        <v>10076</v>
      </c>
      <c r="G1902" s="11"/>
      <c r="H1902" s="11"/>
    </row>
    <row r="1903" spans="1:8" x14ac:dyDescent="0.2">
      <c r="A1903" t="str">
        <f t="shared" si="31"/>
        <v>RJ121Dorcas</v>
      </c>
      <c r="B1903" t="s">
        <v>103</v>
      </c>
      <c r="C1903" t="s">
        <v>10071</v>
      </c>
      <c r="D1903" t="s">
        <v>2030</v>
      </c>
      <c r="E1903" t="s">
        <v>2031</v>
      </c>
      <c r="F1903" t="s">
        <v>10077</v>
      </c>
      <c r="G1903" s="11"/>
      <c r="H1903" s="11"/>
    </row>
    <row r="1904" spans="1:8" x14ac:dyDescent="0.2">
      <c r="A1904" t="str">
        <f t="shared" si="31"/>
        <v>RJ121Esther</v>
      </c>
      <c r="B1904" t="s">
        <v>103</v>
      </c>
      <c r="C1904" t="s">
        <v>10071</v>
      </c>
      <c r="D1904" t="s">
        <v>2030</v>
      </c>
      <c r="E1904" t="s">
        <v>2031</v>
      </c>
      <c r="F1904" t="s">
        <v>10078</v>
      </c>
      <c r="G1904" s="11"/>
      <c r="H1904" s="11"/>
    </row>
    <row r="1905" spans="1:8" x14ac:dyDescent="0.2">
      <c r="A1905" t="str">
        <f t="shared" si="31"/>
        <v>RJ121Florence</v>
      </c>
      <c r="B1905" t="s">
        <v>103</v>
      </c>
      <c r="C1905" t="s">
        <v>10071</v>
      </c>
      <c r="D1905" t="s">
        <v>2030</v>
      </c>
      <c r="E1905" t="s">
        <v>2031</v>
      </c>
      <c r="F1905" t="s">
        <v>10079</v>
      </c>
      <c r="G1905" s="11"/>
      <c r="H1905" s="11"/>
    </row>
    <row r="1906" spans="1:8" x14ac:dyDescent="0.2">
      <c r="A1906" t="str">
        <f t="shared" si="31"/>
        <v>RJ121Hedley Atkins</v>
      </c>
      <c r="B1906" t="s">
        <v>103</v>
      </c>
      <c r="C1906" t="s">
        <v>10071</v>
      </c>
      <c r="D1906" t="s">
        <v>2030</v>
      </c>
      <c r="E1906" t="s">
        <v>2031</v>
      </c>
      <c r="F1906" t="s">
        <v>10080</v>
      </c>
      <c r="G1906" s="11"/>
      <c r="H1906" s="11"/>
    </row>
    <row r="1907" spans="1:8" x14ac:dyDescent="0.2">
      <c r="A1907" t="str">
        <f t="shared" si="31"/>
        <v>RJ121Intensive Care Guy's</v>
      </c>
      <c r="B1907" t="s">
        <v>103</v>
      </c>
      <c r="C1907" t="s">
        <v>10071</v>
      </c>
      <c r="D1907" t="s">
        <v>2030</v>
      </c>
      <c r="E1907" t="s">
        <v>2031</v>
      </c>
      <c r="F1907" t="s">
        <v>10081</v>
      </c>
      <c r="G1907" s="11"/>
      <c r="H1907" s="11"/>
    </row>
    <row r="1908" spans="1:8" x14ac:dyDescent="0.2">
      <c r="A1908" t="str">
        <f t="shared" si="31"/>
        <v>RJ121Patience</v>
      </c>
      <c r="B1908" t="s">
        <v>103</v>
      </c>
      <c r="C1908" t="s">
        <v>10071</v>
      </c>
      <c r="D1908" t="s">
        <v>2030</v>
      </c>
      <c r="E1908" t="s">
        <v>2031</v>
      </c>
      <c r="F1908" t="s">
        <v>10082</v>
      </c>
      <c r="G1908" s="11"/>
      <c r="H1908" s="11"/>
    </row>
    <row r="1909" spans="1:8" x14ac:dyDescent="0.2">
      <c r="A1909" t="str">
        <f t="shared" si="31"/>
        <v>RJ121Queen</v>
      </c>
      <c r="B1909" t="s">
        <v>103</v>
      </c>
      <c r="C1909" t="s">
        <v>10071</v>
      </c>
      <c r="D1909" t="s">
        <v>2030</v>
      </c>
      <c r="E1909" t="s">
        <v>2031</v>
      </c>
      <c r="F1909" t="s">
        <v>10083</v>
      </c>
      <c r="G1909" s="11"/>
      <c r="H1909" s="11"/>
    </row>
    <row r="1910" spans="1:8" x14ac:dyDescent="0.2">
      <c r="A1910" t="str">
        <f t="shared" si="31"/>
        <v>RJ121Richard Bright</v>
      </c>
      <c r="B1910" t="s">
        <v>103</v>
      </c>
      <c r="C1910" t="s">
        <v>10071</v>
      </c>
      <c r="D1910" t="s">
        <v>2030</v>
      </c>
      <c r="E1910" t="s">
        <v>2031</v>
      </c>
      <c r="F1910" t="s">
        <v>10084</v>
      </c>
      <c r="G1910" s="11"/>
      <c r="H1910" s="11"/>
    </row>
    <row r="1911" spans="1:8" x14ac:dyDescent="0.2">
      <c r="A1911" t="str">
        <f t="shared" si="31"/>
        <v>RJ121Samaritan</v>
      </c>
      <c r="B1911" t="s">
        <v>103</v>
      </c>
      <c r="C1911" t="s">
        <v>10071</v>
      </c>
      <c r="D1911" t="s">
        <v>2030</v>
      </c>
      <c r="E1911" t="s">
        <v>2031</v>
      </c>
      <c r="F1911" t="s">
        <v>10085</v>
      </c>
      <c r="G1911" s="11"/>
      <c r="H1911" s="11"/>
    </row>
    <row r="1912" spans="1:8" x14ac:dyDescent="0.2">
      <c r="A1912" t="str">
        <f t="shared" si="31"/>
        <v>RJ121Sarah</v>
      </c>
      <c r="B1912" t="s">
        <v>103</v>
      </c>
      <c r="C1912" t="s">
        <v>10071</v>
      </c>
      <c r="D1912" t="s">
        <v>2030</v>
      </c>
      <c r="E1912" t="s">
        <v>2031</v>
      </c>
      <c r="F1912" t="s">
        <v>10086</v>
      </c>
      <c r="G1912" s="11"/>
      <c r="H1912" s="11"/>
    </row>
    <row r="1913" spans="1:8" x14ac:dyDescent="0.2">
      <c r="A1913" t="str">
        <f t="shared" si="31"/>
        <v>RJ122Acute Admissions</v>
      </c>
      <c r="B1913" t="s">
        <v>103</v>
      </c>
      <c r="C1913" t="s">
        <v>10071</v>
      </c>
      <c r="D1913" t="s">
        <v>2034</v>
      </c>
      <c r="E1913" t="s">
        <v>2035</v>
      </c>
      <c r="F1913" t="s">
        <v>10087</v>
      </c>
      <c r="G1913" s="11"/>
      <c r="H1913" s="11"/>
    </row>
    <row r="1914" spans="1:8" x14ac:dyDescent="0.2">
      <c r="A1914" t="str">
        <f t="shared" si="31"/>
        <v>RJ122Alan Apley</v>
      </c>
      <c r="B1914" t="s">
        <v>103</v>
      </c>
      <c r="C1914" t="s">
        <v>10071</v>
      </c>
      <c r="D1914" t="s">
        <v>2034</v>
      </c>
      <c r="E1914" t="s">
        <v>2035</v>
      </c>
      <c r="F1914" t="s">
        <v>10088</v>
      </c>
      <c r="G1914" s="11"/>
      <c r="H1914" s="11"/>
    </row>
    <row r="1915" spans="1:8" x14ac:dyDescent="0.2">
      <c r="A1915" t="str">
        <f t="shared" si="31"/>
        <v>RJ122Albert</v>
      </c>
      <c r="B1915" t="s">
        <v>103</v>
      </c>
      <c r="C1915" t="s">
        <v>10071</v>
      </c>
      <c r="D1915" t="s">
        <v>2034</v>
      </c>
      <c r="E1915" t="s">
        <v>2035</v>
      </c>
      <c r="F1915" t="s">
        <v>10089</v>
      </c>
      <c r="G1915" s="11"/>
      <c r="H1915" s="11"/>
    </row>
    <row r="1916" spans="1:8" x14ac:dyDescent="0.2">
      <c r="A1916" t="str">
        <f t="shared" si="31"/>
        <v>RJ122Alexandra</v>
      </c>
      <c r="B1916" t="s">
        <v>103</v>
      </c>
      <c r="C1916" t="s">
        <v>10071</v>
      </c>
      <c r="D1916" t="s">
        <v>2034</v>
      </c>
      <c r="E1916" t="s">
        <v>2035</v>
      </c>
      <c r="F1916" t="s">
        <v>9920</v>
      </c>
      <c r="G1916" s="11"/>
      <c r="H1916" s="11"/>
    </row>
    <row r="1917" spans="1:8" x14ac:dyDescent="0.2">
      <c r="A1917" t="str">
        <f t="shared" si="31"/>
        <v>RJ122Anne</v>
      </c>
      <c r="B1917" t="s">
        <v>103</v>
      </c>
      <c r="C1917" t="s">
        <v>10071</v>
      </c>
      <c r="D1917" t="s">
        <v>2034</v>
      </c>
      <c r="E1917" t="s">
        <v>2035</v>
      </c>
      <c r="F1917" t="s">
        <v>10090</v>
      </c>
      <c r="G1917" s="11"/>
      <c r="H1917" s="11"/>
    </row>
    <row r="1918" spans="1:8" x14ac:dyDescent="0.2">
      <c r="A1918" t="str">
        <f t="shared" si="31"/>
        <v>RJ122Ante Natal Ward</v>
      </c>
      <c r="B1918" t="s">
        <v>103</v>
      </c>
      <c r="C1918" t="s">
        <v>10071</v>
      </c>
      <c r="D1918" t="s">
        <v>2034</v>
      </c>
      <c r="E1918" t="s">
        <v>2035</v>
      </c>
      <c r="F1918" t="s">
        <v>10091</v>
      </c>
      <c r="G1918" s="11"/>
      <c r="H1918" s="11"/>
    </row>
    <row r="1919" spans="1:8" x14ac:dyDescent="0.2">
      <c r="A1919" t="str">
        <f t="shared" si="31"/>
        <v>RJ122Beach</v>
      </c>
      <c r="B1919" t="s">
        <v>103</v>
      </c>
      <c r="C1919" t="s">
        <v>10071</v>
      </c>
      <c r="D1919" t="s">
        <v>2034</v>
      </c>
      <c r="E1919" t="s">
        <v>2035</v>
      </c>
      <c r="F1919" t="s">
        <v>10092</v>
      </c>
      <c r="G1919" s="11"/>
      <c r="H1919" s="11"/>
    </row>
    <row r="1920" spans="1:8" x14ac:dyDescent="0.2">
      <c r="A1920" t="str">
        <f t="shared" si="31"/>
        <v>RJ122Becket</v>
      </c>
      <c r="B1920" t="s">
        <v>103</v>
      </c>
      <c r="C1920" t="s">
        <v>10071</v>
      </c>
      <c r="D1920" t="s">
        <v>2034</v>
      </c>
      <c r="E1920" t="s">
        <v>2035</v>
      </c>
      <c r="F1920" t="s">
        <v>10093</v>
      </c>
      <c r="G1920" s="11"/>
      <c r="H1920" s="11"/>
    </row>
    <row r="1921" spans="1:8" x14ac:dyDescent="0.2">
      <c r="A1921" t="str">
        <f t="shared" si="31"/>
        <v>RJ122Birth Centre</v>
      </c>
      <c r="B1921" t="s">
        <v>103</v>
      </c>
      <c r="C1921" t="s">
        <v>10071</v>
      </c>
      <c r="D1921" t="s">
        <v>2034</v>
      </c>
      <c r="E1921" t="s">
        <v>2035</v>
      </c>
      <c r="F1921" t="s">
        <v>8750</v>
      </c>
      <c r="G1921" s="11"/>
      <c r="H1921" s="11"/>
    </row>
    <row r="1922" spans="1:8" x14ac:dyDescent="0.2">
      <c r="A1922" t="str">
        <f t="shared" si="31"/>
        <v>RJ122Cardiac Care Unit</v>
      </c>
      <c r="B1922" t="s">
        <v>103</v>
      </c>
      <c r="C1922" t="s">
        <v>10071</v>
      </c>
      <c r="D1922" t="s">
        <v>2034</v>
      </c>
      <c r="E1922" t="s">
        <v>2035</v>
      </c>
      <c r="F1922" t="s">
        <v>10094</v>
      </c>
      <c r="G1922" s="11"/>
      <c r="H1922" s="11"/>
    </row>
    <row r="1923" spans="1:8" x14ac:dyDescent="0.2">
      <c r="A1923" t="str">
        <f t="shared" si="31"/>
        <v>RJ122Doulton</v>
      </c>
      <c r="B1923" t="s">
        <v>103</v>
      </c>
      <c r="C1923" t="s">
        <v>10071</v>
      </c>
      <c r="D1923" t="s">
        <v>2034</v>
      </c>
      <c r="E1923" t="s">
        <v>2035</v>
      </c>
      <c r="F1923" t="s">
        <v>10095</v>
      </c>
      <c r="G1923" s="11"/>
      <c r="H1923" s="11"/>
    </row>
    <row r="1924" spans="1:8" x14ac:dyDescent="0.2">
      <c r="A1924" t="str">
        <f t="shared" si="31"/>
        <v>RJ122George Perkins</v>
      </c>
      <c r="B1924" t="s">
        <v>103</v>
      </c>
      <c r="C1924" t="s">
        <v>10071</v>
      </c>
      <c r="D1924" t="s">
        <v>2034</v>
      </c>
      <c r="E1924" t="s">
        <v>2035</v>
      </c>
      <c r="F1924" t="s">
        <v>10096</v>
      </c>
      <c r="G1924" s="11"/>
      <c r="H1924" s="11"/>
    </row>
    <row r="1925" spans="1:8" x14ac:dyDescent="0.2">
      <c r="A1925" t="str">
        <f t="shared" si="31"/>
        <v>RJ122GI Unit (Gastrointestinal)</v>
      </c>
      <c r="B1925" t="s">
        <v>103</v>
      </c>
      <c r="C1925" t="s">
        <v>10071</v>
      </c>
      <c r="D1925" t="s">
        <v>2034</v>
      </c>
      <c r="E1925" t="s">
        <v>2035</v>
      </c>
      <c r="F1925" t="s">
        <v>10097</v>
      </c>
      <c r="G1925" s="11"/>
      <c r="H1925" s="11"/>
    </row>
    <row r="1926" spans="1:8" x14ac:dyDescent="0.2">
      <c r="A1926" t="str">
        <f t="shared" si="31"/>
        <v>RJ122Gynaecology Ward</v>
      </c>
      <c r="B1926" t="s">
        <v>103</v>
      </c>
      <c r="C1926" t="s">
        <v>10071</v>
      </c>
      <c r="D1926" t="s">
        <v>2034</v>
      </c>
      <c r="E1926" t="s">
        <v>2035</v>
      </c>
      <c r="F1926" t="s">
        <v>10098</v>
      </c>
      <c r="G1926" s="11"/>
      <c r="H1926" s="11"/>
    </row>
    <row r="1927" spans="1:8" x14ac:dyDescent="0.2">
      <c r="A1927" t="str">
        <f t="shared" si="31"/>
        <v>RJ122Henry</v>
      </c>
      <c r="B1927" t="s">
        <v>103</v>
      </c>
      <c r="C1927" t="s">
        <v>10071</v>
      </c>
      <c r="D1927" t="s">
        <v>2034</v>
      </c>
      <c r="E1927" t="s">
        <v>2035</v>
      </c>
      <c r="F1927" t="s">
        <v>10099</v>
      </c>
      <c r="G1927" s="11"/>
      <c r="H1927" s="11"/>
    </row>
    <row r="1928" spans="1:8" x14ac:dyDescent="0.2">
      <c r="A1928" t="str">
        <f t="shared" si="31"/>
        <v>RJ122Hillyers</v>
      </c>
      <c r="B1928" t="s">
        <v>103</v>
      </c>
      <c r="C1928" t="s">
        <v>10071</v>
      </c>
      <c r="D1928" t="s">
        <v>2034</v>
      </c>
      <c r="E1928" t="s">
        <v>2035</v>
      </c>
      <c r="F1928" t="s">
        <v>10100</v>
      </c>
      <c r="G1928" s="11"/>
      <c r="H1928" s="11"/>
    </row>
    <row r="1929" spans="1:8" x14ac:dyDescent="0.2">
      <c r="A1929" t="str">
        <f t="shared" si="31"/>
        <v>RJ122Howard</v>
      </c>
      <c r="B1929" t="s">
        <v>103</v>
      </c>
      <c r="C1929" t="s">
        <v>10071</v>
      </c>
      <c r="D1929" t="s">
        <v>2034</v>
      </c>
      <c r="E1929" t="s">
        <v>2035</v>
      </c>
      <c r="F1929" t="s">
        <v>10101</v>
      </c>
      <c r="G1929" s="11"/>
      <c r="H1929" s="11"/>
    </row>
    <row r="1930" spans="1:8" x14ac:dyDescent="0.2">
      <c r="A1930" t="str">
        <f t="shared" si="31"/>
        <v>RJ122Intensive Care St Thomas'</v>
      </c>
      <c r="B1930" t="s">
        <v>103</v>
      </c>
      <c r="C1930" t="s">
        <v>10071</v>
      </c>
      <c r="D1930" t="s">
        <v>2034</v>
      </c>
      <c r="E1930" t="s">
        <v>2035</v>
      </c>
      <c r="F1930" t="s">
        <v>10102</v>
      </c>
      <c r="G1930" s="11"/>
      <c r="H1930" s="11"/>
    </row>
    <row r="1931" spans="1:8" x14ac:dyDescent="0.2">
      <c r="A1931" t="str">
        <f t="shared" si="31"/>
        <v>RJ122Lane Fox Unit</v>
      </c>
      <c r="B1931" t="s">
        <v>103</v>
      </c>
      <c r="C1931" t="s">
        <v>10071</v>
      </c>
      <c r="D1931" t="s">
        <v>2034</v>
      </c>
      <c r="E1931" t="s">
        <v>2035</v>
      </c>
      <c r="F1931" t="s">
        <v>10103</v>
      </c>
      <c r="G1931" s="11"/>
      <c r="H1931" s="11"/>
    </row>
    <row r="1932" spans="1:8" x14ac:dyDescent="0.2">
      <c r="A1932" t="str">
        <f t="shared" si="31"/>
        <v>RJ122Luke</v>
      </c>
      <c r="B1932" t="s">
        <v>103</v>
      </c>
      <c r="C1932" t="s">
        <v>10071</v>
      </c>
      <c r="D1932" t="s">
        <v>2034</v>
      </c>
      <c r="E1932" t="s">
        <v>2035</v>
      </c>
      <c r="F1932" t="s">
        <v>10104</v>
      </c>
      <c r="G1932" s="11"/>
      <c r="H1932" s="11"/>
    </row>
    <row r="1933" spans="1:8" x14ac:dyDescent="0.2">
      <c r="A1933" t="str">
        <f t="shared" si="31"/>
        <v>RJ122Mark</v>
      </c>
      <c r="B1933" t="s">
        <v>103</v>
      </c>
      <c r="C1933" t="s">
        <v>10071</v>
      </c>
      <c r="D1933" t="s">
        <v>2034</v>
      </c>
      <c r="E1933" t="s">
        <v>2035</v>
      </c>
      <c r="F1933" t="s">
        <v>10105</v>
      </c>
      <c r="G1933" s="11"/>
      <c r="H1933" s="11"/>
    </row>
    <row r="1934" spans="1:8" x14ac:dyDescent="0.2">
      <c r="A1934" t="str">
        <f t="shared" si="31"/>
        <v>RJ122Mountain</v>
      </c>
      <c r="B1934" t="s">
        <v>103</v>
      </c>
      <c r="C1934" t="s">
        <v>10071</v>
      </c>
      <c r="D1934" t="s">
        <v>2034</v>
      </c>
      <c r="E1934" t="s">
        <v>2035</v>
      </c>
      <c r="F1934" t="s">
        <v>10106</v>
      </c>
      <c r="G1934" s="11"/>
      <c r="H1934" s="11"/>
    </row>
    <row r="1935" spans="1:8" x14ac:dyDescent="0.2">
      <c r="A1935" t="str">
        <f t="shared" si="31"/>
        <v>RJ122Neonatal Intensive Care Unit &amp; SCBU</v>
      </c>
      <c r="B1935" t="s">
        <v>103</v>
      </c>
      <c r="C1935" t="s">
        <v>10071</v>
      </c>
      <c r="D1935" t="s">
        <v>2034</v>
      </c>
      <c r="E1935" t="s">
        <v>2035</v>
      </c>
      <c r="F1935" t="s">
        <v>10107</v>
      </c>
      <c r="G1935" s="11"/>
      <c r="H1935" s="12"/>
    </row>
    <row r="1936" spans="1:8" x14ac:dyDescent="0.2">
      <c r="A1936" t="str">
        <f t="shared" si="31"/>
        <v>RJ122Nightingale</v>
      </c>
      <c r="B1936" t="s">
        <v>103</v>
      </c>
      <c r="C1936" t="s">
        <v>10071</v>
      </c>
      <c r="D1936" t="s">
        <v>2034</v>
      </c>
      <c r="E1936" t="s">
        <v>2035</v>
      </c>
      <c r="F1936" t="s">
        <v>9137</v>
      </c>
      <c r="G1936" s="11"/>
      <c r="H1936" s="11"/>
    </row>
    <row r="1937" spans="1:8" x14ac:dyDescent="0.2">
      <c r="A1937" t="str">
        <f t="shared" si="31"/>
        <v>RJ122Overnight Intensive Recovery</v>
      </c>
      <c r="B1937" t="s">
        <v>103</v>
      </c>
      <c r="C1937" t="s">
        <v>10071</v>
      </c>
      <c r="D1937" t="s">
        <v>2034</v>
      </c>
      <c r="E1937" t="s">
        <v>2035</v>
      </c>
      <c r="F1937" t="s">
        <v>10108</v>
      </c>
      <c r="G1937" s="11"/>
      <c r="H1937" s="11"/>
    </row>
    <row r="1938" spans="1:8" x14ac:dyDescent="0.2">
      <c r="A1938" t="str">
        <f t="shared" si="31"/>
        <v>RJ122Paediatric Intensive Care</v>
      </c>
      <c r="B1938" t="s">
        <v>103</v>
      </c>
      <c r="C1938" t="s">
        <v>10071</v>
      </c>
      <c r="D1938" t="s">
        <v>2034</v>
      </c>
      <c r="E1938" t="s">
        <v>2035</v>
      </c>
      <c r="F1938" t="s">
        <v>10109</v>
      </c>
      <c r="G1938" s="11"/>
      <c r="H1938" s="11"/>
    </row>
    <row r="1939" spans="1:8" x14ac:dyDescent="0.2">
      <c r="A1939" t="str">
        <f t="shared" si="31"/>
        <v>RJ122Postnatal</v>
      </c>
      <c r="B1939" t="s">
        <v>103</v>
      </c>
      <c r="C1939" t="s">
        <v>10071</v>
      </c>
      <c r="D1939" t="s">
        <v>2034</v>
      </c>
      <c r="E1939" t="s">
        <v>2035</v>
      </c>
      <c r="F1939" t="s">
        <v>8485</v>
      </c>
      <c r="G1939" s="11"/>
      <c r="H1939" s="11"/>
    </row>
    <row r="1940" spans="1:8" x14ac:dyDescent="0.2">
      <c r="A1940" t="str">
        <f t="shared" si="31"/>
        <v>RJ122Sarah Swift</v>
      </c>
      <c r="B1940" t="s">
        <v>103</v>
      </c>
      <c r="C1940" t="s">
        <v>10071</v>
      </c>
      <c r="D1940" t="s">
        <v>2034</v>
      </c>
      <c r="E1940" t="s">
        <v>2035</v>
      </c>
      <c r="F1940" t="s">
        <v>10110</v>
      </c>
      <c r="G1940" s="11"/>
      <c r="H1940" s="11"/>
    </row>
    <row r="1941" spans="1:8" x14ac:dyDescent="0.2">
      <c r="A1941" t="str">
        <f t="shared" si="31"/>
        <v>RJ122Savannah</v>
      </c>
      <c r="B1941" t="s">
        <v>103</v>
      </c>
      <c r="C1941" t="s">
        <v>10071</v>
      </c>
      <c r="D1941" t="s">
        <v>2034</v>
      </c>
      <c r="E1941" t="s">
        <v>2035</v>
      </c>
      <c r="F1941" t="s">
        <v>10111</v>
      </c>
      <c r="G1941" s="11"/>
      <c r="H1941" s="11"/>
    </row>
    <row r="1942" spans="1:8" x14ac:dyDescent="0.2">
      <c r="A1942" t="str">
        <f t="shared" si="31"/>
        <v>RJ122Snow Leopard</v>
      </c>
      <c r="B1942" t="s">
        <v>103</v>
      </c>
      <c r="C1942" t="s">
        <v>10071</v>
      </c>
      <c r="D1942" t="s">
        <v>2034</v>
      </c>
      <c r="E1942" t="s">
        <v>2035</v>
      </c>
      <c r="F1942" t="s">
        <v>10112</v>
      </c>
      <c r="G1942" s="11"/>
      <c r="H1942" s="11"/>
    </row>
    <row r="1943" spans="1:8" x14ac:dyDescent="0.2">
      <c r="A1943" t="str">
        <f t="shared" si="31"/>
        <v>RJ122Somerset</v>
      </c>
      <c r="B1943" t="s">
        <v>103</v>
      </c>
      <c r="C1943" t="s">
        <v>10071</v>
      </c>
      <c r="D1943" t="s">
        <v>2034</v>
      </c>
      <c r="E1943" t="s">
        <v>2035</v>
      </c>
      <c r="F1943" t="s">
        <v>10113</v>
      </c>
      <c r="G1943" s="11"/>
      <c r="H1943" s="11"/>
    </row>
    <row r="1944" spans="1:8" x14ac:dyDescent="0.2">
      <c r="A1944" t="str">
        <f t="shared" si="31"/>
        <v>RJ122Stephen</v>
      </c>
      <c r="B1944" t="s">
        <v>103</v>
      </c>
      <c r="C1944" t="s">
        <v>10071</v>
      </c>
      <c r="D1944" t="s">
        <v>2034</v>
      </c>
      <c r="E1944" t="s">
        <v>2035</v>
      </c>
      <c r="F1944" t="s">
        <v>10114</v>
      </c>
      <c r="G1944" s="11"/>
      <c r="H1944" s="11"/>
    </row>
    <row r="1945" spans="1:8" x14ac:dyDescent="0.2">
      <c r="A1945" t="str">
        <f t="shared" si="31"/>
        <v>RJ122Victoria</v>
      </c>
      <c r="B1945" t="s">
        <v>103</v>
      </c>
      <c r="C1945" t="s">
        <v>10071</v>
      </c>
      <c r="D1945" t="s">
        <v>2034</v>
      </c>
      <c r="E1945" t="s">
        <v>2035</v>
      </c>
      <c r="F1945" t="s">
        <v>9928</v>
      </c>
      <c r="G1945" s="11"/>
      <c r="H1945" s="11"/>
    </row>
    <row r="1946" spans="1:8" x14ac:dyDescent="0.2">
      <c r="A1946" t="str">
        <f t="shared" si="31"/>
        <v>RJ122Westminster Maternity Suite</v>
      </c>
      <c r="B1946" t="s">
        <v>103</v>
      </c>
      <c r="C1946" t="s">
        <v>10071</v>
      </c>
      <c r="D1946" t="s">
        <v>2034</v>
      </c>
      <c r="E1946" t="s">
        <v>2035</v>
      </c>
      <c r="F1946" t="s">
        <v>10115</v>
      </c>
      <c r="G1946" s="11"/>
      <c r="H1946" s="11"/>
    </row>
    <row r="1947" spans="1:8" x14ac:dyDescent="0.2">
      <c r="A1947" t="str">
        <f t="shared" si="31"/>
        <v>RJ122William Gull</v>
      </c>
      <c r="B1947" t="s">
        <v>103</v>
      </c>
      <c r="C1947" t="s">
        <v>10071</v>
      </c>
      <c r="D1947" t="s">
        <v>2034</v>
      </c>
      <c r="E1947" t="s">
        <v>2035</v>
      </c>
      <c r="F1947" t="s">
        <v>10116</v>
      </c>
      <c r="G1947" s="11"/>
      <c r="H1947" s="11"/>
    </row>
    <row r="1948" spans="1:8" x14ac:dyDescent="0.2">
      <c r="A1948" t="str">
        <f t="shared" si="31"/>
        <v>RW194Anstey Ward</v>
      </c>
      <c r="B1948" t="s">
        <v>14816</v>
      </c>
      <c r="C1948" t="s">
        <v>14797</v>
      </c>
      <c r="D1948" t="s">
        <v>4816</v>
      </c>
      <c r="E1948" t="s">
        <v>4817</v>
      </c>
      <c r="F1948" t="s">
        <v>12642</v>
      </c>
      <c r="G1948" s="11"/>
      <c r="H1948" s="11"/>
    </row>
    <row r="1949" spans="1:8" x14ac:dyDescent="0.2">
      <c r="A1949" t="str">
        <f t="shared" si="31"/>
        <v>RW1GEHamtun Ward PICU</v>
      </c>
      <c r="B1949" t="s">
        <v>193</v>
      </c>
      <c r="C1949" t="s">
        <v>14797</v>
      </c>
      <c r="D1949" t="s">
        <v>4823</v>
      </c>
      <c r="E1949" t="s">
        <v>4824</v>
      </c>
      <c r="F1949" t="s">
        <v>12643</v>
      </c>
      <c r="G1949" s="11"/>
      <c r="H1949" s="11"/>
    </row>
    <row r="1950" spans="1:8" x14ac:dyDescent="0.2">
      <c r="A1950" t="str">
        <f t="shared" si="31"/>
        <v>RW1GESaxon Ward</v>
      </c>
      <c r="B1950" t="s">
        <v>193</v>
      </c>
      <c r="C1950" t="s">
        <v>14797</v>
      </c>
      <c r="D1950" t="s">
        <v>4823</v>
      </c>
      <c r="E1950" t="s">
        <v>4824</v>
      </c>
      <c r="F1950" t="s">
        <v>12644</v>
      </c>
      <c r="G1950" s="11"/>
      <c r="H1950" s="11"/>
    </row>
    <row r="1951" spans="1:8" x14ac:dyDescent="0.2">
      <c r="A1951" t="str">
        <f t="shared" si="31"/>
        <v>RW1GETrinity Ward</v>
      </c>
      <c r="B1951" t="s">
        <v>193</v>
      </c>
      <c r="C1951" t="s">
        <v>14797</v>
      </c>
      <c r="D1951" t="s">
        <v>4823</v>
      </c>
      <c r="E1951" t="s">
        <v>4824</v>
      </c>
      <c r="F1951" t="s">
        <v>12645</v>
      </c>
      <c r="G1951" s="11"/>
      <c r="H1951" s="11"/>
    </row>
    <row r="1952" spans="1:8" x14ac:dyDescent="0.2">
      <c r="A1952" t="str">
        <f t="shared" si="31"/>
        <v>RW190Austen House Ward</v>
      </c>
      <c r="B1952" t="s">
        <v>193</v>
      </c>
      <c r="C1952" t="s">
        <v>14797</v>
      </c>
      <c r="D1952" t="s">
        <v>4826</v>
      </c>
      <c r="E1952" t="s">
        <v>4827</v>
      </c>
      <c r="F1952" t="s">
        <v>12646</v>
      </c>
      <c r="G1952" s="11"/>
      <c r="H1952" s="11"/>
    </row>
    <row r="1953" spans="1:8" x14ac:dyDescent="0.2">
      <c r="A1953" t="str">
        <f t="shared" si="31"/>
        <v>RW16LMoss Ward</v>
      </c>
      <c r="B1953" t="s">
        <v>193</v>
      </c>
      <c r="C1953" t="s">
        <v>14797</v>
      </c>
      <c r="D1953" t="s">
        <v>14563</v>
      </c>
      <c r="E1953" t="s">
        <v>14562</v>
      </c>
      <c r="F1953" t="s">
        <v>14566</v>
      </c>
      <c r="G1953" s="11"/>
      <c r="H1953" s="12"/>
    </row>
    <row r="1954" spans="1:8" x14ac:dyDescent="0.2">
      <c r="A1954" t="str">
        <f t="shared" si="31"/>
        <v>RW16LStewart Ward</v>
      </c>
      <c r="B1954" t="s">
        <v>193</v>
      </c>
      <c r="C1954" t="s">
        <v>14797</v>
      </c>
      <c r="D1954" t="s">
        <v>14563</v>
      </c>
      <c r="E1954" t="s">
        <v>14562</v>
      </c>
      <c r="F1954" t="s">
        <v>14567</v>
      </c>
      <c r="G1954" s="11"/>
      <c r="H1954" s="11"/>
    </row>
    <row r="1955" spans="1:8" x14ac:dyDescent="0.2">
      <c r="A1955" t="str">
        <f t="shared" si="31"/>
        <v>RW1AMElmleigh Inpatient</v>
      </c>
      <c r="B1955" t="s">
        <v>193</v>
      </c>
      <c r="C1955" t="s">
        <v>14797</v>
      </c>
      <c r="D1955" t="s">
        <v>4862</v>
      </c>
      <c r="E1955" t="s">
        <v>4863</v>
      </c>
      <c r="F1955" t="s">
        <v>12648</v>
      </c>
      <c r="G1955" s="11"/>
      <c r="H1955" s="11"/>
    </row>
    <row r="1956" spans="1:8" x14ac:dyDescent="0.2">
      <c r="A1956" t="str">
        <f t="shared" si="31"/>
        <v>RW178Ford Ward</v>
      </c>
      <c r="B1956" t="s">
        <v>193</v>
      </c>
      <c r="C1956" t="s">
        <v>14797</v>
      </c>
      <c r="D1956" t="s">
        <v>4871</v>
      </c>
      <c r="E1956" t="s">
        <v>4872</v>
      </c>
      <c r="F1956" t="s">
        <v>12649</v>
      </c>
      <c r="G1956" s="11"/>
      <c r="H1956" s="11"/>
    </row>
    <row r="1957" spans="1:8" x14ac:dyDescent="0.2">
      <c r="A1957" t="str">
        <f t="shared" si="31"/>
        <v>RW134Forest Lodge</v>
      </c>
      <c r="B1957" t="s">
        <v>193</v>
      </c>
      <c r="C1957" t="s">
        <v>14797</v>
      </c>
      <c r="D1957" t="s">
        <v>4873</v>
      </c>
      <c r="E1957" t="s">
        <v>4874</v>
      </c>
      <c r="F1957" t="s">
        <v>12650</v>
      </c>
      <c r="G1957" s="11"/>
      <c r="H1957" s="11"/>
    </row>
    <row r="1958" spans="1:8" x14ac:dyDescent="0.2">
      <c r="A1958" t="str">
        <f t="shared" si="31"/>
        <v>RW17MArk Royal Ward</v>
      </c>
      <c r="B1958" t="s">
        <v>193</v>
      </c>
      <c r="C1958" t="s">
        <v>14797</v>
      </c>
      <c r="D1958" t="s">
        <v>14564</v>
      </c>
      <c r="E1958" t="s">
        <v>526</v>
      </c>
      <c r="F1958" t="s">
        <v>14568</v>
      </c>
      <c r="G1958" s="11"/>
      <c r="H1958" s="11"/>
    </row>
    <row r="1959" spans="1:8" x14ac:dyDescent="0.2">
      <c r="A1959" t="str">
        <f t="shared" si="31"/>
        <v>RW17MCollingwood Ward</v>
      </c>
      <c r="B1959" t="s">
        <v>193</v>
      </c>
      <c r="C1959" t="s">
        <v>14797</v>
      </c>
      <c r="D1959" t="s">
        <v>14564</v>
      </c>
      <c r="E1959" t="s">
        <v>526</v>
      </c>
      <c r="F1959" t="s">
        <v>14569</v>
      </c>
      <c r="G1959" s="11"/>
      <c r="H1959" s="11"/>
    </row>
    <row r="1960" spans="1:8" x14ac:dyDescent="0.2">
      <c r="A1960" t="str">
        <f t="shared" si="31"/>
        <v>RW10GHollybank</v>
      </c>
      <c r="B1960" t="s">
        <v>193</v>
      </c>
      <c r="C1960" t="s">
        <v>14797</v>
      </c>
      <c r="D1960" t="s">
        <v>14561</v>
      </c>
      <c r="E1960" t="s">
        <v>14560</v>
      </c>
      <c r="F1960" t="s">
        <v>14565</v>
      </c>
      <c r="G1960" s="11"/>
      <c r="H1960" s="11"/>
    </row>
    <row r="1961" spans="1:8" x14ac:dyDescent="0.2">
      <c r="A1961" t="str">
        <f t="shared" si="31"/>
        <v>RW12HADP Jubilee House Continuing Care</v>
      </c>
      <c r="B1961" t="s">
        <v>193</v>
      </c>
      <c r="C1961" t="s">
        <v>14797</v>
      </c>
      <c r="D1961" t="s">
        <v>14270</v>
      </c>
      <c r="E1961" t="s">
        <v>540</v>
      </c>
      <c r="F1961" t="s">
        <v>12405</v>
      </c>
      <c r="G1961" s="11"/>
      <c r="H1961" s="11"/>
    </row>
    <row r="1962" spans="1:8" x14ac:dyDescent="0.2">
      <c r="A1962" t="str">
        <f t="shared" si="31"/>
        <v>RW12HJubilee House</v>
      </c>
      <c r="B1962" t="s">
        <v>193</v>
      </c>
      <c r="C1962" t="s">
        <v>14797</v>
      </c>
      <c r="D1962" t="s">
        <v>14270</v>
      </c>
      <c r="E1962" t="s">
        <v>540</v>
      </c>
      <c r="F1962" t="s">
        <v>14271</v>
      </c>
      <c r="G1962" s="11"/>
      <c r="H1962" s="11"/>
    </row>
    <row r="1963" spans="1:8" x14ac:dyDescent="0.2">
      <c r="A1963" t="str">
        <f t="shared" si="31"/>
        <v>RW121Leigh House</v>
      </c>
      <c r="B1963" t="s">
        <v>193</v>
      </c>
      <c r="C1963" t="s">
        <v>14797</v>
      </c>
      <c r="D1963" t="s">
        <v>4882</v>
      </c>
      <c r="E1963" t="s">
        <v>4883</v>
      </c>
      <c r="F1963" t="s">
        <v>12651</v>
      </c>
      <c r="G1963" s="11"/>
      <c r="H1963" s="11"/>
    </row>
    <row r="1964" spans="1:8" x14ac:dyDescent="0.2">
      <c r="A1964" t="str">
        <f t="shared" si="31"/>
        <v>RW1YMDeerleap Ward</v>
      </c>
      <c r="B1964" t="s">
        <v>193</v>
      </c>
      <c r="C1964" t="s">
        <v>14797</v>
      </c>
      <c r="D1964" t="s">
        <v>4888</v>
      </c>
      <c r="E1964" t="s">
        <v>544</v>
      </c>
      <c r="F1964" t="s">
        <v>12652</v>
      </c>
      <c r="G1964" s="11"/>
      <c r="H1964" s="11"/>
    </row>
    <row r="1965" spans="1:8" x14ac:dyDescent="0.2">
      <c r="A1965" t="str">
        <f t="shared" ref="A1965:A2028" si="32">CONCATENATE(D1965,F1965)</f>
        <v>RW1YMLongbeech Ward</v>
      </c>
      <c r="B1965" t="s">
        <v>193</v>
      </c>
      <c r="C1965" t="s">
        <v>14797</v>
      </c>
      <c r="D1965" t="s">
        <v>4888</v>
      </c>
      <c r="E1965" t="s">
        <v>544</v>
      </c>
      <c r="F1965" t="s">
        <v>12653</v>
      </c>
      <c r="G1965" s="11"/>
      <c r="H1965" s="11"/>
    </row>
    <row r="1966" spans="1:8" x14ac:dyDescent="0.2">
      <c r="A1966" t="str">
        <f t="shared" si="32"/>
        <v>RW1YMMedical Admission Unit</v>
      </c>
      <c r="B1966" t="s">
        <v>193</v>
      </c>
      <c r="C1966" t="s">
        <v>14797</v>
      </c>
      <c r="D1966" t="s">
        <v>4888</v>
      </c>
      <c r="E1966" t="s">
        <v>544</v>
      </c>
      <c r="F1966" t="s">
        <v>12654</v>
      </c>
      <c r="G1966" s="11"/>
      <c r="H1966" s="11"/>
    </row>
    <row r="1967" spans="1:8" x14ac:dyDescent="0.2">
      <c r="A1967" t="str">
        <f t="shared" si="32"/>
        <v>RW1YMWilverley Ward</v>
      </c>
      <c r="B1967" t="s">
        <v>193</v>
      </c>
      <c r="C1967" t="s">
        <v>14797</v>
      </c>
      <c r="D1967" t="s">
        <v>4888</v>
      </c>
      <c r="E1967" t="s">
        <v>544</v>
      </c>
      <c r="F1967" t="s">
        <v>12655</v>
      </c>
      <c r="G1967" s="11"/>
      <c r="H1967" s="11"/>
    </row>
    <row r="1968" spans="1:8" x14ac:dyDescent="0.2">
      <c r="A1968" t="str">
        <f t="shared" si="32"/>
        <v>RW119Kingsley Ward</v>
      </c>
      <c r="B1968" t="s">
        <v>193</v>
      </c>
      <c r="C1968" t="s">
        <v>14797</v>
      </c>
      <c r="D1968" t="s">
        <v>4889</v>
      </c>
      <c r="E1968" t="s">
        <v>4890</v>
      </c>
      <c r="F1968" t="s">
        <v>12656</v>
      </c>
      <c r="G1968" s="11"/>
      <c r="H1968" s="11"/>
    </row>
    <row r="1969" spans="1:8" x14ac:dyDescent="0.2">
      <c r="A1969" t="str">
        <f t="shared" si="32"/>
        <v>RW119Mother &amp; Baby Unit</v>
      </c>
      <c r="B1969" t="s">
        <v>193</v>
      </c>
      <c r="C1969" t="s">
        <v>14797</v>
      </c>
      <c r="D1969" t="s">
        <v>4889</v>
      </c>
      <c r="E1969" t="s">
        <v>4890</v>
      </c>
      <c r="F1969" t="s">
        <v>12657</v>
      </c>
      <c r="G1969" s="11"/>
      <c r="H1969" s="11"/>
    </row>
    <row r="1970" spans="1:8" x14ac:dyDescent="0.2">
      <c r="A1970" t="str">
        <f t="shared" si="32"/>
        <v>RW119Stefano Olivieri Ward</v>
      </c>
      <c r="B1970" t="s">
        <v>193</v>
      </c>
      <c r="C1970" t="s">
        <v>14797</v>
      </c>
      <c r="D1970" t="s">
        <v>4889</v>
      </c>
      <c r="E1970" t="s">
        <v>4890</v>
      </c>
      <c r="F1970" t="s">
        <v>12658</v>
      </c>
      <c r="G1970" s="11"/>
      <c r="H1970" s="11"/>
    </row>
    <row r="1971" spans="1:8" x14ac:dyDescent="0.2">
      <c r="A1971" t="str">
        <f t="shared" si="32"/>
        <v>RW154Willow Ward</v>
      </c>
      <c r="B1971" t="s">
        <v>193</v>
      </c>
      <c r="C1971" t="s">
        <v>14797</v>
      </c>
      <c r="D1971" t="s">
        <v>4895</v>
      </c>
      <c r="E1971" t="s">
        <v>550</v>
      </c>
      <c r="F1971" t="s">
        <v>9040</v>
      </c>
      <c r="G1971" s="11"/>
      <c r="H1971" s="11"/>
    </row>
    <row r="1972" spans="1:8" x14ac:dyDescent="0.2">
      <c r="A1972" t="str">
        <f t="shared" si="32"/>
        <v>RW1ACBeechwood Ward</v>
      </c>
      <c r="B1972" t="s">
        <v>193</v>
      </c>
      <c r="C1972" t="s">
        <v>14797</v>
      </c>
      <c r="D1972" t="s">
        <v>4907</v>
      </c>
      <c r="E1972" t="s">
        <v>4908</v>
      </c>
      <c r="F1972" t="s">
        <v>12659</v>
      </c>
      <c r="G1972" s="11"/>
      <c r="H1972" s="11"/>
    </row>
    <row r="1973" spans="1:8" x14ac:dyDescent="0.2">
      <c r="A1973" t="str">
        <f t="shared" si="32"/>
        <v>RW1ACElmwood Ward</v>
      </c>
      <c r="B1973" t="s">
        <v>193</v>
      </c>
      <c r="C1973" t="s">
        <v>14797</v>
      </c>
      <c r="D1973" t="s">
        <v>4907</v>
      </c>
      <c r="E1973" t="s">
        <v>4908</v>
      </c>
      <c r="F1973" t="s">
        <v>12660</v>
      </c>
      <c r="G1973" s="11"/>
      <c r="H1973" s="11"/>
    </row>
    <row r="1974" spans="1:8" x14ac:dyDescent="0.2">
      <c r="A1974" t="str">
        <f t="shared" si="32"/>
        <v>RW1ACHawthorns 1</v>
      </c>
      <c r="B1974" t="s">
        <v>193</v>
      </c>
      <c r="C1974" t="s">
        <v>14797</v>
      </c>
      <c r="D1974" t="s">
        <v>4907</v>
      </c>
      <c r="E1974" t="s">
        <v>4908</v>
      </c>
      <c r="F1974" t="s">
        <v>12661</v>
      </c>
      <c r="G1974" s="11"/>
      <c r="H1974" s="11"/>
    </row>
    <row r="1975" spans="1:8" x14ac:dyDescent="0.2">
      <c r="A1975" t="str">
        <f t="shared" si="32"/>
        <v>RW1ACHawthorns 2</v>
      </c>
      <c r="B1975" t="s">
        <v>193</v>
      </c>
      <c r="C1975" t="s">
        <v>14797</v>
      </c>
      <c r="D1975" t="s">
        <v>4907</v>
      </c>
      <c r="E1975" t="s">
        <v>4908</v>
      </c>
      <c r="F1975" t="s">
        <v>12662</v>
      </c>
      <c r="G1975" s="11"/>
      <c r="H1975" s="11"/>
    </row>
    <row r="1976" spans="1:8" x14ac:dyDescent="0.2">
      <c r="A1976" t="str">
        <f t="shared" si="32"/>
        <v>RW170Cedar Ward (Petersfield)</v>
      </c>
      <c r="B1976" t="s">
        <v>193</v>
      </c>
      <c r="C1976" t="s">
        <v>14797</v>
      </c>
      <c r="D1976" t="s">
        <v>4913</v>
      </c>
      <c r="E1976" t="s">
        <v>564</v>
      </c>
      <c r="F1976" t="s">
        <v>12663</v>
      </c>
      <c r="G1976" s="11"/>
      <c r="H1976" s="12"/>
    </row>
    <row r="1977" spans="1:8" x14ac:dyDescent="0.2">
      <c r="A1977" t="str">
        <f t="shared" si="32"/>
        <v>RW170Rowan Ward</v>
      </c>
      <c r="B1977" t="s">
        <v>193</v>
      </c>
      <c r="C1977" t="s">
        <v>14797</v>
      </c>
      <c r="D1977" t="s">
        <v>4913</v>
      </c>
      <c r="E1977" t="s">
        <v>564</v>
      </c>
      <c r="F1977" t="s">
        <v>8667</v>
      </c>
      <c r="G1977" s="11"/>
      <c r="H1977" s="11"/>
    </row>
    <row r="1978" spans="1:8" x14ac:dyDescent="0.2">
      <c r="A1978" t="str">
        <f t="shared" si="32"/>
        <v>RW148Ashford Unit</v>
      </c>
      <c r="B1978" t="s">
        <v>193</v>
      </c>
      <c r="C1978" t="s">
        <v>14797</v>
      </c>
      <c r="D1978" t="s">
        <v>4919</v>
      </c>
      <c r="E1978" t="s">
        <v>4920</v>
      </c>
      <c r="F1978" t="s">
        <v>12664</v>
      </c>
      <c r="G1978" s="11"/>
      <c r="H1978" s="11"/>
    </row>
    <row r="1979" spans="1:8" x14ac:dyDescent="0.2">
      <c r="A1979" t="str">
        <f t="shared" si="32"/>
        <v>RW148Lyndhurst Ward</v>
      </c>
      <c r="B1979" t="s">
        <v>193</v>
      </c>
      <c r="C1979" t="s">
        <v>14797</v>
      </c>
      <c r="D1979" t="s">
        <v>4919</v>
      </c>
      <c r="E1979" t="s">
        <v>4920</v>
      </c>
      <c r="F1979" t="s">
        <v>12665</v>
      </c>
      <c r="G1979" s="11"/>
      <c r="H1979" s="11"/>
    </row>
    <row r="1980" spans="1:8" x14ac:dyDescent="0.2">
      <c r="A1980" t="str">
        <f t="shared" si="32"/>
        <v>RW148Malcolm Faulk Ward</v>
      </c>
      <c r="B1980" t="s">
        <v>193</v>
      </c>
      <c r="C1980" t="s">
        <v>14797</v>
      </c>
      <c r="D1980" t="s">
        <v>4919</v>
      </c>
      <c r="E1980" t="s">
        <v>4920</v>
      </c>
      <c r="F1980" t="s">
        <v>12666</v>
      </c>
      <c r="G1980" s="11"/>
      <c r="H1980" s="11"/>
    </row>
    <row r="1981" spans="1:8" x14ac:dyDescent="0.2">
      <c r="A1981" t="str">
        <f t="shared" si="32"/>
        <v>RW148Mary Graham Ward</v>
      </c>
      <c r="B1981" t="s">
        <v>193</v>
      </c>
      <c r="C1981" t="s">
        <v>14797</v>
      </c>
      <c r="D1981" t="s">
        <v>4919</v>
      </c>
      <c r="E1981" t="s">
        <v>4920</v>
      </c>
      <c r="F1981" t="s">
        <v>12667</v>
      </c>
      <c r="G1981" s="11"/>
      <c r="H1981" s="11"/>
    </row>
    <row r="1982" spans="1:8" x14ac:dyDescent="0.2">
      <c r="A1982" t="str">
        <f t="shared" si="32"/>
        <v>RW148Meon Valley Ward</v>
      </c>
      <c r="B1982" t="s">
        <v>193</v>
      </c>
      <c r="C1982" t="s">
        <v>14797</v>
      </c>
      <c r="D1982" t="s">
        <v>4919</v>
      </c>
      <c r="E1982" t="s">
        <v>4920</v>
      </c>
      <c r="F1982" t="s">
        <v>12668</v>
      </c>
      <c r="G1982" s="11"/>
      <c r="H1982" s="11"/>
    </row>
    <row r="1983" spans="1:8" x14ac:dyDescent="0.2">
      <c r="A1983" t="str">
        <f t="shared" si="32"/>
        <v>RW14KChichester/Nightingale Ward</v>
      </c>
      <c r="B1983" t="s">
        <v>193</v>
      </c>
      <c r="C1983" t="s">
        <v>14797</v>
      </c>
      <c r="D1983" t="s">
        <v>4923</v>
      </c>
      <c r="E1983" t="s">
        <v>572</v>
      </c>
      <c r="F1983" t="s">
        <v>12669</v>
      </c>
      <c r="G1983" s="11"/>
      <c r="H1983" s="11"/>
    </row>
    <row r="1984" spans="1:8" x14ac:dyDescent="0.2">
      <c r="A1984" t="str">
        <f t="shared" si="32"/>
        <v>RW1ARBeech Ward</v>
      </c>
      <c r="B1984" t="s">
        <v>193</v>
      </c>
      <c r="C1984" t="s">
        <v>14797</v>
      </c>
      <c r="D1984" t="s">
        <v>4937</v>
      </c>
      <c r="E1984" t="s">
        <v>4938</v>
      </c>
      <c r="F1984" t="s">
        <v>10067</v>
      </c>
      <c r="G1984" s="11"/>
      <c r="H1984" s="11"/>
    </row>
    <row r="1985" spans="1:8" x14ac:dyDescent="0.2">
      <c r="A1985" t="str">
        <f t="shared" si="32"/>
        <v>RW1ARCedar Ward (Southfield)</v>
      </c>
      <c r="B1985" t="s">
        <v>193</v>
      </c>
      <c r="C1985" t="s">
        <v>14797</v>
      </c>
      <c r="D1985" t="s">
        <v>4937</v>
      </c>
      <c r="E1985" t="s">
        <v>4938</v>
      </c>
      <c r="F1985" t="s">
        <v>12670</v>
      </c>
      <c r="G1985" s="11"/>
      <c r="H1985" s="11"/>
    </row>
    <row r="1986" spans="1:8" x14ac:dyDescent="0.2">
      <c r="A1986" t="str">
        <f t="shared" si="32"/>
        <v>RW1AROak Ward</v>
      </c>
      <c r="B1986" t="s">
        <v>193</v>
      </c>
      <c r="C1986" t="s">
        <v>14797</v>
      </c>
      <c r="D1986" t="s">
        <v>4937</v>
      </c>
      <c r="E1986" t="s">
        <v>4938</v>
      </c>
      <c r="F1986" t="s">
        <v>10069</v>
      </c>
      <c r="G1986" s="11"/>
      <c r="H1986" s="11"/>
    </row>
    <row r="1987" spans="1:8" x14ac:dyDescent="0.2">
      <c r="A1987" t="str">
        <f t="shared" si="32"/>
        <v>RW159MHS Brooker</v>
      </c>
      <c r="B1987" t="s">
        <v>193</v>
      </c>
      <c r="C1987" t="s">
        <v>14797</v>
      </c>
      <c r="D1987" t="s">
        <v>4939</v>
      </c>
      <c r="E1987" t="s">
        <v>582</v>
      </c>
      <c r="F1987" t="s">
        <v>12406</v>
      </c>
      <c r="G1987" s="11"/>
      <c r="H1987" s="11"/>
    </row>
    <row r="1988" spans="1:8" x14ac:dyDescent="0.2">
      <c r="A1988" t="str">
        <f t="shared" si="32"/>
        <v>RW159MHS Oakdene</v>
      </c>
      <c r="B1988" t="s">
        <v>193</v>
      </c>
      <c r="C1988" t="s">
        <v>14797</v>
      </c>
      <c r="D1988" t="s">
        <v>4939</v>
      </c>
      <c r="E1988" t="s">
        <v>582</v>
      </c>
      <c r="F1988" t="s">
        <v>12407</v>
      </c>
      <c r="G1988" s="11"/>
      <c r="H1988" s="11"/>
    </row>
    <row r="1989" spans="1:8" x14ac:dyDescent="0.2">
      <c r="A1989" t="str">
        <f t="shared" si="32"/>
        <v>RW159MHS The Orchards Acute - Hawthorn</v>
      </c>
      <c r="B1989" t="s">
        <v>193</v>
      </c>
      <c r="C1989" t="s">
        <v>14797</v>
      </c>
      <c r="D1989" t="s">
        <v>4939</v>
      </c>
      <c r="E1989" t="s">
        <v>582</v>
      </c>
      <c r="F1989" t="s">
        <v>12408</v>
      </c>
      <c r="G1989" s="11"/>
      <c r="H1989" s="11"/>
    </row>
    <row r="1990" spans="1:8" x14ac:dyDescent="0.2">
      <c r="A1990" t="str">
        <f t="shared" si="32"/>
        <v>RW159MHS The Orchards PICU - Maples</v>
      </c>
      <c r="B1990" t="s">
        <v>193</v>
      </c>
      <c r="C1990" t="s">
        <v>14797</v>
      </c>
      <c r="D1990" t="s">
        <v>4939</v>
      </c>
      <c r="E1990" t="s">
        <v>582</v>
      </c>
      <c r="F1990" t="s">
        <v>12409</v>
      </c>
      <c r="G1990" s="11"/>
      <c r="H1990" s="11"/>
    </row>
    <row r="1991" spans="1:8" ht="16.5" x14ac:dyDescent="0.3">
      <c r="A1991" t="str">
        <f t="shared" si="32"/>
        <v>R9V0AAfton Ward</v>
      </c>
      <c r="B1991" t="s">
        <v>193</v>
      </c>
      <c r="C1991" s="90" t="s">
        <v>14797</v>
      </c>
      <c r="D1991" s="88" t="s">
        <v>14745</v>
      </c>
      <c r="E1991" t="s">
        <v>265</v>
      </c>
      <c r="F1991" t="s">
        <v>10438</v>
      </c>
      <c r="G1991" s="11"/>
      <c r="H1991" s="11"/>
    </row>
    <row r="1992" spans="1:8" ht="16.5" x14ac:dyDescent="0.3">
      <c r="A1992" t="str">
        <f t="shared" si="32"/>
        <v>R9V0AAlverstone Ward</v>
      </c>
      <c r="B1992" t="s">
        <v>193</v>
      </c>
      <c r="C1992" s="88" t="s">
        <v>14797</v>
      </c>
      <c r="D1992" s="88" t="s">
        <v>14745</v>
      </c>
      <c r="E1992" t="s">
        <v>265</v>
      </c>
      <c r="F1992" t="s">
        <v>10439</v>
      </c>
      <c r="G1992" s="11"/>
      <c r="H1992" s="11"/>
    </row>
    <row r="1993" spans="1:8" ht="16.5" x14ac:dyDescent="0.3">
      <c r="A1993" t="str">
        <f t="shared" si="32"/>
        <v>R9V0AAppley Ward</v>
      </c>
      <c r="B1993" t="s">
        <v>193</v>
      </c>
      <c r="C1993" s="88" t="s">
        <v>14797</v>
      </c>
      <c r="D1993" s="88" t="s">
        <v>14745</v>
      </c>
      <c r="E1993" t="s">
        <v>265</v>
      </c>
      <c r="F1993" t="s">
        <v>10440</v>
      </c>
      <c r="G1993" s="11"/>
      <c r="H1993" s="11"/>
    </row>
    <row r="1994" spans="1:8" ht="16.5" x14ac:dyDescent="0.3">
      <c r="A1994" t="str">
        <f t="shared" si="32"/>
        <v>R9V0AColwell Ward</v>
      </c>
      <c r="B1994" t="s">
        <v>193</v>
      </c>
      <c r="C1994" s="88" t="s">
        <v>14797</v>
      </c>
      <c r="D1994" s="88" t="s">
        <v>14745</v>
      </c>
      <c r="E1994" t="s">
        <v>265</v>
      </c>
      <c r="F1994" t="s">
        <v>10441</v>
      </c>
      <c r="G1994" s="11"/>
      <c r="H1994" s="11"/>
    </row>
    <row r="1995" spans="1:8" ht="16.5" x14ac:dyDescent="0.3">
      <c r="A1995" t="str">
        <f t="shared" si="32"/>
        <v>R9V0ACoronary Care</v>
      </c>
      <c r="B1995" t="s">
        <v>193</v>
      </c>
      <c r="C1995" s="88" t="s">
        <v>14797</v>
      </c>
      <c r="D1995" s="88" t="s">
        <v>14745</v>
      </c>
      <c r="E1995" t="s">
        <v>265</v>
      </c>
      <c r="F1995" t="s">
        <v>10442</v>
      </c>
      <c r="G1995" s="11"/>
      <c r="H1995" s="11"/>
    </row>
    <row r="1996" spans="1:8" ht="16.5" x14ac:dyDescent="0.3">
      <c r="A1996" t="str">
        <f t="shared" si="32"/>
        <v>R9V0AIntensive Care Unit</v>
      </c>
      <c r="B1996" t="s">
        <v>193</v>
      </c>
      <c r="C1996" s="88" t="s">
        <v>14797</v>
      </c>
      <c r="D1996" s="88" t="s">
        <v>14745</v>
      </c>
      <c r="E1996" t="s">
        <v>265</v>
      </c>
      <c r="F1996" t="s">
        <v>8797</v>
      </c>
      <c r="G1996" s="11"/>
      <c r="H1996" s="11"/>
    </row>
    <row r="1997" spans="1:8" ht="16.5" x14ac:dyDescent="0.3">
      <c r="A1997" t="str">
        <f t="shared" si="32"/>
        <v>R9V0ALuccombe Ward</v>
      </c>
      <c r="B1997" t="s">
        <v>193</v>
      </c>
      <c r="C1997" s="88" t="s">
        <v>14797</v>
      </c>
      <c r="D1997" s="88" t="s">
        <v>14745</v>
      </c>
      <c r="E1997" t="s">
        <v>265</v>
      </c>
      <c r="F1997" t="s">
        <v>10443</v>
      </c>
      <c r="G1997" s="11"/>
      <c r="H1997" s="11"/>
    </row>
    <row r="1998" spans="1:8" ht="16.5" x14ac:dyDescent="0.3">
      <c r="A1998" t="str">
        <f t="shared" si="32"/>
        <v>R9V0AMAAU</v>
      </c>
      <c r="B1998" t="s">
        <v>193</v>
      </c>
      <c r="C1998" s="88" t="s">
        <v>14797</v>
      </c>
      <c r="D1998" s="88" t="s">
        <v>14745</v>
      </c>
      <c r="E1998" t="s">
        <v>265</v>
      </c>
      <c r="F1998" t="s">
        <v>10444</v>
      </c>
      <c r="G1998" s="11"/>
      <c r="H1998" s="11"/>
    </row>
    <row r="1999" spans="1:8" ht="16.5" x14ac:dyDescent="0.3">
      <c r="A1999" t="str">
        <f t="shared" si="32"/>
        <v>R9V0AMaternity Services</v>
      </c>
      <c r="B1999" t="s">
        <v>193</v>
      </c>
      <c r="C1999" s="88" t="s">
        <v>14797</v>
      </c>
      <c r="D1999" s="88" t="s">
        <v>14745</v>
      </c>
      <c r="E1999" t="s">
        <v>265</v>
      </c>
      <c r="F1999" t="s">
        <v>10445</v>
      </c>
      <c r="G1999" s="11"/>
      <c r="H1999" s="11"/>
    </row>
    <row r="2000" spans="1:8" ht="16.5" x14ac:dyDescent="0.3">
      <c r="A2000" t="str">
        <f t="shared" si="32"/>
        <v>R9V0AMottistone Ward</v>
      </c>
      <c r="B2000" t="s">
        <v>193</v>
      </c>
      <c r="C2000" s="88" t="s">
        <v>14797</v>
      </c>
      <c r="D2000" s="88" t="s">
        <v>14745</v>
      </c>
      <c r="E2000" t="s">
        <v>265</v>
      </c>
      <c r="F2000" t="s">
        <v>10446</v>
      </c>
      <c r="G2000" s="11"/>
      <c r="H2000" s="11"/>
    </row>
    <row r="2001" spans="1:8" ht="16.5" x14ac:dyDescent="0.3">
      <c r="A2001" t="str">
        <f t="shared" si="32"/>
        <v>R9V0AOsborne Ward</v>
      </c>
      <c r="B2001" t="s">
        <v>193</v>
      </c>
      <c r="C2001" s="88" t="s">
        <v>14797</v>
      </c>
      <c r="D2001" s="88" t="s">
        <v>14745</v>
      </c>
      <c r="E2001" t="s">
        <v>265</v>
      </c>
      <c r="F2001" t="s">
        <v>10447</v>
      </c>
      <c r="G2001" s="11"/>
      <c r="H2001" s="12"/>
    </row>
    <row r="2002" spans="1:8" ht="16.5" x14ac:dyDescent="0.3">
      <c r="A2002" t="str">
        <f t="shared" si="32"/>
        <v>R9V0APaediatric Ward</v>
      </c>
      <c r="B2002" t="s">
        <v>193</v>
      </c>
      <c r="C2002" s="88" t="s">
        <v>14797</v>
      </c>
      <c r="D2002" s="88" t="s">
        <v>14745</v>
      </c>
      <c r="E2002" t="s">
        <v>265</v>
      </c>
      <c r="F2002" t="s">
        <v>10448</v>
      </c>
      <c r="G2002" s="11"/>
      <c r="H2002" s="11"/>
    </row>
    <row r="2003" spans="1:8" ht="16.5" x14ac:dyDescent="0.3">
      <c r="A2003" t="str">
        <f t="shared" si="32"/>
        <v>R9V0ASeagrove Ward</v>
      </c>
      <c r="B2003" t="s">
        <v>193</v>
      </c>
      <c r="C2003" s="88" t="s">
        <v>14797</v>
      </c>
      <c r="D2003" s="88" t="s">
        <v>14745</v>
      </c>
      <c r="E2003" t="s">
        <v>265</v>
      </c>
      <c r="F2003" t="s">
        <v>10449</v>
      </c>
      <c r="G2003" s="11"/>
      <c r="H2003" s="11"/>
    </row>
    <row r="2004" spans="1:8" ht="16.5" x14ac:dyDescent="0.3">
      <c r="A2004" t="str">
        <f t="shared" si="32"/>
        <v>R9V0AShackleton Ward</v>
      </c>
      <c r="B2004" t="s">
        <v>193</v>
      </c>
      <c r="C2004" s="88" t="s">
        <v>14797</v>
      </c>
      <c r="D2004" s="88" t="s">
        <v>14745</v>
      </c>
      <c r="E2004" t="s">
        <v>265</v>
      </c>
      <c r="F2004" t="s">
        <v>10450</v>
      </c>
      <c r="G2004" s="11"/>
      <c r="H2004" s="11"/>
    </row>
    <row r="2005" spans="1:8" ht="16.5" x14ac:dyDescent="0.3">
      <c r="A2005" t="str">
        <f t="shared" si="32"/>
        <v>R9V0ASpecial Care Unit</v>
      </c>
      <c r="B2005" t="s">
        <v>193</v>
      </c>
      <c r="C2005" s="88" t="s">
        <v>14797</v>
      </c>
      <c r="D2005" s="88" t="s">
        <v>14745</v>
      </c>
      <c r="E2005" t="s">
        <v>265</v>
      </c>
      <c r="F2005" t="s">
        <v>10451</v>
      </c>
      <c r="G2005" s="11"/>
      <c r="H2005" s="11"/>
    </row>
    <row r="2006" spans="1:8" ht="16.5" x14ac:dyDescent="0.3">
      <c r="A2006" t="str">
        <f t="shared" si="32"/>
        <v>R9V0ASt Helens Ward</v>
      </c>
      <c r="B2006" t="s">
        <v>193</v>
      </c>
      <c r="C2006" s="88" t="s">
        <v>14797</v>
      </c>
      <c r="D2006" s="88" t="s">
        <v>14745</v>
      </c>
      <c r="E2006" t="s">
        <v>265</v>
      </c>
      <c r="F2006" t="s">
        <v>10452</v>
      </c>
      <c r="G2006" s="11"/>
      <c r="H2006" s="11"/>
    </row>
    <row r="2007" spans="1:8" ht="16.5" x14ac:dyDescent="0.3">
      <c r="A2007" t="str">
        <f t="shared" si="32"/>
        <v>R9V0AThe Stroke Unit</v>
      </c>
      <c r="B2007" t="s">
        <v>193</v>
      </c>
      <c r="C2007" s="88" t="s">
        <v>14797</v>
      </c>
      <c r="D2007" s="88" t="s">
        <v>14745</v>
      </c>
      <c r="E2007" t="s">
        <v>265</v>
      </c>
      <c r="F2007" t="s">
        <v>9453</v>
      </c>
      <c r="G2007" s="11"/>
      <c r="H2007" s="11"/>
    </row>
    <row r="2008" spans="1:8" ht="16.5" x14ac:dyDescent="0.3">
      <c r="A2008" t="str">
        <f t="shared" si="32"/>
        <v>R9V0AWhippingham Ward</v>
      </c>
      <c r="B2008" t="s">
        <v>193</v>
      </c>
      <c r="C2008" s="88" t="s">
        <v>14797</v>
      </c>
      <c r="D2008" s="88" t="s">
        <v>14745</v>
      </c>
      <c r="E2008" t="s">
        <v>265</v>
      </c>
      <c r="F2008" t="s">
        <v>10453</v>
      </c>
      <c r="G2008" s="11"/>
      <c r="H2008" s="11"/>
    </row>
    <row r="2009" spans="1:8" ht="16.5" x14ac:dyDescent="0.3">
      <c r="A2009" t="str">
        <f t="shared" si="32"/>
        <v>R9V0AWoodlands</v>
      </c>
      <c r="B2009" t="s">
        <v>193</v>
      </c>
      <c r="C2009" s="88" t="s">
        <v>14797</v>
      </c>
      <c r="D2009" s="88" t="s">
        <v>14745</v>
      </c>
      <c r="E2009" t="s">
        <v>265</v>
      </c>
      <c r="F2009" t="s">
        <v>10165</v>
      </c>
      <c r="G2009" s="11"/>
      <c r="H2009" s="12"/>
    </row>
    <row r="2010" spans="1:8" x14ac:dyDescent="0.2">
      <c r="A2010" t="str">
        <f t="shared" si="32"/>
        <v>RW155Beaulieu Ward</v>
      </c>
      <c r="B2010" t="s">
        <v>193</v>
      </c>
      <c r="C2010" t="s">
        <v>14797</v>
      </c>
      <c r="D2010" t="s">
        <v>4970</v>
      </c>
      <c r="E2010" t="s">
        <v>596</v>
      </c>
      <c r="F2010" t="s">
        <v>12671</v>
      </c>
      <c r="G2010" s="11"/>
      <c r="H2010" s="12"/>
    </row>
    <row r="2011" spans="1:8" x14ac:dyDescent="0.2">
      <c r="A2011" t="str">
        <f t="shared" si="32"/>
        <v>RW155Berrywood Ward</v>
      </c>
      <c r="B2011" t="s">
        <v>193</v>
      </c>
      <c r="C2011" t="s">
        <v>14797</v>
      </c>
      <c r="D2011" t="s">
        <v>4970</v>
      </c>
      <c r="E2011" t="s">
        <v>596</v>
      </c>
      <c r="F2011" t="s">
        <v>12672</v>
      </c>
      <c r="G2011" s="11"/>
      <c r="H2011" s="11"/>
    </row>
    <row r="2012" spans="1:8" x14ac:dyDescent="0.2">
      <c r="A2012" t="str">
        <f t="shared" si="32"/>
        <v>P4Q6CSummerlee Cumberland</v>
      </c>
      <c r="B2012" t="s">
        <v>193</v>
      </c>
      <c r="C2012" t="s">
        <v>14797</v>
      </c>
      <c r="D2012" t="s">
        <v>14817</v>
      </c>
      <c r="E2012" t="s">
        <v>14818</v>
      </c>
      <c r="F2012" t="s">
        <v>14822</v>
      </c>
      <c r="G2012" s="11"/>
      <c r="H2012" s="11"/>
    </row>
    <row r="2013" spans="1:8" x14ac:dyDescent="0.2">
      <c r="A2013" t="str">
        <f t="shared" si="32"/>
        <v>P4Q6CSummerlee Nelson</v>
      </c>
      <c r="B2013" t="s">
        <v>193</v>
      </c>
      <c r="C2013" t="s">
        <v>14797</v>
      </c>
      <c r="D2013" t="s">
        <v>14817</v>
      </c>
      <c r="E2013" t="s">
        <v>14818</v>
      </c>
      <c r="F2013" t="s">
        <v>14819</v>
      </c>
      <c r="G2013" s="11"/>
      <c r="H2013" s="12"/>
    </row>
    <row r="2014" spans="1:8" x14ac:dyDescent="0.2">
      <c r="A2014" t="str">
        <f t="shared" si="32"/>
        <v>R1CD4ADP Spinnaker</v>
      </c>
      <c r="B2014" t="s">
        <v>193</v>
      </c>
      <c r="C2014" t="s">
        <v>14797</v>
      </c>
      <c r="D2014" t="s">
        <v>583</v>
      </c>
      <c r="E2014" t="s">
        <v>584</v>
      </c>
      <c r="F2014" t="s">
        <v>14820</v>
      </c>
      <c r="G2014" s="11"/>
      <c r="H2014" s="12"/>
    </row>
    <row r="2015" spans="1:8" x14ac:dyDescent="0.2">
      <c r="A2015" t="str">
        <f t="shared" si="32"/>
        <v>RN542Countess of Brecknock</v>
      </c>
      <c r="B2015" t="s">
        <v>104</v>
      </c>
      <c r="C2015" t="s">
        <v>10117</v>
      </c>
      <c r="D2015" t="s">
        <v>2470</v>
      </c>
      <c r="E2015" t="s">
        <v>2471</v>
      </c>
      <c r="F2015" t="s">
        <v>10118</v>
      </c>
      <c r="G2015" s="11"/>
      <c r="H2015" s="11"/>
    </row>
    <row r="2016" spans="1:8" x14ac:dyDescent="0.2">
      <c r="A2016" t="str">
        <f t="shared" si="32"/>
        <v>RN542Kingfisher</v>
      </c>
      <c r="B2016" t="s">
        <v>104</v>
      </c>
      <c r="C2016" t="s">
        <v>10117</v>
      </c>
      <c r="D2016" t="s">
        <v>2470</v>
      </c>
      <c r="E2016" t="s">
        <v>2471</v>
      </c>
      <c r="F2016" t="s">
        <v>8400</v>
      </c>
      <c r="G2016" s="11"/>
      <c r="H2016" s="11"/>
    </row>
    <row r="2017" spans="1:8" x14ac:dyDescent="0.2">
      <c r="A2017" t="str">
        <f t="shared" si="32"/>
        <v>RN506Acute Assessment Unit BNH</v>
      </c>
      <c r="B2017" t="s">
        <v>104</v>
      </c>
      <c r="C2017" t="s">
        <v>10117</v>
      </c>
      <c r="D2017" t="s">
        <v>2472</v>
      </c>
      <c r="E2017" t="s">
        <v>2473</v>
      </c>
      <c r="F2017" t="s">
        <v>10119</v>
      </c>
      <c r="G2017" s="11"/>
      <c r="H2017" s="12"/>
    </row>
    <row r="2018" spans="1:8" x14ac:dyDescent="0.2">
      <c r="A2018" t="str">
        <f t="shared" si="32"/>
        <v>RN506C2</v>
      </c>
      <c r="B2018" t="s">
        <v>104</v>
      </c>
      <c r="C2018" t="s">
        <v>10117</v>
      </c>
      <c r="D2018" t="s">
        <v>2472</v>
      </c>
      <c r="E2018" t="s">
        <v>2473</v>
      </c>
      <c r="F2018" t="s">
        <v>8985</v>
      </c>
      <c r="G2018" s="11"/>
      <c r="H2018" s="11"/>
    </row>
    <row r="2019" spans="1:8" x14ac:dyDescent="0.2">
      <c r="A2019" t="str">
        <f t="shared" si="32"/>
        <v>RN506C3</v>
      </c>
      <c r="B2019" t="s">
        <v>104</v>
      </c>
      <c r="C2019" t="s">
        <v>10117</v>
      </c>
      <c r="D2019" t="s">
        <v>2472</v>
      </c>
      <c r="E2019" t="s">
        <v>2473</v>
      </c>
      <c r="F2019" t="s">
        <v>8986</v>
      </c>
      <c r="G2019" s="11"/>
      <c r="H2019" s="11"/>
    </row>
    <row r="2020" spans="1:8" x14ac:dyDescent="0.2">
      <c r="A2020" t="str">
        <f t="shared" si="32"/>
        <v>RN506C4</v>
      </c>
      <c r="B2020" t="s">
        <v>104</v>
      </c>
      <c r="C2020" t="s">
        <v>10117</v>
      </c>
      <c r="D2020" t="s">
        <v>2472</v>
      </c>
      <c r="E2020" t="s">
        <v>2473</v>
      </c>
      <c r="F2020" t="s">
        <v>8987</v>
      </c>
      <c r="G2020" s="11"/>
      <c r="H2020" s="11"/>
    </row>
    <row r="2021" spans="1:8" x14ac:dyDescent="0.2">
      <c r="A2021" t="str">
        <f t="shared" si="32"/>
        <v>RN506Coronary Care Unit (CCU)</v>
      </c>
      <c r="B2021" t="s">
        <v>104</v>
      </c>
      <c r="C2021" t="s">
        <v>10117</v>
      </c>
      <c r="D2021" t="s">
        <v>2472</v>
      </c>
      <c r="E2021" t="s">
        <v>2473</v>
      </c>
      <c r="F2021" t="s">
        <v>9598</v>
      </c>
      <c r="G2021" s="11"/>
      <c r="H2021" s="11"/>
    </row>
    <row r="2022" spans="1:8" x14ac:dyDescent="0.2">
      <c r="A2022" t="str">
        <f t="shared" si="32"/>
        <v>RN506Critical Care BNH</v>
      </c>
      <c r="B2022" t="s">
        <v>104</v>
      </c>
      <c r="C2022" t="s">
        <v>10117</v>
      </c>
      <c r="D2022" t="s">
        <v>2472</v>
      </c>
      <c r="E2022" t="s">
        <v>2473</v>
      </c>
      <c r="F2022" t="s">
        <v>10120</v>
      </c>
      <c r="G2022" s="11"/>
      <c r="H2022" s="12"/>
    </row>
    <row r="2023" spans="1:8" x14ac:dyDescent="0.2">
      <c r="A2023" t="str">
        <f t="shared" si="32"/>
        <v>RN506D1</v>
      </c>
      <c r="B2023" t="s">
        <v>104</v>
      </c>
      <c r="C2023" t="s">
        <v>10117</v>
      </c>
      <c r="D2023" t="s">
        <v>2472</v>
      </c>
      <c r="E2023" t="s">
        <v>2473</v>
      </c>
      <c r="F2023" t="s">
        <v>9599</v>
      </c>
      <c r="G2023" s="11"/>
      <c r="H2023" s="12"/>
    </row>
    <row r="2024" spans="1:8" x14ac:dyDescent="0.2">
      <c r="A2024" t="str">
        <f t="shared" si="32"/>
        <v>RN506D3</v>
      </c>
      <c r="B2024" t="s">
        <v>104</v>
      </c>
      <c r="C2024" t="s">
        <v>10117</v>
      </c>
      <c r="D2024" t="s">
        <v>2472</v>
      </c>
      <c r="E2024" t="s">
        <v>2473</v>
      </c>
      <c r="F2024" t="s">
        <v>9600</v>
      </c>
      <c r="G2024" s="11"/>
      <c r="H2024" s="11"/>
    </row>
    <row r="2025" spans="1:8" x14ac:dyDescent="0.2">
      <c r="A2025" t="str">
        <f t="shared" si="32"/>
        <v>RN506D4</v>
      </c>
      <c r="B2025" t="s">
        <v>104</v>
      </c>
      <c r="C2025" t="s">
        <v>10117</v>
      </c>
      <c r="D2025" t="s">
        <v>2472</v>
      </c>
      <c r="E2025" t="s">
        <v>2473</v>
      </c>
      <c r="F2025" t="s">
        <v>10121</v>
      </c>
      <c r="G2025" s="11"/>
      <c r="H2025" s="11"/>
    </row>
    <row r="2026" spans="1:8" x14ac:dyDescent="0.2">
      <c r="A2026" t="str">
        <f t="shared" si="32"/>
        <v>RN506Diagnosis and Treatment Centre Ward</v>
      </c>
      <c r="B2026" t="s">
        <v>104</v>
      </c>
      <c r="C2026" t="s">
        <v>10117</v>
      </c>
      <c r="D2026" t="s">
        <v>2472</v>
      </c>
      <c r="E2026" t="s">
        <v>2473</v>
      </c>
      <c r="F2026" t="s">
        <v>10122</v>
      </c>
      <c r="G2026" s="11"/>
      <c r="H2026" s="11"/>
    </row>
    <row r="2027" spans="1:8" x14ac:dyDescent="0.2">
      <c r="A2027" t="str">
        <f t="shared" si="32"/>
        <v>RN506E1</v>
      </c>
      <c r="B2027" t="s">
        <v>104</v>
      </c>
      <c r="C2027" t="s">
        <v>10117</v>
      </c>
      <c r="D2027" t="s">
        <v>2472</v>
      </c>
      <c r="E2027" t="s">
        <v>2473</v>
      </c>
      <c r="F2027" t="s">
        <v>10123</v>
      </c>
      <c r="G2027" s="11"/>
      <c r="H2027" s="11"/>
    </row>
    <row r="2028" spans="1:8" x14ac:dyDescent="0.2">
      <c r="A2028" t="str">
        <f t="shared" si="32"/>
        <v>RN506E2</v>
      </c>
      <c r="B2028" t="s">
        <v>104</v>
      </c>
      <c r="C2028" t="s">
        <v>10117</v>
      </c>
      <c r="D2028" t="s">
        <v>2472</v>
      </c>
      <c r="E2028" t="s">
        <v>2473</v>
      </c>
      <c r="F2028" t="s">
        <v>10124</v>
      </c>
      <c r="G2028" s="11"/>
      <c r="H2028" s="11"/>
    </row>
    <row r="2029" spans="1:8" x14ac:dyDescent="0.2">
      <c r="A2029" t="str">
        <f t="shared" ref="A2029:A2092" si="33">CONCATENATE(D2029,F2029)</f>
        <v>RN506E3</v>
      </c>
      <c r="B2029" t="s">
        <v>104</v>
      </c>
      <c r="C2029" t="s">
        <v>10117</v>
      </c>
      <c r="D2029" t="s">
        <v>2472</v>
      </c>
      <c r="E2029" t="s">
        <v>2473</v>
      </c>
      <c r="F2029" t="s">
        <v>10125</v>
      </c>
      <c r="G2029" s="11"/>
      <c r="H2029" s="11"/>
    </row>
    <row r="2030" spans="1:8" x14ac:dyDescent="0.2">
      <c r="A2030" t="str">
        <f t="shared" si="33"/>
        <v>RN506E4</v>
      </c>
      <c r="B2030" t="s">
        <v>104</v>
      </c>
      <c r="C2030" t="s">
        <v>10117</v>
      </c>
      <c r="D2030" t="s">
        <v>2472</v>
      </c>
      <c r="E2030" t="s">
        <v>2473</v>
      </c>
      <c r="F2030" t="s">
        <v>10126</v>
      </c>
      <c r="G2030" s="11"/>
      <c r="H2030" s="11"/>
    </row>
    <row r="2031" spans="1:8" x14ac:dyDescent="0.2">
      <c r="A2031" t="str">
        <f t="shared" si="33"/>
        <v>RN506F1</v>
      </c>
      <c r="B2031" t="s">
        <v>104</v>
      </c>
      <c r="C2031" t="s">
        <v>10117</v>
      </c>
      <c r="D2031" t="s">
        <v>2472</v>
      </c>
      <c r="E2031" t="s">
        <v>2473</v>
      </c>
      <c r="F2031" t="s">
        <v>9850</v>
      </c>
      <c r="G2031" s="11"/>
      <c r="H2031" s="11"/>
    </row>
    <row r="2032" spans="1:8" x14ac:dyDescent="0.2">
      <c r="A2032" t="str">
        <f t="shared" si="33"/>
        <v>RN506F2</v>
      </c>
      <c r="B2032" t="s">
        <v>104</v>
      </c>
      <c r="C2032" t="s">
        <v>10117</v>
      </c>
      <c r="D2032" t="s">
        <v>2472</v>
      </c>
      <c r="E2032" t="s">
        <v>2473</v>
      </c>
      <c r="F2032" t="s">
        <v>10127</v>
      </c>
      <c r="G2032" s="11"/>
      <c r="H2032" s="11"/>
    </row>
    <row r="2033" spans="1:8" x14ac:dyDescent="0.2">
      <c r="A2033" t="str">
        <f t="shared" si="33"/>
        <v>RN506F3</v>
      </c>
      <c r="B2033" t="s">
        <v>104</v>
      </c>
      <c r="C2033" t="s">
        <v>10117</v>
      </c>
      <c r="D2033" t="s">
        <v>2472</v>
      </c>
      <c r="E2033" t="s">
        <v>2473</v>
      </c>
      <c r="F2033" t="s">
        <v>9855</v>
      </c>
      <c r="G2033" s="11"/>
      <c r="H2033" s="11"/>
    </row>
    <row r="2034" spans="1:8" x14ac:dyDescent="0.2">
      <c r="A2034" t="str">
        <f t="shared" si="33"/>
        <v>RN506G2</v>
      </c>
      <c r="B2034" t="s">
        <v>104</v>
      </c>
      <c r="C2034" t="s">
        <v>10117</v>
      </c>
      <c r="D2034" t="s">
        <v>2472</v>
      </c>
      <c r="E2034" t="s">
        <v>2473</v>
      </c>
      <c r="F2034" t="s">
        <v>10128</v>
      </c>
      <c r="G2034" s="11" t="s">
        <v>10223</v>
      </c>
      <c r="H2034" s="11">
        <v>43777</v>
      </c>
    </row>
    <row r="2035" spans="1:8" x14ac:dyDescent="0.2">
      <c r="A2035" t="str">
        <f t="shared" si="33"/>
        <v>RN506Gynaecology</v>
      </c>
      <c r="B2035" t="s">
        <v>104</v>
      </c>
      <c r="C2035" t="s">
        <v>10117</v>
      </c>
      <c r="D2035" t="s">
        <v>2472</v>
      </c>
      <c r="E2035" t="s">
        <v>2473</v>
      </c>
      <c r="F2035" t="s">
        <v>10129</v>
      </c>
      <c r="G2035" s="11"/>
      <c r="H2035" s="11"/>
    </row>
    <row r="2036" spans="1:8" x14ac:dyDescent="0.2">
      <c r="A2036" t="str">
        <f t="shared" si="33"/>
        <v>RN506Isolation Ward</v>
      </c>
      <c r="B2036" t="s">
        <v>104</v>
      </c>
      <c r="C2036" t="s">
        <v>10117</v>
      </c>
      <c r="D2036" t="s">
        <v>2472</v>
      </c>
      <c r="E2036" t="s">
        <v>2473</v>
      </c>
      <c r="F2036" t="s">
        <v>10130</v>
      </c>
      <c r="G2036" s="11"/>
      <c r="H2036" s="11"/>
    </row>
    <row r="2037" spans="1:8" x14ac:dyDescent="0.2">
      <c r="A2037" t="str">
        <f t="shared" si="33"/>
        <v>RN506Maternity BNH</v>
      </c>
      <c r="B2037" t="s">
        <v>104</v>
      </c>
      <c r="C2037" t="s">
        <v>10117</v>
      </c>
      <c r="D2037" t="s">
        <v>2472</v>
      </c>
      <c r="E2037" t="s">
        <v>2473</v>
      </c>
      <c r="F2037" t="s">
        <v>10131</v>
      </c>
      <c r="G2037" s="11"/>
      <c r="H2037" s="11"/>
    </row>
    <row r="2038" spans="1:8" x14ac:dyDescent="0.2">
      <c r="A2038" t="str">
        <f t="shared" si="33"/>
        <v>RN506Neo Natal Unit BNH</v>
      </c>
      <c r="B2038" t="s">
        <v>104</v>
      </c>
      <c r="C2038" t="s">
        <v>10117</v>
      </c>
      <c r="D2038" t="s">
        <v>2472</v>
      </c>
      <c r="E2038" t="s">
        <v>2473</v>
      </c>
      <c r="F2038" t="s">
        <v>10132</v>
      </c>
      <c r="G2038" s="11"/>
      <c r="H2038" s="11"/>
    </row>
    <row r="2039" spans="1:8" x14ac:dyDescent="0.2">
      <c r="A2039" t="str">
        <f t="shared" si="33"/>
        <v>RN506Overton Ward</v>
      </c>
      <c r="B2039" t="s">
        <v>104</v>
      </c>
      <c r="C2039" t="s">
        <v>10117</v>
      </c>
      <c r="D2039" t="s">
        <v>2472</v>
      </c>
      <c r="E2039" t="s">
        <v>2473</v>
      </c>
      <c r="F2039" t="s">
        <v>10133</v>
      </c>
      <c r="G2039" s="11"/>
      <c r="H2039" s="11"/>
    </row>
    <row r="2040" spans="1:8" x14ac:dyDescent="0.2">
      <c r="A2040" t="str">
        <f t="shared" si="33"/>
        <v>RN506Wessex</v>
      </c>
      <c r="B2040" t="s">
        <v>104</v>
      </c>
      <c r="C2040" t="s">
        <v>10117</v>
      </c>
      <c r="D2040" t="s">
        <v>2472</v>
      </c>
      <c r="E2040" t="s">
        <v>2473</v>
      </c>
      <c r="F2040" t="s">
        <v>10134</v>
      </c>
      <c r="G2040" s="11"/>
      <c r="H2040" s="11"/>
    </row>
    <row r="2041" spans="1:8" x14ac:dyDescent="0.2">
      <c r="A2041" t="str">
        <f t="shared" si="33"/>
        <v>RN541Acute Frailty Unit</v>
      </c>
      <c r="B2041" t="s">
        <v>104</v>
      </c>
      <c r="C2041" t="s">
        <v>10117</v>
      </c>
      <c r="D2041" t="s">
        <v>2476</v>
      </c>
      <c r="E2041" t="s">
        <v>2477</v>
      </c>
      <c r="F2041" t="s">
        <v>10135</v>
      </c>
      <c r="G2041" s="11"/>
      <c r="H2041" s="11"/>
    </row>
    <row r="2042" spans="1:8" x14ac:dyDescent="0.2">
      <c r="A2042" t="str">
        <f t="shared" si="33"/>
        <v>RN541ATL</v>
      </c>
      <c r="B2042" t="s">
        <v>104</v>
      </c>
      <c r="C2042" t="s">
        <v>10117</v>
      </c>
      <c r="D2042" t="s">
        <v>2476</v>
      </c>
      <c r="E2042" t="s">
        <v>2477</v>
      </c>
      <c r="F2042" t="s">
        <v>10136</v>
      </c>
      <c r="G2042" s="11"/>
      <c r="H2042" s="11"/>
    </row>
    <row r="2043" spans="1:8" x14ac:dyDescent="0.2">
      <c r="A2043" t="str">
        <f t="shared" si="33"/>
        <v>RN541Bartlett</v>
      </c>
      <c r="B2043" t="s">
        <v>104</v>
      </c>
      <c r="C2043" t="s">
        <v>10117</v>
      </c>
      <c r="D2043" t="s">
        <v>2476</v>
      </c>
      <c r="E2043" t="s">
        <v>2477</v>
      </c>
      <c r="F2043" t="s">
        <v>10137</v>
      </c>
      <c r="G2043" s="11"/>
      <c r="H2043" s="11"/>
    </row>
    <row r="2044" spans="1:8" x14ac:dyDescent="0.2">
      <c r="A2044" t="str">
        <f t="shared" si="33"/>
        <v>RN541Clarke</v>
      </c>
      <c r="B2044" t="s">
        <v>104</v>
      </c>
      <c r="C2044" t="s">
        <v>10117</v>
      </c>
      <c r="D2044" t="s">
        <v>2476</v>
      </c>
      <c r="E2044" t="s">
        <v>2477</v>
      </c>
      <c r="F2044" t="s">
        <v>9525</v>
      </c>
      <c r="G2044" s="11"/>
      <c r="H2044" s="11"/>
    </row>
    <row r="2045" spans="1:8" x14ac:dyDescent="0.2">
      <c r="A2045" t="str">
        <f t="shared" si="33"/>
        <v>RN541Clifton</v>
      </c>
      <c r="B2045" t="s">
        <v>104</v>
      </c>
      <c r="C2045" t="s">
        <v>10117</v>
      </c>
      <c r="D2045" t="s">
        <v>2476</v>
      </c>
      <c r="E2045" t="s">
        <v>2477</v>
      </c>
      <c r="F2045" t="s">
        <v>10138</v>
      </c>
      <c r="G2045" s="11"/>
      <c r="H2045" s="11"/>
    </row>
    <row r="2046" spans="1:8" x14ac:dyDescent="0.2">
      <c r="A2046" t="str">
        <f t="shared" si="33"/>
        <v>RN541Critical Care RHCH</v>
      </c>
      <c r="B2046" t="s">
        <v>104</v>
      </c>
      <c r="C2046" t="s">
        <v>10117</v>
      </c>
      <c r="D2046" t="s">
        <v>2476</v>
      </c>
      <c r="E2046" t="s">
        <v>2477</v>
      </c>
      <c r="F2046" t="s">
        <v>10139</v>
      </c>
      <c r="G2046" s="11"/>
      <c r="H2046" s="11"/>
    </row>
    <row r="2047" spans="1:8" x14ac:dyDescent="0.2">
      <c r="A2047" t="str">
        <f t="shared" si="33"/>
        <v>RN541Freshfield</v>
      </c>
      <c r="B2047" t="s">
        <v>104</v>
      </c>
      <c r="C2047" t="s">
        <v>10117</v>
      </c>
      <c r="D2047" t="s">
        <v>2476</v>
      </c>
      <c r="E2047" t="s">
        <v>2477</v>
      </c>
      <c r="F2047" t="s">
        <v>10140</v>
      </c>
      <c r="G2047" s="11"/>
      <c r="H2047" s="11"/>
    </row>
    <row r="2048" spans="1:8" x14ac:dyDescent="0.2">
      <c r="A2048" t="str">
        <f t="shared" si="33"/>
        <v>RN541Kemp Welch</v>
      </c>
      <c r="B2048" t="s">
        <v>104</v>
      </c>
      <c r="C2048" t="s">
        <v>10117</v>
      </c>
      <c r="D2048" t="s">
        <v>2476</v>
      </c>
      <c r="E2048" t="s">
        <v>2477</v>
      </c>
      <c r="F2048" t="s">
        <v>10141</v>
      </c>
      <c r="G2048" s="11"/>
      <c r="H2048" s="11"/>
    </row>
    <row r="2049" spans="1:8" x14ac:dyDescent="0.2">
      <c r="A2049" t="str">
        <f t="shared" si="33"/>
        <v>RN541Maternity RHCH</v>
      </c>
      <c r="B2049" t="s">
        <v>104</v>
      </c>
      <c r="C2049" t="s">
        <v>10117</v>
      </c>
      <c r="D2049" t="s">
        <v>2476</v>
      </c>
      <c r="E2049" t="s">
        <v>2477</v>
      </c>
      <c r="F2049" t="s">
        <v>10142</v>
      </c>
      <c r="G2049" s="11"/>
      <c r="H2049" s="11"/>
    </row>
    <row r="2050" spans="1:8" x14ac:dyDescent="0.2">
      <c r="A2050" t="str">
        <f t="shared" si="33"/>
        <v>RN541McGill</v>
      </c>
      <c r="B2050" t="s">
        <v>104</v>
      </c>
      <c r="C2050" t="s">
        <v>10117</v>
      </c>
      <c r="D2050" t="s">
        <v>2476</v>
      </c>
      <c r="E2050" t="s">
        <v>2477</v>
      </c>
      <c r="F2050" t="s">
        <v>10143</v>
      </c>
      <c r="G2050" s="11"/>
      <c r="H2050" s="11"/>
    </row>
    <row r="2051" spans="1:8" x14ac:dyDescent="0.2">
      <c r="A2051" t="str">
        <f t="shared" si="33"/>
        <v>RN541Neo Natal Unit RHCH</v>
      </c>
      <c r="B2051" t="s">
        <v>104</v>
      </c>
      <c r="C2051" t="s">
        <v>10117</v>
      </c>
      <c r="D2051" t="s">
        <v>2476</v>
      </c>
      <c r="E2051" t="s">
        <v>2477</v>
      </c>
      <c r="F2051" t="s">
        <v>10144</v>
      </c>
      <c r="G2051" s="11"/>
      <c r="H2051" s="11"/>
    </row>
    <row r="2052" spans="1:8" x14ac:dyDescent="0.2">
      <c r="A2052" t="str">
        <f t="shared" si="33"/>
        <v>RN541Northbrook</v>
      </c>
      <c r="B2052" t="s">
        <v>104</v>
      </c>
      <c r="C2052" t="s">
        <v>10117</v>
      </c>
      <c r="D2052" t="s">
        <v>2476</v>
      </c>
      <c r="E2052" t="s">
        <v>2477</v>
      </c>
      <c r="F2052" t="s">
        <v>10145</v>
      </c>
      <c r="G2052" s="11" t="s">
        <v>10237</v>
      </c>
      <c r="H2052" s="11">
        <v>43777</v>
      </c>
    </row>
    <row r="2053" spans="1:8" x14ac:dyDescent="0.2">
      <c r="A2053" t="str">
        <f t="shared" si="33"/>
        <v>RN541Shawford</v>
      </c>
      <c r="B2053" t="s">
        <v>104</v>
      </c>
      <c r="C2053" t="s">
        <v>10117</v>
      </c>
      <c r="D2053" t="s">
        <v>2476</v>
      </c>
      <c r="E2053" t="s">
        <v>2477</v>
      </c>
      <c r="F2053" t="s">
        <v>10146</v>
      </c>
      <c r="G2053" s="11"/>
      <c r="H2053" s="11"/>
    </row>
    <row r="2054" spans="1:8" x14ac:dyDescent="0.2">
      <c r="A2054" t="str">
        <f t="shared" si="33"/>
        <v>RN541St Cross</v>
      </c>
      <c r="B2054" t="s">
        <v>104</v>
      </c>
      <c r="C2054" t="s">
        <v>10117</v>
      </c>
      <c r="D2054" t="s">
        <v>2476</v>
      </c>
      <c r="E2054" t="s">
        <v>2477</v>
      </c>
      <c r="F2054" t="s">
        <v>10147</v>
      </c>
      <c r="G2054" s="11"/>
      <c r="H2054" s="11"/>
    </row>
    <row r="2055" spans="1:8" x14ac:dyDescent="0.2">
      <c r="A2055" t="str">
        <f t="shared" si="33"/>
        <v>RN541Treatment Centre</v>
      </c>
      <c r="B2055" t="s">
        <v>104</v>
      </c>
      <c r="C2055" t="s">
        <v>10117</v>
      </c>
      <c r="D2055" t="s">
        <v>2476</v>
      </c>
      <c r="E2055" t="s">
        <v>2477</v>
      </c>
      <c r="F2055" t="s">
        <v>10148</v>
      </c>
      <c r="G2055" s="11"/>
      <c r="H2055" s="11"/>
    </row>
    <row r="2056" spans="1:8" x14ac:dyDescent="0.2">
      <c r="A2056" t="str">
        <f t="shared" si="33"/>
        <v>RN541Twyford</v>
      </c>
      <c r="B2056" t="s">
        <v>104</v>
      </c>
      <c r="C2056" t="s">
        <v>10117</v>
      </c>
      <c r="D2056" t="s">
        <v>2476</v>
      </c>
      <c r="E2056" t="s">
        <v>2477</v>
      </c>
      <c r="F2056" t="s">
        <v>10149</v>
      </c>
      <c r="G2056" s="11"/>
      <c r="H2056" s="11"/>
    </row>
    <row r="2057" spans="1:8" x14ac:dyDescent="0.2">
      <c r="A2057" t="str">
        <f t="shared" si="33"/>
        <v>RN541Victoria</v>
      </c>
      <c r="B2057" t="s">
        <v>104</v>
      </c>
      <c r="C2057" t="s">
        <v>10117</v>
      </c>
      <c r="D2057" t="s">
        <v>2476</v>
      </c>
      <c r="E2057" t="s">
        <v>2477</v>
      </c>
      <c r="F2057" t="s">
        <v>9928</v>
      </c>
      <c r="G2057" s="11"/>
      <c r="H2057" s="11"/>
    </row>
    <row r="2058" spans="1:8" x14ac:dyDescent="0.2">
      <c r="A2058" t="str">
        <f t="shared" si="33"/>
        <v>RN541Wainwright</v>
      </c>
      <c r="B2058" t="s">
        <v>104</v>
      </c>
      <c r="C2058" t="s">
        <v>10117</v>
      </c>
      <c r="D2058" t="s">
        <v>2476</v>
      </c>
      <c r="E2058" t="s">
        <v>2477</v>
      </c>
      <c r="F2058" t="s">
        <v>10150</v>
      </c>
      <c r="G2058" s="11"/>
      <c r="H2058" s="11"/>
    </row>
    <row r="2059" spans="1:8" x14ac:dyDescent="0.2">
      <c r="A2059" t="str">
        <f t="shared" si="33"/>
        <v>RN541Wykeham</v>
      </c>
      <c r="B2059" t="s">
        <v>104</v>
      </c>
      <c r="C2059" t="s">
        <v>10117</v>
      </c>
      <c r="D2059" t="s">
        <v>2476</v>
      </c>
      <c r="E2059" t="s">
        <v>2477</v>
      </c>
      <c r="F2059" t="s">
        <v>10151</v>
      </c>
      <c r="G2059" s="11"/>
      <c r="H2059" s="11"/>
    </row>
    <row r="2060" spans="1:8" x14ac:dyDescent="0.2">
      <c r="A2060" t="str">
        <f t="shared" si="33"/>
        <v>RCD01Byland</v>
      </c>
      <c r="B2060" t="s">
        <v>105</v>
      </c>
      <c r="C2060" t="s">
        <v>10152</v>
      </c>
      <c r="D2060" t="s">
        <v>1065</v>
      </c>
      <c r="E2060" t="s">
        <v>1066</v>
      </c>
      <c r="F2060" t="s">
        <v>10153</v>
      </c>
      <c r="G2060" s="11"/>
      <c r="H2060" s="11"/>
    </row>
    <row r="2061" spans="1:8" x14ac:dyDescent="0.2">
      <c r="A2061" t="str">
        <f t="shared" si="33"/>
        <v>RCD01Farndale</v>
      </c>
      <c r="B2061" t="s">
        <v>105</v>
      </c>
      <c r="C2061" t="s">
        <v>10152</v>
      </c>
      <c r="D2061" t="s">
        <v>1065</v>
      </c>
      <c r="E2061" t="s">
        <v>1066</v>
      </c>
      <c r="F2061" t="s">
        <v>10154</v>
      </c>
      <c r="G2061" s="11"/>
      <c r="H2061" s="12"/>
    </row>
    <row r="2062" spans="1:8" x14ac:dyDescent="0.2">
      <c r="A2062" t="str">
        <f t="shared" si="33"/>
        <v>RCD01Granby</v>
      </c>
      <c r="B2062" t="s">
        <v>105</v>
      </c>
      <c r="C2062" t="s">
        <v>10152</v>
      </c>
      <c r="D2062" t="s">
        <v>1065</v>
      </c>
      <c r="E2062" t="s">
        <v>1066</v>
      </c>
      <c r="F2062" t="s">
        <v>10155</v>
      </c>
      <c r="G2062" s="11"/>
      <c r="H2062" s="11"/>
    </row>
    <row r="2063" spans="1:8" x14ac:dyDescent="0.2">
      <c r="A2063" t="str">
        <f t="shared" si="33"/>
        <v>RCD01Harlow</v>
      </c>
      <c r="B2063" t="s">
        <v>105</v>
      </c>
      <c r="C2063" t="s">
        <v>10152</v>
      </c>
      <c r="D2063" t="s">
        <v>1065</v>
      </c>
      <c r="E2063" t="s">
        <v>1066</v>
      </c>
      <c r="F2063" t="s">
        <v>10156</v>
      </c>
      <c r="G2063" s="11"/>
      <c r="H2063" s="12"/>
    </row>
    <row r="2064" spans="1:8" x14ac:dyDescent="0.2">
      <c r="A2064" t="str">
        <f t="shared" si="33"/>
        <v>RCD01ITU/HDU</v>
      </c>
      <c r="B2064" t="s">
        <v>105</v>
      </c>
      <c r="C2064" t="s">
        <v>10152</v>
      </c>
      <c r="D2064" t="s">
        <v>1065</v>
      </c>
      <c r="E2064" t="s">
        <v>1066</v>
      </c>
      <c r="F2064" t="s">
        <v>9311</v>
      </c>
      <c r="G2064" s="11"/>
      <c r="H2064" s="11"/>
    </row>
    <row r="2065" spans="1:8" x14ac:dyDescent="0.2">
      <c r="A2065" t="str">
        <f t="shared" si="33"/>
        <v>RCD01Jervaulx</v>
      </c>
      <c r="B2065" t="s">
        <v>105</v>
      </c>
      <c r="C2065" t="s">
        <v>10152</v>
      </c>
      <c r="D2065" t="s">
        <v>1065</v>
      </c>
      <c r="E2065" t="s">
        <v>1066</v>
      </c>
      <c r="F2065" t="s">
        <v>10157</v>
      </c>
      <c r="G2065" s="11"/>
      <c r="H2065" s="11"/>
    </row>
    <row r="2066" spans="1:8" x14ac:dyDescent="0.2">
      <c r="A2066" t="str">
        <f t="shared" si="33"/>
        <v>RCD01Littondale</v>
      </c>
      <c r="B2066" t="s">
        <v>105</v>
      </c>
      <c r="C2066" t="s">
        <v>10152</v>
      </c>
      <c r="D2066" t="s">
        <v>1065</v>
      </c>
      <c r="E2066" t="s">
        <v>1066</v>
      </c>
      <c r="F2066" t="s">
        <v>10158</v>
      </c>
      <c r="G2066" s="11"/>
      <c r="H2066" s="12"/>
    </row>
    <row r="2067" spans="1:8" x14ac:dyDescent="0.2">
      <c r="A2067" t="str">
        <f t="shared" si="33"/>
        <v>RCD01Maternity Total</v>
      </c>
      <c r="B2067" t="s">
        <v>105</v>
      </c>
      <c r="C2067" t="s">
        <v>10152</v>
      </c>
      <c r="D2067" t="s">
        <v>1065</v>
      </c>
      <c r="E2067" t="s">
        <v>1066</v>
      </c>
      <c r="F2067" t="s">
        <v>10159</v>
      </c>
      <c r="G2067" s="11"/>
      <c r="H2067" s="11"/>
    </row>
    <row r="2068" spans="1:8" x14ac:dyDescent="0.2">
      <c r="A2068" t="str">
        <f t="shared" si="33"/>
        <v>RCD01Medical Assessment Unit</v>
      </c>
      <c r="B2068" t="s">
        <v>105</v>
      </c>
      <c r="C2068" t="s">
        <v>10152</v>
      </c>
      <c r="D2068" t="s">
        <v>1065</v>
      </c>
      <c r="E2068" t="s">
        <v>1066</v>
      </c>
      <c r="F2068" t="s">
        <v>10160</v>
      </c>
      <c r="G2068" s="11"/>
      <c r="H2068" s="12"/>
    </row>
    <row r="2069" spans="1:8" x14ac:dyDescent="0.2">
      <c r="A2069" t="str">
        <f t="shared" si="33"/>
        <v>RCD01Medical Short Stay</v>
      </c>
      <c r="B2069" t="s">
        <v>105</v>
      </c>
      <c r="C2069" t="s">
        <v>10152</v>
      </c>
      <c r="D2069" t="s">
        <v>1065</v>
      </c>
      <c r="E2069" t="s">
        <v>1066</v>
      </c>
      <c r="F2069" t="s">
        <v>10161</v>
      </c>
      <c r="G2069" s="11"/>
      <c r="H2069" s="11"/>
    </row>
    <row r="2070" spans="1:8" x14ac:dyDescent="0.2">
      <c r="A2070" t="str">
        <f t="shared" si="33"/>
        <v>RCD01Nidderdale</v>
      </c>
      <c r="B2070" t="s">
        <v>105</v>
      </c>
      <c r="C2070" t="s">
        <v>10152</v>
      </c>
      <c r="D2070" t="s">
        <v>1065</v>
      </c>
      <c r="E2070" t="s">
        <v>1066</v>
      </c>
      <c r="F2070" t="s">
        <v>10162</v>
      </c>
      <c r="G2070" s="11"/>
      <c r="H2070" s="11"/>
    </row>
    <row r="2071" spans="1:8" x14ac:dyDescent="0.2">
      <c r="A2071" t="str">
        <f t="shared" si="33"/>
        <v>RCD01Oakdale</v>
      </c>
      <c r="B2071" t="s">
        <v>105</v>
      </c>
      <c r="C2071" t="s">
        <v>10152</v>
      </c>
      <c r="D2071" t="s">
        <v>1065</v>
      </c>
      <c r="E2071" t="s">
        <v>1066</v>
      </c>
      <c r="F2071" t="s">
        <v>10163</v>
      </c>
      <c r="G2071" s="11"/>
      <c r="H2071" s="11"/>
    </row>
    <row r="2072" spans="1:8" x14ac:dyDescent="0.2">
      <c r="A2072" t="str">
        <f t="shared" si="33"/>
        <v>RCD01Special Care Baby Unit</v>
      </c>
      <c r="B2072" t="s">
        <v>105</v>
      </c>
      <c r="C2072" t="s">
        <v>10152</v>
      </c>
      <c r="D2072" t="s">
        <v>1065</v>
      </c>
      <c r="E2072" t="s">
        <v>1066</v>
      </c>
      <c r="F2072" t="s">
        <v>9150</v>
      </c>
      <c r="G2072" s="11" t="s">
        <v>10223</v>
      </c>
      <c r="H2072" s="11">
        <v>43777</v>
      </c>
    </row>
    <row r="2073" spans="1:8" x14ac:dyDescent="0.2">
      <c r="A2073" t="str">
        <f t="shared" si="33"/>
        <v>RCD01Wensleydale</v>
      </c>
      <c r="B2073" t="s">
        <v>105</v>
      </c>
      <c r="C2073" t="s">
        <v>10152</v>
      </c>
      <c r="D2073" t="s">
        <v>1065</v>
      </c>
      <c r="E2073" t="s">
        <v>1066</v>
      </c>
      <c r="F2073" t="s">
        <v>10164</v>
      </c>
      <c r="G2073" s="11"/>
      <c r="H2073" s="11"/>
    </row>
    <row r="2074" spans="1:8" x14ac:dyDescent="0.2">
      <c r="A2074" t="str">
        <f t="shared" si="33"/>
        <v>RCD01Woodlands</v>
      </c>
      <c r="B2074" t="s">
        <v>105</v>
      </c>
      <c r="C2074" t="s">
        <v>10152</v>
      </c>
      <c r="D2074" t="s">
        <v>1065</v>
      </c>
      <c r="E2074" t="s">
        <v>1066</v>
      </c>
      <c r="F2074" t="s">
        <v>10165</v>
      </c>
      <c r="G2074" s="11"/>
      <c r="H2074" s="11"/>
    </row>
    <row r="2075" spans="1:8" x14ac:dyDescent="0.2">
      <c r="A2075" t="str">
        <f t="shared" si="33"/>
        <v>RCD08Lascelles</v>
      </c>
      <c r="B2075" t="s">
        <v>105</v>
      </c>
      <c r="C2075" t="s">
        <v>10152</v>
      </c>
      <c r="D2075" t="s">
        <v>1071</v>
      </c>
      <c r="E2075" t="s">
        <v>1072</v>
      </c>
      <c r="F2075" t="s">
        <v>10166</v>
      </c>
      <c r="G2075" s="11"/>
      <c r="H2075" s="11"/>
    </row>
    <row r="2076" spans="1:8" x14ac:dyDescent="0.2">
      <c r="A2076" t="str">
        <f t="shared" si="33"/>
        <v>RCD02Trinity</v>
      </c>
      <c r="B2076" t="s">
        <v>105</v>
      </c>
      <c r="C2076" t="s">
        <v>10152</v>
      </c>
      <c r="D2076" t="s">
        <v>1073</v>
      </c>
      <c r="E2076" t="s">
        <v>1074</v>
      </c>
      <c r="F2076" t="s">
        <v>10167</v>
      </c>
      <c r="G2076" s="11"/>
      <c r="H2076" s="11"/>
    </row>
    <row r="2077" spans="1:8" x14ac:dyDescent="0.2">
      <c r="A2077" t="str">
        <f t="shared" si="33"/>
        <v>RY407Danesbury</v>
      </c>
      <c r="B2077" t="s">
        <v>106</v>
      </c>
      <c r="C2077" t="s">
        <v>10168</v>
      </c>
      <c r="D2077" t="s">
        <v>7478</v>
      </c>
      <c r="E2077" t="s">
        <v>7479</v>
      </c>
      <c r="F2077" t="s">
        <v>10169</v>
      </c>
      <c r="G2077" s="11"/>
      <c r="H2077" s="11"/>
    </row>
    <row r="2078" spans="1:8" x14ac:dyDescent="0.2">
      <c r="A2078" t="str">
        <f t="shared" si="33"/>
        <v>RY414Simpson</v>
      </c>
      <c r="B2078" t="s">
        <v>106</v>
      </c>
      <c r="C2078" t="s">
        <v>10168</v>
      </c>
      <c r="D2078" t="s">
        <v>7485</v>
      </c>
      <c r="E2078" t="s">
        <v>5352</v>
      </c>
      <c r="F2078" t="s">
        <v>10170</v>
      </c>
      <c r="G2078" s="11"/>
      <c r="H2078" s="11"/>
    </row>
    <row r="2079" spans="1:8" x14ac:dyDescent="0.2">
      <c r="A2079" t="str">
        <f t="shared" si="33"/>
        <v>RY414St Peters Ward</v>
      </c>
      <c r="B2079" t="s">
        <v>106</v>
      </c>
      <c r="C2079" t="s">
        <v>10168</v>
      </c>
      <c r="D2079" t="s">
        <v>7485</v>
      </c>
      <c r="E2079" t="s">
        <v>5352</v>
      </c>
      <c r="F2079" t="s">
        <v>10171</v>
      </c>
      <c r="G2079" s="11"/>
      <c r="H2079" s="11"/>
    </row>
    <row r="2080" spans="1:8" x14ac:dyDescent="0.2">
      <c r="A2080" t="str">
        <f t="shared" si="33"/>
        <v>RY409Cambridge/Oxford Ward</v>
      </c>
      <c r="B2080" t="s">
        <v>106</v>
      </c>
      <c r="C2080" t="s">
        <v>10168</v>
      </c>
      <c r="D2080" t="s">
        <v>7487</v>
      </c>
      <c r="E2080" t="s">
        <v>7488</v>
      </c>
      <c r="F2080" t="s">
        <v>10172</v>
      </c>
      <c r="G2080" s="11"/>
      <c r="H2080" s="11"/>
    </row>
    <row r="2081" spans="1:8" x14ac:dyDescent="0.2">
      <c r="A2081" t="str">
        <f t="shared" si="33"/>
        <v>RY410Holywell</v>
      </c>
      <c r="B2081" t="s">
        <v>106</v>
      </c>
      <c r="C2081" t="s">
        <v>10168</v>
      </c>
      <c r="D2081" t="s">
        <v>7491</v>
      </c>
      <c r="E2081" t="s">
        <v>7492</v>
      </c>
      <c r="F2081" t="s">
        <v>9118</v>
      </c>
      <c r="G2081" s="11"/>
      <c r="H2081" s="11"/>
    </row>
    <row r="2082" spans="1:8" x14ac:dyDescent="0.2">
      <c r="A2082" t="str">
        <f t="shared" si="33"/>
        <v>RY411Langley</v>
      </c>
      <c r="B2082" t="s">
        <v>106</v>
      </c>
      <c r="C2082" t="s">
        <v>10168</v>
      </c>
      <c r="D2082" t="s">
        <v>7494</v>
      </c>
      <c r="E2082" t="s">
        <v>9117</v>
      </c>
      <c r="F2082" t="s">
        <v>10173</v>
      </c>
      <c r="G2082" s="11"/>
      <c r="H2082" s="11"/>
    </row>
    <row r="2083" spans="1:8" x14ac:dyDescent="0.2">
      <c r="A2083" t="str">
        <f t="shared" si="33"/>
        <v>RY402Oakmere</v>
      </c>
      <c r="B2083" t="s">
        <v>106</v>
      </c>
      <c r="C2083" t="s">
        <v>10168</v>
      </c>
      <c r="D2083" t="s">
        <v>7501</v>
      </c>
      <c r="E2083" t="s">
        <v>7502</v>
      </c>
      <c r="F2083" t="s">
        <v>9120</v>
      </c>
      <c r="G2083" s="11"/>
      <c r="H2083" s="11"/>
    </row>
    <row r="2084" spans="1:8" x14ac:dyDescent="0.2">
      <c r="A2084" t="str">
        <f t="shared" si="33"/>
        <v>RY412Rehab Unit</v>
      </c>
      <c r="B2084" t="s">
        <v>106</v>
      </c>
      <c r="C2084" t="s">
        <v>10168</v>
      </c>
      <c r="D2084" t="s">
        <v>7505</v>
      </c>
      <c r="E2084" t="s">
        <v>5196</v>
      </c>
      <c r="F2084" t="s">
        <v>10174</v>
      </c>
      <c r="G2084" s="11"/>
      <c r="H2084" s="11"/>
    </row>
    <row r="2085" spans="1:8" x14ac:dyDescent="0.2">
      <c r="A2085" t="str">
        <f t="shared" si="33"/>
        <v>RWR79Gainsford House</v>
      </c>
      <c r="B2085" t="s">
        <v>107</v>
      </c>
      <c r="C2085" t="s">
        <v>10175</v>
      </c>
      <c r="D2085" t="s">
        <v>5329</v>
      </c>
      <c r="E2085" t="s">
        <v>5330</v>
      </c>
      <c r="F2085" t="s">
        <v>10176</v>
      </c>
      <c r="G2085" s="11"/>
      <c r="H2085" s="11"/>
    </row>
    <row r="2086" spans="1:8" x14ac:dyDescent="0.2">
      <c r="A2086" t="str">
        <f t="shared" si="33"/>
        <v>RWR78Hampden House</v>
      </c>
      <c r="B2086" t="s">
        <v>107</v>
      </c>
      <c r="C2086" t="s">
        <v>10175</v>
      </c>
      <c r="D2086" t="s">
        <v>5331</v>
      </c>
      <c r="E2086" t="s">
        <v>5332</v>
      </c>
      <c r="F2086" t="s">
        <v>10177</v>
      </c>
      <c r="G2086" s="11"/>
      <c r="H2086" s="11"/>
    </row>
    <row r="2087" spans="1:8" x14ac:dyDescent="0.2">
      <c r="A2087" t="str">
        <f t="shared" si="33"/>
        <v>RWR76Victoria Court</v>
      </c>
      <c r="B2087" t="s">
        <v>107</v>
      </c>
      <c r="C2087" t="s">
        <v>10175</v>
      </c>
      <c r="D2087" t="s">
        <v>5347</v>
      </c>
      <c r="E2087" t="s">
        <v>5348</v>
      </c>
      <c r="F2087" t="s">
        <v>10178</v>
      </c>
      <c r="G2087" s="11"/>
      <c r="H2087" s="12"/>
    </row>
    <row r="2088" spans="1:8" x14ac:dyDescent="0.2">
      <c r="A2088" t="str">
        <f t="shared" si="33"/>
        <v>RWR23Warren Court</v>
      </c>
      <c r="B2088" t="s">
        <v>107</v>
      </c>
      <c r="C2088" t="s">
        <v>10175</v>
      </c>
      <c r="D2088" t="s">
        <v>5349</v>
      </c>
      <c r="E2088" t="s">
        <v>5350</v>
      </c>
      <c r="F2088" t="s">
        <v>10179</v>
      </c>
      <c r="G2088" s="11"/>
      <c r="H2088" s="11"/>
    </row>
    <row r="2089" spans="1:8" x14ac:dyDescent="0.2">
      <c r="A2089" t="str">
        <f t="shared" si="33"/>
        <v>RWR964 Bowlers Green</v>
      </c>
      <c r="B2089" t="s">
        <v>107</v>
      </c>
      <c r="C2089" t="s">
        <v>10175</v>
      </c>
      <c r="D2089" t="s">
        <v>5356</v>
      </c>
      <c r="E2089" t="s">
        <v>5357</v>
      </c>
      <c r="F2089" t="s">
        <v>10180</v>
      </c>
      <c r="G2089" s="11"/>
      <c r="H2089" s="11"/>
    </row>
    <row r="2090" spans="1:8" x14ac:dyDescent="0.2">
      <c r="A2090" t="str">
        <f t="shared" si="33"/>
        <v>RWR96Beech</v>
      </c>
      <c r="B2090" t="s">
        <v>107</v>
      </c>
      <c r="C2090" t="s">
        <v>10175</v>
      </c>
      <c r="D2090" t="s">
        <v>5356</v>
      </c>
      <c r="E2090" t="s">
        <v>5357</v>
      </c>
      <c r="F2090" t="s">
        <v>8455</v>
      </c>
      <c r="G2090" s="11"/>
      <c r="H2090" s="11"/>
    </row>
    <row r="2091" spans="1:8" x14ac:dyDescent="0.2">
      <c r="A2091" t="str">
        <f t="shared" si="33"/>
        <v>RWR96Dove</v>
      </c>
      <c r="B2091" t="s">
        <v>107</v>
      </c>
      <c r="C2091" t="s">
        <v>10175</v>
      </c>
      <c r="D2091" t="s">
        <v>5356</v>
      </c>
      <c r="E2091" t="s">
        <v>5357</v>
      </c>
      <c r="F2091" t="s">
        <v>8701</v>
      </c>
      <c r="G2091" s="11"/>
      <c r="H2091" s="11"/>
    </row>
    <row r="2092" spans="1:8" x14ac:dyDescent="0.2">
      <c r="A2092" t="str">
        <f t="shared" si="33"/>
        <v>RWR96Forest House</v>
      </c>
      <c r="B2092" t="s">
        <v>107</v>
      </c>
      <c r="C2092" t="s">
        <v>10175</v>
      </c>
      <c r="D2092" t="s">
        <v>5356</v>
      </c>
      <c r="E2092" t="s">
        <v>5357</v>
      </c>
      <c r="F2092" t="s">
        <v>10181</v>
      </c>
      <c r="G2092" s="11"/>
      <c r="H2092" s="11"/>
    </row>
    <row r="2093" spans="1:8" x14ac:dyDescent="0.2">
      <c r="A2093" t="str">
        <f t="shared" ref="A2093:A2156" si="34">CONCATENATE(D2093,F2093)</f>
        <v>RWR96Oak</v>
      </c>
      <c r="B2093" t="s">
        <v>107</v>
      </c>
      <c r="C2093" t="s">
        <v>10175</v>
      </c>
      <c r="D2093" t="s">
        <v>5356</v>
      </c>
      <c r="E2093" t="s">
        <v>5357</v>
      </c>
      <c r="F2093" t="s">
        <v>9205</v>
      </c>
      <c r="G2093" s="11"/>
      <c r="H2093" s="11"/>
    </row>
    <row r="2094" spans="1:8" x14ac:dyDescent="0.2">
      <c r="A2094" t="str">
        <f t="shared" si="34"/>
        <v>RWR96Owl</v>
      </c>
      <c r="B2094" t="s">
        <v>107</v>
      </c>
      <c r="C2094" t="s">
        <v>10175</v>
      </c>
      <c r="D2094" t="s">
        <v>5356</v>
      </c>
      <c r="E2094" t="s">
        <v>5357</v>
      </c>
      <c r="F2094" t="s">
        <v>10182</v>
      </c>
      <c r="G2094" s="11"/>
      <c r="H2094" s="12"/>
    </row>
    <row r="2095" spans="1:8" x14ac:dyDescent="0.2">
      <c r="A2095" t="str">
        <f t="shared" si="34"/>
        <v>RWR96Robin</v>
      </c>
      <c r="B2095" t="s">
        <v>107</v>
      </c>
      <c r="C2095" t="s">
        <v>10175</v>
      </c>
      <c r="D2095" t="s">
        <v>5356</v>
      </c>
      <c r="E2095" t="s">
        <v>5357</v>
      </c>
      <c r="F2095" t="s">
        <v>10183</v>
      </c>
      <c r="G2095" s="11"/>
      <c r="H2095" s="11"/>
    </row>
    <row r="2096" spans="1:8" x14ac:dyDescent="0.2">
      <c r="A2096" t="str">
        <f t="shared" si="34"/>
        <v>RWR96SRS</v>
      </c>
      <c r="B2096" t="s">
        <v>107</v>
      </c>
      <c r="C2096" t="s">
        <v>10175</v>
      </c>
      <c r="D2096" t="s">
        <v>5356</v>
      </c>
      <c r="E2096" t="s">
        <v>5357</v>
      </c>
      <c r="F2096" t="s">
        <v>10184</v>
      </c>
      <c r="G2096" s="11"/>
      <c r="H2096" s="11"/>
    </row>
    <row r="2097" spans="1:8" x14ac:dyDescent="0.2">
      <c r="A2097" t="str">
        <f t="shared" si="34"/>
        <v>RWR96Swift</v>
      </c>
      <c r="B2097" t="s">
        <v>107</v>
      </c>
      <c r="C2097" t="s">
        <v>10175</v>
      </c>
      <c r="D2097" t="s">
        <v>5356</v>
      </c>
      <c r="E2097" t="s">
        <v>5357</v>
      </c>
      <c r="F2097" t="s">
        <v>8407</v>
      </c>
      <c r="G2097" s="11" t="s">
        <v>10279</v>
      </c>
      <c r="H2097" s="11">
        <v>43777</v>
      </c>
    </row>
    <row r="2098" spans="1:8" x14ac:dyDescent="0.2">
      <c r="A2098" t="str">
        <f t="shared" si="34"/>
        <v>RWR96Thumbswood</v>
      </c>
      <c r="B2098" t="s">
        <v>107</v>
      </c>
      <c r="C2098" t="s">
        <v>10175</v>
      </c>
      <c r="D2098" t="s">
        <v>5356</v>
      </c>
      <c r="E2098" t="s">
        <v>5357</v>
      </c>
      <c r="F2098" t="s">
        <v>10185</v>
      </c>
      <c r="G2098" s="11"/>
      <c r="H2098" s="11"/>
    </row>
    <row r="2099" spans="1:8" x14ac:dyDescent="0.2">
      <c r="A2099" t="str">
        <f t="shared" si="34"/>
        <v>RWR96Wren</v>
      </c>
      <c r="B2099" t="s">
        <v>107</v>
      </c>
      <c r="C2099" t="s">
        <v>10175</v>
      </c>
      <c r="D2099" t="s">
        <v>5356</v>
      </c>
      <c r="E2099" t="s">
        <v>5357</v>
      </c>
      <c r="F2099" t="s">
        <v>10186</v>
      </c>
      <c r="G2099" s="11"/>
      <c r="H2099" s="11"/>
    </row>
    <row r="2100" spans="1:8" x14ac:dyDescent="0.2">
      <c r="A2100" t="str">
        <f t="shared" si="34"/>
        <v>RWR31Lambourn Grove</v>
      </c>
      <c r="B2100" t="s">
        <v>107</v>
      </c>
      <c r="C2100" t="s">
        <v>10175</v>
      </c>
      <c r="D2100" t="s">
        <v>5358</v>
      </c>
      <c r="E2100" t="s">
        <v>5359</v>
      </c>
      <c r="F2100" t="s">
        <v>10187</v>
      </c>
      <c r="G2100" s="11"/>
      <c r="H2100" s="11"/>
    </row>
    <row r="2101" spans="1:8" x14ac:dyDescent="0.2">
      <c r="A2101" t="str">
        <f t="shared" si="34"/>
        <v>RWRG7Lexden</v>
      </c>
      <c r="B2101" t="s">
        <v>107</v>
      </c>
      <c r="C2101" t="s">
        <v>10175</v>
      </c>
      <c r="D2101" t="s">
        <v>5360</v>
      </c>
      <c r="E2101" t="s">
        <v>5361</v>
      </c>
      <c r="F2101" t="s">
        <v>10188</v>
      </c>
      <c r="G2101" s="11"/>
      <c r="H2101" s="11"/>
    </row>
    <row r="2102" spans="1:8" x14ac:dyDescent="0.2">
      <c r="A2102" t="str">
        <f t="shared" si="34"/>
        <v>RWRF3Astley Court</v>
      </c>
      <c r="B2102" t="s">
        <v>107</v>
      </c>
      <c r="C2102" t="s">
        <v>10175</v>
      </c>
      <c r="D2102" t="s">
        <v>5371</v>
      </c>
      <c r="E2102" t="s">
        <v>5372</v>
      </c>
      <c r="F2102" t="s">
        <v>10189</v>
      </c>
      <c r="G2102" s="11"/>
      <c r="H2102" s="11"/>
    </row>
    <row r="2103" spans="1:8" x14ac:dyDescent="0.2">
      <c r="A2103" t="str">
        <f t="shared" si="34"/>
        <v>RWRF3Broadland Clinic</v>
      </c>
      <c r="B2103" t="s">
        <v>107</v>
      </c>
      <c r="C2103" t="s">
        <v>10175</v>
      </c>
      <c r="D2103" t="s">
        <v>5371</v>
      </c>
      <c r="E2103" t="s">
        <v>5372</v>
      </c>
      <c r="F2103" t="s">
        <v>10190</v>
      </c>
      <c r="G2103" s="11"/>
      <c r="H2103" s="11"/>
    </row>
    <row r="2104" spans="1:8" x14ac:dyDescent="0.2">
      <c r="A2104" t="str">
        <f t="shared" si="34"/>
        <v>RWR32Logandene</v>
      </c>
      <c r="B2104" t="s">
        <v>107</v>
      </c>
      <c r="C2104" t="s">
        <v>10175</v>
      </c>
      <c r="D2104" t="s">
        <v>5375</v>
      </c>
      <c r="E2104" t="s">
        <v>5376</v>
      </c>
      <c r="F2104" t="s">
        <v>10191</v>
      </c>
      <c r="G2104" s="11"/>
      <c r="H2104" s="11"/>
    </row>
    <row r="2105" spans="1:8" x14ac:dyDescent="0.2">
      <c r="A2105" t="str">
        <f t="shared" si="34"/>
        <v>RWR13Albany Lodge</v>
      </c>
      <c r="B2105" t="s">
        <v>107</v>
      </c>
      <c r="C2105" t="s">
        <v>10175</v>
      </c>
      <c r="D2105" t="s">
        <v>5377</v>
      </c>
      <c r="E2105" t="s">
        <v>5378</v>
      </c>
      <c r="F2105" t="s">
        <v>10192</v>
      </c>
      <c r="G2105" s="11" t="s">
        <v>10223</v>
      </c>
      <c r="H2105" s="11">
        <v>43777</v>
      </c>
    </row>
    <row r="2106" spans="1:8" x14ac:dyDescent="0.2">
      <c r="A2106" t="str">
        <f t="shared" si="34"/>
        <v>RWR34Aston</v>
      </c>
      <c r="B2106" t="s">
        <v>107</v>
      </c>
      <c r="C2106" t="s">
        <v>10175</v>
      </c>
      <c r="D2106" t="s">
        <v>5379</v>
      </c>
      <c r="E2106" t="s">
        <v>5380</v>
      </c>
      <c r="F2106" t="s">
        <v>9518</v>
      </c>
      <c r="G2106" s="11" t="s">
        <v>10223</v>
      </c>
      <c r="H2106" s="11">
        <v>43777</v>
      </c>
    </row>
    <row r="2107" spans="1:8" x14ac:dyDescent="0.2">
      <c r="A2107" t="str">
        <f t="shared" si="34"/>
        <v>RWR47Seward Lodge</v>
      </c>
      <c r="B2107" t="s">
        <v>107</v>
      </c>
      <c r="C2107" t="s">
        <v>10175</v>
      </c>
      <c r="D2107" t="s">
        <v>5403</v>
      </c>
      <c r="E2107" t="s">
        <v>5404</v>
      </c>
      <c r="F2107" t="s">
        <v>10193</v>
      </c>
      <c r="G2107" s="11"/>
      <c r="H2107" s="11"/>
    </row>
    <row r="2108" spans="1:8" x14ac:dyDescent="0.2">
      <c r="A2108" t="str">
        <f t="shared" si="34"/>
        <v>RWRG9The Beacon</v>
      </c>
      <c r="B2108" t="s">
        <v>107</v>
      </c>
      <c r="C2108" t="s">
        <v>10175</v>
      </c>
      <c r="D2108" t="s">
        <v>5432</v>
      </c>
      <c r="E2108" t="s">
        <v>5433</v>
      </c>
      <c r="F2108" t="s">
        <v>10194</v>
      </c>
      <c r="G2108" s="11"/>
      <c r="H2108" s="11"/>
    </row>
    <row r="2109" spans="1:8" x14ac:dyDescent="0.2">
      <c r="A2109" t="str">
        <f t="shared" si="34"/>
        <v>RQXM1ACU</v>
      </c>
      <c r="B2109" t="s">
        <v>108</v>
      </c>
      <c r="C2109" t="s">
        <v>10195</v>
      </c>
      <c r="D2109" t="s">
        <v>3027</v>
      </c>
      <c r="E2109" t="s">
        <v>3028</v>
      </c>
      <c r="F2109" t="s">
        <v>8387</v>
      </c>
      <c r="G2109" s="11" t="s">
        <v>10223</v>
      </c>
      <c r="H2109" s="11">
        <v>43777</v>
      </c>
    </row>
    <row r="2110" spans="1:8" x14ac:dyDescent="0.2">
      <c r="A2110" t="str">
        <f t="shared" si="34"/>
        <v>RQXM1Cardiology</v>
      </c>
      <c r="B2110" t="s">
        <v>108</v>
      </c>
      <c r="C2110" t="s">
        <v>10195</v>
      </c>
      <c r="D2110" t="s">
        <v>3027</v>
      </c>
      <c r="E2110" t="s">
        <v>3028</v>
      </c>
      <c r="F2110" t="s">
        <v>10196</v>
      </c>
      <c r="G2110" s="11" t="s">
        <v>10223</v>
      </c>
      <c r="H2110" s="11">
        <v>43777</v>
      </c>
    </row>
    <row r="2111" spans="1:8" x14ac:dyDescent="0.2">
      <c r="A2111" t="str">
        <f t="shared" si="34"/>
        <v>RQXM1ECU</v>
      </c>
      <c r="B2111" t="s">
        <v>108</v>
      </c>
      <c r="C2111" t="s">
        <v>10195</v>
      </c>
      <c r="D2111" t="s">
        <v>3027</v>
      </c>
      <c r="E2111" t="s">
        <v>3028</v>
      </c>
      <c r="F2111" t="s">
        <v>10197</v>
      </c>
      <c r="G2111" s="11"/>
      <c r="H2111" s="11"/>
    </row>
    <row r="2112" spans="1:8" x14ac:dyDescent="0.2">
      <c r="A2112" t="str">
        <f t="shared" si="34"/>
        <v>RQXM1EdithCavell</v>
      </c>
      <c r="B2112" t="s">
        <v>108</v>
      </c>
      <c r="C2112" t="s">
        <v>10195</v>
      </c>
      <c r="D2112" t="s">
        <v>3027</v>
      </c>
      <c r="E2112" t="s">
        <v>3028</v>
      </c>
      <c r="F2112" t="s">
        <v>10198</v>
      </c>
      <c r="G2112" s="11"/>
      <c r="H2112" s="11"/>
    </row>
    <row r="2113" spans="1:8" x14ac:dyDescent="0.2">
      <c r="A2113" t="str">
        <f t="shared" si="34"/>
        <v>RQXM1Graham</v>
      </c>
      <c r="B2113" t="s">
        <v>108</v>
      </c>
      <c r="C2113" t="s">
        <v>10195</v>
      </c>
      <c r="D2113" t="s">
        <v>3027</v>
      </c>
      <c r="E2113" t="s">
        <v>3028</v>
      </c>
      <c r="F2113" t="s">
        <v>10199</v>
      </c>
      <c r="G2113" s="11" t="s">
        <v>10237</v>
      </c>
      <c r="H2113" s="11">
        <v>43777</v>
      </c>
    </row>
    <row r="2114" spans="1:8" x14ac:dyDescent="0.2">
      <c r="A2114" t="str">
        <f t="shared" si="34"/>
        <v>RQXM1ITU</v>
      </c>
      <c r="B2114" t="s">
        <v>108</v>
      </c>
      <c r="C2114" t="s">
        <v>10195</v>
      </c>
      <c r="D2114" t="s">
        <v>3027</v>
      </c>
      <c r="E2114" t="s">
        <v>3028</v>
      </c>
      <c r="F2114" t="s">
        <v>8398</v>
      </c>
      <c r="G2114" s="11"/>
      <c r="H2114" s="11"/>
    </row>
    <row r="2115" spans="1:8" x14ac:dyDescent="0.2">
      <c r="A2115" t="str">
        <f t="shared" si="34"/>
        <v>RQXM1Lamb</v>
      </c>
      <c r="B2115" t="s">
        <v>108</v>
      </c>
      <c r="C2115" t="s">
        <v>10195</v>
      </c>
      <c r="D2115" t="s">
        <v>3027</v>
      </c>
      <c r="E2115" t="s">
        <v>3028</v>
      </c>
      <c r="F2115" t="s">
        <v>10200</v>
      </c>
      <c r="G2115" s="11"/>
      <c r="H2115" s="11"/>
    </row>
    <row r="2116" spans="1:8" x14ac:dyDescent="0.2">
      <c r="A2116" t="str">
        <f t="shared" si="34"/>
        <v>RQXM1Lloyd</v>
      </c>
      <c r="B2116" t="s">
        <v>108</v>
      </c>
      <c r="C2116" t="s">
        <v>10195</v>
      </c>
      <c r="D2116" t="s">
        <v>3027</v>
      </c>
      <c r="E2116" t="s">
        <v>3028</v>
      </c>
      <c r="F2116" t="s">
        <v>10201</v>
      </c>
      <c r="G2116" s="11"/>
      <c r="H2116" s="11"/>
    </row>
    <row r="2117" spans="1:8" x14ac:dyDescent="0.2">
      <c r="A2117" t="str">
        <f t="shared" si="34"/>
        <v>RQXM1MSNH</v>
      </c>
      <c r="B2117" t="s">
        <v>108</v>
      </c>
      <c r="C2117" t="s">
        <v>10195</v>
      </c>
      <c r="D2117" t="s">
        <v>3027</v>
      </c>
      <c r="E2117" t="s">
        <v>3028</v>
      </c>
      <c r="F2117" t="s">
        <v>10202</v>
      </c>
      <c r="G2117" s="11"/>
      <c r="H2117" s="11"/>
    </row>
    <row r="2118" spans="1:8" x14ac:dyDescent="0.2">
      <c r="A2118" t="str">
        <f t="shared" si="34"/>
        <v>RQXM1NICU</v>
      </c>
      <c r="B2118" t="s">
        <v>108</v>
      </c>
      <c r="C2118" t="s">
        <v>10195</v>
      </c>
      <c r="D2118" t="s">
        <v>3027</v>
      </c>
      <c r="E2118" t="s">
        <v>3028</v>
      </c>
      <c r="F2118" t="s">
        <v>8404</v>
      </c>
      <c r="G2118" s="11" t="s">
        <v>10223</v>
      </c>
      <c r="H2118" s="11">
        <v>43777</v>
      </c>
    </row>
    <row r="2119" spans="1:8" x14ac:dyDescent="0.2">
      <c r="A2119" t="str">
        <f t="shared" si="34"/>
        <v>RQXM1Ortho2012</v>
      </c>
      <c r="B2119" t="s">
        <v>108</v>
      </c>
      <c r="C2119" t="s">
        <v>10195</v>
      </c>
      <c r="D2119" t="s">
        <v>3027</v>
      </c>
      <c r="E2119" t="s">
        <v>3028</v>
      </c>
      <c r="F2119" t="s">
        <v>10203</v>
      </c>
      <c r="G2119" s="11" t="s">
        <v>10223</v>
      </c>
      <c r="H2119" s="11">
        <v>43777</v>
      </c>
    </row>
    <row r="2120" spans="1:8" x14ac:dyDescent="0.2">
      <c r="A2120" t="str">
        <f t="shared" si="34"/>
        <v>RQXM1Priestley</v>
      </c>
      <c r="B2120" t="s">
        <v>108</v>
      </c>
      <c r="C2120" t="s">
        <v>10195</v>
      </c>
      <c r="D2120" t="s">
        <v>3027</v>
      </c>
      <c r="E2120" t="s">
        <v>3028</v>
      </c>
      <c r="F2120" t="s">
        <v>10204</v>
      </c>
      <c r="G2120" s="11"/>
      <c r="H2120" s="11"/>
    </row>
    <row r="2121" spans="1:8" x14ac:dyDescent="0.2">
      <c r="A2121" t="str">
        <f t="shared" si="34"/>
        <v>RQXM1RNRU</v>
      </c>
      <c r="B2121" t="s">
        <v>108</v>
      </c>
      <c r="C2121" t="s">
        <v>10195</v>
      </c>
      <c r="D2121" t="s">
        <v>3027</v>
      </c>
      <c r="E2121" t="s">
        <v>3028</v>
      </c>
      <c r="F2121" t="s">
        <v>10205</v>
      </c>
      <c r="G2121" s="11"/>
      <c r="H2121" s="11"/>
    </row>
    <row r="2122" spans="1:8" x14ac:dyDescent="0.2">
      <c r="A2122" t="str">
        <f t="shared" si="34"/>
        <v>RQXM1Starlight</v>
      </c>
      <c r="B2122" t="s">
        <v>108</v>
      </c>
      <c r="C2122" t="s">
        <v>10195</v>
      </c>
      <c r="D2122" t="s">
        <v>3027</v>
      </c>
      <c r="E2122" t="s">
        <v>3028</v>
      </c>
      <c r="F2122" t="s">
        <v>9151</v>
      </c>
      <c r="G2122" s="11"/>
      <c r="H2122" s="11"/>
    </row>
    <row r="2123" spans="1:8" x14ac:dyDescent="0.2">
      <c r="A2123" t="str">
        <f t="shared" si="34"/>
        <v>RQXM1Templar</v>
      </c>
      <c r="B2123" t="s">
        <v>108</v>
      </c>
      <c r="C2123" t="s">
        <v>10195</v>
      </c>
      <c r="D2123" t="s">
        <v>3027</v>
      </c>
      <c r="E2123" t="s">
        <v>3028</v>
      </c>
      <c r="F2123" t="s">
        <v>10206</v>
      </c>
      <c r="G2123" s="11"/>
      <c r="H2123" s="11"/>
    </row>
    <row r="2124" spans="1:8" x14ac:dyDescent="0.2">
      <c r="A2124" t="str">
        <f t="shared" si="34"/>
        <v>RQXM1ThomasAudley</v>
      </c>
      <c r="B2124" t="s">
        <v>108</v>
      </c>
      <c r="C2124" t="s">
        <v>10195</v>
      </c>
      <c r="D2124" t="s">
        <v>3027</v>
      </c>
      <c r="E2124" t="s">
        <v>3028</v>
      </c>
      <c r="F2124" t="s">
        <v>10207</v>
      </c>
      <c r="G2124" s="11"/>
      <c r="H2124" s="11"/>
    </row>
    <row r="2125" spans="1:8" x14ac:dyDescent="0.2">
      <c r="A2125" t="str">
        <f t="shared" si="34"/>
        <v>RY902Pamela Bryant</v>
      </c>
      <c r="B2125" t="s">
        <v>109</v>
      </c>
      <c r="C2125" t="s">
        <v>10208</v>
      </c>
      <c r="D2125" t="s">
        <v>7824</v>
      </c>
      <c r="E2125" t="s">
        <v>3004</v>
      </c>
      <c r="F2125" t="s">
        <v>10209</v>
      </c>
      <c r="G2125" s="11"/>
      <c r="H2125" s="11"/>
    </row>
    <row r="2126" spans="1:8" x14ac:dyDescent="0.2">
      <c r="A2126" t="str">
        <f t="shared" si="34"/>
        <v>RWA16C07</v>
      </c>
      <c r="B2126" t="s">
        <v>110</v>
      </c>
      <c r="C2126" t="s">
        <v>10210</v>
      </c>
      <c r="D2126" t="s">
        <v>5137</v>
      </c>
      <c r="E2126" t="s">
        <v>5138</v>
      </c>
      <c r="F2126" t="s">
        <v>10211</v>
      </c>
      <c r="G2126" s="11"/>
      <c r="H2126" s="11"/>
    </row>
    <row r="2127" spans="1:8" x14ac:dyDescent="0.2">
      <c r="A2127" t="str">
        <f t="shared" si="34"/>
        <v>RWA16C10</v>
      </c>
      <c r="B2127" t="s">
        <v>110</v>
      </c>
      <c r="C2127" t="s">
        <v>10210</v>
      </c>
      <c r="D2127" t="s">
        <v>5137</v>
      </c>
      <c r="E2127" t="s">
        <v>5138</v>
      </c>
      <c r="F2127" t="s">
        <v>8984</v>
      </c>
      <c r="G2127" s="11"/>
      <c r="H2127" s="11"/>
    </row>
    <row r="2128" spans="1:8" x14ac:dyDescent="0.2">
      <c r="A2128" t="str">
        <f t="shared" si="34"/>
        <v>RWA16C11</v>
      </c>
      <c r="B2128" t="s">
        <v>110</v>
      </c>
      <c r="C2128" t="s">
        <v>10210</v>
      </c>
      <c r="D2128" t="s">
        <v>5137</v>
      </c>
      <c r="E2128" t="s">
        <v>5138</v>
      </c>
      <c r="F2128" t="s">
        <v>9591</v>
      </c>
      <c r="G2128" s="11"/>
      <c r="H2128" s="11"/>
    </row>
    <row r="2129" spans="1:8" x14ac:dyDescent="0.2">
      <c r="A2129" t="str">
        <f t="shared" si="34"/>
        <v>RWA16C12</v>
      </c>
      <c r="B2129" t="s">
        <v>110</v>
      </c>
      <c r="C2129" t="s">
        <v>10210</v>
      </c>
      <c r="D2129" t="s">
        <v>5137</v>
      </c>
      <c r="E2129" t="s">
        <v>5138</v>
      </c>
      <c r="F2129" t="s">
        <v>10212</v>
      </c>
      <c r="G2129" s="11"/>
      <c r="H2129" s="11"/>
    </row>
    <row r="2130" spans="1:8" x14ac:dyDescent="0.2">
      <c r="A2130" t="str">
        <f t="shared" si="34"/>
        <v>RWA16C14</v>
      </c>
      <c r="B2130" t="s">
        <v>110</v>
      </c>
      <c r="C2130" t="s">
        <v>10210</v>
      </c>
      <c r="D2130" t="s">
        <v>5137</v>
      </c>
      <c r="E2130" t="s">
        <v>5138</v>
      </c>
      <c r="F2130" t="s">
        <v>10213</v>
      </c>
      <c r="G2130" s="11"/>
      <c r="H2130" s="11"/>
    </row>
    <row r="2131" spans="1:8" x14ac:dyDescent="0.2">
      <c r="A2131" t="str">
        <f t="shared" si="34"/>
        <v>RWA16C15</v>
      </c>
      <c r="B2131" t="s">
        <v>110</v>
      </c>
      <c r="C2131" t="s">
        <v>10210</v>
      </c>
      <c r="D2131" t="s">
        <v>5137</v>
      </c>
      <c r="E2131" t="s">
        <v>5138</v>
      </c>
      <c r="F2131" t="s">
        <v>10214</v>
      </c>
      <c r="G2131" s="11"/>
      <c r="H2131" s="11"/>
    </row>
    <row r="2132" spans="1:8" x14ac:dyDescent="0.2">
      <c r="A2132" t="str">
        <f t="shared" si="34"/>
        <v>RWA16C16</v>
      </c>
      <c r="B2132" t="s">
        <v>110</v>
      </c>
      <c r="C2132" t="s">
        <v>10210</v>
      </c>
      <c r="D2132" t="s">
        <v>5137</v>
      </c>
      <c r="E2132" t="s">
        <v>5138</v>
      </c>
      <c r="F2132" t="s">
        <v>10215</v>
      </c>
      <c r="G2132" s="11"/>
      <c r="H2132" s="11"/>
    </row>
    <row r="2133" spans="1:8" x14ac:dyDescent="0.2">
      <c r="A2133" t="str">
        <f t="shared" si="34"/>
        <v>RWA16C16A</v>
      </c>
      <c r="B2133" t="s">
        <v>110</v>
      </c>
      <c r="C2133" t="s">
        <v>10210</v>
      </c>
      <c r="D2133" t="s">
        <v>5137</v>
      </c>
      <c r="E2133" t="s">
        <v>5138</v>
      </c>
      <c r="F2133" t="s">
        <v>10216</v>
      </c>
      <c r="G2133" s="11"/>
      <c r="H2133" s="11"/>
    </row>
    <row r="2134" spans="1:8" x14ac:dyDescent="0.2">
      <c r="A2134" t="str">
        <f t="shared" si="34"/>
        <v>RWA16C18</v>
      </c>
      <c r="B2134" t="s">
        <v>110</v>
      </c>
      <c r="C2134" t="s">
        <v>10210</v>
      </c>
      <c r="D2134" t="s">
        <v>5137</v>
      </c>
      <c r="E2134" t="s">
        <v>5138</v>
      </c>
      <c r="F2134" t="s">
        <v>10217</v>
      </c>
      <c r="G2134" s="11"/>
      <c r="H2134" s="11"/>
    </row>
    <row r="2135" spans="1:8" x14ac:dyDescent="0.2">
      <c r="A2135" t="str">
        <f t="shared" si="34"/>
        <v>RWA16C19</v>
      </c>
      <c r="B2135" t="s">
        <v>110</v>
      </c>
      <c r="C2135" t="s">
        <v>10210</v>
      </c>
      <c r="D2135" t="s">
        <v>5137</v>
      </c>
      <c r="E2135" t="s">
        <v>5138</v>
      </c>
      <c r="F2135" t="s">
        <v>10218</v>
      </c>
      <c r="G2135" s="11"/>
      <c r="H2135" s="11"/>
    </row>
    <row r="2136" spans="1:8" x14ac:dyDescent="0.2">
      <c r="A2136" t="str">
        <f t="shared" si="34"/>
        <v>RWA16C2</v>
      </c>
      <c r="B2136" t="s">
        <v>110</v>
      </c>
      <c r="C2136" t="s">
        <v>10210</v>
      </c>
      <c r="D2136" t="s">
        <v>5137</v>
      </c>
      <c r="E2136" t="s">
        <v>5138</v>
      </c>
      <c r="F2136" t="s">
        <v>8985</v>
      </c>
      <c r="G2136" s="11"/>
      <c r="H2136" s="11"/>
    </row>
    <row r="2137" spans="1:8" x14ac:dyDescent="0.2">
      <c r="A2137" t="str">
        <f t="shared" si="34"/>
        <v>RWA16C20</v>
      </c>
      <c r="B2137" t="s">
        <v>110</v>
      </c>
      <c r="C2137" t="s">
        <v>10210</v>
      </c>
      <c r="D2137" t="s">
        <v>5137</v>
      </c>
      <c r="E2137" t="s">
        <v>5138</v>
      </c>
      <c r="F2137" t="s">
        <v>10219</v>
      </c>
      <c r="G2137" s="11"/>
      <c r="H2137" s="11"/>
    </row>
    <row r="2138" spans="1:8" x14ac:dyDescent="0.2">
      <c r="A2138" t="str">
        <f t="shared" si="34"/>
        <v>RWA16C21</v>
      </c>
      <c r="B2138" t="s">
        <v>110</v>
      </c>
      <c r="C2138" t="s">
        <v>10210</v>
      </c>
      <c r="D2138" t="s">
        <v>5137</v>
      </c>
      <c r="E2138" t="s">
        <v>5138</v>
      </c>
      <c r="F2138" t="s">
        <v>10220</v>
      </c>
      <c r="G2138" s="11"/>
      <c r="H2138" s="11"/>
    </row>
    <row r="2139" spans="1:8" x14ac:dyDescent="0.2">
      <c r="A2139" t="str">
        <f t="shared" si="34"/>
        <v>RWA16C22</v>
      </c>
      <c r="B2139" t="s">
        <v>110</v>
      </c>
      <c r="C2139" t="s">
        <v>10210</v>
      </c>
      <c r="D2139" t="s">
        <v>5137</v>
      </c>
      <c r="E2139" t="s">
        <v>5138</v>
      </c>
      <c r="F2139" t="s">
        <v>9596</v>
      </c>
      <c r="G2139" s="11"/>
      <c r="H2139" s="11"/>
    </row>
    <row r="2140" spans="1:8" x14ac:dyDescent="0.2">
      <c r="A2140" t="str">
        <f t="shared" si="34"/>
        <v>RWA16C26</v>
      </c>
      <c r="B2140" t="s">
        <v>110</v>
      </c>
      <c r="C2140" t="s">
        <v>10210</v>
      </c>
      <c r="D2140" t="s">
        <v>5137</v>
      </c>
      <c r="E2140" t="s">
        <v>5138</v>
      </c>
      <c r="F2140" t="s">
        <v>10221</v>
      </c>
      <c r="G2140" s="11"/>
      <c r="H2140" s="11"/>
    </row>
    <row r="2141" spans="1:8" x14ac:dyDescent="0.2">
      <c r="A2141" t="str">
        <f t="shared" si="34"/>
        <v>RWA16C27</v>
      </c>
      <c r="B2141" t="s">
        <v>110</v>
      </c>
      <c r="C2141" t="s">
        <v>10210</v>
      </c>
      <c r="D2141" t="s">
        <v>5137</v>
      </c>
      <c r="E2141" t="s">
        <v>5138</v>
      </c>
      <c r="F2141" t="s">
        <v>8718</v>
      </c>
      <c r="G2141" s="11"/>
      <c r="H2141" s="11"/>
    </row>
    <row r="2142" spans="1:8" x14ac:dyDescent="0.2">
      <c r="A2142" t="str">
        <f t="shared" si="34"/>
        <v>RWA16C28 /CMU</v>
      </c>
      <c r="B2142" t="s">
        <v>110</v>
      </c>
      <c r="C2142" t="s">
        <v>10210</v>
      </c>
      <c r="D2142" t="s">
        <v>5137</v>
      </c>
      <c r="E2142" t="s">
        <v>5138</v>
      </c>
      <c r="F2142" t="s">
        <v>10222</v>
      </c>
      <c r="G2142" s="11"/>
      <c r="H2142" s="11"/>
    </row>
    <row r="2143" spans="1:8" x14ac:dyDescent="0.2">
      <c r="A2143" t="str">
        <f t="shared" si="34"/>
        <v>RWA16C29</v>
      </c>
      <c r="B2143" t="s">
        <v>110</v>
      </c>
      <c r="C2143" t="s">
        <v>10210</v>
      </c>
      <c r="D2143" t="s">
        <v>5137</v>
      </c>
      <c r="E2143" t="s">
        <v>5138</v>
      </c>
      <c r="F2143" t="s">
        <v>10224</v>
      </c>
      <c r="G2143" s="11"/>
      <c r="H2143" s="11"/>
    </row>
    <row r="2144" spans="1:8" x14ac:dyDescent="0.2">
      <c r="A2144" t="str">
        <f t="shared" si="34"/>
        <v>RWA16C30</v>
      </c>
      <c r="B2144" t="s">
        <v>110</v>
      </c>
      <c r="C2144" t="s">
        <v>10210</v>
      </c>
      <c r="D2144" t="s">
        <v>5137</v>
      </c>
      <c r="E2144" t="s">
        <v>5138</v>
      </c>
      <c r="F2144" t="s">
        <v>10225</v>
      </c>
      <c r="G2144" s="11"/>
      <c r="H2144" s="11"/>
    </row>
    <row r="2145" spans="1:8" x14ac:dyDescent="0.2">
      <c r="A2145" t="str">
        <f t="shared" si="34"/>
        <v>RWA16C31</v>
      </c>
      <c r="B2145" t="s">
        <v>110</v>
      </c>
      <c r="C2145" t="s">
        <v>10210</v>
      </c>
      <c r="D2145" t="s">
        <v>5137</v>
      </c>
      <c r="E2145" t="s">
        <v>5138</v>
      </c>
      <c r="F2145" t="s">
        <v>10226</v>
      </c>
      <c r="G2145" s="11"/>
      <c r="H2145" s="11"/>
    </row>
    <row r="2146" spans="1:8" x14ac:dyDescent="0.2">
      <c r="A2146" t="str">
        <f t="shared" si="34"/>
        <v>RWA16C32</v>
      </c>
      <c r="B2146" t="s">
        <v>110</v>
      </c>
      <c r="C2146" t="s">
        <v>10210</v>
      </c>
      <c r="D2146" t="s">
        <v>5137</v>
      </c>
      <c r="E2146" t="s">
        <v>5138</v>
      </c>
      <c r="F2146" t="s">
        <v>10227</v>
      </c>
      <c r="G2146" s="11"/>
      <c r="H2146" s="11"/>
    </row>
    <row r="2147" spans="1:8" x14ac:dyDescent="0.2">
      <c r="A2147" t="str">
        <f t="shared" si="34"/>
        <v>RWA16C33</v>
      </c>
      <c r="B2147" t="s">
        <v>110</v>
      </c>
      <c r="C2147" t="s">
        <v>10210</v>
      </c>
      <c r="D2147" t="s">
        <v>5137</v>
      </c>
      <c r="E2147" t="s">
        <v>5138</v>
      </c>
      <c r="F2147" t="s">
        <v>10228</v>
      </c>
      <c r="G2147" s="11"/>
      <c r="H2147" s="11"/>
    </row>
    <row r="2148" spans="1:8" x14ac:dyDescent="0.2">
      <c r="A2148" t="str">
        <f t="shared" si="34"/>
        <v>RWA16C6</v>
      </c>
      <c r="B2148" t="s">
        <v>110</v>
      </c>
      <c r="C2148" t="s">
        <v>10210</v>
      </c>
      <c r="D2148" t="s">
        <v>5137</v>
      </c>
      <c r="E2148" t="s">
        <v>5138</v>
      </c>
      <c r="F2148" t="s">
        <v>8989</v>
      </c>
      <c r="G2148" s="11"/>
      <c r="H2148" s="11"/>
    </row>
    <row r="2149" spans="1:8" x14ac:dyDescent="0.2">
      <c r="A2149" t="str">
        <f t="shared" si="34"/>
        <v>RWA16C7</v>
      </c>
      <c r="B2149" t="s">
        <v>110</v>
      </c>
      <c r="C2149" t="s">
        <v>10210</v>
      </c>
      <c r="D2149" t="s">
        <v>5137</v>
      </c>
      <c r="E2149" t="s">
        <v>5138</v>
      </c>
      <c r="F2149" t="s">
        <v>8990</v>
      </c>
      <c r="G2149" s="11"/>
      <c r="H2149" s="11"/>
    </row>
    <row r="2150" spans="1:8" x14ac:dyDescent="0.2">
      <c r="A2150" t="str">
        <f t="shared" si="34"/>
        <v>RWA16C8</v>
      </c>
      <c r="B2150" t="s">
        <v>110</v>
      </c>
      <c r="C2150" t="s">
        <v>10210</v>
      </c>
      <c r="D2150" t="s">
        <v>5137</v>
      </c>
      <c r="E2150" t="s">
        <v>5138</v>
      </c>
      <c r="F2150" t="s">
        <v>8991</v>
      </c>
      <c r="G2150" s="11"/>
      <c r="H2150" s="11"/>
    </row>
    <row r="2151" spans="1:8" x14ac:dyDescent="0.2">
      <c r="A2151" t="str">
        <f t="shared" si="34"/>
        <v>RWA16C9</v>
      </c>
      <c r="B2151" t="s">
        <v>110</v>
      </c>
      <c r="C2151" t="s">
        <v>10210</v>
      </c>
      <c r="D2151" t="s">
        <v>5137</v>
      </c>
      <c r="E2151" t="s">
        <v>5138</v>
      </c>
      <c r="F2151" t="s">
        <v>8992</v>
      </c>
      <c r="G2151" s="11"/>
      <c r="H2151" s="11"/>
    </row>
    <row r="2152" spans="1:8" x14ac:dyDescent="0.2">
      <c r="A2152" t="str">
        <f t="shared" si="34"/>
        <v>RWA16CCAU</v>
      </c>
      <c r="B2152" t="s">
        <v>110</v>
      </c>
      <c r="C2152" t="s">
        <v>10210</v>
      </c>
      <c r="D2152" t="s">
        <v>5137</v>
      </c>
      <c r="E2152" t="s">
        <v>5138</v>
      </c>
      <c r="F2152" t="s">
        <v>10229</v>
      </c>
      <c r="G2152" s="11"/>
      <c r="H2152" s="12"/>
    </row>
    <row r="2153" spans="1:8" x14ac:dyDescent="0.2">
      <c r="A2153" t="str">
        <f t="shared" si="34"/>
        <v>RWA16CCD5</v>
      </c>
      <c r="B2153" t="s">
        <v>110</v>
      </c>
      <c r="C2153" t="s">
        <v>10210</v>
      </c>
      <c r="D2153" t="s">
        <v>5137</v>
      </c>
      <c r="E2153" t="s">
        <v>5138</v>
      </c>
      <c r="F2153" t="s">
        <v>10230</v>
      </c>
      <c r="G2153" s="11"/>
      <c r="H2153" s="11"/>
    </row>
    <row r="2154" spans="1:8" x14ac:dyDescent="0.2">
      <c r="A2154" t="str">
        <f t="shared" si="34"/>
        <v>RWA16CCDC</v>
      </c>
      <c r="B2154" t="s">
        <v>110</v>
      </c>
      <c r="C2154" t="s">
        <v>10210</v>
      </c>
      <c r="D2154" t="s">
        <v>5137</v>
      </c>
      <c r="E2154" t="s">
        <v>5138</v>
      </c>
      <c r="F2154" t="s">
        <v>10231</v>
      </c>
      <c r="G2154" s="11"/>
      <c r="H2154" s="11"/>
    </row>
    <row r="2155" spans="1:8" x14ac:dyDescent="0.2">
      <c r="A2155" t="str">
        <f t="shared" si="34"/>
        <v>RWA16CCMU</v>
      </c>
      <c r="B2155" t="s">
        <v>110</v>
      </c>
      <c r="C2155" t="s">
        <v>10210</v>
      </c>
      <c r="D2155" t="s">
        <v>5137</v>
      </c>
      <c r="E2155" t="s">
        <v>5138</v>
      </c>
      <c r="F2155" t="s">
        <v>10232</v>
      </c>
      <c r="G2155" s="11"/>
      <c r="H2155" s="11"/>
    </row>
    <row r="2156" spans="1:8" x14ac:dyDescent="0.2">
      <c r="A2156" t="str">
        <f t="shared" si="34"/>
        <v>RWA16CCTS</v>
      </c>
      <c r="B2156" t="s">
        <v>110</v>
      </c>
      <c r="C2156" t="s">
        <v>10210</v>
      </c>
      <c r="D2156" t="s">
        <v>5137</v>
      </c>
      <c r="E2156" t="s">
        <v>5138</v>
      </c>
      <c r="F2156" t="s">
        <v>10233</v>
      </c>
      <c r="G2156" s="11"/>
      <c r="H2156" s="11"/>
    </row>
    <row r="2157" spans="1:8" x14ac:dyDescent="0.2">
      <c r="A2157" t="str">
        <f t="shared" ref="A2157:A2220" si="35">CONCATENATE(D2157,F2157)</f>
        <v>RWA16CDC4</v>
      </c>
      <c r="B2157" t="s">
        <v>110</v>
      </c>
      <c r="C2157" t="s">
        <v>10210</v>
      </c>
      <c r="D2157" t="s">
        <v>5137</v>
      </c>
      <c r="E2157" t="s">
        <v>5138</v>
      </c>
      <c r="F2157" t="s">
        <v>10234</v>
      </c>
      <c r="G2157" s="11" t="s">
        <v>10223</v>
      </c>
      <c r="H2157" s="11">
        <v>43777</v>
      </c>
    </row>
    <row r="2158" spans="1:8" x14ac:dyDescent="0.2">
      <c r="A2158" t="str">
        <f t="shared" si="35"/>
        <v>RWA16CDS3</v>
      </c>
      <c r="B2158" t="s">
        <v>110</v>
      </c>
      <c r="C2158" t="s">
        <v>10210</v>
      </c>
      <c r="D2158" t="s">
        <v>5137</v>
      </c>
      <c r="E2158" t="s">
        <v>5138</v>
      </c>
      <c r="F2158" t="s">
        <v>10235</v>
      </c>
      <c r="G2158" s="11"/>
      <c r="H2158" s="11"/>
    </row>
    <row r="2159" spans="1:8" x14ac:dyDescent="0.2">
      <c r="A2159" t="str">
        <f t="shared" si="35"/>
        <v>RWA16CDSU</v>
      </c>
      <c r="B2159" t="s">
        <v>110</v>
      </c>
      <c r="C2159" t="s">
        <v>10210</v>
      </c>
      <c r="D2159" t="s">
        <v>5137</v>
      </c>
      <c r="E2159" t="s">
        <v>5138</v>
      </c>
      <c r="F2159" t="s">
        <v>10236</v>
      </c>
      <c r="G2159" s="11" t="s">
        <v>10223</v>
      </c>
      <c r="H2159" s="11">
        <v>43777</v>
      </c>
    </row>
    <row r="2160" spans="1:8" x14ac:dyDescent="0.2">
      <c r="A2160" t="str">
        <f t="shared" si="35"/>
        <v>RWA16CDU</v>
      </c>
      <c r="B2160" t="s">
        <v>110</v>
      </c>
      <c r="C2160" t="s">
        <v>10210</v>
      </c>
      <c r="D2160" t="s">
        <v>5137</v>
      </c>
      <c r="E2160" t="s">
        <v>5138</v>
      </c>
      <c r="F2160" t="s">
        <v>8993</v>
      </c>
      <c r="G2160" s="11"/>
      <c r="H2160" s="11"/>
    </row>
    <row r="2161" spans="1:8" x14ac:dyDescent="0.2">
      <c r="A2161" t="str">
        <f t="shared" si="35"/>
        <v>RWA16CGI1</v>
      </c>
      <c r="B2161" t="s">
        <v>110</v>
      </c>
      <c r="C2161" t="s">
        <v>10210</v>
      </c>
      <c r="D2161" t="s">
        <v>5137</v>
      </c>
      <c r="E2161" t="s">
        <v>5138</v>
      </c>
      <c r="F2161" t="s">
        <v>10238</v>
      </c>
      <c r="G2161" s="11"/>
      <c r="H2161" s="11"/>
    </row>
    <row r="2162" spans="1:8" x14ac:dyDescent="0.2">
      <c r="A2162" t="str">
        <f t="shared" si="35"/>
        <v>RWA16CGIC</v>
      </c>
      <c r="B2162" t="s">
        <v>110</v>
      </c>
      <c r="C2162" t="s">
        <v>10210</v>
      </c>
      <c r="D2162" t="s">
        <v>5137</v>
      </c>
      <c r="E2162" t="s">
        <v>5138</v>
      </c>
      <c r="F2162" t="s">
        <v>10239</v>
      </c>
      <c r="G2162" s="11" t="s">
        <v>10223</v>
      </c>
      <c r="H2162" s="11">
        <v>43777</v>
      </c>
    </row>
    <row r="2163" spans="1:8" x14ac:dyDescent="0.2">
      <c r="A2163" t="str">
        <f t="shared" si="35"/>
        <v>RWA16CGMP</v>
      </c>
      <c r="B2163" t="s">
        <v>110</v>
      </c>
      <c r="C2163" t="s">
        <v>10210</v>
      </c>
      <c r="D2163" t="s">
        <v>5137</v>
      </c>
      <c r="E2163" t="s">
        <v>5138</v>
      </c>
      <c r="F2163" t="s">
        <v>10240</v>
      </c>
      <c r="G2163" s="11"/>
      <c r="H2163" s="11"/>
    </row>
    <row r="2164" spans="1:8" x14ac:dyDescent="0.2">
      <c r="A2164" t="str">
        <f t="shared" si="35"/>
        <v>RWA16CGST</v>
      </c>
      <c r="B2164" t="s">
        <v>110</v>
      </c>
      <c r="C2164" t="s">
        <v>10210</v>
      </c>
      <c r="D2164" t="s">
        <v>5137</v>
      </c>
      <c r="E2164" t="s">
        <v>5138</v>
      </c>
      <c r="F2164" t="s">
        <v>10241</v>
      </c>
      <c r="G2164" s="11" t="s">
        <v>10237</v>
      </c>
      <c r="H2164" s="11">
        <v>43777</v>
      </c>
    </row>
    <row r="2165" spans="1:8" x14ac:dyDescent="0.2">
      <c r="A2165" t="str">
        <f t="shared" si="35"/>
        <v>RWA16CHORA</v>
      </c>
      <c r="B2165" t="s">
        <v>110</v>
      </c>
      <c r="C2165" t="s">
        <v>10210</v>
      </c>
      <c r="D2165" t="s">
        <v>5137</v>
      </c>
      <c r="E2165" t="s">
        <v>5138</v>
      </c>
      <c r="F2165" t="s">
        <v>10242</v>
      </c>
      <c r="G2165" s="11"/>
      <c r="H2165" s="11"/>
    </row>
    <row r="2166" spans="1:8" x14ac:dyDescent="0.2">
      <c r="A2166" t="str">
        <f t="shared" si="35"/>
        <v>RWA16CHRA</v>
      </c>
      <c r="B2166" t="s">
        <v>110</v>
      </c>
      <c r="C2166" t="s">
        <v>10210</v>
      </c>
      <c r="D2166" t="s">
        <v>5137</v>
      </c>
      <c r="E2166" t="s">
        <v>5138</v>
      </c>
      <c r="F2166" t="s">
        <v>10243</v>
      </c>
      <c r="G2166" s="11"/>
      <c r="H2166" s="11"/>
    </row>
    <row r="2167" spans="1:8" x14ac:dyDescent="0.2">
      <c r="A2167" t="str">
        <f t="shared" si="35"/>
        <v>RWA16CHTH</v>
      </c>
      <c r="B2167" t="s">
        <v>110</v>
      </c>
      <c r="C2167" t="s">
        <v>10210</v>
      </c>
      <c r="D2167" t="s">
        <v>5137</v>
      </c>
      <c r="E2167" t="s">
        <v>5138</v>
      </c>
      <c r="F2167" t="s">
        <v>10244</v>
      </c>
      <c r="G2167" s="11"/>
      <c r="H2167" s="11"/>
    </row>
    <row r="2168" spans="1:8" x14ac:dyDescent="0.2">
      <c r="A2168" t="str">
        <f t="shared" si="35"/>
        <v>RWA16CICU</v>
      </c>
      <c r="B2168" t="s">
        <v>110</v>
      </c>
      <c r="C2168" t="s">
        <v>10210</v>
      </c>
      <c r="D2168" t="s">
        <v>5137</v>
      </c>
      <c r="E2168" t="s">
        <v>5138</v>
      </c>
      <c r="F2168" t="s">
        <v>10245</v>
      </c>
      <c r="G2168" s="11"/>
      <c r="H2168" s="11"/>
    </row>
    <row r="2169" spans="1:8" x14ac:dyDescent="0.2">
      <c r="A2169" t="str">
        <f t="shared" si="35"/>
        <v>RWA16CIMM</v>
      </c>
      <c r="B2169" t="s">
        <v>110</v>
      </c>
      <c r="C2169" t="s">
        <v>10210</v>
      </c>
      <c r="D2169" t="s">
        <v>5137</v>
      </c>
      <c r="E2169" t="s">
        <v>5138</v>
      </c>
      <c r="F2169" t="s">
        <v>10246</v>
      </c>
      <c r="G2169" s="11"/>
      <c r="H2169" s="11"/>
    </row>
    <row r="2170" spans="1:8" x14ac:dyDescent="0.2">
      <c r="A2170" t="str">
        <f t="shared" si="35"/>
        <v>RWA16CNUF</v>
      </c>
      <c r="B2170" t="s">
        <v>110</v>
      </c>
      <c r="C2170" t="s">
        <v>10210</v>
      </c>
      <c r="D2170" t="s">
        <v>5137</v>
      </c>
      <c r="E2170" t="s">
        <v>5138</v>
      </c>
      <c r="F2170" t="s">
        <v>10247</v>
      </c>
      <c r="G2170" s="11"/>
      <c r="H2170" s="11"/>
    </row>
    <row r="2171" spans="1:8" x14ac:dyDescent="0.2">
      <c r="A2171" t="str">
        <f t="shared" si="35"/>
        <v>RWA16COHD</v>
      </c>
      <c r="B2171" t="s">
        <v>110</v>
      </c>
      <c r="C2171" t="s">
        <v>10210</v>
      </c>
      <c r="D2171" t="s">
        <v>5137</v>
      </c>
      <c r="E2171" t="s">
        <v>5138</v>
      </c>
      <c r="F2171" t="s">
        <v>10248</v>
      </c>
      <c r="G2171" s="11"/>
      <c r="H2171" s="11"/>
    </row>
    <row r="2172" spans="1:8" x14ac:dyDescent="0.2">
      <c r="A2172" t="str">
        <f t="shared" si="35"/>
        <v>RWA16CPAT</v>
      </c>
      <c r="B2172" t="s">
        <v>110</v>
      </c>
      <c r="C2172" t="s">
        <v>10210</v>
      </c>
      <c r="D2172" t="s">
        <v>5137</v>
      </c>
      <c r="E2172" t="s">
        <v>5138</v>
      </c>
      <c r="F2172" t="s">
        <v>10249</v>
      </c>
      <c r="G2172" s="11"/>
      <c r="H2172" s="11"/>
    </row>
    <row r="2173" spans="1:8" x14ac:dyDescent="0.2">
      <c r="A2173" t="str">
        <f t="shared" si="35"/>
        <v>RWA16CSAL</v>
      </c>
      <c r="B2173" t="s">
        <v>110</v>
      </c>
      <c r="C2173" t="s">
        <v>10210</v>
      </c>
      <c r="D2173" t="s">
        <v>5137</v>
      </c>
      <c r="E2173" t="s">
        <v>5138</v>
      </c>
      <c r="F2173" t="s">
        <v>10250</v>
      </c>
      <c r="G2173" s="11"/>
      <c r="H2173" s="11"/>
    </row>
    <row r="2174" spans="1:8" x14ac:dyDescent="0.2">
      <c r="A2174" t="str">
        <f t="shared" si="35"/>
        <v>RWA16CURP</v>
      </c>
      <c r="B2174" t="s">
        <v>110</v>
      </c>
      <c r="C2174" t="s">
        <v>10210</v>
      </c>
      <c r="D2174" t="s">
        <v>5137</v>
      </c>
      <c r="E2174" t="s">
        <v>5138</v>
      </c>
      <c r="F2174" t="s">
        <v>10251</v>
      </c>
      <c r="G2174" s="11"/>
      <c r="H2174" s="11"/>
    </row>
    <row r="2175" spans="1:8" x14ac:dyDescent="0.2">
      <c r="A2175" t="str">
        <f t="shared" si="35"/>
        <v>RWA16END1</v>
      </c>
      <c r="B2175" t="s">
        <v>110</v>
      </c>
      <c r="C2175" t="s">
        <v>10210</v>
      </c>
      <c r="D2175" t="s">
        <v>5137</v>
      </c>
      <c r="E2175" t="s">
        <v>5138</v>
      </c>
      <c r="F2175" t="s">
        <v>10252</v>
      </c>
      <c r="G2175" s="11"/>
      <c r="H2175" s="11"/>
    </row>
    <row r="2176" spans="1:8" x14ac:dyDescent="0.2">
      <c r="A2176" t="str">
        <f t="shared" si="35"/>
        <v>RWA16END2</v>
      </c>
      <c r="B2176" t="s">
        <v>110</v>
      </c>
      <c r="C2176" t="s">
        <v>10210</v>
      </c>
      <c r="D2176" t="s">
        <v>5137</v>
      </c>
      <c r="E2176" t="s">
        <v>5138</v>
      </c>
      <c r="F2176" t="s">
        <v>10253</v>
      </c>
      <c r="G2176" s="11"/>
      <c r="H2176" s="11"/>
    </row>
    <row r="2177" spans="1:8" x14ac:dyDescent="0.2">
      <c r="A2177" t="str">
        <f t="shared" si="35"/>
        <v>RWA16TYAC</v>
      </c>
      <c r="B2177" t="s">
        <v>110</v>
      </c>
      <c r="C2177" t="s">
        <v>10210</v>
      </c>
      <c r="D2177" t="s">
        <v>5137</v>
      </c>
      <c r="E2177" t="s">
        <v>5138</v>
      </c>
      <c r="F2177" t="s">
        <v>10254</v>
      </c>
      <c r="G2177" s="11"/>
      <c r="H2177" s="11"/>
    </row>
    <row r="2178" spans="1:8" x14ac:dyDescent="0.2">
      <c r="A2178" t="str">
        <f t="shared" si="35"/>
        <v>RWA16TYAD</v>
      </c>
      <c r="B2178" t="s">
        <v>110</v>
      </c>
      <c r="C2178" t="s">
        <v>10210</v>
      </c>
      <c r="D2178" t="s">
        <v>5137</v>
      </c>
      <c r="E2178" t="s">
        <v>5138</v>
      </c>
      <c r="F2178" t="s">
        <v>10255</v>
      </c>
      <c r="G2178" s="11"/>
      <c r="H2178" s="11"/>
    </row>
    <row r="2179" spans="1:8" x14ac:dyDescent="0.2">
      <c r="A2179" t="str">
        <f t="shared" si="35"/>
        <v>RWA01AMLU</v>
      </c>
      <c r="B2179" t="s">
        <v>110</v>
      </c>
      <c r="C2179" t="s">
        <v>10210</v>
      </c>
      <c r="D2179" t="s">
        <v>5139</v>
      </c>
      <c r="E2179" t="s">
        <v>5140</v>
      </c>
      <c r="F2179" t="s">
        <v>10256</v>
      </c>
      <c r="G2179" s="11"/>
      <c r="H2179" s="11"/>
    </row>
    <row r="2180" spans="1:8" x14ac:dyDescent="0.2">
      <c r="A2180" t="str">
        <f t="shared" si="35"/>
        <v>RWA01AMU</v>
      </c>
      <c r="B2180" t="s">
        <v>110</v>
      </c>
      <c r="C2180" t="s">
        <v>10210</v>
      </c>
      <c r="D2180" t="s">
        <v>5139</v>
      </c>
      <c r="E2180" t="s">
        <v>5140</v>
      </c>
      <c r="F2180" t="s">
        <v>8388</v>
      </c>
      <c r="G2180" s="11"/>
      <c r="H2180" s="11"/>
    </row>
    <row r="2181" spans="1:8" x14ac:dyDescent="0.2">
      <c r="A2181" t="str">
        <f t="shared" si="35"/>
        <v>RWA01BAIL</v>
      </c>
      <c r="B2181" t="s">
        <v>110</v>
      </c>
      <c r="C2181" t="s">
        <v>10210</v>
      </c>
      <c r="D2181" t="s">
        <v>5139</v>
      </c>
      <c r="E2181" t="s">
        <v>5140</v>
      </c>
      <c r="F2181" t="s">
        <v>10257</v>
      </c>
      <c r="G2181" s="11"/>
      <c r="H2181" s="11"/>
    </row>
    <row r="2182" spans="1:8" x14ac:dyDescent="0.2">
      <c r="A2182" t="str">
        <f t="shared" si="35"/>
        <v>RWA01BINI</v>
      </c>
      <c r="B2182" t="s">
        <v>110</v>
      </c>
      <c r="C2182" t="s">
        <v>10210</v>
      </c>
      <c r="D2182" t="s">
        <v>5139</v>
      </c>
      <c r="E2182" t="s">
        <v>5140</v>
      </c>
      <c r="F2182" t="s">
        <v>10258</v>
      </c>
      <c r="G2182" s="11"/>
      <c r="H2182" s="11"/>
    </row>
    <row r="2183" spans="1:8" x14ac:dyDescent="0.2">
      <c r="A2183" t="str">
        <f t="shared" si="35"/>
        <v>RWA01C1</v>
      </c>
      <c r="B2183" t="s">
        <v>110</v>
      </c>
      <c r="C2183" t="s">
        <v>10210</v>
      </c>
      <c r="D2183" t="s">
        <v>5139</v>
      </c>
      <c r="E2183" t="s">
        <v>5140</v>
      </c>
      <c r="F2183" t="s">
        <v>9590</v>
      </c>
      <c r="G2183" s="11" t="s">
        <v>14243</v>
      </c>
      <c r="H2183" s="11">
        <v>43994</v>
      </c>
    </row>
    <row r="2184" spans="1:8" x14ac:dyDescent="0.2">
      <c r="A2184" t="str">
        <f t="shared" si="35"/>
        <v>RWA01C12D</v>
      </c>
      <c r="B2184" t="s">
        <v>110</v>
      </c>
      <c r="C2184" t="s">
        <v>10210</v>
      </c>
      <c r="D2184" t="s">
        <v>5139</v>
      </c>
      <c r="E2184" t="s">
        <v>5140</v>
      </c>
      <c r="F2184" t="s">
        <v>10259</v>
      </c>
      <c r="G2184" s="11" t="s">
        <v>10362</v>
      </c>
      <c r="H2184" s="11">
        <v>43983</v>
      </c>
    </row>
    <row r="2185" spans="1:8" x14ac:dyDescent="0.2">
      <c r="A2185" t="str">
        <f t="shared" si="35"/>
        <v>RWA01C4</v>
      </c>
      <c r="B2185" t="s">
        <v>110</v>
      </c>
      <c r="C2185" t="s">
        <v>10210</v>
      </c>
      <c r="D2185" t="s">
        <v>5139</v>
      </c>
      <c r="E2185" t="s">
        <v>5140</v>
      </c>
      <c r="F2185" t="s">
        <v>8987</v>
      </c>
      <c r="G2185" s="11"/>
      <c r="H2185" s="11"/>
    </row>
    <row r="2186" spans="1:8" x14ac:dyDescent="0.2">
      <c r="A2186" t="str">
        <f t="shared" si="35"/>
        <v>RWA01C5</v>
      </c>
      <c r="B2186" t="s">
        <v>110</v>
      </c>
      <c r="C2186" t="s">
        <v>10210</v>
      </c>
      <c r="D2186" t="s">
        <v>5139</v>
      </c>
      <c r="E2186" t="s">
        <v>5140</v>
      </c>
      <c r="F2186" t="s">
        <v>8988</v>
      </c>
      <c r="G2186" s="11"/>
      <c r="H2186" s="11"/>
    </row>
    <row r="2187" spans="1:8" x14ac:dyDescent="0.2">
      <c r="A2187" t="str">
        <f t="shared" si="35"/>
        <v>RWA01C6A</v>
      </c>
      <c r="B2187" t="s">
        <v>110</v>
      </c>
      <c r="C2187" t="s">
        <v>10210</v>
      </c>
      <c r="D2187" t="s">
        <v>5139</v>
      </c>
      <c r="E2187" t="s">
        <v>5140</v>
      </c>
      <c r="F2187" t="s">
        <v>10260</v>
      </c>
      <c r="G2187" s="11"/>
      <c r="H2187" s="12"/>
    </row>
    <row r="2188" spans="1:8" x14ac:dyDescent="0.2">
      <c r="A2188" t="str">
        <f t="shared" si="35"/>
        <v>RWA01CHDU</v>
      </c>
      <c r="B2188" t="s">
        <v>110</v>
      </c>
      <c r="C2188" t="s">
        <v>10210</v>
      </c>
      <c r="D2188" t="s">
        <v>5139</v>
      </c>
      <c r="E2188" t="s">
        <v>5140</v>
      </c>
      <c r="F2188" t="s">
        <v>10261</v>
      </c>
      <c r="G2188" s="11"/>
      <c r="H2188" s="11"/>
    </row>
    <row r="2189" spans="1:8" x14ac:dyDescent="0.2">
      <c r="A2189" t="str">
        <f t="shared" si="35"/>
        <v>RWA01CHEM</v>
      </c>
      <c r="B2189" t="s">
        <v>110</v>
      </c>
      <c r="C2189" t="s">
        <v>10210</v>
      </c>
      <c r="D2189" t="s">
        <v>5139</v>
      </c>
      <c r="E2189" t="s">
        <v>5140</v>
      </c>
      <c r="F2189" t="s">
        <v>10262</v>
      </c>
      <c r="G2189" s="11"/>
      <c r="H2189" s="11"/>
    </row>
    <row r="2190" spans="1:8" x14ac:dyDescent="0.2">
      <c r="A2190" t="str">
        <f t="shared" si="35"/>
        <v>RWA01CINI</v>
      </c>
      <c r="B2190" t="s">
        <v>110</v>
      </c>
      <c r="C2190" t="s">
        <v>10210</v>
      </c>
      <c r="D2190" t="s">
        <v>5139</v>
      </c>
      <c r="E2190" t="s">
        <v>5140</v>
      </c>
      <c r="F2190" t="s">
        <v>10263</v>
      </c>
      <c r="G2190" s="11"/>
      <c r="H2190" s="11"/>
    </row>
    <row r="2191" spans="1:8" x14ac:dyDescent="0.2">
      <c r="A2191" t="str">
        <f t="shared" si="35"/>
        <v>RWA01CPRA</v>
      </c>
      <c r="B2191" t="s">
        <v>110</v>
      </c>
      <c r="C2191" t="s">
        <v>10210</v>
      </c>
      <c r="D2191" t="s">
        <v>5139</v>
      </c>
      <c r="E2191" t="s">
        <v>5140</v>
      </c>
      <c r="F2191" t="s">
        <v>10264</v>
      </c>
      <c r="G2191" s="11"/>
      <c r="H2191" s="11"/>
    </row>
    <row r="2192" spans="1:8" x14ac:dyDescent="0.2">
      <c r="A2192" t="str">
        <f t="shared" si="35"/>
        <v>RWA01CYST</v>
      </c>
      <c r="B2192" t="s">
        <v>110</v>
      </c>
      <c r="C2192" t="s">
        <v>10210</v>
      </c>
      <c r="D2192" t="s">
        <v>5139</v>
      </c>
      <c r="E2192" t="s">
        <v>5140</v>
      </c>
      <c r="F2192" t="s">
        <v>10265</v>
      </c>
      <c r="G2192" s="11" t="s">
        <v>14243</v>
      </c>
      <c r="H2192" s="11">
        <v>43994</v>
      </c>
    </row>
    <row r="2193" spans="1:8" x14ac:dyDescent="0.2">
      <c r="A2193" t="str">
        <f t="shared" si="35"/>
        <v>RWA01DERM</v>
      </c>
      <c r="B2193" t="s">
        <v>110</v>
      </c>
      <c r="C2193" t="s">
        <v>10210</v>
      </c>
      <c r="D2193" t="s">
        <v>5139</v>
      </c>
      <c r="E2193" t="s">
        <v>5140</v>
      </c>
      <c r="F2193" t="s">
        <v>10266</v>
      </c>
      <c r="G2193" s="11" t="s">
        <v>10362</v>
      </c>
      <c r="H2193" s="11">
        <v>43983</v>
      </c>
    </row>
    <row r="2194" spans="1:8" x14ac:dyDescent="0.2">
      <c r="A2194" t="str">
        <f t="shared" si="35"/>
        <v>RWA01EAU</v>
      </c>
      <c r="B2194" t="s">
        <v>110</v>
      </c>
      <c r="C2194" t="s">
        <v>10210</v>
      </c>
      <c r="D2194" t="s">
        <v>5139</v>
      </c>
      <c r="E2194" t="s">
        <v>5140</v>
      </c>
      <c r="F2194" t="s">
        <v>10267</v>
      </c>
      <c r="G2194" s="11" t="s">
        <v>14237</v>
      </c>
      <c r="H2194" s="11">
        <v>44126</v>
      </c>
    </row>
    <row r="2195" spans="1:8" x14ac:dyDescent="0.2">
      <c r="A2195" t="str">
        <f t="shared" si="35"/>
        <v>RWA01EYDC</v>
      </c>
      <c r="B2195" t="s">
        <v>110</v>
      </c>
      <c r="C2195" t="s">
        <v>10210</v>
      </c>
      <c r="D2195" t="s">
        <v>5139</v>
      </c>
      <c r="E2195" t="s">
        <v>5140</v>
      </c>
      <c r="F2195" t="s">
        <v>10268</v>
      </c>
      <c r="G2195" s="11"/>
      <c r="H2195" s="11"/>
    </row>
    <row r="2196" spans="1:8" x14ac:dyDescent="0.2">
      <c r="A2196" t="str">
        <f t="shared" si="35"/>
        <v>RWA01EYWD</v>
      </c>
      <c r="B2196" t="s">
        <v>110</v>
      </c>
      <c r="C2196" t="s">
        <v>10210</v>
      </c>
      <c r="D2196" t="s">
        <v>5139</v>
      </c>
      <c r="E2196" t="s">
        <v>5140</v>
      </c>
      <c r="F2196" t="s">
        <v>10269</v>
      </c>
      <c r="G2196" s="11"/>
      <c r="H2196" s="11"/>
    </row>
    <row r="2197" spans="1:8" x14ac:dyDescent="0.2">
      <c r="A2197" t="str">
        <f t="shared" si="35"/>
        <v>RWA01GATH</v>
      </c>
      <c r="B2197" t="s">
        <v>110</v>
      </c>
      <c r="C2197" t="s">
        <v>10210</v>
      </c>
      <c r="D2197" t="s">
        <v>5139</v>
      </c>
      <c r="E2197" t="s">
        <v>5140</v>
      </c>
      <c r="F2197" t="s">
        <v>10270</v>
      </c>
      <c r="G2197" s="11"/>
      <c r="H2197" s="11"/>
    </row>
    <row r="2198" spans="1:8" x14ac:dyDescent="0.2">
      <c r="A2198" t="str">
        <f t="shared" si="35"/>
        <v>RWA01H1</v>
      </c>
      <c r="B2198" t="s">
        <v>110</v>
      </c>
      <c r="C2198" t="s">
        <v>10210</v>
      </c>
      <c r="D2198" t="s">
        <v>5139</v>
      </c>
      <c r="E2198" t="s">
        <v>5140</v>
      </c>
      <c r="F2198" t="s">
        <v>10271</v>
      </c>
      <c r="G2198" s="11"/>
      <c r="H2198" s="11"/>
    </row>
    <row r="2199" spans="1:8" x14ac:dyDescent="0.2">
      <c r="A2199" t="str">
        <f t="shared" si="35"/>
        <v>RWA01H10</v>
      </c>
      <c r="B2199" t="s">
        <v>110</v>
      </c>
      <c r="C2199" t="s">
        <v>10210</v>
      </c>
      <c r="D2199" t="s">
        <v>5139</v>
      </c>
      <c r="E2199" t="s">
        <v>5140</v>
      </c>
      <c r="F2199" t="s">
        <v>10272</v>
      </c>
      <c r="G2199" s="11"/>
      <c r="H2199" s="11"/>
    </row>
    <row r="2200" spans="1:8" x14ac:dyDescent="0.2">
      <c r="A2200" t="str">
        <f t="shared" si="35"/>
        <v>RWA01H100</v>
      </c>
      <c r="B2200" t="s">
        <v>110</v>
      </c>
      <c r="C2200" t="s">
        <v>10210</v>
      </c>
      <c r="D2200" t="s">
        <v>5139</v>
      </c>
      <c r="E2200" t="s">
        <v>5140</v>
      </c>
      <c r="F2200" t="s">
        <v>10273</v>
      </c>
      <c r="G2200" s="11"/>
      <c r="H2200" s="11"/>
    </row>
    <row r="2201" spans="1:8" x14ac:dyDescent="0.2">
      <c r="A2201" t="str">
        <f t="shared" si="35"/>
        <v>RWA01H11</v>
      </c>
      <c r="B2201" t="s">
        <v>110</v>
      </c>
      <c r="C2201" t="s">
        <v>10210</v>
      </c>
      <c r="D2201" t="s">
        <v>5139</v>
      </c>
      <c r="E2201" t="s">
        <v>5140</v>
      </c>
      <c r="F2201" t="s">
        <v>10274</v>
      </c>
      <c r="G2201" s="11"/>
      <c r="H2201" s="11"/>
    </row>
    <row r="2202" spans="1:8" x14ac:dyDescent="0.2">
      <c r="A2202" t="str">
        <f t="shared" si="35"/>
        <v>RWA01H110</v>
      </c>
      <c r="B2202" t="s">
        <v>110</v>
      </c>
      <c r="C2202" t="s">
        <v>10210</v>
      </c>
      <c r="D2202" t="s">
        <v>5139</v>
      </c>
      <c r="E2202" t="s">
        <v>5140</v>
      </c>
      <c r="F2202" t="s">
        <v>10275</v>
      </c>
      <c r="G2202" s="11"/>
      <c r="H2202" s="11"/>
    </row>
    <row r="2203" spans="1:8" x14ac:dyDescent="0.2">
      <c r="A2203" t="str">
        <f t="shared" si="35"/>
        <v>RWA01H12</v>
      </c>
      <c r="B2203" t="s">
        <v>110</v>
      </c>
      <c r="C2203" t="s">
        <v>10210</v>
      </c>
      <c r="D2203" t="s">
        <v>5139</v>
      </c>
      <c r="E2203" t="s">
        <v>5140</v>
      </c>
      <c r="F2203" t="s">
        <v>10276</v>
      </c>
      <c r="G2203" s="11"/>
      <c r="H2203" s="11"/>
    </row>
    <row r="2204" spans="1:8" x14ac:dyDescent="0.2">
      <c r="A2204" t="str">
        <f t="shared" si="35"/>
        <v>RWA01H120</v>
      </c>
      <c r="B2204" t="s">
        <v>110</v>
      </c>
      <c r="C2204" t="s">
        <v>10210</v>
      </c>
      <c r="D2204" t="s">
        <v>5139</v>
      </c>
      <c r="E2204" t="s">
        <v>5140</v>
      </c>
      <c r="F2204" t="s">
        <v>10277</v>
      </c>
      <c r="G2204" s="11"/>
      <c r="H2204" s="11"/>
    </row>
    <row r="2205" spans="1:8" x14ac:dyDescent="0.2">
      <c r="A2205" t="str">
        <f t="shared" si="35"/>
        <v>RWA01H130</v>
      </c>
      <c r="B2205" t="s">
        <v>110</v>
      </c>
      <c r="C2205" t="s">
        <v>10210</v>
      </c>
      <c r="D2205" t="s">
        <v>5139</v>
      </c>
      <c r="E2205" t="s">
        <v>5140</v>
      </c>
      <c r="F2205" t="s">
        <v>10278</v>
      </c>
      <c r="G2205" s="11"/>
      <c r="H2205" s="11"/>
    </row>
    <row r="2206" spans="1:8" x14ac:dyDescent="0.2">
      <c r="A2206" t="str">
        <f t="shared" si="35"/>
        <v>RWA01H15</v>
      </c>
      <c r="B2206" t="s">
        <v>110</v>
      </c>
      <c r="C2206" t="s">
        <v>10210</v>
      </c>
      <c r="D2206" t="s">
        <v>5139</v>
      </c>
      <c r="E2206" t="s">
        <v>5140</v>
      </c>
      <c r="F2206" t="s">
        <v>10280</v>
      </c>
      <c r="G2206" s="11"/>
      <c r="H2206" s="11"/>
    </row>
    <row r="2207" spans="1:8" x14ac:dyDescent="0.2">
      <c r="A2207" t="str">
        <f t="shared" si="35"/>
        <v>RWA01H16</v>
      </c>
      <c r="B2207" t="s">
        <v>110</v>
      </c>
      <c r="C2207" t="s">
        <v>10210</v>
      </c>
      <c r="D2207" t="s">
        <v>5139</v>
      </c>
      <c r="E2207" t="s">
        <v>5140</v>
      </c>
      <c r="F2207" t="s">
        <v>10281</v>
      </c>
      <c r="G2207" s="11"/>
      <c r="H2207" s="11"/>
    </row>
    <row r="2208" spans="1:8" x14ac:dyDescent="0.2">
      <c r="A2208" t="str">
        <f t="shared" si="35"/>
        <v>RWA01H19</v>
      </c>
      <c r="B2208" t="s">
        <v>110</v>
      </c>
      <c r="C2208" t="s">
        <v>10210</v>
      </c>
      <c r="D2208" t="s">
        <v>5139</v>
      </c>
      <c r="E2208" t="s">
        <v>5140</v>
      </c>
      <c r="F2208" t="s">
        <v>10282</v>
      </c>
      <c r="G2208" s="11"/>
      <c r="H2208" s="11"/>
    </row>
    <row r="2209" spans="1:8" x14ac:dyDescent="0.2">
      <c r="A2209" t="str">
        <f t="shared" si="35"/>
        <v>RWA01H20</v>
      </c>
      <c r="B2209" t="s">
        <v>110</v>
      </c>
      <c r="C2209" t="s">
        <v>10210</v>
      </c>
      <c r="D2209" t="s">
        <v>5139</v>
      </c>
      <c r="E2209" t="s">
        <v>5140</v>
      </c>
      <c r="F2209" t="s">
        <v>10283</v>
      </c>
      <c r="G2209" s="11"/>
      <c r="H2209" s="11"/>
    </row>
    <row r="2210" spans="1:8" x14ac:dyDescent="0.2">
      <c r="A2210" t="str">
        <f t="shared" si="35"/>
        <v>RWA01H200</v>
      </c>
      <c r="B2210" t="s">
        <v>110</v>
      </c>
      <c r="C2210" t="s">
        <v>10210</v>
      </c>
      <c r="D2210" t="s">
        <v>5139</v>
      </c>
      <c r="E2210" t="s">
        <v>5140</v>
      </c>
      <c r="F2210" t="s">
        <v>10284</v>
      </c>
      <c r="G2210" s="11"/>
      <c r="H2210" s="11"/>
    </row>
    <row r="2211" spans="1:8" x14ac:dyDescent="0.2">
      <c r="A2211" t="str">
        <f t="shared" si="35"/>
        <v>RWA01H21</v>
      </c>
      <c r="B2211" t="s">
        <v>110</v>
      </c>
      <c r="C2211" t="s">
        <v>10210</v>
      </c>
      <c r="D2211" t="s">
        <v>5139</v>
      </c>
      <c r="E2211" t="s">
        <v>5140</v>
      </c>
      <c r="F2211" t="s">
        <v>10285</v>
      </c>
      <c r="G2211" s="11"/>
      <c r="H2211" s="11"/>
    </row>
    <row r="2212" spans="1:8" x14ac:dyDescent="0.2">
      <c r="A2212" t="str">
        <f t="shared" si="35"/>
        <v>RWA01H24</v>
      </c>
      <c r="B2212" t="s">
        <v>110</v>
      </c>
      <c r="C2212" t="s">
        <v>10210</v>
      </c>
      <c r="D2212" t="s">
        <v>5139</v>
      </c>
      <c r="E2212" t="s">
        <v>5140</v>
      </c>
      <c r="F2212" t="s">
        <v>10286</v>
      </c>
      <c r="G2212" s="11"/>
      <c r="H2212" s="11"/>
    </row>
    <row r="2213" spans="1:8" x14ac:dyDescent="0.2">
      <c r="A2213" t="str">
        <f t="shared" si="35"/>
        <v>RWA01H30 CEDAR</v>
      </c>
      <c r="B2213" t="s">
        <v>110</v>
      </c>
      <c r="C2213" t="s">
        <v>10210</v>
      </c>
      <c r="D2213" t="s">
        <v>5139</v>
      </c>
      <c r="E2213" t="s">
        <v>5140</v>
      </c>
      <c r="F2213" t="s">
        <v>10287</v>
      </c>
      <c r="G2213" s="11"/>
      <c r="H2213" s="11"/>
    </row>
    <row r="2214" spans="1:8" x14ac:dyDescent="0.2">
      <c r="A2214" t="str">
        <f t="shared" si="35"/>
        <v>RWA01H31 MAPLE</v>
      </c>
      <c r="B2214" t="s">
        <v>110</v>
      </c>
      <c r="C2214" t="s">
        <v>10210</v>
      </c>
      <c r="D2214" t="s">
        <v>5139</v>
      </c>
      <c r="E2214" t="s">
        <v>5140</v>
      </c>
      <c r="F2214" t="s">
        <v>10288</v>
      </c>
      <c r="G2214" s="11"/>
      <c r="H2214" s="11"/>
    </row>
    <row r="2215" spans="1:8" x14ac:dyDescent="0.2">
      <c r="A2215" t="str">
        <f t="shared" si="35"/>
        <v>RWA01H31A</v>
      </c>
      <c r="B2215" t="s">
        <v>110</v>
      </c>
      <c r="C2215" t="s">
        <v>10210</v>
      </c>
      <c r="D2215" t="s">
        <v>5139</v>
      </c>
      <c r="E2215" t="s">
        <v>5140</v>
      </c>
      <c r="F2215" t="s">
        <v>10289</v>
      </c>
      <c r="G2215" s="11"/>
      <c r="H2215" s="11"/>
    </row>
    <row r="2216" spans="1:8" x14ac:dyDescent="0.2">
      <c r="A2216" t="str">
        <f t="shared" si="35"/>
        <v>RWA01H32</v>
      </c>
      <c r="B2216" t="s">
        <v>110</v>
      </c>
      <c r="C2216" t="s">
        <v>10210</v>
      </c>
      <c r="D2216" t="s">
        <v>5139</v>
      </c>
      <c r="E2216" t="s">
        <v>5140</v>
      </c>
      <c r="F2216" t="s">
        <v>10290</v>
      </c>
      <c r="G2216" s="11"/>
      <c r="H2216" s="11"/>
    </row>
    <row r="2217" spans="1:8" x14ac:dyDescent="0.2">
      <c r="A2217" t="str">
        <f t="shared" si="35"/>
        <v>RWA01H33 ROWAN</v>
      </c>
      <c r="B2217" t="s">
        <v>110</v>
      </c>
      <c r="C2217" t="s">
        <v>10210</v>
      </c>
      <c r="D2217" t="s">
        <v>5139</v>
      </c>
      <c r="E2217" t="s">
        <v>5140</v>
      </c>
      <c r="F2217" t="s">
        <v>10291</v>
      </c>
      <c r="G2217" s="11"/>
      <c r="H2217" s="11"/>
    </row>
    <row r="2218" spans="1:8" x14ac:dyDescent="0.2">
      <c r="A2218" t="str">
        <f t="shared" si="35"/>
        <v>RWA01H34 ACORN</v>
      </c>
      <c r="B2218" t="s">
        <v>110</v>
      </c>
      <c r="C2218" t="s">
        <v>10210</v>
      </c>
      <c r="D2218" t="s">
        <v>5139</v>
      </c>
      <c r="E2218" t="s">
        <v>5140</v>
      </c>
      <c r="F2218" t="s">
        <v>10292</v>
      </c>
      <c r="G2218" s="11"/>
      <c r="H2218" s="11"/>
    </row>
    <row r="2219" spans="1:8" x14ac:dyDescent="0.2">
      <c r="A2219" t="str">
        <f t="shared" si="35"/>
        <v>RWA01H34A</v>
      </c>
      <c r="B2219" t="s">
        <v>110</v>
      </c>
      <c r="C2219" t="s">
        <v>10210</v>
      </c>
      <c r="D2219" t="s">
        <v>5139</v>
      </c>
      <c r="E2219" t="s">
        <v>5140</v>
      </c>
      <c r="F2219" t="s">
        <v>10293</v>
      </c>
      <c r="G2219" s="11"/>
      <c r="H2219" s="11"/>
    </row>
    <row r="2220" spans="1:8" x14ac:dyDescent="0.2">
      <c r="A2220" t="str">
        <f t="shared" si="35"/>
        <v>RWA01H34D</v>
      </c>
      <c r="B2220" t="s">
        <v>110</v>
      </c>
      <c r="C2220" t="s">
        <v>10210</v>
      </c>
      <c r="D2220" t="s">
        <v>5139</v>
      </c>
      <c r="E2220" t="s">
        <v>5140</v>
      </c>
      <c r="F2220" t="s">
        <v>10294</v>
      </c>
      <c r="G2220" s="11"/>
      <c r="H2220" s="11"/>
    </row>
    <row r="2221" spans="1:8" x14ac:dyDescent="0.2">
      <c r="A2221" t="str">
        <f t="shared" ref="A2221:A2284" si="36">CONCATENATE(D2221,F2221)</f>
        <v>RWA01H35</v>
      </c>
      <c r="B2221" t="s">
        <v>110</v>
      </c>
      <c r="C2221" t="s">
        <v>10210</v>
      </c>
      <c r="D2221" t="s">
        <v>5139</v>
      </c>
      <c r="E2221" t="s">
        <v>5140</v>
      </c>
      <c r="F2221" t="s">
        <v>10295</v>
      </c>
      <c r="G2221" s="11"/>
      <c r="H2221" s="11"/>
    </row>
    <row r="2222" spans="1:8" x14ac:dyDescent="0.2">
      <c r="A2222" t="str">
        <f t="shared" si="36"/>
        <v>RWA01H36</v>
      </c>
      <c r="B2222" t="s">
        <v>110</v>
      </c>
      <c r="C2222" t="s">
        <v>10210</v>
      </c>
      <c r="D2222" t="s">
        <v>5139</v>
      </c>
      <c r="E2222" t="s">
        <v>5140</v>
      </c>
      <c r="F2222" t="s">
        <v>10296</v>
      </c>
      <c r="G2222" s="11"/>
      <c r="H2222" s="11"/>
    </row>
    <row r="2223" spans="1:8" x14ac:dyDescent="0.2">
      <c r="A2223" t="str">
        <f t="shared" si="36"/>
        <v>RWA01H36a</v>
      </c>
      <c r="B2223" t="s">
        <v>110</v>
      </c>
      <c r="C2223" t="s">
        <v>10210</v>
      </c>
      <c r="D2223" t="s">
        <v>5139</v>
      </c>
      <c r="E2223" t="s">
        <v>5140</v>
      </c>
      <c r="F2223" t="s">
        <v>10297</v>
      </c>
      <c r="G2223" s="11"/>
      <c r="H2223" s="11"/>
    </row>
    <row r="2224" spans="1:8" x14ac:dyDescent="0.2">
      <c r="A2224" t="str">
        <f t="shared" si="36"/>
        <v>RWA01H37</v>
      </c>
      <c r="B2224" t="s">
        <v>110</v>
      </c>
      <c r="C2224" t="s">
        <v>10210</v>
      </c>
      <c r="D2224" t="s">
        <v>5139</v>
      </c>
      <c r="E2224" t="s">
        <v>5140</v>
      </c>
      <c r="F2224" t="s">
        <v>10298</v>
      </c>
      <c r="G2224" s="11"/>
      <c r="H2224" s="11"/>
    </row>
    <row r="2225" spans="1:8" x14ac:dyDescent="0.2">
      <c r="A2225" t="str">
        <f t="shared" si="36"/>
        <v>RWA01H4</v>
      </c>
      <c r="B2225" t="s">
        <v>110</v>
      </c>
      <c r="C2225" t="s">
        <v>10210</v>
      </c>
      <c r="D2225" t="s">
        <v>5139</v>
      </c>
      <c r="E2225" t="s">
        <v>5140</v>
      </c>
      <c r="F2225" t="s">
        <v>10299</v>
      </c>
      <c r="G2225" s="11"/>
      <c r="H2225" s="11"/>
    </row>
    <row r="2226" spans="1:8" x14ac:dyDescent="0.2">
      <c r="A2226" t="str">
        <f t="shared" si="36"/>
        <v>RWA01H40</v>
      </c>
      <c r="B2226" t="s">
        <v>110</v>
      </c>
      <c r="C2226" t="s">
        <v>10210</v>
      </c>
      <c r="D2226" t="s">
        <v>5139</v>
      </c>
      <c r="E2226" t="s">
        <v>5140</v>
      </c>
      <c r="F2226" t="s">
        <v>10300</v>
      </c>
      <c r="G2226" s="11"/>
      <c r="H2226" s="11"/>
    </row>
    <row r="2227" spans="1:8" x14ac:dyDescent="0.2">
      <c r="A2227" t="str">
        <f t="shared" si="36"/>
        <v>RWA01H5 / RHOB</v>
      </c>
      <c r="B2227" t="s">
        <v>110</v>
      </c>
      <c r="C2227" t="s">
        <v>10210</v>
      </c>
      <c r="D2227" t="s">
        <v>5139</v>
      </c>
      <c r="E2227" t="s">
        <v>5140</v>
      </c>
      <c r="F2227" t="s">
        <v>10301</v>
      </c>
      <c r="G2227" s="11"/>
      <c r="H2227" s="11"/>
    </row>
    <row r="2228" spans="1:8" x14ac:dyDescent="0.2">
      <c r="A2228" t="str">
        <f t="shared" si="36"/>
        <v>RWA01H50</v>
      </c>
      <c r="B2228" t="s">
        <v>110</v>
      </c>
      <c r="C2228" t="s">
        <v>10210</v>
      </c>
      <c r="D2228" t="s">
        <v>5139</v>
      </c>
      <c r="E2228" t="s">
        <v>5140</v>
      </c>
      <c r="F2228" t="s">
        <v>10302</v>
      </c>
      <c r="G2228" s="11"/>
      <c r="H2228" s="11"/>
    </row>
    <row r="2229" spans="1:8" x14ac:dyDescent="0.2">
      <c r="A2229" t="str">
        <f t="shared" si="36"/>
        <v>RWA01H500</v>
      </c>
      <c r="B2229" t="s">
        <v>110</v>
      </c>
      <c r="C2229" t="s">
        <v>10210</v>
      </c>
      <c r="D2229" t="s">
        <v>5139</v>
      </c>
      <c r="E2229" t="s">
        <v>5140</v>
      </c>
      <c r="F2229" t="s">
        <v>10303</v>
      </c>
      <c r="G2229" s="11"/>
      <c r="H2229" s="11"/>
    </row>
    <row r="2230" spans="1:8" x14ac:dyDescent="0.2">
      <c r="A2230" t="str">
        <f t="shared" si="36"/>
        <v>RWA01H6</v>
      </c>
      <c r="B2230" t="s">
        <v>110</v>
      </c>
      <c r="C2230" t="s">
        <v>10210</v>
      </c>
      <c r="D2230" t="s">
        <v>5139</v>
      </c>
      <c r="E2230" t="s">
        <v>5140</v>
      </c>
      <c r="F2230" t="s">
        <v>10304</v>
      </c>
      <c r="G2230" s="11"/>
      <c r="H2230" s="11"/>
    </row>
    <row r="2231" spans="1:8" x14ac:dyDescent="0.2">
      <c r="A2231" t="str">
        <f t="shared" si="36"/>
        <v>RWA01H60</v>
      </c>
      <c r="B2231" t="s">
        <v>110</v>
      </c>
      <c r="C2231" t="s">
        <v>10210</v>
      </c>
      <c r="D2231" t="s">
        <v>5139</v>
      </c>
      <c r="E2231" t="s">
        <v>5140</v>
      </c>
      <c r="F2231" t="s">
        <v>10305</v>
      </c>
      <c r="G2231" s="11"/>
      <c r="H2231" s="11"/>
    </row>
    <row r="2232" spans="1:8" x14ac:dyDescent="0.2">
      <c r="A2232" t="str">
        <f t="shared" si="36"/>
        <v>RWA01H6A</v>
      </c>
      <c r="B2232" t="s">
        <v>110</v>
      </c>
      <c r="C2232" t="s">
        <v>10210</v>
      </c>
      <c r="D2232" t="s">
        <v>5139</v>
      </c>
      <c r="E2232" t="s">
        <v>5140</v>
      </c>
      <c r="F2232" t="s">
        <v>10306</v>
      </c>
      <c r="G2232" s="11"/>
      <c r="H2232" s="11"/>
    </row>
    <row r="2233" spans="1:8" x14ac:dyDescent="0.2">
      <c r="A2233" t="str">
        <f t="shared" si="36"/>
        <v>RWA01H7</v>
      </c>
      <c r="B2233" t="s">
        <v>110</v>
      </c>
      <c r="C2233" t="s">
        <v>10210</v>
      </c>
      <c r="D2233" t="s">
        <v>5139</v>
      </c>
      <c r="E2233" t="s">
        <v>5140</v>
      </c>
      <c r="F2233" t="s">
        <v>10307</v>
      </c>
      <c r="G2233" s="11"/>
      <c r="H2233" s="11"/>
    </row>
    <row r="2234" spans="1:8" x14ac:dyDescent="0.2">
      <c r="A2234" t="str">
        <f t="shared" si="36"/>
        <v>RWA01H70</v>
      </c>
      <c r="B2234" t="s">
        <v>110</v>
      </c>
      <c r="C2234" t="s">
        <v>10210</v>
      </c>
      <c r="D2234" t="s">
        <v>5139</v>
      </c>
      <c r="E2234" t="s">
        <v>5140</v>
      </c>
      <c r="F2234" t="s">
        <v>10308</v>
      </c>
      <c r="G2234" s="11"/>
      <c r="H2234" s="11"/>
    </row>
    <row r="2235" spans="1:8" x14ac:dyDescent="0.2">
      <c r="A2235" t="str">
        <f t="shared" si="36"/>
        <v>RWA01H8</v>
      </c>
      <c r="B2235" t="s">
        <v>110</v>
      </c>
      <c r="C2235" t="s">
        <v>10210</v>
      </c>
      <c r="D2235" t="s">
        <v>5139</v>
      </c>
      <c r="E2235" t="s">
        <v>5140</v>
      </c>
      <c r="F2235" t="s">
        <v>10309</v>
      </c>
      <c r="G2235" s="11"/>
      <c r="H2235" s="11"/>
    </row>
    <row r="2236" spans="1:8" x14ac:dyDescent="0.2">
      <c r="A2236" t="str">
        <f t="shared" si="36"/>
        <v>RWA01H80</v>
      </c>
      <c r="B2236" t="s">
        <v>110</v>
      </c>
      <c r="C2236" t="s">
        <v>10210</v>
      </c>
      <c r="D2236" t="s">
        <v>5139</v>
      </c>
      <c r="E2236" t="s">
        <v>5140</v>
      </c>
      <c r="F2236" t="s">
        <v>10310</v>
      </c>
      <c r="G2236" s="11"/>
      <c r="H2236" s="11"/>
    </row>
    <row r="2237" spans="1:8" x14ac:dyDescent="0.2">
      <c r="A2237" t="str">
        <f t="shared" si="36"/>
        <v>RWA01H9</v>
      </c>
      <c r="B2237" t="s">
        <v>110</v>
      </c>
      <c r="C2237" t="s">
        <v>10210</v>
      </c>
      <c r="D2237" t="s">
        <v>5139</v>
      </c>
      <c r="E2237" t="s">
        <v>5140</v>
      </c>
      <c r="F2237" t="s">
        <v>10311</v>
      </c>
      <c r="G2237" s="11"/>
      <c r="H2237" s="11"/>
    </row>
    <row r="2238" spans="1:8" x14ac:dyDescent="0.2">
      <c r="A2238" t="str">
        <f t="shared" si="36"/>
        <v>RWA01H90</v>
      </c>
      <c r="B2238" t="s">
        <v>110</v>
      </c>
      <c r="C2238" t="s">
        <v>10210</v>
      </c>
      <c r="D2238" t="s">
        <v>5139</v>
      </c>
      <c r="E2238" t="s">
        <v>5140</v>
      </c>
      <c r="F2238" t="s">
        <v>10312</v>
      </c>
      <c r="G2238" s="11"/>
      <c r="H2238" s="11"/>
    </row>
    <row r="2239" spans="1:8" x14ac:dyDescent="0.2">
      <c r="A2239" t="str">
        <f t="shared" si="36"/>
        <v>RWA01HACU</v>
      </c>
      <c r="B2239" t="s">
        <v>110</v>
      </c>
      <c r="C2239" t="s">
        <v>10210</v>
      </c>
      <c r="D2239" t="s">
        <v>5139</v>
      </c>
      <c r="E2239" t="s">
        <v>5140</v>
      </c>
      <c r="F2239" t="s">
        <v>10313</v>
      </c>
      <c r="G2239" s="11"/>
      <c r="H2239" s="11"/>
    </row>
    <row r="2240" spans="1:8" x14ac:dyDescent="0.2">
      <c r="A2240" t="str">
        <f t="shared" si="36"/>
        <v>RWA01HAEM</v>
      </c>
      <c r="B2240" t="s">
        <v>110</v>
      </c>
      <c r="C2240" t="s">
        <v>10210</v>
      </c>
      <c r="D2240" t="s">
        <v>5139</v>
      </c>
      <c r="E2240" t="s">
        <v>5140</v>
      </c>
      <c r="F2240" t="s">
        <v>10314</v>
      </c>
      <c r="G2240" s="11"/>
      <c r="H2240" s="11"/>
    </row>
    <row r="2241" spans="1:8" x14ac:dyDescent="0.2">
      <c r="A2241" t="str">
        <f t="shared" si="36"/>
        <v>RWA01HARV</v>
      </c>
      <c r="B2241" t="s">
        <v>110</v>
      </c>
      <c r="C2241" t="s">
        <v>10210</v>
      </c>
      <c r="D2241" t="s">
        <v>5139</v>
      </c>
      <c r="E2241" t="s">
        <v>5140</v>
      </c>
      <c r="F2241" t="s">
        <v>10315</v>
      </c>
      <c r="G2241" s="11"/>
      <c r="H2241" s="11"/>
    </row>
    <row r="2242" spans="1:8" x14ac:dyDescent="0.2">
      <c r="A2242" t="str">
        <f t="shared" si="36"/>
        <v>RWA01HASU</v>
      </c>
      <c r="B2242" t="s">
        <v>110</v>
      </c>
      <c r="C2242" t="s">
        <v>10210</v>
      </c>
      <c r="D2242" t="s">
        <v>5139</v>
      </c>
      <c r="E2242" t="s">
        <v>5140</v>
      </c>
      <c r="F2242" t="s">
        <v>8479</v>
      </c>
      <c r="G2242" s="11"/>
      <c r="H2242" s="11"/>
    </row>
    <row r="2243" spans="1:8" x14ac:dyDescent="0.2">
      <c r="A2243" t="str">
        <f t="shared" si="36"/>
        <v>RWA01HCHC</v>
      </c>
      <c r="B2243" t="s">
        <v>110</v>
      </c>
      <c r="C2243" t="s">
        <v>10210</v>
      </c>
      <c r="D2243" t="s">
        <v>5139</v>
      </c>
      <c r="E2243" t="s">
        <v>5140</v>
      </c>
      <c r="F2243" t="s">
        <v>10316</v>
      </c>
      <c r="G2243" s="11"/>
      <c r="H2243" s="11"/>
    </row>
    <row r="2244" spans="1:8" x14ac:dyDescent="0.2">
      <c r="A2244" t="str">
        <f t="shared" si="36"/>
        <v>RWA01HCMU</v>
      </c>
      <c r="B2244" t="s">
        <v>110</v>
      </c>
      <c r="C2244" t="s">
        <v>10210</v>
      </c>
      <c r="D2244" t="s">
        <v>5139</v>
      </c>
      <c r="E2244" t="s">
        <v>5140</v>
      </c>
      <c r="F2244" t="s">
        <v>10317</v>
      </c>
      <c r="G2244" s="11"/>
      <c r="H2244" s="11"/>
    </row>
    <row r="2245" spans="1:8" x14ac:dyDescent="0.2">
      <c r="A2245" t="str">
        <f t="shared" si="36"/>
        <v>RWA01HCSS</v>
      </c>
      <c r="B2245" t="s">
        <v>110</v>
      </c>
      <c r="C2245" t="s">
        <v>10210</v>
      </c>
      <c r="D2245" t="s">
        <v>5139</v>
      </c>
      <c r="E2245" t="s">
        <v>5140</v>
      </c>
      <c r="F2245" t="s">
        <v>10318</v>
      </c>
      <c r="G2245" s="11"/>
      <c r="H2245" s="11"/>
    </row>
    <row r="2246" spans="1:8" x14ac:dyDescent="0.2">
      <c r="A2246" t="str">
        <f t="shared" si="36"/>
        <v>RWA01HDL</v>
      </c>
      <c r="B2246" t="s">
        <v>110</v>
      </c>
      <c r="C2246" t="s">
        <v>10210</v>
      </c>
      <c r="D2246" t="s">
        <v>5139</v>
      </c>
      <c r="E2246" t="s">
        <v>5140</v>
      </c>
      <c r="F2246" t="s">
        <v>10319</v>
      </c>
      <c r="G2246" s="11"/>
      <c r="H2246" s="11"/>
    </row>
    <row r="2247" spans="1:8" x14ac:dyDescent="0.2">
      <c r="A2247" t="str">
        <f t="shared" si="36"/>
        <v>RWA01HDSU</v>
      </c>
      <c r="B2247" t="s">
        <v>110</v>
      </c>
      <c r="C2247" t="s">
        <v>10210</v>
      </c>
      <c r="D2247" t="s">
        <v>5139</v>
      </c>
      <c r="E2247" t="s">
        <v>5140</v>
      </c>
      <c r="F2247" t="s">
        <v>10320</v>
      </c>
      <c r="G2247" s="11"/>
      <c r="H2247" s="11"/>
    </row>
    <row r="2248" spans="1:8" x14ac:dyDescent="0.2">
      <c r="A2248" t="str">
        <f t="shared" si="36"/>
        <v>RWA01HGDC</v>
      </c>
      <c r="B2248" t="s">
        <v>110</v>
      </c>
      <c r="C2248" t="s">
        <v>10210</v>
      </c>
      <c r="D2248" t="s">
        <v>5139</v>
      </c>
      <c r="E2248" t="s">
        <v>5140</v>
      </c>
      <c r="F2248" t="s">
        <v>10321</v>
      </c>
      <c r="G2248" s="11"/>
      <c r="H2248" s="11"/>
    </row>
    <row r="2249" spans="1:8" x14ac:dyDescent="0.2">
      <c r="A2249" t="str">
        <f t="shared" si="36"/>
        <v>RWA01HGHD</v>
      </c>
      <c r="B2249" t="s">
        <v>110</v>
      </c>
      <c r="C2249" t="s">
        <v>10210</v>
      </c>
      <c r="D2249" t="s">
        <v>5139</v>
      </c>
      <c r="E2249" t="s">
        <v>5140</v>
      </c>
      <c r="F2249" t="s">
        <v>10322</v>
      </c>
      <c r="G2249" s="11"/>
      <c r="H2249" s="12"/>
    </row>
    <row r="2250" spans="1:8" x14ac:dyDescent="0.2">
      <c r="A2250" t="str">
        <f t="shared" si="36"/>
        <v>RWA01HGMP</v>
      </c>
      <c r="B2250" t="s">
        <v>110</v>
      </c>
      <c r="C2250" t="s">
        <v>10210</v>
      </c>
      <c r="D2250" t="s">
        <v>5139</v>
      </c>
      <c r="E2250" t="s">
        <v>5140</v>
      </c>
      <c r="F2250" t="s">
        <v>10323</v>
      </c>
      <c r="G2250" s="11"/>
      <c r="H2250" s="11"/>
    </row>
    <row r="2251" spans="1:8" x14ac:dyDescent="0.2">
      <c r="A2251" t="str">
        <f t="shared" si="36"/>
        <v>RWA01HICU</v>
      </c>
      <c r="B2251" t="s">
        <v>110</v>
      </c>
      <c r="C2251" t="s">
        <v>10210</v>
      </c>
      <c r="D2251" t="s">
        <v>5139</v>
      </c>
      <c r="E2251" t="s">
        <v>5140</v>
      </c>
      <c r="F2251" t="s">
        <v>10324</v>
      </c>
      <c r="G2251" s="11"/>
      <c r="H2251" s="11"/>
    </row>
    <row r="2252" spans="1:8" x14ac:dyDescent="0.2">
      <c r="A2252" t="str">
        <f t="shared" si="36"/>
        <v>RWA01HINI</v>
      </c>
      <c r="B2252" t="s">
        <v>110</v>
      </c>
      <c r="C2252" t="s">
        <v>10210</v>
      </c>
      <c r="D2252" t="s">
        <v>5139</v>
      </c>
      <c r="E2252" t="s">
        <v>5140</v>
      </c>
      <c r="F2252" t="s">
        <v>10325</v>
      </c>
      <c r="G2252" s="11" t="s">
        <v>8593</v>
      </c>
      <c r="H2252" s="11">
        <v>43735</v>
      </c>
    </row>
    <row r="2253" spans="1:8" x14ac:dyDescent="0.2">
      <c r="A2253" t="str">
        <f t="shared" si="36"/>
        <v>RWA01HNHD</v>
      </c>
      <c r="B2253" t="s">
        <v>110</v>
      </c>
      <c r="C2253" t="s">
        <v>10210</v>
      </c>
      <c r="D2253" t="s">
        <v>5139</v>
      </c>
      <c r="E2253" t="s">
        <v>5140</v>
      </c>
      <c r="F2253" t="s">
        <v>10326</v>
      </c>
      <c r="G2253" s="11"/>
      <c r="H2253" s="11"/>
    </row>
    <row r="2254" spans="1:8" x14ac:dyDescent="0.2">
      <c r="A2254" t="str">
        <f t="shared" si="36"/>
        <v>RWA01HORA</v>
      </c>
      <c r="B2254" t="s">
        <v>110</v>
      </c>
      <c r="C2254" t="s">
        <v>10210</v>
      </c>
      <c r="D2254" t="s">
        <v>5139</v>
      </c>
      <c r="E2254" t="s">
        <v>5140</v>
      </c>
      <c r="F2254" t="s">
        <v>10327</v>
      </c>
      <c r="G2254" s="11"/>
      <c r="H2254" s="11"/>
    </row>
    <row r="2255" spans="1:8" x14ac:dyDescent="0.2">
      <c r="A2255" t="str">
        <f t="shared" si="36"/>
        <v>RWA01HPDU</v>
      </c>
      <c r="B2255" t="s">
        <v>110</v>
      </c>
      <c r="C2255" t="s">
        <v>10210</v>
      </c>
      <c r="D2255" t="s">
        <v>5139</v>
      </c>
      <c r="E2255" t="s">
        <v>5140</v>
      </c>
      <c r="F2255" t="s">
        <v>10328</v>
      </c>
      <c r="G2255" s="11"/>
      <c r="H2255" s="11"/>
    </row>
    <row r="2256" spans="1:8" x14ac:dyDescent="0.2">
      <c r="A2256" t="str">
        <f t="shared" si="36"/>
        <v>RWA01HPHD</v>
      </c>
      <c r="B2256" t="s">
        <v>110</v>
      </c>
      <c r="C2256" t="s">
        <v>10210</v>
      </c>
      <c r="D2256" t="s">
        <v>5139</v>
      </c>
      <c r="E2256" t="s">
        <v>5140</v>
      </c>
      <c r="F2256" t="s">
        <v>10329</v>
      </c>
      <c r="G2256" s="11"/>
      <c r="H2256" s="11"/>
    </row>
    <row r="2257" spans="1:8" x14ac:dyDescent="0.2">
      <c r="A2257" t="str">
        <f t="shared" si="36"/>
        <v>RWA01HPIU</v>
      </c>
      <c r="B2257" t="s">
        <v>110</v>
      </c>
      <c r="C2257" t="s">
        <v>10210</v>
      </c>
      <c r="D2257" t="s">
        <v>5139</v>
      </c>
      <c r="E2257" t="s">
        <v>5140</v>
      </c>
      <c r="F2257" t="s">
        <v>10330</v>
      </c>
      <c r="G2257" s="11"/>
      <c r="H2257" s="11"/>
    </row>
    <row r="2258" spans="1:8" x14ac:dyDescent="0.2">
      <c r="A2258" t="str">
        <f t="shared" si="36"/>
        <v>RWA01HPLA</v>
      </c>
      <c r="B2258" t="s">
        <v>110</v>
      </c>
      <c r="C2258" t="s">
        <v>10210</v>
      </c>
      <c r="D2258" t="s">
        <v>5139</v>
      </c>
      <c r="E2258" t="s">
        <v>5140</v>
      </c>
      <c r="F2258" t="s">
        <v>10331</v>
      </c>
      <c r="G2258" s="11"/>
      <c r="H2258" s="11"/>
    </row>
    <row r="2259" spans="1:8" x14ac:dyDescent="0.2">
      <c r="A2259" t="str">
        <f t="shared" si="36"/>
        <v>RWA01HSMO</v>
      </c>
      <c r="B2259" t="s">
        <v>110</v>
      </c>
      <c r="C2259" t="s">
        <v>10210</v>
      </c>
      <c r="D2259" t="s">
        <v>5139</v>
      </c>
      <c r="E2259" t="s">
        <v>5140</v>
      </c>
      <c r="F2259" t="s">
        <v>10332</v>
      </c>
      <c r="G2259" s="11"/>
      <c r="H2259" s="11"/>
    </row>
    <row r="2260" spans="1:8" x14ac:dyDescent="0.2">
      <c r="A2260" t="str">
        <f t="shared" si="36"/>
        <v>RWA01HSSW</v>
      </c>
      <c r="B2260" t="s">
        <v>110</v>
      </c>
      <c r="C2260" t="s">
        <v>10210</v>
      </c>
      <c r="D2260" t="s">
        <v>5139</v>
      </c>
      <c r="E2260" t="s">
        <v>5140</v>
      </c>
      <c r="F2260" t="s">
        <v>10333</v>
      </c>
      <c r="G2260" s="11"/>
      <c r="H2260" s="11"/>
    </row>
    <row r="2261" spans="1:8" x14ac:dyDescent="0.2">
      <c r="A2261" t="str">
        <f t="shared" si="36"/>
        <v>RWA01HTCB</v>
      </c>
      <c r="B2261" t="s">
        <v>110</v>
      </c>
      <c r="C2261" t="s">
        <v>10210</v>
      </c>
      <c r="D2261" t="s">
        <v>5139</v>
      </c>
      <c r="E2261" t="s">
        <v>5140</v>
      </c>
      <c r="F2261" t="s">
        <v>10334</v>
      </c>
      <c r="G2261" s="11"/>
      <c r="H2261" s="11"/>
    </row>
    <row r="2262" spans="1:8" x14ac:dyDescent="0.2">
      <c r="A2262" t="str">
        <f t="shared" si="36"/>
        <v>RWA01HTH</v>
      </c>
      <c r="B2262" t="s">
        <v>110</v>
      </c>
      <c r="C2262" t="s">
        <v>10210</v>
      </c>
      <c r="D2262" t="s">
        <v>5139</v>
      </c>
      <c r="E2262" t="s">
        <v>5140</v>
      </c>
      <c r="F2262" t="s">
        <v>10335</v>
      </c>
      <c r="G2262" s="11"/>
      <c r="H2262" s="11"/>
    </row>
    <row r="2263" spans="1:8" x14ac:dyDescent="0.2">
      <c r="A2263" t="str">
        <f t="shared" si="36"/>
        <v>RWA01IMIC</v>
      </c>
      <c r="B2263" t="s">
        <v>110</v>
      </c>
      <c r="C2263" t="s">
        <v>10210</v>
      </c>
      <c r="D2263" t="s">
        <v>5139</v>
      </c>
      <c r="E2263" t="s">
        <v>5140</v>
      </c>
      <c r="F2263" t="s">
        <v>10336</v>
      </c>
      <c r="G2263" s="11"/>
      <c r="H2263" s="11"/>
    </row>
    <row r="2264" spans="1:8" x14ac:dyDescent="0.2">
      <c r="A2264" t="str">
        <f t="shared" si="36"/>
        <v>RWA01JBWD</v>
      </c>
      <c r="B2264" t="s">
        <v>110</v>
      </c>
      <c r="C2264" t="s">
        <v>10210</v>
      </c>
      <c r="D2264" t="s">
        <v>5139</v>
      </c>
      <c r="E2264" t="s">
        <v>5140</v>
      </c>
      <c r="F2264" t="s">
        <v>10337</v>
      </c>
      <c r="G2264" s="11"/>
      <c r="H2264" s="11"/>
    </row>
    <row r="2265" spans="1:8" x14ac:dyDescent="0.2">
      <c r="A2265" t="str">
        <f t="shared" si="36"/>
        <v>RWA01Labour</v>
      </c>
      <c r="B2265" t="s">
        <v>110</v>
      </c>
      <c r="C2265" t="s">
        <v>10210</v>
      </c>
      <c r="D2265" t="s">
        <v>5139</v>
      </c>
      <c r="E2265" t="s">
        <v>5140</v>
      </c>
      <c r="F2265" t="s">
        <v>8401</v>
      </c>
      <c r="G2265" s="11"/>
      <c r="H2265" s="11"/>
    </row>
    <row r="2266" spans="1:8" x14ac:dyDescent="0.2">
      <c r="A2266" t="str">
        <f t="shared" si="36"/>
        <v>RWA01N140</v>
      </c>
      <c r="B2266" t="s">
        <v>110</v>
      </c>
      <c r="C2266" t="s">
        <v>10210</v>
      </c>
      <c r="D2266" t="s">
        <v>5139</v>
      </c>
      <c r="E2266" t="s">
        <v>5140</v>
      </c>
      <c r="F2266" t="s">
        <v>10338</v>
      </c>
      <c r="G2266" s="11"/>
      <c r="H2266" s="11"/>
    </row>
    <row r="2267" spans="1:8" x14ac:dyDescent="0.2">
      <c r="A2267" t="str">
        <f t="shared" si="36"/>
        <v>RWA01Neonates</v>
      </c>
      <c r="B2267" t="s">
        <v>110</v>
      </c>
      <c r="C2267" t="s">
        <v>10210</v>
      </c>
      <c r="D2267" t="s">
        <v>5139</v>
      </c>
      <c r="E2267" t="s">
        <v>5140</v>
      </c>
      <c r="F2267" t="s">
        <v>10339</v>
      </c>
      <c r="G2267" s="11"/>
      <c r="H2267" s="11"/>
    </row>
    <row r="2268" spans="1:8" x14ac:dyDescent="0.2">
      <c r="A2268" t="str">
        <f t="shared" si="36"/>
        <v>RWA01NHEY</v>
      </c>
      <c r="B2268" t="s">
        <v>110</v>
      </c>
      <c r="C2268" t="s">
        <v>10210</v>
      </c>
      <c r="D2268" t="s">
        <v>5139</v>
      </c>
      <c r="E2268" t="s">
        <v>5140</v>
      </c>
      <c r="F2268" t="s">
        <v>10340</v>
      </c>
      <c r="G2268" s="11"/>
      <c r="H2268" s="11"/>
    </row>
    <row r="2269" spans="1:8" x14ac:dyDescent="0.2">
      <c r="A2269" t="str">
        <f t="shared" si="36"/>
        <v>RWA01NINI</v>
      </c>
      <c r="B2269" t="s">
        <v>110</v>
      </c>
      <c r="C2269" t="s">
        <v>10210</v>
      </c>
      <c r="D2269" t="s">
        <v>5139</v>
      </c>
      <c r="E2269" t="s">
        <v>5140</v>
      </c>
      <c r="F2269" t="s">
        <v>10341</v>
      </c>
      <c r="G2269" s="11"/>
      <c r="H2269" s="11"/>
    </row>
    <row r="2270" spans="1:8" x14ac:dyDescent="0.2">
      <c r="A2270" t="str">
        <f t="shared" si="36"/>
        <v>RWA01PAU</v>
      </c>
      <c r="B2270" t="s">
        <v>110</v>
      </c>
      <c r="C2270" t="s">
        <v>10210</v>
      </c>
      <c r="D2270" t="s">
        <v>5139</v>
      </c>
      <c r="E2270" t="s">
        <v>5140</v>
      </c>
      <c r="F2270" t="s">
        <v>8741</v>
      </c>
      <c r="G2270" s="11"/>
      <c r="H2270" s="11"/>
    </row>
    <row r="2271" spans="1:8" x14ac:dyDescent="0.2">
      <c r="A2271" t="str">
        <f t="shared" si="36"/>
        <v>RWA01PCHE</v>
      </c>
      <c r="B2271" t="s">
        <v>110</v>
      </c>
      <c r="C2271" t="s">
        <v>10210</v>
      </c>
      <c r="D2271" t="s">
        <v>5139</v>
      </c>
      <c r="E2271" t="s">
        <v>5140</v>
      </c>
      <c r="F2271" t="s">
        <v>10342</v>
      </c>
      <c r="G2271" s="11"/>
      <c r="H2271" s="11"/>
    </row>
    <row r="2272" spans="1:8" x14ac:dyDescent="0.2">
      <c r="A2272" t="str">
        <f t="shared" si="36"/>
        <v>RWA01PHDU</v>
      </c>
      <c r="B2272" t="s">
        <v>110</v>
      </c>
      <c r="C2272" t="s">
        <v>10210</v>
      </c>
      <c r="D2272" t="s">
        <v>5139</v>
      </c>
      <c r="E2272" t="s">
        <v>5140</v>
      </c>
      <c r="F2272" t="s">
        <v>10343</v>
      </c>
      <c r="G2272" s="11"/>
      <c r="H2272" s="11"/>
    </row>
    <row r="2273" spans="1:8" x14ac:dyDescent="0.2">
      <c r="A2273" t="str">
        <f t="shared" si="36"/>
        <v>RWA01PHOB</v>
      </c>
      <c r="B2273" t="s">
        <v>110</v>
      </c>
      <c r="C2273" t="s">
        <v>10210</v>
      </c>
      <c r="D2273" t="s">
        <v>5139</v>
      </c>
      <c r="E2273" t="s">
        <v>5140</v>
      </c>
      <c r="F2273" t="s">
        <v>10344</v>
      </c>
      <c r="G2273" s="11"/>
      <c r="H2273" s="11"/>
    </row>
    <row r="2274" spans="1:8" x14ac:dyDescent="0.2">
      <c r="A2274" t="str">
        <f t="shared" si="36"/>
        <v>RWA01PION</v>
      </c>
      <c r="B2274" t="s">
        <v>110</v>
      </c>
      <c r="C2274" t="s">
        <v>10210</v>
      </c>
      <c r="D2274" t="s">
        <v>5139</v>
      </c>
      <c r="E2274" t="s">
        <v>5140</v>
      </c>
      <c r="F2274" t="s">
        <v>10345</v>
      </c>
      <c r="G2274" s="11"/>
      <c r="H2274" s="11"/>
    </row>
    <row r="2275" spans="1:8" x14ac:dyDescent="0.2">
      <c r="A2275" t="str">
        <f t="shared" si="36"/>
        <v>RWA01PLAS</v>
      </c>
      <c r="B2275" t="s">
        <v>110</v>
      </c>
      <c r="C2275" t="s">
        <v>10210</v>
      </c>
      <c r="D2275" t="s">
        <v>5139</v>
      </c>
      <c r="E2275" t="s">
        <v>5140</v>
      </c>
      <c r="F2275" t="s">
        <v>10346</v>
      </c>
      <c r="G2275" s="11"/>
      <c r="H2275" s="11"/>
    </row>
    <row r="2276" spans="1:8" x14ac:dyDescent="0.2">
      <c r="A2276" t="str">
        <f t="shared" si="36"/>
        <v>RWA01RECK</v>
      </c>
      <c r="B2276" t="s">
        <v>110</v>
      </c>
      <c r="C2276" t="s">
        <v>10210</v>
      </c>
      <c r="D2276" t="s">
        <v>5139</v>
      </c>
      <c r="E2276" t="s">
        <v>5140</v>
      </c>
      <c r="F2276" t="s">
        <v>10347</v>
      </c>
      <c r="G2276" s="11"/>
      <c r="H2276" s="11"/>
    </row>
    <row r="2277" spans="1:8" x14ac:dyDescent="0.2">
      <c r="A2277" t="str">
        <f t="shared" si="36"/>
        <v>RWA01RHDU</v>
      </c>
      <c r="B2277" t="s">
        <v>110</v>
      </c>
      <c r="C2277" t="s">
        <v>10210</v>
      </c>
      <c r="D2277" t="s">
        <v>5139</v>
      </c>
      <c r="E2277" t="s">
        <v>5140</v>
      </c>
      <c r="F2277" t="s">
        <v>10348</v>
      </c>
      <c r="G2277" s="11"/>
      <c r="H2277" s="11"/>
    </row>
    <row r="2278" spans="1:8" x14ac:dyDescent="0.2">
      <c r="A2278" t="str">
        <f t="shared" si="36"/>
        <v>RWA01SPCU</v>
      </c>
      <c r="B2278" t="s">
        <v>110</v>
      </c>
      <c r="C2278" t="s">
        <v>10210</v>
      </c>
      <c r="D2278" t="s">
        <v>5139</v>
      </c>
      <c r="E2278" t="s">
        <v>5140</v>
      </c>
      <c r="F2278" t="s">
        <v>10349</v>
      </c>
      <c r="G2278" s="11"/>
      <c r="H2278" s="11"/>
    </row>
    <row r="2279" spans="1:8" x14ac:dyDescent="0.2">
      <c r="A2279" t="str">
        <f t="shared" si="36"/>
        <v>RWA01STIL</v>
      </c>
      <c r="B2279" t="s">
        <v>110</v>
      </c>
      <c r="C2279" t="s">
        <v>10210</v>
      </c>
      <c r="D2279" t="s">
        <v>5139</v>
      </c>
      <c r="E2279" t="s">
        <v>5140</v>
      </c>
      <c r="F2279" t="s">
        <v>10350</v>
      </c>
      <c r="G2279" s="11"/>
      <c r="H2279" s="11"/>
    </row>
    <row r="2280" spans="1:8" x14ac:dyDescent="0.2">
      <c r="A2280" t="str">
        <f t="shared" si="36"/>
        <v>RWA01SUTT</v>
      </c>
      <c r="B2280" t="s">
        <v>110</v>
      </c>
      <c r="C2280" t="s">
        <v>10210</v>
      </c>
      <c r="D2280" t="s">
        <v>5139</v>
      </c>
      <c r="E2280" t="s">
        <v>5140</v>
      </c>
      <c r="F2280" t="s">
        <v>10351</v>
      </c>
      <c r="G2280" s="11"/>
      <c r="H2280" s="11"/>
    </row>
    <row r="2281" spans="1:8" x14ac:dyDescent="0.2">
      <c r="A2281" t="str">
        <f t="shared" si="36"/>
        <v>RWA01UPCO</v>
      </c>
      <c r="B2281" t="s">
        <v>110</v>
      </c>
      <c r="C2281" t="s">
        <v>10210</v>
      </c>
      <c r="D2281" t="s">
        <v>5139</v>
      </c>
      <c r="E2281" t="s">
        <v>5140</v>
      </c>
      <c r="F2281" t="s">
        <v>10352</v>
      </c>
      <c r="G2281" s="11"/>
      <c r="H2281" s="11"/>
    </row>
    <row r="2282" spans="1:8" x14ac:dyDescent="0.2">
      <c r="A2282" t="str">
        <f t="shared" si="36"/>
        <v>RWA01WDSU</v>
      </c>
      <c r="B2282" t="s">
        <v>110</v>
      </c>
      <c r="C2282" t="s">
        <v>10210</v>
      </c>
      <c r="D2282" t="s">
        <v>5139</v>
      </c>
      <c r="E2282" t="s">
        <v>5140</v>
      </c>
      <c r="F2282" t="s">
        <v>10353</v>
      </c>
      <c r="G2282" s="11"/>
      <c r="H2282" s="11"/>
    </row>
    <row r="2283" spans="1:8" x14ac:dyDescent="0.2">
      <c r="A2283" t="str">
        <f t="shared" si="36"/>
        <v>RV9AHAvondale</v>
      </c>
      <c r="B2283" t="s">
        <v>111</v>
      </c>
      <c r="C2283" t="s">
        <v>14223</v>
      </c>
      <c r="D2283" t="s">
        <v>4451</v>
      </c>
      <c r="E2283" t="s">
        <v>4452</v>
      </c>
      <c r="F2283" t="s">
        <v>10354</v>
      </c>
      <c r="G2283" s="11"/>
      <c r="H2283" s="11"/>
    </row>
    <row r="2284" spans="1:8" x14ac:dyDescent="0.2">
      <c r="A2284" t="str">
        <f t="shared" si="36"/>
        <v>RV929Granville Court</v>
      </c>
      <c r="B2284" t="s">
        <v>111</v>
      </c>
      <c r="C2284" t="s">
        <v>14223</v>
      </c>
      <c r="D2284" t="s">
        <v>4492</v>
      </c>
      <c r="E2284" t="s">
        <v>4493</v>
      </c>
      <c r="F2284" t="s">
        <v>10355</v>
      </c>
      <c r="G2284" s="11"/>
      <c r="H2284" s="11"/>
    </row>
    <row r="2285" spans="1:8" x14ac:dyDescent="0.2">
      <c r="A2285" t="str">
        <f t="shared" ref="A2285:A2348" si="37">CONCATENATE(D2285,F2285)</f>
        <v>RV9AGHawthorne Court</v>
      </c>
      <c r="B2285" t="s">
        <v>111</v>
      </c>
      <c r="C2285" t="s">
        <v>14223</v>
      </c>
      <c r="D2285" t="s">
        <v>4496</v>
      </c>
      <c r="E2285" t="s">
        <v>4497</v>
      </c>
      <c r="F2285" t="s">
        <v>10356</v>
      </c>
      <c r="G2285" s="11"/>
      <c r="H2285" s="11"/>
    </row>
    <row r="2286" spans="1:8" x14ac:dyDescent="0.2">
      <c r="A2286" t="str">
        <f t="shared" si="37"/>
        <v>RV936Humber Centre - Darley House</v>
      </c>
      <c r="B2286" t="s">
        <v>111</v>
      </c>
      <c r="C2286" t="s">
        <v>14223</v>
      </c>
      <c r="D2286" t="s">
        <v>4504</v>
      </c>
      <c r="E2286" t="s">
        <v>4505</v>
      </c>
      <c r="F2286" t="s">
        <v>10357</v>
      </c>
      <c r="G2286" s="11"/>
      <c r="H2286" s="11"/>
    </row>
    <row r="2287" spans="1:8" x14ac:dyDescent="0.2">
      <c r="A2287" t="str">
        <f t="shared" si="37"/>
        <v>RV936Humber Centre - Derwent</v>
      </c>
      <c r="B2287" t="s">
        <v>111</v>
      </c>
      <c r="C2287" t="s">
        <v>14223</v>
      </c>
      <c r="D2287" t="s">
        <v>4504</v>
      </c>
      <c r="E2287" t="s">
        <v>4505</v>
      </c>
      <c r="F2287" t="s">
        <v>10358</v>
      </c>
      <c r="G2287" s="11"/>
      <c r="H2287" s="12"/>
    </row>
    <row r="2288" spans="1:8" x14ac:dyDescent="0.2">
      <c r="A2288" t="str">
        <f t="shared" si="37"/>
        <v>RV936Humber Centre - Ouse</v>
      </c>
      <c r="B2288" t="s">
        <v>111</v>
      </c>
      <c r="C2288" t="s">
        <v>14223</v>
      </c>
      <c r="D2288" t="s">
        <v>4504</v>
      </c>
      <c r="E2288" t="s">
        <v>4505</v>
      </c>
      <c r="F2288" t="s">
        <v>10359</v>
      </c>
      <c r="G2288" s="11"/>
      <c r="H2288" s="11"/>
    </row>
    <row r="2289" spans="1:8" x14ac:dyDescent="0.2">
      <c r="A2289" t="str">
        <f t="shared" si="37"/>
        <v>RV936Humber Centre - Swale</v>
      </c>
      <c r="B2289" t="s">
        <v>111</v>
      </c>
      <c r="C2289" t="s">
        <v>14223</v>
      </c>
      <c r="D2289" t="s">
        <v>4504</v>
      </c>
      <c r="E2289" t="s">
        <v>4505</v>
      </c>
      <c r="F2289" t="s">
        <v>10360</v>
      </c>
      <c r="G2289" s="11"/>
      <c r="H2289" s="11"/>
    </row>
    <row r="2290" spans="1:8" x14ac:dyDescent="0.2">
      <c r="A2290" t="str">
        <f t="shared" si="37"/>
        <v>RV936Humber Centre - Ullswater</v>
      </c>
      <c r="B2290" t="s">
        <v>111</v>
      </c>
      <c r="C2290" t="s">
        <v>14223</v>
      </c>
      <c r="D2290" t="s">
        <v>4504</v>
      </c>
      <c r="E2290" t="s">
        <v>4505</v>
      </c>
      <c r="F2290" t="s">
        <v>10361</v>
      </c>
      <c r="G2290" s="11"/>
      <c r="H2290" s="11"/>
    </row>
    <row r="2291" spans="1:8" x14ac:dyDescent="0.2">
      <c r="A2291" t="str">
        <f t="shared" si="37"/>
        <v>RV90DInspire</v>
      </c>
      <c r="B2291" t="s">
        <v>111</v>
      </c>
      <c r="C2291" t="s">
        <v>14223</v>
      </c>
      <c r="D2291" t="s">
        <v>4506</v>
      </c>
      <c r="E2291" t="s">
        <v>4507</v>
      </c>
      <c r="F2291" t="s">
        <v>14242</v>
      </c>
      <c r="G2291" s="11"/>
      <c r="H2291" s="11"/>
    </row>
    <row r="2292" spans="1:8" x14ac:dyDescent="0.2">
      <c r="A2292" t="str">
        <f t="shared" si="37"/>
        <v>RV90D</v>
      </c>
      <c r="B2292" t="s">
        <v>111</v>
      </c>
      <c r="C2292" t="s">
        <v>14223</v>
      </c>
      <c r="D2292" t="s">
        <v>4506</v>
      </c>
      <c r="E2292" t="s">
        <v>4507</v>
      </c>
      <c r="G2292" s="11"/>
      <c r="H2292" s="11"/>
    </row>
    <row r="2293" spans="1:8" x14ac:dyDescent="0.2">
      <c r="A2293" t="str">
        <f t="shared" si="37"/>
        <v>RV938Maister Court</v>
      </c>
      <c r="B2293" t="s">
        <v>111</v>
      </c>
      <c r="C2293" t="s">
        <v>14223</v>
      </c>
      <c r="D2293" t="s">
        <v>4518</v>
      </c>
      <c r="E2293" t="s">
        <v>4519</v>
      </c>
      <c r="F2293" t="s">
        <v>14555</v>
      </c>
      <c r="G2293" s="11"/>
      <c r="H2293" s="11"/>
    </row>
    <row r="2294" spans="1:8" x14ac:dyDescent="0.2">
      <c r="A2294" t="str">
        <f t="shared" si="37"/>
        <v>RV938Maister Lodge</v>
      </c>
      <c r="B2294" t="s">
        <v>111</v>
      </c>
      <c r="C2294" t="s">
        <v>14223</v>
      </c>
      <c r="D2294" t="s">
        <v>4518</v>
      </c>
      <c r="E2294" t="s">
        <v>4519</v>
      </c>
      <c r="F2294" t="s">
        <v>10363</v>
      </c>
      <c r="G2294" s="11"/>
      <c r="H2294" s="11"/>
    </row>
    <row r="2295" spans="1:8" x14ac:dyDescent="0.2">
      <c r="A2295" t="str">
        <f t="shared" si="37"/>
        <v>RV91TMalton</v>
      </c>
      <c r="B2295" t="s">
        <v>111</v>
      </c>
      <c r="C2295" t="s">
        <v>14223</v>
      </c>
      <c r="D2295" t="s">
        <v>4520</v>
      </c>
      <c r="E2295" t="s">
        <v>4521</v>
      </c>
      <c r="F2295" t="s">
        <v>10364</v>
      </c>
      <c r="G2295" s="11"/>
      <c r="H2295" s="11"/>
    </row>
    <row r="2296" spans="1:8" x14ac:dyDescent="0.2">
      <c r="A2296" t="str">
        <f t="shared" si="37"/>
        <v>RV942Mill View Court</v>
      </c>
      <c r="B2296" t="s">
        <v>111</v>
      </c>
      <c r="C2296" t="s">
        <v>14223</v>
      </c>
      <c r="D2296" t="s">
        <v>4524</v>
      </c>
      <c r="E2296" t="s">
        <v>4525</v>
      </c>
      <c r="F2296" t="s">
        <v>10365</v>
      </c>
      <c r="G2296" s="11"/>
      <c r="H2296" s="11"/>
    </row>
    <row r="2297" spans="1:8" x14ac:dyDescent="0.2">
      <c r="A2297" t="str">
        <f t="shared" si="37"/>
        <v>RV9E2Millview Lodge</v>
      </c>
      <c r="B2297" t="s">
        <v>111</v>
      </c>
      <c r="C2297" t="s">
        <v>14223</v>
      </c>
      <c r="D2297" t="s">
        <v>4526</v>
      </c>
      <c r="E2297" t="s">
        <v>4527</v>
      </c>
      <c r="F2297" t="s">
        <v>10366</v>
      </c>
      <c r="G2297" s="11"/>
      <c r="H2297" s="11"/>
    </row>
    <row r="2298" spans="1:8" x14ac:dyDescent="0.2">
      <c r="A2298" t="str">
        <f t="shared" si="37"/>
        <v>RV9AJNewbridges Residential Unit</v>
      </c>
      <c r="B2298" t="s">
        <v>111</v>
      </c>
      <c r="C2298" t="s">
        <v>14223</v>
      </c>
      <c r="D2298" t="s">
        <v>4530</v>
      </c>
      <c r="E2298" t="s">
        <v>4531</v>
      </c>
      <c r="F2298" t="s">
        <v>10367</v>
      </c>
      <c r="G2298" s="11"/>
      <c r="H2298" s="11"/>
    </row>
    <row r="2299" spans="1:8" x14ac:dyDescent="0.2">
      <c r="A2299" t="str">
        <f t="shared" si="37"/>
        <v>RV9GAMiranda House - PICU</v>
      </c>
      <c r="B2299" t="s">
        <v>111</v>
      </c>
      <c r="C2299" t="s">
        <v>14223</v>
      </c>
      <c r="D2299" t="s">
        <v>4534</v>
      </c>
      <c r="E2299" t="s">
        <v>4535</v>
      </c>
      <c r="F2299" t="s">
        <v>10368</v>
      </c>
      <c r="G2299" s="11"/>
      <c r="H2299" s="11"/>
    </row>
    <row r="2300" spans="1:8" x14ac:dyDescent="0.2">
      <c r="A2300" t="str">
        <f t="shared" si="37"/>
        <v>RV946Pine View</v>
      </c>
      <c r="B2300" t="s">
        <v>111</v>
      </c>
      <c r="C2300" t="s">
        <v>14223</v>
      </c>
      <c r="D2300" t="s">
        <v>4488</v>
      </c>
      <c r="E2300" t="s">
        <v>4489</v>
      </c>
      <c r="F2300" t="s">
        <v>14244</v>
      </c>
      <c r="G2300" s="11"/>
      <c r="H2300" s="11"/>
    </row>
    <row r="2301" spans="1:8" x14ac:dyDescent="0.2">
      <c r="A2301" t="str">
        <f t="shared" si="37"/>
        <v>RV946</v>
      </c>
      <c r="B2301" t="s">
        <v>111</v>
      </c>
      <c r="C2301" t="s">
        <v>14223</v>
      </c>
      <c r="D2301" t="s">
        <v>4488</v>
      </c>
      <c r="E2301" t="s">
        <v>4489</v>
      </c>
      <c r="G2301" s="11"/>
      <c r="H2301" s="11"/>
    </row>
    <row r="2302" spans="1:8" x14ac:dyDescent="0.2">
      <c r="A2302" t="str">
        <f t="shared" si="37"/>
        <v>RV9WADDSpecialist Treatment and Recovery Unit</v>
      </c>
      <c r="B2302" t="s">
        <v>111</v>
      </c>
      <c r="C2302" t="s">
        <v>14223</v>
      </c>
      <c r="D2302" t="s">
        <v>14245</v>
      </c>
      <c r="E2302" t="s">
        <v>14246</v>
      </c>
      <c r="F2302" t="s">
        <v>14246</v>
      </c>
      <c r="G2302" s="11"/>
      <c r="H2302" s="11"/>
    </row>
    <row r="2303" spans="1:8" x14ac:dyDescent="0.2">
      <c r="A2303" t="str">
        <f t="shared" si="37"/>
        <v>RV915Townend Court</v>
      </c>
      <c r="B2303" t="s">
        <v>111</v>
      </c>
      <c r="C2303" t="s">
        <v>14223</v>
      </c>
      <c r="D2303" t="s">
        <v>4573</v>
      </c>
      <c r="E2303" t="s">
        <v>4574</v>
      </c>
      <c r="F2303" t="s">
        <v>10369</v>
      </c>
      <c r="G2303" s="11"/>
      <c r="H2303" s="11"/>
    </row>
    <row r="2304" spans="1:8" x14ac:dyDescent="0.2">
      <c r="A2304" t="str">
        <f t="shared" si="37"/>
        <v>RV9ALWestlands Unit</v>
      </c>
      <c r="B2304" t="s">
        <v>111</v>
      </c>
      <c r="C2304" t="s">
        <v>14223</v>
      </c>
      <c r="D2304" t="s">
        <v>4583</v>
      </c>
      <c r="E2304" t="s">
        <v>4584</v>
      </c>
      <c r="F2304" t="s">
        <v>10370</v>
      </c>
      <c r="G2304" s="11"/>
      <c r="H2304" s="11"/>
    </row>
    <row r="2305" spans="1:8" x14ac:dyDescent="0.2">
      <c r="A2305" t="str">
        <f t="shared" si="37"/>
        <v>RV91WWhitby</v>
      </c>
      <c r="B2305" t="s">
        <v>111</v>
      </c>
      <c r="C2305" t="s">
        <v>14223</v>
      </c>
      <c r="D2305" t="s">
        <v>4587</v>
      </c>
      <c r="E2305" t="s">
        <v>1608</v>
      </c>
      <c r="F2305" t="s">
        <v>10371</v>
      </c>
      <c r="G2305" s="11" t="s">
        <v>14217</v>
      </c>
      <c r="H2305" s="11"/>
    </row>
    <row r="2306" spans="1:8" x14ac:dyDescent="0.2">
      <c r="A2306" t="str">
        <f t="shared" si="37"/>
        <v>RYJ0210 North Ward</v>
      </c>
      <c r="B2306" t="s">
        <v>112</v>
      </c>
      <c r="C2306" t="s">
        <v>10372</v>
      </c>
      <c r="D2306" t="s">
        <v>7876</v>
      </c>
      <c r="E2306" t="s">
        <v>7877</v>
      </c>
      <c r="F2306" t="s">
        <v>10373</v>
      </c>
      <c r="G2306" s="11"/>
      <c r="H2306" s="11"/>
    </row>
    <row r="2307" spans="1:8" x14ac:dyDescent="0.2">
      <c r="A2307" t="str">
        <f t="shared" si="37"/>
        <v>RYJ0210 South Ward</v>
      </c>
      <c r="B2307" t="s">
        <v>112</v>
      </c>
      <c r="C2307" t="s">
        <v>10372</v>
      </c>
      <c r="D2307" t="s">
        <v>7876</v>
      </c>
      <c r="E2307" t="s">
        <v>7877</v>
      </c>
      <c r="F2307" t="s">
        <v>10374</v>
      </c>
      <c r="G2307" s="11"/>
      <c r="H2307" s="11"/>
    </row>
    <row r="2308" spans="1:8" x14ac:dyDescent="0.2">
      <c r="A2308" t="str">
        <f t="shared" si="37"/>
        <v>RYJ0211 South Ward</v>
      </c>
      <c r="B2308" t="s">
        <v>112</v>
      </c>
      <c r="C2308" t="s">
        <v>10372</v>
      </c>
      <c r="D2308" t="s">
        <v>7876</v>
      </c>
      <c r="E2308" t="s">
        <v>7877</v>
      </c>
      <c r="F2308" t="s">
        <v>10375</v>
      </c>
      <c r="G2308" s="11"/>
      <c r="H2308" s="11"/>
    </row>
    <row r="2309" spans="1:8" x14ac:dyDescent="0.2">
      <c r="A2309" t="str">
        <f t="shared" si="37"/>
        <v>RYJ024 South Ward</v>
      </c>
      <c r="B2309" t="s">
        <v>112</v>
      </c>
      <c r="C2309" t="s">
        <v>10372</v>
      </c>
      <c r="D2309" t="s">
        <v>7876</v>
      </c>
      <c r="E2309" t="s">
        <v>7877</v>
      </c>
      <c r="F2309" t="s">
        <v>10376</v>
      </c>
      <c r="G2309" s="11"/>
      <c r="H2309" s="11"/>
    </row>
    <row r="2310" spans="1:8" x14ac:dyDescent="0.2">
      <c r="A2310" t="str">
        <f t="shared" si="37"/>
        <v>RYJ026 North Ward</v>
      </c>
      <c r="B2310" t="s">
        <v>112</v>
      </c>
      <c r="C2310" t="s">
        <v>10372</v>
      </c>
      <c r="D2310" t="s">
        <v>7876</v>
      </c>
      <c r="E2310" t="s">
        <v>7877</v>
      </c>
      <c r="F2310" t="s">
        <v>10377</v>
      </c>
      <c r="G2310" s="11"/>
      <c r="H2310" s="11"/>
    </row>
    <row r="2311" spans="1:8" x14ac:dyDescent="0.2">
      <c r="A2311" t="str">
        <f t="shared" si="37"/>
        <v>RYJ026 South Ward</v>
      </c>
      <c r="B2311" t="s">
        <v>112</v>
      </c>
      <c r="C2311" t="s">
        <v>10372</v>
      </c>
      <c r="D2311" t="s">
        <v>7876</v>
      </c>
      <c r="E2311" t="s">
        <v>7877</v>
      </c>
      <c r="F2311" t="s">
        <v>10378</v>
      </c>
      <c r="G2311" s="11"/>
      <c r="H2311" s="11"/>
    </row>
    <row r="2312" spans="1:8" x14ac:dyDescent="0.2">
      <c r="A2312" t="str">
        <f t="shared" si="37"/>
        <v>RYJ027 North Ward</v>
      </c>
      <c r="B2312" t="s">
        <v>112</v>
      </c>
      <c r="C2312" t="s">
        <v>10372</v>
      </c>
      <c r="D2312" t="s">
        <v>7876</v>
      </c>
      <c r="E2312" t="s">
        <v>7877</v>
      </c>
      <c r="F2312" t="s">
        <v>10379</v>
      </c>
      <c r="G2312" s="11"/>
      <c r="H2312" s="11"/>
    </row>
    <row r="2313" spans="1:8" x14ac:dyDescent="0.2">
      <c r="A2313" t="str">
        <f t="shared" si="37"/>
        <v>RYJ027 South Ward</v>
      </c>
      <c r="B2313" t="s">
        <v>112</v>
      </c>
      <c r="C2313" t="s">
        <v>10372</v>
      </c>
      <c r="D2313" t="s">
        <v>7876</v>
      </c>
      <c r="E2313" t="s">
        <v>7877</v>
      </c>
      <c r="F2313" t="s">
        <v>10380</v>
      </c>
      <c r="G2313" s="11"/>
      <c r="H2313" s="11"/>
    </row>
    <row r="2314" spans="1:8" x14ac:dyDescent="0.2">
      <c r="A2314" t="str">
        <f t="shared" si="37"/>
        <v>RYJ027 West</v>
      </c>
      <c r="B2314" t="s">
        <v>112</v>
      </c>
      <c r="C2314" t="s">
        <v>10372</v>
      </c>
      <c r="D2314" t="s">
        <v>7876</v>
      </c>
      <c r="E2314" t="s">
        <v>7877</v>
      </c>
      <c r="F2314" t="s">
        <v>10381</v>
      </c>
      <c r="G2314" s="11"/>
      <c r="H2314" s="11"/>
    </row>
    <row r="2315" spans="1:8" x14ac:dyDescent="0.2">
      <c r="A2315" t="str">
        <f t="shared" si="37"/>
        <v>RYJ028 North CXH</v>
      </c>
      <c r="B2315" t="s">
        <v>112</v>
      </c>
      <c r="C2315" t="s">
        <v>10372</v>
      </c>
      <c r="D2315" t="s">
        <v>7876</v>
      </c>
      <c r="E2315" t="s">
        <v>7877</v>
      </c>
      <c r="F2315" t="s">
        <v>10382</v>
      </c>
      <c r="G2315" s="11"/>
      <c r="H2315" s="11"/>
    </row>
    <row r="2316" spans="1:8" x14ac:dyDescent="0.2">
      <c r="A2316" t="str">
        <f t="shared" si="37"/>
        <v>RYJ028 South Ward</v>
      </c>
      <c r="B2316" t="s">
        <v>112</v>
      </c>
      <c r="C2316" t="s">
        <v>10372</v>
      </c>
      <c r="D2316" t="s">
        <v>7876</v>
      </c>
      <c r="E2316" t="s">
        <v>7877</v>
      </c>
      <c r="F2316" t="s">
        <v>10383</v>
      </c>
      <c r="G2316" s="11"/>
      <c r="H2316" s="11"/>
    </row>
    <row r="2317" spans="1:8" x14ac:dyDescent="0.2">
      <c r="A2317" t="str">
        <f t="shared" si="37"/>
        <v>RYJ028 West Ward</v>
      </c>
      <c r="B2317" t="s">
        <v>112</v>
      </c>
      <c r="C2317" t="s">
        <v>10372</v>
      </c>
      <c r="D2317" t="s">
        <v>7876</v>
      </c>
      <c r="E2317" t="s">
        <v>7877</v>
      </c>
      <c r="F2317" t="s">
        <v>10384</v>
      </c>
      <c r="G2317" s="11"/>
      <c r="H2317" s="11"/>
    </row>
    <row r="2318" spans="1:8" x14ac:dyDescent="0.2">
      <c r="A2318" t="str">
        <f t="shared" si="37"/>
        <v>RYJ029 North Ward</v>
      </c>
      <c r="B2318" t="s">
        <v>112</v>
      </c>
      <c r="C2318" t="s">
        <v>10372</v>
      </c>
      <c r="D2318" t="s">
        <v>7876</v>
      </c>
      <c r="E2318" t="s">
        <v>7877</v>
      </c>
      <c r="F2318" t="s">
        <v>10385</v>
      </c>
      <c r="G2318" s="11"/>
      <c r="H2318" s="11"/>
    </row>
    <row r="2319" spans="1:8" x14ac:dyDescent="0.2">
      <c r="A2319" t="str">
        <f t="shared" si="37"/>
        <v>RYJ029 South Ward</v>
      </c>
      <c r="B2319" t="s">
        <v>112</v>
      </c>
      <c r="C2319" t="s">
        <v>10372</v>
      </c>
      <c r="D2319" t="s">
        <v>7876</v>
      </c>
      <c r="E2319" t="s">
        <v>7877</v>
      </c>
      <c r="F2319" t="s">
        <v>10386</v>
      </c>
      <c r="G2319" s="11"/>
      <c r="H2319" s="11"/>
    </row>
    <row r="2320" spans="1:8" x14ac:dyDescent="0.2">
      <c r="A2320" t="str">
        <f t="shared" si="37"/>
        <v>RYJ029 West Ward</v>
      </c>
      <c r="B2320" t="s">
        <v>112</v>
      </c>
      <c r="C2320" t="s">
        <v>10372</v>
      </c>
      <c r="D2320" t="s">
        <v>7876</v>
      </c>
      <c r="E2320" t="s">
        <v>7877</v>
      </c>
      <c r="F2320" t="s">
        <v>10387</v>
      </c>
      <c r="G2320" s="11"/>
      <c r="H2320" s="11"/>
    </row>
    <row r="2321" spans="1:8" x14ac:dyDescent="0.2">
      <c r="A2321" t="str">
        <f t="shared" si="37"/>
        <v>RYJ02CXH AAU</v>
      </c>
      <c r="B2321" t="s">
        <v>112</v>
      </c>
      <c r="C2321" t="s">
        <v>10372</v>
      </c>
      <c r="D2321" t="s">
        <v>7876</v>
      </c>
      <c r="E2321" t="s">
        <v>7877</v>
      </c>
      <c r="F2321" t="s">
        <v>10388</v>
      </c>
      <c r="G2321" s="11"/>
      <c r="H2321" s="11"/>
    </row>
    <row r="2322" spans="1:8" x14ac:dyDescent="0.2">
      <c r="A2322" t="str">
        <f t="shared" si="37"/>
        <v>RYJ02CXH AMU</v>
      </c>
      <c r="B2322" t="s">
        <v>112</v>
      </c>
      <c r="C2322" t="s">
        <v>10372</v>
      </c>
      <c r="D2322" t="s">
        <v>7876</v>
      </c>
      <c r="E2322" t="s">
        <v>7877</v>
      </c>
      <c r="F2322" t="s">
        <v>10389</v>
      </c>
      <c r="G2322" s="11"/>
      <c r="H2322" s="11"/>
    </row>
    <row r="2323" spans="1:8" x14ac:dyDescent="0.2">
      <c r="A2323" t="str">
        <f t="shared" si="37"/>
        <v>RYJ02CXH ARU</v>
      </c>
      <c r="B2323" t="s">
        <v>112</v>
      </c>
      <c r="C2323" t="s">
        <v>10372</v>
      </c>
      <c r="D2323" t="s">
        <v>7876</v>
      </c>
      <c r="E2323" t="s">
        <v>7877</v>
      </c>
      <c r="F2323" t="s">
        <v>10390</v>
      </c>
      <c r="G2323" s="11"/>
      <c r="H2323" s="11"/>
    </row>
    <row r="2324" spans="1:8" x14ac:dyDescent="0.2">
      <c r="A2324" t="str">
        <f t="shared" si="37"/>
        <v>RYJ02Intensive Care CXH</v>
      </c>
      <c r="B2324" t="s">
        <v>112</v>
      </c>
      <c r="C2324" t="s">
        <v>10372</v>
      </c>
      <c r="D2324" t="s">
        <v>7876</v>
      </c>
      <c r="E2324" t="s">
        <v>7877</v>
      </c>
      <c r="F2324" t="s">
        <v>10391</v>
      </c>
      <c r="G2324" s="11"/>
      <c r="H2324" s="11"/>
    </row>
    <row r="2325" spans="1:8" x14ac:dyDescent="0.2">
      <c r="A2325" t="str">
        <f t="shared" si="37"/>
        <v>RYJ02Lady Skinner Ward</v>
      </c>
      <c r="B2325" t="s">
        <v>112</v>
      </c>
      <c r="C2325" t="s">
        <v>10372</v>
      </c>
      <c r="D2325" t="s">
        <v>7876</v>
      </c>
      <c r="E2325" t="s">
        <v>7877</v>
      </c>
      <c r="F2325" t="s">
        <v>10392</v>
      </c>
      <c r="G2325" s="11"/>
      <c r="H2325" s="11"/>
    </row>
    <row r="2326" spans="1:8" x14ac:dyDescent="0.2">
      <c r="A2326" t="str">
        <f t="shared" si="37"/>
        <v>RYJ02Riverside</v>
      </c>
      <c r="B2326" t="s">
        <v>112</v>
      </c>
      <c r="C2326" t="s">
        <v>10372</v>
      </c>
      <c r="D2326" t="s">
        <v>7876</v>
      </c>
      <c r="E2326" t="s">
        <v>7877</v>
      </c>
      <c r="F2326" t="s">
        <v>10393</v>
      </c>
      <c r="G2326" s="11"/>
      <c r="H2326" s="11"/>
    </row>
    <row r="2327" spans="1:8" x14ac:dyDescent="0.2">
      <c r="A2327" t="str">
        <f t="shared" si="37"/>
        <v>RYJ03A6 CICU</v>
      </c>
      <c r="B2327" t="s">
        <v>112</v>
      </c>
      <c r="C2327" t="s">
        <v>10372</v>
      </c>
      <c r="D2327" t="s">
        <v>7878</v>
      </c>
      <c r="E2327" t="s">
        <v>7879</v>
      </c>
      <c r="F2327" t="s">
        <v>10394</v>
      </c>
      <c r="G2327" s="11"/>
      <c r="H2327" s="11"/>
    </row>
    <row r="2328" spans="1:8" x14ac:dyDescent="0.2">
      <c r="A2328" t="str">
        <f t="shared" si="37"/>
        <v>RYJ03A7 Ward &amp; CCU</v>
      </c>
      <c r="B2328" t="s">
        <v>112</v>
      </c>
      <c r="C2328" t="s">
        <v>10372</v>
      </c>
      <c r="D2328" t="s">
        <v>7878</v>
      </c>
      <c r="E2328" t="s">
        <v>7879</v>
      </c>
      <c r="F2328" t="s">
        <v>10395</v>
      </c>
      <c r="G2328" s="11"/>
      <c r="H2328" s="11"/>
    </row>
    <row r="2329" spans="1:8" x14ac:dyDescent="0.2">
      <c r="A2329" t="str">
        <f t="shared" si="37"/>
        <v>RYJ03A8 Ward</v>
      </c>
      <c r="B2329" t="s">
        <v>112</v>
      </c>
      <c r="C2329" t="s">
        <v>10372</v>
      </c>
      <c r="D2329" t="s">
        <v>7878</v>
      </c>
      <c r="E2329" t="s">
        <v>7879</v>
      </c>
      <c r="F2329" t="s">
        <v>10396</v>
      </c>
      <c r="G2329" s="11"/>
      <c r="H2329" s="11"/>
    </row>
    <row r="2330" spans="1:8" x14ac:dyDescent="0.2">
      <c r="A2330" t="str">
        <f t="shared" si="37"/>
        <v>RYJ03A9 Ward</v>
      </c>
      <c r="B2330" t="s">
        <v>112</v>
      </c>
      <c r="C2330" t="s">
        <v>10372</v>
      </c>
      <c r="D2330" t="s">
        <v>7878</v>
      </c>
      <c r="E2330" t="s">
        <v>7879</v>
      </c>
      <c r="F2330" t="s">
        <v>10397</v>
      </c>
      <c r="G2330" s="11"/>
      <c r="H2330" s="11"/>
    </row>
    <row r="2331" spans="1:8" x14ac:dyDescent="0.2">
      <c r="A2331" t="str">
        <f t="shared" si="37"/>
        <v>RYJ03C8 Cardiology</v>
      </c>
      <c r="B2331" t="s">
        <v>112</v>
      </c>
      <c r="C2331" t="s">
        <v>10372</v>
      </c>
      <c r="D2331" t="s">
        <v>7878</v>
      </c>
      <c r="E2331" t="s">
        <v>7879</v>
      </c>
      <c r="F2331" t="s">
        <v>10398</v>
      </c>
      <c r="G2331" s="11"/>
      <c r="H2331" s="11"/>
    </row>
    <row r="2332" spans="1:8" x14ac:dyDescent="0.2">
      <c r="A2332" t="str">
        <f t="shared" si="37"/>
        <v>RYJ03D7 Ward</v>
      </c>
      <c r="B2332" t="s">
        <v>112</v>
      </c>
      <c r="C2332" t="s">
        <v>10372</v>
      </c>
      <c r="D2332" t="s">
        <v>7878</v>
      </c>
      <c r="E2332" t="s">
        <v>7879</v>
      </c>
      <c r="F2332" t="s">
        <v>10399</v>
      </c>
      <c r="G2332" s="11"/>
      <c r="H2332" s="11"/>
    </row>
    <row r="2333" spans="1:8" x14ac:dyDescent="0.2">
      <c r="A2333" t="str">
        <f t="shared" si="37"/>
        <v>RYJ03Dacie Ward</v>
      </c>
      <c r="B2333" t="s">
        <v>112</v>
      </c>
      <c r="C2333" t="s">
        <v>10372</v>
      </c>
      <c r="D2333" t="s">
        <v>7878</v>
      </c>
      <c r="E2333" t="s">
        <v>7879</v>
      </c>
      <c r="F2333" t="s">
        <v>10400</v>
      </c>
      <c r="G2333" s="11"/>
      <c r="H2333" s="11"/>
    </row>
    <row r="2334" spans="1:8" x14ac:dyDescent="0.2">
      <c r="A2334" t="str">
        <f t="shared" si="37"/>
        <v>RYJ03Dewardener Ward</v>
      </c>
      <c r="B2334" t="s">
        <v>112</v>
      </c>
      <c r="C2334" t="s">
        <v>10372</v>
      </c>
      <c r="D2334" t="s">
        <v>7878</v>
      </c>
      <c r="E2334" t="s">
        <v>7879</v>
      </c>
      <c r="F2334" t="s">
        <v>10401</v>
      </c>
      <c r="G2334" s="11"/>
      <c r="H2334" s="11"/>
    </row>
    <row r="2335" spans="1:8" x14ac:dyDescent="0.2">
      <c r="A2335" t="str">
        <f t="shared" si="37"/>
        <v>RYJ03Handfield Jones Ward</v>
      </c>
      <c r="B2335" t="s">
        <v>112</v>
      </c>
      <c r="C2335" t="s">
        <v>10372</v>
      </c>
      <c r="D2335" t="s">
        <v>7878</v>
      </c>
      <c r="E2335" t="s">
        <v>7879</v>
      </c>
      <c r="F2335" t="s">
        <v>10402</v>
      </c>
      <c r="G2335" s="11"/>
      <c r="H2335" s="11"/>
    </row>
    <row r="2336" spans="1:8" x14ac:dyDescent="0.2">
      <c r="A2336" t="str">
        <f t="shared" si="37"/>
        <v>RYJ03Intensive care HH</v>
      </c>
      <c r="B2336" t="s">
        <v>112</v>
      </c>
      <c r="C2336" t="s">
        <v>10372</v>
      </c>
      <c r="D2336" t="s">
        <v>7878</v>
      </c>
      <c r="E2336" t="s">
        <v>7879</v>
      </c>
      <c r="F2336" t="s">
        <v>10403</v>
      </c>
      <c r="G2336" s="11"/>
      <c r="H2336" s="11"/>
    </row>
    <row r="2337" spans="1:8" x14ac:dyDescent="0.2">
      <c r="A2337" t="str">
        <f t="shared" si="37"/>
        <v>RYJ03John Humphrey Ward</v>
      </c>
      <c r="B2337" t="s">
        <v>112</v>
      </c>
      <c r="C2337" t="s">
        <v>10372</v>
      </c>
      <c r="D2337" t="s">
        <v>7878</v>
      </c>
      <c r="E2337" t="s">
        <v>7879</v>
      </c>
      <c r="F2337" t="s">
        <v>10404</v>
      </c>
      <c r="G2337" s="11"/>
      <c r="H2337" s="11"/>
    </row>
    <row r="2338" spans="1:8" x14ac:dyDescent="0.2">
      <c r="A2338" t="str">
        <f t="shared" si="37"/>
        <v>RYJ03Kerr Ward</v>
      </c>
      <c r="B2338" t="s">
        <v>112</v>
      </c>
      <c r="C2338" t="s">
        <v>10372</v>
      </c>
      <c r="D2338" t="s">
        <v>7878</v>
      </c>
      <c r="E2338" t="s">
        <v>7879</v>
      </c>
      <c r="F2338" t="s">
        <v>10405</v>
      </c>
      <c r="G2338" s="11"/>
      <c r="H2338" s="11"/>
    </row>
    <row r="2339" spans="1:8" x14ac:dyDescent="0.2">
      <c r="A2339" t="str">
        <f t="shared" si="37"/>
        <v>RYJ03Peters Ward</v>
      </c>
      <c r="B2339" t="s">
        <v>112</v>
      </c>
      <c r="C2339" t="s">
        <v>10372</v>
      </c>
      <c r="D2339" t="s">
        <v>7878</v>
      </c>
      <c r="E2339" t="s">
        <v>7879</v>
      </c>
      <c r="F2339" t="s">
        <v>10406</v>
      </c>
      <c r="G2339" s="11"/>
      <c r="H2339" s="11"/>
    </row>
    <row r="2340" spans="1:8" x14ac:dyDescent="0.2">
      <c r="A2340" t="str">
        <f t="shared" si="37"/>
        <v>RYJ03Victor Bonney Ward</v>
      </c>
      <c r="B2340" t="s">
        <v>112</v>
      </c>
      <c r="C2340" t="s">
        <v>10372</v>
      </c>
      <c r="D2340" t="s">
        <v>7878</v>
      </c>
      <c r="E2340" t="s">
        <v>7879</v>
      </c>
      <c r="F2340" t="s">
        <v>10407</v>
      </c>
      <c r="G2340" s="11"/>
      <c r="H2340" s="11"/>
    </row>
    <row r="2341" spans="1:8" x14ac:dyDescent="0.2">
      <c r="A2341" t="str">
        <f t="shared" si="37"/>
        <v>RYJ03Weston Ward</v>
      </c>
      <c r="B2341" t="s">
        <v>112</v>
      </c>
      <c r="C2341" t="s">
        <v>10372</v>
      </c>
      <c r="D2341" t="s">
        <v>7878</v>
      </c>
      <c r="E2341" t="s">
        <v>7879</v>
      </c>
      <c r="F2341" t="s">
        <v>10408</v>
      </c>
      <c r="G2341" s="11"/>
      <c r="H2341" s="11"/>
    </row>
    <row r="2342" spans="1:8" x14ac:dyDescent="0.2">
      <c r="A2342" t="str">
        <f t="shared" si="37"/>
        <v>RYJ04Birth Centre QCCH</v>
      </c>
      <c r="B2342" t="s">
        <v>112</v>
      </c>
      <c r="C2342" t="s">
        <v>10372</v>
      </c>
      <c r="D2342" t="s">
        <v>7880</v>
      </c>
      <c r="E2342" t="s">
        <v>7881</v>
      </c>
      <c r="F2342" t="s">
        <v>10409</v>
      </c>
      <c r="G2342" s="11"/>
      <c r="H2342" s="11"/>
    </row>
    <row r="2343" spans="1:8" x14ac:dyDescent="0.2">
      <c r="A2343" t="str">
        <f t="shared" si="37"/>
        <v>RYJ04Edith Dare Postnatal Ward</v>
      </c>
      <c r="B2343" t="s">
        <v>112</v>
      </c>
      <c r="C2343" t="s">
        <v>10372</v>
      </c>
      <c r="D2343" t="s">
        <v>7880</v>
      </c>
      <c r="E2343" t="s">
        <v>7881</v>
      </c>
      <c r="F2343" t="s">
        <v>10410</v>
      </c>
      <c r="G2343" s="11"/>
      <c r="H2343" s="11"/>
    </row>
    <row r="2344" spans="1:8" x14ac:dyDescent="0.2">
      <c r="A2344" t="str">
        <f t="shared" si="37"/>
        <v>RYJ04Neo Natal</v>
      </c>
      <c r="B2344" t="s">
        <v>112</v>
      </c>
      <c r="C2344" t="s">
        <v>10372</v>
      </c>
      <c r="D2344" t="s">
        <v>7880</v>
      </c>
      <c r="E2344" t="s">
        <v>7881</v>
      </c>
      <c r="F2344" t="s">
        <v>10411</v>
      </c>
      <c r="G2344" s="11"/>
      <c r="H2344" s="11"/>
    </row>
    <row r="2345" spans="1:8" x14ac:dyDescent="0.2">
      <c r="A2345" t="str">
        <f t="shared" si="37"/>
        <v>RYJ04QC Lewis Suite Antenatal</v>
      </c>
      <c r="B2345" t="s">
        <v>112</v>
      </c>
      <c r="C2345" t="s">
        <v>10372</v>
      </c>
      <c r="D2345" t="s">
        <v>7880</v>
      </c>
      <c r="E2345" t="s">
        <v>7881</v>
      </c>
      <c r="F2345" t="s">
        <v>10412</v>
      </c>
      <c r="G2345" s="11"/>
      <c r="H2345" s="11"/>
    </row>
    <row r="2346" spans="1:8" x14ac:dyDescent="0.2">
      <c r="A2346" t="str">
        <f t="shared" si="37"/>
        <v>RYJ04QC Stanley Clayton Ward</v>
      </c>
      <c r="B2346" t="s">
        <v>112</v>
      </c>
      <c r="C2346" t="s">
        <v>10372</v>
      </c>
      <c r="D2346" t="s">
        <v>7880</v>
      </c>
      <c r="E2346" t="s">
        <v>7881</v>
      </c>
      <c r="F2346" t="s">
        <v>10413</v>
      </c>
      <c r="G2346" s="11"/>
      <c r="H2346" s="11"/>
    </row>
    <row r="2347" spans="1:8" x14ac:dyDescent="0.2">
      <c r="A2347" t="str">
        <f t="shared" si="37"/>
        <v>RYJ04QCCH labour</v>
      </c>
      <c r="B2347" t="s">
        <v>112</v>
      </c>
      <c r="C2347" t="s">
        <v>10372</v>
      </c>
      <c r="D2347" t="s">
        <v>7880</v>
      </c>
      <c r="E2347" t="s">
        <v>7881</v>
      </c>
      <c r="F2347" t="s">
        <v>10414</v>
      </c>
      <c r="G2347" s="11"/>
      <c r="H2347" s="11"/>
    </row>
    <row r="2348" spans="1:8" x14ac:dyDescent="0.2">
      <c r="A2348" t="str">
        <f t="shared" si="37"/>
        <v>RYJ01Albert Ward</v>
      </c>
      <c r="B2348" t="s">
        <v>112</v>
      </c>
      <c r="C2348" t="s">
        <v>10372</v>
      </c>
      <c r="D2348" t="s">
        <v>7882</v>
      </c>
      <c r="E2348" t="s">
        <v>7883</v>
      </c>
      <c r="F2348" t="s">
        <v>10415</v>
      </c>
      <c r="G2348" s="11" t="s">
        <v>8593</v>
      </c>
      <c r="H2348" s="11">
        <v>43735</v>
      </c>
    </row>
    <row r="2349" spans="1:8" x14ac:dyDescent="0.2">
      <c r="A2349" t="str">
        <f t="shared" ref="A2349:A2412" si="38">CONCATENATE(D2349,F2349)</f>
        <v>RYJ01Aleck Bourne 2 Ward</v>
      </c>
      <c r="B2349" t="s">
        <v>112</v>
      </c>
      <c r="C2349" t="s">
        <v>10372</v>
      </c>
      <c r="D2349" t="s">
        <v>7882</v>
      </c>
      <c r="E2349" t="s">
        <v>7883</v>
      </c>
      <c r="F2349" t="s">
        <v>10416</v>
      </c>
      <c r="G2349" s="11"/>
      <c r="H2349" s="11"/>
    </row>
    <row r="2350" spans="1:8" x14ac:dyDescent="0.2">
      <c r="A2350" t="str">
        <f t="shared" si="38"/>
        <v>RYJ01Almroth Wright Ward/ Rodney Porter</v>
      </c>
      <c r="B2350" t="s">
        <v>112</v>
      </c>
      <c r="C2350" t="s">
        <v>10372</v>
      </c>
      <c r="D2350" t="s">
        <v>7882</v>
      </c>
      <c r="E2350" t="s">
        <v>7883</v>
      </c>
      <c r="F2350" t="s">
        <v>10417</v>
      </c>
      <c r="G2350" s="11"/>
      <c r="H2350" s="11"/>
    </row>
    <row r="2351" spans="1:8" x14ac:dyDescent="0.2">
      <c r="A2351" t="str">
        <f t="shared" si="38"/>
        <v>RYJ01AMU</v>
      </c>
      <c r="B2351" t="s">
        <v>112</v>
      </c>
      <c r="C2351" t="s">
        <v>10372</v>
      </c>
      <c r="D2351" t="s">
        <v>7882</v>
      </c>
      <c r="E2351" t="s">
        <v>7883</v>
      </c>
      <c r="F2351" t="s">
        <v>8388</v>
      </c>
      <c r="G2351" s="11"/>
      <c r="H2351" s="11"/>
    </row>
    <row r="2352" spans="1:8" x14ac:dyDescent="0.2">
      <c r="A2352" t="str">
        <f t="shared" si="38"/>
        <v>RYJ01Birth Centre SMH</v>
      </c>
      <c r="B2352" t="s">
        <v>112</v>
      </c>
      <c r="C2352" t="s">
        <v>10372</v>
      </c>
      <c r="D2352" t="s">
        <v>7882</v>
      </c>
      <c r="E2352" t="s">
        <v>7883</v>
      </c>
      <c r="F2352" t="s">
        <v>10418</v>
      </c>
      <c r="G2352" s="11"/>
      <c r="H2352" s="11"/>
    </row>
    <row r="2353" spans="1:8" x14ac:dyDescent="0.2">
      <c r="A2353" t="str">
        <f t="shared" si="38"/>
        <v>RYJ01Charles Pannett Ward</v>
      </c>
      <c r="B2353" t="s">
        <v>112</v>
      </c>
      <c r="C2353" t="s">
        <v>10372</v>
      </c>
      <c r="D2353" t="s">
        <v>7882</v>
      </c>
      <c r="E2353" t="s">
        <v>7883</v>
      </c>
      <c r="F2353" t="s">
        <v>10419</v>
      </c>
      <c r="G2353" s="11"/>
      <c r="H2353" s="11"/>
    </row>
    <row r="2354" spans="1:8" x14ac:dyDescent="0.2">
      <c r="A2354" t="str">
        <f t="shared" si="38"/>
        <v>RYJ01Douglas Ward</v>
      </c>
      <c r="B2354" t="s">
        <v>112</v>
      </c>
      <c r="C2354" t="s">
        <v>10372</v>
      </c>
      <c r="D2354" t="s">
        <v>7882</v>
      </c>
      <c r="E2354" t="s">
        <v>7883</v>
      </c>
      <c r="F2354" t="s">
        <v>10420</v>
      </c>
      <c r="G2354" s="11"/>
      <c r="H2354" s="11"/>
    </row>
    <row r="2355" spans="1:8" x14ac:dyDescent="0.2">
      <c r="A2355" t="str">
        <f t="shared" si="38"/>
        <v>RYJ01Emergency Medical Short Stay (EMSS)</v>
      </c>
      <c r="B2355" t="s">
        <v>112</v>
      </c>
      <c r="C2355" t="s">
        <v>10372</v>
      </c>
      <c r="D2355" t="s">
        <v>7882</v>
      </c>
      <c r="E2355" t="s">
        <v>7883</v>
      </c>
      <c r="F2355" t="s">
        <v>10421</v>
      </c>
      <c r="G2355" s="11"/>
      <c r="H2355" s="11"/>
    </row>
    <row r="2356" spans="1:8" x14ac:dyDescent="0.2">
      <c r="A2356" t="str">
        <f t="shared" si="38"/>
        <v>RYJ01GRAND UNION WARD</v>
      </c>
      <c r="B2356" t="s">
        <v>112</v>
      </c>
      <c r="C2356" t="s">
        <v>10372</v>
      </c>
      <c r="D2356" t="s">
        <v>7882</v>
      </c>
      <c r="E2356" t="s">
        <v>7883</v>
      </c>
      <c r="F2356" t="s">
        <v>10422</v>
      </c>
      <c r="G2356" s="11"/>
      <c r="H2356" s="11"/>
    </row>
    <row r="2357" spans="1:8" x14ac:dyDescent="0.2">
      <c r="A2357" t="str">
        <f t="shared" si="38"/>
        <v>RYJ01GREAT WESTERN WD</v>
      </c>
      <c r="B2357" t="s">
        <v>112</v>
      </c>
      <c r="C2357" t="s">
        <v>10372</v>
      </c>
      <c r="D2357" t="s">
        <v>7882</v>
      </c>
      <c r="E2357" t="s">
        <v>7883</v>
      </c>
      <c r="F2357" t="s">
        <v>10423</v>
      </c>
      <c r="G2357" s="11"/>
      <c r="H2357" s="11"/>
    </row>
    <row r="2358" spans="1:8" x14ac:dyDescent="0.2">
      <c r="A2358" t="str">
        <f t="shared" si="38"/>
        <v>RYJ01Intensive Care SMH</v>
      </c>
      <c r="B2358" t="s">
        <v>112</v>
      </c>
      <c r="C2358" t="s">
        <v>10372</v>
      </c>
      <c r="D2358" t="s">
        <v>7882</v>
      </c>
      <c r="E2358" t="s">
        <v>7883</v>
      </c>
      <c r="F2358" t="s">
        <v>10424</v>
      </c>
      <c r="G2358" s="11"/>
      <c r="H2358" s="11"/>
    </row>
    <row r="2359" spans="1:8" x14ac:dyDescent="0.2">
      <c r="A2359" t="str">
        <f t="shared" si="38"/>
        <v>RYJ01ISIC SAU</v>
      </c>
      <c r="B2359" t="s">
        <v>112</v>
      </c>
      <c r="C2359" t="s">
        <v>10372</v>
      </c>
      <c r="D2359" t="s">
        <v>7882</v>
      </c>
      <c r="E2359" t="s">
        <v>7883</v>
      </c>
      <c r="F2359" t="s">
        <v>10425</v>
      </c>
      <c r="G2359" s="11"/>
      <c r="H2359" s="11"/>
    </row>
    <row r="2360" spans="1:8" x14ac:dyDescent="0.2">
      <c r="A2360" t="str">
        <f t="shared" si="38"/>
        <v>RYJ01Joseph Toynbee Ward</v>
      </c>
      <c r="B2360" t="s">
        <v>112</v>
      </c>
      <c r="C2360" t="s">
        <v>10372</v>
      </c>
      <c r="D2360" t="s">
        <v>7882</v>
      </c>
      <c r="E2360" t="s">
        <v>7883</v>
      </c>
      <c r="F2360" t="s">
        <v>10426</v>
      </c>
      <c r="G2360" s="11"/>
      <c r="H2360" s="11"/>
    </row>
    <row r="2361" spans="1:8" x14ac:dyDescent="0.2">
      <c r="A2361" t="str">
        <f t="shared" si="38"/>
        <v>RYJ01Lewis Lloyd</v>
      </c>
      <c r="B2361" t="s">
        <v>112</v>
      </c>
      <c r="C2361" t="s">
        <v>10372</v>
      </c>
      <c r="D2361" t="s">
        <v>7882</v>
      </c>
      <c r="E2361" t="s">
        <v>7883</v>
      </c>
      <c r="F2361" t="s">
        <v>10427</v>
      </c>
      <c r="G2361" s="11"/>
      <c r="H2361" s="11"/>
    </row>
    <row r="2362" spans="1:8" x14ac:dyDescent="0.2">
      <c r="A2362" t="str">
        <f t="shared" si="38"/>
        <v>RYJ01Lillian Holland Ward</v>
      </c>
      <c r="B2362" t="s">
        <v>112</v>
      </c>
      <c r="C2362" t="s">
        <v>10372</v>
      </c>
      <c r="D2362" t="s">
        <v>7882</v>
      </c>
      <c r="E2362" t="s">
        <v>7883</v>
      </c>
      <c r="F2362" t="s">
        <v>10428</v>
      </c>
      <c r="G2362" s="11"/>
      <c r="H2362" s="11"/>
    </row>
    <row r="2363" spans="1:8" x14ac:dyDescent="0.2">
      <c r="A2363" t="str">
        <f t="shared" si="38"/>
        <v>RYJ01Major Trauma Ward</v>
      </c>
      <c r="B2363" t="s">
        <v>112</v>
      </c>
      <c r="C2363" t="s">
        <v>10372</v>
      </c>
      <c r="D2363" t="s">
        <v>7882</v>
      </c>
      <c r="E2363" t="s">
        <v>7883</v>
      </c>
      <c r="F2363" t="s">
        <v>10429</v>
      </c>
      <c r="G2363" s="11"/>
      <c r="H2363" s="11"/>
    </row>
    <row r="2364" spans="1:8" x14ac:dyDescent="0.2">
      <c r="A2364" t="str">
        <f t="shared" si="38"/>
        <v>RYJ01Manvers Ward</v>
      </c>
      <c r="B2364" t="s">
        <v>112</v>
      </c>
      <c r="C2364" t="s">
        <v>10372</v>
      </c>
      <c r="D2364" t="s">
        <v>7882</v>
      </c>
      <c r="E2364" t="s">
        <v>7883</v>
      </c>
      <c r="F2364" t="s">
        <v>10430</v>
      </c>
      <c r="G2364" s="11"/>
      <c r="H2364" s="11"/>
    </row>
    <row r="2365" spans="1:8" x14ac:dyDescent="0.2">
      <c r="A2365" t="str">
        <f t="shared" si="38"/>
        <v>RYJ01NICU</v>
      </c>
      <c r="B2365" t="s">
        <v>112</v>
      </c>
      <c r="C2365" t="s">
        <v>10372</v>
      </c>
      <c r="D2365" t="s">
        <v>7882</v>
      </c>
      <c r="E2365" t="s">
        <v>7883</v>
      </c>
      <c r="F2365" t="s">
        <v>8404</v>
      </c>
      <c r="G2365" s="11"/>
      <c r="H2365" s="11"/>
    </row>
    <row r="2366" spans="1:8" x14ac:dyDescent="0.2">
      <c r="A2366" t="str">
        <f t="shared" si="38"/>
        <v>RYJ01Patterson Ward</v>
      </c>
      <c r="B2366" t="s">
        <v>112</v>
      </c>
      <c r="C2366" t="s">
        <v>10372</v>
      </c>
      <c r="D2366" t="s">
        <v>7882</v>
      </c>
      <c r="E2366" t="s">
        <v>7883</v>
      </c>
      <c r="F2366" t="s">
        <v>10431</v>
      </c>
      <c r="G2366" s="11"/>
      <c r="H2366" s="11"/>
    </row>
    <row r="2367" spans="1:8" x14ac:dyDescent="0.2">
      <c r="A2367" t="str">
        <f t="shared" si="38"/>
        <v>RYJ01PICU</v>
      </c>
      <c r="B2367" t="s">
        <v>112</v>
      </c>
      <c r="C2367" t="s">
        <v>10372</v>
      </c>
      <c r="D2367" t="s">
        <v>7882</v>
      </c>
      <c r="E2367" t="s">
        <v>7883</v>
      </c>
      <c r="F2367" t="s">
        <v>8742</v>
      </c>
      <c r="G2367" s="11"/>
      <c r="H2367" s="11"/>
    </row>
    <row r="2368" spans="1:8" x14ac:dyDescent="0.2">
      <c r="A2368" t="str">
        <f t="shared" si="38"/>
        <v>RYJ01Thistlewaite Ward</v>
      </c>
      <c r="B2368" t="s">
        <v>112</v>
      </c>
      <c r="C2368" t="s">
        <v>10372</v>
      </c>
      <c r="D2368" t="s">
        <v>7882</v>
      </c>
      <c r="E2368" t="s">
        <v>7883</v>
      </c>
      <c r="F2368" t="s">
        <v>10432</v>
      </c>
      <c r="G2368" s="11"/>
      <c r="H2368" s="11"/>
    </row>
    <row r="2369" spans="1:8" x14ac:dyDescent="0.2">
      <c r="A2369" t="str">
        <f t="shared" si="38"/>
        <v>RYJ01Valentine Ellis Ward</v>
      </c>
      <c r="B2369" t="s">
        <v>112</v>
      </c>
      <c r="C2369" t="s">
        <v>10372</v>
      </c>
      <c r="D2369" t="s">
        <v>7882</v>
      </c>
      <c r="E2369" t="s">
        <v>7883</v>
      </c>
      <c r="F2369" t="s">
        <v>10433</v>
      </c>
      <c r="G2369" s="11"/>
      <c r="H2369" s="11"/>
    </row>
    <row r="2370" spans="1:8" x14ac:dyDescent="0.2">
      <c r="A2370" t="str">
        <f t="shared" si="38"/>
        <v>RYJ01Witherow Ward</v>
      </c>
      <c r="B2370" t="s">
        <v>112</v>
      </c>
      <c r="C2370" t="s">
        <v>10372</v>
      </c>
      <c r="D2370" t="s">
        <v>7882</v>
      </c>
      <c r="E2370" t="s">
        <v>7883</v>
      </c>
      <c r="F2370" t="s">
        <v>10434</v>
      </c>
      <c r="G2370" s="11"/>
      <c r="H2370" s="11"/>
    </row>
    <row r="2371" spans="1:8" x14ac:dyDescent="0.2">
      <c r="A2371" t="str">
        <f t="shared" si="38"/>
        <v>RYJ01Zachary Cope Ward</v>
      </c>
      <c r="B2371" t="s">
        <v>112</v>
      </c>
      <c r="C2371" t="s">
        <v>10372</v>
      </c>
      <c r="D2371" t="s">
        <v>7882</v>
      </c>
      <c r="E2371" t="s">
        <v>7883</v>
      </c>
      <c r="F2371" t="s">
        <v>10435</v>
      </c>
      <c r="G2371" s="11"/>
      <c r="H2371" s="11"/>
    </row>
    <row r="2372" spans="1:8" x14ac:dyDescent="0.2">
      <c r="A2372" t="str">
        <f t="shared" si="38"/>
        <v>RYJ07Alex Cross Ward</v>
      </c>
      <c r="B2372" t="s">
        <v>112</v>
      </c>
      <c r="C2372" t="s">
        <v>10372</v>
      </c>
      <c r="D2372" t="s">
        <v>7884</v>
      </c>
      <c r="E2372" t="s">
        <v>7885</v>
      </c>
      <c r="F2372" t="s">
        <v>10436</v>
      </c>
      <c r="G2372" s="11"/>
      <c r="H2372" s="11"/>
    </row>
    <row r="2373" spans="1:8" x14ac:dyDescent="0.2">
      <c r="A2373" t="str">
        <f t="shared" si="38"/>
        <v>RGP75JPH ACU</v>
      </c>
      <c r="B2373" t="s">
        <v>114</v>
      </c>
      <c r="C2373" t="s">
        <v>10454</v>
      </c>
      <c r="D2373" t="s">
        <v>1629</v>
      </c>
      <c r="E2373" t="s">
        <v>1630</v>
      </c>
      <c r="F2373" t="s">
        <v>10455</v>
      </c>
      <c r="G2373" s="11"/>
      <c r="H2373" s="11"/>
    </row>
    <row r="2374" spans="1:8" x14ac:dyDescent="0.2">
      <c r="A2374" t="str">
        <f t="shared" si="38"/>
        <v>RGP75JPH Central Delivery Suite</v>
      </c>
      <c r="B2374" t="s">
        <v>114</v>
      </c>
      <c r="C2374" t="s">
        <v>10454</v>
      </c>
      <c r="D2374" t="s">
        <v>1629</v>
      </c>
      <c r="E2374" t="s">
        <v>1630</v>
      </c>
      <c r="F2374" t="s">
        <v>10456</v>
      </c>
      <c r="G2374" s="11"/>
      <c r="H2374" s="11"/>
    </row>
    <row r="2375" spans="1:8" x14ac:dyDescent="0.2">
      <c r="A2375" t="str">
        <f t="shared" si="38"/>
        <v>RGP75JPH Charnwood Suite</v>
      </c>
      <c r="B2375" t="s">
        <v>114</v>
      </c>
      <c r="C2375" t="s">
        <v>10454</v>
      </c>
      <c r="D2375" t="s">
        <v>1629</v>
      </c>
      <c r="E2375" t="s">
        <v>1630</v>
      </c>
      <c r="F2375" t="s">
        <v>10457</v>
      </c>
      <c r="G2375" s="11"/>
      <c r="H2375" s="11"/>
    </row>
    <row r="2376" spans="1:8" x14ac:dyDescent="0.2">
      <c r="A2376" t="str">
        <f t="shared" si="38"/>
        <v>RGP75JPH EADU</v>
      </c>
      <c r="B2376" t="s">
        <v>114</v>
      </c>
      <c r="C2376" t="s">
        <v>10454</v>
      </c>
      <c r="D2376" t="s">
        <v>1629</v>
      </c>
      <c r="E2376" t="s">
        <v>1630</v>
      </c>
      <c r="F2376" t="s">
        <v>10458</v>
      </c>
      <c r="G2376" s="11"/>
      <c r="H2376" s="11"/>
    </row>
    <row r="2377" spans="1:8" x14ac:dyDescent="0.2">
      <c r="A2377" t="str">
        <f t="shared" si="38"/>
        <v>RGP75JPH ICU</v>
      </c>
      <c r="B2377" t="s">
        <v>114</v>
      </c>
      <c r="C2377" t="s">
        <v>10454</v>
      </c>
      <c r="D2377" t="s">
        <v>1629</v>
      </c>
      <c r="E2377" t="s">
        <v>1630</v>
      </c>
      <c r="F2377" t="s">
        <v>10459</v>
      </c>
      <c r="G2377" s="11"/>
      <c r="H2377" s="11"/>
    </row>
    <row r="2378" spans="1:8" x14ac:dyDescent="0.2">
      <c r="A2378" t="str">
        <f t="shared" si="38"/>
        <v>RGP75JPH Neonatal Unit</v>
      </c>
      <c r="B2378" t="s">
        <v>114</v>
      </c>
      <c r="C2378" t="s">
        <v>10454</v>
      </c>
      <c r="D2378" t="s">
        <v>1629</v>
      </c>
      <c r="E2378" t="s">
        <v>1630</v>
      </c>
      <c r="F2378" t="s">
        <v>10460</v>
      </c>
      <c r="G2378" s="11"/>
      <c r="H2378" s="11"/>
    </row>
    <row r="2379" spans="1:8" x14ac:dyDescent="0.2">
      <c r="A2379" t="str">
        <f t="shared" si="38"/>
        <v>RGP75JPH Short Stay (Ward16)</v>
      </c>
      <c r="B2379" t="s">
        <v>114</v>
      </c>
      <c r="C2379" t="s">
        <v>10454</v>
      </c>
      <c r="D2379" t="s">
        <v>1629</v>
      </c>
      <c r="E2379" t="s">
        <v>1630</v>
      </c>
      <c r="F2379" t="s">
        <v>10461</v>
      </c>
      <c r="G2379" s="11"/>
      <c r="H2379" s="11"/>
    </row>
    <row r="2380" spans="1:8" x14ac:dyDescent="0.2">
      <c r="A2380" t="str">
        <f t="shared" si="38"/>
        <v>RGP75JPH Ward 1 Stroke Unit</v>
      </c>
      <c r="B2380" t="s">
        <v>114</v>
      </c>
      <c r="C2380" t="s">
        <v>10454</v>
      </c>
      <c r="D2380" t="s">
        <v>1629</v>
      </c>
      <c r="E2380" t="s">
        <v>1630</v>
      </c>
      <c r="F2380" t="s">
        <v>10462</v>
      </c>
      <c r="G2380" s="11"/>
      <c r="H2380" s="11"/>
    </row>
    <row r="2381" spans="1:8" x14ac:dyDescent="0.2">
      <c r="A2381" t="str">
        <f t="shared" si="38"/>
        <v>RGP75JPH Ward 10</v>
      </c>
      <c r="B2381" t="s">
        <v>114</v>
      </c>
      <c r="C2381" t="s">
        <v>10454</v>
      </c>
      <c r="D2381" t="s">
        <v>1629</v>
      </c>
      <c r="E2381" t="s">
        <v>1630</v>
      </c>
      <c r="F2381" t="s">
        <v>10463</v>
      </c>
      <c r="G2381" s="11"/>
      <c r="H2381" s="11"/>
    </row>
    <row r="2382" spans="1:8" x14ac:dyDescent="0.2">
      <c r="A2382" t="str">
        <f t="shared" si="38"/>
        <v>RGP75JPH Ward 11</v>
      </c>
      <c r="B2382" t="s">
        <v>114</v>
      </c>
      <c r="C2382" t="s">
        <v>10454</v>
      </c>
      <c r="D2382" t="s">
        <v>1629</v>
      </c>
      <c r="E2382" t="s">
        <v>1630</v>
      </c>
      <c r="F2382" t="s">
        <v>10464</v>
      </c>
      <c r="G2382" s="11"/>
      <c r="H2382" s="11"/>
    </row>
    <row r="2383" spans="1:8" x14ac:dyDescent="0.2">
      <c r="A2383" t="str">
        <f t="shared" si="38"/>
        <v>RGP75JPH Ward 12</v>
      </c>
      <c r="B2383" t="s">
        <v>114</v>
      </c>
      <c r="C2383" t="s">
        <v>10454</v>
      </c>
      <c r="D2383" t="s">
        <v>1629</v>
      </c>
      <c r="E2383" t="s">
        <v>1630</v>
      </c>
      <c r="F2383" t="s">
        <v>10465</v>
      </c>
      <c r="G2383" s="11"/>
      <c r="H2383" s="11"/>
    </row>
    <row r="2384" spans="1:8" x14ac:dyDescent="0.2">
      <c r="A2384" t="str">
        <f t="shared" si="38"/>
        <v>RGP75JPH Ward 15</v>
      </c>
      <c r="B2384" t="s">
        <v>114</v>
      </c>
      <c r="C2384" t="s">
        <v>10454</v>
      </c>
      <c r="D2384" t="s">
        <v>1629</v>
      </c>
      <c r="E2384" t="s">
        <v>1630</v>
      </c>
      <c r="F2384" t="s">
        <v>10466</v>
      </c>
      <c r="G2384" s="11"/>
      <c r="H2384" s="11"/>
    </row>
    <row r="2385" spans="1:8" x14ac:dyDescent="0.2">
      <c r="A2385" t="str">
        <f t="shared" si="38"/>
        <v>RGP75JPH Ward 17</v>
      </c>
      <c r="B2385" t="s">
        <v>114</v>
      </c>
      <c r="C2385" t="s">
        <v>10454</v>
      </c>
      <c r="D2385" t="s">
        <v>1629</v>
      </c>
      <c r="E2385" t="s">
        <v>1630</v>
      </c>
      <c r="F2385" t="s">
        <v>10467</v>
      </c>
      <c r="G2385" s="11"/>
      <c r="H2385" s="11"/>
    </row>
    <row r="2386" spans="1:8" x14ac:dyDescent="0.2">
      <c r="A2386" t="str">
        <f t="shared" si="38"/>
        <v>RGP75JPH Ward 18</v>
      </c>
      <c r="B2386" t="s">
        <v>114</v>
      </c>
      <c r="C2386" t="s">
        <v>10454</v>
      </c>
      <c r="D2386" t="s">
        <v>1629</v>
      </c>
      <c r="E2386" t="s">
        <v>1630</v>
      </c>
      <c r="F2386" t="s">
        <v>10468</v>
      </c>
      <c r="G2386" s="11"/>
      <c r="H2386" s="11"/>
    </row>
    <row r="2387" spans="1:8" x14ac:dyDescent="0.2">
      <c r="A2387" t="str">
        <f t="shared" si="38"/>
        <v>RGP75JPH Ward 2</v>
      </c>
      <c r="B2387" t="s">
        <v>114</v>
      </c>
      <c r="C2387" t="s">
        <v>10454</v>
      </c>
      <c r="D2387" t="s">
        <v>1629</v>
      </c>
      <c r="E2387" t="s">
        <v>1630</v>
      </c>
      <c r="F2387" t="s">
        <v>10469</v>
      </c>
      <c r="G2387" s="11" t="s">
        <v>8593</v>
      </c>
      <c r="H2387" s="11">
        <v>43735</v>
      </c>
    </row>
    <row r="2388" spans="1:8" x14ac:dyDescent="0.2">
      <c r="A2388" t="str">
        <f t="shared" si="38"/>
        <v>RGP75JPH Ward 22</v>
      </c>
      <c r="B2388" t="s">
        <v>114</v>
      </c>
      <c r="C2388" t="s">
        <v>10454</v>
      </c>
      <c r="D2388" t="s">
        <v>1629</v>
      </c>
      <c r="E2388" t="s">
        <v>1630</v>
      </c>
      <c r="F2388" t="s">
        <v>10470</v>
      </c>
      <c r="G2388" s="11"/>
      <c r="H2388" s="11"/>
    </row>
    <row r="2389" spans="1:8" x14ac:dyDescent="0.2">
      <c r="A2389" t="str">
        <f t="shared" si="38"/>
        <v>RGP75JPH Ward 3</v>
      </c>
      <c r="B2389" t="s">
        <v>114</v>
      </c>
      <c r="C2389" t="s">
        <v>10454</v>
      </c>
      <c r="D2389" t="s">
        <v>1629</v>
      </c>
      <c r="E2389" t="s">
        <v>1630</v>
      </c>
      <c r="F2389" t="s">
        <v>10471</v>
      </c>
      <c r="G2389" s="11"/>
      <c r="H2389" s="12"/>
    </row>
    <row r="2390" spans="1:8" x14ac:dyDescent="0.2">
      <c r="A2390" t="str">
        <f t="shared" si="38"/>
        <v>RGP75JPH Ward 4</v>
      </c>
      <c r="B2390" t="s">
        <v>114</v>
      </c>
      <c r="C2390" t="s">
        <v>10454</v>
      </c>
      <c r="D2390" t="s">
        <v>1629</v>
      </c>
      <c r="E2390" t="s">
        <v>1630</v>
      </c>
      <c r="F2390" t="s">
        <v>10472</v>
      </c>
      <c r="G2390" s="11"/>
      <c r="H2390" s="12"/>
    </row>
    <row r="2391" spans="1:8" x14ac:dyDescent="0.2">
      <c r="A2391" t="str">
        <f t="shared" si="38"/>
        <v>RGP75JPH Ward 5</v>
      </c>
      <c r="B2391" t="s">
        <v>114</v>
      </c>
      <c r="C2391" t="s">
        <v>10454</v>
      </c>
      <c r="D2391" t="s">
        <v>1629</v>
      </c>
      <c r="E2391" t="s">
        <v>1630</v>
      </c>
      <c r="F2391" t="s">
        <v>10473</v>
      </c>
      <c r="G2391" s="11"/>
      <c r="H2391" s="11"/>
    </row>
    <row r="2392" spans="1:8" x14ac:dyDescent="0.2">
      <c r="A2392" t="str">
        <f t="shared" si="38"/>
        <v>RGP75JPH Ward 6</v>
      </c>
      <c r="B2392" t="s">
        <v>114</v>
      </c>
      <c r="C2392" t="s">
        <v>10454</v>
      </c>
      <c r="D2392" t="s">
        <v>1629</v>
      </c>
      <c r="E2392" t="s">
        <v>1630</v>
      </c>
      <c r="F2392" t="s">
        <v>10474</v>
      </c>
      <c r="G2392" s="11"/>
      <c r="H2392" s="11"/>
    </row>
    <row r="2393" spans="1:8" x14ac:dyDescent="0.2">
      <c r="A2393" t="str">
        <f t="shared" si="38"/>
        <v>RGP75JPH Ward 7</v>
      </c>
      <c r="B2393" t="s">
        <v>114</v>
      </c>
      <c r="C2393" t="s">
        <v>10454</v>
      </c>
      <c r="D2393" t="s">
        <v>1629</v>
      </c>
      <c r="E2393" t="s">
        <v>1630</v>
      </c>
      <c r="F2393" t="s">
        <v>10475</v>
      </c>
      <c r="G2393" s="11"/>
      <c r="H2393" s="11"/>
    </row>
    <row r="2394" spans="1:8" x14ac:dyDescent="0.2">
      <c r="A2394" t="str">
        <f t="shared" si="38"/>
        <v>RGP75JPH Ward 9</v>
      </c>
      <c r="B2394" t="s">
        <v>114</v>
      </c>
      <c r="C2394" t="s">
        <v>10454</v>
      </c>
      <c r="D2394" t="s">
        <v>1629</v>
      </c>
      <c r="E2394" t="s">
        <v>1630</v>
      </c>
      <c r="F2394" t="s">
        <v>14216</v>
      </c>
      <c r="G2394" s="11"/>
      <c r="H2394" s="11"/>
    </row>
    <row r="2395" spans="1:8" x14ac:dyDescent="0.2">
      <c r="A2395" t="str">
        <f t="shared" si="38"/>
        <v>RXY3HRosewood Lodge</v>
      </c>
      <c r="B2395" t="s">
        <v>115</v>
      </c>
      <c r="C2395" t="s">
        <v>10476</v>
      </c>
      <c r="D2395" t="s">
        <v>7128</v>
      </c>
      <c r="E2395" t="s">
        <v>7129</v>
      </c>
      <c r="F2395" t="s">
        <v>10477</v>
      </c>
      <c r="G2395" s="11"/>
      <c r="H2395" s="11"/>
    </row>
    <row r="2396" spans="1:8" x14ac:dyDescent="0.2">
      <c r="A2396" t="str">
        <f t="shared" si="38"/>
        <v>RXY10Jasmine</v>
      </c>
      <c r="B2396" t="s">
        <v>115</v>
      </c>
      <c r="C2396" t="s">
        <v>10476</v>
      </c>
      <c r="D2396" t="s">
        <v>7167</v>
      </c>
      <c r="E2396" t="s">
        <v>2479</v>
      </c>
      <c r="F2396" t="s">
        <v>10478</v>
      </c>
      <c r="G2396" s="11"/>
      <c r="H2396" s="11"/>
    </row>
    <row r="2397" spans="1:8" x14ac:dyDescent="0.2">
      <c r="A2397" t="str">
        <f t="shared" si="38"/>
        <v>RXYF2Bridge House</v>
      </c>
      <c r="B2397" t="s">
        <v>115</v>
      </c>
      <c r="C2397" t="s">
        <v>10476</v>
      </c>
      <c r="D2397" t="s">
        <v>7178</v>
      </c>
      <c r="E2397" t="s">
        <v>7179</v>
      </c>
      <c r="F2397" t="s">
        <v>10479</v>
      </c>
      <c r="G2397" s="11"/>
      <c r="H2397" s="11"/>
    </row>
    <row r="2398" spans="1:8" x14ac:dyDescent="0.2">
      <c r="A2398" t="str">
        <f t="shared" si="38"/>
        <v>RXY41Allington Centre</v>
      </c>
      <c r="B2398" t="s">
        <v>115</v>
      </c>
      <c r="C2398" t="s">
        <v>10476</v>
      </c>
      <c r="D2398" t="s">
        <v>7184</v>
      </c>
      <c r="E2398" t="s">
        <v>7185</v>
      </c>
      <c r="F2398" t="s">
        <v>10480</v>
      </c>
      <c r="G2398" s="11"/>
      <c r="H2398" s="11"/>
    </row>
    <row r="2399" spans="1:8" x14ac:dyDescent="0.2">
      <c r="A2399" t="str">
        <f t="shared" si="38"/>
        <v>RXY41Emmetts</v>
      </c>
      <c r="B2399" t="s">
        <v>115</v>
      </c>
      <c r="C2399" t="s">
        <v>10476</v>
      </c>
      <c r="D2399" t="s">
        <v>7184</v>
      </c>
      <c r="E2399" t="s">
        <v>7185</v>
      </c>
      <c r="F2399" t="s">
        <v>10481</v>
      </c>
      <c r="G2399" s="11"/>
      <c r="H2399" s="11"/>
    </row>
    <row r="2400" spans="1:8" x14ac:dyDescent="0.2">
      <c r="A2400" t="str">
        <f t="shared" si="38"/>
        <v>RXY41Groombridge</v>
      </c>
      <c r="B2400" t="s">
        <v>115</v>
      </c>
      <c r="C2400" t="s">
        <v>10476</v>
      </c>
      <c r="D2400" t="s">
        <v>7184</v>
      </c>
      <c r="E2400" t="s">
        <v>7185</v>
      </c>
      <c r="F2400" t="s">
        <v>10482</v>
      </c>
      <c r="G2400" s="11"/>
      <c r="H2400" s="11"/>
    </row>
    <row r="2401" spans="1:8" x14ac:dyDescent="0.2">
      <c r="A2401" t="str">
        <f t="shared" si="38"/>
        <v>RXY41Penshurst</v>
      </c>
      <c r="B2401" t="s">
        <v>115</v>
      </c>
      <c r="C2401" t="s">
        <v>10476</v>
      </c>
      <c r="D2401" t="s">
        <v>7184</v>
      </c>
      <c r="E2401" t="s">
        <v>7185</v>
      </c>
      <c r="F2401" t="s">
        <v>10483</v>
      </c>
      <c r="G2401" s="11"/>
      <c r="H2401" s="11"/>
    </row>
    <row r="2402" spans="1:8" x14ac:dyDescent="0.2">
      <c r="A2402" t="str">
        <f t="shared" si="38"/>
        <v>RXY41Walmer</v>
      </c>
      <c r="B2402" t="s">
        <v>115</v>
      </c>
      <c r="C2402" t="s">
        <v>10476</v>
      </c>
      <c r="D2402" t="s">
        <v>7184</v>
      </c>
      <c r="E2402" t="s">
        <v>7185</v>
      </c>
      <c r="F2402" t="s">
        <v>10484</v>
      </c>
      <c r="G2402" s="11"/>
      <c r="H2402" s="11"/>
    </row>
    <row r="2403" spans="1:8" x14ac:dyDescent="0.2">
      <c r="A2403" t="str">
        <f t="shared" si="38"/>
        <v>RXYF6Frank Lloyd</v>
      </c>
      <c r="B2403" t="s">
        <v>115</v>
      </c>
      <c r="C2403" t="s">
        <v>10476</v>
      </c>
      <c r="D2403" t="s">
        <v>7186</v>
      </c>
      <c r="E2403" t="s">
        <v>7187</v>
      </c>
      <c r="F2403" t="s">
        <v>10485</v>
      </c>
      <c r="G2403" s="11"/>
      <c r="H2403" s="11"/>
    </row>
    <row r="2404" spans="1:8" x14ac:dyDescent="0.2">
      <c r="A2404" t="str">
        <f t="shared" si="38"/>
        <v>RXYG4Amberwood</v>
      </c>
      <c r="B2404" t="s">
        <v>115</v>
      </c>
      <c r="C2404" t="s">
        <v>10476</v>
      </c>
      <c r="D2404" t="s">
        <v>7190</v>
      </c>
      <c r="E2404" t="s">
        <v>5799</v>
      </c>
      <c r="F2404" t="s">
        <v>10486</v>
      </c>
      <c r="G2404" s="11"/>
      <c r="H2404" s="11"/>
    </row>
    <row r="2405" spans="1:8" x14ac:dyDescent="0.2">
      <c r="A2405" t="str">
        <f t="shared" si="38"/>
        <v>RXYG4Cherrywood Ward</v>
      </c>
      <c r="B2405" t="s">
        <v>115</v>
      </c>
      <c r="C2405" t="s">
        <v>10476</v>
      </c>
      <c r="D2405" t="s">
        <v>7190</v>
      </c>
      <c r="E2405" t="s">
        <v>5799</v>
      </c>
      <c r="F2405" t="s">
        <v>10487</v>
      </c>
      <c r="G2405" s="11"/>
      <c r="H2405" s="11"/>
    </row>
    <row r="2406" spans="1:8" x14ac:dyDescent="0.2">
      <c r="A2406" t="str">
        <f t="shared" si="38"/>
        <v>RXYG4Pinewood Ward</v>
      </c>
      <c r="B2406" t="s">
        <v>115</v>
      </c>
      <c r="C2406" t="s">
        <v>10476</v>
      </c>
      <c r="D2406" t="s">
        <v>7190</v>
      </c>
      <c r="E2406" t="s">
        <v>5799</v>
      </c>
      <c r="F2406" t="s">
        <v>10488</v>
      </c>
      <c r="G2406" s="11"/>
      <c r="H2406" s="11"/>
    </row>
    <row r="2407" spans="1:8" x14ac:dyDescent="0.2">
      <c r="A2407" t="str">
        <f t="shared" si="38"/>
        <v>RXYG4South Central EDMBU</v>
      </c>
      <c r="B2407" t="s">
        <v>115</v>
      </c>
      <c r="C2407" t="s">
        <v>10476</v>
      </c>
      <c r="D2407" t="s">
        <v>7190</v>
      </c>
      <c r="E2407" t="s">
        <v>5799</v>
      </c>
      <c r="F2407" t="s">
        <v>10489</v>
      </c>
      <c r="G2407" s="11"/>
      <c r="H2407" s="11"/>
    </row>
    <row r="2408" spans="1:8" x14ac:dyDescent="0.2">
      <c r="A2408" t="str">
        <f t="shared" si="38"/>
        <v>RXYG4Willow Suite</v>
      </c>
      <c r="B2408" t="s">
        <v>115</v>
      </c>
      <c r="C2408" t="s">
        <v>10476</v>
      </c>
      <c r="D2408" t="s">
        <v>7190</v>
      </c>
      <c r="E2408" t="s">
        <v>5799</v>
      </c>
      <c r="F2408" t="s">
        <v>10490</v>
      </c>
      <c r="G2408" s="11"/>
      <c r="H2408" s="11"/>
    </row>
    <row r="2409" spans="1:8" x14ac:dyDescent="0.2">
      <c r="A2409" t="str">
        <f t="shared" si="38"/>
        <v>RXY17Ethelbert Road</v>
      </c>
      <c r="B2409" t="s">
        <v>115</v>
      </c>
      <c r="C2409" t="s">
        <v>10476</v>
      </c>
      <c r="D2409" t="s">
        <v>7210</v>
      </c>
      <c r="E2409" t="s">
        <v>7211</v>
      </c>
      <c r="F2409" t="s">
        <v>10491</v>
      </c>
      <c r="G2409" s="11"/>
      <c r="H2409" s="11"/>
    </row>
    <row r="2410" spans="1:8" x14ac:dyDescent="0.2">
      <c r="A2410" t="str">
        <f t="shared" si="38"/>
        <v>RXY98Brookfield Centre</v>
      </c>
      <c r="B2410" t="s">
        <v>115</v>
      </c>
      <c r="C2410" t="s">
        <v>10476</v>
      </c>
      <c r="D2410" t="s">
        <v>7226</v>
      </c>
      <c r="E2410" t="s">
        <v>7227</v>
      </c>
      <c r="F2410" t="s">
        <v>10492</v>
      </c>
      <c r="G2410" s="11"/>
      <c r="H2410" s="11"/>
    </row>
    <row r="2411" spans="1:8" x14ac:dyDescent="0.2">
      <c r="A2411" t="str">
        <f t="shared" si="38"/>
        <v>RXY98Marle</v>
      </c>
      <c r="B2411" t="s">
        <v>115</v>
      </c>
      <c r="C2411" t="s">
        <v>10476</v>
      </c>
      <c r="D2411" t="s">
        <v>7226</v>
      </c>
      <c r="E2411" t="s">
        <v>7227</v>
      </c>
      <c r="F2411" t="s">
        <v>10493</v>
      </c>
      <c r="G2411" s="11"/>
      <c r="H2411" s="11"/>
    </row>
    <row r="2412" spans="1:8" x14ac:dyDescent="0.2">
      <c r="A2412" t="str">
        <f t="shared" si="38"/>
        <v>RXY98Riverhill</v>
      </c>
      <c r="B2412" t="s">
        <v>115</v>
      </c>
      <c r="C2412" t="s">
        <v>10476</v>
      </c>
      <c r="D2412" t="s">
        <v>7226</v>
      </c>
      <c r="E2412" t="s">
        <v>7227</v>
      </c>
      <c r="F2412" t="s">
        <v>10494</v>
      </c>
      <c r="G2412" s="11"/>
      <c r="H2412" s="11"/>
    </row>
    <row r="2413" spans="1:8" x14ac:dyDescent="0.2">
      <c r="A2413" t="str">
        <f t="shared" ref="A2413:A2476" si="39">CONCATENATE(D2413,F2413)</f>
        <v>RXY08Boughton Ward</v>
      </c>
      <c r="B2413" t="s">
        <v>115</v>
      </c>
      <c r="C2413" t="s">
        <v>10476</v>
      </c>
      <c r="D2413" t="s">
        <v>7238</v>
      </c>
      <c r="E2413" t="s">
        <v>7239</v>
      </c>
      <c r="F2413" t="s">
        <v>10495</v>
      </c>
      <c r="G2413" s="11"/>
      <c r="H2413" s="11"/>
    </row>
    <row r="2414" spans="1:8" x14ac:dyDescent="0.2">
      <c r="A2414" t="str">
        <f t="shared" si="39"/>
        <v>RXY08Chartwell Ward</v>
      </c>
      <c r="B2414" t="s">
        <v>115</v>
      </c>
      <c r="C2414" t="s">
        <v>10476</v>
      </c>
      <c r="D2414" t="s">
        <v>7238</v>
      </c>
      <c r="E2414" t="s">
        <v>7239</v>
      </c>
      <c r="F2414" t="s">
        <v>10496</v>
      </c>
      <c r="G2414" s="11"/>
      <c r="H2414" s="11"/>
    </row>
    <row r="2415" spans="1:8" x14ac:dyDescent="0.2">
      <c r="A2415" t="str">
        <f t="shared" si="39"/>
        <v>RXY08The Orchards</v>
      </c>
      <c r="B2415" t="s">
        <v>115</v>
      </c>
      <c r="C2415" t="s">
        <v>10476</v>
      </c>
      <c r="D2415" t="s">
        <v>7238</v>
      </c>
      <c r="E2415" t="s">
        <v>7239</v>
      </c>
      <c r="F2415" t="s">
        <v>10497</v>
      </c>
      <c r="G2415" s="11"/>
      <c r="H2415" s="11"/>
    </row>
    <row r="2416" spans="1:8" x14ac:dyDescent="0.2">
      <c r="A2416" t="str">
        <f t="shared" si="39"/>
        <v>RXY08Upnor Ward</v>
      </c>
      <c r="B2416" t="s">
        <v>115</v>
      </c>
      <c r="C2416" t="s">
        <v>10476</v>
      </c>
      <c r="D2416" t="s">
        <v>7238</v>
      </c>
      <c r="E2416" t="s">
        <v>7239</v>
      </c>
      <c r="F2416" t="s">
        <v>10498</v>
      </c>
      <c r="G2416" s="11"/>
      <c r="H2416" s="11"/>
    </row>
    <row r="2417" spans="1:8" x14ac:dyDescent="0.2">
      <c r="A2417" t="str">
        <f t="shared" si="39"/>
        <v>RXY7CNewhaven Lodge</v>
      </c>
      <c r="B2417" t="s">
        <v>115</v>
      </c>
      <c r="C2417" t="s">
        <v>10476</v>
      </c>
      <c r="D2417" t="s">
        <v>7256</v>
      </c>
      <c r="E2417" t="s">
        <v>10499</v>
      </c>
      <c r="F2417" t="s">
        <v>10499</v>
      </c>
      <c r="G2417" s="11"/>
      <c r="H2417" s="11"/>
    </row>
    <row r="2418" spans="1:8" x14ac:dyDescent="0.2">
      <c r="A2418" t="str">
        <f t="shared" si="39"/>
        <v>RXY79Ruby Ward</v>
      </c>
      <c r="B2418" t="s">
        <v>115</v>
      </c>
      <c r="C2418" t="s">
        <v>10476</v>
      </c>
      <c r="D2418" t="s">
        <v>7274</v>
      </c>
      <c r="E2418" t="s">
        <v>7275</v>
      </c>
      <c r="F2418" t="s">
        <v>9063</v>
      </c>
      <c r="G2418" s="11"/>
      <c r="H2418" s="11"/>
    </row>
    <row r="2419" spans="1:8" x14ac:dyDescent="0.2">
      <c r="A2419" t="str">
        <f t="shared" si="39"/>
        <v>RXYR2Rivendell</v>
      </c>
      <c r="B2419" t="s">
        <v>115</v>
      </c>
      <c r="C2419" t="s">
        <v>10476</v>
      </c>
      <c r="D2419" t="s">
        <v>7311</v>
      </c>
      <c r="E2419" t="s">
        <v>407</v>
      </c>
      <c r="F2419" t="s">
        <v>10500</v>
      </c>
      <c r="G2419" s="11"/>
      <c r="H2419" s="11"/>
    </row>
    <row r="2420" spans="1:8" x14ac:dyDescent="0.2">
      <c r="A2420" t="str">
        <f t="shared" si="39"/>
        <v>RXY03Cranmer</v>
      </c>
      <c r="B2420" t="s">
        <v>115</v>
      </c>
      <c r="C2420" t="s">
        <v>10476</v>
      </c>
      <c r="D2420" t="s">
        <v>7334</v>
      </c>
      <c r="E2420" t="s">
        <v>254</v>
      </c>
      <c r="F2420" t="s">
        <v>10501</v>
      </c>
      <c r="G2420" s="11"/>
      <c r="H2420" s="11"/>
    </row>
    <row r="2421" spans="1:8" x14ac:dyDescent="0.2">
      <c r="A2421" t="str">
        <f t="shared" si="39"/>
        <v>RXY03Foxglove</v>
      </c>
      <c r="B2421" t="s">
        <v>115</v>
      </c>
      <c r="C2421" t="s">
        <v>10476</v>
      </c>
      <c r="D2421" t="s">
        <v>7334</v>
      </c>
      <c r="E2421" t="s">
        <v>254</v>
      </c>
      <c r="F2421" t="s">
        <v>10502</v>
      </c>
      <c r="G2421" s="11"/>
      <c r="H2421" s="11"/>
    </row>
    <row r="2422" spans="1:8" x14ac:dyDescent="0.2">
      <c r="A2422" t="str">
        <f t="shared" si="39"/>
        <v>RXY03Samphire</v>
      </c>
      <c r="B2422" t="s">
        <v>115</v>
      </c>
      <c r="C2422" t="s">
        <v>10476</v>
      </c>
      <c r="D2422" t="s">
        <v>7334</v>
      </c>
      <c r="E2422" t="s">
        <v>254</v>
      </c>
      <c r="F2422" t="s">
        <v>10503</v>
      </c>
      <c r="G2422" s="11"/>
      <c r="H2422" s="11"/>
    </row>
    <row r="2423" spans="1:8" x14ac:dyDescent="0.2">
      <c r="A2423" t="str">
        <f t="shared" si="39"/>
        <v>RXY2RBluebell</v>
      </c>
      <c r="B2423" t="s">
        <v>115</v>
      </c>
      <c r="C2423" t="s">
        <v>10476</v>
      </c>
      <c r="D2423" t="s">
        <v>7337</v>
      </c>
      <c r="E2423" t="s">
        <v>7338</v>
      </c>
      <c r="F2423" t="s">
        <v>10504</v>
      </c>
      <c r="G2423" s="11"/>
      <c r="H2423" s="11"/>
    </row>
    <row r="2424" spans="1:8" x14ac:dyDescent="0.2">
      <c r="A2424" t="str">
        <f t="shared" si="39"/>
        <v>RXY2RFern</v>
      </c>
      <c r="B2424" t="s">
        <v>115</v>
      </c>
      <c r="C2424" t="s">
        <v>10476</v>
      </c>
      <c r="D2424" t="s">
        <v>7337</v>
      </c>
      <c r="E2424" t="s">
        <v>7338</v>
      </c>
      <c r="F2424" t="s">
        <v>8460</v>
      </c>
      <c r="G2424" s="11"/>
      <c r="H2424" s="11"/>
    </row>
    <row r="2425" spans="1:8" x14ac:dyDescent="0.2">
      <c r="A2425" t="str">
        <f t="shared" si="39"/>
        <v>RXYT1Sevenscore</v>
      </c>
      <c r="B2425" t="s">
        <v>115</v>
      </c>
      <c r="C2425" t="s">
        <v>10476</v>
      </c>
      <c r="D2425" t="s">
        <v>7345</v>
      </c>
      <c r="E2425" t="s">
        <v>7346</v>
      </c>
      <c r="F2425" t="s">
        <v>10505</v>
      </c>
      <c r="G2425" s="11"/>
      <c r="H2425" s="11"/>
    </row>
    <row r="2426" spans="1:8" x14ac:dyDescent="0.2">
      <c r="A2426" t="str">
        <f t="shared" si="39"/>
        <v>RXYT1Woodchurch</v>
      </c>
      <c r="B2426" t="s">
        <v>115</v>
      </c>
      <c r="C2426" t="s">
        <v>10476</v>
      </c>
      <c r="D2426" t="s">
        <v>7345</v>
      </c>
      <c r="E2426" t="s">
        <v>7346</v>
      </c>
      <c r="F2426" t="s">
        <v>10506</v>
      </c>
      <c r="G2426" s="11"/>
      <c r="H2426" s="11"/>
    </row>
    <row r="2427" spans="1:8" x14ac:dyDescent="0.2">
      <c r="A2427" t="str">
        <f t="shared" si="39"/>
        <v>RXYT8The Grove</v>
      </c>
      <c r="B2427" t="s">
        <v>115</v>
      </c>
      <c r="C2427" t="s">
        <v>10476</v>
      </c>
      <c r="D2427" t="s">
        <v>7350</v>
      </c>
      <c r="E2427" t="s">
        <v>7351</v>
      </c>
      <c r="F2427" t="s">
        <v>10507</v>
      </c>
      <c r="G2427" s="11"/>
      <c r="H2427" s="11"/>
    </row>
    <row r="2428" spans="1:8" x14ac:dyDescent="0.2">
      <c r="A2428" t="str">
        <f t="shared" si="39"/>
        <v>RXY1C111 Tonbridge Road</v>
      </c>
      <c r="B2428" t="s">
        <v>115</v>
      </c>
      <c r="C2428" t="s">
        <v>10476</v>
      </c>
      <c r="D2428" t="s">
        <v>7358</v>
      </c>
      <c r="E2428" t="s">
        <v>7359</v>
      </c>
      <c r="F2428" t="s">
        <v>10508</v>
      </c>
      <c r="G2428" s="11"/>
      <c r="H2428" s="11"/>
    </row>
    <row r="2429" spans="1:8" x14ac:dyDescent="0.2">
      <c r="A2429" t="str">
        <f t="shared" si="39"/>
        <v>RYYCKGreen Unit</v>
      </c>
      <c r="B2429" t="s">
        <v>116</v>
      </c>
      <c r="C2429" t="s">
        <v>14180</v>
      </c>
      <c r="D2429" t="s">
        <v>14811</v>
      </c>
      <c r="E2429" t="s">
        <v>14810</v>
      </c>
      <c r="F2429" t="s">
        <v>14812</v>
      </c>
      <c r="G2429" s="11"/>
      <c r="H2429" s="12"/>
    </row>
    <row r="2430" spans="1:8" x14ac:dyDescent="0.2">
      <c r="A2430" t="str">
        <f t="shared" si="39"/>
        <v>RYYD4Hever/ Chartwell</v>
      </c>
      <c r="B2430" t="s">
        <v>116</v>
      </c>
      <c r="C2430" t="s">
        <v>14180</v>
      </c>
      <c r="D2430" t="s">
        <v>8056</v>
      </c>
      <c r="E2430" t="s">
        <v>8057</v>
      </c>
      <c r="F2430" t="s">
        <v>10509</v>
      </c>
      <c r="G2430" s="11"/>
      <c r="H2430" s="11"/>
    </row>
    <row r="2431" spans="1:8" x14ac:dyDescent="0.2">
      <c r="A2431" t="str">
        <f t="shared" si="39"/>
        <v>RYYALKent and Cottage Ward</v>
      </c>
      <c r="B2431" t="s">
        <v>116</v>
      </c>
      <c r="C2431" t="s">
        <v>14180</v>
      </c>
      <c r="D2431" t="s">
        <v>8062</v>
      </c>
      <c r="E2431" t="s">
        <v>4767</v>
      </c>
      <c r="F2431" t="s">
        <v>10510</v>
      </c>
      <c r="G2431" s="11"/>
      <c r="H2431" s="11"/>
    </row>
    <row r="2432" spans="1:8" x14ac:dyDescent="0.2">
      <c r="A2432" t="str">
        <f t="shared" si="39"/>
        <v>RYYK4Hawkhurst</v>
      </c>
      <c r="B2432" t="s">
        <v>116</v>
      </c>
      <c r="C2432" t="s">
        <v>14180</v>
      </c>
      <c r="D2432" t="s">
        <v>8070</v>
      </c>
      <c r="E2432" t="s">
        <v>8071</v>
      </c>
      <c r="F2432" t="s">
        <v>10511</v>
      </c>
      <c r="G2432" s="11"/>
      <c r="H2432" s="11"/>
    </row>
    <row r="2433" spans="1:8" x14ac:dyDescent="0.2">
      <c r="A2433" t="str">
        <f t="shared" si="39"/>
        <v>RYYC3Heron</v>
      </c>
      <c r="B2433" t="s">
        <v>116</v>
      </c>
      <c r="C2433" t="s">
        <v>14180</v>
      </c>
      <c r="D2433" t="s">
        <v>8092</v>
      </c>
      <c r="E2433" t="s">
        <v>5196</v>
      </c>
      <c r="F2433" t="s">
        <v>8396</v>
      </c>
      <c r="G2433" s="11"/>
      <c r="H2433" s="11"/>
    </row>
    <row r="2434" spans="1:8" x14ac:dyDescent="0.2">
      <c r="A2434" t="str">
        <f t="shared" si="39"/>
        <v>RYYD9Sevenoaks</v>
      </c>
      <c r="B2434" t="s">
        <v>116</v>
      </c>
      <c r="C2434" t="s">
        <v>14180</v>
      </c>
      <c r="D2434" t="s">
        <v>8097</v>
      </c>
      <c r="E2434" t="s">
        <v>5200</v>
      </c>
      <c r="F2434" t="s">
        <v>10512</v>
      </c>
      <c r="G2434" s="11"/>
      <c r="H2434" s="11"/>
    </row>
    <row r="2435" spans="1:8" x14ac:dyDescent="0.2">
      <c r="A2435" t="str">
        <f t="shared" si="39"/>
        <v>RYYDCGoldsmid</v>
      </c>
      <c r="B2435" t="s">
        <v>116</v>
      </c>
      <c r="C2435" t="s">
        <v>14180</v>
      </c>
      <c r="D2435" t="s">
        <v>8111</v>
      </c>
      <c r="E2435" t="s">
        <v>5207</v>
      </c>
      <c r="F2435" t="s">
        <v>10513</v>
      </c>
      <c r="G2435" s="11"/>
      <c r="H2435" s="11"/>
    </row>
    <row r="2436" spans="1:8" x14ac:dyDescent="0.2">
      <c r="A2436" t="str">
        <f t="shared" si="39"/>
        <v>RYYDCPrimrose</v>
      </c>
      <c r="B2436" t="s">
        <v>116</v>
      </c>
      <c r="C2436" t="s">
        <v>14180</v>
      </c>
      <c r="D2436" t="s">
        <v>8111</v>
      </c>
      <c r="E2436" t="s">
        <v>5207</v>
      </c>
      <c r="F2436" t="s">
        <v>10514</v>
      </c>
      <c r="G2436" s="11"/>
      <c r="H2436" s="11"/>
    </row>
    <row r="2437" spans="1:8" x14ac:dyDescent="0.2">
      <c r="A2437" t="str">
        <f t="shared" si="39"/>
        <v>RYYCHElizabeth ward</v>
      </c>
      <c r="B2437" t="s">
        <v>116</v>
      </c>
      <c r="C2437" t="s">
        <v>14180</v>
      </c>
      <c r="D2437" t="s">
        <v>8116</v>
      </c>
      <c r="E2437" t="s">
        <v>5209</v>
      </c>
      <c r="F2437" t="s">
        <v>10515</v>
      </c>
      <c r="G2437" s="11"/>
      <c r="H2437" s="11"/>
    </row>
    <row r="2438" spans="1:8" x14ac:dyDescent="0.2">
      <c r="A2438" t="str">
        <f t="shared" si="39"/>
        <v>RYYCJBenenden West</v>
      </c>
      <c r="B2438" t="s">
        <v>116</v>
      </c>
      <c r="C2438" t="s">
        <v>14180</v>
      </c>
      <c r="D2438" t="s">
        <v>8123</v>
      </c>
      <c r="E2438" t="s">
        <v>8124</v>
      </c>
      <c r="F2438" t="s">
        <v>14814</v>
      </c>
      <c r="G2438" s="11"/>
      <c r="H2438" s="11"/>
    </row>
    <row r="2439" spans="1:8" x14ac:dyDescent="0.2">
      <c r="A2439" t="str">
        <f t="shared" si="39"/>
        <v>RYYCJBenenden East</v>
      </c>
      <c r="B2439" t="s">
        <v>116</v>
      </c>
      <c r="C2439" t="s">
        <v>14180</v>
      </c>
      <c r="D2439" t="s">
        <v>8123</v>
      </c>
      <c r="E2439" t="s">
        <v>8124</v>
      </c>
      <c r="F2439" t="s">
        <v>14813</v>
      </c>
      <c r="G2439" s="11"/>
      <c r="H2439" s="11"/>
    </row>
    <row r="2440" spans="1:8" x14ac:dyDescent="0.2">
      <c r="A2440" t="str">
        <f t="shared" si="39"/>
        <v>RYYCMFriends</v>
      </c>
      <c r="B2440" t="s">
        <v>116</v>
      </c>
      <c r="C2440" t="s">
        <v>14180</v>
      </c>
      <c r="D2440" t="s">
        <v>8125</v>
      </c>
      <c r="E2440" t="s">
        <v>8126</v>
      </c>
      <c r="F2440" t="s">
        <v>10516</v>
      </c>
      <c r="G2440" s="11"/>
      <c r="H2440" s="11"/>
    </row>
    <row r="2441" spans="1:8" x14ac:dyDescent="0.2">
      <c r="A2441" t="str">
        <f t="shared" si="39"/>
        <v>RNQ51Ashton</v>
      </c>
      <c r="B2441" t="s">
        <v>117</v>
      </c>
      <c r="C2441" t="s">
        <v>10517</v>
      </c>
      <c r="D2441" t="s">
        <v>2597</v>
      </c>
      <c r="E2441" t="s">
        <v>2598</v>
      </c>
      <c r="F2441" t="s">
        <v>10518</v>
      </c>
      <c r="G2441" s="11"/>
      <c r="H2441" s="11"/>
    </row>
    <row r="2442" spans="1:8" x14ac:dyDescent="0.2">
      <c r="A2442" t="str">
        <f t="shared" si="39"/>
        <v>RNQ51Barnwell Trauma unit</v>
      </c>
      <c r="B2442" t="s">
        <v>117</v>
      </c>
      <c r="C2442" t="s">
        <v>10517</v>
      </c>
      <c r="D2442" t="s">
        <v>2597</v>
      </c>
      <c r="E2442" t="s">
        <v>2598</v>
      </c>
      <c r="F2442" t="s">
        <v>10519</v>
      </c>
      <c r="G2442" s="11"/>
      <c r="H2442" s="11"/>
    </row>
    <row r="2443" spans="1:8" x14ac:dyDescent="0.2">
      <c r="A2443" t="str">
        <f t="shared" si="39"/>
        <v>RNQ51Clifford</v>
      </c>
      <c r="B2443" t="s">
        <v>117</v>
      </c>
      <c r="C2443" t="s">
        <v>10517</v>
      </c>
      <c r="D2443" t="s">
        <v>2597</v>
      </c>
      <c r="E2443" t="s">
        <v>2598</v>
      </c>
      <c r="F2443" t="s">
        <v>10520</v>
      </c>
      <c r="G2443" s="11"/>
      <c r="H2443" s="11"/>
    </row>
    <row r="2444" spans="1:8" x14ac:dyDescent="0.2">
      <c r="A2444" t="str">
        <f t="shared" si="39"/>
        <v>RNQ51Cranford</v>
      </c>
      <c r="B2444" t="s">
        <v>117</v>
      </c>
      <c r="C2444" t="s">
        <v>10517</v>
      </c>
      <c r="D2444" t="s">
        <v>2597</v>
      </c>
      <c r="E2444" t="s">
        <v>2598</v>
      </c>
      <c r="F2444" t="s">
        <v>10521</v>
      </c>
      <c r="G2444" s="11"/>
      <c r="H2444" s="11"/>
    </row>
    <row r="2445" spans="1:8" x14ac:dyDescent="0.2">
      <c r="A2445" t="str">
        <f t="shared" si="39"/>
        <v>RNQ51Deene (Escalation)</v>
      </c>
      <c r="B2445" t="s">
        <v>117</v>
      </c>
      <c r="C2445" t="s">
        <v>10517</v>
      </c>
      <c r="D2445" t="s">
        <v>2597</v>
      </c>
      <c r="E2445" t="s">
        <v>2598</v>
      </c>
      <c r="F2445" t="s">
        <v>10522</v>
      </c>
      <c r="G2445" s="11"/>
      <c r="H2445" s="11"/>
    </row>
    <row r="2446" spans="1:8" x14ac:dyDescent="0.2">
      <c r="A2446" t="str">
        <f t="shared" si="39"/>
        <v>RNQ51Deene A</v>
      </c>
      <c r="B2446" t="s">
        <v>117</v>
      </c>
      <c r="C2446" t="s">
        <v>10517</v>
      </c>
      <c r="D2446" t="s">
        <v>2597</v>
      </c>
      <c r="E2446" t="s">
        <v>2598</v>
      </c>
      <c r="F2446" t="s">
        <v>10523</v>
      </c>
      <c r="G2446" s="11"/>
      <c r="H2446" s="11"/>
    </row>
    <row r="2447" spans="1:8" x14ac:dyDescent="0.2">
      <c r="A2447" t="str">
        <f t="shared" si="39"/>
        <v>RNQ51Deene Ward</v>
      </c>
      <c r="B2447" t="s">
        <v>117</v>
      </c>
      <c r="C2447" t="s">
        <v>10517</v>
      </c>
      <c r="D2447" t="s">
        <v>2597</v>
      </c>
      <c r="E2447" t="s">
        <v>2598</v>
      </c>
      <c r="F2447" t="s">
        <v>10524</v>
      </c>
      <c r="G2447" s="11"/>
      <c r="H2447" s="11"/>
    </row>
    <row r="2448" spans="1:8" x14ac:dyDescent="0.2">
      <c r="A2448" t="str">
        <f t="shared" si="39"/>
        <v>RNQ51Geddington</v>
      </c>
      <c r="B2448" t="s">
        <v>117</v>
      </c>
      <c r="C2448" t="s">
        <v>10517</v>
      </c>
      <c r="D2448" t="s">
        <v>2597</v>
      </c>
      <c r="E2448" t="s">
        <v>2598</v>
      </c>
      <c r="F2448" t="s">
        <v>10525</v>
      </c>
      <c r="G2448" s="11"/>
      <c r="H2448" s="11"/>
    </row>
    <row r="2449" spans="1:8" x14ac:dyDescent="0.2">
      <c r="A2449" t="str">
        <f t="shared" si="39"/>
        <v>RNQ51Harrowden A</v>
      </c>
      <c r="B2449" t="s">
        <v>117</v>
      </c>
      <c r="C2449" t="s">
        <v>10517</v>
      </c>
      <c r="D2449" t="s">
        <v>2597</v>
      </c>
      <c r="E2449" t="s">
        <v>2598</v>
      </c>
      <c r="F2449" t="s">
        <v>10526</v>
      </c>
      <c r="G2449" s="11"/>
      <c r="H2449" s="11"/>
    </row>
    <row r="2450" spans="1:8" x14ac:dyDescent="0.2">
      <c r="A2450" t="str">
        <f t="shared" si="39"/>
        <v>RNQ51Harrowden C</v>
      </c>
      <c r="B2450" t="s">
        <v>117</v>
      </c>
      <c r="C2450" t="s">
        <v>10517</v>
      </c>
      <c r="D2450" t="s">
        <v>2597</v>
      </c>
      <c r="E2450" t="s">
        <v>2598</v>
      </c>
      <c r="F2450" t="s">
        <v>10527</v>
      </c>
      <c r="G2450" s="11"/>
      <c r="H2450" s="11"/>
    </row>
    <row r="2451" spans="1:8" x14ac:dyDescent="0.2">
      <c r="A2451" t="str">
        <f t="shared" si="39"/>
        <v>RNQ51ITU</v>
      </c>
      <c r="B2451" t="s">
        <v>117</v>
      </c>
      <c r="C2451" t="s">
        <v>10517</v>
      </c>
      <c r="D2451" t="s">
        <v>2597</v>
      </c>
      <c r="E2451" t="s">
        <v>2598</v>
      </c>
      <c r="F2451" t="s">
        <v>8398</v>
      </c>
      <c r="G2451" s="11"/>
      <c r="H2451" s="11"/>
    </row>
    <row r="2452" spans="1:8" x14ac:dyDescent="0.2">
      <c r="A2452" t="str">
        <f t="shared" si="39"/>
        <v>RNQ51Lamport</v>
      </c>
      <c r="B2452" t="s">
        <v>117</v>
      </c>
      <c r="C2452" t="s">
        <v>10517</v>
      </c>
      <c r="D2452" t="s">
        <v>2597</v>
      </c>
      <c r="E2452" t="s">
        <v>2598</v>
      </c>
      <c r="F2452" t="s">
        <v>10528</v>
      </c>
      <c r="G2452" s="11"/>
      <c r="H2452" s="11"/>
    </row>
    <row r="2453" spans="1:8" x14ac:dyDescent="0.2">
      <c r="A2453" t="str">
        <f t="shared" si="39"/>
        <v>RNQ51Lilford</v>
      </c>
      <c r="B2453" t="s">
        <v>117</v>
      </c>
      <c r="C2453" t="s">
        <v>10517</v>
      </c>
      <c r="D2453" t="s">
        <v>2597</v>
      </c>
      <c r="E2453" t="s">
        <v>2598</v>
      </c>
      <c r="F2453" t="s">
        <v>10529</v>
      </c>
      <c r="G2453" s="11"/>
      <c r="H2453" s="11"/>
    </row>
    <row r="2454" spans="1:8" x14ac:dyDescent="0.2">
      <c r="A2454" t="str">
        <f t="shared" si="39"/>
        <v>RNQ51Maple</v>
      </c>
      <c r="B2454" t="s">
        <v>117</v>
      </c>
      <c r="C2454" t="s">
        <v>10517</v>
      </c>
      <c r="D2454" t="s">
        <v>2597</v>
      </c>
      <c r="E2454" t="s">
        <v>2598</v>
      </c>
      <c r="F2454" t="s">
        <v>8402</v>
      </c>
      <c r="G2454" s="11"/>
      <c r="H2454" s="11"/>
    </row>
    <row r="2455" spans="1:8" x14ac:dyDescent="0.2">
      <c r="A2455" t="str">
        <f t="shared" si="39"/>
        <v>RNQ51MAU</v>
      </c>
      <c r="B2455" t="s">
        <v>117</v>
      </c>
      <c r="C2455" t="s">
        <v>10517</v>
      </c>
      <c r="D2455" t="s">
        <v>2597</v>
      </c>
      <c r="E2455" t="s">
        <v>2598</v>
      </c>
      <c r="F2455" t="s">
        <v>9146</v>
      </c>
      <c r="G2455" s="11"/>
      <c r="H2455" s="11"/>
    </row>
    <row r="2456" spans="1:8" x14ac:dyDescent="0.2">
      <c r="A2456" t="str">
        <f t="shared" si="39"/>
        <v>RNQ51Naseby Wards</v>
      </c>
      <c r="B2456" t="s">
        <v>117</v>
      </c>
      <c r="C2456" t="s">
        <v>10517</v>
      </c>
      <c r="D2456" t="s">
        <v>2597</v>
      </c>
      <c r="E2456" t="s">
        <v>2598</v>
      </c>
      <c r="F2456" t="s">
        <v>10530</v>
      </c>
      <c r="G2456" s="11"/>
      <c r="H2456" s="11"/>
    </row>
    <row r="2457" spans="1:8" x14ac:dyDescent="0.2">
      <c r="A2457" t="str">
        <f t="shared" si="39"/>
        <v>RNQ51NICU</v>
      </c>
      <c r="B2457" t="s">
        <v>117</v>
      </c>
      <c r="C2457" t="s">
        <v>10517</v>
      </c>
      <c r="D2457" t="s">
        <v>2597</v>
      </c>
      <c r="E2457" t="s">
        <v>2598</v>
      </c>
      <c r="F2457" t="s">
        <v>8404</v>
      </c>
      <c r="G2457" s="11"/>
      <c r="H2457" s="11"/>
    </row>
    <row r="2458" spans="1:8" x14ac:dyDescent="0.2">
      <c r="A2458" t="str">
        <f t="shared" si="39"/>
        <v>RNQ51Oakley/CCU</v>
      </c>
      <c r="B2458" t="s">
        <v>117</v>
      </c>
      <c r="C2458" t="s">
        <v>10517</v>
      </c>
      <c r="D2458" t="s">
        <v>2597</v>
      </c>
      <c r="E2458" t="s">
        <v>2598</v>
      </c>
      <c r="F2458" t="s">
        <v>10531</v>
      </c>
      <c r="G2458" s="11"/>
      <c r="H2458" s="11"/>
    </row>
    <row r="2459" spans="1:8" x14ac:dyDescent="0.2">
      <c r="A2459" t="str">
        <f t="shared" si="39"/>
        <v>RNQ51Observation Bay</v>
      </c>
      <c r="B2459" t="s">
        <v>117</v>
      </c>
      <c r="C2459" t="s">
        <v>10517</v>
      </c>
      <c r="D2459" t="s">
        <v>2597</v>
      </c>
      <c r="E2459" t="s">
        <v>2598</v>
      </c>
      <c r="F2459" t="s">
        <v>10532</v>
      </c>
      <c r="G2459" s="11"/>
      <c r="H2459" s="11"/>
    </row>
    <row r="2460" spans="1:8" x14ac:dyDescent="0.2">
      <c r="A2460" t="str">
        <f t="shared" si="39"/>
        <v>RNQ51Poplar</v>
      </c>
      <c r="B2460" t="s">
        <v>117</v>
      </c>
      <c r="C2460" t="s">
        <v>10517</v>
      </c>
      <c r="D2460" t="s">
        <v>2597</v>
      </c>
      <c r="E2460" t="s">
        <v>2598</v>
      </c>
      <c r="F2460" t="s">
        <v>10043</v>
      </c>
      <c r="G2460" s="11"/>
      <c r="H2460" s="11"/>
    </row>
    <row r="2461" spans="1:8" x14ac:dyDescent="0.2">
      <c r="A2461" t="str">
        <f t="shared" si="39"/>
        <v>RNQ51Pretty Wards</v>
      </c>
      <c r="B2461" t="s">
        <v>117</v>
      </c>
      <c r="C2461" t="s">
        <v>10517</v>
      </c>
      <c r="D2461" t="s">
        <v>2597</v>
      </c>
      <c r="E2461" t="s">
        <v>2598</v>
      </c>
      <c r="F2461" t="s">
        <v>10533</v>
      </c>
      <c r="G2461" s="11"/>
      <c r="H2461" s="11"/>
    </row>
    <row r="2462" spans="1:8" x14ac:dyDescent="0.2">
      <c r="A2462" t="str">
        <f t="shared" si="39"/>
        <v>RNQ51Rowan</v>
      </c>
      <c r="B2462" t="s">
        <v>117</v>
      </c>
      <c r="C2462" t="s">
        <v>10517</v>
      </c>
      <c r="D2462" t="s">
        <v>2597</v>
      </c>
      <c r="E2462" t="s">
        <v>2598</v>
      </c>
      <c r="F2462" t="s">
        <v>9364</v>
      </c>
      <c r="G2462" s="11"/>
      <c r="H2462" s="11"/>
    </row>
    <row r="2463" spans="1:8" x14ac:dyDescent="0.2">
      <c r="A2463" t="str">
        <f t="shared" si="39"/>
        <v>RNQ51Skylark</v>
      </c>
      <c r="B2463" t="s">
        <v>117</v>
      </c>
      <c r="C2463" t="s">
        <v>10517</v>
      </c>
      <c r="D2463" t="s">
        <v>2597</v>
      </c>
      <c r="E2463" t="s">
        <v>2598</v>
      </c>
      <c r="F2463" t="s">
        <v>10534</v>
      </c>
      <c r="G2463" s="11"/>
      <c r="H2463" s="11"/>
    </row>
    <row r="2464" spans="1:8" x14ac:dyDescent="0.2">
      <c r="A2464" t="str">
        <f t="shared" si="39"/>
        <v>RNQ51Twywell</v>
      </c>
      <c r="B2464" t="s">
        <v>117</v>
      </c>
      <c r="C2464" t="s">
        <v>10517</v>
      </c>
      <c r="D2464" t="s">
        <v>2597</v>
      </c>
      <c r="E2464" t="s">
        <v>2598</v>
      </c>
      <c r="F2464" t="s">
        <v>10535</v>
      </c>
      <c r="G2464" s="11"/>
      <c r="H2464" s="11"/>
    </row>
    <row r="2465" spans="1:8" x14ac:dyDescent="0.2">
      <c r="A2465" t="str">
        <f t="shared" si="39"/>
        <v>RJZ01Annie Zunz Ward</v>
      </c>
      <c r="B2465" t="s">
        <v>118</v>
      </c>
      <c r="C2465" t="s">
        <v>10536</v>
      </c>
      <c r="D2465" t="s">
        <v>2208</v>
      </c>
      <c r="E2465" t="s">
        <v>2033</v>
      </c>
      <c r="F2465" t="s">
        <v>10537</v>
      </c>
      <c r="G2465" s="11"/>
      <c r="H2465" s="11"/>
    </row>
    <row r="2466" spans="1:8" x14ac:dyDescent="0.2">
      <c r="A2466" t="str">
        <f t="shared" si="39"/>
        <v>RJZ01Brunel Short Stay Surgical Unit</v>
      </c>
      <c r="B2466" t="s">
        <v>118</v>
      </c>
      <c r="C2466" t="s">
        <v>10536</v>
      </c>
      <c r="D2466" t="s">
        <v>2208</v>
      </c>
      <c r="E2466" t="s">
        <v>2033</v>
      </c>
      <c r="F2466" t="s">
        <v>10538</v>
      </c>
      <c r="G2466" s="11"/>
      <c r="H2466" s="11"/>
    </row>
    <row r="2467" spans="1:8" x14ac:dyDescent="0.2">
      <c r="A2467" t="str">
        <f t="shared" si="39"/>
        <v>RJZ01Byron Ward</v>
      </c>
      <c r="B2467" t="s">
        <v>118</v>
      </c>
      <c r="C2467" t="s">
        <v>10536</v>
      </c>
      <c r="D2467" t="s">
        <v>2208</v>
      </c>
      <c r="E2467" t="s">
        <v>2033</v>
      </c>
      <c r="F2467" t="s">
        <v>10539</v>
      </c>
      <c r="G2467" s="11"/>
      <c r="H2467" s="11"/>
    </row>
    <row r="2468" spans="1:8" x14ac:dyDescent="0.2">
      <c r="A2468" t="str">
        <f t="shared" si="39"/>
        <v>RJZ01Charles Polkey</v>
      </c>
      <c r="B2468" t="s">
        <v>118</v>
      </c>
      <c r="C2468" t="s">
        <v>10536</v>
      </c>
      <c r="D2468" t="s">
        <v>2208</v>
      </c>
      <c r="E2468" t="s">
        <v>2033</v>
      </c>
      <c r="F2468" t="s">
        <v>10540</v>
      </c>
      <c r="G2468" s="11"/>
      <c r="H2468" s="11"/>
    </row>
    <row r="2469" spans="1:8" x14ac:dyDescent="0.2">
      <c r="A2469" t="str">
        <f t="shared" si="39"/>
        <v>RJZ01Christine Brown Critical Care Unit</v>
      </c>
      <c r="B2469" t="s">
        <v>118</v>
      </c>
      <c r="C2469" t="s">
        <v>10536</v>
      </c>
      <c r="D2469" t="s">
        <v>2208</v>
      </c>
      <c r="E2469" t="s">
        <v>2033</v>
      </c>
      <c r="F2469" t="s">
        <v>10541</v>
      </c>
      <c r="G2469" s="11"/>
      <c r="H2469" s="11"/>
    </row>
    <row r="2470" spans="1:8" x14ac:dyDescent="0.2">
      <c r="A2470" t="str">
        <f t="shared" si="39"/>
        <v>RJZ01Coptcoat Ward</v>
      </c>
      <c r="B2470" t="s">
        <v>118</v>
      </c>
      <c r="C2470" t="s">
        <v>10536</v>
      </c>
      <c r="D2470" t="s">
        <v>2208</v>
      </c>
      <c r="E2470" t="s">
        <v>2033</v>
      </c>
      <c r="F2470" t="s">
        <v>10542</v>
      </c>
      <c r="G2470" s="11"/>
      <c r="H2470" s="11"/>
    </row>
    <row r="2471" spans="1:8" x14ac:dyDescent="0.2">
      <c r="A2471" t="str">
        <f t="shared" si="39"/>
        <v>RJZ01Cotton Ward</v>
      </c>
      <c r="B2471" t="s">
        <v>118</v>
      </c>
      <c r="C2471" t="s">
        <v>10536</v>
      </c>
      <c r="D2471" t="s">
        <v>2208</v>
      </c>
      <c r="E2471" t="s">
        <v>2033</v>
      </c>
      <c r="F2471" t="s">
        <v>10543</v>
      </c>
      <c r="G2471" s="11"/>
      <c r="H2471" s="11"/>
    </row>
    <row r="2472" spans="1:8" x14ac:dyDescent="0.2">
      <c r="A2472" t="str">
        <f t="shared" si="39"/>
        <v>RJZ01David Marsden Ward</v>
      </c>
      <c r="B2472" t="s">
        <v>118</v>
      </c>
      <c r="C2472" t="s">
        <v>10536</v>
      </c>
      <c r="D2472" t="s">
        <v>2208</v>
      </c>
      <c r="E2472" t="s">
        <v>2033</v>
      </c>
      <c r="F2472" t="s">
        <v>10544</v>
      </c>
      <c r="G2472" s="11"/>
      <c r="H2472" s="11"/>
    </row>
    <row r="2473" spans="1:8" x14ac:dyDescent="0.2">
      <c r="A2473" t="str">
        <f t="shared" si="39"/>
        <v>RJZ01Davidson Ward</v>
      </c>
      <c r="B2473" t="s">
        <v>118</v>
      </c>
      <c r="C2473" t="s">
        <v>10536</v>
      </c>
      <c r="D2473" t="s">
        <v>2208</v>
      </c>
      <c r="E2473" t="s">
        <v>2033</v>
      </c>
      <c r="F2473" t="s">
        <v>10545</v>
      </c>
      <c r="G2473" s="11"/>
      <c r="H2473" s="11"/>
    </row>
    <row r="2474" spans="1:8" x14ac:dyDescent="0.2">
      <c r="A2474" t="str">
        <f t="shared" si="39"/>
        <v>RJZ01Dawson Ward</v>
      </c>
      <c r="B2474" t="s">
        <v>118</v>
      </c>
      <c r="C2474" t="s">
        <v>10536</v>
      </c>
      <c r="D2474" t="s">
        <v>2208</v>
      </c>
      <c r="E2474" t="s">
        <v>2033</v>
      </c>
      <c r="F2474" t="s">
        <v>10546</v>
      </c>
      <c r="G2474" s="11"/>
      <c r="H2474" s="11"/>
    </row>
    <row r="2475" spans="1:8" x14ac:dyDescent="0.2">
      <c r="A2475" t="str">
        <f t="shared" si="39"/>
        <v>RJZ01Derek Mitchell Unit</v>
      </c>
      <c r="B2475" t="s">
        <v>118</v>
      </c>
      <c r="C2475" t="s">
        <v>10536</v>
      </c>
      <c r="D2475" t="s">
        <v>2208</v>
      </c>
      <c r="E2475" t="s">
        <v>2033</v>
      </c>
      <c r="F2475" t="s">
        <v>10547</v>
      </c>
      <c r="G2475" s="11"/>
      <c r="H2475" s="11"/>
    </row>
    <row r="2476" spans="1:8" x14ac:dyDescent="0.2">
      <c r="A2476" t="str">
        <f t="shared" si="39"/>
        <v>RJZ01DH-Coronary Care Unit (Sam Oram)</v>
      </c>
      <c r="B2476" t="s">
        <v>118</v>
      </c>
      <c r="C2476" t="s">
        <v>10536</v>
      </c>
      <c r="D2476" t="s">
        <v>2208</v>
      </c>
      <c r="E2476" t="s">
        <v>2033</v>
      </c>
      <c r="F2476" t="s">
        <v>10548</v>
      </c>
      <c r="G2476" s="11"/>
      <c r="H2476" s="11"/>
    </row>
    <row r="2477" spans="1:8" x14ac:dyDescent="0.2">
      <c r="A2477" t="str">
        <f t="shared" ref="A2477:A2540" si="40">CONCATENATE(D2477,F2477)</f>
        <v>RJZ01DH-Frailty Assessment Unit</v>
      </c>
      <c r="B2477" t="s">
        <v>118</v>
      </c>
      <c r="C2477" t="s">
        <v>10536</v>
      </c>
      <c r="D2477" t="s">
        <v>2208</v>
      </c>
      <c r="E2477" t="s">
        <v>2033</v>
      </c>
      <c r="F2477" t="s">
        <v>10549</v>
      </c>
      <c r="G2477" s="11"/>
      <c r="H2477" s="11"/>
    </row>
    <row r="2478" spans="1:8" x14ac:dyDescent="0.2">
      <c r="A2478" t="str">
        <f t="shared" si="40"/>
        <v>RJZ01DH-The Childrens Surgical Ward</v>
      </c>
      <c r="B2478" t="s">
        <v>118</v>
      </c>
      <c r="C2478" t="s">
        <v>10536</v>
      </c>
      <c r="D2478" t="s">
        <v>2208</v>
      </c>
      <c r="E2478" t="s">
        <v>2033</v>
      </c>
      <c r="F2478" t="s">
        <v>10550</v>
      </c>
      <c r="G2478" s="11"/>
      <c r="H2478" s="11"/>
    </row>
    <row r="2479" spans="1:8" x14ac:dyDescent="0.2">
      <c r="A2479" t="str">
        <f t="shared" si="40"/>
        <v>RJZ01Donne Ward</v>
      </c>
      <c r="B2479" t="s">
        <v>118</v>
      </c>
      <c r="C2479" t="s">
        <v>10536</v>
      </c>
      <c r="D2479" t="s">
        <v>2208</v>
      </c>
      <c r="E2479" t="s">
        <v>2033</v>
      </c>
      <c r="F2479" t="s">
        <v>10551</v>
      </c>
      <c r="G2479" s="11"/>
      <c r="H2479" s="11"/>
    </row>
    <row r="2480" spans="1:8" x14ac:dyDescent="0.2">
      <c r="A2480" t="str">
        <f t="shared" si="40"/>
        <v>RJZ01Elective Orthopaedic Unit</v>
      </c>
      <c r="B2480" t="s">
        <v>118</v>
      </c>
      <c r="C2480" t="s">
        <v>10536</v>
      </c>
      <c r="D2480" t="s">
        <v>2208</v>
      </c>
      <c r="E2480" t="s">
        <v>2033</v>
      </c>
      <c r="F2480" t="s">
        <v>10552</v>
      </c>
      <c r="G2480" s="11"/>
      <c r="H2480" s="11"/>
    </row>
    <row r="2481" spans="1:8" x14ac:dyDescent="0.2">
      <c r="A2481" t="str">
        <f t="shared" si="40"/>
        <v>RJZ01ELF &amp; LIBRA Ward</v>
      </c>
      <c r="B2481" t="s">
        <v>118</v>
      </c>
      <c r="C2481" t="s">
        <v>10536</v>
      </c>
      <c r="D2481" t="s">
        <v>2208</v>
      </c>
      <c r="E2481" t="s">
        <v>2033</v>
      </c>
      <c r="F2481" t="s">
        <v>10553</v>
      </c>
      <c r="G2481" s="11" t="s">
        <v>10630</v>
      </c>
      <c r="H2481" s="11">
        <v>43780</v>
      </c>
    </row>
    <row r="2482" spans="1:8" x14ac:dyDescent="0.2">
      <c r="A2482" t="str">
        <f t="shared" si="40"/>
        <v>RJZ01Fisk &amp; Cheere Ward</v>
      </c>
      <c r="B2482" t="s">
        <v>118</v>
      </c>
      <c r="C2482" t="s">
        <v>10536</v>
      </c>
      <c r="D2482" t="s">
        <v>2208</v>
      </c>
      <c r="E2482" t="s">
        <v>2033</v>
      </c>
      <c r="F2482" t="s">
        <v>10554</v>
      </c>
      <c r="G2482" s="11" t="s">
        <v>10630</v>
      </c>
      <c r="H2482" s="11">
        <v>43780</v>
      </c>
    </row>
    <row r="2483" spans="1:8" x14ac:dyDescent="0.2">
      <c r="A2483" t="str">
        <f t="shared" si="40"/>
        <v>RJZ01Frank Stansil Critical Care</v>
      </c>
      <c r="B2483" t="s">
        <v>118</v>
      </c>
      <c r="C2483" t="s">
        <v>10536</v>
      </c>
      <c r="D2483" t="s">
        <v>2208</v>
      </c>
      <c r="E2483" t="s">
        <v>2033</v>
      </c>
      <c r="F2483" t="s">
        <v>10555</v>
      </c>
      <c r="G2483" s="11"/>
      <c r="H2483" s="11"/>
    </row>
    <row r="2484" spans="1:8" x14ac:dyDescent="0.2">
      <c r="A2484" t="str">
        <f t="shared" si="40"/>
        <v>RJZ01Guthrie Ward</v>
      </c>
      <c r="B2484" t="s">
        <v>118</v>
      </c>
      <c r="C2484" t="s">
        <v>10536</v>
      </c>
      <c r="D2484" t="s">
        <v>2208</v>
      </c>
      <c r="E2484" t="s">
        <v>2033</v>
      </c>
      <c r="F2484" t="s">
        <v>10556</v>
      </c>
      <c r="G2484" s="11"/>
      <c r="H2484" s="11"/>
    </row>
    <row r="2485" spans="1:8" x14ac:dyDescent="0.2">
      <c r="A2485" t="str">
        <f t="shared" si="40"/>
        <v>RJZ01Howard Ward</v>
      </c>
      <c r="B2485" t="s">
        <v>118</v>
      </c>
      <c r="C2485" t="s">
        <v>10536</v>
      </c>
      <c r="D2485" t="s">
        <v>2208</v>
      </c>
      <c r="E2485" t="s">
        <v>2033</v>
      </c>
      <c r="F2485" t="s">
        <v>10557</v>
      </c>
      <c r="G2485" s="11"/>
      <c r="H2485" s="11"/>
    </row>
    <row r="2486" spans="1:8" x14ac:dyDescent="0.2">
      <c r="A2486" t="str">
        <f t="shared" si="40"/>
        <v>RJZ01Jack Steinberg Critical Care</v>
      </c>
      <c r="B2486" t="s">
        <v>118</v>
      </c>
      <c r="C2486" t="s">
        <v>10536</v>
      </c>
      <c r="D2486" t="s">
        <v>2208</v>
      </c>
      <c r="E2486" t="s">
        <v>2033</v>
      </c>
      <c r="F2486" t="s">
        <v>10558</v>
      </c>
      <c r="G2486" s="11"/>
      <c r="H2486" s="11"/>
    </row>
    <row r="2487" spans="1:8" x14ac:dyDescent="0.2">
      <c r="A2487" t="str">
        <f t="shared" si="40"/>
        <v>RJZ01Katherine Monk Ward</v>
      </c>
      <c r="B2487" t="s">
        <v>118</v>
      </c>
      <c r="C2487" t="s">
        <v>10536</v>
      </c>
      <c r="D2487" t="s">
        <v>2208</v>
      </c>
      <c r="E2487" t="s">
        <v>2033</v>
      </c>
      <c r="F2487" t="s">
        <v>10559</v>
      </c>
      <c r="G2487" s="11"/>
      <c r="H2487" s="11"/>
    </row>
    <row r="2488" spans="1:8" x14ac:dyDescent="0.2">
      <c r="A2488" t="str">
        <f t="shared" si="40"/>
        <v>RJZ01Kinnier Wilson HDU</v>
      </c>
      <c r="B2488" t="s">
        <v>118</v>
      </c>
      <c r="C2488" t="s">
        <v>10536</v>
      </c>
      <c r="D2488" t="s">
        <v>2208</v>
      </c>
      <c r="E2488" t="s">
        <v>2033</v>
      </c>
      <c r="F2488" t="s">
        <v>10560</v>
      </c>
      <c r="G2488" s="11"/>
      <c r="H2488" s="11"/>
    </row>
    <row r="2489" spans="1:8" x14ac:dyDescent="0.2">
      <c r="A2489" t="str">
        <f t="shared" si="40"/>
        <v>RJZ01Kinnier Wilson Ward</v>
      </c>
      <c r="B2489" t="s">
        <v>118</v>
      </c>
      <c r="C2489" t="s">
        <v>10536</v>
      </c>
      <c r="D2489" t="s">
        <v>2208</v>
      </c>
      <c r="E2489" t="s">
        <v>2033</v>
      </c>
      <c r="F2489" t="s">
        <v>10561</v>
      </c>
      <c r="G2489" s="11"/>
      <c r="H2489" s="11"/>
    </row>
    <row r="2490" spans="1:8" x14ac:dyDescent="0.2">
      <c r="A2490" t="str">
        <f t="shared" si="40"/>
        <v>RJZ01Lister Ward</v>
      </c>
      <c r="B2490" t="s">
        <v>118</v>
      </c>
      <c r="C2490" t="s">
        <v>10536</v>
      </c>
      <c r="D2490" t="s">
        <v>2208</v>
      </c>
      <c r="E2490" t="s">
        <v>2033</v>
      </c>
      <c r="F2490" t="s">
        <v>10562</v>
      </c>
      <c r="G2490" s="11"/>
      <c r="H2490" s="11"/>
    </row>
    <row r="2491" spans="1:8" x14ac:dyDescent="0.2">
      <c r="A2491" t="str">
        <f t="shared" si="40"/>
        <v>RJZ01Liver Intensive Care</v>
      </c>
      <c r="B2491" t="s">
        <v>118</v>
      </c>
      <c r="C2491" t="s">
        <v>10536</v>
      </c>
      <c r="D2491" t="s">
        <v>2208</v>
      </c>
      <c r="E2491" t="s">
        <v>2033</v>
      </c>
      <c r="F2491" t="s">
        <v>10563</v>
      </c>
      <c r="G2491" s="11"/>
      <c r="H2491" s="11"/>
    </row>
    <row r="2492" spans="1:8" x14ac:dyDescent="0.2">
      <c r="A2492" t="str">
        <f t="shared" si="40"/>
        <v>RJZ01Lonsdale Ward</v>
      </c>
      <c r="B2492" t="s">
        <v>118</v>
      </c>
      <c r="C2492" t="s">
        <v>10536</v>
      </c>
      <c r="D2492" t="s">
        <v>2208</v>
      </c>
      <c r="E2492" t="s">
        <v>2033</v>
      </c>
      <c r="F2492" t="s">
        <v>10564</v>
      </c>
      <c r="G2492" s="11"/>
      <c r="H2492" s="11"/>
    </row>
    <row r="2493" spans="1:8" x14ac:dyDescent="0.2">
      <c r="A2493" t="str">
        <f t="shared" si="40"/>
        <v>RJZ01Marjorie Warren Ward</v>
      </c>
      <c r="B2493" t="s">
        <v>118</v>
      </c>
      <c r="C2493" t="s">
        <v>10536</v>
      </c>
      <c r="D2493" t="s">
        <v>2208</v>
      </c>
      <c r="E2493" t="s">
        <v>2033</v>
      </c>
      <c r="F2493" t="s">
        <v>10565</v>
      </c>
      <c r="G2493" s="11"/>
      <c r="H2493" s="11"/>
    </row>
    <row r="2494" spans="1:8" x14ac:dyDescent="0.2">
      <c r="A2494" t="str">
        <f t="shared" si="40"/>
        <v>RJZ01Mary Ray Ward</v>
      </c>
      <c r="B2494" t="s">
        <v>118</v>
      </c>
      <c r="C2494" t="s">
        <v>10536</v>
      </c>
      <c r="D2494" t="s">
        <v>2208</v>
      </c>
      <c r="E2494" t="s">
        <v>2033</v>
      </c>
      <c r="F2494" t="s">
        <v>10566</v>
      </c>
      <c r="G2494" s="11"/>
      <c r="H2494" s="11"/>
    </row>
    <row r="2495" spans="1:8" x14ac:dyDescent="0.2">
      <c r="A2495" t="str">
        <f t="shared" si="40"/>
        <v>RJZ01Matthew Whiting Ward</v>
      </c>
      <c r="B2495" t="s">
        <v>118</v>
      </c>
      <c r="C2495" t="s">
        <v>10536</v>
      </c>
      <c r="D2495" t="s">
        <v>2208</v>
      </c>
      <c r="E2495" t="s">
        <v>2033</v>
      </c>
      <c r="F2495" t="s">
        <v>10567</v>
      </c>
      <c r="G2495" s="11"/>
      <c r="H2495" s="11"/>
    </row>
    <row r="2496" spans="1:8" x14ac:dyDescent="0.2">
      <c r="A2496" t="str">
        <f t="shared" si="40"/>
        <v>RJZ01Murray Falconer Ward</v>
      </c>
      <c r="B2496" t="s">
        <v>118</v>
      </c>
      <c r="C2496" t="s">
        <v>10536</v>
      </c>
      <c r="D2496" t="s">
        <v>2208</v>
      </c>
      <c r="E2496" t="s">
        <v>2033</v>
      </c>
      <c r="F2496" t="s">
        <v>10568</v>
      </c>
      <c r="G2496" s="11"/>
      <c r="H2496" s="11"/>
    </row>
    <row r="2497" spans="1:8" x14ac:dyDescent="0.2">
      <c r="A2497" t="str">
        <f t="shared" si="40"/>
        <v>RJZ01Neonatal Intensive Care Unit</v>
      </c>
      <c r="B2497" t="s">
        <v>118</v>
      </c>
      <c r="C2497" t="s">
        <v>10536</v>
      </c>
      <c r="D2497" t="s">
        <v>2208</v>
      </c>
      <c r="E2497" t="s">
        <v>2033</v>
      </c>
      <c r="F2497" t="s">
        <v>9603</v>
      </c>
      <c r="G2497" s="11"/>
      <c r="H2497" s="11"/>
    </row>
    <row r="2498" spans="1:8" x14ac:dyDescent="0.2">
      <c r="A2498" t="str">
        <f t="shared" si="40"/>
        <v>RJZ01Oliver Ward</v>
      </c>
      <c r="B2498" t="s">
        <v>118</v>
      </c>
      <c r="C2498" t="s">
        <v>10536</v>
      </c>
      <c r="D2498" t="s">
        <v>2208</v>
      </c>
      <c r="E2498" t="s">
        <v>2033</v>
      </c>
      <c r="F2498" t="s">
        <v>10569</v>
      </c>
      <c r="G2498" s="11"/>
      <c r="H2498" s="11"/>
    </row>
    <row r="2499" spans="1:8" x14ac:dyDescent="0.2">
      <c r="A2499" t="str">
        <f t="shared" si="40"/>
        <v>RJZ01Paediatric Short Stay Unit</v>
      </c>
      <c r="B2499" t="s">
        <v>118</v>
      </c>
      <c r="C2499" t="s">
        <v>10536</v>
      </c>
      <c r="D2499" t="s">
        <v>2208</v>
      </c>
      <c r="E2499" t="s">
        <v>2033</v>
      </c>
      <c r="F2499" t="s">
        <v>10570</v>
      </c>
      <c r="G2499" s="11"/>
      <c r="H2499" s="11"/>
    </row>
    <row r="2500" spans="1:8" x14ac:dyDescent="0.2">
      <c r="A2500" t="str">
        <f t="shared" si="40"/>
        <v>RJZ01Postnatal William Gilliat Ward</v>
      </c>
      <c r="B2500" t="s">
        <v>118</v>
      </c>
      <c r="C2500" t="s">
        <v>10536</v>
      </c>
      <c r="D2500" t="s">
        <v>2208</v>
      </c>
      <c r="E2500" t="s">
        <v>2033</v>
      </c>
      <c r="F2500" t="s">
        <v>10571</v>
      </c>
      <c r="G2500" s="11"/>
      <c r="H2500" s="11"/>
    </row>
    <row r="2501" spans="1:8" x14ac:dyDescent="0.2">
      <c r="A2501" t="str">
        <f t="shared" si="40"/>
        <v>RJZ01R D Lawrence Ward</v>
      </c>
      <c r="B2501" t="s">
        <v>118</v>
      </c>
      <c r="C2501" t="s">
        <v>10536</v>
      </c>
      <c r="D2501" t="s">
        <v>2208</v>
      </c>
      <c r="E2501" t="s">
        <v>2033</v>
      </c>
      <c r="F2501" t="s">
        <v>10572</v>
      </c>
      <c r="G2501" s="11"/>
      <c r="H2501" s="11"/>
    </row>
    <row r="2502" spans="1:8" x14ac:dyDescent="0.2">
      <c r="A2502" t="str">
        <f t="shared" si="40"/>
        <v>RJZ01Rays Of Sunshine Ward</v>
      </c>
      <c r="B2502" t="s">
        <v>118</v>
      </c>
      <c r="C2502" t="s">
        <v>10536</v>
      </c>
      <c r="D2502" t="s">
        <v>2208</v>
      </c>
      <c r="E2502" t="s">
        <v>2033</v>
      </c>
      <c r="F2502" t="s">
        <v>10573</v>
      </c>
      <c r="G2502" s="11"/>
      <c r="H2502" s="11"/>
    </row>
    <row r="2503" spans="1:8" x14ac:dyDescent="0.2">
      <c r="A2503" t="str">
        <f t="shared" si="40"/>
        <v>RJZ01Recovery Ward</v>
      </c>
      <c r="B2503" t="s">
        <v>118</v>
      </c>
      <c r="C2503" t="s">
        <v>10536</v>
      </c>
      <c r="D2503" t="s">
        <v>2208</v>
      </c>
      <c r="E2503" t="s">
        <v>2033</v>
      </c>
      <c r="F2503" t="s">
        <v>10574</v>
      </c>
      <c r="G2503" s="11"/>
      <c r="H2503" s="11"/>
    </row>
    <row r="2504" spans="1:8" x14ac:dyDescent="0.2">
      <c r="A2504" t="str">
        <f t="shared" si="40"/>
        <v>RJZ01Sam Oram Ward</v>
      </c>
      <c r="B2504" t="s">
        <v>118</v>
      </c>
      <c r="C2504" t="s">
        <v>10536</v>
      </c>
      <c r="D2504" t="s">
        <v>2208</v>
      </c>
      <c r="E2504" t="s">
        <v>2033</v>
      </c>
      <c r="F2504" t="s">
        <v>10575</v>
      </c>
      <c r="G2504" s="11"/>
      <c r="H2504" s="11"/>
    </row>
    <row r="2505" spans="1:8" x14ac:dyDescent="0.2">
      <c r="A2505" t="str">
        <f t="shared" si="40"/>
        <v>RJZ01The Friends Stroke Unit</v>
      </c>
      <c r="B2505" t="s">
        <v>118</v>
      </c>
      <c r="C2505" t="s">
        <v>10536</v>
      </c>
      <c r="D2505" t="s">
        <v>2208</v>
      </c>
      <c r="E2505" t="s">
        <v>2033</v>
      </c>
      <c r="F2505" t="s">
        <v>10576</v>
      </c>
      <c r="G2505" s="11"/>
      <c r="H2505" s="11"/>
    </row>
    <row r="2506" spans="1:8" x14ac:dyDescent="0.2">
      <c r="A2506" t="str">
        <f t="shared" si="40"/>
        <v>RJZ01Thomas Cook HDU</v>
      </c>
      <c r="B2506" t="s">
        <v>118</v>
      </c>
      <c r="C2506" t="s">
        <v>10536</v>
      </c>
      <c r="D2506" t="s">
        <v>2208</v>
      </c>
      <c r="E2506" t="s">
        <v>2033</v>
      </c>
      <c r="F2506" t="s">
        <v>10577</v>
      </c>
      <c r="G2506" s="11"/>
      <c r="H2506" s="11"/>
    </row>
    <row r="2507" spans="1:8" x14ac:dyDescent="0.2">
      <c r="A2507" t="str">
        <f t="shared" si="40"/>
        <v>RJZ01Todd Ward</v>
      </c>
      <c r="B2507" t="s">
        <v>118</v>
      </c>
      <c r="C2507" t="s">
        <v>10536</v>
      </c>
      <c r="D2507" t="s">
        <v>2208</v>
      </c>
      <c r="E2507" t="s">
        <v>2033</v>
      </c>
      <c r="F2507" t="s">
        <v>10578</v>
      </c>
      <c r="G2507" s="11"/>
      <c r="H2507" s="11"/>
    </row>
    <row r="2508" spans="1:8" x14ac:dyDescent="0.2">
      <c r="A2508" t="str">
        <f t="shared" si="40"/>
        <v>RJZ01Toni &amp; Guy Ward</v>
      </c>
      <c r="B2508" t="s">
        <v>118</v>
      </c>
      <c r="C2508" t="s">
        <v>10536</v>
      </c>
      <c r="D2508" t="s">
        <v>2208</v>
      </c>
      <c r="E2508" t="s">
        <v>2033</v>
      </c>
      <c r="F2508" t="s">
        <v>10579</v>
      </c>
      <c r="G2508" s="11"/>
      <c r="H2508" s="11"/>
    </row>
    <row r="2509" spans="1:8" x14ac:dyDescent="0.2">
      <c r="A2509" t="str">
        <f t="shared" si="40"/>
        <v>RJZ01Trundle Ward</v>
      </c>
      <c r="B2509" t="s">
        <v>118</v>
      </c>
      <c r="C2509" t="s">
        <v>10536</v>
      </c>
      <c r="D2509" t="s">
        <v>2208</v>
      </c>
      <c r="E2509" t="s">
        <v>2033</v>
      </c>
      <c r="F2509" t="s">
        <v>10580</v>
      </c>
      <c r="G2509" s="11"/>
      <c r="H2509" s="11"/>
    </row>
    <row r="2510" spans="1:8" x14ac:dyDescent="0.2">
      <c r="A2510" t="str">
        <f t="shared" si="40"/>
        <v>RJZ01V&amp;A HDU</v>
      </c>
      <c r="B2510" t="s">
        <v>118</v>
      </c>
      <c r="C2510" t="s">
        <v>10536</v>
      </c>
      <c r="D2510" t="s">
        <v>2208</v>
      </c>
      <c r="E2510" t="s">
        <v>2033</v>
      </c>
      <c r="F2510" t="s">
        <v>10581</v>
      </c>
      <c r="G2510" s="11"/>
      <c r="H2510" s="11"/>
    </row>
    <row r="2511" spans="1:8" x14ac:dyDescent="0.2">
      <c r="A2511" t="str">
        <f t="shared" si="40"/>
        <v>RJZ01Victoria &amp; Albert Ward</v>
      </c>
      <c r="B2511" t="s">
        <v>118</v>
      </c>
      <c r="C2511" t="s">
        <v>10536</v>
      </c>
      <c r="D2511" t="s">
        <v>2208</v>
      </c>
      <c r="E2511" t="s">
        <v>2033</v>
      </c>
      <c r="F2511" t="s">
        <v>10582</v>
      </c>
      <c r="G2511" s="11"/>
      <c r="H2511" s="11"/>
    </row>
    <row r="2512" spans="1:8" x14ac:dyDescent="0.2">
      <c r="A2512" t="str">
        <f t="shared" si="40"/>
        <v>RJZ01Waddington Ward</v>
      </c>
      <c r="B2512" t="s">
        <v>118</v>
      </c>
      <c r="C2512" t="s">
        <v>10536</v>
      </c>
      <c r="D2512" t="s">
        <v>2208</v>
      </c>
      <c r="E2512" t="s">
        <v>2033</v>
      </c>
      <c r="F2512" t="s">
        <v>10583</v>
      </c>
      <c r="G2512" s="11"/>
      <c r="H2512" s="11"/>
    </row>
    <row r="2513" spans="1:8" x14ac:dyDescent="0.2">
      <c r="A2513" t="str">
        <f t="shared" si="40"/>
        <v>RJZ01Womens Surgical Unit</v>
      </c>
      <c r="B2513" t="s">
        <v>118</v>
      </c>
      <c r="C2513" t="s">
        <v>10536</v>
      </c>
      <c r="D2513" t="s">
        <v>2208</v>
      </c>
      <c r="E2513" t="s">
        <v>2033</v>
      </c>
      <c r="F2513" t="s">
        <v>10584</v>
      </c>
      <c r="G2513" s="11"/>
      <c r="H2513" s="11"/>
    </row>
    <row r="2514" spans="1:8" x14ac:dyDescent="0.2">
      <c r="A2514" t="str">
        <f t="shared" si="40"/>
        <v>RJZ70Boddington (ORP)</v>
      </c>
      <c r="B2514" t="s">
        <v>118</v>
      </c>
      <c r="C2514" t="s">
        <v>10536</v>
      </c>
      <c r="D2514" t="s">
        <v>2213</v>
      </c>
      <c r="E2514" t="s">
        <v>2214</v>
      </c>
      <c r="F2514" t="s">
        <v>10585</v>
      </c>
      <c r="G2514" s="11"/>
      <c r="H2514" s="11"/>
    </row>
    <row r="2515" spans="1:8" x14ac:dyDescent="0.2">
      <c r="A2515" t="str">
        <f t="shared" si="40"/>
        <v>RJZ70Churchill (ORP)</v>
      </c>
      <c r="B2515" t="s">
        <v>118</v>
      </c>
      <c r="C2515" t="s">
        <v>10536</v>
      </c>
      <c r="D2515" t="s">
        <v>2213</v>
      </c>
      <c r="E2515" t="s">
        <v>2214</v>
      </c>
      <c r="F2515" t="s">
        <v>10586</v>
      </c>
      <c r="G2515" s="11"/>
      <c r="H2515" s="11"/>
    </row>
    <row r="2516" spans="1:8" x14ac:dyDescent="0.2">
      <c r="A2516" t="str">
        <f t="shared" si="40"/>
        <v>RJZ70Elizabeth (ORP)</v>
      </c>
      <c r="B2516" t="s">
        <v>118</v>
      </c>
      <c r="C2516" t="s">
        <v>10536</v>
      </c>
      <c r="D2516" t="s">
        <v>2213</v>
      </c>
      <c r="E2516" t="s">
        <v>2214</v>
      </c>
      <c r="F2516" t="s">
        <v>10587</v>
      </c>
      <c r="G2516" s="11"/>
      <c r="H2516" s="11"/>
    </row>
    <row r="2517" spans="1:8" x14ac:dyDescent="0.2">
      <c r="A2517" t="str">
        <f t="shared" si="40"/>
        <v>RJZ70Frank Cooksey Ward (ORP)</v>
      </c>
      <c r="B2517" t="s">
        <v>118</v>
      </c>
      <c r="C2517" t="s">
        <v>10536</v>
      </c>
      <c r="D2517" t="s">
        <v>2213</v>
      </c>
      <c r="E2517" t="s">
        <v>2214</v>
      </c>
      <c r="F2517" t="s">
        <v>10588</v>
      </c>
      <c r="G2517" s="11"/>
      <c r="H2517" s="11"/>
    </row>
    <row r="2518" spans="1:8" x14ac:dyDescent="0.2">
      <c r="A2518" t="str">
        <f t="shared" si="40"/>
        <v>RJZ70Ontario 2b (ORP)</v>
      </c>
      <c r="B2518" t="s">
        <v>118</v>
      </c>
      <c r="C2518" t="s">
        <v>10536</v>
      </c>
      <c r="D2518" t="s">
        <v>2213</v>
      </c>
      <c r="E2518" t="s">
        <v>2214</v>
      </c>
      <c r="F2518" t="s">
        <v>10589</v>
      </c>
      <c r="G2518" s="11"/>
      <c r="H2518" s="11"/>
    </row>
    <row r="2519" spans="1:8" x14ac:dyDescent="0.2">
      <c r="A2519" t="str">
        <f t="shared" si="40"/>
        <v>RJZ30Chartwell Ward</v>
      </c>
      <c r="B2519" t="s">
        <v>118</v>
      </c>
      <c r="C2519" t="s">
        <v>10536</v>
      </c>
      <c r="D2519" t="s">
        <v>2215</v>
      </c>
      <c r="E2519" t="s">
        <v>2216</v>
      </c>
      <c r="F2519" t="s">
        <v>10496</v>
      </c>
      <c r="G2519" s="11"/>
      <c r="H2519" s="11"/>
    </row>
    <row r="2520" spans="1:8" x14ac:dyDescent="0.2">
      <c r="A2520" t="str">
        <f t="shared" si="40"/>
        <v>RJZ30Childrens Ward</v>
      </c>
      <c r="B2520" t="s">
        <v>118</v>
      </c>
      <c r="C2520" t="s">
        <v>10536</v>
      </c>
      <c r="D2520" t="s">
        <v>2215</v>
      </c>
      <c r="E2520" t="s">
        <v>2216</v>
      </c>
      <c r="F2520" t="s">
        <v>10590</v>
      </c>
      <c r="G2520" s="11" t="s">
        <v>10630</v>
      </c>
      <c r="H2520" s="11">
        <v>43780</v>
      </c>
    </row>
    <row r="2521" spans="1:8" x14ac:dyDescent="0.2">
      <c r="A2521" t="str">
        <f t="shared" si="40"/>
        <v>RJZ30Darwin 1 (S1)</v>
      </c>
      <c r="B2521" t="s">
        <v>118</v>
      </c>
      <c r="C2521" t="s">
        <v>10536</v>
      </c>
      <c r="D2521" t="s">
        <v>2215</v>
      </c>
      <c r="E2521" t="s">
        <v>2216</v>
      </c>
      <c r="F2521" t="s">
        <v>10591</v>
      </c>
      <c r="G2521" s="11"/>
      <c r="H2521" s="11"/>
    </row>
    <row r="2522" spans="1:8" x14ac:dyDescent="0.2">
      <c r="A2522" t="str">
        <f t="shared" si="40"/>
        <v>RJZ30Darwin 2 (S2)</v>
      </c>
      <c r="B2522" t="s">
        <v>118</v>
      </c>
      <c r="C2522" t="s">
        <v>10536</v>
      </c>
      <c r="D2522" t="s">
        <v>2215</v>
      </c>
      <c r="E2522" t="s">
        <v>2216</v>
      </c>
      <c r="F2522" t="s">
        <v>10592</v>
      </c>
      <c r="G2522" s="11"/>
      <c r="H2522" s="11"/>
    </row>
    <row r="2523" spans="1:8" x14ac:dyDescent="0.2">
      <c r="A2523" t="str">
        <f t="shared" si="40"/>
        <v>RJZ30Emergency Assessment Unit</v>
      </c>
      <c r="B2523" t="s">
        <v>118</v>
      </c>
      <c r="C2523" t="s">
        <v>10536</v>
      </c>
      <c r="D2523" t="s">
        <v>2215</v>
      </c>
      <c r="E2523" t="s">
        <v>2216</v>
      </c>
      <c r="F2523" t="s">
        <v>10593</v>
      </c>
      <c r="G2523" s="11"/>
      <c r="H2523" s="11"/>
    </row>
    <row r="2524" spans="1:8" x14ac:dyDescent="0.2">
      <c r="A2524" t="str">
        <f t="shared" si="40"/>
        <v>RJZ30Farnborough Ward</v>
      </c>
      <c r="B2524" t="s">
        <v>118</v>
      </c>
      <c r="C2524" t="s">
        <v>10536</v>
      </c>
      <c r="D2524" t="s">
        <v>2215</v>
      </c>
      <c r="E2524" t="s">
        <v>2216</v>
      </c>
      <c r="F2524" t="s">
        <v>10594</v>
      </c>
      <c r="G2524" s="11"/>
      <c r="H2524" s="11"/>
    </row>
    <row r="2525" spans="1:8" x14ac:dyDescent="0.2">
      <c r="A2525" t="str">
        <f t="shared" si="40"/>
        <v>RJZ30Hyper Acute Stroke Unit (HASU)</v>
      </c>
      <c r="B2525" t="s">
        <v>118</v>
      </c>
      <c r="C2525" t="s">
        <v>10536</v>
      </c>
      <c r="D2525" t="s">
        <v>2215</v>
      </c>
      <c r="E2525" t="s">
        <v>2216</v>
      </c>
      <c r="F2525" t="s">
        <v>10595</v>
      </c>
      <c r="G2525" s="11"/>
      <c r="H2525" s="11"/>
    </row>
    <row r="2526" spans="1:8" x14ac:dyDescent="0.2">
      <c r="A2526" t="str">
        <f t="shared" si="40"/>
        <v>RJZ30Intensive Care &amp; High Dependency Unit</v>
      </c>
      <c r="B2526" t="s">
        <v>118</v>
      </c>
      <c r="C2526" t="s">
        <v>10536</v>
      </c>
      <c r="D2526" t="s">
        <v>2215</v>
      </c>
      <c r="E2526" t="s">
        <v>2216</v>
      </c>
      <c r="F2526" t="s">
        <v>10596</v>
      </c>
      <c r="G2526" s="11"/>
      <c r="H2526" s="11"/>
    </row>
    <row r="2527" spans="1:8" x14ac:dyDescent="0.2">
      <c r="A2527" t="str">
        <f t="shared" si="40"/>
        <v>RJZ30Maternity Unit</v>
      </c>
      <c r="B2527" t="s">
        <v>118</v>
      </c>
      <c r="C2527" t="s">
        <v>10536</v>
      </c>
      <c r="D2527" t="s">
        <v>2215</v>
      </c>
      <c r="E2527" t="s">
        <v>2216</v>
      </c>
      <c r="F2527" t="s">
        <v>9901</v>
      </c>
      <c r="G2527" s="11"/>
      <c r="H2527" s="11"/>
    </row>
    <row r="2528" spans="1:8" x14ac:dyDescent="0.2">
      <c r="A2528" t="str">
        <f t="shared" si="40"/>
        <v>RJZ30Medical Ward 1</v>
      </c>
      <c r="B2528" t="s">
        <v>118</v>
      </c>
      <c r="C2528" t="s">
        <v>10536</v>
      </c>
      <c r="D2528" t="s">
        <v>2215</v>
      </c>
      <c r="E2528" t="s">
        <v>2216</v>
      </c>
      <c r="F2528" t="s">
        <v>10597</v>
      </c>
      <c r="G2528" s="11"/>
      <c r="H2528" s="11"/>
    </row>
    <row r="2529" spans="1:8" x14ac:dyDescent="0.2">
      <c r="A2529" t="str">
        <f t="shared" si="40"/>
        <v>RJZ30Medical Ward 2</v>
      </c>
      <c r="B2529" t="s">
        <v>118</v>
      </c>
      <c r="C2529" t="s">
        <v>10536</v>
      </c>
      <c r="D2529" t="s">
        <v>2215</v>
      </c>
      <c r="E2529" t="s">
        <v>2216</v>
      </c>
      <c r="F2529" t="s">
        <v>10598</v>
      </c>
      <c r="G2529" s="11"/>
      <c r="H2529" s="11"/>
    </row>
    <row r="2530" spans="1:8" x14ac:dyDescent="0.2">
      <c r="A2530" t="str">
        <f t="shared" si="40"/>
        <v>RJZ30Medical Ward 3</v>
      </c>
      <c r="B2530" t="s">
        <v>118</v>
      </c>
      <c r="C2530" t="s">
        <v>10536</v>
      </c>
      <c r="D2530" t="s">
        <v>2215</v>
      </c>
      <c r="E2530" t="s">
        <v>2216</v>
      </c>
      <c r="F2530" t="s">
        <v>10599</v>
      </c>
      <c r="G2530" s="11"/>
      <c r="H2530" s="11"/>
    </row>
    <row r="2531" spans="1:8" x14ac:dyDescent="0.2">
      <c r="A2531" t="str">
        <f t="shared" si="40"/>
        <v>RJZ30Medical Ward 4</v>
      </c>
      <c r="B2531" t="s">
        <v>118</v>
      </c>
      <c r="C2531" t="s">
        <v>10536</v>
      </c>
      <c r="D2531" t="s">
        <v>2215</v>
      </c>
      <c r="E2531" t="s">
        <v>2216</v>
      </c>
      <c r="F2531" t="s">
        <v>10600</v>
      </c>
      <c r="G2531" s="11"/>
      <c r="H2531" s="11"/>
    </row>
    <row r="2532" spans="1:8" x14ac:dyDescent="0.2">
      <c r="A2532" t="str">
        <f t="shared" si="40"/>
        <v>RJZ30Medical Ward 6</v>
      </c>
      <c r="B2532" t="s">
        <v>118</v>
      </c>
      <c r="C2532" t="s">
        <v>10536</v>
      </c>
      <c r="D2532" t="s">
        <v>2215</v>
      </c>
      <c r="E2532" t="s">
        <v>2216</v>
      </c>
      <c r="F2532" t="s">
        <v>10601</v>
      </c>
      <c r="G2532" s="11"/>
      <c r="H2532" s="11"/>
    </row>
    <row r="2533" spans="1:8" x14ac:dyDescent="0.2">
      <c r="A2533" t="str">
        <f t="shared" si="40"/>
        <v>RJZ30Medical Ward 7</v>
      </c>
      <c r="B2533" t="s">
        <v>118</v>
      </c>
      <c r="C2533" t="s">
        <v>10536</v>
      </c>
      <c r="D2533" t="s">
        <v>2215</v>
      </c>
      <c r="E2533" t="s">
        <v>2216</v>
      </c>
      <c r="F2533" t="s">
        <v>10602</v>
      </c>
      <c r="G2533" s="11"/>
      <c r="H2533" s="11"/>
    </row>
    <row r="2534" spans="1:8" x14ac:dyDescent="0.2">
      <c r="A2534" t="str">
        <f t="shared" si="40"/>
        <v>RJZ30Medical Ward 8</v>
      </c>
      <c r="B2534" t="s">
        <v>118</v>
      </c>
      <c r="C2534" t="s">
        <v>10536</v>
      </c>
      <c r="D2534" t="s">
        <v>2215</v>
      </c>
      <c r="E2534" t="s">
        <v>2216</v>
      </c>
      <c r="F2534" t="s">
        <v>10603</v>
      </c>
      <c r="G2534" s="11"/>
      <c r="H2534" s="11"/>
    </row>
    <row r="2535" spans="1:8" x14ac:dyDescent="0.2">
      <c r="A2535" t="str">
        <f t="shared" si="40"/>
        <v>RJZ30Medical Ward 9</v>
      </c>
      <c r="B2535" t="s">
        <v>118</v>
      </c>
      <c r="C2535" t="s">
        <v>10536</v>
      </c>
      <c r="D2535" t="s">
        <v>2215</v>
      </c>
      <c r="E2535" t="s">
        <v>2216</v>
      </c>
      <c r="F2535" t="s">
        <v>10604</v>
      </c>
      <c r="G2535" s="11"/>
      <c r="H2535" s="11"/>
    </row>
    <row r="2536" spans="1:8" x14ac:dyDescent="0.2">
      <c r="A2536" t="str">
        <f t="shared" si="40"/>
        <v>RJZ30PRUH-Coronary Care Unit</v>
      </c>
      <c r="B2536" t="s">
        <v>118</v>
      </c>
      <c r="C2536" t="s">
        <v>10536</v>
      </c>
      <c r="D2536" t="s">
        <v>2215</v>
      </c>
      <c r="E2536" t="s">
        <v>2216</v>
      </c>
      <c r="F2536" t="s">
        <v>10605</v>
      </c>
      <c r="G2536" s="11"/>
      <c r="H2536" s="11"/>
    </row>
    <row r="2537" spans="1:8" x14ac:dyDescent="0.2">
      <c r="A2537" t="str">
        <f t="shared" si="40"/>
        <v>RJZ30Special Care Baby Unit</v>
      </c>
      <c r="B2537" t="s">
        <v>118</v>
      </c>
      <c r="C2537" t="s">
        <v>10536</v>
      </c>
      <c r="D2537" t="s">
        <v>2215</v>
      </c>
      <c r="E2537" t="s">
        <v>2216</v>
      </c>
      <c r="F2537" t="s">
        <v>9150</v>
      </c>
      <c r="G2537" s="11"/>
      <c r="H2537" s="11"/>
    </row>
    <row r="2538" spans="1:8" x14ac:dyDescent="0.2">
      <c r="A2538" t="str">
        <f t="shared" si="40"/>
        <v>RJZ30Stroke Unit</v>
      </c>
      <c r="B2538" t="s">
        <v>118</v>
      </c>
      <c r="C2538" t="s">
        <v>10536</v>
      </c>
      <c r="D2538" t="s">
        <v>2215</v>
      </c>
      <c r="E2538" t="s">
        <v>2216</v>
      </c>
      <c r="F2538" t="s">
        <v>8774</v>
      </c>
      <c r="G2538" s="11"/>
      <c r="H2538" s="11"/>
    </row>
    <row r="2539" spans="1:8" x14ac:dyDescent="0.2">
      <c r="A2539" t="str">
        <f t="shared" si="40"/>
        <v>RJZ30Surgical Ward 3</v>
      </c>
      <c r="B2539" t="s">
        <v>118</v>
      </c>
      <c r="C2539" t="s">
        <v>10536</v>
      </c>
      <c r="D2539" t="s">
        <v>2215</v>
      </c>
      <c r="E2539" t="s">
        <v>2216</v>
      </c>
      <c r="F2539" t="s">
        <v>10606</v>
      </c>
      <c r="G2539" s="11"/>
      <c r="H2539" s="11"/>
    </row>
    <row r="2540" spans="1:8" x14ac:dyDescent="0.2">
      <c r="A2540" t="str">
        <f t="shared" si="40"/>
        <v>RJZ30Surgical Ward 4</v>
      </c>
      <c r="B2540" t="s">
        <v>118</v>
      </c>
      <c r="C2540" t="s">
        <v>10536</v>
      </c>
      <c r="D2540" t="s">
        <v>2215</v>
      </c>
      <c r="E2540" t="s">
        <v>2216</v>
      </c>
      <c r="F2540" t="s">
        <v>10607</v>
      </c>
      <c r="G2540" s="11"/>
      <c r="H2540" s="11"/>
    </row>
    <row r="2541" spans="1:8" x14ac:dyDescent="0.2">
      <c r="A2541" t="str">
        <f t="shared" ref="A2541:A2604" si="41">CONCATENATE(D2541,F2541)</f>
        <v>RJZ30Surgical Ward 5</v>
      </c>
      <c r="B2541" t="s">
        <v>118</v>
      </c>
      <c r="C2541" t="s">
        <v>10536</v>
      </c>
      <c r="D2541" t="s">
        <v>2215</v>
      </c>
      <c r="E2541" t="s">
        <v>2216</v>
      </c>
      <c r="F2541" t="s">
        <v>10608</v>
      </c>
      <c r="G2541" s="11"/>
      <c r="H2541" s="11"/>
    </row>
    <row r="2542" spans="1:8" x14ac:dyDescent="0.2">
      <c r="A2542" t="str">
        <f t="shared" si="41"/>
        <v>RJZ30Surgical Ward 6</v>
      </c>
      <c r="B2542" t="s">
        <v>118</v>
      </c>
      <c r="C2542" t="s">
        <v>10536</v>
      </c>
      <c r="D2542" t="s">
        <v>2215</v>
      </c>
      <c r="E2542" t="s">
        <v>2216</v>
      </c>
      <c r="F2542" t="s">
        <v>10609</v>
      </c>
      <c r="G2542" s="11"/>
      <c r="H2542" s="11"/>
    </row>
    <row r="2543" spans="1:8" x14ac:dyDescent="0.2">
      <c r="A2543" t="str">
        <f t="shared" si="41"/>
        <v>RJZ30Surgical Ward 7</v>
      </c>
      <c r="B2543" t="s">
        <v>118</v>
      </c>
      <c r="C2543" t="s">
        <v>10536</v>
      </c>
      <c r="D2543" t="s">
        <v>2215</v>
      </c>
      <c r="E2543" t="s">
        <v>2216</v>
      </c>
      <c r="F2543" t="s">
        <v>10610</v>
      </c>
      <c r="G2543" s="11"/>
      <c r="H2543" s="11"/>
    </row>
    <row r="2544" spans="1:8" x14ac:dyDescent="0.2">
      <c r="A2544" t="str">
        <f t="shared" si="41"/>
        <v>RJZ30Surgical Ward 8</v>
      </c>
      <c r="B2544" t="s">
        <v>118</v>
      </c>
      <c r="C2544" t="s">
        <v>10536</v>
      </c>
      <c r="D2544" t="s">
        <v>2215</v>
      </c>
      <c r="E2544" t="s">
        <v>2216</v>
      </c>
      <c r="F2544" t="s">
        <v>10611</v>
      </c>
      <c r="G2544" s="11"/>
      <c r="H2544" s="11"/>
    </row>
    <row r="2545" spans="1:8" x14ac:dyDescent="0.2">
      <c r="A2545" t="str">
        <f t="shared" si="41"/>
        <v>RAX01AAU</v>
      </c>
      <c r="B2545" t="s">
        <v>119</v>
      </c>
      <c r="C2545" t="s">
        <v>14801</v>
      </c>
      <c r="D2545" t="s">
        <v>970</v>
      </c>
      <c r="E2545" t="s">
        <v>971</v>
      </c>
      <c r="F2545" t="s">
        <v>9123</v>
      </c>
      <c r="G2545" s="11"/>
      <c r="H2545" s="11"/>
    </row>
    <row r="2546" spans="1:8" x14ac:dyDescent="0.2">
      <c r="A2546" t="str">
        <f t="shared" si="41"/>
        <v>RAX01Alex</v>
      </c>
      <c r="B2546" t="s">
        <v>119</v>
      </c>
      <c r="C2546" t="s">
        <v>14801</v>
      </c>
      <c r="D2546" t="s">
        <v>970</v>
      </c>
      <c r="E2546" t="s">
        <v>971</v>
      </c>
      <c r="F2546" t="s">
        <v>10612</v>
      </c>
      <c r="G2546" s="11"/>
      <c r="H2546" s="11"/>
    </row>
    <row r="2547" spans="1:8" x14ac:dyDescent="0.2">
      <c r="A2547" t="str">
        <f t="shared" si="41"/>
        <v>RAX01Astor</v>
      </c>
      <c r="B2547" t="s">
        <v>119</v>
      </c>
      <c r="C2547" t="s">
        <v>14801</v>
      </c>
      <c r="D2547" t="s">
        <v>970</v>
      </c>
      <c r="E2547" t="s">
        <v>971</v>
      </c>
      <c r="F2547" t="s">
        <v>10613</v>
      </c>
      <c r="G2547" s="11"/>
      <c r="H2547" s="11"/>
    </row>
    <row r="2548" spans="1:8" x14ac:dyDescent="0.2">
      <c r="A2548" t="str">
        <f t="shared" si="41"/>
        <v>RAX01Blyth</v>
      </c>
      <c r="B2548" t="s">
        <v>119</v>
      </c>
      <c r="C2548" t="s">
        <v>14801</v>
      </c>
      <c r="D2548" t="s">
        <v>970</v>
      </c>
      <c r="E2548" t="s">
        <v>971</v>
      </c>
      <c r="F2548" t="s">
        <v>10614</v>
      </c>
      <c r="G2548" s="11"/>
      <c r="H2548" s="11"/>
    </row>
    <row r="2549" spans="1:8" x14ac:dyDescent="0.2">
      <c r="A2549" t="str">
        <f t="shared" si="41"/>
        <v>RAX01Bronte</v>
      </c>
      <c r="B2549" t="s">
        <v>119</v>
      </c>
      <c r="C2549" t="s">
        <v>14801</v>
      </c>
      <c r="D2549" t="s">
        <v>970</v>
      </c>
      <c r="E2549" t="s">
        <v>971</v>
      </c>
      <c r="F2549" t="s">
        <v>10615</v>
      </c>
      <c r="G2549" s="11"/>
      <c r="H2549" s="11"/>
    </row>
    <row r="2550" spans="1:8" x14ac:dyDescent="0.2">
      <c r="A2550" t="str">
        <f t="shared" si="41"/>
        <v>RAX01Cambridge</v>
      </c>
      <c r="B2550" t="s">
        <v>119</v>
      </c>
      <c r="C2550" t="s">
        <v>14801</v>
      </c>
      <c r="D2550" t="s">
        <v>970</v>
      </c>
      <c r="E2550" t="s">
        <v>971</v>
      </c>
      <c r="F2550" t="s">
        <v>10616</v>
      </c>
      <c r="G2550" s="11"/>
      <c r="H2550" s="11"/>
    </row>
    <row r="2551" spans="1:8" x14ac:dyDescent="0.2">
      <c r="A2551" t="str">
        <f t="shared" si="41"/>
        <v>RAX01Canbury</v>
      </c>
      <c r="B2551" t="s">
        <v>119</v>
      </c>
      <c r="C2551" t="s">
        <v>14801</v>
      </c>
      <c r="D2551" t="s">
        <v>970</v>
      </c>
      <c r="E2551" t="s">
        <v>971</v>
      </c>
      <c r="F2551" t="s">
        <v>10617</v>
      </c>
      <c r="G2551" s="11"/>
      <c r="H2551" s="11"/>
    </row>
    <row r="2552" spans="1:8" x14ac:dyDescent="0.2">
      <c r="A2552" t="str">
        <f t="shared" si="41"/>
        <v>RAX01Derwent</v>
      </c>
      <c r="B2552" t="s">
        <v>119</v>
      </c>
      <c r="C2552" t="s">
        <v>14801</v>
      </c>
      <c r="D2552" t="s">
        <v>970</v>
      </c>
      <c r="E2552" t="s">
        <v>971</v>
      </c>
      <c r="F2552" t="s">
        <v>8496</v>
      </c>
      <c r="G2552" s="11"/>
      <c r="H2552" s="11"/>
    </row>
    <row r="2553" spans="1:8" x14ac:dyDescent="0.2">
      <c r="A2553" t="str">
        <f t="shared" si="41"/>
        <v>RAX01Hamble</v>
      </c>
      <c r="B2553" t="s">
        <v>119</v>
      </c>
      <c r="C2553" t="s">
        <v>14801</v>
      </c>
      <c r="D2553" t="s">
        <v>970</v>
      </c>
      <c r="E2553" t="s">
        <v>971</v>
      </c>
      <c r="F2553" t="s">
        <v>10618</v>
      </c>
      <c r="G2553" s="11"/>
      <c r="H2553" s="11"/>
    </row>
    <row r="2554" spans="1:8" x14ac:dyDescent="0.2">
      <c r="A2554" t="str">
        <f t="shared" si="41"/>
        <v>RAX01Hardy</v>
      </c>
      <c r="B2554" t="s">
        <v>119</v>
      </c>
      <c r="C2554" t="s">
        <v>14801</v>
      </c>
      <c r="D2554" t="s">
        <v>970</v>
      </c>
      <c r="E2554" t="s">
        <v>971</v>
      </c>
      <c r="F2554" t="s">
        <v>10619</v>
      </c>
      <c r="G2554" s="11"/>
      <c r="H2554" s="11"/>
    </row>
    <row r="2555" spans="1:8" x14ac:dyDescent="0.2">
      <c r="A2555" t="str">
        <f t="shared" si="41"/>
        <v>RAX01Intensive Care Unit</v>
      </c>
      <c r="B2555" t="s">
        <v>119</v>
      </c>
      <c r="C2555" t="s">
        <v>14801</v>
      </c>
      <c r="D2555" t="s">
        <v>970</v>
      </c>
      <c r="E2555" t="s">
        <v>971</v>
      </c>
      <c r="F2555" t="s">
        <v>8797</v>
      </c>
      <c r="G2555" s="11"/>
      <c r="H2555" s="11"/>
    </row>
    <row r="2556" spans="1:8" x14ac:dyDescent="0.2">
      <c r="A2556" t="str">
        <f t="shared" si="41"/>
        <v>RAX01Isabella</v>
      </c>
      <c r="B2556" t="s">
        <v>119</v>
      </c>
      <c r="C2556" t="s">
        <v>14801</v>
      </c>
      <c r="D2556" t="s">
        <v>970</v>
      </c>
      <c r="E2556" t="s">
        <v>971</v>
      </c>
      <c r="F2556" t="s">
        <v>10620</v>
      </c>
      <c r="G2556" s="11"/>
      <c r="H2556" s="11"/>
    </row>
    <row r="2557" spans="1:8" x14ac:dyDescent="0.2">
      <c r="A2557" t="str">
        <f t="shared" si="41"/>
        <v>RAX01Keats</v>
      </c>
      <c r="B2557" t="s">
        <v>119</v>
      </c>
      <c r="C2557" t="s">
        <v>14801</v>
      </c>
      <c r="D2557" t="s">
        <v>970</v>
      </c>
      <c r="E2557" t="s">
        <v>971</v>
      </c>
      <c r="F2557" t="s">
        <v>10621</v>
      </c>
      <c r="G2557" s="11"/>
      <c r="H2557" s="11"/>
    </row>
    <row r="2558" spans="1:8" x14ac:dyDescent="0.2">
      <c r="A2558" t="str">
        <f t="shared" si="41"/>
        <v>RAX01Kennet</v>
      </c>
      <c r="B2558" t="s">
        <v>119</v>
      </c>
      <c r="C2558" t="s">
        <v>14801</v>
      </c>
      <c r="D2558" t="s">
        <v>970</v>
      </c>
      <c r="E2558" t="s">
        <v>971</v>
      </c>
      <c r="F2558" t="s">
        <v>10622</v>
      </c>
      <c r="G2558" s="11"/>
      <c r="H2558" s="11"/>
    </row>
    <row r="2559" spans="1:8" x14ac:dyDescent="0.2">
      <c r="A2559" t="str">
        <f t="shared" si="41"/>
        <v>RAX01Maternity</v>
      </c>
      <c r="B2559" t="s">
        <v>119</v>
      </c>
      <c r="C2559" t="s">
        <v>14801</v>
      </c>
      <c r="D2559" t="s">
        <v>970</v>
      </c>
      <c r="E2559" t="s">
        <v>971</v>
      </c>
      <c r="F2559" t="s">
        <v>9133</v>
      </c>
      <c r="G2559" s="11"/>
      <c r="H2559" s="11"/>
    </row>
    <row r="2560" spans="1:8" x14ac:dyDescent="0.2">
      <c r="A2560" t="str">
        <f t="shared" si="41"/>
        <v>RAX01Neonatal Unit</v>
      </c>
      <c r="B2560" t="s">
        <v>119</v>
      </c>
      <c r="C2560" t="s">
        <v>14801</v>
      </c>
      <c r="D2560" t="s">
        <v>970</v>
      </c>
      <c r="E2560" t="s">
        <v>971</v>
      </c>
      <c r="F2560" t="s">
        <v>8353</v>
      </c>
      <c r="G2560" s="11"/>
      <c r="H2560" s="11"/>
    </row>
    <row r="2561" spans="1:8" x14ac:dyDescent="0.2">
      <c r="A2561" t="str">
        <f t="shared" si="41"/>
        <v>RAX01Sunshine</v>
      </c>
      <c r="B2561" t="s">
        <v>119</v>
      </c>
      <c r="C2561" t="s">
        <v>14801</v>
      </c>
      <c r="D2561" t="s">
        <v>970</v>
      </c>
      <c r="E2561" t="s">
        <v>971</v>
      </c>
      <c r="F2561" t="s">
        <v>10623</v>
      </c>
      <c r="G2561" s="11"/>
      <c r="H2561" s="11"/>
    </row>
    <row r="2562" spans="1:8" x14ac:dyDescent="0.2">
      <c r="A2562" t="str">
        <f t="shared" si="41"/>
        <v>RY907</v>
      </c>
      <c r="B2562" t="s">
        <v>119</v>
      </c>
      <c r="C2562" t="s">
        <v>14801</v>
      </c>
      <c r="D2562" t="s">
        <v>7822</v>
      </c>
      <c r="E2562" t="s">
        <v>7823</v>
      </c>
      <c r="G2562" s="11"/>
      <c r="H2562" s="11"/>
    </row>
    <row r="2563" spans="1:8" x14ac:dyDescent="0.2">
      <c r="A2563" t="str">
        <f t="shared" si="41"/>
        <v>RY902</v>
      </c>
      <c r="B2563" t="s">
        <v>119</v>
      </c>
      <c r="C2563" t="s">
        <v>14801</v>
      </c>
      <c r="D2563" t="s">
        <v>7824</v>
      </c>
      <c r="E2563" t="s">
        <v>3004</v>
      </c>
      <c r="G2563" s="11"/>
      <c r="H2563" s="11"/>
    </row>
    <row r="2564" spans="1:8" x14ac:dyDescent="0.2">
      <c r="A2564" t="str">
        <f t="shared" si="41"/>
        <v>RY922</v>
      </c>
      <c r="B2564" t="s">
        <v>119</v>
      </c>
      <c r="C2564" t="s">
        <v>14801</v>
      </c>
      <c r="D2564" t="s">
        <v>7825</v>
      </c>
      <c r="E2564" t="s">
        <v>7826</v>
      </c>
      <c r="G2564" s="11"/>
      <c r="H2564" s="11"/>
    </row>
    <row r="2565" spans="1:8" x14ac:dyDescent="0.2">
      <c r="A2565" t="str">
        <f t="shared" si="41"/>
        <v>P1E8BPamela Bryant</v>
      </c>
      <c r="B2565" t="s">
        <v>119</v>
      </c>
      <c r="C2565" t="s">
        <v>14801</v>
      </c>
      <c r="D2565" t="s">
        <v>14799</v>
      </c>
      <c r="E2565" t="s">
        <v>7826</v>
      </c>
      <c r="F2565" t="s">
        <v>10209</v>
      </c>
      <c r="G2565" s="11"/>
      <c r="H2565" s="11"/>
    </row>
    <row r="2566" spans="1:8" x14ac:dyDescent="0.2">
      <c r="A2566" t="str">
        <f t="shared" si="41"/>
        <v>RW5CAL4714 Hurstwood Advanced Care Mental Health Inpatients (65+)</v>
      </c>
      <c r="B2566" t="s">
        <v>120</v>
      </c>
      <c r="C2566" t="s">
        <v>14224</v>
      </c>
      <c r="D2566" t="s">
        <v>5054</v>
      </c>
      <c r="E2566" t="s">
        <v>5055</v>
      </c>
      <c r="F2566" t="s">
        <v>10624</v>
      </c>
      <c r="G2566" s="11"/>
      <c r="H2566" s="11"/>
    </row>
    <row r="2567" spans="1:8" x14ac:dyDescent="0.2">
      <c r="A2567" t="str">
        <f t="shared" si="41"/>
        <v>RW5DAL6020 PICU Avenham Ward</v>
      </c>
      <c r="B2567" t="s">
        <v>120</v>
      </c>
      <c r="C2567" t="s">
        <v>14224</v>
      </c>
      <c r="D2567" t="s">
        <v>5067</v>
      </c>
      <c r="E2567" t="s">
        <v>5068</v>
      </c>
      <c r="F2567" t="s">
        <v>10625</v>
      </c>
      <c r="G2567" s="11"/>
      <c r="H2567" s="11"/>
    </row>
    <row r="2568" spans="1:8" x14ac:dyDescent="0.2">
      <c r="A2568" t="str">
        <f t="shared" si="41"/>
        <v>RW5DAL6021 Duxbury Ward</v>
      </c>
      <c r="B2568" t="s">
        <v>120</v>
      </c>
      <c r="C2568" t="s">
        <v>14224</v>
      </c>
      <c r="D2568" t="s">
        <v>5067</v>
      </c>
      <c r="E2568" t="s">
        <v>5068</v>
      </c>
      <c r="F2568" t="s">
        <v>10626</v>
      </c>
      <c r="G2568" s="11"/>
      <c r="H2568" s="11"/>
    </row>
    <row r="2569" spans="1:8" x14ac:dyDescent="0.2">
      <c r="A2569" t="str">
        <f t="shared" si="41"/>
        <v>RW5DAL6022 Worden Ward</v>
      </c>
      <c r="B2569" t="s">
        <v>120</v>
      </c>
      <c r="C2569" t="s">
        <v>14224</v>
      </c>
      <c r="D2569" t="s">
        <v>5067</v>
      </c>
      <c r="E2569" t="s">
        <v>5068</v>
      </c>
      <c r="F2569" t="s">
        <v>10627</v>
      </c>
      <c r="G2569" s="11"/>
      <c r="H2569" s="11"/>
    </row>
    <row r="2570" spans="1:8" x14ac:dyDescent="0.2">
      <c r="A2570" t="str">
        <f t="shared" si="41"/>
        <v>RW5DAL7863 Perinatal Mental Health</v>
      </c>
      <c r="B2570" t="s">
        <v>120</v>
      </c>
      <c r="C2570" t="s">
        <v>14224</v>
      </c>
      <c r="D2570" t="s">
        <v>5067</v>
      </c>
      <c r="E2570" t="s">
        <v>5068</v>
      </c>
      <c r="F2570" t="s">
        <v>10628</v>
      </c>
      <c r="G2570" s="11"/>
      <c r="H2570" s="11"/>
    </row>
    <row r="2571" spans="1:8" x14ac:dyDescent="0.2">
      <c r="A2571" t="str">
        <f t="shared" si="41"/>
        <v>RW5BU30200 Dova Ward</v>
      </c>
      <c r="B2571" t="s">
        <v>120</v>
      </c>
      <c r="C2571" t="s">
        <v>14224</v>
      </c>
      <c r="D2571" t="s">
        <v>5078</v>
      </c>
      <c r="E2571" t="s">
        <v>4270</v>
      </c>
      <c r="F2571" t="s">
        <v>10629</v>
      </c>
      <c r="G2571" s="11"/>
      <c r="H2571" s="11"/>
    </row>
    <row r="2572" spans="1:8" x14ac:dyDescent="0.2">
      <c r="A2572" t="str">
        <f t="shared" si="41"/>
        <v>RW5BU31210 Ramsey Unit</v>
      </c>
      <c r="B2572" t="s">
        <v>120</v>
      </c>
      <c r="C2572" t="s">
        <v>14224</v>
      </c>
      <c r="D2572" t="s">
        <v>5078</v>
      </c>
      <c r="E2572" t="s">
        <v>4270</v>
      </c>
      <c r="F2572" t="s">
        <v>10631</v>
      </c>
      <c r="G2572" s="11"/>
      <c r="H2572" s="11"/>
    </row>
    <row r="2573" spans="1:8" x14ac:dyDescent="0.2">
      <c r="A2573" t="str">
        <f t="shared" si="41"/>
        <v>RW5EUL2061 Fairsnape Ward (S)</v>
      </c>
      <c r="B2573" t="s">
        <v>120</v>
      </c>
      <c r="C2573" t="s">
        <v>14224</v>
      </c>
      <c r="D2573" t="s">
        <v>5079</v>
      </c>
      <c r="E2573" t="s">
        <v>5080</v>
      </c>
      <c r="F2573" t="s">
        <v>10632</v>
      </c>
      <c r="G2573" s="11"/>
      <c r="H2573" s="11"/>
    </row>
    <row r="2574" spans="1:8" x14ac:dyDescent="0.2">
      <c r="A2574" t="str">
        <f t="shared" si="41"/>
        <v>RW5EUL2062 Greenside Ward (S)</v>
      </c>
      <c r="B2574" t="s">
        <v>120</v>
      </c>
      <c r="C2574" t="s">
        <v>14224</v>
      </c>
      <c r="D2574" t="s">
        <v>5079</v>
      </c>
      <c r="E2574" t="s">
        <v>5080</v>
      </c>
      <c r="F2574" t="s">
        <v>10633</v>
      </c>
      <c r="G2574" s="11"/>
      <c r="H2574" s="11"/>
    </row>
    <row r="2575" spans="1:8" x14ac:dyDescent="0.2">
      <c r="A2575" t="str">
        <f t="shared" si="41"/>
        <v>RW5EUL2063 Calder Ward (S)</v>
      </c>
      <c r="B2575" t="s">
        <v>120</v>
      </c>
      <c r="C2575" t="s">
        <v>14224</v>
      </c>
      <c r="D2575" t="s">
        <v>5079</v>
      </c>
      <c r="E2575" t="s">
        <v>5080</v>
      </c>
      <c r="F2575" t="s">
        <v>10634</v>
      </c>
      <c r="G2575" s="11"/>
      <c r="H2575" s="11"/>
    </row>
    <row r="2576" spans="1:8" x14ac:dyDescent="0.2">
      <c r="A2576" t="str">
        <f t="shared" si="41"/>
        <v>RW5EUL2064 Fairoak Ward (S)</v>
      </c>
      <c r="B2576" t="s">
        <v>120</v>
      </c>
      <c r="C2576" t="s">
        <v>14224</v>
      </c>
      <c r="D2576" t="s">
        <v>5079</v>
      </c>
      <c r="E2576" t="s">
        <v>5080</v>
      </c>
      <c r="F2576" t="s">
        <v>10635</v>
      </c>
      <c r="G2576" s="11"/>
      <c r="H2576" s="11"/>
    </row>
    <row r="2577" spans="1:8" x14ac:dyDescent="0.2">
      <c r="A2577" t="str">
        <f t="shared" si="41"/>
        <v>RW5EUL2065 Forest Beck Ward (S)</v>
      </c>
      <c r="B2577" t="s">
        <v>120</v>
      </c>
      <c r="C2577" t="s">
        <v>14224</v>
      </c>
      <c r="D2577" t="s">
        <v>5079</v>
      </c>
      <c r="E2577" t="s">
        <v>5080</v>
      </c>
      <c r="F2577" t="s">
        <v>10636</v>
      </c>
      <c r="G2577" s="11"/>
      <c r="H2577" s="11"/>
    </row>
    <row r="2578" spans="1:8" x14ac:dyDescent="0.2">
      <c r="A2578" t="str">
        <f t="shared" si="41"/>
        <v>RW5EUL2072 Whinfell Ward (S)</v>
      </c>
      <c r="B2578" t="s">
        <v>120</v>
      </c>
      <c r="C2578" t="s">
        <v>14224</v>
      </c>
      <c r="D2578" t="s">
        <v>5079</v>
      </c>
      <c r="E2578" t="s">
        <v>5080</v>
      </c>
      <c r="F2578" t="s">
        <v>10637</v>
      </c>
      <c r="G2578" s="11"/>
      <c r="H2578" s="11"/>
    </row>
    <row r="2579" spans="1:8" x14ac:dyDescent="0.2">
      <c r="A2579" t="str">
        <f t="shared" si="41"/>
        <v>RW5EUL2073 Marshaw Ward (S)</v>
      </c>
      <c r="B2579" t="s">
        <v>120</v>
      </c>
      <c r="C2579" t="s">
        <v>14224</v>
      </c>
      <c r="D2579" t="s">
        <v>5079</v>
      </c>
      <c r="E2579" t="s">
        <v>5080</v>
      </c>
      <c r="F2579" t="s">
        <v>10638</v>
      </c>
      <c r="G2579" s="11"/>
      <c r="H2579" s="11"/>
    </row>
    <row r="2580" spans="1:8" x14ac:dyDescent="0.2">
      <c r="A2580" t="str">
        <f t="shared" si="41"/>
        <v>RW5EUL2075 Bleasdale Ward (S)</v>
      </c>
      <c r="B2580" t="s">
        <v>120</v>
      </c>
      <c r="C2580" t="s">
        <v>14224</v>
      </c>
      <c r="D2580" t="s">
        <v>5079</v>
      </c>
      <c r="E2580" t="s">
        <v>5080</v>
      </c>
      <c r="F2580" t="s">
        <v>10639</v>
      </c>
      <c r="G2580" s="11"/>
      <c r="H2580" s="11"/>
    </row>
    <row r="2581" spans="1:8" x14ac:dyDescent="0.2">
      <c r="A2581" t="str">
        <f t="shared" si="41"/>
        <v>RW5EUL2076 Mallowdale Ward (S)</v>
      </c>
      <c r="B2581" t="s">
        <v>120</v>
      </c>
      <c r="C2581" t="s">
        <v>14224</v>
      </c>
      <c r="D2581" t="s">
        <v>5079</v>
      </c>
      <c r="E2581" t="s">
        <v>5080</v>
      </c>
      <c r="F2581" t="s">
        <v>10640</v>
      </c>
      <c r="G2581" s="11"/>
      <c r="H2581" s="11"/>
    </row>
    <row r="2582" spans="1:8" x14ac:dyDescent="0.2">
      <c r="A2582" t="str">
        <f t="shared" si="41"/>
        <v>RW5EUL2078 Dutton Ward (S)</v>
      </c>
      <c r="B2582" t="s">
        <v>120</v>
      </c>
      <c r="C2582" t="s">
        <v>14224</v>
      </c>
      <c r="D2582" t="s">
        <v>5079</v>
      </c>
      <c r="E2582" t="s">
        <v>5080</v>
      </c>
      <c r="F2582" t="s">
        <v>10641</v>
      </c>
      <c r="G2582" s="11"/>
      <c r="H2582" s="11"/>
    </row>
    <row r="2583" spans="1:8" x14ac:dyDescent="0.2">
      <c r="A2583" t="str">
        <f t="shared" si="41"/>
        <v>RW5EUL2079 Langden Ward (S)</v>
      </c>
      <c r="B2583" t="s">
        <v>120</v>
      </c>
      <c r="C2583" t="s">
        <v>14224</v>
      </c>
      <c r="D2583" t="s">
        <v>5079</v>
      </c>
      <c r="E2583" t="s">
        <v>5080</v>
      </c>
      <c r="F2583" t="s">
        <v>10642</v>
      </c>
      <c r="G2583" s="11"/>
      <c r="H2583" s="11"/>
    </row>
    <row r="2584" spans="1:8" x14ac:dyDescent="0.2">
      <c r="A2584" t="str">
        <f t="shared" si="41"/>
        <v>RW5EUL2080 Fellside East Ward (S)</v>
      </c>
      <c r="B2584" t="s">
        <v>120</v>
      </c>
      <c r="C2584" t="s">
        <v>14224</v>
      </c>
      <c r="D2584" t="s">
        <v>5079</v>
      </c>
      <c r="E2584" t="s">
        <v>5080</v>
      </c>
      <c r="F2584" t="s">
        <v>10643</v>
      </c>
      <c r="G2584" s="11"/>
      <c r="H2584" s="11"/>
    </row>
    <row r="2585" spans="1:8" x14ac:dyDescent="0.2">
      <c r="A2585" t="str">
        <f t="shared" si="41"/>
        <v>RW5EUL2082 Fellside West Ward (S)</v>
      </c>
      <c r="B2585" t="s">
        <v>120</v>
      </c>
      <c r="C2585" t="s">
        <v>14224</v>
      </c>
      <c r="D2585" t="s">
        <v>5079</v>
      </c>
      <c r="E2585" t="s">
        <v>5080</v>
      </c>
      <c r="F2585" t="s">
        <v>10644</v>
      </c>
      <c r="G2585" s="11"/>
      <c r="H2585" s="11"/>
    </row>
    <row r="2586" spans="1:8" x14ac:dyDescent="0.2">
      <c r="A2586" t="str">
        <f t="shared" si="41"/>
        <v>RW5EUL2083 Hermitage Ward (S)</v>
      </c>
      <c r="B2586" t="s">
        <v>120</v>
      </c>
      <c r="C2586" t="s">
        <v>14224</v>
      </c>
      <c r="D2586" t="s">
        <v>5079</v>
      </c>
      <c r="E2586" t="s">
        <v>5080</v>
      </c>
      <c r="F2586" t="s">
        <v>10645</v>
      </c>
      <c r="G2586" s="11"/>
      <c r="H2586" s="11"/>
    </row>
    <row r="2587" spans="1:8" x14ac:dyDescent="0.2">
      <c r="A2587" t="str">
        <f t="shared" si="41"/>
        <v>RW5AQA3218 Longridge Ward (C)</v>
      </c>
      <c r="B2587" t="s">
        <v>120</v>
      </c>
      <c r="C2587" t="s">
        <v>14224</v>
      </c>
      <c r="D2587" t="s">
        <v>5083</v>
      </c>
      <c r="E2587" t="s">
        <v>5084</v>
      </c>
      <c r="F2587" t="s">
        <v>10646</v>
      </c>
      <c r="G2587" s="11"/>
      <c r="H2587" s="11"/>
    </row>
    <row r="2588" spans="1:8" x14ac:dyDescent="0.2">
      <c r="A2588" t="str">
        <f t="shared" si="41"/>
        <v>RW5FAL7010 Scarisbrick Mental Health Inpatients (25-65)</v>
      </c>
      <c r="B2588" t="s">
        <v>120</v>
      </c>
      <c r="C2588" t="s">
        <v>14224</v>
      </c>
      <c r="D2588" t="s">
        <v>5097</v>
      </c>
      <c r="E2588" t="s">
        <v>4811</v>
      </c>
      <c r="F2588" t="s">
        <v>10647</v>
      </c>
      <c r="G2588" s="11"/>
      <c r="H2588" s="11"/>
    </row>
    <row r="2589" spans="1:8" x14ac:dyDescent="0.2">
      <c r="A2589" t="str">
        <f t="shared" si="41"/>
        <v>RW5LEL7012 Scarisbrick - 136 Suite</v>
      </c>
      <c r="B2589" t="s">
        <v>120</v>
      </c>
      <c r="C2589" t="s">
        <v>14224</v>
      </c>
      <c r="D2589" t="s">
        <v>5062</v>
      </c>
      <c r="E2589" t="s">
        <v>4811</v>
      </c>
      <c r="F2589" t="s">
        <v>10648</v>
      </c>
      <c r="G2589" s="11"/>
      <c r="H2589" s="11"/>
    </row>
    <row r="2590" spans="1:8" x14ac:dyDescent="0.2">
      <c r="A2590" t="str">
        <f t="shared" si="41"/>
        <v>RW5FAL7020 PICU Lathom Suite Ward (25-65)</v>
      </c>
      <c r="B2590" t="s">
        <v>120</v>
      </c>
      <c r="C2590" t="s">
        <v>14224</v>
      </c>
      <c r="D2590" t="s">
        <v>5097</v>
      </c>
      <c r="E2590" t="s">
        <v>4811</v>
      </c>
      <c r="F2590" t="s">
        <v>10649</v>
      </c>
      <c r="G2590" s="11"/>
      <c r="H2590" s="11"/>
    </row>
    <row r="2591" spans="1:8" x14ac:dyDescent="0.2">
      <c r="A2591" t="str">
        <f t="shared" si="41"/>
        <v>RW5LAL0300 The Orchard Mental Health Inpatients (25-65)</v>
      </c>
      <c r="B2591" t="s">
        <v>120</v>
      </c>
      <c r="C2591" t="s">
        <v>14224</v>
      </c>
      <c r="D2591" t="s">
        <v>5111</v>
      </c>
      <c r="E2591" t="s">
        <v>5112</v>
      </c>
      <c r="F2591" t="s">
        <v>10650</v>
      </c>
      <c r="G2591" s="11"/>
      <c r="H2591" s="11"/>
    </row>
    <row r="2592" spans="1:8" x14ac:dyDescent="0.2">
      <c r="A2592" t="str">
        <f t="shared" si="41"/>
        <v>RW5LEL3076 Blackburn - 136 Suite</v>
      </c>
      <c r="B2592" t="s">
        <v>120</v>
      </c>
      <c r="C2592" t="s">
        <v>14224</v>
      </c>
      <c r="D2592" t="s">
        <v>5062</v>
      </c>
      <c r="E2592" t="s">
        <v>5114</v>
      </c>
      <c r="F2592" t="s">
        <v>10651</v>
      </c>
      <c r="G2592" s="11"/>
      <c r="H2592" s="11"/>
    </row>
    <row r="2593" spans="1:8" x14ac:dyDescent="0.2">
      <c r="A2593" t="str">
        <f t="shared" si="41"/>
        <v>RW5AAL3299 Ribble A Assessment Ward (25-65)</v>
      </c>
      <c r="B2593" t="s">
        <v>120</v>
      </c>
      <c r="C2593" t="s">
        <v>14224</v>
      </c>
      <c r="D2593" t="s">
        <v>5113</v>
      </c>
      <c r="E2593" t="s">
        <v>5114</v>
      </c>
      <c r="F2593" t="s">
        <v>10652</v>
      </c>
      <c r="G2593" s="11"/>
      <c r="H2593" s="11"/>
    </row>
    <row r="2594" spans="1:8" x14ac:dyDescent="0.2">
      <c r="A2594" t="str">
        <f t="shared" si="41"/>
        <v>RW5AAL3312 Hyndburn Ward Mental Health Inpatients (25-65)</v>
      </c>
      <c r="B2594" t="s">
        <v>120</v>
      </c>
      <c r="C2594" t="s">
        <v>14224</v>
      </c>
      <c r="D2594" t="s">
        <v>5113</v>
      </c>
      <c r="E2594" t="s">
        <v>5114</v>
      </c>
      <c r="F2594" t="s">
        <v>10653</v>
      </c>
      <c r="G2594" s="11"/>
      <c r="H2594" s="11"/>
    </row>
    <row r="2595" spans="1:8" x14ac:dyDescent="0.2">
      <c r="A2595" t="str">
        <f t="shared" si="41"/>
        <v>RW5AAL3313 Darwen Ward Mental Health Inpatients (25-65)</v>
      </c>
      <c r="B2595" t="s">
        <v>120</v>
      </c>
      <c r="C2595" t="s">
        <v>14224</v>
      </c>
      <c r="D2595" t="s">
        <v>5113</v>
      </c>
      <c r="E2595" t="s">
        <v>5114</v>
      </c>
      <c r="F2595" t="s">
        <v>10654</v>
      </c>
      <c r="G2595" s="11"/>
      <c r="H2595" s="11"/>
    </row>
    <row r="2596" spans="1:8" x14ac:dyDescent="0.2">
      <c r="A2596" t="str">
        <f t="shared" si="41"/>
        <v>RW5AAL3314 PICU Calder Ward (25-65)</v>
      </c>
      <c r="B2596" t="s">
        <v>120</v>
      </c>
      <c r="C2596" t="s">
        <v>14224</v>
      </c>
      <c r="D2596" t="s">
        <v>5113</v>
      </c>
      <c r="E2596" t="s">
        <v>5114</v>
      </c>
      <c r="F2596" t="s">
        <v>10655</v>
      </c>
      <c r="G2596" s="11"/>
      <c r="H2596" s="11"/>
    </row>
    <row r="2597" spans="1:8" x14ac:dyDescent="0.2">
      <c r="A2597" t="str">
        <f t="shared" si="41"/>
        <v>RW5AAL4699 Edisford Assessment Ward (25-65)</v>
      </c>
      <c r="B2597" t="s">
        <v>120</v>
      </c>
      <c r="C2597" t="s">
        <v>14224</v>
      </c>
      <c r="D2597" t="s">
        <v>5113</v>
      </c>
      <c r="E2597" t="s">
        <v>5114</v>
      </c>
      <c r="F2597" t="s">
        <v>10656</v>
      </c>
      <c r="G2597" s="11"/>
      <c r="H2597" s="11"/>
    </row>
    <row r="2598" spans="1:8" x14ac:dyDescent="0.2">
      <c r="A2598" t="str">
        <f t="shared" si="41"/>
        <v>RW5KML5090 Harbour - 136 Suite (25-65)</v>
      </c>
      <c r="B2598" t="s">
        <v>120</v>
      </c>
      <c r="C2598" t="s">
        <v>14224</v>
      </c>
      <c r="D2598" t="s">
        <v>5120</v>
      </c>
      <c r="E2598" t="s">
        <v>5121</v>
      </c>
      <c r="F2598" t="s">
        <v>10657</v>
      </c>
      <c r="G2598" s="11"/>
      <c r="H2598" s="11"/>
    </row>
    <row r="2599" spans="1:8" x14ac:dyDescent="0.2">
      <c r="A2599" t="str">
        <f t="shared" si="41"/>
        <v>RW5KML5092 Harbour - Shakespeare Ward (25-65)</v>
      </c>
      <c r="B2599" t="s">
        <v>120</v>
      </c>
      <c r="C2599" t="s">
        <v>14224</v>
      </c>
      <c r="D2599" t="s">
        <v>5120</v>
      </c>
      <c r="E2599" t="s">
        <v>5121</v>
      </c>
      <c r="F2599" t="s">
        <v>10658</v>
      </c>
      <c r="G2599" s="11"/>
      <c r="H2599" s="11"/>
    </row>
    <row r="2600" spans="1:8" x14ac:dyDescent="0.2">
      <c r="A2600" t="str">
        <f t="shared" si="41"/>
        <v>RW5KML5093 Harbour - Stevenson Ward (25-65)</v>
      </c>
      <c r="B2600" t="s">
        <v>120</v>
      </c>
      <c r="C2600" t="s">
        <v>14224</v>
      </c>
      <c r="D2600" t="s">
        <v>5120</v>
      </c>
      <c r="E2600" t="s">
        <v>5121</v>
      </c>
      <c r="F2600" t="s">
        <v>10659</v>
      </c>
      <c r="G2600" s="11"/>
      <c r="H2600" s="11"/>
    </row>
    <row r="2601" spans="1:8" x14ac:dyDescent="0.2">
      <c r="A2601" t="str">
        <f t="shared" si="41"/>
        <v>RW5KML5094 Harbour - Churchill Ward (25-65)</v>
      </c>
      <c r="B2601" t="s">
        <v>120</v>
      </c>
      <c r="C2601" t="s">
        <v>14224</v>
      </c>
      <c r="D2601" t="s">
        <v>5120</v>
      </c>
      <c r="E2601" t="s">
        <v>5121</v>
      </c>
      <c r="F2601" t="s">
        <v>10660</v>
      </c>
      <c r="G2601" s="11"/>
      <c r="H2601" s="11"/>
    </row>
    <row r="2602" spans="1:8" x14ac:dyDescent="0.2">
      <c r="A2602" t="str">
        <f t="shared" si="41"/>
        <v>RW5KML5095 Harbour - Orwell Ward (25-65)</v>
      </c>
      <c r="B2602" t="s">
        <v>120</v>
      </c>
      <c r="C2602" t="s">
        <v>14224</v>
      </c>
      <c r="D2602" t="s">
        <v>5120</v>
      </c>
      <c r="E2602" t="s">
        <v>5121</v>
      </c>
      <c r="F2602" t="s">
        <v>10661</v>
      </c>
      <c r="G2602" s="11"/>
      <c r="H2602" s="11"/>
    </row>
    <row r="2603" spans="1:8" x14ac:dyDescent="0.2">
      <c r="A2603" t="str">
        <f t="shared" si="41"/>
        <v>RW5KML5096 Harbour - PICU Byron Ward (25-65)</v>
      </c>
      <c r="B2603" t="s">
        <v>120</v>
      </c>
      <c r="C2603" t="s">
        <v>14224</v>
      </c>
      <c r="D2603" t="s">
        <v>5120</v>
      </c>
      <c r="E2603" t="s">
        <v>5121</v>
      </c>
      <c r="F2603" t="s">
        <v>10662</v>
      </c>
      <c r="G2603" s="11"/>
      <c r="H2603" s="11"/>
    </row>
    <row r="2604" spans="1:8" x14ac:dyDescent="0.2">
      <c r="A2604" t="str">
        <f t="shared" si="41"/>
        <v>RW5KML5097 Harbour - PICU Keats Ward (25-65)</v>
      </c>
      <c r="B2604" t="s">
        <v>120</v>
      </c>
      <c r="C2604" t="s">
        <v>14224</v>
      </c>
      <c r="D2604" t="s">
        <v>5120</v>
      </c>
      <c r="E2604" t="s">
        <v>5121</v>
      </c>
      <c r="F2604" t="s">
        <v>10663</v>
      </c>
      <c r="G2604" s="11"/>
      <c r="H2604" s="11"/>
    </row>
    <row r="2605" spans="1:8" x14ac:dyDescent="0.2">
      <c r="A2605" t="str">
        <f t="shared" ref="A2605:A2668" si="42">CONCATENATE(D2605,F2605)</f>
        <v>RW5KML5102 Harbour - Austen Ward C (65+)</v>
      </c>
      <c r="B2605" t="s">
        <v>120</v>
      </c>
      <c r="C2605" t="s">
        <v>14224</v>
      </c>
      <c r="D2605" t="s">
        <v>5120</v>
      </c>
      <c r="E2605" t="s">
        <v>5121</v>
      </c>
      <c r="F2605" t="s">
        <v>10664</v>
      </c>
      <c r="G2605" s="11"/>
      <c r="H2605" s="11"/>
    </row>
    <row r="2606" spans="1:8" x14ac:dyDescent="0.2">
      <c r="A2606" t="str">
        <f t="shared" si="42"/>
        <v>RW5KML5103 Harbour - Dickens Ward C (65+)</v>
      </c>
      <c r="B2606" t="s">
        <v>120</v>
      </c>
      <c r="C2606" t="s">
        <v>14224</v>
      </c>
      <c r="D2606" t="s">
        <v>5120</v>
      </c>
      <c r="E2606" t="s">
        <v>5121</v>
      </c>
      <c r="F2606" t="s">
        <v>10665</v>
      </c>
      <c r="G2606" s="11"/>
      <c r="H2606" s="11"/>
    </row>
    <row r="2607" spans="1:8" x14ac:dyDescent="0.2">
      <c r="A2607" t="str">
        <f t="shared" si="42"/>
        <v>RW5KML5104 Harbour - Bronte Ward C (65+)</v>
      </c>
      <c r="B2607" t="s">
        <v>120</v>
      </c>
      <c r="C2607" t="s">
        <v>14224</v>
      </c>
      <c r="D2607" t="s">
        <v>5120</v>
      </c>
      <c r="E2607" t="s">
        <v>5121</v>
      </c>
      <c r="F2607" t="s">
        <v>10666</v>
      </c>
      <c r="G2607" s="11"/>
      <c r="H2607" s="11"/>
    </row>
    <row r="2608" spans="1:8" x14ac:dyDescent="0.2">
      <c r="A2608" t="str">
        <f t="shared" si="42"/>
        <v>RW5KML5105 Harbour - Wordsworth Ward C (65+)</v>
      </c>
      <c r="B2608" t="s">
        <v>120</v>
      </c>
      <c r="C2608" t="s">
        <v>14224</v>
      </c>
      <c r="D2608" t="s">
        <v>5120</v>
      </c>
      <c r="E2608" t="s">
        <v>5121</v>
      </c>
      <c r="F2608" t="s">
        <v>10667</v>
      </c>
      <c r="G2608" s="11"/>
      <c r="H2608" s="11"/>
    </row>
    <row r="2609" spans="1:8" x14ac:dyDescent="0.2">
      <c r="A2609" t="str">
        <f t="shared" si="42"/>
        <v>RW5LEL9547 CAMHS The Cove (MH)</v>
      </c>
      <c r="B2609" t="s">
        <v>120</v>
      </c>
      <c r="C2609" t="s">
        <v>14224</v>
      </c>
      <c r="D2609" t="s">
        <v>5062</v>
      </c>
      <c r="E2609" t="s">
        <v>10668</v>
      </c>
      <c r="F2609" t="s">
        <v>10669</v>
      </c>
      <c r="G2609" s="11"/>
      <c r="H2609" s="11"/>
    </row>
    <row r="2610" spans="1:8" x14ac:dyDescent="0.2">
      <c r="A2610" t="str">
        <f t="shared" si="42"/>
        <v>RW5BV30250 Kentmere Ward</v>
      </c>
      <c r="B2610" t="s">
        <v>120</v>
      </c>
      <c r="C2610" t="s">
        <v>14224</v>
      </c>
      <c r="D2610" t="s">
        <v>5129</v>
      </c>
      <c r="E2610" t="s">
        <v>10670</v>
      </c>
      <c r="F2610" t="s">
        <v>10671</v>
      </c>
      <c r="G2610" s="11"/>
      <c r="H2610" s="11"/>
    </row>
    <row r="2611" spans="1:8" x14ac:dyDescent="0.2">
      <c r="A2611" t="str">
        <f t="shared" si="42"/>
        <v>RXN01Brindle Ward (Gastro)</v>
      </c>
      <c r="B2611" t="s">
        <v>121</v>
      </c>
      <c r="C2611" t="s">
        <v>10672</v>
      </c>
      <c r="D2611" t="s">
        <v>6728</v>
      </c>
      <c r="E2611" t="s">
        <v>5068</v>
      </c>
      <c r="F2611" t="s">
        <v>10673</v>
      </c>
      <c r="G2611" s="11"/>
      <c r="H2611" s="11"/>
    </row>
    <row r="2612" spans="1:8" x14ac:dyDescent="0.2">
      <c r="A2612" t="str">
        <f t="shared" si="42"/>
        <v>RXN01CCU CDH</v>
      </c>
      <c r="B2612" t="s">
        <v>121</v>
      </c>
      <c r="C2612" t="s">
        <v>10672</v>
      </c>
      <c r="D2612" t="s">
        <v>6728</v>
      </c>
      <c r="E2612" t="s">
        <v>5068</v>
      </c>
      <c r="F2612" t="s">
        <v>10674</v>
      </c>
      <c r="G2612" s="11"/>
      <c r="H2612" s="11"/>
    </row>
    <row r="2613" spans="1:8" x14ac:dyDescent="0.2">
      <c r="A2613" t="str">
        <f t="shared" si="42"/>
        <v>RXN01Hazelwood (Respiratory)</v>
      </c>
      <c r="B2613" t="s">
        <v>121</v>
      </c>
      <c r="C2613" t="s">
        <v>10672</v>
      </c>
      <c r="D2613" t="s">
        <v>6728</v>
      </c>
      <c r="E2613" t="s">
        <v>5068</v>
      </c>
      <c r="F2613" t="s">
        <v>10675</v>
      </c>
      <c r="G2613" s="11"/>
      <c r="H2613" s="11"/>
    </row>
    <row r="2614" spans="1:8" x14ac:dyDescent="0.2">
      <c r="A2614" t="str">
        <f t="shared" si="42"/>
        <v>RXN01Leyland Ward</v>
      </c>
      <c r="B2614" t="s">
        <v>121</v>
      </c>
      <c r="C2614" t="s">
        <v>10672</v>
      </c>
      <c r="D2614" t="s">
        <v>6728</v>
      </c>
      <c r="E2614" t="s">
        <v>5068</v>
      </c>
      <c r="F2614" t="s">
        <v>10676</v>
      </c>
      <c r="G2614" s="11"/>
      <c r="H2614" s="11"/>
    </row>
    <row r="2615" spans="1:8" x14ac:dyDescent="0.2">
      <c r="A2615" t="str">
        <f t="shared" si="42"/>
        <v>RXN01MAU Chorley</v>
      </c>
      <c r="B2615" t="s">
        <v>121</v>
      </c>
      <c r="C2615" t="s">
        <v>10672</v>
      </c>
      <c r="D2615" t="s">
        <v>6728</v>
      </c>
      <c r="E2615" t="s">
        <v>5068</v>
      </c>
      <c r="F2615" t="s">
        <v>10677</v>
      </c>
      <c r="G2615" s="11"/>
      <c r="H2615" s="11"/>
    </row>
    <row r="2616" spans="1:8" x14ac:dyDescent="0.2">
      <c r="A2616" t="str">
        <f t="shared" si="42"/>
        <v>RXN01Rookwood A</v>
      </c>
      <c r="B2616" t="s">
        <v>121</v>
      </c>
      <c r="C2616" t="s">
        <v>10672</v>
      </c>
      <c r="D2616" t="s">
        <v>6728</v>
      </c>
      <c r="E2616" t="s">
        <v>5068</v>
      </c>
      <c r="F2616" t="s">
        <v>10678</v>
      </c>
      <c r="G2616" s="11"/>
      <c r="H2616" s="11"/>
    </row>
    <row r="2617" spans="1:8" x14ac:dyDescent="0.2">
      <c r="A2617" t="str">
        <f t="shared" si="42"/>
        <v>RXN01Rookwood B</v>
      </c>
      <c r="B2617" t="s">
        <v>121</v>
      </c>
      <c r="C2617" t="s">
        <v>10672</v>
      </c>
      <c r="D2617" t="s">
        <v>6728</v>
      </c>
      <c r="E2617" t="s">
        <v>5068</v>
      </c>
      <c r="F2617" t="s">
        <v>10679</v>
      </c>
      <c r="G2617" s="11"/>
      <c r="H2617" s="11"/>
    </row>
    <row r="2618" spans="1:8" x14ac:dyDescent="0.2">
      <c r="A2618" t="str">
        <f t="shared" si="42"/>
        <v>RXN01Surgical Unit CDH</v>
      </c>
      <c r="B2618" t="s">
        <v>121</v>
      </c>
      <c r="C2618" t="s">
        <v>10672</v>
      </c>
      <c r="D2618" t="s">
        <v>6728</v>
      </c>
      <c r="E2618" t="s">
        <v>5068</v>
      </c>
      <c r="F2618" t="s">
        <v>10680</v>
      </c>
      <c r="G2618" s="11"/>
      <c r="H2618" s="11"/>
    </row>
    <row r="2619" spans="1:8" x14ac:dyDescent="0.2">
      <c r="A2619" t="str">
        <f t="shared" si="42"/>
        <v>RXN02Bleasdale Ward</v>
      </c>
      <c r="B2619" t="s">
        <v>121</v>
      </c>
      <c r="C2619" t="s">
        <v>10672</v>
      </c>
      <c r="D2619" t="s">
        <v>6731</v>
      </c>
      <c r="E2619" t="s">
        <v>5117</v>
      </c>
      <c r="F2619" t="s">
        <v>10681</v>
      </c>
      <c r="G2619" s="11"/>
      <c r="H2619" s="11"/>
    </row>
    <row r="2620" spans="1:8" x14ac:dyDescent="0.2">
      <c r="A2620" t="str">
        <f t="shared" si="42"/>
        <v>RXN02CCU RPH</v>
      </c>
      <c r="B2620" t="s">
        <v>121</v>
      </c>
      <c r="C2620" t="s">
        <v>10672</v>
      </c>
      <c r="D2620" t="s">
        <v>6731</v>
      </c>
      <c r="E2620" t="s">
        <v>5117</v>
      </c>
      <c r="F2620" t="s">
        <v>10682</v>
      </c>
      <c r="G2620" s="11"/>
      <c r="H2620" s="11"/>
    </row>
    <row r="2621" spans="1:8" x14ac:dyDescent="0.2">
      <c r="A2621" t="str">
        <f t="shared" si="42"/>
        <v>RXN02Critical Care</v>
      </c>
      <c r="B2621" t="s">
        <v>121</v>
      </c>
      <c r="C2621" t="s">
        <v>10672</v>
      </c>
      <c r="D2621" t="s">
        <v>6731</v>
      </c>
      <c r="E2621" t="s">
        <v>5117</v>
      </c>
      <c r="F2621" t="s">
        <v>9217</v>
      </c>
      <c r="G2621" s="11"/>
      <c r="H2621" s="11"/>
    </row>
    <row r="2622" spans="1:8" x14ac:dyDescent="0.2">
      <c r="A2622" t="str">
        <f t="shared" si="42"/>
        <v>RXN02Gynae Ward RPH</v>
      </c>
      <c r="B2622" t="s">
        <v>121</v>
      </c>
      <c r="C2622" t="s">
        <v>10672</v>
      </c>
      <c r="D2622" t="s">
        <v>6731</v>
      </c>
      <c r="E2622" t="s">
        <v>5117</v>
      </c>
      <c r="F2622" t="s">
        <v>10683</v>
      </c>
      <c r="G2622" s="11"/>
      <c r="H2622" s="11"/>
    </row>
    <row r="2623" spans="1:8" x14ac:dyDescent="0.2">
      <c r="A2623" t="str">
        <f t="shared" si="42"/>
        <v>RXN02Major Trauma Ward</v>
      </c>
      <c r="B2623" t="s">
        <v>121</v>
      </c>
      <c r="C2623" t="s">
        <v>10672</v>
      </c>
      <c r="D2623" t="s">
        <v>6731</v>
      </c>
      <c r="E2623" t="s">
        <v>5117</v>
      </c>
      <c r="F2623" t="s">
        <v>10429</v>
      </c>
      <c r="G2623" s="11"/>
      <c r="H2623" s="11"/>
    </row>
    <row r="2624" spans="1:8" x14ac:dyDescent="0.2">
      <c r="A2624" t="str">
        <f t="shared" si="42"/>
        <v>RXN02Maternity Ward</v>
      </c>
      <c r="B2624" t="s">
        <v>121</v>
      </c>
      <c r="C2624" t="s">
        <v>10672</v>
      </c>
      <c r="D2624" t="s">
        <v>6731</v>
      </c>
      <c r="E2624" t="s">
        <v>5117</v>
      </c>
      <c r="F2624" t="s">
        <v>10684</v>
      </c>
      <c r="G2624" s="11"/>
      <c r="H2624" s="11"/>
    </row>
    <row r="2625" spans="1:8" x14ac:dyDescent="0.2">
      <c r="A2625" t="str">
        <f t="shared" si="42"/>
        <v>RXN02MAU Preston</v>
      </c>
      <c r="B2625" t="s">
        <v>121</v>
      </c>
      <c r="C2625" t="s">
        <v>10672</v>
      </c>
      <c r="D2625" t="s">
        <v>6731</v>
      </c>
      <c r="E2625" t="s">
        <v>5117</v>
      </c>
      <c r="F2625" t="s">
        <v>10685</v>
      </c>
      <c r="G2625" s="11"/>
      <c r="H2625" s="11"/>
    </row>
    <row r="2626" spans="1:8" x14ac:dyDescent="0.2">
      <c r="A2626" t="str">
        <f t="shared" si="42"/>
        <v>RXN02Neonatal Unit</v>
      </c>
      <c r="B2626" t="s">
        <v>121</v>
      </c>
      <c r="C2626" t="s">
        <v>10672</v>
      </c>
      <c r="D2626" t="s">
        <v>6731</v>
      </c>
      <c r="E2626" t="s">
        <v>5117</v>
      </c>
      <c r="F2626" t="s">
        <v>8353</v>
      </c>
      <c r="G2626" s="11"/>
      <c r="H2626" s="11"/>
    </row>
    <row r="2627" spans="1:8" x14ac:dyDescent="0.2">
      <c r="A2627" t="str">
        <f t="shared" si="42"/>
        <v>RXN02NRU</v>
      </c>
      <c r="B2627" t="s">
        <v>121</v>
      </c>
      <c r="C2627" t="s">
        <v>10672</v>
      </c>
      <c r="D2627" t="s">
        <v>6731</v>
      </c>
      <c r="E2627" t="s">
        <v>5117</v>
      </c>
      <c r="F2627" t="s">
        <v>10686</v>
      </c>
      <c r="G2627" s="11"/>
      <c r="H2627" s="11"/>
    </row>
    <row r="2628" spans="1:8" x14ac:dyDescent="0.2">
      <c r="A2628" t="str">
        <f t="shared" si="42"/>
        <v>RXN02Respiratory High Care Unit</v>
      </c>
      <c r="B2628" t="s">
        <v>121</v>
      </c>
      <c r="C2628" t="s">
        <v>10672</v>
      </c>
      <c r="D2628" t="s">
        <v>6731</v>
      </c>
      <c r="E2628" t="s">
        <v>5117</v>
      </c>
      <c r="F2628" t="s">
        <v>10687</v>
      </c>
      <c r="G2628" s="11"/>
      <c r="H2628" s="11"/>
    </row>
    <row r="2629" spans="1:8" x14ac:dyDescent="0.2">
      <c r="A2629" t="str">
        <f t="shared" si="42"/>
        <v>RXN02Ribblesdale Unit</v>
      </c>
      <c r="B2629" t="s">
        <v>121</v>
      </c>
      <c r="C2629" t="s">
        <v>10672</v>
      </c>
      <c r="D2629" t="s">
        <v>6731</v>
      </c>
      <c r="E2629" t="s">
        <v>5117</v>
      </c>
      <c r="F2629" t="s">
        <v>10688</v>
      </c>
      <c r="G2629" s="11"/>
      <c r="H2629" s="11"/>
    </row>
    <row r="2630" spans="1:8" x14ac:dyDescent="0.2">
      <c r="A2630" t="str">
        <f t="shared" si="42"/>
        <v>RXN02Ward 10</v>
      </c>
      <c r="B2630" t="s">
        <v>121</v>
      </c>
      <c r="C2630" t="s">
        <v>10672</v>
      </c>
      <c r="D2630" t="s">
        <v>6731</v>
      </c>
      <c r="E2630" t="s">
        <v>5117</v>
      </c>
      <c r="F2630" t="s">
        <v>8361</v>
      </c>
      <c r="G2630" s="11"/>
      <c r="H2630" s="12"/>
    </row>
    <row r="2631" spans="1:8" x14ac:dyDescent="0.2">
      <c r="A2631" t="str">
        <f t="shared" si="42"/>
        <v>RXN02Ward 11</v>
      </c>
      <c r="B2631" t="s">
        <v>121</v>
      </c>
      <c r="C2631" t="s">
        <v>10672</v>
      </c>
      <c r="D2631" t="s">
        <v>6731</v>
      </c>
      <c r="E2631" t="s">
        <v>5117</v>
      </c>
      <c r="F2631" t="s">
        <v>8744</v>
      </c>
      <c r="G2631" s="11"/>
      <c r="H2631" s="11"/>
    </row>
    <row r="2632" spans="1:8" x14ac:dyDescent="0.2">
      <c r="A2632" t="str">
        <f t="shared" si="42"/>
        <v>RXN02Ward 12</v>
      </c>
      <c r="B2632" t="s">
        <v>121</v>
      </c>
      <c r="C2632" t="s">
        <v>10672</v>
      </c>
      <c r="D2632" t="s">
        <v>6731</v>
      </c>
      <c r="E2632" t="s">
        <v>5117</v>
      </c>
      <c r="F2632" t="s">
        <v>8745</v>
      </c>
      <c r="G2632" s="11"/>
      <c r="H2632" s="11"/>
    </row>
    <row r="2633" spans="1:8" x14ac:dyDescent="0.2">
      <c r="A2633" t="str">
        <f t="shared" si="42"/>
        <v>RXN02Ward 14</v>
      </c>
      <c r="B2633" t="s">
        <v>121</v>
      </c>
      <c r="C2633" t="s">
        <v>10672</v>
      </c>
      <c r="D2633" t="s">
        <v>6731</v>
      </c>
      <c r="E2633" t="s">
        <v>5117</v>
      </c>
      <c r="F2633" t="s">
        <v>8363</v>
      </c>
      <c r="G2633" s="11"/>
      <c r="H2633" s="11"/>
    </row>
    <row r="2634" spans="1:8" x14ac:dyDescent="0.2">
      <c r="A2634" t="str">
        <f t="shared" si="42"/>
        <v>RXN02Ward 15</v>
      </c>
      <c r="B2634" t="s">
        <v>121</v>
      </c>
      <c r="C2634" t="s">
        <v>10672</v>
      </c>
      <c r="D2634" t="s">
        <v>6731</v>
      </c>
      <c r="E2634" t="s">
        <v>5117</v>
      </c>
      <c r="F2634" t="s">
        <v>8364</v>
      </c>
      <c r="G2634" s="11"/>
      <c r="H2634" s="12"/>
    </row>
    <row r="2635" spans="1:8" x14ac:dyDescent="0.2">
      <c r="A2635" t="str">
        <f t="shared" si="42"/>
        <v>RXN02Ward 16</v>
      </c>
      <c r="B2635" t="s">
        <v>121</v>
      </c>
      <c r="C2635" t="s">
        <v>10672</v>
      </c>
      <c r="D2635" t="s">
        <v>6731</v>
      </c>
      <c r="E2635" t="s">
        <v>5117</v>
      </c>
      <c r="F2635" t="s">
        <v>8365</v>
      </c>
      <c r="G2635" s="11"/>
      <c r="H2635" s="11"/>
    </row>
    <row r="2636" spans="1:8" x14ac:dyDescent="0.2">
      <c r="A2636" t="str">
        <f t="shared" si="42"/>
        <v>RXN02Ward 17</v>
      </c>
      <c r="B2636" t="s">
        <v>121</v>
      </c>
      <c r="C2636" t="s">
        <v>10672</v>
      </c>
      <c r="D2636" t="s">
        <v>6731</v>
      </c>
      <c r="E2636" t="s">
        <v>5117</v>
      </c>
      <c r="F2636" t="s">
        <v>8366</v>
      </c>
      <c r="G2636" s="11"/>
      <c r="H2636" s="11"/>
    </row>
    <row r="2637" spans="1:8" x14ac:dyDescent="0.2">
      <c r="A2637" t="str">
        <f t="shared" si="42"/>
        <v>RXN02Ward 18</v>
      </c>
      <c r="B2637" t="s">
        <v>121</v>
      </c>
      <c r="C2637" t="s">
        <v>10672</v>
      </c>
      <c r="D2637" t="s">
        <v>6731</v>
      </c>
      <c r="E2637" t="s">
        <v>5117</v>
      </c>
      <c r="F2637" t="s">
        <v>8367</v>
      </c>
      <c r="G2637" s="11"/>
      <c r="H2637" s="11"/>
    </row>
    <row r="2638" spans="1:8" x14ac:dyDescent="0.2">
      <c r="A2638" t="str">
        <f t="shared" si="42"/>
        <v>RXN02Ward 20</v>
      </c>
      <c r="B2638" t="s">
        <v>121</v>
      </c>
      <c r="C2638" t="s">
        <v>10672</v>
      </c>
      <c r="D2638" t="s">
        <v>6731</v>
      </c>
      <c r="E2638" t="s">
        <v>5117</v>
      </c>
      <c r="F2638" t="s">
        <v>8837</v>
      </c>
      <c r="G2638" s="11"/>
      <c r="H2638" s="11"/>
    </row>
    <row r="2639" spans="1:8" x14ac:dyDescent="0.2">
      <c r="A2639" t="str">
        <f t="shared" si="42"/>
        <v>RXN02Ward 21</v>
      </c>
      <c r="B2639" t="s">
        <v>121</v>
      </c>
      <c r="C2639" t="s">
        <v>10672</v>
      </c>
      <c r="D2639" t="s">
        <v>6731</v>
      </c>
      <c r="E2639" t="s">
        <v>5117</v>
      </c>
      <c r="F2639" t="s">
        <v>8369</v>
      </c>
      <c r="G2639" s="11"/>
      <c r="H2639" s="11"/>
    </row>
    <row r="2640" spans="1:8" x14ac:dyDescent="0.2">
      <c r="A2640" t="str">
        <f t="shared" si="42"/>
        <v>RXN02Ward 23</v>
      </c>
      <c r="B2640" t="s">
        <v>121</v>
      </c>
      <c r="C2640" t="s">
        <v>10672</v>
      </c>
      <c r="D2640" t="s">
        <v>6731</v>
      </c>
      <c r="E2640" t="s">
        <v>5117</v>
      </c>
      <c r="F2640" t="s">
        <v>8778</v>
      </c>
      <c r="G2640" s="11"/>
      <c r="H2640" s="11"/>
    </row>
    <row r="2641" spans="1:8" x14ac:dyDescent="0.2">
      <c r="A2641" t="str">
        <f t="shared" si="42"/>
        <v>RXN02Ward 24</v>
      </c>
      <c r="B2641" t="s">
        <v>121</v>
      </c>
      <c r="C2641" t="s">
        <v>10672</v>
      </c>
      <c r="D2641" t="s">
        <v>6731</v>
      </c>
      <c r="E2641" t="s">
        <v>5117</v>
      </c>
      <c r="F2641" t="s">
        <v>8512</v>
      </c>
      <c r="G2641" s="11"/>
      <c r="H2641" s="11"/>
    </row>
    <row r="2642" spans="1:8" x14ac:dyDescent="0.2">
      <c r="A2642" t="str">
        <f t="shared" si="42"/>
        <v>RXN02Ward 25</v>
      </c>
      <c r="B2642" t="s">
        <v>121</v>
      </c>
      <c r="C2642" t="s">
        <v>10672</v>
      </c>
      <c r="D2642" t="s">
        <v>6731</v>
      </c>
      <c r="E2642" t="s">
        <v>5117</v>
      </c>
      <c r="F2642" t="s">
        <v>8779</v>
      </c>
      <c r="G2642" s="11"/>
      <c r="H2642" s="11"/>
    </row>
    <row r="2643" spans="1:8" x14ac:dyDescent="0.2">
      <c r="A2643" t="str">
        <f t="shared" si="42"/>
        <v>RXN02Ward 2a</v>
      </c>
      <c r="B2643" t="s">
        <v>121</v>
      </c>
      <c r="C2643" t="s">
        <v>10672</v>
      </c>
      <c r="D2643" t="s">
        <v>6731</v>
      </c>
      <c r="E2643" t="s">
        <v>5117</v>
      </c>
      <c r="F2643" t="s">
        <v>10689</v>
      </c>
      <c r="G2643" s="11"/>
      <c r="H2643" s="11"/>
    </row>
    <row r="2644" spans="1:8" x14ac:dyDescent="0.2">
      <c r="A2644" t="str">
        <f t="shared" si="42"/>
        <v>RXN02Ward 2b</v>
      </c>
      <c r="B2644" t="s">
        <v>121</v>
      </c>
      <c r="C2644" t="s">
        <v>10672</v>
      </c>
      <c r="D2644" t="s">
        <v>6731</v>
      </c>
      <c r="E2644" t="s">
        <v>5117</v>
      </c>
      <c r="F2644" t="s">
        <v>10690</v>
      </c>
      <c r="G2644" s="11"/>
      <c r="H2644" s="11"/>
    </row>
    <row r="2645" spans="1:8" x14ac:dyDescent="0.2">
      <c r="A2645" t="str">
        <f t="shared" si="42"/>
        <v>RXN02Ward 2c</v>
      </c>
      <c r="B2645" t="s">
        <v>121</v>
      </c>
      <c r="C2645" t="s">
        <v>10672</v>
      </c>
      <c r="D2645" t="s">
        <v>6731</v>
      </c>
      <c r="E2645" t="s">
        <v>5117</v>
      </c>
      <c r="F2645" t="s">
        <v>10691</v>
      </c>
      <c r="G2645" s="11"/>
      <c r="H2645" s="11"/>
    </row>
    <row r="2646" spans="1:8" x14ac:dyDescent="0.2">
      <c r="A2646" t="str">
        <f t="shared" si="42"/>
        <v>RXN02Ward 3</v>
      </c>
      <c r="B2646" t="s">
        <v>121</v>
      </c>
      <c r="C2646" t="s">
        <v>10672</v>
      </c>
      <c r="D2646" t="s">
        <v>6731</v>
      </c>
      <c r="E2646" t="s">
        <v>5117</v>
      </c>
      <c r="F2646" t="s">
        <v>8753</v>
      </c>
      <c r="G2646" s="11"/>
      <c r="H2646" s="11"/>
    </row>
    <row r="2647" spans="1:8" x14ac:dyDescent="0.2">
      <c r="A2647" t="str">
        <f t="shared" si="42"/>
        <v>RXN02Ward 4</v>
      </c>
      <c r="B2647" t="s">
        <v>121</v>
      </c>
      <c r="C2647" t="s">
        <v>10672</v>
      </c>
      <c r="D2647" t="s">
        <v>6731</v>
      </c>
      <c r="E2647" t="s">
        <v>5117</v>
      </c>
      <c r="F2647" t="s">
        <v>8754</v>
      </c>
      <c r="G2647" s="11"/>
      <c r="H2647" s="11"/>
    </row>
    <row r="2648" spans="1:8" x14ac:dyDescent="0.2">
      <c r="A2648" t="str">
        <f t="shared" si="42"/>
        <v>RXN02Ward 8</v>
      </c>
      <c r="B2648" t="s">
        <v>121</v>
      </c>
      <c r="C2648" t="s">
        <v>10672</v>
      </c>
      <c r="D2648" t="s">
        <v>6731</v>
      </c>
      <c r="E2648" t="s">
        <v>5117</v>
      </c>
      <c r="F2648" t="s">
        <v>8748</v>
      </c>
      <c r="G2648" s="11"/>
      <c r="H2648" s="11"/>
    </row>
    <row r="2649" spans="1:8" x14ac:dyDescent="0.2">
      <c r="A2649" t="str">
        <f t="shared" si="42"/>
        <v>RGD10ASKET CROFT</v>
      </c>
      <c r="B2649" t="s">
        <v>122</v>
      </c>
      <c r="C2649" t="s">
        <v>10692</v>
      </c>
      <c r="D2649" t="s">
        <v>1516</v>
      </c>
      <c r="E2649" t="s">
        <v>1517</v>
      </c>
      <c r="F2649" t="s">
        <v>1517</v>
      </c>
      <c r="G2649" s="11"/>
      <c r="H2649" s="11"/>
    </row>
    <row r="2650" spans="1:8" x14ac:dyDescent="0.2">
      <c r="A2650" t="str">
        <f t="shared" si="42"/>
        <v>RGDAPASKET HOUSE</v>
      </c>
      <c r="B2650" t="s">
        <v>122</v>
      </c>
      <c r="C2650" t="s">
        <v>10692</v>
      </c>
      <c r="D2650" t="s">
        <v>1518</v>
      </c>
      <c r="E2650" t="s">
        <v>1519</v>
      </c>
      <c r="F2650" t="s">
        <v>1519</v>
      </c>
      <c r="G2650" s="11"/>
      <c r="H2650" s="11"/>
    </row>
    <row r="2651" spans="1:8" x14ac:dyDescent="0.2">
      <c r="A2651" t="str">
        <f t="shared" si="42"/>
        <v>RGDBLBECKLIN WARD 1</v>
      </c>
      <c r="B2651" t="s">
        <v>122</v>
      </c>
      <c r="C2651" t="s">
        <v>10692</v>
      </c>
      <c r="D2651" t="s">
        <v>1520</v>
      </c>
      <c r="E2651" t="s">
        <v>1521</v>
      </c>
      <c r="F2651" t="s">
        <v>10693</v>
      </c>
      <c r="G2651" s="11"/>
      <c r="H2651" s="11"/>
    </row>
    <row r="2652" spans="1:8" x14ac:dyDescent="0.2">
      <c r="A2652" t="str">
        <f t="shared" si="42"/>
        <v>RGDBLBECKLIN WARD 2 CR</v>
      </c>
      <c r="B2652" t="s">
        <v>122</v>
      </c>
      <c r="C2652" t="s">
        <v>10692</v>
      </c>
      <c r="D2652" t="s">
        <v>1520</v>
      </c>
      <c r="E2652" t="s">
        <v>1521</v>
      </c>
      <c r="F2652" t="s">
        <v>10694</v>
      </c>
      <c r="G2652" s="11"/>
      <c r="H2652" s="11"/>
    </row>
    <row r="2653" spans="1:8" x14ac:dyDescent="0.2">
      <c r="A2653" t="str">
        <f t="shared" si="42"/>
        <v>RGDBLBECKLIN WARD 3</v>
      </c>
      <c r="B2653" t="s">
        <v>122</v>
      </c>
      <c r="C2653" t="s">
        <v>10692</v>
      </c>
      <c r="D2653" t="s">
        <v>1520</v>
      </c>
      <c r="E2653" t="s">
        <v>1521</v>
      </c>
      <c r="F2653" t="s">
        <v>10695</v>
      </c>
      <c r="G2653" s="11"/>
      <c r="H2653" s="11"/>
    </row>
    <row r="2654" spans="1:8" x14ac:dyDescent="0.2">
      <c r="A2654" t="str">
        <f t="shared" si="42"/>
        <v>RGDBLBECKLIN WARD 4</v>
      </c>
      <c r="B2654" t="s">
        <v>122</v>
      </c>
      <c r="C2654" t="s">
        <v>10692</v>
      </c>
      <c r="D2654" t="s">
        <v>1520</v>
      </c>
      <c r="E2654" t="s">
        <v>1521</v>
      </c>
      <c r="F2654" t="s">
        <v>10696</v>
      </c>
      <c r="G2654" s="11"/>
      <c r="H2654" s="11"/>
    </row>
    <row r="2655" spans="1:8" x14ac:dyDescent="0.2">
      <c r="A2655" t="str">
        <f t="shared" si="42"/>
        <v>RGDBLBECKLIN WARD 5</v>
      </c>
      <c r="B2655" t="s">
        <v>122</v>
      </c>
      <c r="C2655" t="s">
        <v>10692</v>
      </c>
      <c r="D2655" t="s">
        <v>1520</v>
      </c>
      <c r="E2655" t="s">
        <v>1521</v>
      </c>
      <c r="F2655" t="s">
        <v>10697</v>
      </c>
      <c r="G2655" s="11"/>
      <c r="H2655" s="11"/>
    </row>
    <row r="2656" spans="1:8" x14ac:dyDescent="0.2">
      <c r="A2656" t="str">
        <f t="shared" si="42"/>
        <v>RGDT5YORK - BLUEBELL</v>
      </c>
      <c r="B2656" t="s">
        <v>122</v>
      </c>
      <c r="C2656" t="s">
        <v>10692</v>
      </c>
      <c r="D2656" t="s">
        <v>1529</v>
      </c>
      <c r="E2656" t="s">
        <v>1530</v>
      </c>
      <c r="F2656" t="s">
        <v>10698</v>
      </c>
      <c r="G2656" s="11"/>
      <c r="H2656" s="11"/>
    </row>
    <row r="2657" spans="1:8" x14ac:dyDescent="0.2">
      <c r="A2657" t="str">
        <f t="shared" si="42"/>
        <v>RGDT5YORK - RIVERFIELDS</v>
      </c>
      <c r="B2657" t="s">
        <v>122</v>
      </c>
      <c r="C2657" t="s">
        <v>10692</v>
      </c>
      <c r="D2657" t="s">
        <v>1529</v>
      </c>
      <c r="E2657" t="s">
        <v>1530</v>
      </c>
      <c r="F2657" t="s">
        <v>10699</v>
      </c>
      <c r="G2657" s="11"/>
      <c r="H2657" s="11"/>
    </row>
    <row r="2658" spans="1:8" x14ac:dyDescent="0.2">
      <c r="A2658" t="str">
        <f t="shared" si="42"/>
        <v>RGDT5YORK - WESTERDALE</v>
      </c>
      <c r="B2658" t="s">
        <v>122</v>
      </c>
      <c r="C2658" t="s">
        <v>10692</v>
      </c>
      <c r="D2658" t="s">
        <v>1529</v>
      </c>
      <c r="E2658" t="s">
        <v>1530</v>
      </c>
      <c r="F2658" t="s">
        <v>10700</v>
      </c>
      <c r="G2658" s="11"/>
      <c r="H2658" s="11"/>
    </row>
    <row r="2659" spans="1:8" x14ac:dyDescent="0.2">
      <c r="A2659" t="str">
        <f t="shared" si="42"/>
        <v>RGD03NICPM LGI</v>
      </c>
      <c r="B2659" t="s">
        <v>122</v>
      </c>
      <c r="C2659" t="s">
        <v>10692</v>
      </c>
      <c r="D2659" t="s">
        <v>1541</v>
      </c>
      <c r="E2659" t="s">
        <v>1542</v>
      </c>
      <c r="F2659" t="s">
        <v>10701</v>
      </c>
      <c r="G2659" s="11"/>
      <c r="H2659" s="11"/>
    </row>
    <row r="2660" spans="1:8" x14ac:dyDescent="0.2">
      <c r="A2660" t="str">
        <f t="shared" si="42"/>
        <v>RGDVEYORK - MILL LODGE</v>
      </c>
      <c r="B2660" t="s">
        <v>122</v>
      </c>
      <c r="C2660" t="s">
        <v>10692</v>
      </c>
      <c r="D2660" t="s">
        <v>1553</v>
      </c>
      <c r="E2660" t="s">
        <v>1554</v>
      </c>
      <c r="F2660" t="s">
        <v>10702</v>
      </c>
      <c r="G2660" s="11"/>
      <c r="H2660" s="11"/>
    </row>
    <row r="2661" spans="1:8" x14ac:dyDescent="0.2">
      <c r="A2661" t="str">
        <f t="shared" si="42"/>
        <v>RGDABNEWSAM WARD 1 PICU</v>
      </c>
      <c r="B2661" t="s">
        <v>122</v>
      </c>
      <c r="C2661" t="s">
        <v>10692</v>
      </c>
      <c r="D2661" t="s">
        <v>1557</v>
      </c>
      <c r="E2661" t="s">
        <v>1558</v>
      </c>
      <c r="F2661" t="s">
        <v>10703</v>
      </c>
      <c r="G2661" s="11"/>
      <c r="H2661" s="11"/>
    </row>
    <row r="2662" spans="1:8" x14ac:dyDescent="0.2">
      <c r="A2662" t="str">
        <f t="shared" si="42"/>
        <v>RGDABNEWSAM WARD 2 FORENSIC</v>
      </c>
      <c r="B2662" t="s">
        <v>122</v>
      </c>
      <c r="C2662" t="s">
        <v>10692</v>
      </c>
      <c r="D2662" t="s">
        <v>1557</v>
      </c>
      <c r="E2662" t="s">
        <v>1558</v>
      </c>
      <c r="F2662" t="s">
        <v>10704</v>
      </c>
      <c r="G2662" s="11"/>
      <c r="H2662" s="11"/>
    </row>
    <row r="2663" spans="1:8" x14ac:dyDescent="0.2">
      <c r="A2663" t="str">
        <f t="shared" si="42"/>
        <v>RGDABNEWSAM WARD 2 WOMENS SERVICES</v>
      </c>
      <c r="B2663" t="s">
        <v>122</v>
      </c>
      <c r="C2663" t="s">
        <v>10692</v>
      </c>
      <c r="D2663" t="s">
        <v>1557</v>
      </c>
      <c r="E2663" t="s">
        <v>1558</v>
      </c>
      <c r="F2663" t="s">
        <v>10705</v>
      </c>
      <c r="G2663" s="11"/>
      <c r="H2663" s="11"/>
    </row>
    <row r="2664" spans="1:8" x14ac:dyDescent="0.2">
      <c r="A2664" t="str">
        <f t="shared" si="42"/>
        <v>RGDABNEWSAM WARD 3</v>
      </c>
      <c r="B2664" t="s">
        <v>122</v>
      </c>
      <c r="C2664" t="s">
        <v>10692</v>
      </c>
      <c r="D2664" t="s">
        <v>1557</v>
      </c>
      <c r="E2664" t="s">
        <v>1558</v>
      </c>
      <c r="F2664" t="s">
        <v>10706</v>
      </c>
      <c r="G2664" s="11"/>
      <c r="H2664" s="11"/>
    </row>
    <row r="2665" spans="1:8" x14ac:dyDescent="0.2">
      <c r="A2665" t="str">
        <f t="shared" si="42"/>
        <v>RGDABNEWSAM WARD 4</v>
      </c>
      <c r="B2665" t="s">
        <v>122</v>
      </c>
      <c r="C2665" t="s">
        <v>10692</v>
      </c>
      <c r="D2665" t="s">
        <v>1557</v>
      </c>
      <c r="E2665" t="s">
        <v>1558</v>
      </c>
      <c r="F2665" t="s">
        <v>10707</v>
      </c>
      <c r="G2665" s="11"/>
      <c r="H2665" s="12"/>
    </row>
    <row r="2666" spans="1:8" x14ac:dyDescent="0.2">
      <c r="A2666" t="str">
        <f t="shared" si="42"/>
        <v>RGDABNEWSAM WARD 5</v>
      </c>
      <c r="B2666" t="s">
        <v>122</v>
      </c>
      <c r="C2666" t="s">
        <v>10692</v>
      </c>
      <c r="D2666" t="s">
        <v>1557</v>
      </c>
      <c r="E2666" t="s">
        <v>1558</v>
      </c>
      <c r="F2666" t="s">
        <v>10708</v>
      </c>
      <c r="G2666" s="11"/>
      <c r="H2666" s="11"/>
    </row>
    <row r="2667" spans="1:8" x14ac:dyDescent="0.2">
      <c r="A2667" t="str">
        <f t="shared" si="42"/>
        <v>RGDABNEWSAM WARD 6 EDU</v>
      </c>
      <c r="B2667" t="s">
        <v>122</v>
      </c>
      <c r="C2667" t="s">
        <v>10692</v>
      </c>
      <c r="D2667" t="s">
        <v>1557</v>
      </c>
      <c r="E2667" t="s">
        <v>1558</v>
      </c>
      <c r="F2667" t="s">
        <v>10709</v>
      </c>
      <c r="G2667" s="11"/>
      <c r="H2667" s="11"/>
    </row>
    <row r="2668" spans="1:8" x14ac:dyDescent="0.2">
      <c r="A2668" t="str">
        <f t="shared" si="42"/>
        <v>RGDPLPARKSIDE LODGE</v>
      </c>
      <c r="B2668" t="s">
        <v>122</v>
      </c>
      <c r="C2668" t="s">
        <v>10692</v>
      </c>
      <c r="D2668" t="s">
        <v>1567</v>
      </c>
      <c r="E2668" t="s">
        <v>1568</v>
      </c>
      <c r="F2668" t="s">
        <v>1568</v>
      </c>
      <c r="G2668" s="11"/>
      <c r="H2668" s="11"/>
    </row>
    <row r="2669" spans="1:8" x14ac:dyDescent="0.2">
      <c r="A2669" t="str">
        <f t="shared" ref="A2669:A2732" si="43">CONCATENATE(D2669,F2669)</f>
        <v>RGD172 WOODLAND SQUARE</v>
      </c>
      <c r="B2669" t="s">
        <v>122</v>
      </c>
      <c r="C2669" t="s">
        <v>10692</v>
      </c>
      <c r="D2669" t="s">
        <v>1593</v>
      </c>
      <c r="E2669" t="s">
        <v>265</v>
      </c>
      <c r="F2669" t="s">
        <v>10710</v>
      </c>
      <c r="G2669" s="11"/>
      <c r="H2669" s="11"/>
    </row>
    <row r="2670" spans="1:8" x14ac:dyDescent="0.2">
      <c r="A2670" t="str">
        <f t="shared" si="43"/>
        <v>RGD173 WOODLAND SQUARE</v>
      </c>
      <c r="B2670" t="s">
        <v>122</v>
      </c>
      <c r="C2670" t="s">
        <v>10692</v>
      </c>
      <c r="D2670" t="s">
        <v>1593</v>
      </c>
      <c r="E2670" t="s">
        <v>265</v>
      </c>
      <c r="F2670" t="s">
        <v>10711</v>
      </c>
      <c r="G2670" s="11"/>
      <c r="H2670" s="11"/>
    </row>
    <row r="2671" spans="1:8" x14ac:dyDescent="0.2">
      <c r="A2671" t="str">
        <f t="shared" si="43"/>
        <v>RGD05MOTHER AND BABY THE MOUNT</v>
      </c>
      <c r="B2671" t="s">
        <v>122</v>
      </c>
      <c r="C2671" t="s">
        <v>10692</v>
      </c>
      <c r="D2671" t="s">
        <v>1600</v>
      </c>
      <c r="E2671" t="s">
        <v>702</v>
      </c>
      <c r="F2671" t="s">
        <v>10712</v>
      </c>
      <c r="G2671" s="11"/>
      <c r="H2671" s="11"/>
    </row>
    <row r="2672" spans="1:8" x14ac:dyDescent="0.2">
      <c r="A2672" t="str">
        <f t="shared" si="43"/>
        <v>RGD05THE MOUNT WARD 1 NEW (MALE)</v>
      </c>
      <c r="B2672" t="s">
        <v>122</v>
      </c>
      <c r="C2672" t="s">
        <v>10692</v>
      </c>
      <c r="D2672" t="s">
        <v>1600</v>
      </c>
      <c r="E2672" t="s">
        <v>702</v>
      </c>
      <c r="F2672" t="s">
        <v>10713</v>
      </c>
      <c r="G2672" s="11"/>
      <c r="H2672" s="11"/>
    </row>
    <row r="2673" spans="1:8" x14ac:dyDescent="0.2">
      <c r="A2673" t="str">
        <f t="shared" si="43"/>
        <v>RGD05THE MOUNT WARD 2 NEW (FEMALE)</v>
      </c>
      <c r="B2673" t="s">
        <v>122</v>
      </c>
      <c r="C2673" t="s">
        <v>10692</v>
      </c>
      <c r="D2673" t="s">
        <v>1600</v>
      </c>
      <c r="E2673" t="s">
        <v>702</v>
      </c>
      <c r="F2673" t="s">
        <v>10714</v>
      </c>
      <c r="G2673" s="11"/>
      <c r="H2673" s="11"/>
    </row>
    <row r="2674" spans="1:8" x14ac:dyDescent="0.2">
      <c r="A2674" t="str">
        <f t="shared" si="43"/>
        <v>RGD05THE MOUNT WARD 3A</v>
      </c>
      <c r="B2674" t="s">
        <v>122</v>
      </c>
      <c r="C2674" t="s">
        <v>10692</v>
      </c>
      <c r="D2674" t="s">
        <v>1600</v>
      </c>
      <c r="E2674" t="s">
        <v>702</v>
      </c>
      <c r="F2674" t="s">
        <v>10715</v>
      </c>
      <c r="G2674" s="11"/>
      <c r="H2674" s="11"/>
    </row>
    <row r="2675" spans="1:8" x14ac:dyDescent="0.2">
      <c r="A2675" t="str">
        <f t="shared" si="43"/>
        <v>RGD05THE MOUNT WARD 4A</v>
      </c>
      <c r="B2675" t="s">
        <v>122</v>
      </c>
      <c r="C2675" t="s">
        <v>10692</v>
      </c>
      <c r="D2675" t="s">
        <v>1600</v>
      </c>
      <c r="E2675" t="s">
        <v>702</v>
      </c>
      <c r="F2675" t="s">
        <v>10716</v>
      </c>
      <c r="G2675" s="11"/>
      <c r="H2675" s="11"/>
    </row>
    <row r="2676" spans="1:8" x14ac:dyDescent="0.2">
      <c r="A2676" t="str">
        <f t="shared" si="43"/>
        <v>RY622Hannah House</v>
      </c>
      <c r="B2676" t="s">
        <v>123</v>
      </c>
      <c r="C2676" t="s">
        <v>10717</v>
      </c>
      <c r="D2676" t="s">
        <v>7564</v>
      </c>
      <c r="E2676" t="s">
        <v>7565</v>
      </c>
      <c r="F2676" t="s">
        <v>10718</v>
      </c>
      <c r="G2676" s="11"/>
      <c r="H2676" s="11"/>
    </row>
    <row r="2677" spans="1:8" x14ac:dyDescent="0.2">
      <c r="A2677" t="str">
        <f t="shared" si="43"/>
        <v>RY632CAmHS in-Patient</v>
      </c>
      <c r="B2677" t="s">
        <v>123</v>
      </c>
      <c r="C2677" t="s">
        <v>10717</v>
      </c>
      <c r="D2677" t="s">
        <v>7605</v>
      </c>
      <c r="E2677" t="s">
        <v>7606</v>
      </c>
      <c r="F2677" t="s">
        <v>10719</v>
      </c>
      <c r="G2677" s="11"/>
      <c r="H2677" s="11"/>
    </row>
    <row r="2678" spans="1:8" x14ac:dyDescent="0.2">
      <c r="A2678" t="str">
        <f t="shared" si="43"/>
        <v>RY612CRU</v>
      </c>
      <c r="B2678" t="s">
        <v>123</v>
      </c>
      <c r="C2678" t="s">
        <v>10717</v>
      </c>
      <c r="D2678" t="s">
        <v>7662</v>
      </c>
      <c r="E2678" t="s">
        <v>265</v>
      </c>
      <c r="F2678" t="s">
        <v>10720</v>
      </c>
      <c r="G2678" s="11"/>
      <c r="H2678" s="11"/>
    </row>
    <row r="2679" spans="1:8" x14ac:dyDescent="0.2">
      <c r="A2679" t="str">
        <f t="shared" si="43"/>
        <v>RR819J42 Urology</v>
      </c>
      <c r="B2679" t="s">
        <v>124</v>
      </c>
      <c r="C2679" t="s">
        <v>10721</v>
      </c>
      <c r="D2679" t="s">
        <v>3113</v>
      </c>
      <c r="E2679" t="s">
        <v>10722</v>
      </c>
      <c r="F2679" t="s">
        <v>10723</v>
      </c>
      <c r="G2679" s="11"/>
      <c r="H2679" s="11"/>
    </row>
    <row r="2680" spans="1:8" x14ac:dyDescent="0.2">
      <c r="A2680" t="str">
        <f t="shared" si="43"/>
        <v>RR819J43 Short Stay Acute Urology Surgery</v>
      </c>
      <c r="B2680" t="s">
        <v>124</v>
      </c>
      <c r="C2680" t="s">
        <v>10721</v>
      </c>
      <c r="D2680" t="s">
        <v>3113</v>
      </c>
      <c r="E2680" t="s">
        <v>10722</v>
      </c>
      <c r="F2680" t="s">
        <v>10724</v>
      </c>
      <c r="G2680" s="11"/>
      <c r="H2680" s="11"/>
    </row>
    <row r="2681" spans="1:8" x14ac:dyDescent="0.2">
      <c r="A2681" t="str">
        <f t="shared" si="43"/>
        <v>RR819L22 Adult Plastic Surgery</v>
      </c>
      <c r="B2681" t="s">
        <v>124</v>
      </c>
      <c r="C2681" t="s">
        <v>10721</v>
      </c>
      <c r="D2681" t="s">
        <v>3113</v>
      </c>
      <c r="E2681" t="s">
        <v>10722</v>
      </c>
      <c r="F2681" t="s">
        <v>10725</v>
      </c>
      <c r="G2681" s="11"/>
      <c r="H2681" s="11"/>
    </row>
    <row r="2682" spans="1:8" x14ac:dyDescent="0.2">
      <c r="A2682" t="str">
        <f t="shared" si="43"/>
        <v>RR801J01 Neonatal unit</v>
      </c>
      <c r="B2682" t="s">
        <v>124</v>
      </c>
      <c r="C2682" t="s">
        <v>10721</v>
      </c>
      <c r="D2682" t="s">
        <v>3121</v>
      </c>
      <c r="E2682" t="s">
        <v>10726</v>
      </c>
      <c r="F2682" t="s">
        <v>10727</v>
      </c>
      <c r="G2682" s="11"/>
      <c r="H2682" s="11"/>
    </row>
    <row r="2683" spans="1:8" x14ac:dyDescent="0.2">
      <c r="A2683" t="str">
        <f t="shared" si="43"/>
        <v>RR801J03 Delivery Suite</v>
      </c>
      <c r="B2683" t="s">
        <v>124</v>
      </c>
      <c r="C2683" t="s">
        <v>10721</v>
      </c>
      <c r="D2683" t="s">
        <v>3121</v>
      </c>
      <c r="E2683" t="s">
        <v>10726</v>
      </c>
      <c r="F2683" t="s">
        <v>10728</v>
      </c>
      <c r="G2683" s="11"/>
      <c r="H2683" s="11"/>
    </row>
    <row r="2684" spans="1:8" x14ac:dyDescent="0.2">
      <c r="A2684" t="str">
        <f t="shared" si="43"/>
        <v>RR801J05 Obstetrics Post Natal</v>
      </c>
      <c r="B2684" t="s">
        <v>124</v>
      </c>
      <c r="C2684" t="s">
        <v>10721</v>
      </c>
      <c r="D2684" t="s">
        <v>3121</v>
      </c>
      <c r="E2684" t="s">
        <v>10726</v>
      </c>
      <c r="F2684" t="s">
        <v>10729</v>
      </c>
      <c r="G2684" s="11"/>
      <c r="H2684" s="11"/>
    </row>
    <row r="2685" spans="1:8" x14ac:dyDescent="0.2">
      <c r="A2685" t="str">
        <f t="shared" si="43"/>
        <v>RR801J07 Elderly Medicine</v>
      </c>
      <c r="B2685" t="s">
        <v>124</v>
      </c>
      <c r="C2685" t="s">
        <v>10721</v>
      </c>
      <c r="D2685" t="s">
        <v>3121</v>
      </c>
      <c r="E2685" t="s">
        <v>10726</v>
      </c>
      <c r="F2685" t="s">
        <v>10730</v>
      </c>
      <c r="G2685" s="11"/>
      <c r="H2685" s="11"/>
    </row>
    <row r="2686" spans="1:8" x14ac:dyDescent="0.2">
      <c r="A2686" t="str">
        <f t="shared" si="43"/>
        <v>RR801J08 Elderly Medicine</v>
      </c>
      <c r="B2686" t="s">
        <v>124</v>
      </c>
      <c r="C2686" t="s">
        <v>10721</v>
      </c>
      <c r="D2686" t="s">
        <v>3121</v>
      </c>
      <c r="E2686" t="s">
        <v>10726</v>
      </c>
      <c r="F2686" t="s">
        <v>10731</v>
      </c>
      <c r="G2686" s="11"/>
      <c r="H2686" s="11"/>
    </row>
    <row r="2687" spans="1:8" x14ac:dyDescent="0.2">
      <c r="A2687" t="str">
        <f t="shared" si="43"/>
        <v>RR801J14 Elderly Medicine</v>
      </c>
      <c r="B2687" t="s">
        <v>124</v>
      </c>
      <c r="C2687" t="s">
        <v>10721</v>
      </c>
      <c r="D2687" t="s">
        <v>3121</v>
      </c>
      <c r="E2687" t="s">
        <v>10726</v>
      </c>
      <c r="F2687" t="s">
        <v>10732</v>
      </c>
      <c r="G2687" s="11"/>
      <c r="H2687" s="11"/>
    </row>
    <row r="2688" spans="1:8" x14ac:dyDescent="0.2">
      <c r="A2688" t="str">
        <f t="shared" si="43"/>
        <v>RR801J15 Elderly Medicine</v>
      </c>
      <c r="B2688" t="s">
        <v>124</v>
      </c>
      <c r="C2688" t="s">
        <v>10721</v>
      </c>
      <c r="D2688" t="s">
        <v>3121</v>
      </c>
      <c r="E2688" t="s">
        <v>10726</v>
      </c>
      <c r="F2688" t="s">
        <v>10733</v>
      </c>
      <c r="G2688" s="11"/>
      <c r="H2688" s="11"/>
    </row>
    <row r="2689" spans="1:8" x14ac:dyDescent="0.2">
      <c r="A2689" t="str">
        <f t="shared" si="43"/>
        <v>RR801J17 Elderly Medicine</v>
      </c>
      <c r="B2689" t="s">
        <v>124</v>
      </c>
      <c r="C2689" t="s">
        <v>10721</v>
      </c>
      <c r="D2689" t="s">
        <v>3121</v>
      </c>
      <c r="E2689" t="s">
        <v>10726</v>
      </c>
      <c r="F2689" t="s">
        <v>10734</v>
      </c>
      <c r="G2689" s="11"/>
      <c r="H2689" s="11"/>
    </row>
    <row r="2690" spans="1:8" x14ac:dyDescent="0.2">
      <c r="A2690" t="str">
        <f t="shared" si="43"/>
        <v>RR801J19 General Medicine</v>
      </c>
      <c r="B2690" t="s">
        <v>124</v>
      </c>
      <c r="C2690" t="s">
        <v>10721</v>
      </c>
      <c r="D2690" t="s">
        <v>3121</v>
      </c>
      <c r="E2690" t="s">
        <v>10726</v>
      </c>
      <c r="F2690" t="s">
        <v>10735</v>
      </c>
      <c r="G2690" s="11"/>
      <c r="H2690" s="11"/>
    </row>
    <row r="2691" spans="1:8" x14ac:dyDescent="0.2">
      <c r="A2691" t="str">
        <f t="shared" si="43"/>
        <v>RR801J20 Infection &amp; Travel Med</v>
      </c>
      <c r="B2691" t="s">
        <v>124</v>
      </c>
      <c r="C2691" t="s">
        <v>10721</v>
      </c>
      <c r="D2691" t="s">
        <v>3121</v>
      </c>
      <c r="E2691" t="s">
        <v>10726</v>
      </c>
      <c r="F2691" t="s">
        <v>10736</v>
      </c>
      <c r="G2691" s="11"/>
      <c r="H2691" s="11"/>
    </row>
    <row r="2692" spans="1:8" x14ac:dyDescent="0.2">
      <c r="A2692" t="str">
        <f t="shared" si="43"/>
        <v>RR801J21 General Medicine</v>
      </c>
      <c r="B2692" t="s">
        <v>124</v>
      </c>
      <c r="C2692" t="s">
        <v>10721</v>
      </c>
      <c r="D2692" t="s">
        <v>3121</v>
      </c>
      <c r="E2692" t="s">
        <v>10726</v>
      </c>
      <c r="F2692" t="s">
        <v>10737</v>
      </c>
      <c r="G2692" s="11"/>
      <c r="H2692" s="11"/>
    </row>
    <row r="2693" spans="1:8" x14ac:dyDescent="0.2">
      <c r="A2693" t="str">
        <f t="shared" si="43"/>
        <v>RR801J24 Benign Gynaecology</v>
      </c>
      <c r="B2693" t="s">
        <v>124</v>
      </c>
      <c r="C2693" t="s">
        <v>10721</v>
      </c>
      <c r="D2693" t="s">
        <v>3121</v>
      </c>
      <c r="E2693" t="s">
        <v>10726</v>
      </c>
      <c r="F2693" t="s">
        <v>10738</v>
      </c>
      <c r="G2693" s="11"/>
      <c r="H2693" s="13"/>
    </row>
    <row r="2694" spans="1:8" x14ac:dyDescent="0.2">
      <c r="A2694" t="str">
        <f t="shared" si="43"/>
        <v>RR801J26 Acute Medicine Admissions</v>
      </c>
      <c r="B2694" t="s">
        <v>124</v>
      </c>
      <c r="C2694" t="s">
        <v>10721</v>
      </c>
      <c r="D2694" t="s">
        <v>3121</v>
      </c>
      <c r="E2694" t="s">
        <v>10726</v>
      </c>
      <c r="F2694" t="s">
        <v>10739</v>
      </c>
      <c r="G2694" s="11"/>
      <c r="H2694" s="12"/>
    </row>
    <row r="2695" spans="1:8" x14ac:dyDescent="0.2">
      <c r="A2695" t="str">
        <f t="shared" si="43"/>
        <v>RR801J27 Acute Medicine Admissions</v>
      </c>
      <c r="B2695" t="s">
        <v>124</v>
      </c>
      <c r="C2695" t="s">
        <v>10721</v>
      </c>
      <c r="D2695" t="s">
        <v>3121</v>
      </c>
      <c r="E2695" t="s">
        <v>10726</v>
      </c>
      <c r="F2695" t="s">
        <v>10740</v>
      </c>
      <c r="G2695" s="11"/>
      <c r="H2695" s="12"/>
    </row>
    <row r="2696" spans="1:8" x14ac:dyDescent="0.2">
      <c r="A2696" t="str">
        <f t="shared" si="43"/>
        <v>RR801J28 Elderly Medicine Admissions</v>
      </c>
      <c r="B2696" t="s">
        <v>124</v>
      </c>
      <c r="C2696" t="s">
        <v>10721</v>
      </c>
      <c r="D2696" t="s">
        <v>3121</v>
      </c>
      <c r="E2696" t="s">
        <v>10726</v>
      </c>
      <c r="F2696" t="s">
        <v>10741</v>
      </c>
      <c r="G2696" s="11"/>
      <c r="H2696" s="12"/>
    </row>
    <row r="2697" spans="1:8" x14ac:dyDescent="0.2">
      <c r="A2697" t="str">
        <f t="shared" si="43"/>
        <v>RR801J29 Elderly Medicine Admissions</v>
      </c>
      <c r="B2697" t="s">
        <v>124</v>
      </c>
      <c r="C2697" t="s">
        <v>10721</v>
      </c>
      <c r="D2697" t="s">
        <v>3121</v>
      </c>
      <c r="E2697" t="s">
        <v>10726</v>
      </c>
      <c r="F2697" t="s">
        <v>10742</v>
      </c>
      <c r="G2697" s="11"/>
      <c r="H2697" s="12"/>
    </row>
    <row r="2698" spans="1:8" x14ac:dyDescent="0.2">
      <c r="A2698" t="str">
        <f t="shared" si="43"/>
        <v>RR801J84 Thoracic Surgery</v>
      </c>
      <c r="B2698" t="s">
        <v>124</v>
      </c>
      <c r="C2698" t="s">
        <v>10721</v>
      </c>
      <c r="D2698" t="s">
        <v>3121</v>
      </c>
      <c r="E2698" t="s">
        <v>10726</v>
      </c>
      <c r="F2698" t="s">
        <v>10743</v>
      </c>
      <c r="G2698" s="11"/>
      <c r="H2698" s="12"/>
    </row>
    <row r="2699" spans="1:8" x14ac:dyDescent="0.2">
      <c r="A2699" t="str">
        <f t="shared" si="43"/>
        <v>RR801J88 Haematology In-patients</v>
      </c>
      <c r="B2699" t="s">
        <v>124</v>
      </c>
      <c r="C2699" t="s">
        <v>10721</v>
      </c>
      <c r="D2699" t="s">
        <v>3121</v>
      </c>
      <c r="E2699" t="s">
        <v>10726</v>
      </c>
      <c r="F2699" t="s">
        <v>10744</v>
      </c>
      <c r="G2699" s="11"/>
      <c r="H2699" s="12"/>
    </row>
    <row r="2700" spans="1:8" x14ac:dyDescent="0.2">
      <c r="A2700" t="str">
        <f t="shared" si="43"/>
        <v>RR801J89 Haematology In-patients</v>
      </c>
      <c r="B2700" t="s">
        <v>124</v>
      </c>
      <c r="C2700" t="s">
        <v>10721</v>
      </c>
      <c r="D2700" t="s">
        <v>3121</v>
      </c>
      <c r="E2700" t="s">
        <v>10726</v>
      </c>
      <c r="F2700" t="s">
        <v>10745</v>
      </c>
      <c r="G2700" s="11"/>
      <c r="H2700" s="12"/>
    </row>
    <row r="2701" spans="1:8" x14ac:dyDescent="0.2">
      <c r="A2701" t="str">
        <f t="shared" si="43"/>
        <v>RR801J93 NSO In-Patients</v>
      </c>
      <c r="B2701" t="s">
        <v>124</v>
      </c>
      <c r="C2701" t="s">
        <v>10721</v>
      </c>
      <c r="D2701" t="s">
        <v>3121</v>
      </c>
      <c r="E2701" t="s">
        <v>10726</v>
      </c>
      <c r="F2701" t="s">
        <v>10746</v>
      </c>
      <c r="G2701" s="11"/>
      <c r="H2701" s="12"/>
    </row>
    <row r="2702" spans="1:8" x14ac:dyDescent="0.2">
      <c r="A2702" t="str">
        <f t="shared" si="43"/>
        <v>RR801J94 NSO Young Adult</v>
      </c>
      <c r="B2702" t="s">
        <v>124</v>
      </c>
      <c r="C2702" t="s">
        <v>10721</v>
      </c>
      <c r="D2702" t="s">
        <v>3121</v>
      </c>
      <c r="E2702" t="s">
        <v>10726</v>
      </c>
      <c r="F2702" t="s">
        <v>10747</v>
      </c>
      <c r="G2702" s="11"/>
      <c r="H2702" s="12"/>
    </row>
    <row r="2703" spans="1:8" x14ac:dyDescent="0.2">
      <c r="A2703" t="str">
        <f t="shared" si="43"/>
        <v>RR801J96 NSO In-patients</v>
      </c>
      <c r="B2703" t="s">
        <v>124</v>
      </c>
      <c r="C2703" t="s">
        <v>10721</v>
      </c>
      <c r="D2703" t="s">
        <v>3121</v>
      </c>
      <c r="E2703" t="s">
        <v>10726</v>
      </c>
      <c r="F2703" t="s">
        <v>10748</v>
      </c>
      <c r="G2703" s="11"/>
      <c r="H2703" s="12"/>
    </row>
    <row r="2704" spans="1:8" x14ac:dyDescent="0.2">
      <c r="A2704" t="str">
        <f t="shared" si="43"/>
        <v>RR801J97 NSO In-patients</v>
      </c>
      <c r="B2704" t="s">
        <v>124</v>
      </c>
      <c r="C2704" t="s">
        <v>10721</v>
      </c>
      <c r="D2704" t="s">
        <v>3121</v>
      </c>
      <c r="E2704" t="s">
        <v>10726</v>
      </c>
      <c r="F2704" t="s">
        <v>10749</v>
      </c>
      <c r="G2704" s="11"/>
      <c r="H2704" s="12"/>
    </row>
    <row r="2705" spans="1:8" x14ac:dyDescent="0.2">
      <c r="A2705" t="str">
        <f t="shared" si="43"/>
        <v>RR801J98 Gynae Oncology Surgery</v>
      </c>
      <c r="B2705" t="s">
        <v>124</v>
      </c>
      <c r="C2705" t="s">
        <v>10721</v>
      </c>
      <c r="D2705" t="s">
        <v>3121</v>
      </c>
      <c r="E2705" t="s">
        <v>10726</v>
      </c>
      <c r="F2705" t="s">
        <v>10750</v>
      </c>
      <c r="G2705" s="11"/>
      <c r="H2705" s="12"/>
    </row>
    <row r="2706" spans="1:8" x14ac:dyDescent="0.2">
      <c r="A2706" t="str">
        <f t="shared" si="43"/>
        <v>RR801L08 Plastic Surg/Trauma HDU</v>
      </c>
      <c r="B2706" t="s">
        <v>124</v>
      </c>
      <c r="C2706" t="s">
        <v>10721</v>
      </c>
      <c r="D2706" t="s">
        <v>3121</v>
      </c>
      <c r="E2706" t="s">
        <v>10726</v>
      </c>
      <c r="F2706" t="s">
        <v>10751</v>
      </c>
      <c r="G2706" s="11"/>
      <c r="H2706" s="11"/>
    </row>
    <row r="2707" spans="1:8" x14ac:dyDescent="0.2">
      <c r="A2707" t="str">
        <f t="shared" si="43"/>
        <v>RR801L12 Stroke Rehabilitation</v>
      </c>
      <c r="B2707" t="s">
        <v>124</v>
      </c>
      <c r="C2707" t="s">
        <v>10721</v>
      </c>
      <c r="D2707" t="s">
        <v>3121</v>
      </c>
      <c r="E2707" t="s">
        <v>10726</v>
      </c>
      <c r="F2707" t="s">
        <v>10752</v>
      </c>
      <c r="G2707" s="11"/>
      <c r="H2707" s="12"/>
    </row>
    <row r="2708" spans="1:8" x14ac:dyDescent="0.2">
      <c r="A2708" t="str">
        <f t="shared" si="43"/>
        <v>RR801L17 Neurology</v>
      </c>
      <c r="B2708" t="s">
        <v>124</v>
      </c>
      <c r="C2708" t="s">
        <v>10721</v>
      </c>
      <c r="D2708" t="s">
        <v>3121</v>
      </c>
      <c r="E2708" t="s">
        <v>10726</v>
      </c>
      <c r="F2708" t="s">
        <v>10753</v>
      </c>
      <c r="G2708" s="11"/>
      <c r="H2708" s="12"/>
    </row>
    <row r="2709" spans="1:8" x14ac:dyDescent="0.2">
      <c r="A2709" t="str">
        <f t="shared" si="43"/>
        <v>RR801L21 Stroke Ward &amp; HASU</v>
      </c>
      <c r="B2709" t="s">
        <v>124</v>
      </c>
      <c r="C2709" t="s">
        <v>10721</v>
      </c>
      <c r="D2709" t="s">
        <v>3121</v>
      </c>
      <c r="E2709" t="s">
        <v>10726</v>
      </c>
      <c r="F2709" t="s">
        <v>10754</v>
      </c>
      <c r="G2709" s="11"/>
      <c r="H2709" s="12"/>
    </row>
    <row r="2710" spans="1:8" x14ac:dyDescent="0.2">
      <c r="A2710" t="str">
        <f t="shared" si="43"/>
        <v>RR801L23 ENT/Maxillo-Facial</v>
      </c>
      <c r="B2710" t="s">
        <v>124</v>
      </c>
      <c r="C2710" t="s">
        <v>10721</v>
      </c>
      <c r="D2710" t="s">
        <v>3121</v>
      </c>
      <c r="E2710" t="s">
        <v>10726</v>
      </c>
      <c r="F2710" t="s">
        <v>10755</v>
      </c>
      <c r="G2710" s="11"/>
      <c r="H2710" s="12"/>
    </row>
    <row r="2711" spans="1:8" x14ac:dyDescent="0.2">
      <c r="A2711" t="str">
        <f t="shared" si="43"/>
        <v>RR801L24 Neuro Cranial&amp;Ortho Spine</v>
      </c>
      <c r="B2711" t="s">
        <v>124</v>
      </c>
      <c r="C2711" t="s">
        <v>10721</v>
      </c>
      <c r="D2711" t="s">
        <v>3121</v>
      </c>
      <c r="E2711" t="s">
        <v>10726</v>
      </c>
      <c r="F2711" t="s">
        <v>10756</v>
      </c>
      <c r="G2711" s="11"/>
      <c r="H2711" s="12"/>
    </row>
    <row r="2712" spans="1:8" x14ac:dyDescent="0.2">
      <c r="A2712" t="str">
        <f t="shared" si="43"/>
        <v>RR801L25 Neuro Cranial&amp;Ortho Spine</v>
      </c>
      <c r="B2712" t="s">
        <v>124</v>
      </c>
      <c r="C2712" t="s">
        <v>10721</v>
      </c>
      <c r="D2712" t="s">
        <v>3121</v>
      </c>
      <c r="E2712" t="s">
        <v>10726</v>
      </c>
      <c r="F2712" t="s">
        <v>10757</v>
      </c>
      <c r="G2712" s="11"/>
      <c r="H2712" s="12"/>
    </row>
    <row r="2713" spans="1:8" x14ac:dyDescent="0.2">
      <c r="A2713" t="str">
        <f t="shared" si="43"/>
        <v>RR801L28 Surgical Day Unit</v>
      </c>
      <c r="B2713" t="s">
        <v>124</v>
      </c>
      <c r="C2713" t="s">
        <v>10721</v>
      </c>
      <c r="D2713" t="s">
        <v>3121</v>
      </c>
      <c r="E2713" t="s">
        <v>10726</v>
      </c>
      <c r="F2713" t="s">
        <v>10758</v>
      </c>
      <c r="G2713" s="11"/>
      <c r="H2713" s="12"/>
    </row>
    <row r="2714" spans="1:8" x14ac:dyDescent="0.2">
      <c r="A2714" t="str">
        <f t="shared" si="43"/>
        <v>RR801L34 Trauma &amp; Orthopaedics</v>
      </c>
      <c r="B2714" t="s">
        <v>124</v>
      </c>
      <c r="C2714" t="s">
        <v>10721</v>
      </c>
      <c r="D2714" t="s">
        <v>3121</v>
      </c>
      <c r="E2714" t="s">
        <v>10726</v>
      </c>
      <c r="F2714" t="s">
        <v>10759</v>
      </c>
      <c r="G2714" s="11"/>
      <c r="H2714" s="12"/>
    </row>
    <row r="2715" spans="1:8" x14ac:dyDescent="0.2">
      <c r="A2715" t="str">
        <f t="shared" si="43"/>
        <v>RR801L37 Trauma &amp; Orthopaedics</v>
      </c>
      <c r="B2715" t="s">
        <v>124</v>
      </c>
      <c r="C2715" t="s">
        <v>10721</v>
      </c>
      <c r="D2715" t="s">
        <v>3121</v>
      </c>
      <c r="E2715" t="s">
        <v>10726</v>
      </c>
      <c r="F2715" t="s">
        <v>10760</v>
      </c>
      <c r="G2715" s="11"/>
      <c r="H2715" s="12"/>
    </row>
    <row r="2716" spans="1:8" x14ac:dyDescent="0.2">
      <c r="A2716" t="str">
        <f t="shared" si="43"/>
        <v>RR801L43 Neonatal</v>
      </c>
      <c r="B2716" t="s">
        <v>124</v>
      </c>
      <c r="C2716" t="s">
        <v>10721</v>
      </c>
      <c r="D2716" t="s">
        <v>3121</v>
      </c>
      <c r="E2716" t="s">
        <v>10726</v>
      </c>
      <c r="F2716" t="s">
        <v>10761</v>
      </c>
      <c r="G2716" s="11"/>
      <c r="H2716" s="12"/>
    </row>
    <row r="2717" spans="1:8" x14ac:dyDescent="0.2">
      <c r="A2717" t="str">
        <f t="shared" si="43"/>
        <v>RR801L44 Obstetrics</v>
      </c>
      <c r="B2717" t="s">
        <v>124</v>
      </c>
      <c r="C2717" t="s">
        <v>10721</v>
      </c>
      <c r="D2717" t="s">
        <v>3121</v>
      </c>
      <c r="E2717" t="s">
        <v>10726</v>
      </c>
      <c r="F2717" t="s">
        <v>10762</v>
      </c>
      <c r="G2717" s="11"/>
      <c r="H2717" s="12"/>
    </row>
    <row r="2718" spans="1:8" x14ac:dyDescent="0.2">
      <c r="A2718" t="str">
        <f t="shared" si="43"/>
        <v>RR801L50 Childrens Hepat, Gastro &amp; Neph</v>
      </c>
      <c r="B2718" t="s">
        <v>124</v>
      </c>
      <c r="C2718" t="s">
        <v>10721</v>
      </c>
      <c r="D2718" t="s">
        <v>3121</v>
      </c>
      <c r="E2718" t="s">
        <v>10726</v>
      </c>
      <c r="F2718" t="s">
        <v>10763</v>
      </c>
      <c r="G2718" s="11" t="s">
        <v>10857</v>
      </c>
      <c r="H2718" s="12">
        <v>43819</v>
      </c>
    </row>
    <row r="2719" spans="1:8" x14ac:dyDescent="0.2">
      <c r="A2719" t="str">
        <f t="shared" si="43"/>
        <v>RR813C01 Neuro Rehabilitation</v>
      </c>
      <c r="B2719" t="s">
        <v>124</v>
      </c>
      <c r="C2719" t="s">
        <v>10721</v>
      </c>
      <c r="D2719" t="s">
        <v>3129</v>
      </c>
      <c r="E2719" t="s">
        <v>10764</v>
      </c>
      <c r="F2719" t="s">
        <v>10765</v>
      </c>
      <c r="G2719" s="11"/>
      <c r="H2719" s="12"/>
    </row>
    <row r="2720" spans="1:8" x14ac:dyDescent="0.2">
      <c r="A2720" t="str">
        <f t="shared" si="43"/>
        <v>RR813C02 Dermatology/Rheumatology</v>
      </c>
      <c r="B2720" t="s">
        <v>124</v>
      </c>
      <c r="C2720" t="s">
        <v>10721</v>
      </c>
      <c r="D2720" t="s">
        <v>3129</v>
      </c>
      <c r="E2720" t="s">
        <v>10764</v>
      </c>
      <c r="F2720" t="s">
        <v>10766</v>
      </c>
      <c r="G2720" s="11"/>
      <c r="H2720" s="12"/>
    </row>
    <row r="2721" spans="1:8" x14ac:dyDescent="0.2">
      <c r="A2721" t="str">
        <f t="shared" si="43"/>
        <v>RR813C03 Elective Orthopaedics</v>
      </c>
      <c r="B2721" t="s">
        <v>124</v>
      </c>
      <c r="C2721" t="s">
        <v>10721</v>
      </c>
      <c r="D2721" t="s">
        <v>3129</v>
      </c>
      <c r="E2721" t="s">
        <v>10764</v>
      </c>
      <c r="F2721" t="s">
        <v>10767</v>
      </c>
      <c r="G2721" s="11"/>
      <c r="H2721" s="12"/>
    </row>
    <row r="2722" spans="1:8" x14ac:dyDescent="0.2">
      <c r="A2722" t="str">
        <f t="shared" si="43"/>
        <v>RR813J04 Obstetrics Ante-natal Ward</v>
      </c>
      <c r="B2722" t="s">
        <v>124</v>
      </c>
      <c r="C2722" t="s">
        <v>10721</v>
      </c>
      <c r="D2722" t="s">
        <v>3129</v>
      </c>
      <c r="E2722" t="s">
        <v>10764</v>
      </c>
      <c r="F2722" t="s">
        <v>10768</v>
      </c>
      <c r="G2722" s="11" t="s">
        <v>10857</v>
      </c>
      <c r="H2722" s="12">
        <v>43819</v>
      </c>
    </row>
    <row r="2723" spans="1:8" x14ac:dyDescent="0.2">
      <c r="A2723" t="str">
        <f t="shared" si="43"/>
        <v>RR813J06 Cystic Fibrosis</v>
      </c>
      <c r="B2723" t="s">
        <v>124</v>
      </c>
      <c r="C2723" t="s">
        <v>10721</v>
      </c>
      <c r="D2723" t="s">
        <v>3129</v>
      </c>
      <c r="E2723" t="s">
        <v>10764</v>
      </c>
      <c r="F2723" t="s">
        <v>10769</v>
      </c>
      <c r="G2723" s="11"/>
      <c r="H2723" s="12"/>
    </row>
    <row r="2724" spans="1:8" x14ac:dyDescent="0.2">
      <c r="A2724" t="str">
        <f t="shared" si="43"/>
        <v>RR813J09 Respiratory Medicine</v>
      </c>
      <c r="B2724" t="s">
        <v>124</v>
      </c>
      <c r="C2724" t="s">
        <v>10721</v>
      </c>
      <c r="D2724" t="s">
        <v>3129</v>
      </c>
      <c r="E2724" t="s">
        <v>10764</v>
      </c>
      <c r="F2724" t="s">
        <v>10770</v>
      </c>
      <c r="G2724" s="11"/>
      <c r="H2724" s="12"/>
    </row>
    <row r="2725" spans="1:8" x14ac:dyDescent="0.2">
      <c r="A2725" t="str">
        <f t="shared" si="43"/>
        <v>RR813J10 Respiratory Medicine</v>
      </c>
      <c r="B2725" t="s">
        <v>124</v>
      </c>
      <c r="C2725" t="s">
        <v>10721</v>
      </c>
      <c r="D2725" t="s">
        <v>3129</v>
      </c>
      <c r="E2725" t="s">
        <v>10764</v>
      </c>
      <c r="F2725" t="s">
        <v>10771</v>
      </c>
      <c r="G2725" s="11"/>
      <c r="H2725" s="12"/>
    </row>
    <row r="2726" spans="1:8" x14ac:dyDescent="0.2">
      <c r="A2726" t="str">
        <f t="shared" si="43"/>
        <v>RR813J12 Respiratory Medicine</v>
      </c>
      <c r="B2726" t="s">
        <v>124</v>
      </c>
      <c r="C2726" t="s">
        <v>10721</v>
      </c>
      <c r="D2726" t="s">
        <v>3129</v>
      </c>
      <c r="E2726" t="s">
        <v>10764</v>
      </c>
      <c r="F2726" t="s">
        <v>10772</v>
      </c>
      <c r="G2726" s="11"/>
      <c r="H2726" s="12"/>
    </row>
    <row r="2727" spans="1:8" x14ac:dyDescent="0.2">
      <c r="A2727" t="str">
        <f t="shared" si="43"/>
        <v>RR813J23 Breast Ward</v>
      </c>
      <c r="B2727" t="s">
        <v>124</v>
      </c>
      <c r="C2727" t="s">
        <v>10721</v>
      </c>
      <c r="D2727" t="s">
        <v>3129</v>
      </c>
      <c r="E2727" t="s">
        <v>10764</v>
      </c>
      <c r="F2727" t="s">
        <v>10773</v>
      </c>
      <c r="G2727" s="11"/>
      <c r="H2727" s="12"/>
    </row>
    <row r="2728" spans="1:8" x14ac:dyDescent="0.2">
      <c r="A2728" t="str">
        <f t="shared" si="43"/>
        <v>RR813J44 General Surgery</v>
      </c>
      <c r="B2728" t="s">
        <v>124</v>
      </c>
      <c r="C2728" t="s">
        <v>10721</v>
      </c>
      <c r="D2728" t="s">
        <v>3129</v>
      </c>
      <c r="E2728" t="s">
        <v>10764</v>
      </c>
      <c r="F2728" t="s">
        <v>10774</v>
      </c>
      <c r="G2728" s="11"/>
      <c r="H2728" s="12"/>
    </row>
    <row r="2729" spans="1:8" x14ac:dyDescent="0.2">
      <c r="A2729" t="str">
        <f t="shared" si="43"/>
        <v>RR813J45 General Surgery</v>
      </c>
      <c r="B2729" t="s">
        <v>124</v>
      </c>
      <c r="C2729" t="s">
        <v>10721</v>
      </c>
      <c r="D2729" t="s">
        <v>3129</v>
      </c>
      <c r="E2729" t="s">
        <v>10764</v>
      </c>
      <c r="F2729" t="s">
        <v>10775</v>
      </c>
      <c r="G2729" s="11"/>
      <c r="H2729" s="12"/>
    </row>
    <row r="2730" spans="1:8" x14ac:dyDescent="0.2">
      <c r="A2730" t="str">
        <f t="shared" si="43"/>
        <v>RR813J46 Acute General Surgery</v>
      </c>
      <c r="B2730" t="s">
        <v>124</v>
      </c>
      <c r="C2730" t="s">
        <v>10721</v>
      </c>
      <c r="D2730" t="s">
        <v>3129</v>
      </c>
      <c r="E2730" t="s">
        <v>10764</v>
      </c>
      <c r="F2730" t="s">
        <v>10776</v>
      </c>
      <c r="G2730" s="11"/>
      <c r="H2730" s="12"/>
    </row>
    <row r="2731" spans="1:8" x14ac:dyDescent="0.2">
      <c r="A2731" t="str">
        <f t="shared" si="43"/>
        <v>RR813J47 Acute General Surgery</v>
      </c>
      <c r="B2731" t="s">
        <v>124</v>
      </c>
      <c r="C2731" t="s">
        <v>10721</v>
      </c>
      <c r="D2731" t="s">
        <v>3129</v>
      </c>
      <c r="E2731" t="s">
        <v>10764</v>
      </c>
      <c r="F2731" t="s">
        <v>10777</v>
      </c>
      <c r="G2731" s="11"/>
      <c r="H2731" s="12"/>
    </row>
    <row r="2732" spans="1:8" x14ac:dyDescent="0.2">
      <c r="A2732" t="str">
        <f t="shared" si="43"/>
        <v>RR813J49 Renal In-patient/Transplant</v>
      </c>
      <c r="B2732" t="s">
        <v>124</v>
      </c>
      <c r="C2732" t="s">
        <v>10721</v>
      </c>
      <c r="D2732" t="s">
        <v>3129</v>
      </c>
      <c r="E2732" t="s">
        <v>10764</v>
      </c>
      <c r="F2732" t="s">
        <v>10778</v>
      </c>
      <c r="G2732" s="11"/>
      <c r="H2732" s="12"/>
    </row>
    <row r="2733" spans="1:8" x14ac:dyDescent="0.2">
      <c r="A2733" t="str">
        <f t="shared" ref="A2733:A2796" si="44">CONCATENATE(D2733,F2733)</f>
        <v>RR813J50 Renal In-patient/Transplant</v>
      </c>
      <c r="B2733" t="s">
        <v>124</v>
      </c>
      <c r="C2733" t="s">
        <v>10721</v>
      </c>
      <c r="D2733" t="s">
        <v>3129</v>
      </c>
      <c r="E2733" t="s">
        <v>10764</v>
      </c>
      <c r="F2733" t="s">
        <v>10779</v>
      </c>
      <c r="G2733" s="11"/>
      <c r="H2733" s="12"/>
    </row>
    <row r="2734" spans="1:8" x14ac:dyDescent="0.2">
      <c r="A2734" t="str">
        <f t="shared" si="44"/>
        <v>RR813J54 Intensive Care Unit</v>
      </c>
      <c r="B2734" t="s">
        <v>124</v>
      </c>
      <c r="C2734" t="s">
        <v>10721</v>
      </c>
      <c r="D2734" t="s">
        <v>3129</v>
      </c>
      <c r="E2734" t="s">
        <v>10764</v>
      </c>
      <c r="F2734" t="s">
        <v>10780</v>
      </c>
      <c r="G2734" s="11"/>
      <c r="H2734" s="12"/>
    </row>
    <row r="2735" spans="1:8" x14ac:dyDescent="0.2">
      <c r="A2735" t="str">
        <f t="shared" si="44"/>
        <v>RR813J81 High Dependancy Unit</v>
      </c>
      <c r="B2735" t="s">
        <v>124</v>
      </c>
      <c r="C2735" t="s">
        <v>10721</v>
      </c>
      <c r="D2735" t="s">
        <v>3129</v>
      </c>
      <c r="E2735" t="s">
        <v>10764</v>
      </c>
      <c r="F2735" t="s">
        <v>10781</v>
      </c>
      <c r="G2735" s="11"/>
      <c r="H2735" s="12"/>
    </row>
    <row r="2736" spans="1:8" x14ac:dyDescent="0.2">
      <c r="A2736" t="str">
        <f t="shared" si="44"/>
        <v>RR813J82 HBP &amp; Upper Gastro Intest</v>
      </c>
      <c r="B2736" t="s">
        <v>124</v>
      </c>
      <c r="C2736" t="s">
        <v>10721</v>
      </c>
      <c r="D2736" t="s">
        <v>3129</v>
      </c>
      <c r="E2736" t="s">
        <v>10764</v>
      </c>
      <c r="F2736" t="s">
        <v>10782</v>
      </c>
      <c r="G2736" s="11"/>
      <c r="H2736" s="12"/>
    </row>
    <row r="2737" spans="1:8" x14ac:dyDescent="0.2">
      <c r="A2737" t="str">
        <f t="shared" si="44"/>
        <v>RR813J83 Liver Unit</v>
      </c>
      <c r="B2737" t="s">
        <v>124</v>
      </c>
      <c r="C2737" t="s">
        <v>10721</v>
      </c>
      <c r="D2737" t="s">
        <v>3129</v>
      </c>
      <c r="E2737" t="s">
        <v>10764</v>
      </c>
      <c r="F2737" t="s">
        <v>10783</v>
      </c>
      <c r="G2737" s="11"/>
      <c r="H2737" s="12"/>
    </row>
    <row r="2738" spans="1:8" x14ac:dyDescent="0.2">
      <c r="A2738" t="str">
        <f t="shared" si="44"/>
        <v>RR813J91 Gastroenterology Ward</v>
      </c>
      <c r="B2738" t="s">
        <v>124</v>
      </c>
      <c r="C2738" t="s">
        <v>10721</v>
      </c>
      <c r="D2738" t="s">
        <v>3129</v>
      </c>
      <c r="E2738" t="s">
        <v>10764</v>
      </c>
      <c r="F2738" t="s">
        <v>10784</v>
      </c>
      <c r="G2738" s="11"/>
      <c r="H2738" s="12"/>
    </row>
    <row r="2739" spans="1:8" x14ac:dyDescent="0.2">
      <c r="A2739" t="str">
        <f t="shared" si="44"/>
        <v>RR813J92 Gastroenterology Ward</v>
      </c>
      <c r="B2739" t="s">
        <v>124</v>
      </c>
      <c r="C2739" t="s">
        <v>10721</v>
      </c>
      <c r="D2739" t="s">
        <v>3129</v>
      </c>
      <c r="E2739" t="s">
        <v>10764</v>
      </c>
      <c r="F2739" t="s">
        <v>10785</v>
      </c>
      <c r="G2739" s="11"/>
      <c r="H2739" s="12"/>
    </row>
    <row r="2740" spans="1:8" x14ac:dyDescent="0.2">
      <c r="A2740" t="str">
        <f t="shared" si="44"/>
        <v>RR813JTC Transitional Care</v>
      </c>
      <c r="B2740" t="s">
        <v>124</v>
      </c>
      <c r="C2740" t="s">
        <v>10721</v>
      </c>
      <c r="D2740" t="s">
        <v>3129</v>
      </c>
      <c r="E2740" t="s">
        <v>10764</v>
      </c>
      <c r="F2740" t="s">
        <v>10786</v>
      </c>
      <c r="G2740" s="11"/>
      <c r="H2740" s="12"/>
    </row>
    <row r="2741" spans="1:8" x14ac:dyDescent="0.2">
      <c r="A2741" t="str">
        <f t="shared" si="44"/>
        <v>RR813L03 General Intensive Care</v>
      </c>
      <c r="B2741" t="s">
        <v>124</v>
      </c>
      <c r="C2741" t="s">
        <v>10721</v>
      </c>
      <c r="D2741" t="s">
        <v>3129</v>
      </c>
      <c r="E2741" t="s">
        <v>10764</v>
      </c>
      <c r="F2741" t="s">
        <v>10787</v>
      </c>
      <c r="G2741" s="11"/>
      <c r="H2741" s="12"/>
    </row>
    <row r="2742" spans="1:8" x14ac:dyDescent="0.2">
      <c r="A2742" t="str">
        <f t="shared" si="44"/>
        <v>RR813L04 Cardiac ICU</v>
      </c>
      <c r="B2742" t="s">
        <v>124</v>
      </c>
      <c r="C2742" t="s">
        <v>10721</v>
      </c>
      <c r="D2742" t="s">
        <v>3129</v>
      </c>
      <c r="E2742" t="s">
        <v>10764</v>
      </c>
      <c r="F2742" t="s">
        <v>10788</v>
      </c>
      <c r="G2742" s="11"/>
      <c r="H2742" s="12"/>
    </row>
    <row r="2743" spans="1:8" x14ac:dyDescent="0.2">
      <c r="A2743" t="str">
        <f t="shared" si="44"/>
        <v>RR813L06 Neuro Intensive Care</v>
      </c>
      <c r="B2743" t="s">
        <v>124</v>
      </c>
      <c r="C2743" t="s">
        <v>10721</v>
      </c>
      <c r="D2743" t="s">
        <v>3129</v>
      </c>
      <c r="E2743" t="s">
        <v>10764</v>
      </c>
      <c r="F2743" t="s">
        <v>10789</v>
      </c>
      <c r="G2743" s="11"/>
      <c r="H2743" s="12"/>
    </row>
    <row r="2744" spans="1:8" x14ac:dyDescent="0.2">
      <c r="A2744" t="str">
        <f t="shared" si="44"/>
        <v>RR813L09 Childrens Medicine</v>
      </c>
      <c r="B2744" t="s">
        <v>124</v>
      </c>
      <c r="C2744" t="s">
        <v>10721</v>
      </c>
      <c r="D2744" t="s">
        <v>3129</v>
      </c>
      <c r="E2744" t="s">
        <v>10764</v>
      </c>
      <c r="F2744" t="s">
        <v>10790</v>
      </c>
      <c r="G2744" s="11"/>
      <c r="H2744" s="12"/>
    </row>
    <row r="2745" spans="1:8" x14ac:dyDescent="0.2">
      <c r="A2745" t="str">
        <f t="shared" si="44"/>
        <v>RR813L10 Major Trauma</v>
      </c>
      <c r="B2745" t="s">
        <v>124</v>
      </c>
      <c r="C2745" t="s">
        <v>10721</v>
      </c>
      <c r="D2745" t="s">
        <v>3129</v>
      </c>
      <c r="E2745" t="s">
        <v>10764</v>
      </c>
      <c r="F2745" t="s">
        <v>10791</v>
      </c>
      <c r="G2745" s="11"/>
      <c r="H2745" s="12"/>
    </row>
    <row r="2746" spans="1:8" x14ac:dyDescent="0.2">
      <c r="A2746" t="str">
        <f t="shared" si="44"/>
        <v>RR813L14 Cardiology Day Case Ward</v>
      </c>
      <c r="B2746" t="s">
        <v>124</v>
      </c>
      <c r="C2746" t="s">
        <v>10721</v>
      </c>
      <c r="D2746" t="s">
        <v>3129</v>
      </c>
      <c r="E2746" t="s">
        <v>10764</v>
      </c>
      <c r="F2746" t="s">
        <v>10792</v>
      </c>
      <c r="G2746" s="11"/>
      <c r="H2746" s="12"/>
    </row>
    <row r="2747" spans="1:8" x14ac:dyDescent="0.2">
      <c r="A2747" t="str">
        <f t="shared" si="44"/>
        <v>RR813L15 Vascular Ward</v>
      </c>
      <c r="B2747" t="s">
        <v>124</v>
      </c>
      <c r="C2747" t="s">
        <v>10721</v>
      </c>
      <c r="D2747" t="s">
        <v>3129</v>
      </c>
      <c r="E2747" t="s">
        <v>10764</v>
      </c>
      <c r="F2747" t="s">
        <v>10793</v>
      </c>
      <c r="G2747" s="11"/>
      <c r="H2747" s="12"/>
    </row>
    <row r="2748" spans="1:8" x14ac:dyDescent="0.2">
      <c r="A2748" t="str">
        <f t="shared" si="44"/>
        <v>RR813L16 Cardiac Surgery/Vascular</v>
      </c>
      <c r="B2748" t="s">
        <v>124</v>
      </c>
      <c r="C2748" t="s">
        <v>10721</v>
      </c>
      <c r="D2748" t="s">
        <v>3129</v>
      </c>
      <c r="E2748" t="s">
        <v>10764</v>
      </c>
      <c r="F2748" t="s">
        <v>10794</v>
      </c>
      <c r="G2748" s="11"/>
      <c r="H2748" s="12"/>
    </row>
    <row r="2749" spans="1:8" x14ac:dyDescent="0.2">
      <c r="A2749" t="str">
        <f t="shared" si="44"/>
        <v>RR813L18 Cardiology Ward</v>
      </c>
      <c r="B2749" t="s">
        <v>124</v>
      </c>
      <c r="C2749" t="s">
        <v>10721</v>
      </c>
      <c r="D2749" t="s">
        <v>3129</v>
      </c>
      <c r="E2749" t="s">
        <v>10764</v>
      </c>
      <c r="F2749" t="s">
        <v>10795</v>
      </c>
      <c r="G2749" s="11"/>
      <c r="H2749" s="12"/>
    </row>
    <row r="2750" spans="1:8" x14ac:dyDescent="0.2">
      <c r="A2750" t="str">
        <f t="shared" si="44"/>
        <v>RR813L19 Cardiology Admission Ward</v>
      </c>
      <c r="B2750" t="s">
        <v>124</v>
      </c>
      <c r="C2750" t="s">
        <v>10721</v>
      </c>
      <c r="D2750" t="s">
        <v>3129</v>
      </c>
      <c r="E2750" t="s">
        <v>10764</v>
      </c>
      <c r="F2750" t="s">
        <v>10796</v>
      </c>
      <c r="G2750" s="11"/>
      <c r="H2750" s="12"/>
    </row>
    <row r="2751" spans="1:8" x14ac:dyDescent="0.2">
      <c r="A2751" t="str">
        <f t="shared" si="44"/>
        <v>RR813L20 Coronary Care</v>
      </c>
      <c r="B2751" t="s">
        <v>124</v>
      </c>
      <c r="C2751" t="s">
        <v>10721</v>
      </c>
      <c r="D2751" t="s">
        <v>3129</v>
      </c>
      <c r="E2751" t="s">
        <v>10764</v>
      </c>
      <c r="F2751" t="s">
        <v>10797</v>
      </c>
      <c r="G2751" s="11"/>
      <c r="H2751" s="12"/>
    </row>
    <row r="2752" spans="1:8" x14ac:dyDescent="0.2">
      <c r="A2752" t="str">
        <f t="shared" si="44"/>
        <v>RR813L30 Childrens Respiratory (CF)</v>
      </c>
      <c r="B2752" t="s">
        <v>124</v>
      </c>
      <c r="C2752" t="s">
        <v>10721</v>
      </c>
      <c r="D2752" t="s">
        <v>3129</v>
      </c>
      <c r="E2752" t="s">
        <v>10764</v>
      </c>
      <c r="F2752" t="s">
        <v>10798</v>
      </c>
      <c r="G2752" s="11"/>
      <c r="H2752" s="12"/>
    </row>
    <row r="2753" spans="1:8" x14ac:dyDescent="0.2">
      <c r="A2753" t="str">
        <f t="shared" si="44"/>
        <v>RR813L31 Childrens Onc/Haem</v>
      </c>
      <c r="B2753" t="s">
        <v>124</v>
      </c>
      <c r="C2753" t="s">
        <v>10721</v>
      </c>
      <c r="D2753" t="s">
        <v>3129</v>
      </c>
      <c r="E2753" t="s">
        <v>10764</v>
      </c>
      <c r="F2753" t="s">
        <v>10799</v>
      </c>
      <c r="G2753" s="11" t="s">
        <v>8593</v>
      </c>
      <c r="H2753" s="12">
        <v>43735</v>
      </c>
    </row>
    <row r="2754" spans="1:8" x14ac:dyDescent="0.2">
      <c r="A2754" t="str">
        <f t="shared" si="44"/>
        <v>RR813L35 Trauma &amp; Orthopaedics</v>
      </c>
      <c r="B2754" t="s">
        <v>124</v>
      </c>
      <c r="C2754" t="s">
        <v>10721</v>
      </c>
      <c r="D2754" t="s">
        <v>3129</v>
      </c>
      <c r="E2754" t="s">
        <v>10764</v>
      </c>
      <c r="F2754" t="s">
        <v>10800</v>
      </c>
      <c r="G2754" s="11"/>
      <c r="H2754" s="12"/>
    </row>
    <row r="2755" spans="1:8" x14ac:dyDescent="0.2">
      <c r="A2755" t="str">
        <f t="shared" si="44"/>
        <v>RR813L36 Obstetrics</v>
      </c>
      <c r="B2755" t="s">
        <v>124</v>
      </c>
      <c r="C2755" t="s">
        <v>10721</v>
      </c>
      <c r="D2755" t="s">
        <v>3129</v>
      </c>
      <c r="E2755" t="s">
        <v>10764</v>
      </c>
      <c r="F2755" t="s">
        <v>10801</v>
      </c>
      <c r="G2755" s="11"/>
      <c r="H2755" s="12"/>
    </row>
    <row r="2756" spans="1:8" x14ac:dyDescent="0.2">
      <c r="A2756" t="str">
        <f t="shared" si="44"/>
        <v>RR813L40 Childrens Medicine</v>
      </c>
      <c r="B2756" t="s">
        <v>124</v>
      </c>
      <c r="C2756" t="s">
        <v>10721</v>
      </c>
      <c r="D2756" t="s">
        <v>3129</v>
      </c>
      <c r="E2756" t="s">
        <v>10764</v>
      </c>
      <c r="F2756" t="s">
        <v>10802</v>
      </c>
      <c r="G2756" s="11"/>
      <c r="H2756" s="12"/>
    </row>
    <row r="2757" spans="1:8" x14ac:dyDescent="0.2">
      <c r="A2757" t="str">
        <f t="shared" si="44"/>
        <v>RR813L41 Childrens Speciality Surgery</v>
      </c>
      <c r="B2757" t="s">
        <v>124</v>
      </c>
      <c r="C2757" t="s">
        <v>10721</v>
      </c>
      <c r="D2757" t="s">
        <v>3129</v>
      </c>
      <c r="E2757" t="s">
        <v>10764</v>
      </c>
      <c r="F2757" t="s">
        <v>10803</v>
      </c>
      <c r="G2757" s="11"/>
      <c r="H2757" s="12"/>
    </row>
    <row r="2758" spans="1:8" x14ac:dyDescent="0.2">
      <c r="A2758" t="str">
        <f t="shared" si="44"/>
        <v>RR813L42 Childrens Surgery</v>
      </c>
      <c r="B2758" t="s">
        <v>124</v>
      </c>
      <c r="C2758" t="s">
        <v>10721</v>
      </c>
      <c r="D2758" t="s">
        <v>3129</v>
      </c>
      <c r="E2758" t="s">
        <v>10764</v>
      </c>
      <c r="F2758" t="s">
        <v>10804</v>
      </c>
      <c r="G2758" s="11"/>
      <c r="H2758" s="12"/>
    </row>
    <row r="2759" spans="1:8" x14ac:dyDescent="0.2">
      <c r="A2759" t="str">
        <f t="shared" si="44"/>
        <v>RR813L45 Delivery Suite</v>
      </c>
      <c r="B2759" t="s">
        <v>124</v>
      </c>
      <c r="C2759" t="s">
        <v>10721</v>
      </c>
      <c r="D2759" t="s">
        <v>3129</v>
      </c>
      <c r="E2759" t="s">
        <v>10764</v>
      </c>
      <c r="F2759" t="s">
        <v>10805</v>
      </c>
      <c r="G2759" s="11"/>
      <c r="H2759" s="12"/>
    </row>
    <row r="2760" spans="1:8" x14ac:dyDescent="0.2">
      <c r="A2760" t="str">
        <f t="shared" si="44"/>
        <v>RR813L47 Childrens Intensive Care</v>
      </c>
      <c r="B2760" t="s">
        <v>124</v>
      </c>
      <c r="C2760" t="s">
        <v>10721</v>
      </c>
      <c r="D2760" t="s">
        <v>3129</v>
      </c>
      <c r="E2760" t="s">
        <v>10764</v>
      </c>
      <c r="F2760" t="s">
        <v>10806</v>
      </c>
      <c r="G2760" s="11"/>
      <c r="H2760" s="12"/>
    </row>
    <row r="2761" spans="1:8" x14ac:dyDescent="0.2">
      <c r="A2761" t="str">
        <f t="shared" si="44"/>
        <v>RR813L48H Childrens HDU</v>
      </c>
      <c r="B2761" t="s">
        <v>124</v>
      </c>
      <c r="C2761" t="s">
        <v>10721</v>
      </c>
      <c r="D2761" t="s">
        <v>3129</v>
      </c>
      <c r="E2761" t="s">
        <v>10764</v>
      </c>
      <c r="F2761" t="s">
        <v>10807</v>
      </c>
      <c r="G2761" s="11"/>
      <c r="H2761" s="12"/>
    </row>
    <row r="2762" spans="1:8" x14ac:dyDescent="0.2">
      <c r="A2762" t="str">
        <f t="shared" si="44"/>
        <v>RR813L51 Childrens Cardiac Surgery</v>
      </c>
      <c r="B2762" t="s">
        <v>124</v>
      </c>
      <c r="C2762" t="s">
        <v>10721</v>
      </c>
      <c r="D2762" t="s">
        <v>3129</v>
      </c>
      <c r="E2762" t="s">
        <v>10764</v>
      </c>
      <c r="F2762" t="s">
        <v>10808</v>
      </c>
      <c r="G2762" s="11"/>
      <c r="H2762" s="12"/>
    </row>
    <row r="2763" spans="1:8" x14ac:dyDescent="0.2">
      <c r="A2763" t="str">
        <f t="shared" si="44"/>
        <v>RR813L52 Childrens Neurosciences</v>
      </c>
      <c r="B2763" t="s">
        <v>124</v>
      </c>
      <c r="C2763" t="s">
        <v>10721</v>
      </c>
      <c r="D2763" t="s">
        <v>3129</v>
      </c>
      <c r="E2763" t="s">
        <v>10764</v>
      </c>
      <c r="F2763" t="s">
        <v>10809</v>
      </c>
      <c r="G2763" s="11"/>
      <c r="H2763" s="12"/>
    </row>
    <row r="2764" spans="1:8" x14ac:dyDescent="0.2">
      <c r="A2764" t="str">
        <f t="shared" si="44"/>
        <v>RR813W01 Day Surgery Unit</v>
      </c>
      <c r="B2764" t="s">
        <v>124</v>
      </c>
      <c r="C2764" t="s">
        <v>10721</v>
      </c>
      <c r="D2764" t="s">
        <v>3129</v>
      </c>
      <c r="E2764" t="s">
        <v>10764</v>
      </c>
      <c r="F2764" t="s">
        <v>10810</v>
      </c>
      <c r="G2764" s="11"/>
      <c r="H2764" s="11"/>
    </row>
    <row r="2765" spans="1:8" x14ac:dyDescent="0.2">
      <c r="A2765" t="str">
        <f t="shared" si="44"/>
        <v>RR807JDWD David Beevers Day Unit</v>
      </c>
      <c r="B2765" t="s">
        <v>124</v>
      </c>
      <c r="C2765" t="s">
        <v>10721</v>
      </c>
      <c r="D2765" t="s">
        <v>3131</v>
      </c>
      <c r="E2765" t="s">
        <v>10811</v>
      </c>
      <c r="F2765" t="s">
        <v>10812</v>
      </c>
      <c r="G2765" s="11"/>
      <c r="H2765" s="11"/>
    </row>
    <row r="2766" spans="1:8" x14ac:dyDescent="0.2">
      <c r="A2766" t="str">
        <f t="shared" si="44"/>
        <v>RT5FM3 Rubicon Close</v>
      </c>
      <c r="B2766" t="s">
        <v>125</v>
      </c>
      <c r="C2766" t="s">
        <v>10813</v>
      </c>
      <c r="D2766" t="s">
        <v>3439</v>
      </c>
      <c r="E2766" t="s">
        <v>10814</v>
      </c>
      <c r="F2766" t="s">
        <v>10814</v>
      </c>
      <c r="G2766" s="11"/>
      <c r="H2766" s="11"/>
    </row>
    <row r="2767" spans="1:8" x14ac:dyDescent="0.2">
      <c r="A2767" t="str">
        <f t="shared" si="44"/>
        <v>RT521Belvoir Unit</v>
      </c>
      <c r="B2767" t="s">
        <v>125</v>
      </c>
      <c r="C2767" t="s">
        <v>10813</v>
      </c>
      <c r="D2767" t="s">
        <v>3447</v>
      </c>
      <c r="E2767" t="s">
        <v>3448</v>
      </c>
      <c r="F2767" t="s">
        <v>10815</v>
      </c>
      <c r="G2767" s="11"/>
      <c r="H2767" s="11"/>
    </row>
    <row r="2768" spans="1:8" x14ac:dyDescent="0.2">
      <c r="A2768" t="str">
        <f t="shared" si="44"/>
        <v>RT505BC Kirby</v>
      </c>
      <c r="B2768" t="s">
        <v>125</v>
      </c>
      <c r="C2768" t="s">
        <v>10813</v>
      </c>
      <c r="D2768" t="s">
        <v>3449</v>
      </c>
      <c r="E2768" t="s">
        <v>10816</v>
      </c>
      <c r="F2768" t="s">
        <v>10817</v>
      </c>
      <c r="G2768" s="11"/>
      <c r="H2768" s="11"/>
    </row>
    <row r="2769" spans="1:8" x14ac:dyDescent="0.2">
      <c r="A2769" t="str">
        <f t="shared" si="44"/>
        <v>RT505BC Welford</v>
      </c>
      <c r="B2769" t="s">
        <v>125</v>
      </c>
      <c r="C2769" t="s">
        <v>10813</v>
      </c>
      <c r="D2769" t="s">
        <v>3449</v>
      </c>
      <c r="E2769" t="s">
        <v>10816</v>
      </c>
      <c r="F2769" t="s">
        <v>10818</v>
      </c>
      <c r="G2769" s="11"/>
      <c r="H2769" s="11"/>
    </row>
    <row r="2770" spans="1:8" x14ac:dyDescent="0.2">
      <c r="A2770" t="str">
        <f t="shared" si="44"/>
        <v>RT505Langley</v>
      </c>
      <c r="B2770" t="s">
        <v>125</v>
      </c>
      <c r="C2770" t="s">
        <v>10813</v>
      </c>
      <c r="D2770" t="s">
        <v>3449</v>
      </c>
      <c r="E2770" t="s">
        <v>10816</v>
      </c>
      <c r="F2770" t="s">
        <v>10173</v>
      </c>
      <c r="G2770" s="11"/>
      <c r="H2770" s="11"/>
    </row>
    <row r="2771" spans="1:8" x14ac:dyDescent="0.2">
      <c r="A2771" t="str">
        <f t="shared" si="44"/>
        <v>RT5PECV Ellistown 2</v>
      </c>
      <c r="B2771" t="s">
        <v>125</v>
      </c>
      <c r="C2771" t="s">
        <v>10813</v>
      </c>
      <c r="D2771" t="s">
        <v>3529</v>
      </c>
      <c r="E2771" t="s">
        <v>3530</v>
      </c>
      <c r="F2771" t="s">
        <v>10819</v>
      </c>
      <c r="G2771" s="11"/>
      <c r="H2771" s="11"/>
    </row>
    <row r="2772" spans="1:8" x14ac:dyDescent="0.2">
      <c r="A2772" t="str">
        <f t="shared" si="44"/>
        <v>RT5PECV Snibston 1</v>
      </c>
      <c r="B2772" t="s">
        <v>125</v>
      </c>
      <c r="C2772" t="s">
        <v>10813</v>
      </c>
      <c r="D2772" t="s">
        <v>3529</v>
      </c>
      <c r="E2772" t="s">
        <v>3530</v>
      </c>
      <c r="F2772" t="s">
        <v>10820</v>
      </c>
      <c r="G2772" s="11"/>
      <c r="H2772" s="11"/>
    </row>
    <row r="2773" spans="1:8" x14ac:dyDescent="0.2">
      <c r="A2773" t="str">
        <f t="shared" si="44"/>
        <v>RT5KTCB Beechwood</v>
      </c>
      <c r="B2773" t="s">
        <v>125</v>
      </c>
      <c r="C2773" t="s">
        <v>10813</v>
      </c>
      <c r="D2773" t="s">
        <v>3561</v>
      </c>
      <c r="E2773" t="s">
        <v>10821</v>
      </c>
      <c r="F2773" t="s">
        <v>10822</v>
      </c>
      <c r="G2773" s="11"/>
      <c r="H2773" s="11"/>
    </row>
    <row r="2774" spans="1:8" x14ac:dyDescent="0.2">
      <c r="A2774" t="str">
        <f t="shared" si="44"/>
        <v>RT5KTCB Clarendon</v>
      </c>
      <c r="B2774" t="s">
        <v>125</v>
      </c>
      <c r="C2774" t="s">
        <v>10813</v>
      </c>
      <c r="D2774" t="s">
        <v>3561</v>
      </c>
      <c r="E2774" t="s">
        <v>10821</v>
      </c>
      <c r="F2774" t="s">
        <v>10823</v>
      </c>
      <c r="G2774" s="11"/>
      <c r="H2774" s="11"/>
    </row>
    <row r="2775" spans="1:8" x14ac:dyDescent="0.2">
      <c r="A2775" t="str">
        <f t="shared" si="44"/>
        <v>RT5KTEC Coleman</v>
      </c>
      <c r="B2775" t="s">
        <v>125</v>
      </c>
      <c r="C2775" t="s">
        <v>10813</v>
      </c>
      <c r="D2775" t="s">
        <v>3561</v>
      </c>
      <c r="E2775" t="s">
        <v>10821</v>
      </c>
      <c r="F2775" t="s">
        <v>10824</v>
      </c>
      <c r="G2775" s="11"/>
      <c r="H2775" s="12"/>
    </row>
    <row r="2776" spans="1:8" x14ac:dyDescent="0.2">
      <c r="A2776" t="str">
        <f t="shared" si="44"/>
        <v>RT5KTEC Gwendolen</v>
      </c>
      <c r="B2776" t="s">
        <v>125</v>
      </c>
      <c r="C2776" t="s">
        <v>10813</v>
      </c>
      <c r="D2776" t="s">
        <v>3561</v>
      </c>
      <c r="E2776" t="s">
        <v>10821</v>
      </c>
      <c r="F2776" t="s">
        <v>10825</v>
      </c>
      <c r="G2776" s="11"/>
      <c r="H2776" s="12"/>
    </row>
    <row r="2777" spans="1:8" x14ac:dyDescent="0.2">
      <c r="A2777" t="str">
        <f t="shared" si="44"/>
        <v>RT5PHFP General</v>
      </c>
      <c r="B2777" t="s">
        <v>125</v>
      </c>
      <c r="C2777" t="s">
        <v>10813</v>
      </c>
      <c r="D2777" t="s">
        <v>3567</v>
      </c>
      <c r="E2777" t="s">
        <v>3568</v>
      </c>
      <c r="F2777" t="s">
        <v>10826</v>
      </c>
      <c r="G2777" s="11"/>
      <c r="H2777" s="12"/>
    </row>
    <row r="2778" spans="1:8" x14ac:dyDescent="0.2">
      <c r="A2778" t="str">
        <f t="shared" si="44"/>
        <v>RT5CDThe Gillivers</v>
      </c>
      <c r="B2778" t="s">
        <v>125</v>
      </c>
      <c r="C2778" t="s">
        <v>10813</v>
      </c>
      <c r="D2778" t="s">
        <v>3581</v>
      </c>
      <c r="E2778" t="s">
        <v>10827</v>
      </c>
      <c r="F2778" t="s">
        <v>10828</v>
      </c>
      <c r="G2778" s="11"/>
      <c r="H2778" s="12"/>
    </row>
    <row r="2779" spans="1:8" x14ac:dyDescent="0.2">
      <c r="A2779" t="str">
        <f t="shared" si="44"/>
        <v>RT5YFHB East Ward</v>
      </c>
      <c r="B2779" t="s">
        <v>125</v>
      </c>
      <c r="C2779" t="s">
        <v>10813</v>
      </c>
      <c r="D2779" t="s">
        <v>3589</v>
      </c>
      <c r="E2779" t="s">
        <v>3590</v>
      </c>
      <c r="F2779" t="s">
        <v>10829</v>
      </c>
      <c r="G2779" s="11"/>
      <c r="H2779" s="12"/>
    </row>
    <row r="2780" spans="1:8" x14ac:dyDescent="0.2">
      <c r="A2780" t="str">
        <f t="shared" si="44"/>
        <v>RT5YFHB North Ward</v>
      </c>
      <c r="B2780" t="s">
        <v>125</v>
      </c>
      <c r="C2780" t="s">
        <v>10813</v>
      </c>
      <c r="D2780" t="s">
        <v>3589</v>
      </c>
      <c r="E2780" t="s">
        <v>3590</v>
      </c>
      <c r="F2780" t="s">
        <v>10830</v>
      </c>
      <c r="G2780" s="11"/>
      <c r="H2780" s="12"/>
    </row>
    <row r="2781" spans="1:8" x14ac:dyDescent="0.2">
      <c r="A2781" t="str">
        <f t="shared" si="44"/>
        <v>RT5KWGriffin Female PICU</v>
      </c>
      <c r="B2781" t="s">
        <v>125</v>
      </c>
      <c r="C2781" t="s">
        <v>10813</v>
      </c>
      <c r="D2781" t="s">
        <v>3591</v>
      </c>
      <c r="E2781" t="s">
        <v>10831</v>
      </c>
      <c r="F2781" t="s">
        <v>10832</v>
      </c>
      <c r="G2781" s="11"/>
      <c r="H2781" s="12"/>
    </row>
    <row r="2782" spans="1:8" x14ac:dyDescent="0.2">
      <c r="A2782" t="str">
        <f t="shared" si="44"/>
        <v>RT5KWHP Phoenix</v>
      </c>
      <c r="B2782" t="s">
        <v>125</v>
      </c>
      <c r="C2782" t="s">
        <v>10813</v>
      </c>
      <c r="D2782" t="s">
        <v>3591</v>
      </c>
      <c r="E2782" t="s">
        <v>10831</v>
      </c>
      <c r="F2782" t="s">
        <v>10833</v>
      </c>
      <c r="G2782" s="11" t="s">
        <v>10899</v>
      </c>
      <c r="H2782" s="12">
        <v>43781</v>
      </c>
    </row>
    <row r="2783" spans="1:8" x14ac:dyDescent="0.2">
      <c r="A2783" t="str">
        <f t="shared" si="44"/>
        <v>RT5PDLough Swithland</v>
      </c>
      <c r="B2783" t="s">
        <v>125</v>
      </c>
      <c r="C2783" t="s">
        <v>10813</v>
      </c>
      <c r="D2783" t="s">
        <v>3672</v>
      </c>
      <c r="E2783" t="s">
        <v>3673</v>
      </c>
      <c r="F2783" t="s">
        <v>10834</v>
      </c>
      <c r="G2783" s="11" t="s">
        <v>10901</v>
      </c>
      <c r="H2783" s="12">
        <v>43766</v>
      </c>
    </row>
    <row r="2784" spans="1:8" x14ac:dyDescent="0.2">
      <c r="A2784" t="str">
        <f t="shared" si="44"/>
        <v>RT5PAMM Dalgliesh</v>
      </c>
      <c r="B2784" t="s">
        <v>125</v>
      </c>
      <c r="C2784" t="s">
        <v>10813</v>
      </c>
      <c r="D2784" t="s">
        <v>3678</v>
      </c>
      <c r="E2784" t="s">
        <v>3679</v>
      </c>
      <c r="F2784" t="s">
        <v>10835</v>
      </c>
      <c r="G2784" s="11" t="s">
        <v>10901</v>
      </c>
      <c r="H2784" s="11">
        <v>43766</v>
      </c>
    </row>
    <row r="2785" spans="1:8" x14ac:dyDescent="0.2">
      <c r="A2785" t="str">
        <f t="shared" si="44"/>
        <v>RT5FAML Mill Lodge (New Site)</v>
      </c>
      <c r="B2785" t="s">
        <v>125</v>
      </c>
      <c r="C2785" t="s">
        <v>10813</v>
      </c>
      <c r="D2785" t="s">
        <v>3756</v>
      </c>
      <c r="E2785" t="s">
        <v>10836</v>
      </c>
      <c r="F2785" t="s">
        <v>10837</v>
      </c>
      <c r="G2785" s="11" t="s">
        <v>10901</v>
      </c>
      <c r="H2785" s="11">
        <v>43766</v>
      </c>
    </row>
    <row r="2786" spans="1:8" x14ac:dyDescent="0.2">
      <c r="A2786" t="str">
        <f t="shared" si="44"/>
        <v>RT5PCRutland</v>
      </c>
      <c r="B2786" t="s">
        <v>125</v>
      </c>
      <c r="C2786" t="s">
        <v>10813</v>
      </c>
      <c r="D2786" t="s">
        <v>3802</v>
      </c>
      <c r="E2786" t="s">
        <v>3803</v>
      </c>
      <c r="F2786" t="s">
        <v>10838</v>
      </c>
      <c r="G2786" s="11" t="s">
        <v>10901</v>
      </c>
      <c r="H2786" s="12">
        <v>43766</v>
      </c>
    </row>
    <row r="2787" spans="1:8" x14ac:dyDescent="0.2">
      <c r="A2787" t="str">
        <f t="shared" si="44"/>
        <v>RT5YLSL Ward 1 Stroke</v>
      </c>
      <c r="B2787" t="s">
        <v>125</v>
      </c>
      <c r="C2787" t="s">
        <v>10813</v>
      </c>
      <c r="D2787" t="s">
        <v>3824</v>
      </c>
      <c r="E2787" t="s">
        <v>10839</v>
      </c>
      <c r="F2787" t="s">
        <v>10840</v>
      </c>
      <c r="G2787" s="11" t="s">
        <v>10902</v>
      </c>
      <c r="H2787" s="11">
        <v>43766</v>
      </c>
    </row>
    <row r="2788" spans="1:8" x14ac:dyDescent="0.2">
      <c r="A2788" t="str">
        <f t="shared" si="44"/>
        <v>RT5YLSL Ward 3</v>
      </c>
      <c r="B2788" t="s">
        <v>125</v>
      </c>
      <c r="C2788" t="s">
        <v>10813</v>
      </c>
      <c r="D2788" t="s">
        <v>3824</v>
      </c>
      <c r="E2788" t="s">
        <v>10839</v>
      </c>
      <c r="F2788" t="s">
        <v>10841</v>
      </c>
      <c r="G2788" s="11" t="s">
        <v>10901</v>
      </c>
      <c r="H2788" s="11">
        <v>43766</v>
      </c>
    </row>
    <row r="2789" spans="1:8" x14ac:dyDescent="0.2">
      <c r="A2789" t="str">
        <f t="shared" si="44"/>
        <v>RT5KESH Skye Wing</v>
      </c>
      <c r="B2789" t="s">
        <v>125</v>
      </c>
      <c r="C2789" t="s">
        <v>10813</v>
      </c>
      <c r="D2789" t="s">
        <v>3827</v>
      </c>
      <c r="E2789" t="s">
        <v>10842</v>
      </c>
      <c r="F2789" t="s">
        <v>10843</v>
      </c>
      <c r="G2789" s="11" t="s">
        <v>10901</v>
      </c>
      <c r="H2789" s="11">
        <v>43766</v>
      </c>
    </row>
    <row r="2790" spans="1:8" x14ac:dyDescent="0.2">
      <c r="A2790" t="str">
        <f t="shared" si="44"/>
        <v>RT5NHAgnes Unit</v>
      </c>
      <c r="B2790" t="s">
        <v>125</v>
      </c>
      <c r="C2790" t="s">
        <v>10813</v>
      </c>
      <c r="D2790" t="s">
        <v>3833</v>
      </c>
      <c r="E2790" t="s">
        <v>3834</v>
      </c>
      <c r="F2790" t="s">
        <v>10844</v>
      </c>
      <c r="G2790" s="11" t="s">
        <v>10901</v>
      </c>
      <c r="H2790" s="12">
        <v>43766</v>
      </c>
    </row>
    <row r="2791" spans="1:8" x14ac:dyDescent="0.2">
      <c r="A2791" t="str">
        <f t="shared" si="44"/>
        <v>RT5KFAshby</v>
      </c>
      <c r="B2791" t="s">
        <v>125</v>
      </c>
      <c r="C2791" t="s">
        <v>10813</v>
      </c>
      <c r="D2791" t="s">
        <v>3835</v>
      </c>
      <c r="E2791" t="s">
        <v>3836</v>
      </c>
      <c r="F2791" t="s">
        <v>10845</v>
      </c>
      <c r="G2791" s="11" t="s">
        <v>10901</v>
      </c>
      <c r="H2791" s="12">
        <v>43766</v>
      </c>
    </row>
    <row r="2792" spans="1:8" x14ac:dyDescent="0.2">
      <c r="A2792" t="str">
        <f t="shared" si="44"/>
        <v>RT5KFAston</v>
      </c>
      <c r="B2792" t="s">
        <v>125</v>
      </c>
      <c r="C2792" t="s">
        <v>10813</v>
      </c>
      <c r="D2792" t="s">
        <v>3835</v>
      </c>
      <c r="E2792" t="s">
        <v>3836</v>
      </c>
      <c r="F2792" t="s">
        <v>9518</v>
      </c>
      <c r="G2792" s="11" t="s">
        <v>10901</v>
      </c>
      <c r="H2792" s="12">
        <v>43766</v>
      </c>
    </row>
    <row r="2793" spans="1:8" x14ac:dyDescent="0.2">
      <c r="A2793" t="str">
        <f t="shared" si="44"/>
        <v>RT5KFBeaumont</v>
      </c>
      <c r="B2793" t="s">
        <v>125</v>
      </c>
      <c r="C2793" t="s">
        <v>10813</v>
      </c>
      <c r="D2793" t="s">
        <v>3835</v>
      </c>
      <c r="E2793" t="s">
        <v>3836</v>
      </c>
      <c r="F2793" t="s">
        <v>10846</v>
      </c>
      <c r="G2793" s="11" t="s">
        <v>10901</v>
      </c>
      <c r="H2793" s="12">
        <v>43766</v>
      </c>
    </row>
    <row r="2794" spans="1:8" x14ac:dyDescent="0.2">
      <c r="A2794" t="str">
        <f t="shared" si="44"/>
        <v>RT5KFBosworth</v>
      </c>
      <c r="B2794" t="s">
        <v>125</v>
      </c>
      <c r="C2794" t="s">
        <v>10813</v>
      </c>
      <c r="D2794" t="s">
        <v>3835</v>
      </c>
      <c r="E2794" t="s">
        <v>3836</v>
      </c>
      <c r="F2794" t="s">
        <v>10847</v>
      </c>
      <c r="G2794" s="11" t="s">
        <v>10901</v>
      </c>
      <c r="H2794" s="11">
        <v>43766</v>
      </c>
    </row>
    <row r="2795" spans="1:8" x14ac:dyDescent="0.2">
      <c r="A2795" t="str">
        <f t="shared" si="44"/>
        <v>RT5PECAMHS Beacon Ward</v>
      </c>
      <c r="B2795" t="s">
        <v>125</v>
      </c>
      <c r="C2795" t="s">
        <v>10813</v>
      </c>
      <c r="D2795" t="s">
        <v>3529</v>
      </c>
      <c r="E2795" t="s">
        <v>3836</v>
      </c>
      <c r="F2795" t="s">
        <v>14450</v>
      </c>
      <c r="G2795" s="11" t="s">
        <v>10901</v>
      </c>
      <c r="H2795" s="11">
        <v>43766</v>
      </c>
    </row>
    <row r="2796" spans="1:8" x14ac:dyDescent="0.2">
      <c r="A2796" t="str">
        <f t="shared" si="44"/>
        <v>RT5KFHeather</v>
      </c>
      <c r="B2796" t="s">
        <v>125</v>
      </c>
      <c r="C2796" t="s">
        <v>10813</v>
      </c>
      <c r="D2796" t="s">
        <v>3835</v>
      </c>
      <c r="E2796" t="s">
        <v>3836</v>
      </c>
      <c r="F2796" t="s">
        <v>8463</v>
      </c>
      <c r="G2796" s="11" t="s">
        <v>10901</v>
      </c>
      <c r="H2796" s="12">
        <v>43766</v>
      </c>
    </row>
    <row r="2797" spans="1:8" x14ac:dyDescent="0.2">
      <c r="A2797" t="str">
        <f t="shared" ref="A2797:A2860" si="45">CONCATENATE(D2797,F2797)</f>
        <v>RT5KFThornton</v>
      </c>
      <c r="B2797" t="s">
        <v>125</v>
      </c>
      <c r="C2797" t="s">
        <v>10813</v>
      </c>
      <c r="D2797" t="s">
        <v>3835</v>
      </c>
      <c r="E2797" t="s">
        <v>3836</v>
      </c>
      <c r="F2797" t="s">
        <v>8826</v>
      </c>
      <c r="G2797" s="11" t="s">
        <v>10901</v>
      </c>
      <c r="H2797" s="11">
        <v>43766</v>
      </c>
    </row>
    <row r="2798" spans="1:8" x14ac:dyDescent="0.2">
      <c r="A2798" t="str">
        <f t="shared" si="45"/>
        <v>RT5KFWatermead</v>
      </c>
      <c r="B2798" t="s">
        <v>125</v>
      </c>
      <c r="C2798" t="s">
        <v>10813</v>
      </c>
      <c r="D2798" t="s">
        <v>3835</v>
      </c>
      <c r="E2798" t="s">
        <v>3836</v>
      </c>
      <c r="F2798" t="s">
        <v>10848</v>
      </c>
      <c r="G2798" s="11" t="s">
        <v>10901</v>
      </c>
      <c r="H2798" s="11">
        <v>43766</v>
      </c>
    </row>
    <row r="2799" spans="1:8" x14ac:dyDescent="0.2">
      <c r="A2799" t="str">
        <f t="shared" si="45"/>
        <v>RT5FPThe Grange</v>
      </c>
      <c r="B2799" t="s">
        <v>125</v>
      </c>
      <c r="C2799" t="s">
        <v>10813</v>
      </c>
      <c r="D2799" t="s">
        <v>3839</v>
      </c>
      <c r="E2799" t="s">
        <v>429</v>
      </c>
      <c r="F2799" t="s">
        <v>10849</v>
      </c>
      <c r="G2799" s="11" t="s">
        <v>10901</v>
      </c>
      <c r="H2799" s="12">
        <v>43766</v>
      </c>
    </row>
    <row r="2800" spans="1:8" x14ac:dyDescent="0.2">
      <c r="A2800" t="str">
        <f t="shared" si="45"/>
        <v>RT5FKWillows Unit</v>
      </c>
      <c r="B2800" t="s">
        <v>125</v>
      </c>
      <c r="C2800" t="s">
        <v>10813</v>
      </c>
      <c r="D2800" t="s">
        <v>3840</v>
      </c>
      <c r="E2800" t="s">
        <v>3841</v>
      </c>
      <c r="F2800" t="s">
        <v>9480</v>
      </c>
      <c r="G2800" s="11" t="s">
        <v>10901</v>
      </c>
      <c r="H2800" s="12">
        <v>43766</v>
      </c>
    </row>
    <row r="2801" spans="1:8" x14ac:dyDescent="0.2">
      <c r="A2801" t="str">
        <f t="shared" si="45"/>
        <v>RJ231AMU Ward 1</v>
      </c>
      <c r="B2801" t="s">
        <v>126</v>
      </c>
      <c r="C2801" t="s">
        <v>10850</v>
      </c>
      <c r="D2801" t="s">
        <v>2036</v>
      </c>
      <c r="E2801" t="s">
        <v>405</v>
      </c>
      <c r="F2801" t="s">
        <v>10851</v>
      </c>
      <c r="G2801" s="11" t="s">
        <v>10901</v>
      </c>
      <c r="H2801" s="12">
        <v>43766</v>
      </c>
    </row>
    <row r="2802" spans="1:8" x14ac:dyDescent="0.2">
      <c r="A2802" t="str">
        <f t="shared" si="45"/>
        <v>RJ231AMU Ward 2</v>
      </c>
      <c r="B2802" t="s">
        <v>126</v>
      </c>
      <c r="C2802" t="s">
        <v>10850</v>
      </c>
      <c r="D2802" t="s">
        <v>2036</v>
      </c>
      <c r="E2802" t="s">
        <v>405</v>
      </c>
      <c r="F2802" t="s">
        <v>10852</v>
      </c>
      <c r="G2802" s="11" t="s">
        <v>10901</v>
      </c>
      <c r="H2802" s="12">
        <v>43766</v>
      </c>
    </row>
    <row r="2803" spans="1:8" x14ac:dyDescent="0.2">
      <c r="A2803" t="str">
        <f t="shared" si="45"/>
        <v>RJ231Critical Care</v>
      </c>
      <c r="B2803" t="s">
        <v>126</v>
      </c>
      <c r="C2803" t="s">
        <v>10850</v>
      </c>
      <c r="D2803" t="s">
        <v>2036</v>
      </c>
      <c r="E2803" t="s">
        <v>405</v>
      </c>
      <c r="F2803" t="s">
        <v>9217</v>
      </c>
      <c r="G2803" s="11" t="s">
        <v>10901</v>
      </c>
      <c r="H2803" s="11">
        <v>43766</v>
      </c>
    </row>
    <row r="2804" spans="1:8" x14ac:dyDescent="0.2">
      <c r="A2804" t="str">
        <f t="shared" si="45"/>
        <v>RJ231Greenwich Birth Centre</v>
      </c>
      <c r="B2804" t="s">
        <v>126</v>
      </c>
      <c r="C2804" t="s">
        <v>10850</v>
      </c>
      <c r="D2804" t="s">
        <v>2036</v>
      </c>
      <c r="E2804" t="s">
        <v>405</v>
      </c>
      <c r="F2804" t="s">
        <v>10853</v>
      </c>
      <c r="G2804" s="11" t="s">
        <v>10901</v>
      </c>
      <c r="H2804" s="11">
        <v>43766</v>
      </c>
    </row>
    <row r="2805" spans="1:8" x14ac:dyDescent="0.2">
      <c r="A2805" t="str">
        <f t="shared" si="45"/>
        <v>RJ231Macmillan Brook Ward 21</v>
      </c>
      <c r="B2805" t="s">
        <v>126</v>
      </c>
      <c r="C2805" t="s">
        <v>10850</v>
      </c>
      <c r="D2805" t="s">
        <v>2036</v>
      </c>
      <c r="E2805" t="s">
        <v>405</v>
      </c>
      <c r="F2805" t="s">
        <v>10854</v>
      </c>
      <c r="G2805" s="11" t="s">
        <v>10901</v>
      </c>
      <c r="H2805" s="11">
        <v>43766</v>
      </c>
    </row>
    <row r="2806" spans="1:8" x14ac:dyDescent="0.2">
      <c r="A2806" t="str">
        <f t="shared" si="45"/>
        <v>RJ231New Ward 14</v>
      </c>
      <c r="B2806" t="s">
        <v>126</v>
      </c>
      <c r="C2806" t="s">
        <v>10850</v>
      </c>
      <c r="D2806" t="s">
        <v>2036</v>
      </c>
      <c r="E2806" t="s">
        <v>405</v>
      </c>
      <c r="F2806" t="s">
        <v>10855</v>
      </c>
      <c r="G2806" s="11" t="s">
        <v>10901</v>
      </c>
      <c r="H2806" s="11">
        <v>43766</v>
      </c>
    </row>
    <row r="2807" spans="1:8" x14ac:dyDescent="0.2">
      <c r="A2807" t="str">
        <f t="shared" si="45"/>
        <v>RJ231New Ward 23</v>
      </c>
      <c r="B2807" t="s">
        <v>126</v>
      </c>
      <c r="C2807" t="s">
        <v>10850</v>
      </c>
      <c r="D2807" t="s">
        <v>2036</v>
      </c>
      <c r="E2807" t="s">
        <v>405</v>
      </c>
      <c r="F2807" t="s">
        <v>10856</v>
      </c>
      <c r="G2807" s="11" t="s">
        <v>10901</v>
      </c>
      <c r="H2807" s="12">
        <v>43766</v>
      </c>
    </row>
    <row r="2808" spans="1:8" x14ac:dyDescent="0.2">
      <c r="A2808" t="str">
        <f t="shared" si="45"/>
        <v>RJ231New Ward 3</v>
      </c>
      <c r="B2808" t="s">
        <v>126</v>
      </c>
      <c r="C2808" t="s">
        <v>10850</v>
      </c>
      <c r="D2808" t="s">
        <v>2036</v>
      </c>
      <c r="E2808" t="s">
        <v>405</v>
      </c>
      <c r="F2808" t="s">
        <v>10858</v>
      </c>
      <c r="G2808" s="11" t="s">
        <v>10901</v>
      </c>
      <c r="H2808" s="11">
        <v>43766</v>
      </c>
    </row>
    <row r="2809" spans="1:8" x14ac:dyDescent="0.2">
      <c r="A2809" t="str">
        <f t="shared" si="45"/>
        <v>RJ231SCBU</v>
      </c>
      <c r="B2809" t="s">
        <v>126</v>
      </c>
      <c r="C2809" t="s">
        <v>10850</v>
      </c>
      <c r="D2809" t="s">
        <v>2036</v>
      </c>
      <c r="E2809" t="s">
        <v>405</v>
      </c>
      <c r="F2809" t="s">
        <v>8490</v>
      </c>
      <c r="G2809" s="11" t="s">
        <v>10901</v>
      </c>
      <c r="H2809" s="11">
        <v>43766</v>
      </c>
    </row>
    <row r="2810" spans="1:8" x14ac:dyDescent="0.2">
      <c r="A2810" t="str">
        <f t="shared" si="45"/>
        <v>RJ231Tiger Safari Ward</v>
      </c>
      <c r="B2810" t="s">
        <v>126</v>
      </c>
      <c r="C2810" t="s">
        <v>10850</v>
      </c>
      <c r="D2810" t="s">
        <v>2036</v>
      </c>
      <c r="E2810" t="s">
        <v>405</v>
      </c>
      <c r="F2810" t="s">
        <v>10859</v>
      </c>
      <c r="G2810" s="11" t="s">
        <v>10901</v>
      </c>
      <c r="H2810" s="11">
        <v>43766</v>
      </c>
    </row>
    <row r="2811" spans="1:8" x14ac:dyDescent="0.2">
      <c r="A2811" t="str">
        <f t="shared" si="45"/>
        <v>RJ231Ward 12</v>
      </c>
      <c r="B2811" t="s">
        <v>126</v>
      </c>
      <c r="C2811" t="s">
        <v>10850</v>
      </c>
      <c r="D2811" t="s">
        <v>2036</v>
      </c>
      <c r="E2811" t="s">
        <v>405</v>
      </c>
      <c r="F2811" t="s">
        <v>8745</v>
      </c>
      <c r="G2811" s="11" t="s">
        <v>10901</v>
      </c>
      <c r="H2811" s="11">
        <v>43766</v>
      </c>
    </row>
    <row r="2812" spans="1:8" x14ac:dyDescent="0.2">
      <c r="A2812" t="str">
        <f t="shared" si="45"/>
        <v>RJ231Ward 15</v>
      </c>
      <c r="B2812" t="s">
        <v>126</v>
      </c>
      <c r="C2812" t="s">
        <v>10850</v>
      </c>
      <c r="D2812" t="s">
        <v>2036</v>
      </c>
      <c r="E2812" t="s">
        <v>405</v>
      </c>
      <c r="F2812" t="s">
        <v>8364</v>
      </c>
      <c r="G2812" s="11" t="s">
        <v>10901</v>
      </c>
      <c r="H2812" s="12">
        <v>43766</v>
      </c>
    </row>
    <row r="2813" spans="1:8" x14ac:dyDescent="0.2">
      <c r="A2813" t="str">
        <f t="shared" si="45"/>
        <v>RJ231Ward 16</v>
      </c>
      <c r="B2813" t="s">
        <v>126</v>
      </c>
      <c r="C2813" t="s">
        <v>10850</v>
      </c>
      <c r="D2813" t="s">
        <v>2036</v>
      </c>
      <c r="E2813" t="s">
        <v>405</v>
      </c>
      <c r="F2813" t="s">
        <v>8365</v>
      </c>
      <c r="G2813" s="11" t="s">
        <v>10901</v>
      </c>
      <c r="H2813" s="11">
        <v>43766</v>
      </c>
    </row>
    <row r="2814" spans="1:8" x14ac:dyDescent="0.2">
      <c r="A2814" t="str">
        <f t="shared" si="45"/>
        <v>RJ231Ward 17</v>
      </c>
      <c r="B2814" t="s">
        <v>126</v>
      </c>
      <c r="C2814" t="s">
        <v>10850</v>
      </c>
      <c r="D2814" t="s">
        <v>2036</v>
      </c>
      <c r="E2814" t="s">
        <v>405</v>
      </c>
      <c r="F2814" t="s">
        <v>8366</v>
      </c>
      <c r="G2814" s="11" t="s">
        <v>10901</v>
      </c>
      <c r="H2814" s="12">
        <v>43766</v>
      </c>
    </row>
    <row r="2815" spans="1:8" x14ac:dyDescent="0.2">
      <c r="A2815" t="str">
        <f t="shared" si="45"/>
        <v>RJ231Ward 19</v>
      </c>
      <c r="B2815" t="s">
        <v>126</v>
      </c>
      <c r="C2815" t="s">
        <v>10850</v>
      </c>
      <c r="D2815" t="s">
        <v>2036</v>
      </c>
      <c r="E2815" t="s">
        <v>405</v>
      </c>
      <c r="F2815" t="s">
        <v>8368</v>
      </c>
      <c r="G2815" s="11" t="s">
        <v>10901</v>
      </c>
      <c r="H2815" s="11">
        <v>43766</v>
      </c>
    </row>
    <row r="2816" spans="1:8" x14ac:dyDescent="0.2">
      <c r="A2816" t="str">
        <f t="shared" si="45"/>
        <v>RJ231Ward 20</v>
      </c>
      <c r="B2816" t="s">
        <v>126</v>
      </c>
      <c r="C2816" t="s">
        <v>10850</v>
      </c>
      <c r="D2816" t="s">
        <v>2036</v>
      </c>
      <c r="E2816" t="s">
        <v>405</v>
      </c>
      <c r="F2816" t="s">
        <v>8837</v>
      </c>
      <c r="G2816" s="11" t="s">
        <v>10901</v>
      </c>
      <c r="H2816" s="11">
        <v>43766</v>
      </c>
    </row>
    <row r="2817" spans="1:8" x14ac:dyDescent="0.2">
      <c r="A2817" t="str">
        <f t="shared" si="45"/>
        <v>RJ231Ward 4</v>
      </c>
      <c r="B2817" t="s">
        <v>126</v>
      </c>
      <c r="C2817" t="s">
        <v>10850</v>
      </c>
      <c r="D2817" t="s">
        <v>2036</v>
      </c>
      <c r="E2817" t="s">
        <v>405</v>
      </c>
      <c r="F2817" t="s">
        <v>8754</v>
      </c>
      <c r="G2817" s="11" t="s">
        <v>10901</v>
      </c>
      <c r="H2817" s="11">
        <v>43766</v>
      </c>
    </row>
    <row r="2818" spans="1:8" x14ac:dyDescent="0.2">
      <c r="A2818" t="str">
        <f t="shared" si="45"/>
        <v>RJ231Ward 7 and Delivery Suite</v>
      </c>
      <c r="B2818" t="s">
        <v>126</v>
      </c>
      <c r="C2818" t="s">
        <v>10850</v>
      </c>
      <c r="D2818" t="s">
        <v>2036</v>
      </c>
      <c r="E2818" t="s">
        <v>405</v>
      </c>
      <c r="F2818" t="s">
        <v>10860</v>
      </c>
      <c r="G2818" s="11" t="s">
        <v>10901</v>
      </c>
      <c r="H2818" s="12">
        <v>43766</v>
      </c>
    </row>
    <row r="2819" spans="1:8" x14ac:dyDescent="0.2">
      <c r="A2819" t="str">
        <f t="shared" si="45"/>
        <v>RJ224Alder Ward</v>
      </c>
      <c r="B2819" t="s">
        <v>126</v>
      </c>
      <c r="C2819" t="s">
        <v>10850</v>
      </c>
      <c r="D2819" t="s">
        <v>2039</v>
      </c>
      <c r="E2819" t="s">
        <v>2040</v>
      </c>
      <c r="F2819" t="s">
        <v>10861</v>
      </c>
      <c r="G2819" s="11" t="s">
        <v>10901</v>
      </c>
      <c r="H2819" s="12">
        <v>43766</v>
      </c>
    </row>
    <row r="2820" spans="1:8" x14ac:dyDescent="0.2">
      <c r="A2820" t="str">
        <f t="shared" si="45"/>
        <v>RJ224Anderson Delivery Suite</v>
      </c>
      <c r="B2820" t="s">
        <v>126</v>
      </c>
      <c r="C2820" t="s">
        <v>10850</v>
      </c>
      <c r="D2820" t="s">
        <v>2039</v>
      </c>
      <c r="E2820" t="s">
        <v>2040</v>
      </c>
      <c r="F2820" t="s">
        <v>10862</v>
      </c>
      <c r="G2820" s="11" t="s">
        <v>10901</v>
      </c>
      <c r="H2820" s="12">
        <v>43766</v>
      </c>
    </row>
    <row r="2821" spans="1:8" x14ac:dyDescent="0.2">
      <c r="A2821" t="str">
        <f t="shared" si="45"/>
        <v>RJ224Ash Ward</v>
      </c>
      <c r="B2821" t="s">
        <v>126</v>
      </c>
      <c r="C2821" t="s">
        <v>10850</v>
      </c>
      <c r="D2821" t="s">
        <v>2039</v>
      </c>
      <c r="E2821" t="s">
        <v>2040</v>
      </c>
      <c r="F2821" t="s">
        <v>10863</v>
      </c>
      <c r="G2821" s="11" t="s">
        <v>10901</v>
      </c>
      <c r="H2821" s="11">
        <v>43766</v>
      </c>
    </row>
    <row r="2822" spans="1:8" x14ac:dyDescent="0.2">
      <c r="A2822" t="str">
        <f t="shared" si="45"/>
        <v>RJ224Aspen Ward</v>
      </c>
      <c r="B2822" t="s">
        <v>126</v>
      </c>
      <c r="C2822" t="s">
        <v>10850</v>
      </c>
      <c r="D2822" t="s">
        <v>2039</v>
      </c>
      <c r="E2822" t="s">
        <v>2040</v>
      </c>
      <c r="F2822" t="s">
        <v>10864</v>
      </c>
      <c r="G2822" s="11" t="s">
        <v>10901</v>
      </c>
      <c r="H2822" s="11">
        <v>43766</v>
      </c>
    </row>
    <row r="2823" spans="1:8" x14ac:dyDescent="0.2">
      <c r="A2823" t="str">
        <f t="shared" si="45"/>
        <v>RJ224Beech Ward</v>
      </c>
      <c r="B2823" t="s">
        <v>126</v>
      </c>
      <c r="C2823" t="s">
        <v>10850</v>
      </c>
      <c r="D2823" t="s">
        <v>2039</v>
      </c>
      <c r="E2823" t="s">
        <v>2040</v>
      </c>
      <c r="F2823" t="s">
        <v>10067</v>
      </c>
      <c r="G2823" s="11" t="s">
        <v>9330</v>
      </c>
      <c r="H2823" s="12">
        <v>43766</v>
      </c>
    </row>
    <row r="2824" spans="1:8" x14ac:dyDescent="0.2">
      <c r="A2824" t="str">
        <f t="shared" si="45"/>
        <v>RJ224Birth Centre</v>
      </c>
      <c r="B2824" t="s">
        <v>126</v>
      </c>
      <c r="C2824" t="s">
        <v>10850</v>
      </c>
      <c r="D2824" t="s">
        <v>2039</v>
      </c>
      <c r="E2824" t="s">
        <v>2040</v>
      </c>
      <c r="F2824" t="s">
        <v>8750</v>
      </c>
      <c r="G2824" s="11" t="s">
        <v>9330</v>
      </c>
      <c r="H2824" s="12">
        <v>43766</v>
      </c>
    </row>
    <row r="2825" spans="1:8" x14ac:dyDescent="0.2">
      <c r="A2825" t="str">
        <f t="shared" si="45"/>
        <v>RJ224Cedar Ward</v>
      </c>
      <c r="B2825" t="s">
        <v>126</v>
      </c>
      <c r="C2825" t="s">
        <v>10850</v>
      </c>
      <c r="D2825" t="s">
        <v>2039</v>
      </c>
      <c r="E2825" t="s">
        <v>2040</v>
      </c>
      <c r="F2825" t="s">
        <v>10865</v>
      </c>
      <c r="G2825" s="11" t="s">
        <v>9330</v>
      </c>
      <c r="H2825" s="12">
        <v>43766</v>
      </c>
    </row>
    <row r="2826" spans="1:8" x14ac:dyDescent="0.2">
      <c r="A2826" t="str">
        <f t="shared" si="45"/>
        <v>RJ224Cherry Ward</v>
      </c>
      <c r="B2826" t="s">
        <v>126</v>
      </c>
      <c r="C2826" t="s">
        <v>10850</v>
      </c>
      <c r="D2826" t="s">
        <v>2039</v>
      </c>
      <c r="E2826" t="s">
        <v>2040</v>
      </c>
      <c r="F2826" t="s">
        <v>10866</v>
      </c>
      <c r="G2826" s="11" t="s">
        <v>9330</v>
      </c>
      <c r="H2826" s="12">
        <v>43766</v>
      </c>
    </row>
    <row r="2827" spans="1:8" x14ac:dyDescent="0.2">
      <c r="A2827" t="str">
        <f t="shared" si="45"/>
        <v>RJ224Chestnut Ward</v>
      </c>
      <c r="B2827" t="s">
        <v>126</v>
      </c>
      <c r="C2827" t="s">
        <v>10850</v>
      </c>
      <c r="D2827" t="s">
        <v>2039</v>
      </c>
      <c r="E2827" t="s">
        <v>2040</v>
      </c>
      <c r="F2827" t="s">
        <v>10867</v>
      </c>
      <c r="G2827" s="11" t="s">
        <v>9330</v>
      </c>
      <c r="H2827" s="11">
        <v>43766</v>
      </c>
    </row>
    <row r="2828" spans="1:8" x14ac:dyDescent="0.2">
      <c r="A2828" t="str">
        <f t="shared" si="45"/>
        <v>RJ224Childrens Inpatient Ward</v>
      </c>
      <c r="B2828" t="s">
        <v>126</v>
      </c>
      <c r="C2828" t="s">
        <v>10850</v>
      </c>
      <c r="D2828" t="s">
        <v>2039</v>
      </c>
      <c r="E2828" t="s">
        <v>2040</v>
      </c>
      <c r="F2828" t="s">
        <v>10868</v>
      </c>
      <c r="G2828" s="11" t="s">
        <v>9330</v>
      </c>
      <c r="H2828" s="11">
        <v>43766</v>
      </c>
    </row>
    <row r="2829" spans="1:8" x14ac:dyDescent="0.2">
      <c r="A2829" t="str">
        <f t="shared" si="45"/>
        <v>RJ224Critical Care Unit</v>
      </c>
      <c r="B2829" t="s">
        <v>126</v>
      </c>
      <c r="C2829" t="s">
        <v>10850</v>
      </c>
      <c r="D2829" t="s">
        <v>2039</v>
      </c>
      <c r="E2829" t="s">
        <v>2040</v>
      </c>
      <c r="F2829" t="s">
        <v>9443</v>
      </c>
      <c r="G2829" s="11" t="s">
        <v>9330</v>
      </c>
      <c r="H2829" s="11">
        <v>43766</v>
      </c>
    </row>
    <row r="2830" spans="1:8" x14ac:dyDescent="0.2">
      <c r="A2830" t="str">
        <f t="shared" si="45"/>
        <v>RJ224Elm Ward</v>
      </c>
      <c r="B2830" t="s">
        <v>126</v>
      </c>
      <c r="C2830" t="s">
        <v>10850</v>
      </c>
      <c r="D2830" t="s">
        <v>2039</v>
      </c>
      <c r="E2830" t="s">
        <v>2040</v>
      </c>
      <c r="F2830" t="s">
        <v>10039</v>
      </c>
      <c r="G2830" s="11" t="s">
        <v>9330</v>
      </c>
      <c r="H2830" s="11">
        <v>43766</v>
      </c>
    </row>
    <row r="2831" spans="1:8" x14ac:dyDescent="0.2">
      <c r="A2831" t="str">
        <f t="shared" si="45"/>
        <v>RJ224Hawthorn Ward</v>
      </c>
      <c r="B2831" t="s">
        <v>126</v>
      </c>
      <c r="C2831" t="s">
        <v>10850</v>
      </c>
      <c r="D2831" t="s">
        <v>2039</v>
      </c>
      <c r="E2831" t="s">
        <v>2040</v>
      </c>
      <c r="F2831" t="s">
        <v>10869</v>
      </c>
      <c r="G2831" s="11" t="s">
        <v>14247</v>
      </c>
      <c r="H2831" s="11">
        <v>43910</v>
      </c>
    </row>
    <row r="2832" spans="1:8" x14ac:dyDescent="0.2">
      <c r="A2832" t="str">
        <f t="shared" si="45"/>
        <v>RJ224Juniper Ward</v>
      </c>
      <c r="B2832" t="s">
        <v>126</v>
      </c>
      <c r="C2832" t="s">
        <v>10850</v>
      </c>
      <c r="D2832" t="s">
        <v>2039</v>
      </c>
      <c r="E2832" t="s">
        <v>2040</v>
      </c>
      <c r="F2832" t="s">
        <v>10040</v>
      </c>
      <c r="G2832" s="11" t="s">
        <v>9330</v>
      </c>
      <c r="H2832" s="11">
        <v>43766</v>
      </c>
    </row>
    <row r="2833" spans="1:8" x14ac:dyDescent="0.2">
      <c r="A2833" t="str">
        <f t="shared" si="45"/>
        <v>RJ224Larch Ward</v>
      </c>
      <c r="B2833" t="s">
        <v>126</v>
      </c>
      <c r="C2833" t="s">
        <v>10850</v>
      </c>
      <c r="D2833" t="s">
        <v>2039</v>
      </c>
      <c r="E2833" t="s">
        <v>2040</v>
      </c>
      <c r="F2833" t="s">
        <v>10870</v>
      </c>
      <c r="G2833" s="11" t="s">
        <v>9330</v>
      </c>
      <c r="H2833" s="11">
        <v>43766</v>
      </c>
    </row>
    <row r="2834" spans="1:8" x14ac:dyDescent="0.2">
      <c r="A2834" t="str">
        <f t="shared" si="45"/>
        <v>RJ224Laurel Ward</v>
      </c>
      <c r="B2834" t="s">
        <v>126</v>
      </c>
      <c r="C2834" t="s">
        <v>10850</v>
      </c>
      <c r="D2834" t="s">
        <v>2039</v>
      </c>
      <c r="E2834" t="s">
        <v>2040</v>
      </c>
      <c r="F2834" t="s">
        <v>10041</v>
      </c>
      <c r="G2834" s="11" t="s">
        <v>9330</v>
      </c>
      <c r="H2834" s="11">
        <v>43766</v>
      </c>
    </row>
    <row r="2835" spans="1:8" x14ac:dyDescent="0.2">
      <c r="A2835" t="str">
        <f t="shared" si="45"/>
        <v>RJ224Linden Ward</v>
      </c>
      <c r="B2835" t="s">
        <v>126</v>
      </c>
      <c r="C2835" t="s">
        <v>10850</v>
      </c>
      <c r="D2835" t="s">
        <v>2039</v>
      </c>
      <c r="E2835" t="s">
        <v>2040</v>
      </c>
      <c r="F2835" t="s">
        <v>10871</v>
      </c>
      <c r="G2835" s="11" t="s">
        <v>9330</v>
      </c>
      <c r="H2835" s="11">
        <v>43766</v>
      </c>
    </row>
    <row r="2836" spans="1:8" x14ac:dyDescent="0.2">
      <c r="A2836" t="str">
        <f t="shared" si="45"/>
        <v>RJ224Maple Ward</v>
      </c>
      <c r="B2836" t="s">
        <v>126</v>
      </c>
      <c r="C2836" t="s">
        <v>10850</v>
      </c>
      <c r="D2836" t="s">
        <v>2039</v>
      </c>
      <c r="E2836" t="s">
        <v>2040</v>
      </c>
      <c r="F2836" t="s">
        <v>10872</v>
      </c>
      <c r="G2836" s="11" t="s">
        <v>9330</v>
      </c>
      <c r="H2836" s="11">
        <v>43766</v>
      </c>
    </row>
    <row r="2837" spans="1:8" x14ac:dyDescent="0.2">
      <c r="A2837" t="str">
        <f t="shared" si="45"/>
        <v>RJ224Maternity Ward (LH)</v>
      </c>
      <c r="B2837" t="s">
        <v>126</v>
      </c>
      <c r="C2837" t="s">
        <v>10850</v>
      </c>
      <c r="D2837" t="s">
        <v>2039</v>
      </c>
      <c r="E2837" t="s">
        <v>2040</v>
      </c>
      <c r="F2837" t="s">
        <v>10873</v>
      </c>
      <c r="G2837" s="11" t="s">
        <v>14249</v>
      </c>
      <c r="H2837" s="11">
        <v>43910</v>
      </c>
    </row>
    <row r="2838" spans="1:8" x14ac:dyDescent="0.2">
      <c r="A2838" t="str">
        <f t="shared" si="45"/>
        <v>RJ224Mulberry Ward</v>
      </c>
      <c r="B2838" t="s">
        <v>126</v>
      </c>
      <c r="C2838" t="s">
        <v>10850</v>
      </c>
      <c r="D2838" t="s">
        <v>2039</v>
      </c>
      <c r="E2838" t="s">
        <v>2040</v>
      </c>
      <c r="F2838" t="s">
        <v>10042</v>
      </c>
      <c r="G2838" s="11" t="s">
        <v>14251</v>
      </c>
      <c r="H2838" s="11">
        <v>43910</v>
      </c>
    </row>
    <row r="2839" spans="1:8" x14ac:dyDescent="0.2">
      <c r="A2839" t="str">
        <f t="shared" si="45"/>
        <v>RJ224NICU</v>
      </c>
      <c r="B2839" t="s">
        <v>126</v>
      </c>
      <c r="C2839" t="s">
        <v>10850</v>
      </c>
      <c r="D2839" t="s">
        <v>2039</v>
      </c>
      <c r="E2839" t="s">
        <v>2040</v>
      </c>
      <c r="F2839" t="s">
        <v>8404</v>
      </c>
      <c r="G2839" s="11" t="s">
        <v>14251</v>
      </c>
      <c r="H2839" s="11">
        <v>43910</v>
      </c>
    </row>
    <row r="2840" spans="1:8" x14ac:dyDescent="0.2">
      <c r="A2840" t="str">
        <f t="shared" si="45"/>
        <v>RJ224Oak Ward</v>
      </c>
      <c r="B2840" t="s">
        <v>126</v>
      </c>
      <c r="C2840" t="s">
        <v>10850</v>
      </c>
      <c r="D2840" t="s">
        <v>2039</v>
      </c>
      <c r="E2840" t="s">
        <v>2040</v>
      </c>
      <c r="F2840" t="s">
        <v>10069</v>
      </c>
      <c r="G2840" s="11" t="s">
        <v>9330</v>
      </c>
      <c r="H2840" s="11">
        <v>43766</v>
      </c>
    </row>
    <row r="2841" spans="1:8" x14ac:dyDescent="0.2">
      <c r="A2841" t="str">
        <f t="shared" si="45"/>
        <v>RY568Scotter</v>
      </c>
      <c r="B2841" t="s">
        <v>127</v>
      </c>
      <c r="C2841" t="s">
        <v>10874</v>
      </c>
      <c r="D2841" t="s">
        <v>7513</v>
      </c>
      <c r="E2841" t="s">
        <v>7514</v>
      </c>
      <c r="F2841" t="s">
        <v>10875</v>
      </c>
      <c r="G2841" s="11" t="s">
        <v>9330</v>
      </c>
      <c r="H2841" s="11">
        <v>43766</v>
      </c>
    </row>
    <row r="2842" spans="1:8" x14ac:dyDescent="0.2">
      <c r="A2842" t="str">
        <f t="shared" si="45"/>
        <v>RY572Archer</v>
      </c>
      <c r="B2842" t="s">
        <v>127</v>
      </c>
      <c r="C2842" t="s">
        <v>10874</v>
      </c>
      <c r="D2842" t="s">
        <v>7515</v>
      </c>
      <c r="E2842" t="s">
        <v>7516</v>
      </c>
      <c r="F2842" t="s">
        <v>10876</v>
      </c>
      <c r="G2842" s="11" t="s">
        <v>9330</v>
      </c>
      <c r="H2842" s="11">
        <v>43766</v>
      </c>
    </row>
    <row r="2843" spans="1:8" x14ac:dyDescent="0.2">
      <c r="A2843" t="str">
        <f t="shared" si="45"/>
        <v>RY572Carlton</v>
      </c>
      <c r="B2843" t="s">
        <v>127</v>
      </c>
      <c r="C2843" t="s">
        <v>10874</v>
      </c>
      <c r="D2843" t="s">
        <v>7515</v>
      </c>
      <c r="E2843" t="s">
        <v>7516</v>
      </c>
      <c r="F2843" t="s">
        <v>10877</v>
      </c>
      <c r="G2843" s="11" t="s">
        <v>9330</v>
      </c>
      <c r="H2843" s="11">
        <v>43766</v>
      </c>
    </row>
    <row r="2844" spans="1:8" x14ac:dyDescent="0.2">
      <c r="A2844" t="str">
        <f t="shared" si="45"/>
        <v>RY539Gloucester</v>
      </c>
      <c r="B2844" t="s">
        <v>127</v>
      </c>
      <c r="C2844" t="s">
        <v>10874</v>
      </c>
      <c r="D2844" t="s">
        <v>7517</v>
      </c>
      <c r="E2844" t="s">
        <v>7518</v>
      </c>
      <c r="F2844" t="s">
        <v>9823</v>
      </c>
      <c r="G2844" s="11" t="s">
        <v>9330</v>
      </c>
      <c r="H2844" s="11">
        <v>43766</v>
      </c>
    </row>
    <row r="2845" spans="1:8" x14ac:dyDescent="0.2">
      <c r="A2845" t="str">
        <f t="shared" si="45"/>
        <v>RY539Scarborough</v>
      </c>
      <c r="B2845" t="s">
        <v>127</v>
      </c>
      <c r="C2845" t="s">
        <v>10874</v>
      </c>
      <c r="D2845" t="s">
        <v>7517</v>
      </c>
      <c r="E2845" t="s">
        <v>7518</v>
      </c>
      <c r="F2845" t="s">
        <v>10878</v>
      </c>
      <c r="G2845" s="11" t="s">
        <v>9330</v>
      </c>
      <c r="H2845" s="11">
        <v>43766</v>
      </c>
    </row>
    <row r="2846" spans="1:8" x14ac:dyDescent="0.2">
      <c r="A2846" t="str">
        <f t="shared" si="45"/>
        <v>RY583Butterfly</v>
      </c>
      <c r="B2846" t="s">
        <v>127</v>
      </c>
      <c r="C2846" t="s">
        <v>10874</v>
      </c>
      <c r="D2846" t="s">
        <v>7519</v>
      </c>
      <c r="E2846" t="s">
        <v>7520</v>
      </c>
      <c r="F2846" t="s">
        <v>10879</v>
      </c>
      <c r="G2846" s="11" t="s">
        <v>9330</v>
      </c>
      <c r="H2846" s="11">
        <v>43766</v>
      </c>
    </row>
    <row r="2847" spans="1:8" x14ac:dyDescent="0.2">
      <c r="A2847" t="str">
        <f t="shared" si="45"/>
        <v>RY567Welland</v>
      </c>
      <c r="B2847" t="s">
        <v>127</v>
      </c>
      <c r="C2847" t="s">
        <v>10874</v>
      </c>
      <c r="D2847" t="s">
        <v>7521</v>
      </c>
      <c r="E2847" t="s">
        <v>5166</v>
      </c>
      <c r="F2847" t="s">
        <v>10880</v>
      </c>
      <c r="G2847" s="11" t="s">
        <v>9330</v>
      </c>
      <c r="H2847" s="11">
        <v>43766</v>
      </c>
    </row>
    <row r="2848" spans="1:8" x14ac:dyDescent="0.2">
      <c r="A2848" t="str">
        <f t="shared" si="45"/>
        <v>RP7MAAsh Villa</v>
      </c>
      <c r="B2848" t="s">
        <v>128</v>
      </c>
      <c r="C2848" t="s">
        <v>10881</v>
      </c>
      <c r="D2848" t="s">
        <v>2771</v>
      </c>
      <c r="E2848" t="s">
        <v>2772</v>
      </c>
      <c r="F2848" t="s">
        <v>10882</v>
      </c>
      <c r="G2848" s="11" t="s">
        <v>9330</v>
      </c>
      <c r="H2848" s="11">
        <v>43766</v>
      </c>
    </row>
    <row r="2849" spans="1:8" x14ac:dyDescent="0.2">
      <c r="A2849" t="str">
        <f t="shared" si="45"/>
        <v>RP7CGLangworth Ward</v>
      </c>
      <c r="B2849" t="s">
        <v>128</v>
      </c>
      <c r="C2849" t="s">
        <v>10881</v>
      </c>
      <c r="D2849" t="s">
        <v>2773</v>
      </c>
      <c r="E2849" t="s">
        <v>2774</v>
      </c>
      <c r="F2849" t="s">
        <v>10883</v>
      </c>
      <c r="G2849" s="11" t="s">
        <v>9330</v>
      </c>
      <c r="H2849" s="11">
        <v>43766</v>
      </c>
    </row>
    <row r="2850" spans="1:8" x14ac:dyDescent="0.2">
      <c r="A2850" t="str">
        <f t="shared" si="45"/>
        <v>RP7DCMaple Lodge</v>
      </c>
      <c r="B2850" t="s">
        <v>128</v>
      </c>
      <c r="C2850" t="s">
        <v>10881</v>
      </c>
      <c r="D2850" t="s">
        <v>2777</v>
      </c>
      <c r="E2850" t="s">
        <v>2778</v>
      </c>
      <c r="F2850" t="s">
        <v>10884</v>
      </c>
      <c r="G2850" s="11" t="s">
        <v>14251</v>
      </c>
      <c r="H2850" s="11">
        <v>43910</v>
      </c>
    </row>
    <row r="2851" spans="1:8" x14ac:dyDescent="0.2">
      <c r="A2851" t="str">
        <f t="shared" si="45"/>
        <v>RP706Ashley House</v>
      </c>
      <c r="B2851" t="s">
        <v>128</v>
      </c>
      <c r="C2851" t="s">
        <v>10881</v>
      </c>
      <c r="D2851" t="s">
        <v>2779</v>
      </c>
      <c r="E2851" t="s">
        <v>2780</v>
      </c>
      <c r="F2851" t="s">
        <v>10885</v>
      </c>
      <c r="G2851" s="11" t="s">
        <v>9330</v>
      </c>
      <c r="H2851" s="11">
        <v>43766</v>
      </c>
    </row>
    <row r="2852" spans="1:8" x14ac:dyDescent="0.2">
      <c r="A2852" t="str">
        <f t="shared" si="45"/>
        <v>RP7EVCharlesworth Ward</v>
      </c>
      <c r="B2852" t="s">
        <v>128</v>
      </c>
      <c r="C2852" t="s">
        <v>10881</v>
      </c>
      <c r="D2852" t="s">
        <v>2781</v>
      </c>
      <c r="E2852" t="s">
        <v>2782</v>
      </c>
      <c r="F2852" t="s">
        <v>10886</v>
      </c>
      <c r="G2852" s="11" t="s">
        <v>9330</v>
      </c>
      <c r="H2852" s="11">
        <v>43766</v>
      </c>
    </row>
    <row r="2853" spans="1:8" x14ac:dyDescent="0.2">
      <c r="A2853" t="str">
        <f t="shared" si="45"/>
        <v>RP7EVConolly Ward</v>
      </c>
      <c r="B2853" t="s">
        <v>128</v>
      </c>
      <c r="C2853" t="s">
        <v>10881</v>
      </c>
      <c r="D2853" t="s">
        <v>2781</v>
      </c>
      <c r="E2853" t="s">
        <v>2782</v>
      </c>
      <c r="F2853" t="s">
        <v>9608</v>
      </c>
      <c r="G2853" s="11" t="s">
        <v>9330</v>
      </c>
      <c r="H2853" s="11">
        <v>43766</v>
      </c>
    </row>
    <row r="2854" spans="1:8" x14ac:dyDescent="0.2">
      <c r="A2854" t="str">
        <f t="shared" si="45"/>
        <v>RP723Hartsholme Unit</v>
      </c>
      <c r="B2854" t="s">
        <v>128</v>
      </c>
      <c r="C2854" t="s">
        <v>10881</v>
      </c>
      <c r="D2854" t="s">
        <v>2785</v>
      </c>
      <c r="E2854" t="s">
        <v>2786</v>
      </c>
      <c r="F2854" t="s">
        <v>10887</v>
      </c>
      <c r="G2854" s="11" t="s">
        <v>9330</v>
      </c>
      <c r="H2854" s="11">
        <v>43766</v>
      </c>
    </row>
    <row r="2855" spans="1:8" x14ac:dyDescent="0.2">
      <c r="A2855" t="str">
        <f t="shared" si="45"/>
        <v>RP7LAWard 12</v>
      </c>
      <c r="B2855" t="s">
        <v>128</v>
      </c>
      <c r="C2855" t="s">
        <v>10881</v>
      </c>
      <c r="D2855" t="s">
        <v>2795</v>
      </c>
      <c r="E2855" t="s">
        <v>2796</v>
      </c>
      <c r="F2855" t="s">
        <v>8745</v>
      </c>
      <c r="G2855" s="11" t="s">
        <v>10931</v>
      </c>
      <c r="H2855" s="11">
        <v>43766</v>
      </c>
    </row>
    <row r="2856" spans="1:8" x14ac:dyDescent="0.2">
      <c r="A2856" t="str">
        <f t="shared" si="45"/>
        <v>RP7FKFrancis Willis Unit</v>
      </c>
      <c r="B2856" t="s">
        <v>128</v>
      </c>
      <c r="C2856" t="s">
        <v>10881</v>
      </c>
      <c r="D2856" t="s">
        <v>2809</v>
      </c>
      <c r="E2856" t="s">
        <v>2810</v>
      </c>
      <c r="F2856" t="s">
        <v>10888</v>
      </c>
      <c r="G2856" s="11" t="s">
        <v>9330</v>
      </c>
      <c r="H2856" s="11">
        <v>43766</v>
      </c>
    </row>
    <row r="2857" spans="1:8" x14ac:dyDescent="0.2">
      <c r="A2857" t="str">
        <f t="shared" si="45"/>
        <v>RP7FQThe Fens</v>
      </c>
      <c r="B2857" t="s">
        <v>128</v>
      </c>
      <c r="C2857" t="s">
        <v>10881</v>
      </c>
      <c r="D2857" t="s">
        <v>2815</v>
      </c>
      <c r="E2857" t="s">
        <v>2816</v>
      </c>
      <c r="F2857" t="s">
        <v>10889</v>
      </c>
      <c r="G2857" s="11"/>
      <c r="H2857" s="11"/>
    </row>
    <row r="2858" spans="1:8" x14ac:dyDescent="0.2">
      <c r="A2858" t="str">
        <f t="shared" si="45"/>
        <v>RP7FQThe Vales</v>
      </c>
      <c r="B2858" t="s">
        <v>128</v>
      </c>
      <c r="C2858" t="s">
        <v>10881</v>
      </c>
      <c r="D2858" t="s">
        <v>2815</v>
      </c>
      <c r="E2858" t="s">
        <v>2816</v>
      </c>
      <c r="F2858" t="s">
        <v>10890</v>
      </c>
      <c r="G2858" s="11"/>
      <c r="H2858" s="11"/>
    </row>
    <row r="2859" spans="1:8" x14ac:dyDescent="0.2">
      <c r="A2859" t="str">
        <f t="shared" si="45"/>
        <v>RP7FQThe Wolds</v>
      </c>
      <c r="B2859" t="s">
        <v>128</v>
      </c>
      <c r="C2859" t="s">
        <v>10881</v>
      </c>
      <c r="D2859" t="s">
        <v>2815</v>
      </c>
      <c r="E2859" t="s">
        <v>2816</v>
      </c>
      <c r="F2859" t="s">
        <v>10891</v>
      </c>
      <c r="G2859" s="11"/>
      <c r="H2859" s="11"/>
    </row>
    <row r="2860" spans="1:8" x14ac:dyDescent="0.2">
      <c r="A2860" t="str">
        <f t="shared" si="45"/>
        <v>RP7LPManthorpe</v>
      </c>
      <c r="B2860" t="s">
        <v>128</v>
      </c>
      <c r="C2860" t="s">
        <v>10881</v>
      </c>
      <c r="D2860" t="s">
        <v>2819</v>
      </c>
      <c r="E2860" t="s">
        <v>2820</v>
      </c>
      <c r="F2860" t="s">
        <v>10892</v>
      </c>
      <c r="G2860" s="11"/>
      <c r="H2860" s="11"/>
    </row>
    <row r="2861" spans="1:8" x14ac:dyDescent="0.2">
      <c r="A2861" t="str">
        <f t="shared" ref="A2861:A2924" si="46">CONCATENATE(D2861,F2861)</f>
        <v>RP701Rochford</v>
      </c>
      <c r="B2861" t="s">
        <v>128</v>
      </c>
      <c r="C2861" t="s">
        <v>10881</v>
      </c>
      <c r="D2861" t="s">
        <v>2827</v>
      </c>
      <c r="E2861" t="s">
        <v>2828</v>
      </c>
      <c r="F2861" t="s">
        <v>10893</v>
      </c>
      <c r="G2861" s="11"/>
      <c r="H2861" s="11"/>
    </row>
    <row r="2862" spans="1:8" x14ac:dyDescent="0.2">
      <c r="A2862" t="str">
        <f t="shared" si="46"/>
        <v>RBQHQBIRCH</v>
      </c>
      <c r="B2862" t="s">
        <v>129</v>
      </c>
      <c r="C2862" t="s">
        <v>10894</v>
      </c>
      <c r="D2862" t="s">
        <v>1013</v>
      </c>
      <c r="E2862" t="s">
        <v>1014</v>
      </c>
      <c r="F2862" t="s">
        <v>8591</v>
      </c>
      <c r="G2862" s="11"/>
      <c r="H2862" s="11"/>
    </row>
    <row r="2863" spans="1:8" x14ac:dyDescent="0.2">
      <c r="A2863" t="str">
        <f t="shared" si="46"/>
        <v>RBQHQCCU</v>
      </c>
      <c r="B2863" t="s">
        <v>129</v>
      </c>
      <c r="C2863" t="s">
        <v>10894</v>
      </c>
      <c r="D2863" t="s">
        <v>1013</v>
      </c>
      <c r="E2863" t="s">
        <v>1014</v>
      </c>
      <c r="F2863" t="s">
        <v>8471</v>
      </c>
      <c r="G2863" s="11"/>
      <c r="H2863" s="12"/>
    </row>
    <row r="2864" spans="1:8" x14ac:dyDescent="0.2">
      <c r="A2864" t="str">
        <f t="shared" si="46"/>
        <v>RBQHQCEDAR</v>
      </c>
      <c r="B2864" t="s">
        <v>129</v>
      </c>
      <c r="C2864" t="s">
        <v>10894</v>
      </c>
      <c r="D2864" t="s">
        <v>1013</v>
      </c>
      <c r="E2864" t="s">
        <v>1014</v>
      </c>
      <c r="F2864" t="s">
        <v>8595</v>
      </c>
      <c r="G2864" s="11"/>
      <c r="H2864" s="11"/>
    </row>
    <row r="2865" spans="1:8" x14ac:dyDescent="0.2">
      <c r="A2865" t="str">
        <f t="shared" si="46"/>
        <v>RBQHQCHERRY</v>
      </c>
      <c r="B2865" t="s">
        <v>129</v>
      </c>
      <c r="C2865" t="s">
        <v>10894</v>
      </c>
      <c r="D2865" t="s">
        <v>1013</v>
      </c>
      <c r="E2865" t="s">
        <v>1014</v>
      </c>
      <c r="F2865" t="s">
        <v>10895</v>
      </c>
      <c r="G2865" s="11"/>
      <c r="H2865" s="11"/>
    </row>
    <row r="2866" spans="1:8" x14ac:dyDescent="0.2">
      <c r="A2866" t="str">
        <f t="shared" si="46"/>
        <v>RBQHQCRITICAL CARE</v>
      </c>
      <c r="B2866" t="s">
        <v>129</v>
      </c>
      <c r="C2866" t="s">
        <v>10894</v>
      </c>
      <c r="D2866" t="s">
        <v>1013</v>
      </c>
      <c r="E2866" t="s">
        <v>1014</v>
      </c>
      <c r="F2866" t="s">
        <v>10896</v>
      </c>
      <c r="G2866" s="11"/>
      <c r="H2866" s="11"/>
    </row>
    <row r="2867" spans="1:8" x14ac:dyDescent="0.2">
      <c r="A2867" t="str">
        <f t="shared" si="46"/>
        <v>RBQHQELM</v>
      </c>
      <c r="B2867" t="s">
        <v>129</v>
      </c>
      <c r="C2867" t="s">
        <v>10894</v>
      </c>
      <c r="D2867" t="s">
        <v>1013</v>
      </c>
      <c r="E2867" t="s">
        <v>1014</v>
      </c>
      <c r="F2867" t="s">
        <v>10897</v>
      </c>
      <c r="G2867" s="11"/>
      <c r="H2867" s="11"/>
    </row>
    <row r="2868" spans="1:8" x14ac:dyDescent="0.2">
      <c r="A2868" t="str">
        <f t="shared" si="46"/>
        <v>RBQHQHDU</v>
      </c>
      <c r="B2868" t="s">
        <v>129</v>
      </c>
      <c r="C2868" t="s">
        <v>10894</v>
      </c>
      <c r="D2868" t="s">
        <v>1013</v>
      </c>
      <c r="E2868" t="s">
        <v>1014</v>
      </c>
      <c r="F2868" t="s">
        <v>9180</v>
      </c>
      <c r="G2868" s="11" t="s">
        <v>10946</v>
      </c>
      <c r="H2868" s="11">
        <v>43733</v>
      </c>
    </row>
    <row r="2869" spans="1:8" x14ac:dyDescent="0.2">
      <c r="A2869" t="str">
        <f t="shared" si="46"/>
        <v>RBQHQMAPLE</v>
      </c>
      <c r="B2869" t="s">
        <v>129</v>
      </c>
      <c r="C2869" t="s">
        <v>10894</v>
      </c>
      <c r="D2869" t="s">
        <v>1013</v>
      </c>
      <c r="E2869" t="s">
        <v>1014</v>
      </c>
      <c r="F2869" t="s">
        <v>8529</v>
      </c>
      <c r="G2869" s="11" t="s">
        <v>10946</v>
      </c>
      <c r="H2869" s="11">
        <v>43733</v>
      </c>
    </row>
    <row r="2870" spans="1:8" x14ac:dyDescent="0.2">
      <c r="A2870" t="str">
        <f t="shared" si="46"/>
        <v>RBQHQOAK</v>
      </c>
      <c r="B2870" t="s">
        <v>129</v>
      </c>
      <c r="C2870" t="s">
        <v>10894</v>
      </c>
      <c r="D2870" t="s">
        <v>1013</v>
      </c>
      <c r="E2870" t="s">
        <v>1014</v>
      </c>
      <c r="F2870" t="s">
        <v>10898</v>
      </c>
      <c r="G2870" s="11" t="s">
        <v>10946</v>
      </c>
      <c r="H2870" s="11">
        <v>43733</v>
      </c>
    </row>
    <row r="2871" spans="1:8" x14ac:dyDescent="0.2">
      <c r="A2871" t="str">
        <f t="shared" si="46"/>
        <v>RBQHQROWAN</v>
      </c>
      <c r="B2871" t="s">
        <v>129</v>
      </c>
      <c r="C2871" t="s">
        <v>10894</v>
      </c>
      <c r="D2871" t="s">
        <v>1013</v>
      </c>
      <c r="E2871" t="s">
        <v>1014</v>
      </c>
      <c r="F2871" t="s">
        <v>1690</v>
      </c>
      <c r="G2871" s="11" t="s">
        <v>10946</v>
      </c>
      <c r="H2871" s="11">
        <v>43733</v>
      </c>
    </row>
    <row r="2872" spans="1:8" x14ac:dyDescent="0.2">
      <c r="A2872" t="str">
        <f t="shared" si="46"/>
        <v>REMAHSRU</v>
      </c>
      <c r="B2872" t="s">
        <v>130</v>
      </c>
      <c r="C2872" t="s">
        <v>10900</v>
      </c>
      <c r="D2872" t="s">
        <v>1474</v>
      </c>
      <c r="E2872" t="s">
        <v>1475</v>
      </c>
      <c r="F2872" t="s">
        <v>8640</v>
      </c>
      <c r="G2872" s="11" t="s">
        <v>10946</v>
      </c>
      <c r="H2872" s="11">
        <v>43733</v>
      </c>
    </row>
    <row r="2873" spans="1:8" x14ac:dyDescent="0.2">
      <c r="A2873" t="str">
        <f t="shared" si="46"/>
        <v>REMAHWard 1</v>
      </c>
      <c r="B2873" t="s">
        <v>130</v>
      </c>
      <c r="C2873" t="s">
        <v>10900</v>
      </c>
      <c r="D2873" t="s">
        <v>1474</v>
      </c>
      <c r="E2873" t="s">
        <v>1475</v>
      </c>
      <c r="F2873" t="s">
        <v>8743</v>
      </c>
      <c r="G2873" s="11" t="s">
        <v>10946</v>
      </c>
      <c r="H2873" s="11">
        <v>43733</v>
      </c>
    </row>
    <row r="2874" spans="1:8" x14ac:dyDescent="0.2">
      <c r="A2874" t="str">
        <f t="shared" si="46"/>
        <v>REMAHWard 11</v>
      </c>
      <c r="B2874" t="s">
        <v>130</v>
      </c>
      <c r="C2874" t="s">
        <v>10900</v>
      </c>
      <c r="D2874" t="s">
        <v>1474</v>
      </c>
      <c r="E2874" t="s">
        <v>1475</v>
      </c>
      <c r="F2874" t="s">
        <v>8744</v>
      </c>
      <c r="G2874" s="11" t="s">
        <v>10946</v>
      </c>
      <c r="H2874" s="11">
        <v>43733</v>
      </c>
    </row>
    <row r="2875" spans="1:8" x14ac:dyDescent="0.2">
      <c r="A2875" t="str">
        <f t="shared" si="46"/>
        <v>REMAHWard 2</v>
      </c>
      <c r="B2875" t="s">
        <v>130</v>
      </c>
      <c r="C2875" t="s">
        <v>10900</v>
      </c>
      <c r="D2875" t="s">
        <v>1474</v>
      </c>
      <c r="E2875" t="s">
        <v>1475</v>
      </c>
      <c r="F2875" t="s">
        <v>8746</v>
      </c>
      <c r="G2875" s="11" t="s">
        <v>10946</v>
      </c>
      <c r="H2875" s="11">
        <v>43733</v>
      </c>
    </row>
    <row r="2876" spans="1:8" x14ac:dyDescent="0.2">
      <c r="A2876" t="str">
        <f t="shared" si="46"/>
        <v>REMAHWard 3</v>
      </c>
      <c r="B2876" t="s">
        <v>130</v>
      </c>
      <c r="C2876" t="s">
        <v>10900</v>
      </c>
      <c r="D2876" t="s">
        <v>1474</v>
      </c>
      <c r="E2876" t="s">
        <v>1475</v>
      </c>
      <c r="F2876" t="s">
        <v>8753</v>
      </c>
      <c r="G2876" s="11" t="s">
        <v>10946</v>
      </c>
      <c r="H2876" s="11">
        <v>43733</v>
      </c>
    </row>
    <row r="2877" spans="1:8" x14ac:dyDescent="0.2">
      <c r="A2877" t="str">
        <f t="shared" si="46"/>
        <v>REMAHWard 4</v>
      </c>
      <c r="B2877" t="s">
        <v>130</v>
      </c>
      <c r="C2877" t="s">
        <v>10900</v>
      </c>
      <c r="D2877" t="s">
        <v>1474</v>
      </c>
      <c r="E2877" t="s">
        <v>1475</v>
      </c>
      <c r="F2877" t="s">
        <v>8754</v>
      </c>
      <c r="G2877" s="11"/>
      <c r="H2877" s="11"/>
    </row>
    <row r="2878" spans="1:8" x14ac:dyDescent="0.2">
      <c r="A2878" t="str">
        <f t="shared" si="46"/>
        <v>REMAHWard 5</v>
      </c>
      <c r="B2878" t="s">
        <v>130</v>
      </c>
      <c r="C2878" t="s">
        <v>10900</v>
      </c>
      <c r="D2878" t="s">
        <v>1474</v>
      </c>
      <c r="E2878" t="s">
        <v>1475</v>
      </c>
      <c r="F2878" t="s">
        <v>8747</v>
      </c>
      <c r="G2878" s="11"/>
      <c r="H2878" s="11"/>
    </row>
    <row r="2879" spans="1:8" x14ac:dyDescent="0.2">
      <c r="A2879" t="str">
        <f t="shared" si="46"/>
        <v>REMAHWard 9</v>
      </c>
      <c r="B2879" t="s">
        <v>130</v>
      </c>
      <c r="C2879" t="s">
        <v>10900</v>
      </c>
      <c r="D2879" t="s">
        <v>1474</v>
      </c>
      <c r="E2879" t="s">
        <v>1475</v>
      </c>
      <c r="F2879" t="s">
        <v>8749</v>
      </c>
      <c r="G2879" s="11" t="s">
        <v>10946</v>
      </c>
      <c r="H2879" s="11">
        <v>43733</v>
      </c>
    </row>
    <row r="2880" spans="1:8" x14ac:dyDescent="0.2">
      <c r="A2880" t="str">
        <f t="shared" si="46"/>
        <v>REMRQ2A</v>
      </c>
      <c r="B2880" t="s">
        <v>130</v>
      </c>
      <c r="C2880" t="s">
        <v>10900</v>
      </c>
      <c r="D2880" t="s">
        <v>1476</v>
      </c>
      <c r="E2880" t="s">
        <v>10903</v>
      </c>
      <c r="F2880" t="s">
        <v>9965</v>
      </c>
      <c r="G2880" s="11"/>
      <c r="H2880" s="11"/>
    </row>
    <row r="2881" spans="1:8" x14ac:dyDescent="0.2">
      <c r="A2881" t="str">
        <f t="shared" si="46"/>
        <v>REMRQ2B</v>
      </c>
      <c r="B2881" t="s">
        <v>130</v>
      </c>
      <c r="C2881" t="s">
        <v>10900</v>
      </c>
      <c r="D2881" t="s">
        <v>1476</v>
      </c>
      <c r="E2881" t="s">
        <v>10903</v>
      </c>
      <c r="F2881" t="s">
        <v>9966</v>
      </c>
      <c r="G2881" s="11"/>
      <c r="H2881" s="11"/>
    </row>
    <row r="2882" spans="1:8" x14ac:dyDescent="0.2">
      <c r="A2882" t="str">
        <f t="shared" si="46"/>
        <v>REMRQ2Y / SU</v>
      </c>
      <c r="B2882" t="s">
        <v>130</v>
      </c>
      <c r="C2882" t="s">
        <v>10900</v>
      </c>
      <c r="D2882" t="s">
        <v>1476</v>
      </c>
      <c r="E2882" t="s">
        <v>10903</v>
      </c>
      <c r="F2882" t="s">
        <v>10904</v>
      </c>
      <c r="G2882" s="11"/>
      <c r="H2882" s="11"/>
    </row>
    <row r="2883" spans="1:8" x14ac:dyDescent="0.2">
      <c r="A2883" t="str">
        <f t="shared" si="46"/>
        <v>REMRQ3A</v>
      </c>
      <c r="B2883" t="s">
        <v>130</v>
      </c>
      <c r="C2883" t="s">
        <v>10900</v>
      </c>
      <c r="D2883" t="s">
        <v>1476</v>
      </c>
      <c r="E2883" t="s">
        <v>10903</v>
      </c>
      <c r="F2883" t="s">
        <v>8377</v>
      </c>
      <c r="G2883" s="11" t="s">
        <v>10946</v>
      </c>
      <c r="H2883" s="11">
        <v>43733</v>
      </c>
    </row>
    <row r="2884" spans="1:8" x14ac:dyDescent="0.2">
      <c r="A2884" t="str">
        <f t="shared" si="46"/>
        <v>REMRQ3X</v>
      </c>
      <c r="B2884" t="s">
        <v>130</v>
      </c>
      <c r="C2884" t="s">
        <v>10900</v>
      </c>
      <c r="D2884" t="s">
        <v>1476</v>
      </c>
      <c r="E2884" t="s">
        <v>10903</v>
      </c>
      <c r="F2884" t="s">
        <v>10905</v>
      </c>
      <c r="G2884" s="11" t="s">
        <v>14253</v>
      </c>
      <c r="H2884" s="11">
        <v>43994</v>
      </c>
    </row>
    <row r="2885" spans="1:8" x14ac:dyDescent="0.2">
      <c r="A2885" t="str">
        <f t="shared" si="46"/>
        <v>REMRQ3Y</v>
      </c>
      <c r="B2885" t="s">
        <v>130</v>
      </c>
      <c r="C2885" t="s">
        <v>10900</v>
      </c>
      <c r="D2885" t="s">
        <v>1476</v>
      </c>
      <c r="E2885" t="s">
        <v>10903</v>
      </c>
      <c r="F2885" t="s">
        <v>10906</v>
      </c>
      <c r="G2885" s="11" t="s">
        <v>10946</v>
      </c>
      <c r="H2885" s="11">
        <v>43733</v>
      </c>
    </row>
    <row r="2886" spans="1:8" x14ac:dyDescent="0.2">
      <c r="A2886" t="str">
        <f t="shared" si="46"/>
        <v>REMRQ4A</v>
      </c>
      <c r="B2886" t="s">
        <v>130</v>
      </c>
      <c r="C2886" t="s">
        <v>10900</v>
      </c>
      <c r="D2886" t="s">
        <v>1476</v>
      </c>
      <c r="E2886" t="s">
        <v>10903</v>
      </c>
      <c r="F2886" t="s">
        <v>8380</v>
      </c>
      <c r="G2886" s="11" t="s">
        <v>10946</v>
      </c>
      <c r="H2886" s="11">
        <v>43733</v>
      </c>
    </row>
    <row r="2887" spans="1:8" x14ac:dyDescent="0.2">
      <c r="A2887" t="str">
        <f t="shared" si="46"/>
        <v>REMRQ4B</v>
      </c>
      <c r="B2887" t="s">
        <v>130</v>
      </c>
      <c r="C2887" t="s">
        <v>10900</v>
      </c>
      <c r="D2887" t="s">
        <v>1476</v>
      </c>
      <c r="E2887" t="s">
        <v>10903</v>
      </c>
      <c r="F2887" t="s">
        <v>8381</v>
      </c>
      <c r="G2887" s="11" t="s">
        <v>14253</v>
      </c>
      <c r="H2887" s="11">
        <v>43994</v>
      </c>
    </row>
    <row r="2888" spans="1:8" x14ac:dyDescent="0.2">
      <c r="A2888" t="str">
        <f t="shared" si="46"/>
        <v>REMRQ5A</v>
      </c>
      <c r="B2888" t="s">
        <v>130</v>
      </c>
      <c r="C2888" t="s">
        <v>10900</v>
      </c>
      <c r="D2888" t="s">
        <v>1476</v>
      </c>
      <c r="E2888" t="s">
        <v>10903</v>
      </c>
      <c r="F2888" t="s">
        <v>10907</v>
      </c>
      <c r="G2888" s="11" t="s">
        <v>10946</v>
      </c>
      <c r="H2888" s="11">
        <v>43733</v>
      </c>
    </row>
    <row r="2889" spans="1:8" x14ac:dyDescent="0.2">
      <c r="A2889" t="str">
        <f t="shared" si="46"/>
        <v>REMRQ5B</v>
      </c>
      <c r="B2889" t="s">
        <v>130</v>
      </c>
      <c r="C2889" t="s">
        <v>10900</v>
      </c>
      <c r="D2889" t="s">
        <v>1476</v>
      </c>
      <c r="E2889" t="s">
        <v>10903</v>
      </c>
      <c r="F2889" t="s">
        <v>9968</v>
      </c>
      <c r="G2889" s="11"/>
      <c r="H2889" s="11"/>
    </row>
    <row r="2890" spans="1:8" x14ac:dyDescent="0.2">
      <c r="A2890" t="str">
        <f t="shared" si="46"/>
        <v>REMRQ5X</v>
      </c>
      <c r="B2890" t="s">
        <v>130</v>
      </c>
      <c r="C2890" t="s">
        <v>10900</v>
      </c>
      <c r="D2890" t="s">
        <v>1476</v>
      </c>
      <c r="E2890" t="s">
        <v>10903</v>
      </c>
      <c r="F2890" t="s">
        <v>10908</v>
      </c>
      <c r="G2890" s="11"/>
      <c r="H2890" s="11"/>
    </row>
    <row r="2891" spans="1:8" x14ac:dyDescent="0.2">
      <c r="A2891" t="str">
        <f t="shared" si="46"/>
        <v>REMRQ5Y</v>
      </c>
      <c r="B2891" t="s">
        <v>130</v>
      </c>
      <c r="C2891" t="s">
        <v>10900</v>
      </c>
      <c r="D2891" t="s">
        <v>1476</v>
      </c>
      <c r="E2891" t="s">
        <v>10903</v>
      </c>
      <c r="F2891" t="s">
        <v>10909</v>
      </c>
      <c r="G2891" s="11" t="s">
        <v>10946</v>
      </c>
      <c r="H2891" s="11">
        <v>43733</v>
      </c>
    </row>
    <row r="2892" spans="1:8" x14ac:dyDescent="0.2">
      <c r="A2892" t="str">
        <f t="shared" si="46"/>
        <v>REMRQ6A</v>
      </c>
      <c r="B2892" t="s">
        <v>130</v>
      </c>
      <c r="C2892" t="s">
        <v>10900</v>
      </c>
      <c r="D2892" t="s">
        <v>1476</v>
      </c>
      <c r="E2892" t="s">
        <v>10903</v>
      </c>
      <c r="F2892" t="s">
        <v>9969</v>
      </c>
      <c r="G2892" s="11"/>
      <c r="H2892" s="11"/>
    </row>
    <row r="2893" spans="1:8" x14ac:dyDescent="0.2">
      <c r="A2893" t="str">
        <f t="shared" si="46"/>
        <v>REMRQ6X</v>
      </c>
      <c r="B2893" t="s">
        <v>130</v>
      </c>
      <c r="C2893" t="s">
        <v>10900</v>
      </c>
      <c r="D2893" t="s">
        <v>1476</v>
      </c>
      <c r="E2893" t="s">
        <v>10903</v>
      </c>
      <c r="F2893" t="s">
        <v>10910</v>
      </c>
      <c r="G2893" s="11"/>
      <c r="H2893" s="11"/>
    </row>
    <row r="2894" spans="1:8" x14ac:dyDescent="0.2">
      <c r="A2894" t="str">
        <f t="shared" si="46"/>
        <v>REMRQ6Y</v>
      </c>
      <c r="B2894" t="s">
        <v>130</v>
      </c>
      <c r="C2894" t="s">
        <v>10900</v>
      </c>
      <c r="D2894" t="s">
        <v>1476</v>
      </c>
      <c r="E2894" t="s">
        <v>10903</v>
      </c>
      <c r="F2894" t="s">
        <v>10911</v>
      </c>
      <c r="G2894" s="11" t="s">
        <v>10946</v>
      </c>
      <c r="H2894" s="11">
        <v>43733</v>
      </c>
    </row>
    <row r="2895" spans="1:8" x14ac:dyDescent="0.2">
      <c r="A2895" t="str">
        <f t="shared" si="46"/>
        <v>REMRQ7A</v>
      </c>
      <c r="B2895" t="s">
        <v>130</v>
      </c>
      <c r="C2895" t="s">
        <v>10900</v>
      </c>
      <c r="D2895" t="s">
        <v>1476</v>
      </c>
      <c r="E2895" t="s">
        <v>10903</v>
      </c>
      <c r="F2895" t="s">
        <v>9971</v>
      </c>
      <c r="G2895" s="11" t="s">
        <v>10946</v>
      </c>
      <c r="H2895" s="11">
        <v>43733</v>
      </c>
    </row>
    <row r="2896" spans="1:8" x14ac:dyDescent="0.2">
      <c r="A2896" t="str">
        <f t="shared" si="46"/>
        <v>REMRQ7B</v>
      </c>
      <c r="B2896" t="s">
        <v>130</v>
      </c>
      <c r="C2896" t="s">
        <v>10900</v>
      </c>
      <c r="D2896" t="s">
        <v>1476</v>
      </c>
      <c r="E2896" t="s">
        <v>10903</v>
      </c>
      <c r="F2896" t="s">
        <v>9972</v>
      </c>
      <c r="G2896" s="11" t="s">
        <v>14253</v>
      </c>
      <c r="H2896" s="11">
        <v>43994</v>
      </c>
    </row>
    <row r="2897" spans="1:8" x14ac:dyDescent="0.2">
      <c r="A2897" t="str">
        <f t="shared" si="46"/>
        <v>REMRQ8A</v>
      </c>
      <c r="B2897" t="s">
        <v>130</v>
      </c>
      <c r="C2897" t="s">
        <v>10900</v>
      </c>
      <c r="D2897" t="s">
        <v>1476</v>
      </c>
      <c r="E2897" t="s">
        <v>10903</v>
      </c>
      <c r="F2897" t="s">
        <v>9973</v>
      </c>
      <c r="G2897" s="11" t="s">
        <v>10946</v>
      </c>
      <c r="H2897" s="11">
        <v>43733</v>
      </c>
    </row>
    <row r="2898" spans="1:8" x14ac:dyDescent="0.2">
      <c r="A2898" t="str">
        <f t="shared" si="46"/>
        <v>REMRQ8HDU</v>
      </c>
      <c r="B2898" t="s">
        <v>130</v>
      </c>
      <c r="C2898" t="s">
        <v>10900</v>
      </c>
      <c r="D2898" t="s">
        <v>1476</v>
      </c>
      <c r="E2898" t="s">
        <v>10903</v>
      </c>
      <c r="F2898" t="s">
        <v>10912</v>
      </c>
      <c r="G2898" s="11" t="s">
        <v>10946</v>
      </c>
      <c r="H2898" s="11">
        <v>43733</v>
      </c>
    </row>
    <row r="2899" spans="1:8" x14ac:dyDescent="0.2">
      <c r="A2899" t="str">
        <f t="shared" si="46"/>
        <v>REMRQ8X</v>
      </c>
      <c r="B2899" t="s">
        <v>130</v>
      </c>
      <c r="C2899" t="s">
        <v>10900</v>
      </c>
      <c r="D2899" t="s">
        <v>1476</v>
      </c>
      <c r="E2899" t="s">
        <v>10903</v>
      </c>
      <c r="F2899" t="s">
        <v>10913</v>
      </c>
      <c r="G2899" s="11"/>
      <c r="H2899" s="11"/>
    </row>
    <row r="2900" spans="1:8" x14ac:dyDescent="0.2">
      <c r="A2900" t="str">
        <f t="shared" si="46"/>
        <v>REMRQ8Y</v>
      </c>
      <c r="B2900" t="s">
        <v>130</v>
      </c>
      <c r="C2900" t="s">
        <v>10900</v>
      </c>
      <c r="D2900" t="s">
        <v>1476</v>
      </c>
      <c r="E2900" t="s">
        <v>10903</v>
      </c>
      <c r="F2900" t="s">
        <v>10914</v>
      </c>
      <c r="G2900" s="11"/>
      <c r="H2900" s="11"/>
    </row>
    <row r="2901" spans="1:8" x14ac:dyDescent="0.2">
      <c r="A2901" t="str">
        <f t="shared" si="46"/>
        <v>REMRQ9A</v>
      </c>
      <c r="B2901" t="s">
        <v>130</v>
      </c>
      <c r="C2901" t="s">
        <v>10900</v>
      </c>
      <c r="D2901" t="s">
        <v>1476</v>
      </c>
      <c r="E2901" t="s">
        <v>10903</v>
      </c>
      <c r="F2901" t="s">
        <v>9975</v>
      </c>
      <c r="G2901" s="11"/>
      <c r="H2901" s="11"/>
    </row>
    <row r="2902" spans="1:8" x14ac:dyDescent="0.2">
      <c r="A2902" t="str">
        <f t="shared" si="46"/>
        <v>REMRQ9HDU</v>
      </c>
      <c r="B2902" t="s">
        <v>130</v>
      </c>
      <c r="C2902" t="s">
        <v>10900</v>
      </c>
      <c r="D2902" t="s">
        <v>1476</v>
      </c>
      <c r="E2902" t="s">
        <v>10903</v>
      </c>
      <c r="F2902" t="s">
        <v>10915</v>
      </c>
      <c r="G2902" s="11" t="s">
        <v>14256</v>
      </c>
      <c r="H2902" s="11">
        <v>43994</v>
      </c>
    </row>
    <row r="2903" spans="1:8" x14ac:dyDescent="0.2">
      <c r="A2903" t="str">
        <f t="shared" si="46"/>
        <v>REMRQ9X</v>
      </c>
      <c r="B2903" t="s">
        <v>130</v>
      </c>
      <c r="C2903" t="s">
        <v>10900</v>
      </c>
      <c r="D2903" t="s">
        <v>1476</v>
      </c>
      <c r="E2903" t="s">
        <v>10903</v>
      </c>
      <c r="F2903" t="s">
        <v>10916</v>
      </c>
      <c r="G2903" s="11"/>
      <c r="H2903" s="11"/>
    </row>
    <row r="2904" spans="1:8" x14ac:dyDescent="0.2">
      <c r="A2904" t="str">
        <f t="shared" si="46"/>
        <v>REMRQ9Y</v>
      </c>
      <c r="B2904" t="s">
        <v>130</v>
      </c>
      <c r="C2904" t="s">
        <v>10900</v>
      </c>
      <c r="D2904" t="s">
        <v>1476</v>
      </c>
      <c r="E2904" t="s">
        <v>10903</v>
      </c>
      <c r="F2904" t="s">
        <v>10917</v>
      </c>
      <c r="G2904" s="11" t="s">
        <v>10946</v>
      </c>
      <c r="H2904" s="11">
        <v>43733</v>
      </c>
    </row>
    <row r="2905" spans="1:8" x14ac:dyDescent="0.2">
      <c r="A2905" t="str">
        <f t="shared" si="46"/>
        <v>REMRQACU</v>
      </c>
      <c r="B2905" t="s">
        <v>130</v>
      </c>
      <c r="C2905" t="s">
        <v>10900</v>
      </c>
      <c r="D2905" t="s">
        <v>1476</v>
      </c>
      <c r="E2905" t="s">
        <v>10903</v>
      </c>
      <c r="F2905" t="s">
        <v>8387</v>
      </c>
      <c r="G2905" s="11"/>
      <c r="H2905" s="11"/>
    </row>
    <row r="2906" spans="1:8" x14ac:dyDescent="0.2">
      <c r="A2906" t="str">
        <f t="shared" si="46"/>
        <v>REMRQAIFU</v>
      </c>
      <c r="B2906" t="s">
        <v>130</v>
      </c>
      <c r="C2906" t="s">
        <v>10900</v>
      </c>
      <c r="D2906" t="s">
        <v>1476</v>
      </c>
      <c r="E2906" t="s">
        <v>10903</v>
      </c>
      <c r="F2906" t="s">
        <v>10918</v>
      </c>
      <c r="G2906" s="11"/>
      <c r="H2906" s="11"/>
    </row>
    <row r="2907" spans="1:8" x14ac:dyDescent="0.2">
      <c r="A2907" t="str">
        <f t="shared" si="46"/>
        <v>REMRQAMU</v>
      </c>
      <c r="B2907" t="s">
        <v>130</v>
      </c>
      <c r="C2907" t="s">
        <v>10900</v>
      </c>
      <c r="D2907" t="s">
        <v>1476</v>
      </c>
      <c r="E2907" t="s">
        <v>10903</v>
      </c>
      <c r="F2907" t="s">
        <v>8388</v>
      </c>
      <c r="G2907" s="11"/>
      <c r="H2907" s="11"/>
    </row>
    <row r="2908" spans="1:8" x14ac:dyDescent="0.2">
      <c r="A2908" t="str">
        <f t="shared" si="46"/>
        <v>REMRQAPCU</v>
      </c>
      <c r="B2908" t="s">
        <v>130</v>
      </c>
      <c r="C2908" t="s">
        <v>10900</v>
      </c>
      <c r="D2908" t="s">
        <v>1476</v>
      </c>
      <c r="E2908" t="s">
        <v>10903</v>
      </c>
      <c r="F2908" t="s">
        <v>10919</v>
      </c>
      <c r="G2908" s="11"/>
      <c r="H2908" s="11"/>
    </row>
    <row r="2909" spans="1:8" x14ac:dyDescent="0.2">
      <c r="A2909" t="str">
        <f t="shared" si="46"/>
        <v>REMRQESAU</v>
      </c>
      <c r="B2909" t="s">
        <v>130</v>
      </c>
      <c r="C2909" t="s">
        <v>10900</v>
      </c>
      <c r="D2909" t="s">
        <v>1476</v>
      </c>
      <c r="E2909" t="s">
        <v>10903</v>
      </c>
      <c r="F2909" t="s">
        <v>10920</v>
      </c>
      <c r="G2909" s="11" t="s">
        <v>14256</v>
      </c>
      <c r="H2909" s="11">
        <v>43994</v>
      </c>
    </row>
    <row r="2910" spans="1:8" x14ac:dyDescent="0.2">
      <c r="A2910" t="str">
        <f t="shared" si="46"/>
        <v>REMRQITU</v>
      </c>
      <c r="B2910" t="s">
        <v>130</v>
      </c>
      <c r="C2910" t="s">
        <v>10900</v>
      </c>
      <c r="D2910" t="s">
        <v>1476</v>
      </c>
      <c r="E2910" t="s">
        <v>10903</v>
      </c>
      <c r="F2910" t="s">
        <v>8398</v>
      </c>
      <c r="G2910" s="11" t="s">
        <v>10946</v>
      </c>
      <c r="H2910" s="11">
        <v>43733</v>
      </c>
    </row>
    <row r="2911" spans="1:8" x14ac:dyDescent="0.2">
      <c r="A2911" t="str">
        <f t="shared" si="46"/>
        <v>REMRQPOCU</v>
      </c>
      <c r="B2911" t="s">
        <v>130</v>
      </c>
      <c r="C2911" t="s">
        <v>10900</v>
      </c>
      <c r="D2911" t="s">
        <v>1476</v>
      </c>
      <c r="E2911" t="s">
        <v>10903</v>
      </c>
      <c r="F2911" t="s">
        <v>10921</v>
      </c>
      <c r="G2911" s="11"/>
      <c r="H2911" s="11"/>
    </row>
    <row r="2912" spans="1:8" x14ac:dyDescent="0.2">
      <c r="A2912" t="str">
        <f t="shared" si="46"/>
        <v>REM21A2H</v>
      </c>
      <c r="B2912" t="s">
        <v>130</v>
      </c>
      <c r="C2912" t="s">
        <v>10900</v>
      </c>
      <c r="D2912" t="s">
        <v>1469</v>
      </c>
      <c r="E2912" t="s">
        <v>1470</v>
      </c>
      <c r="F2912" t="s">
        <v>10922</v>
      </c>
      <c r="G2912" s="11" t="s">
        <v>10946</v>
      </c>
      <c r="H2912" s="11">
        <v>43733</v>
      </c>
    </row>
    <row r="2913" spans="1:8" x14ac:dyDescent="0.2">
      <c r="A2913" t="str">
        <f t="shared" si="46"/>
        <v>REM21ACCU</v>
      </c>
      <c r="B2913" t="s">
        <v>130</v>
      </c>
      <c r="C2913" t="s">
        <v>10900</v>
      </c>
      <c r="D2913" t="s">
        <v>1469</v>
      </c>
      <c r="E2913" t="s">
        <v>1470</v>
      </c>
      <c r="F2913" t="s">
        <v>10923</v>
      </c>
      <c r="G2913" s="11"/>
      <c r="H2913" s="11"/>
    </row>
    <row r="2914" spans="1:8" x14ac:dyDescent="0.2">
      <c r="A2914" t="str">
        <f t="shared" si="46"/>
        <v>REM21AMU</v>
      </c>
      <c r="B2914" t="s">
        <v>130</v>
      </c>
      <c r="C2914" t="s">
        <v>10900</v>
      </c>
      <c r="D2914" t="s">
        <v>1469</v>
      </c>
      <c r="E2914" t="s">
        <v>1470</v>
      </c>
      <c r="F2914" t="s">
        <v>8388</v>
      </c>
      <c r="G2914" s="11"/>
      <c r="H2914" s="11"/>
    </row>
    <row r="2915" spans="1:8" x14ac:dyDescent="0.2">
      <c r="A2915" t="str">
        <f t="shared" si="46"/>
        <v>REM21Critical care</v>
      </c>
      <c r="B2915" t="s">
        <v>130</v>
      </c>
      <c r="C2915" t="s">
        <v>10900</v>
      </c>
      <c r="D2915" t="s">
        <v>1469</v>
      </c>
      <c r="E2915" t="s">
        <v>1470</v>
      </c>
      <c r="F2915" t="s">
        <v>10924</v>
      </c>
      <c r="G2915" s="11"/>
      <c r="H2915" s="11"/>
    </row>
    <row r="2916" spans="1:8" x14ac:dyDescent="0.2">
      <c r="A2916" t="str">
        <f t="shared" si="46"/>
        <v>REM21FAU</v>
      </c>
      <c r="B2916" t="s">
        <v>130</v>
      </c>
      <c r="C2916" t="s">
        <v>10900</v>
      </c>
      <c r="D2916" t="s">
        <v>1469</v>
      </c>
      <c r="E2916" t="s">
        <v>1470</v>
      </c>
      <c r="F2916" t="s">
        <v>10925</v>
      </c>
      <c r="G2916" s="11" t="s">
        <v>10946</v>
      </c>
      <c r="H2916" s="11">
        <v>43733</v>
      </c>
    </row>
    <row r="2917" spans="1:8" x14ac:dyDescent="0.2">
      <c r="A2917" t="str">
        <f t="shared" si="46"/>
        <v>REM21MTW</v>
      </c>
      <c r="B2917" t="s">
        <v>130</v>
      </c>
      <c r="C2917" t="s">
        <v>10900</v>
      </c>
      <c r="D2917" t="s">
        <v>1469</v>
      </c>
      <c r="E2917" t="s">
        <v>1470</v>
      </c>
      <c r="F2917" t="s">
        <v>10926</v>
      </c>
      <c r="G2917" s="11" t="s">
        <v>10946</v>
      </c>
      <c r="H2917" s="11">
        <v>43733</v>
      </c>
    </row>
    <row r="2918" spans="1:8" x14ac:dyDescent="0.2">
      <c r="A2918" t="str">
        <f t="shared" si="46"/>
        <v>REM21Sefton Suite</v>
      </c>
      <c r="B2918" t="s">
        <v>130</v>
      </c>
      <c r="C2918" t="s">
        <v>10900</v>
      </c>
      <c r="D2918" t="s">
        <v>1469</v>
      </c>
      <c r="E2918" t="s">
        <v>1470</v>
      </c>
      <c r="F2918" t="s">
        <v>10927</v>
      </c>
      <c r="G2918" s="11" t="s">
        <v>10946</v>
      </c>
      <c r="H2918" s="11">
        <v>43733</v>
      </c>
    </row>
    <row r="2919" spans="1:8" x14ac:dyDescent="0.2">
      <c r="A2919" t="str">
        <f t="shared" si="46"/>
        <v>REM21Ward 01</v>
      </c>
      <c r="B2919" t="s">
        <v>130</v>
      </c>
      <c r="C2919" t="s">
        <v>10900</v>
      </c>
      <c r="D2919" t="s">
        <v>1469</v>
      </c>
      <c r="E2919" t="s">
        <v>1470</v>
      </c>
      <c r="F2919" t="s">
        <v>8354</v>
      </c>
      <c r="G2919" s="11"/>
      <c r="H2919" s="11"/>
    </row>
    <row r="2920" spans="1:8" x14ac:dyDescent="0.2">
      <c r="A2920" t="str">
        <f t="shared" si="46"/>
        <v>REM21Ward 1</v>
      </c>
      <c r="B2920" t="s">
        <v>130</v>
      </c>
      <c r="C2920" t="s">
        <v>10900</v>
      </c>
      <c r="D2920" t="s">
        <v>1469</v>
      </c>
      <c r="E2920" t="s">
        <v>1470</v>
      </c>
      <c r="F2920" t="s">
        <v>8743</v>
      </c>
      <c r="G2920" s="11"/>
      <c r="H2920" s="11"/>
    </row>
    <row r="2921" spans="1:8" x14ac:dyDescent="0.2">
      <c r="A2921" t="str">
        <f t="shared" si="46"/>
        <v>REM21Ward 10</v>
      </c>
      <c r="B2921" t="s">
        <v>130</v>
      </c>
      <c r="C2921" t="s">
        <v>10900</v>
      </c>
      <c r="D2921" t="s">
        <v>1469</v>
      </c>
      <c r="E2921" t="s">
        <v>1470</v>
      </c>
      <c r="F2921" t="s">
        <v>8361</v>
      </c>
      <c r="G2921" s="11" t="s">
        <v>10946</v>
      </c>
      <c r="H2921" s="11">
        <v>43733</v>
      </c>
    </row>
    <row r="2922" spans="1:8" x14ac:dyDescent="0.2">
      <c r="A2922" t="str">
        <f t="shared" si="46"/>
        <v>REM21Ward 11</v>
      </c>
      <c r="B2922" t="s">
        <v>130</v>
      </c>
      <c r="C2922" t="s">
        <v>10900</v>
      </c>
      <c r="D2922" t="s">
        <v>1469</v>
      </c>
      <c r="E2922" t="s">
        <v>1470</v>
      </c>
      <c r="F2922" t="s">
        <v>8744</v>
      </c>
      <c r="G2922" s="11" t="s">
        <v>10946</v>
      </c>
      <c r="H2922" s="11">
        <v>43733</v>
      </c>
    </row>
    <row r="2923" spans="1:8" x14ac:dyDescent="0.2">
      <c r="A2923" t="str">
        <f t="shared" si="46"/>
        <v>REM21Ward 15</v>
      </c>
      <c r="B2923" t="s">
        <v>130</v>
      </c>
      <c r="C2923" t="s">
        <v>10900</v>
      </c>
      <c r="D2923" t="s">
        <v>1469</v>
      </c>
      <c r="E2923" t="s">
        <v>1470</v>
      </c>
      <c r="F2923" t="s">
        <v>8364</v>
      </c>
      <c r="G2923" s="11" t="s">
        <v>10946</v>
      </c>
      <c r="H2923" s="11">
        <v>43733</v>
      </c>
    </row>
    <row r="2924" spans="1:8" x14ac:dyDescent="0.2">
      <c r="A2924" t="str">
        <f t="shared" si="46"/>
        <v>REM21Ward 16</v>
      </c>
      <c r="B2924" t="s">
        <v>130</v>
      </c>
      <c r="C2924" t="s">
        <v>10900</v>
      </c>
      <c r="D2924" t="s">
        <v>1469</v>
      </c>
      <c r="E2924" t="s">
        <v>1470</v>
      </c>
      <c r="F2924" t="s">
        <v>8365</v>
      </c>
      <c r="G2924" s="11" t="s">
        <v>10946</v>
      </c>
      <c r="H2924" s="11">
        <v>43733</v>
      </c>
    </row>
    <row r="2925" spans="1:8" x14ac:dyDescent="0.2">
      <c r="A2925" t="str">
        <f t="shared" ref="A2925:A2988" si="47">CONCATENATE(D2925,F2925)</f>
        <v>REM21Ward 17</v>
      </c>
      <c r="B2925" t="s">
        <v>130</v>
      </c>
      <c r="C2925" t="s">
        <v>10900</v>
      </c>
      <c r="D2925" t="s">
        <v>1469</v>
      </c>
      <c r="E2925" t="s">
        <v>1470</v>
      </c>
      <c r="F2925" t="s">
        <v>8366</v>
      </c>
      <c r="G2925" s="11"/>
      <c r="H2925" s="11"/>
    </row>
    <row r="2926" spans="1:8" x14ac:dyDescent="0.2">
      <c r="A2926" t="str">
        <f t="shared" si="47"/>
        <v>REM21Ward 17A</v>
      </c>
      <c r="B2926" t="s">
        <v>130</v>
      </c>
      <c r="C2926" t="s">
        <v>10900</v>
      </c>
      <c r="D2926" t="s">
        <v>1469</v>
      </c>
      <c r="E2926" t="s">
        <v>1470</v>
      </c>
      <c r="F2926" t="s">
        <v>14248</v>
      </c>
      <c r="G2926" s="11"/>
      <c r="H2926" s="11"/>
    </row>
    <row r="2927" spans="1:8" x14ac:dyDescent="0.2">
      <c r="A2927" t="str">
        <f t="shared" si="47"/>
        <v>REM21Ward 17B</v>
      </c>
      <c r="B2927" t="s">
        <v>130</v>
      </c>
      <c r="C2927" t="s">
        <v>10900</v>
      </c>
      <c r="D2927" t="s">
        <v>1469</v>
      </c>
      <c r="E2927" t="s">
        <v>1470</v>
      </c>
      <c r="F2927" t="s">
        <v>14250</v>
      </c>
      <c r="G2927" s="11"/>
      <c r="H2927" s="11"/>
    </row>
    <row r="2928" spans="1:8" x14ac:dyDescent="0.2">
      <c r="A2928" t="str">
        <f t="shared" si="47"/>
        <v>REM21Ward 19</v>
      </c>
      <c r="B2928" t="s">
        <v>130</v>
      </c>
      <c r="C2928" t="s">
        <v>10900</v>
      </c>
      <c r="D2928" t="s">
        <v>1469</v>
      </c>
      <c r="E2928" t="s">
        <v>1470</v>
      </c>
      <c r="F2928" t="s">
        <v>8368</v>
      </c>
      <c r="G2928" s="11"/>
      <c r="H2928" s="11"/>
    </row>
    <row r="2929" spans="1:8" x14ac:dyDescent="0.2">
      <c r="A2929" t="str">
        <f t="shared" si="47"/>
        <v>REM21Ward 20</v>
      </c>
      <c r="B2929" t="s">
        <v>130</v>
      </c>
      <c r="C2929" t="s">
        <v>10900</v>
      </c>
      <c r="D2929" t="s">
        <v>1469</v>
      </c>
      <c r="E2929" t="s">
        <v>1470</v>
      </c>
      <c r="F2929" t="s">
        <v>8837</v>
      </c>
      <c r="G2929" s="11"/>
      <c r="H2929" s="11"/>
    </row>
    <row r="2930" spans="1:8" x14ac:dyDescent="0.2">
      <c r="A2930" t="str">
        <f t="shared" si="47"/>
        <v>REM21Ward 21</v>
      </c>
      <c r="B2930" t="s">
        <v>130</v>
      </c>
      <c r="C2930" t="s">
        <v>10900</v>
      </c>
      <c r="D2930" t="s">
        <v>1469</v>
      </c>
      <c r="E2930" t="s">
        <v>1470</v>
      </c>
      <c r="F2930" t="s">
        <v>8369</v>
      </c>
      <c r="G2930" s="11"/>
      <c r="H2930" s="11"/>
    </row>
    <row r="2931" spans="1:8" x14ac:dyDescent="0.2">
      <c r="A2931" t="str">
        <f t="shared" si="47"/>
        <v>REM21Ward 22</v>
      </c>
      <c r="B2931" t="s">
        <v>130</v>
      </c>
      <c r="C2931" t="s">
        <v>10900</v>
      </c>
      <c r="D2931" t="s">
        <v>1469</v>
      </c>
      <c r="E2931" t="s">
        <v>1470</v>
      </c>
      <c r="F2931" t="s">
        <v>10928</v>
      </c>
      <c r="G2931" s="11"/>
      <c r="H2931" s="11"/>
    </row>
    <row r="2932" spans="1:8" x14ac:dyDescent="0.2">
      <c r="A2932" t="str">
        <f t="shared" si="47"/>
        <v>REM21Ward 23</v>
      </c>
      <c r="B2932" t="s">
        <v>130</v>
      </c>
      <c r="C2932" t="s">
        <v>10900</v>
      </c>
      <c r="D2932" t="s">
        <v>1469</v>
      </c>
      <c r="E2932" t="s">
        <v>1470</v>
      </c>
      <c r="F2932" t="s">
        <v>8778</v>
      </c>
      <c r="G2932" s="11"/>
      <c r="H2932" s="11"/>
    </row>
    <row r="2933" spans="1:8" x14ac:dyDescent="0.2">
      <c r="A2933" t="str">
        <f t="shared" si="47"/>
        <v>REM21Ward 24</v>
      </c>
      <c r="B2933" t="s">
        <v>130</v>
      </c>
      <c r="C2933" t="s">
        <v>10900</v>
      </c>
      <c r="D2933" t="s">
        <v>1469</v>
      </c>
      <c r="E2933" t="s">
        <v>1470</v>
      </c>
      <c r="F2933" t="s">
        <v>8512</v>
      </c>
      <c r="G2933" s="11"/>
      <c r="H2933" s="11"/>
    </row>
    <row r="2934" spans="1:8" x14ac:dyDescent="0.2">
      <c r="A2934" t="str">
        <f t="shared" si="47"/>
        <v>REM21Ward 25</v>
      </c>
      <c r="B2934" t="s">
        <v>130</v>
      </c>
      <c r="C2934" t="s">
        <v>10900</v>
      </c>
      <c r="D2934" t="s">
        <v>1469</v>
      </c>
      <c r="E2934" t="s">
        <v>1470</v>
      </c>
      <c r="F2934" t="s">
        <v>8779</v>
      </c>
      <c r="G2934" s="11"/>
      <c r="H2934" s="11"/>
    </row>
    <row r="2935" spans="1:8" x14ac:dyDescent="0.2">
      <c r="A2935" t="str">
        <f t="shared" si="47"/>
        <v>REM21Ward 28</v>
      </c>
      <c r="B2935" t="s">
        <v>130</v>
      </c>
      <c r="C2935" t="s">
        <v>10900</v>
      </c>
      <c r="D2935" t="s">
        <v>1469</v>
      </c>
      <c r="E2935" t="s">
        <v>1470</v>
      </c>
      <c r="F2935" t="s">
        <v>8841</v>
      </c>
      <c r="G2935" s="11" t="s">
        <v>11013</v>
      </c>
      <c r="H2935" s="11">
        <v>43735</v>
      </c>
    </row>
    <row r="2936" spans="1:8" x14ac:dyDescent="0.2">
      <c r="A2936" t="str">
        <f t="shared" si="47"/>
        <v>REM21Ward 29/SAU</v>
      </c>
      <c r="B2936" t="s">
        <v>130</v>
      </c>
      <c r="C2936" t="s">
        <v>10900</v>
      </c>
      <c r="D2936" t="s">
        <v>1469</v>
      </c>
      <c r="E2936" t="s">
        <v>1470</v>
      </c>
      <c r="F2936" t="s">
        <v>10929</v>
      </c>
      <c r="G2936" s="11"/>
      <c r="H2936" s="11"/>
    </row>
    <row r="2937" spans="1:8" x14ac:dyDescent="0.2">
      <c r="A2937" t="str">
        <f t="shared" si="47"/>
        <v>REM21Ward 3</v>
      </c>
      <c r="B2937" t="s">
        <v>130</v>
      </c>
      <c r="C2937" t="s">
        <v>10900</v>
      </c>
      <c r="D2937" t="s">
        <v>1469</v>
      </c>
      <c r="E2937" t="s">
        <v>1470</v>
      </c>
      <c r="F2937" t="s">
        <v>8753</v>
      </c>
      <c r="G2937" s="11"/>
      <c r="H2937" s="11"/>
    </row>
    <row r="2938" spans="1:8" x14ac:dyDescent="0.2">
      <c r="A2938" t="str">
        <f t="shared" si="47"/>
        <v>REM21Ward 30</v>
      </c>
      <c r="B2938" t="s">
        <v>130</v>
      </c>
      <c r="C2938" t="s">
        <v>10900</v>
      </c>
      <c r="D2938" t="s">
        <v>1469</v>
      </c>
      <c r="E2938" t="s">
        <v>1470</v>
      </c>
      <c r="F2938" t="s">
        <v>10930</v>
      </c>
      <c r="G2938" s="11"/>
      <c r="H2938" s="11"/>
    </row>
    <row r="2939" spans="1:8" x14ac:dyDescent="0.2">
      <c r="A2939" t="str">
        <f t="shared" si="47"/>
        <v>REM21Ward 31</v>
      </c>
      <c r="B2939" t="s">
        <v>130</v>
      </c>
      <c r="C2939" t="s">
        <v>10900</v>
      </c>
      <c r="D2939" t="s">
        <v>1469</v>
      </c>
      <c r="E2939" t="s">
        <v>1470</v>
      </c>
      <c r="F2939" t="s">
        <v>8843</v>
      </c>
      <c r="G2939" s="11"/>
      <c r="H2939" s="11"/>
    </row>
    <row r="2940" spans="1:8" x14ac:dyDescent="0.2">
      <c r="A2940" t="str">
        <f t="shared" si="47"/>
        <v>REM21Ward 32</v>
      </c>
      <c r="B2940" t="s">
        <v>130</v>
      </c>
      <c r="C2940" t="s">
        <v>10900</v>
      </c>
      <c r="D2940" t="s">
        <v>1469</v>
      </c>
      <c r="E2940" t="s">
        <v>1470</v>
      </c>
      <c r="F2940" t="s">
        <v>8516</v>
      </c>
      <c r="G2940" s="11"/>
      <c r="H2940" s="11"/>
    </row>
    <row r="2941" spans="1:8" x14ac:dyDescent="0.2">
      <c r="A2941" t="str">
        <f t="shared" si="47"/>
        <v>REM21Ward 33</v>
      </c>
      <c r="B2941" t="s">
        <v>130</v>
      </c>
      <c r="C2941" t="s">
        <v>10900</v>
      </c>
      <c r="D2941" t="s">
        <v>1469</v>
      </c>
      <c r="E2941" t="s">
        <v>1470</v>
      </c>
      <c r="F2941" t="s">
        <v>8517</v>
      </c>
      <c r="G2941" s="11"/>
      <c r="H2941" s="11"/>
    </row>
    <row r="2942" spans="1:8" x14ac:dyDescent="0.2">
      <c r="A2942" t="str">
        <f t="shared" si="47"/>
        <v>REM21Ward 34</v>
      </c>
      <c r="B2942" t="s">
        <v>130</v>
      </c>
      <c r="C2942" t="s">
        <v>10900</v>
      </c>
      <c r="D2942" t="s">
        <v>1469</v>
      </c>
      <c r="E2942" t="s">
        <v>1470</v>
      </c>
      <c r="F2942" t="s">
        <v>8518</v>
      </c>
      <c r="G2942" s="11"/>
      <c r="H2942" s="11"/>
    </row>
    <row r="2943" spans="1:8" x14ac:dyDescent="0.2">
      <c r="A2943" t="str">
        <f t="shared" si="47"/>
        <v>REM21Ward 4</v>
      </c>
      <c r="B2943" t="s">
        <v>130</v>
      </c>
      <c r="C2943" t="s">
        <v>10900</v>
      </c>
      <c r="D2943" t="s">
        <v>1469</v>
      </c>
      <c r="E2943" t="s">
        <v>1470</v>
      </c>
      <c r="F2943" t="s">
        <v>8754</v>
      </c>
      <c r="G2943" s="11"/>
      <c r="H2943" s="11"/>
    </row>
    <row r="2944" spans="1:8" x14ac:dyDescent="0.2">
      <c r="A2944" t="str">
        <f t="shared" si="47"/>
        <v>REM21Ward 6</v>
      </c>
      <c r="B2944" t="s">
        <v>130</v>
      </c>
      <c r="C2944" t="s">
        <v>10900</v>
      </c>
      <c r="D2944" t="s">
        <v>1469</v>
      </c>
      <c r="E2944" t="s">
        <v>1470</v>
      </c>
      <c r="F2944" t="s">
        <v>8784</v>
      </c>
      <c r="G2944" s="11"/>
      <c r="H2944" s="11"/>
    </row>
    <row r="2945" spans="1:8" x14ac:dyDescent="0.2">
      <c r="A2945" t="str">
        <f t="shared" si="47"/>
        <v>REM21Ward 8</v>
      </c>
      <c r="B2945" t="s">
        <v>130</v>
      </c>
      <c r="C2945" t="s">
        <v>10900</v>
      </c>
      <c r="D2945" t="s">
        <v>1469</v>
      </c>
      <c r="E2945" t="s">
        <v>1470</v>
      </c>
      <c r="F2945" t="s">
        <v>8748</v>
      </c>
      <c r="G2945" s="11"/>
      <c r="H2945" s="11"/>
    </row>
    <row r="2946" spans="1:8" x14ac:dyDescent="0.2">
      <c r="A2946" t="str">
        <f t="shared" si="47"/>
        <v>REP01Gynae Ward</v>
      </c>
      <c r="B2946" t="s">
        <v>131</v>
      </c>
      <c r="C2946" t="s">
        <v>10932</v>
      </c>
      <c r="D2946" t="s">
        <v>1484</v>
      </c>
      <c r="E2946" t="s">
        <v>1485</v>
      </c>
      <c r="F2946" t="s">
        <v>10933</v>
      </c>
      <c r="G2946" s="11"/>
      <c r="H2946" s="11"/>
    </row>
    <row r="2947" spans="1:8" x14ac:dyDescent="0.2">
      <c r="A2947" t="str">
        <f t="shared" si="47"/>
        <v>REP01Induction&amp;Delivery Suites</v>
      </c>
      <c r="B2947" t="s">
        <v>131</v>
      </c>
      <c r="C2947" t="s">
        <v>10932</v>
      </c>
      <c r="D2947" t="s">
        <v>1484</v>
      </c>
      <c r="E2947" t="s">
        <v>1485</v>
      </c>
      <c r="F2947" t="s">
        <v>10934</v>
      </c>
      <c r="G2947" s="11"/>
      <c r="H2947" s="11"/>
    </row>
    <row r="2948" spans="1:8" x14ac:dyDescent="0.2">
      <c r="A2948" t="str">
        <f t="shared" si="47"/>
        <v>REP01Jeffcoate</v>
      </c>
      <c r="B2948" t="s">
        <v>131</v>
      </c>
      <c r="C2948" t="s">
        <v>10932</v>
      </c>
      <c r="D2948" t="s">
        <v>1484</v>
      </c>
      <c r="E2948" t="s">
        <v>1485</v>
      </c>
      <c r="F2948" t="s">
        <v>10935</v>
      </c>
      <c r="G2948" s="11"/>
      <c r="H2948" s="11"/>
    </row>
    <row r="2949" spans="1:8" x14ac:dyDescent="0.2">
      <c r="A2949" t="str">
        <f t="shared" si="47"/>
        <v>REP01Maternity Base</v>
      </c>
      <c r="B2949" t="s">
        <v>131</v>
      </c>
      <c r="C2949" t="s">
        <v>10932</v>
      </c>
      <c r="D2949" t="s">
        <v>1484</v>
      </c>
      <c r="E2949" t="s">
        <v>1485</v>
      </c>
      <c r="F2949" t="s">
        <v>10936</v>
      </c>
      <c r="G2949" s="11"/>
      <c r="H2949" s="11"/>
    </row>
    <row r="2950" spans="1:8" x14ac:dyDescent="0.2">
      <c r="A2950" t="str">
        <f t="shared" si="47"/>
        <v>REP01MLU</v>
      </c>
      <c r="B2950" t="s">
        <v>131</v>
      </c>
      <c r="C2950" t="s">
        <v>10932</v>
      </c>
      <c r="D2950" t="s">
        <v>1484</v>
      </c>
      <c r="E2950" t="s">
        <v>1485</v>
      </c>
      <c r="F2950" t="s">
        <v>10937</v>
      </c>
      <c r="G2950" s="11"/>
      <c r="H2950" s="11"/>
    </row>
    <row r="2951" spans="1:8" x14ac:dyDescent="0.2">
      <c r="A2951" t="str">
        <f t="shared" si="47"/>
        <v>REP01Neonatal Care</v>
      </c>
      <c r="B2951" t="s">
        <v>131</v>
      </c>
      <c r="C2951" t="s">
        <v>10932</v>
      </c>
      <c r="D2951" t="s">
        <v>1484</v>
      </c>
      <c r="E2951" t="s">
        <v>1485</v>
      </c>
      <c r="F2951" t="s">
        <v>10938</v>
      </c>
      <c r="G2951" s="11"/>
      <c r="H2951" s="11"/>
    </row>
    <row r="2952" spans="1:8" x14ac:dyDescent="0.2">
      <c r="A2952" t="str">
        <f t="shared" si="47"/>
        <v>R1K02Abbey Suite</v>
      </c>
      <c r="B2952" t="s">
        <v>132</v>
      </c>
      <c r="C2952" t="s">
        <v>10939</v>
      </c>
      <c r="D2952" t="s">
        <v>753</v>
      </c>
      <c r="E2952" t="s">
        <v>754</v>
      </c>
      <c r="F2952" t="s">
        <v>10940</v>
      </c>
      <c r="G2952" s="11"/>
      <c r="H2952" s="11"/>
    </row>
    <row r="2953" spans="1:8" x14ac:dyDescent="0.2">
      <c r="A2953" t="str">
        <f t="shared" si="47"/>
        <v>R1K02Gladstone 1</v>
      </c>
      <c r="B2953" t="s">
        <v>132</v>
      </c>
      <c r="C2953" t="s">
        <v>10939</v>
      </c>
      <c r="D2953" t="s">
        <v>753</v>
      </c>
      <c r="E2953" t="s">
        <v>754</v>
      </c>
      <c r="F2953" t="s">
        <v>10941</v>
      </c>
      <c r="G2953" s="11"/>
      <c r="H2953" s="11"/>
    </row>
    <row r="2954" spans="1:8" x14ac:dyDescent="0.2">
      <c r="A2954" t="str">
        <f t="shared" si="47"/>
        <v>R1K02Gladstone 2</v>
      </c>
      <c r="B2954" t="s">
        <v>132</v>
      </c>
      <c r="C2954" t="s">
        <v>10939</v>
      </c>
      <c r="D2954" t="s">
        <v>753</v>
      </c>
      <c r="E2954" t="s">
        <v>754</v>
      </c>
      <c r="F2954" t="s">
        <v>10942</v>
      </c>
      <c r="G2954" s="11"/>
      <c r="H2954" s="11"/>
    </row>
    <row r="2955" spans="1:8" x14ac:dyDescent="0.2">
      <c r="A2955" t="str">
        <f t="shared" si="47"/>
        <v>R1K02Gladstone 3</v>
      </c>
      <c r="B2955" t="s">
        <v>132</v>
      </c>
      <c r="C2955" t="s">
        <v>10939</v>
      </c>
      <c r="D2955" t="s">
        <v>753</v>
      </c>
      <c r="E2955" t="s">
        <v>754</v>
      </c>
      <c r="F2955" t="s">
        <v>10943</v>
      </c>
      <c r="G2955" s="11"/>
      <c r="H2955" s="11"/>
    </row>
    <row r="2956" spans="1:8" x14ac:dyDescent="0.2">
      <c r="A2956" t="str">
        <f t="shared" si="47"/>
        <v>R1K02Gladstone 4</v>
      </c>
      <c r="B2956" t="s">
        <v>132</v>
      </c>
      <c r="C2956" t="s">
        <v>10939</v>
      </c>
      <c r="D2956" t="s">
        <v>753</v>
      </c>
      <c r="E2956" t="s">
        <v>754</v>
      </c>
      <c r="F2956" t="s">
        <v>10944</v>
      </c>
      <c r="G2956" s="11"/>
      <c r="H2956" s="11"/>
    </row>
    <row r="2957" spans="1:8" x14ac:dyDescent="0.2">
      <c r="A2957" t="str">
        <f t="shared" si="47"/>
        <v>R1K044 South</v>
      </c>
      <c r="B2957" t="s">
        <v>132</v>
      </c>
      <c r="C2957" t="s">
        <v>10939</v>
      </c>
      <c r="D2957" t="s">
        <v>755</v>
      </c>
      <c r="E2957" t="s">
        <v>756</v>
      </c>
      <c r="F2957" t="s">
        <v>10945</v>
      </c>
      <c r="G2957" s="11"/>
      <c r="H2957" s="11"/>
    </row>
    <row r="2958" spans="1:8" x14ac:dyDescent="0.2">
      <c r="A2958" t="str">
        <f t="shared" si="47"/>
        <v>R1K045 North</v>
      </c>
      <c r="B2958" t="s">
        <v>132</v>
      </c>
      <c r="C2958" t="s">
        <v>10939</v>
      </c>
      <c r="D2958" t="s">
        <v>755</v>
      </c>
      <c r="E2958" t="s">
        <v>756</v>
      </c>
      <c r="F2958" t="s">
        <v>10947</v>
      </c>
      <c r="G2958" s="11"/>
      <c r="H2958" s="11"/>
    </row>
    <row r="2959" spans="1:8" x14ac:dyDescent="0.2">
      <c r="A2959" t="str">
        <f t="shared" si="47"/>
        <v>R1K045 South</v>
      </c>
      <c r="B2959" t="s">
        <v>132</v>
      </c>
      <c r="C2959" t="s">
        <v>10939</v>
      </c>
      <c r="D2959" t="s">
        <v>755</v>
      </c>
      <c r="E2959" t="s">
        <v>756</v>
      </c>
      <c r="F2959" t="s">
        <v>10948</v>
      </c>
      <c r="G2959" s="11"/>
      <c r="H2959" s="11"/>
    </row>
    <row r="2960" spans="1:8" x14ac:dyDescent="0.2">
      <c r="A2960" t="str">
        <f t="shared" si="47"/>
        <v>R1K046 North</v>
      </c>
      <c r="B2960" t="s">
        <v>132</v>
      </c>
      <c r="C2960" t="s">
        <v>10939</v>
      </c>
      <c r="D2960" t="s">
        <v>755</v>
      </c>
      <c r="E2960" t="s">
        <v>756</v>
      </c>
      <c r="F2960" t="s">
        <v>10949</v>
      </c>
      <c r="G2960" s="11"/>
      <c r="H2960" s="11"/>
    </row>
    <row r="2961" spans="1:8" x14ac:dyDescent="0.2">
      <c r="A2961" t="str">
        <f t="shared" si="47"/>
        <v>R1K046 South</v>
      </c>
      <c r="B2961" t="s">
        <v>132</v>
      </c>
      <c r="C2961" t="s">
        <v>10939</v>
      </c>
      <c r="D2961" t="s">
        <v>755</v>
      </c>
      <c r="E2961" t="s">
        <v>756</v>
      </c>
      <c r="F2961" t="s">
        <v>10950</v>
      </c>
      <c r="G2961" s="11"/>
      <c r="H2961" s="11"/>
    </row>
    <row r="2962" spans="1:8" x14ac:dyDescent="0.2">
      <c r="A2962" t="str">
        <f t="shared" si="47"/>
        <v>R1K047 North</v>
      </c>
      <c r="B2962" t="s">
        <v>132</v>
      </c>
      <c r="C2962" t="s">
        <v>10939</v>
      </c>
      <c r="D2962" t="s">
        <v>755</v>
      </c>
      <c r="E2962" t="s">
        <v>756</v>
      </c>
      <c r="F2962" t="s">
        <v>10951</v>
      </c>
      <c r="G2962" s="11"/>
      <c r="H2962" s="11"/>
    </row>
    <row r="2963" spans="1:8" x14ac:dyDescent="0.2">
      <c r="A2963" t="str">
        <f t="shared" si="47"/>
        <v>R1K047 South</v>
      </c>
      <c r="B2963" t="s">
        <v>132</v>
      </c>
      <c r="C2963" t="s">
        <v>10939</v>
      </c>
      <c r="D2963" t="s">
        <v>755</v>
      </c>
      <c r="E2963" t="s">
        <v>756</v>
      </c>
      <c r="F2963" t="s">
        <v>10952</v>
      </c>
      <c r="G2963" s="11"/>
      <c r="H2963" s="11"/>
    </row>
    <row r="2964" spans="1:8" x14ac:dyDescent="0.2">
      <c r="A2964" t="str">
        <f t="shared" si="47"/>
        <v>R1K048 South</v>
      </c>
      <c r="B2964" t="s">
        <v>132</v>
      </c>
      <c r="C2964" t="s">
        <v>10939</v>
      </c>
      <c r="D2964" t="s">
        <v>755</v>
      </c>
      <c r="E2964" t="s">
        <v>756</v>
      </c>
      <c r="F2964" t="s">
        <v>10953</v>
      </c>
      <c r="G2964" s="11"/>
      <c r="H2964" s="11"/>
    </row>
    <row r="2965" spans="1:8" x14ac:dyDescent="0.2">
      <c r="A2965" t="str">
        <f t="shared" si="47"/>
        <v>R1K04AMU</v>
      </c>
      <c r="B2965" t="s">
        <v>132</v>
      </c>
      <c r="C2965" t="s">
        <v>10939</v>
      </c>
      <c r="D2965" t="s">
        <v>755</v>
      </c>
      <c r="E2965" t="s">
        <v>756</v>
      </c>
      <c r="F2965" t="s">
        <v>8388</v>
      </c>
      <c r="G2965" s="11"/>
      <c r="H2965" s="11"/>
    </row>
    <row r="2966" spans="1:8" x14ac:dyDescent="0.2">
      <c r="A2966" t="str">
        <f t="shared" si="47"/>
        <v>R1K04Fifoot Ward</v>
      </c>
      <c r="B2966" t="s">
        <v>132</v>
      </c>
      <c r="C2966" t="s">
        <v>10939</v>
      </c>
      <c r="D2966" t="s">
        <v>755</v>
      </c>
      <c r="E2966" t="s">
        <v>756</v>
      </c>
      <c r="F2966" t="s">
        <v>10954</v>
      </c>
      <c r="G2966" s="11"/>
      <c r="H2966" s="11"/>
    </row>
    <row r="2967" spans="1:8" x14ac:dyDescent="0.2">
      <c r="A2967" t="str">
        <f t="shared" si="47"/>
        <v>R1K04Furness Ward</v>
      </c>
      <c r="B2967" t="s">
        <v>132</v>
      </c>
      <c r="C2967" t="s">
        <v>10939</v>
      </c>
      <c r="D2967" t="s">
        <v>755</v>
      </c>
      <c r="E2967" t="s">
        <v>756</v>
      </c>
      <c r="F2967" t="s">
        <v>10955</v>
      </c>
      <c r="G2967" s="11"/>
      <c r="H2967" s="11"/>
    </row>
    <row r="2968" spans="1:8" x14ac:dyDescent="0.2">
      <c r="A2968" t="str">
        <f t="shared" si="47"/>
        <v>R1K04ICU Ealing</v>
      </c>
      <c r="B2968" t="s">
        <v>132</v>
      </c>
      <c r="C2968" t="s">
        <v>10939</v>
      </c>
      <c r="D2968" t="s">
        <v>755</v>
      </c>
      <c r="E2968" t="s">
        <v>756</v>
      </c>
      <c r="F2968" t="s">
        <v>10956</v>
      </c>
      <c r="G2968" s="11"/>
      <c r="H2968" s="11"/>
    </row>
    <row r="2969" spans="1:8" x14ac:dyDescent="0.2">
      <c r="A2969" t="str">
        <f t="shared" si="47"/>
        <v>R1K04Meadow House</v>
      </c>
      <c r="B2969" t="s">
        <v>132</v>
      </c>
      <c r="C2969" t="s">
        <v>10939</v>
      </c>
      <c r="D2969" t="s">
        <v>755</v>
      </c>
      <c r="E2969" t="s">
        <v>756</v>
      </c>
      <c r="F2969" t="s">
        <v>10957</v>
      </c>
      <c r="G2969" s="11"/>
      <c r="H2969" s="11"/>
    </row>
    <row r="2970" spans="1:8" x14ac:dyDescent="0.2">
      <c r="A2970" t="str">
        <f t="shared" si="47"/>
        <v>R1K04Neonatal</v>
      </c>
      <c r="B2970" t="s">
        <v>132</v>
      </c>
      <c r="C2970" t="s">
        <v>10939</v>
      </c>
      <c r="D2970" t="s">
        <v>755</v>
      </c>
      <c r="E2970" t="s">
        <v>756</v>
      </c>
      <c r="F2970" t="s">
        <v>8832</v>
      </c>
      <c r="G2970" s="11"/>
      <c r="H2970" s="11"/>
    </row>
    <row r="2971" spans="1:8" x14ac:dyDescent="0.2">
      <c r="A2971" t="str">
        <f t="shared" si="47"/>
        <v>R1K04Robertson Ward</v>
      </c>
      <c r="B2971" t="s">
        <v>132</v>
      </c>
      <c r="C2971" t="s">
        <v>10939</v>
      </c>
      <c r="D2971" t="s">
        <v>755</v>
      </c>
      <c r="E2971" t="s">
        <v>756</v>
      </c>
      <c r="F2971" t="s">
        <v>10958</v>
      </c>
      <c r="G2971" s="11"/>
      <c r="H2971" s="11"/>
    </row>
    <row r="2972" spans="1:8" x14ac:dyDescent="0.2">
      <c r="A2972" t="str">
        <f t="shared" si="47"/>
        <v>R1K04TAU (3 North)</v>
      </c>
      <c r="B2972" t="s">
        <v>132</v>
      </c>
      <c r="C2972" t="s">
        <v>10939</v>
      </c>
      <c r="D2972" t="s">
        <v>755</v>
      </c>
      <c r="E2972" t="s">
        <v>756</v>
      </c>
      <c r="F2972" t="s">
        <v>10959</v>
      </c>
      <c r="G2972" s="11"/>
      <c r="H2972" s="11"/>
    </row>
    <row r="2973" spans="1:8" x14ac:dyDescent="0.2">
      <c r="A2973" t="str">
        <f t="shared" si="47"/>
        <v>R1K01Byrd</v>
      </c>
      <c r="B2973" t="s">
        <v>132</v>
      </c>
      <c r="C2973" t="s">
        <v>10939</v>
      </c>
      <c r="D2973" t="s">
        <v>757</v>
      </c>
      <c r="E2973" t="s">
        <v>758</v>
      </c>
      <c r="F2973" t="s">
        <v>14252</v>
      </c>
      <c r="G2973" s="11"/>
      <c r="H2973" s="11"/>
    </row>
    <row r="2974" spans="1:8" x14ac:dyDescent="0.2">
      <c r="A2974" t="str">
        <f t="shared" si="47"/>
        <v>R1K01Byrd-SAU</v>
      </c>
      <c r="B2974" t="s">
        <v>132</v>
      </c>
      <c r="C2974" t="s">
        <v>10939</v>
      </c>
      <c r="D2974" t="s">
        <v>757</v>
      </c>
      <c r="E2974" t="s">
        <v>758</v>
      </c>
      <c r="F2974" t="s">
        <v>10960</v>
      </c>
      <c r="G2974" s="11"/>
      <c r="H2974" s="11"/>
    </row>
    <row r="2975" spans="1:8" x14ac:dyDescent="0.2">
      <c r="A2975" t="str">
        <f t="shared" si="47"/>
        <v>R1K01Carroll</v>
      </c>
      <c r="B2975" t="s">
        <v>132</v>
      </c>
      <c r="C2975" t="s">
        <v>10939</v>
      </c>
      <c r="D2975" t="s">
        <v>757</v>
      </c>
      <c r="E2975" t="s">
        <v>758</v>
      </c>
      <c r="F2975" t="s">
        <v>10961</v>
      </c>
      <c r="G2975" s="11"/>
      <c r="H2975" s="11"/>
    </row>
    <row r="2976" spans="1:8" x14ac:dyDescent="0.2">
      <c r="A2976" t="str">
        <f t="shared" si="47"/>
        <v>R1K01Carroll - CDU</v>
      </c>
      <c r="B2976" t="s">
        <v>132</v>
      </c>
      <c r="C2976" t="s">
        <v>10939</v>
      </c>
      <c r="D2976" t="s">
        <v>757</v>
      </c>
      <c r="E2976" t="s">
        <v>758</v>
      </c>
      <c r="F2976" t="s">
        <v>14254</v>
      </c>
      <c r="G2976" s="11"/>
      <c r="H2976" s="11"/>
    </row>
    <row r="2977" spans="1:8" x14ac:dyDescent="0.2">
      <c r="A2977" t="str">
        <f t="shared" si="47"/>
        <v>R1K01CCU</v>
      </c>
      <c r="B2977" t="s">
        <v>132</v>
      </c>
      <c r="C2977" t="s">
        <v>10939</v>
      </c>
      <c r="D2977" t="s">
        <v>757</v>
      </c>
      <c r="E2977" t="s">
        <v>758</v>
      </c>
      <c r="F2977" t="s">
        <v>8471</v>
      </c>
      <c r="G2977" s="11"/>
      <c r="H2977" s="11"/>
    </row>
    <row r="2978" spans="1:8" x14ac:dyDescent="0.2">
      <c r="A2978" t="str">
        <f t="shared" si="47"/>
        <v>R1K01Clarke</v>
      </c>
      <c r="B2978" t="s">
        <v>132</v>
      </c>
      <c r="C2978" t="s">
        <v>10939</v>
      </c>
      <c r="D2978" t="s">
        <v>757</v>
      </c>
      <c r="E2978" t="s">
        <v>758</v>
      </c>
      <c r="F2978" t="s">
        <v>9525</v>
      </c>
      <c r="G2978" s="11"/>
      <c r="H2978" s="11"/>
    </row>
    <row r="2979" spans="1:8" x14ac:dyDescent="0.2">
      <c r="A2979" t="str">
        <f t="shared" si="47"/>
        <v>R1K01Crick Assessment Unit</v>
      </c>
      <c r="B2979" t="s">
        <v>132</v>
      </c>
      <c r="C2979" t="s">
        <v>10939</v>
      </c>
      <c r="D2979" t="s">
        <v>757</v>
      </c>
      <c r="E2979" t="s">
        <v>758</v>
      </c>
      <c r="F2979" t="s">
        <v>10962</v>
      </c>
      <c r="G2979" s="11"/>
      <c r="H2979" s="11"/>
    </row>
    <row r="2980" spans="1:8" x14ac:dyDescent="0.2">
      <c r="A2980" t="str">
        <f t="shared" si="47"/>
        <v>R1K01Darwin</v>
      </c>
      <c r="B2980" t="s">
        <v>132</v>
      </c>
      <c r="C2980" t="s">
        <v>10939</v>
      </c>
      <c r="D2980" t="s">
        <v>757</v>
      </c>
      <c r="E2980" t="s">
        <v>758</v>
      </c>
      <c r="F2980" t="s">
        <v>10963</v>
      </c>
      <c r="G2980" s="11"/>
      <c r="H2980" s="11"/>
    </row>
    <row r="2981" spans="1:8" x14ac:dyDescent="0.2">
      <c r="A2981" t="str">
        <f t="shared" si="47"/>
        <v>R1K01Defoe</v>
      </c>
      <c r="B2981" t="s">
        <v>132</v>
      </c>
      <c r="C2981" t="s">
        <v>10939</v>
      </c>
      <c r="D2981" t="s">
        <v>757</v>
      </c>
      <c r="E2981" t="s">
        <v>758</v>
      </c>
      <c r="F2981" t="s">
        <v>10964</v>
      </c>
      <c r="G2981" s="11"/>
      <c r="H2981" s="11"/>
    </row>
    <row r="2982" spans="1:8" x14ac:dyDescent="0.2">
      <c r="A2982" t="str">
        <f t="shared" si="47"/>
        <v>R1K01Delivery Suite</v>
      </c>
      <c r="B2982" t="s">
        <v>132</v>
      </c>
      <c r="C2982" t="s">
        <v>10939</v>
      </c>
      <c r="D2982" t="s">
        <v>757</v>
      </c>
      <c r="E2982" t="s">
        <v>758</v>
      </c>
      <c r="F2982" t="s">
        <v>8751</v>
      </c>
      <c r="G2982" s="11"/>
      <c r="H2982" s="11"/>
    </row>
    <row r="2983" spans="1:8" x14ac:dyDescent="0.2">
      <c r="A2983" t="str">
        <f t="shared" si="47"/>
        <v>R1K01Dickens</v>
      </c>
      <c r="B2983" t="s">
        <v>132</v>
      </c>
      <c r="C2983" t="s">
        <v>10939</v>
      </c>
      <c r="D2983" t="s">
        <v>757</v>
      </c>
      <c r="E2983" t="s">
        <v>758</v>
      </c>
      <c r="F2983" t="s">
        <v>8385</v>
      </c>
      <c r="G2983" s="11"/>
      <c r="H2983" s="11"/>
    </row>
    <row r="2984" spans="1:8" x14ac:dyDescent="0.2">
      <c r="A2984" t="str">
        <f t="shared" si="47"/>
        <v>R1K01Drake</v>
      </c>
      <c r="B2984" t="s">
        <v>132</v>
      </c>
      <c r="C2984" t="s">
        <v>10939</v>
      </c>
      <c r="D2984" t="s">
        <v>757</v>
      </c>
      <c r="E2984" t="s">
        <v>758</v>
      </c>
      <c r="F2984" t="s">
        <v>10965</v>
      </c>
      <c r="G2984" s="11"/>
      <c r="H2984" s="11"/>
    </row>
    <row r="2985" spans="1:8" x14ac:dyDescent="0.2">
      <c r="A2985" t="str">
        <f t="shared" si="47"/>
        <v>R1K01Dryden - HDU</v>
      </c>
      <c r="B2985" t="s">
        <v>132</v>
      </c>
      <c r="C2985" t="s">
        <v>10939</v>
      </c>
      <c r="D2985" t="s">
        <v>757</v>
      </c>
      <c r="E2985" t="s">
        <v>758</v>
      </c>
      <c r="F2985" t="s">
        <v>14255</v>
      </c>
      <c r="G2985" s="11"/>
      <c r="H2985" s="11"/>
    </row>
    <row r="2986" spans="1:8" x14ac:dyDescent="0.2">
      <c r="A2986" t="str">
        <f t="shared" si="47"/>
        <v>R1K01Dryden Enhanced</v>
      </c>
      <c r="B2986" t="s">
        <v>132</v>
      </c>
      <c r="C2986" t="s">
        <v>10939</v>
      </c>
      <c r="D2986" t="s">
        <v>757</v>
      </c>
      <c r="E2986" t="s">
        <v>758</v>
      </c>
      <c r="F2986" t="s">
        <v>10966</v>
      </c>
      <c r="G2986" s="11"/>
      <c r="H2986" s="11"/>
    </row>
    <row r="2987" spans="1:8" x14ac:dyDescent="0.2">
      <c r="A2987" t="str">
        <f t="shared" si="47"/>
        <v>R1K01Elgar</v>
      </c>
      <c r="B2987" t="s">
        <v>132</v>
      </c>
      <c r="C2987" t="s">
        <v>10939</v>
      </c>
      <c r="D2987" t="s">
        <v>757</v>
      </c>
      <c r="E2987" t="s">
        <v>758</v>
      </c>
      <c r="F2987" t="s">
        <v>10967</v>
      </c>
      <c r="G2987" s="11"/>
      <c r="H2987" s="11"/>
    </row>
    <row r="2988" spans="1:8" x14ac:dyDescent="0.2">
      <c r="A2988" t="str">
        <f t="shared" si="47"/>
        <v>R1K01Eliot</v>
      </c>
      <c r="B2988" t="s">
        <v>132</v>
      </c>
      <c r="C2988" t="s">
        <v>10939</v>
      </c>
      <c r="D2988" t="s">
        <v>757</v>
      </c>
      <c r="E2988" t="s">
        <v>758</v>
      </c>
      <c r="F2988" t="s">
        <v>10968</v>
      </c>
      <c r="G2988" s="11"/>
      <c r="H2988" s="11"/>
    </row>
    <row r="2989" spans="1:8" x14ac:dyDescent="0.2">
      <c r="A2989" t="str">
        <f t="shared" ref="A2989:A3052" si="48">CONCATENATE(D2989,F2989)</f>
        <v>R1K01Evelyn</v>
      </c>
      <c r="B2989" t="s">
        <v>132</v>
      </c>
      <c r="C2989" t="s">
        <v>10939</v>
      </c>
      <c r="D2989" t="s">
        <v>757</v>
      </c>
      <c r="E2989" t="s">
        <v>758</v>
      </c>
      <c r="F2989" t="s">
        <v>10969</v>
      </c>
      <c r="G2989" s="11"/>
      <c r="H2989" s="11"/>
    </row>
    <row r="2990" spans="1:8" x14ac:dyDescent="0.2">
      <c r="A2990" t="str">
        <f t="shared" si="48"/>
        <v>R1K01Fielding</v>
      </c>
      <c r="B2990" t="s">
        <v>132</v>
      </c>
      <c r="C2990" t="s">
        <v>10939</v>
      </c>
      <c r="D2990" t="s">
        <v>757</v>
      </c>
      <c r="E2990" t="s">
        <v>758</v>
      </c>
      <c r="F2990" t="s">
        <v>10970</v>
      </c>
      <c r="G2990" s="11"/>
      <c r="H2990" s="11"/>
    </row>
    <row r="2991" spans="1:8" x14ac:dyDescent="0.2">
      <c r="A2991" t="str">
        <f t="shared" si="48"/>
        <v>R1K01Fletcher</v>
      </c>
      <c r="B2991" t="s">
        <v>132</v>
      </c>
      <c r="C2991" t="s">
        <v>10939</v>
      </c>
      <c r="D2991" t="s">
        <v>757</v>
      </c>
      <c r="E2991" t="s">
        <v>758</v>
      </c>
      <c r="F2991" t="s">
        <v>9199</v>
      </c>
      <c r="G2991" s="11"/>
      <c r="H2991" s="11"/>
    </row>
    <row r="2992" spans="1:8" x14ac:dyDescent="0.2">
      <c r="A2992" t="str">
        <f t="shared" si="48"/>
        <v>R1K01Fletcher (Gastro)</v>
      </c>
      <c r="B2992" t="s">
        <v>132</v>
      </c>
      <c r="C2992" t="s">
        <v>10939</v>
      </c>
      <c r="D2992" t="s">
        <v>757</v>
      </c>
      <c r="E2992" t="s">
        <v>758</v>
      </c>
      <c r="F2992" t="s">
        <v>10971</v>
      </c>
      <c r="G2992" s="11"/>
      <c r="H2992" s="11"/>
    </row>
    <row r="2993" spans="1:8" x14ac:dyDescent="0.2">
      <c r="A2993" t="str">
        <f t="shared" si="48"/>
        <v>R1K01Florence Obstetric Unit</v>
      </c>
      <c r="B2993" t="s">
        <v>132</v>
      </c>
      <c r="C2993" t="s">
        <v>10939</v>
      </c>
      <c r="D2993" t="s">
        <v>757</v>
      </c>
      <c r="E2993" t="s">
        <v>758</v>
      </c>
      <c r="F2993" t="s">
        <v>10972</v>
      </c>
      <c r="G2993" s="11"/>
      <c r="H2993" s="11"/>
    </row>
    <row r="2994" spans="1:8" x14ac:dyDescent="0.2">
      <c r="A2994" t="str">
        <f t="shared" si="48"/>
        <v>R1K01Gaskell</v>
      </c>
      <c r="B2994" t="s">
        <v>132</v>
      </c>
      <c r="C2994" t="s">
        <v>10939</v>
      </c>
      <c r="D2994" t="s">
        <v>757</v>
      </c>
      <c r="E2994" t="s">
        <v>758</v>
      </c>
      <c r="F2994" t="s">
        <v>10973</v>
      </c>
      <c r="G2994" s="11"/>
      <c r="H2994" s="11"/>
    </row>
    <row r="2995" spans="1:8" x14ac:dyDescent="0.2">
      <c r="A2995" t="str">
        <f t="shared" si="48"/>
        <v>R1K01Gray</v>
      </c>
      <c r="B2995" t="s">
        <v>132</v>
      </c>
      <c r="C2995" t="s">
        <v>10939</v>
      </c>
      <c r="D2995" t="s">
        <v>757</v>
      </c>
      <c r="E2995" t="s">
        <v>758</v>
      </c>
      <c r="F2995" t="s">
        <v>10974</v>
      </c>
      <c r="G2995" s="11"/>
      <c r="H2995" s="11"/>
    </row>
    <row r="2996" spans="1:8" x14ac:dyDescent="0.2">
      <c r="A2996" t="str">
        <f t="shared" si="48"/>
        <v>R1K01Haldane</v>
      </c>
      <c r="B2996" t="s">
        <v>132</v>
      </c>
      <c r="C2996" t="s">
        <v>10939</v>
      </c>
      <c r="D2996" t="s">
        <v>757</v>
      </c>
      <c r="E2996" t="s">
        <v>758</v>
      </c>
      <c r="F2996" t="s">
        <v>10975</v>
      </c>
      <c r="G2996" s="11"/>
      <c r="H2996" s="11"/>
    </row>
    <row r="2997" spans="1:8" x14ac:dyDescent="0.2">
      <c r="A2997" t="str">
        <f t="shared" si="48"/>
        <v>R1K01Hardy</v>
      </c>
      <c r="B2997" t="s">
        <v>132</v>
      </c>
      <c r="C2997" t="s">
        <v>10939</v>
      </c>
      <c r="D2997" t="s">
        <v>757</v>
      </c>
      <c r="E2997" t="s">
        <v>758</v>
      </c>
      <c r="F2997" t="s">
        <v>10619</v>
      </c>
      <c r="G2997" s="11"/>
      <c r="H2997" s="11"/>
    </row>
    <row r="2998" spans="1:8" x14ac:dyDescent="0.2">
      <c r="A2998" t="str">
        <f t="shared" si="48"/>
        <v>R1K01Hardy-CoE</v>
      </c>
      <c r="B2998" t="s">
        <v>132</v>
      </c>
      <c r="C2998" t="s">
        <v>10939</v>
      </c>
      <c r="D2998" t="s">
        <v>757</v>
      </c>
      <c r="E2998" t="s">
        <v>758</v>
      </c>
      <c r="F2998" t="s">
        <v>14257</v>
      </c>
      <c r="G2998" s="11"/>
      <c r="H2998" s="11"/>
    </row>
    <row r="2999" spans="1:8" x14ac:dyDescent="0.2">
      <c r="A2999" t="str">
        <f t="shared" si="48"/>
        <v>R1K01Herrick</v>
      </c>
      <c r="B2999" t="s">
        <v>132</v>
      </c>
      <c r="C2999" t="s">
        <v>10939</v>
      </c>
      <c r="D2999" t="s">
        <v>757</v>
      </c>
      <c r="E2999" t="s">
        <v>758</v>
      </c>
      <c r="F2999" t="s">
        <v>10976</v>
      </c>
      <c r="G2999" s="11"/>
      <c r="H2999" s="11"/>
    </row>
    <row r="3000" spans="1:8" x14ac:dyDescent="0.2">
      <c r="A3000" t="str">
        <f t="shared" si="48"/>
        <v>R1K01ICU Level 3</v>
      </c>
      <c r="B3000" t="s">
        <v>132</v>
      </c>
      <c r="C3000" t="s">
        <v>10939</v>
      </c>
      <c r="D3000" t="s">
        <v>757</v>
      </c>
      <c r="E3000" t="s">
        <v>758</v>
      </c>
      <c r="F3000" t="s">
        <v>10977</v>
      </c>
      <c r="G3000" s="11"/>
      <c r="H3000" s="11"/>
    </row>
    <row r="3001" spans="1:8" x14ac:dyDescent="0.2">
      <c r="A3001" t="str">
        <f t="shared" si="48"/>
        <v>R1K01ICU Level 5</v>
      </c>
      <c r="B3001" t="s">
        <v>132</v>
      </c>
      <c r="C3001" t="s">
        <v>10939</v>
      </c>
      <c r="D3001" t="s">
        <v>757</v>
      </c>
      <c r="E3001" t="s">
        <v>758</v>
      </c>
      <c r="F3001" t="s">
        <v>10978</v>
      </c>
      <c r="G3001" s="11"/>
      <c r="H3001" s="11"/>
    </row>
    <row r="3002" spans="1:8" x14ac:dyDescent="0.2">
      <c r="A3002" t="str">
        <f t="shared" si="48"/>
        <v>R1K01Jacks Place</v>
      </c>
      <c r="B3002" t="s">
        <v>132</v>
      </c>
      <c r="C3002" t="s">
        <v>10939</v>
      </c>
      <c r="D3002" t="s">
        <v>757</v>
      </c>
      <c r="E3002" t="s">
        <v>758</v>
      </c>
      <c r="F3002" t="s">
        <v>10979</v>
      </c>
      <c r="G3002" s="11"/>
      <c r="H3002" s="11"/>
    </row>
    <row r="3003" spans="1:8" x14ac:dyDescent="0.2">
      <c r="A3003" t="str">
        <f t="shared" si="48"/>
        <v>R1K01James</v>
      </c>
      <c r="B3003" t="s">
        <v>132</v>
      </c>
      <c r="C3003" t="s">
        <v>10939</v>
      </c>
      <c r="D3003" t="s">
        <v>757</v>
      </c>
      <c r="E3003" t="s">
        <v>758</v>
      </c>
      <c r="F3003" t="s">
        <v>10980</v>
      </c>
      <c r="G3003" s="11"/>
      <c r="H3003" s="11"/>
    </row>
    <row r="3004" spans="1:8" x14ac:dyDescent="0.2">
      <c r="A3004" t="str">
        <f t="shared" si="48"/>
        <v>R1K01Jenner</v>
      </c>
      <c r="B3004" t="s">
        <v>132</v>
      </c>
      <c r="C3004" t="s">
        <v>10939</v>
      </c>
      <c r="D3004" t="s">
        <v>757</v>
      </c>
      <c r="E3004" t="s">
        <v>758</v>
      </c>
      <c r="F3004" t="s">
        <v>10981</v>
      </c>
      <c r="G3004" s="11"/>
      <c r="H3004" s="11"/>
    </row>
    <row r="3005" spans="1:8" x14ac:dyDescent="0.2">
      <c r="A3005" t="str">
        <f t="shared" si="48"/>
        <v>R1K01Medical HDU</v>
      </c>
      <c r="B3005" t="s">
        <v>132</v>
      </c>
      <c r="C3005" t="s">
        <v>10939</v>
      </c>
      <c r="D3005" t="s">
        <v>757</v>
      </c>
      <c r="E3005" t="s">
        <v>758</v>
      </c>
      <c r="F3005" t="s">
        <v>10982</v>
      </c>
      <c r="G3005" s="11"/>
      <c r="H3005" s="11"/>
    </row>
    <row r="3006" spans="1:8" x14ac:dyDescent="0.2">
      <c r="A3006" t="str">
        <f t="shared" si="48"/>
        <v>R1K01Midwifery LED Unit</v>
      </c>
      <c r="B3006" t="s">
        <v>132</v>
      </c>
      <c r="C3006" t="s">
        <v>10939</v>
      </c>
      <c r="D3006" t="s">
        <v>757</v>
      </c>
      <c r="E3006" t="s">
        <v>758</v>
      </c>
      <c r="F3006" t="s">
        <v>10983</v>
      </c>
      <c r="G3006" s="11"/>
      <c r="H3006" s="11"/>
    </row>
    <row r="3007" spans="1:8" x14ac:dyDescent="0.2">
      <c r="A3007" t="str">
        <f t="shared" si="48"/>
        <v>R1K01RHRU</v>
      </c>
      <c r="B3007" t="s">
        <v>132</v>
      </c>
      <c r="C3007" t="s">
        <v>10939</v>
      </c>
      <c r="D3007" t="s">
        <v>757</v>
      </c>
      <c r="E3007" t="s">
        <v>758</v>
      </c>
      <c r="F3007" t="s">
        <v>10984</v>
      </c>
      <c r="G3007" s="11"/>
      <c r="H3007" s="11"/>
    </row>
    <row r="3008" spans="1:8" x14ac:dyDescent="0.2">
      <c r="A3008" t="str">
        <f t="shared" si="48"/>
        <v>R1K01Sainsbury</v>
      </c>
      <c r="B3008" t="s">
        <v>132</v>
      </c>
      <c r="C3008" t="s">
        <v>10939</v>
      </c>
      <c r="D3008" t="s">
        <v>757</v>
      </c>
      <c r="E3008" t="s">
        <v>758</v>
      </c>
      <c r="F3008" t="s">
        <v>10985</v>
      </c>
      <c r="G3008" s="11"/>
      <c r="H3008" s="11"/>
    </row>
    <row r="3009" spans="1:8" x14ac:dyDescent="0.2">
      <c r="A3009" t="str">
        <f t="shared" si="48"/>
        <v>R1K01TAU NPH</v>
      </c>
      <c r="B3009" t="s">
        <v>132</v>
      </c>
      <c r="C3009" t="s">
        <v>10939</v>
      </c>
      <c r="D3009" t="s">
        <v>757</v>
      </c>
      <c r="E3009" t="s">
        <v>758</v>
      </c>
      <c r="F3009" t="s">
        <v>10986</v>
      </c>
      <c r="G3009" s="11"/>
      <c r="H3009" s="11"/>
    </row>
    <row r="3010" spans="1:8" x14ac:dyDescent="0.2">
      <c r="A3010" t="str">
        <f t="shared" si="48"/>
        <v>R1K03Dowland</v>
      </c>
      <c r="B3010" t="s">
        <v>132</v>
      </c>
      <c r="C3010" t="s">
        <v>10939</v>
      </c>
      <c r="D3010" t="s">
        <v>763</v>
      </c>
      <c r="E3010" t="s">
        <v>2006</v>
      </c>
      <c r="F3010" t="s">
        <v>10987</v>
      </c>
      <c r="G3010" s="11"/>
      <c r="H3010" s="11"/>
    </row>
    <row r="3011" spans="1:8" x14ac:dyDescent="0.2">
      <c r="A3011" t="str">
        <f t="shared" si="48"/>
        <v>R1K03Frederick Salmon - North</v>
      </c>
      <c r="B3011" t="s">
        <v>132</v>
      </c>
      <c r="C3011" t="s">
        <v>10939</v>
      </c>
      <c r="D3011" t="s">
        <v>763</v>
      </c>
      <c r="E3011" t="s">
        <v>2006</v>
      </c>
      <c r="F3011" t="s">
        <v>10988</v>
      </c>
      <c r="G3011" s="11"/>
      <c r="H3011" s="11"/>
    </row>
    <row r="3012" spans="1:8" x14ac:dyDescent="0.2">
      <c r="A3012" t="str">
        <f t="shared" si="48"/>
        <v>R1K03Frederick Salmon - South</v>
      </c>
      <c r="B3012" t="s">
        <v>132</v>
      </c>
      <c r="C3012" t="s">
        <v>10939</v>
      </c>
      <c r="D3012" t="s">
        <v>763</v>
      </c>
      <c r="E3012" t="s">
        <v>2006</v>
      </c>
      <c r="F3012" t="s">
        <v>10989</v>
      </c>
      <c r="G3012" s="11"/>
      <c r="H3012" s="11"/>
    </row>
    <row r="3013" spans="1:8" x14ac:dyDescent="0.2">
      <c r="A3013" t="str">
        <f t="shared" si="48"/>
        <v>R1K03Jonson (IRU)</v>
      </c>
      <c r="B3013" t="s">
        <v>132</v>
      </c>
      <c r="C3013" t="s">
        <v>10939</v>
      </c>
      <c r="D3013" t="s">
        <v>763</v>
      </c>
      <c r="E3013" t="s">
        <v>2006</v>
      </c>
      <c r="F3013" t="s">
        <v>10990</v>
      </c>
      <c r="G3013" s="11"/>
      <c r="H3013" s="11"/>
    </row>
    <row r="3014" spans="1:8" x14ac:dyDescent="0.2">
      <c r="A3014" t="str">
        <f t="shared" si="48"/>
        <v>O1Q2MFordcombe Ward</v>
      </c>
      <c r="B3014" t="s">
        <v>134</v>
      </c>
      <c r="C3014" t="s">
        <v>11004</v>
      </c>
      <c r="D3014" t="s">
        <v>14778</v>
      </c>
      <c r="E3014" t="s">
        <v>14791</v>
      </c>
      <c r="F3014" t="s">
        <v>14796</v>
      </c>
      <c r="G3014" s="11"/>
      <c r="H3014" s="11"/>
    </row>
    <row r="3015" spans="1:8" x14ac:dyDescent="0.2">
      <c r="A3015" t="str">
        <f t="shared" si="48"/>
        <v>D7R2AK&amp;M Orth Centre - Inpatient Ward</v>
      </c>
      <c r="B3015" t="s">
        <v>134</v>
      </c>
      <c r="C3015" t="s">
        <v>11004</v>
      </c>
      <c r="D3015" t="s">
        <v>14782</v>
      </c>
      <c r="E3015" t="s">
        <v>14790</v>
      </c>
      <c r="F3015" t="s">
        <v>14803</v>
      </c>
      <c r="G3015" s="11"/>
      <c r="H3015" s="11"/>
    </row>
    <row r="3016" spans="1:8" x14ac:dyDescent="0.2">
      <c r="A3016" t="str">
        <f t="shared" si="48"/>
        <v>RWF03AAU</v>
      </c>
      <c r="B3016" t="s">
        <v>134</v>
      </c>
      <c r="C3016" t="s">
        <v>11004</v>
      </c>
      <c r="D3016" t="s">
        <v>5186</v>
      </c>
      <c r="E3016" t="s">
        <v>4775</v>
      </c>
      <c r="F3016" t="s">
        <v>9123</v>
      </c>
      <c r="G3016" s="11"/>
      <c r="H3016" s="11"/>
    </row>
    <row r="3017" spans="1:8" x14ac:dyDescent="0.2">
      <c r="A3017" t="str">
        <f t="shared" si="48"/>
        <v>RWF03Acute Stroke</v>
      </c>
      <c r="B3017" t="s">
        <v>134</v>
      </c>
      <c r="C3017" t="s">
        <v>11004</v>
      </c>
      <c r="D3017" t="s">
        <v>5186</v>
      </c>
      <c r="E3017" t="s">
        <v>4775</v>
      </c>
      <c r="F3017" t="s">
        <v>11005</v>
      </c>
      <c r="G3017" s="11"/>
      <c r="H3017" s="11"/>
    </row>
    <row r="3018" spans="1:8" x14ac:dyDescent="0.2">
      <c r="A3018" t="str">
        <f t="shared" si="48"/>
        <v>RWF03Birth Centre</v>
      </c>
      <c r="B3018" t="s">
        <v>134</v>
      </c>
      <c r="C3018" t="s">
        <v>11004</v>
      </c>
      <c r="D3018" t="s">
        <v>5186</v>
      </c>
      <c r="E3018" t="s">
        <v>4775</v>
      </c>
      <c r="F3018" t="s">
        <v>8750</v>
      </c>
      <c r="G3018" s="11"/>
      <c r="H3018" s="11"/>
    </row>
    <row r="3019" spans="1:8" x14ac:dyDescent="0.2">
      <c r="A3019" t="str">
        <f t="shared" si="48"/>
        <v>RWF03Cornwallis</v>
      </c>
      <c r="B3019" t="s">
        <v>134</v>
      </c>
      <c r="C3019" t="s">
        <v>11004</v>
      </c>
      <c r="D3019" t="s">
        <v>5186</v>
      </c>
      <c r="E3019" t="s">
        <v>4775</v>
      </c>
      <c r="F3019" t="s">
        <v>11006</v>
      </c>
      <c r="G3019" s="11"/>
      <c r="H3019" s="11"/>
    </row>
    <row r="3020" spans="1:8" x14ac:dyDescent="0.2">
      <c r="A3020" t="str">
        <f t="shared" si="48"/>
        <v>RWF03Culpepper (incl CCU)</v>
      </c>
      <c r="B3020" t="s">
        <v>134</v>
      </c>
      <c r="C3020" t="s">
        <v>11004</v>
      </c>
      <c r="D3020" t="s">
        <v>5186</v>
      </c>
      <c r="E3020" t="s">
        <v>4775</v>
      </c>
      <c r="F3020" t="s">
        <v>11007</v>
      </c>
      <c r="G3020" s="11"/>
      <c r="H3020" s="11"/>
    </row>
    <row r="3021" spans="1:8" x14ac:dyDescent="0.2">
      <c r="A3021" t="str">
        <f t="shared" si="48"/>
        <v>RWF03Edith Cavel</v>
      </c>
      <c r="B3021" t="s">
        <v>134</v>
      </c>
      <c r="C3021" t="s">
        <v>11004</v>
      </c>
      <c r="D3021" t="s">
        <v>5186</v>
      </c>
      <c r="E3021" t="s">
        <v>4775</v>
      </c>
      <c r="F3021" t="s">
        <v>11008</v>
      </c>
      <c r="G3021" s="11"/>
      <c r="H3021" s="11"/>
    </row>
    <row r="3022" spans="1:8" x14ac:dyDescent="0.2">
      <c r="A3022" t="str">
        <f t="shared" si="48"/>
        <v>RWF03Hyperacute stroke unit</v>
      </c>
      <c r="B3022" t="s">
        <v>134</v>
      </c>
      <c r="C3022" t="s">
        <v>11004</v>
      </c>
      <c r="D3022" t="s">
        <v>5186</v>
      </c>
      <c r="E3022" t="s">
        <v>4775</v>
      </c>
      <c r="F3022" t="s">
        <v>14779</v>
      </c>
      <c r="G3022" s="11"/>
      <c r="H3022" s="11"/>
    </row>
    <row r="3023" spans="1:8" x14ac:dyDescent="0.2">
      <c r="A3023" t="str">
        <f t="shared" si="48"/>
        <v>RWF03Intensive Treatment Unit (ITU)</v>
      </c>
      <c r="B3023" t="s">
        <v>134</v>
      </c>
      <c r="C3023" t="s">
        <v>11004</v>
      </c>
      <c r="D3023" t="s">
        <v>5186</v>
      </c>
      <c r="E3023" t="s">
        <v>4775</v>
      </c>
      <c r="F3023" t="s">
        <v>11009</v>
      </c>
      <c r="G3023" s="11"/>
      <c r="H3023" s="11"/>
    </row>
    <row r="3024" spans="1:8" x14ac:dyDescent="0.2">
      <c r="A3024" t="str">
        <f t="shared" si="48"/>
        <v>RWF03John Day</v>
      </c>
      <c r="B3024" t="s">
        <v>134</v>
      </c>
      <c r="C3024" t="s">
        <v>11004</v>
      </c>
      <c r="D3024" t="s">
        <v>5186</v>
      </c>
      <c r="E3024" t="s">
        <v>4775</v>
      </c>
      <c r="F3024" t="s">
        <v>11010</v>
      </c>
      <c r="G3024" s="11"/>
      <c r="H3024" s="11"/>
    </row>
    <row r="3025" spans="1:8" x14ac:dyDescent="0.2">
      <c r="A3025" t="str">
        <f t="shared" si="48"/>
        <v>RWF03Lord North</v>
      </c>
      <c r="B3025" t="s">
        <v>134</v>
      </c>
      <c r="C3025" t="s">
        <v>11004</v>
      </c>
      <c r="D3025" t="s">
        <v>5186</v>
      </c>
      <c r="E3025" t="s">
        <v>4775</v>
      </c>
      <c r="F3025" t="s">
        <v>11011</v>
      </c>
      <c r="G3025" s="11"/>
      <c r="H3025" s="11"/>
    </row>
    <row r="3026" spans="1:8" x14ac:dyDescent="0.2">
      <c r="A3026" t="str">
        <f t="shared" si="48"/>
        <v>RWF03Maidstone Orthopaedic Unit (MOU)</v>
      </c>
      <c r="B3026" t="s">
        <v>134</v>
      </c>
      <c r="C3026" t="s">
        <v>11004</v>
      </c>
      <c r="D3026" t="s">
        <v>5186</v>
      </c>
      <c r="E3026" t="s">
        <v>4775</v>
      </c>
      <c r="F3026" t="s">
        <v>11012</v>
      </c>
      <c r="G3026" s="11"/>
      <c r="H3026" s="11"/>
    </row>
    <row r="3027" spans="1:8" x14ac:dyDescent="0.2">
      <c r="A3027" t="str">
        <f t="shared" si="48"/>
        <v>RWF03Mercer</v>
      </c>
      <c r="B3027" t="s">
        <v>134</v>
      </c>
      <c r="C3027" t="s">
        <v>11004</v>
      </c>
      <c r="D3027" t="s">
        <v>5186</v>
      </c>
      <c r="E3027" t="s">
        <v>4775</v>
      </c>
      <c r="F3027" t="s">
        <v>11014</v>
      </c>
      <c r="G3027" s="11"/>
      <c r="H3027" s="11"/>
    </row>
    <row r="3028" spans="1:8" x14ac:dyDescent="0.2">
      <c r="A3028" t="str">
        <f t="shared" si="48"/>
        <v>RWF03MSSU</v>
      </c>
      <c r="B3028" t="s">
        <v>134</v>
      </c>
      <c r="C3028" t="s">
        <v>11004</v>
      </c>
      <c r="D3028" t="s">
        <v>5186</v>
      </c>
      <c r="E3028" t="s">
        <v>4775</v>
      </c>
      <c r="F3028" t="s">
        <v>11015</v>
      </c>
      <c r="G3028" s="11"/>
      <c r="H3028" s="11"/>
    </row>
    <row r="3029" spans="1:8" x14ac:dyDescent="0.2">
      <c r="A3029" t="str">
        <f t="shared" si="48"/>
        <v>RWF03Peale</v>
      </c>
      <c r="B3029" t="s">
        <v>134</v>
      </c>
      <c r="C3029" t="s">
        <v>11004</v>
      </c>
      <c r="D3029" t="s">
        <v>5186</v>
      </c>
      <c r="E3029" t="s">
        <v>4775</v>
      </c>
      <c r="F3029" t="s">
        <v>11016</v>
      </c>
      <c r="G3029" s="11"/>
      <c r="H3029" s="11"/>
    </row>
    <row r="3030" spans="1:8" x14ac:dyDescent="0.2">
      <c r="A3030" t="str">
        <f t="shared" si="48"/>
        <v>RWF03Pye Oliver</v>
      </c>
      <c r="B3030" t="s">
        <v>134</v>
      </c>
      <c r="C3030" t="s">
        <v>11004</v>
      </c>
      <c r="D3030" t="s">
        <v>5186</v>
      </c>
      <c r="E3030" t="s">
        <v>4775</v>
      </c>
      <c r="F3030" t="s">
        <v>11017</v>
      </c>
      <c r="G3030" s="11"/>
      <c r="H3030" s="11"/>
    </row>
    <row r="3031" spans="1:8" x14ac:dyDescent="0.2">
      <c r="A3031" t="str">
        <f t="shared" si="48"/>
        <v>RWF03Whatman</v>
      </c>
      <c r="B3031" t="s">
        <v>134</v>
      </c>
      <c r="C3031" t="s">
        <v>11004</v>
      </c>
      <c r="D3031" t="s">
        <v>5186</v>
      </c>
      <c r="E3031" t="s">
        <v>4775</v>
      </c>
      <c r="F3031" t="s">
        <v>11018</v>
      </c>
      <c r="G3031" s="11"/>
      <c r="H3031" s="11"/>
    </row>
    <row r="3032" spans="1:8" x14ac:dyDescent="0.2">
      <c r="A3032" t="str">
        <f t="shared" si="48"/>
        <v>RWFTWBirth Centre (Crowborough).</v>
      </c>
      <c r="B3032" t="s">
        <v>134</v>
      </c>
      <c r="C3032" t="s">
        <v>11004</v>
      </c>
      <c r="D3032" t="s">
        <v>5204</v>
      </c>
      <c r="E3032" t="s">
        <v>5205</v>
      </c>
      <c r="F3032" t="s">
        <v>11019</v>
      </c>
      <c r="G3032" s="11"/>
      <c r="H3032" s="11"/>
    </row>
    <row r="3033" spans="1:8" x14ac:dyDescent="0.2">
      <c r="A3033" t="str">
        <f t="shared" si="48"/>
        <v>RWFTWCoronary Care Unit (CCU)</v>
      </c>
      <c r="B3033" t="s">
        <v>134</v>
      </c>
      <c r="C3033" t="s">
        <v>11004</v>
      </c>
      <c r="D3033" t="s">
        <v>5204</v>
      </c>
      <c r="E3033" t="s">
        <v>5205</v>
      </c>
      <c r="F3033" t="s">
        <v>9598</v>
      </c>
      <c r="G3033" s="11"/>
      <c r="H3033" s="11"/>
    </row>
    <row r="3034" spans="1:8" x14ac:dyDescent="0.2">
      <c r="A3034" t="str">
        <f t="shared" si="48"/>
        <v>RWFTWHedgehog</v>
      </c>
      <c r="B3034" t="s">
        <v>134</v>
      </c>
      <c r="C3034" t="s">
        <v>11004</v>
      </c>
      <c r="D3034" t="s">
        <v>5204</v>
      </c>
      <c r="E3034" t="s">
        <v>5205</v>
      </c>
      <c r="F3034" t="s">
        <v>11020</v>
      </c>
      <c r="G3034" s="11"/>
      <c r="H3034" s="11"/>
    </row>
    <row r="3035" spans="1:8" x14ac:dyDescent="0.2">
      <c r="A3035" t="str">
        <f t="shared" si="48"/>
        <v>RWFTWIntensive Treatment Unit (ITU)</v>
      </c>
      <c r="B3035" t="s">
        <v>134</v>
      </c>
      <c r="C3035" t="s">
        <v>11004</v>
      </c>
      <c r="D3035" t="s">
        <v>5204</v>
      </c>
      <c r="E3035" t="s">
        <v>5205</v>
      </c>
      <c r="F3035" t="s">
        <v>11009</v>
      </c>
      <c r="G3035" s="11"/>
      <c r="H3035" s="11"/>
    </row>
    <row r="3036" spans="1:8" x14ac:dyDescent="0.2">
      <c r="A3036" t="str">
        <f t="shared" si="48"/>
        <v>RWFTWMedical Assessment Unit</v>
      </c>
      <c r="B3036" t="s">
        <v>134</v>
      </c>
      <c r="C3036" t="s">
        <v>11004</v>
      </c>
      <c r="D3036" t="s">
        <v>5204</v>
      </c>
      <c r="E3036" t="s">
        <v>5205</v>
      </c>
      <c r="F3036" t="s">
        <v>10160</v>
      </c>
      <c r="G3036" s="11"/>
      <c r="H3036" s="11"/>
    </row>
    <row r="3037" spans="1:8" x14ac:dyDescent="0.2">
      <c r="A3037" t="str">
        <f t="shared" si="48"/>
        <v>RWFTWMidwifery Services (ante/post natal &amp; Delivery Suite)</v>
      </c>
      <c r="B3037" t="s">
        <v>134</v>
      </c>
      <c r="C3037" t="s">
        <v>11004</v>
      </c>
      <c r="D3037" t="s">
        <v>5204</v>
      </c>
      <c r="E3037" t="s">
        <v>5205</v>
      </c>
      <c r="F3037" t="s">
        <v>11021</v>
      </c>
      <c r="G3037" s="11"/>
      <c r="H3037" s="11"/>
    </row>
    <row r="3038" spans="1:8" x14ac:dyDescent="0.2">
      <c r="A3038" t="str">
        <f t="shared" si="48"/>
        <v>RWFTWNeonatal Unit</v>
      </c>
      <c r="B3038" t="s">
        <v>134</v>
      </c>
      <c r="C3038" t="s">
        <v>11004</v>
      </c>
      <c r="D3038" t="s">
        <v>5204</v>
      </c>
      <c r="E3038" t="s">
        <v>5205</v>
      </c>
      <c r="F3038" t="s">
        <v>8353</v>
      </c>
      <c r="G3038" s="11"/>
      <c r="H3038" s="11"/>
    </row>
    <row r="3039" spans="1:8" x14ac:dyDescent="0.2">
      <c r="A3039" t="str">
        <f t="shared" si="48"/>
        <v>RWFTWSAU</v>
      </c>
      <c r="B3039" t="s">
        <v>134</v>
      </c>
      <c r="C3039" t="s">
        <v>11004</v>
      </c>
      <c r="D3039" t="s">
        <v>5204</v>
      </c>
      <c r="E3039" t="s">
        <v>5205</v>
      </c>
      <c r="F3039" t="s">
        <v>8405</v>
      </c>
      <c r="G3039" s="11"/>
      <c r="H3039" s="11"/>
    </row>
    <row r="3040" spans="1:8" x14ac:dyDescent="0.2">
      <c r="A3040" t="str">
        <f t="shared" si="48"/>
        <v>RWFTWSSSU</v>
      </c>
      <c r="B3040" t="s">
        <v>134</v>
      </c>
      <c r="C3040" t="s">
        <v>11004</v>
      </c>
      <c r="D3040" t="s">
        <v>5204</v>
      </c>
      <c r="E3040" t="s">
        <v>5205</v>
      </c>
      <c r="F3040" t="s">
        <v>11022</v>
      </c>
      <c r="G3040" s="11"/>
      <c r="H3040" s="11"/>
    </row>
    <row r="3041" spans="1:8" x14ac:dyDescent="0.2">
      <c r="A3041" t="str">
        <f t="shared" si="48"/>
        <v>RWFTWWard 10</v>
      </c>
      <c r="B3041" t="s">
        <v>134</v>
      </c>
      <c r="C3041" t="s">
        <v>11004</v>
      </c>
      <c r="D3041" t="s">
        <v>5204</v>
      </c>
      <c r="E3041" t="s">
        <v>5205</v>
      </c>
      <c r="F3041" t="s">
        <v>8361</v>
      </c>
      <c r="G3041" s="11"/>
      <c r="H3041" s="11"/>
    </row>
    <row r="3042" spans="1:8" x14ac:dyDescent="0.2">
      <c r="A3042" t="str">
        <f t="shared" si="48"/>
        <v>RWFTWWard 11</v>
      </c>
      <c r="B3042" t="s">
        <v>134</v>
      </c>
      <c r="C3042" t="s">
        <v>11004</v>
      </c>
      <c r="D3042" t="s">
        <v>5204</v>
      </c>
      <c r="E3042" t="s">
        <v>5205</v>
      </c>
      <c r="F3042" t="s">
        <v>8744</v>
      </c>
      <c r="G3042" s="11"/>
      <c r="H3042" s="11"/>
    </row>
    <row r="3043" spans="1:8" x14ac:dyDescent="0.2">
      <c r="A3043" t="str">
        <f t="shared" si="48"/>
        <v>RWFTWWard 12</v>
      </c>
      <c r="B3043" t="s">
        <v>134</v>
      </c>
      <c r="C3043" t="s">
        <v>11004</v>
      </c>
      <c r="D3043" t="s">
        <v>5204</v>
      </c>
      <c r="E3043" t="s">
        <v>5205</v>
      </c>
      <c r="F3043" t="s">
        <v>8745</v>
      </c>
      <c r="G3043" s="11"/>
      <c r="H3043" s="11"/>
    </row>
    <row r="3044" spans="1:8" x14ac:dyDescent="0.2">
      <c r="A3044" t="str">
        <f t="shared" si="48"/>
        <v>RWFTWWard 2</v>
      </c>
      <c r="B3044" t="s">
        <v>134</v>
      </c>
      <c r="C3044" t="s">
        <v>11004</v>
      </c>
      <c r="D3044" t="s">
        <v>5204</v>
      </c>
      <c r="E3044" t="s">
        <v>5205</v>
      </c>
      <c r="F3044" t="s">
        <v>8746</v>
      </c>
      <c r="G3044" s="11"/>
      <c r="H3044" s="11"/>
    </row>
    <row r="3045" spans="1:8" x14ac:dyDescent="0.2">
      <c r="A3045" t="str">
        <f t="shared" si="48"/>
        <v>RWFTWWard 20</v>
      </c>
      <c r="B3045" t="s">
        <v>134</v>
      </c>
      <c r="C3045" t="s">
        <v>11004</v>
      </c>
      <c r="D3045" t="s">
        <v>5204</v>
      </c>
      <c r="E3045" t="s">
        <v>5205</v>
      </c>
      <c r="F3045" t="s">
        <v>8837</v>
      </c>
      <c r="G3045" s="11"/>
      <c r="H3045" s="11"/>
    </row>
    <row r="3046" spans="1:8" x14ac:dyDescent="0.2">
      <c r="A3046" t="str">
        <f t="shared" si="48"/>
        <v>RWFTWWard 21</v>
      </c>
      <c r="B3046" t="s">
        <v>134</v>
      </c>
      <c r="C3046" t="s">
        <v>11004</v>
      </c>
      <c r="D3046" t="s">
        <v>5204</v>
      </c>
      <c r="E3046" t="s">
        <v>5205</v>
      </c>
      <c r="F3046" t="s">
        <v>8369</v>
      </c>
      <c r="G3046" s="11"/>
      <c r="H3046" s="11"/>
    </row>
    <row r="3047" spans="1:8" x14ac:dyDescent="0.2">
      <c r="A3047" t="str">
        <f t="shared" si="48"/>
        <v>RWFTWWard 22</v>
      </c>
      <c r="B3047" t="s">
        <v>134</v>
      </c>
      <c r="C3047" t="s">
        <v>11004</v>
      </c>
      <c r="D3047" t="s">
        <v>5204</v>
      </c>
      <c r="E3047" t="s">
        <v>5205</v>
      </c>
      <c r="F3047" t="s">
        <v>10928</v>
      </c>
      <c r="G3047" s="11"/>
      <c r="H3047" s="11"/>
    </row>
    <row r="3048" spans="1:8" x14ac:dyDescent="0.2">
      <c r="A3048" t="str">
        <f t="shared" si="48"/>
        <v>RWFTWWard 30</v>
      </c>
      <c r="B3048" t="s">
        <v>134</v>
      </c>
      <c r="C3048" t="s">
        <v>11004</v>
      </c>
      <c r="D3048" t="s">
        <v>5204</v>
      </c>
      <c r="E3048" t="s">
        <v>5205</v>
      </c>
      <c r="F3048" t="s">
        <v>10930</v>
      </c>
      <c r="G3048" s="11"/>
      <c r="H3048" s="11"/>
    </row>
    <row r="3049" spans="1:8" x14ac:dyDescent="0.2">
      <c r="A3049" t="str">
        <f t="shared" si="48"/>
        <v>RWFTWWard 31</v>
      </c>
      <c r="B3049" t="s">
        <v>134</v>
      </c>
      <c r="C3049" t="s">
        <v>11004</v>
      </c>
      <c r="D3049" t="s">
        <v>5204</v>
      </c>
      <c r="E3049" t="s">
        <v>5205</v>
      </c>
      <c r="F3049" t="s">
        <v>8843</v>
      </c>
      <c r="G3049" s="11"/>
      <c r="H3049" s="11"/>
    </row>
    <row r="3050" spans="1:8" x14ac:dyDescent="0.2">
      <c r="A3050" t="str">
        <f t="shared" si="48"/>
        <v>RWFTWWard 32</v>
      </c>
      <c r="B3050" t="s">
        <v>134</v>
      </c>
      <c r="C3050" t="s">
        <v>11004</v>
      </c>
      <c r="D3050" t="s">
        <v>5204</v>
      </c>
      <c r="E3050" t="s">
        <v>5205</v>
      </c>
      <c r="F3050" t="s">
        <v>8516</v>
      </c>
      <c r="G3050" s="11"/>
      <c r="H3050" s="11"/>
    </row>
    <row r="3051" spans="1:8" x14ac:dyDescent="0.2">
      <c r="A3051" t="str">
        <f t="shared" si="48"/>
        <v>RWFTWWard 33</v>
      </c>
      <c r="B3051" t="s">
        <v>134</v>
      </c>
      <c r="C3051" t="s">
        <v>11004</v>
      </c>
      <c r="D3051" t="s">
        <v>5204</v>
      </c>
      <c r="E3051" t="s">
        <v>5205</v>
      </c>
      <c r="F3051" t="s">
        <v>8517</v>
      </c>
      <c r="G3051" s="11"/>
      <c r="H3051" s="11"/>
    </row>
    <row r="3052" spans="1:8" x14ac:dyDescent="0.2">
      <c r="A3052" t="str">
        <f t="shared" si="48"/>
        <v>R0A0455I - Ward 55 Inpatients Reh</v>
      </c>
      <c r="B3052" t="s">
        <v>135</v>
      </c>
      <c r="C3052" t="s">
        <v>11023</v>
      </c>
      <c r="D3052" t="s">
        <v>258</v>
      </c>
      <c r="E3052" t="s">
        <v>259</v>
      </c>
      <c r="F3052" t="s">
        <v>11024</v>
      </c>
      <c r="G3052" s="11"/>
      <c r="H3052" s="11"/>
    </row>
    <row r="3053" spans="1:8" x14ac:dyDescent="0.2">
      <c r="A3053" t="str">
        <f t="shared" ref="A3053:A3116" si="49">CONCATENATE(D3053,F3053)</f>
        <v>R0A0211M+12M - Ward 11 &amp; 12</v>
      </c>
      <c r="B3053" t="s">
        <v>135</v>
      </c>
      <c r="C3053" t="s">
        <v>11023</v>
      </c>
      <c r="D3053" t="s">
        <v>260</v>
      </c>
      <c r="E3053" t="s">
        <v>261</v>
      </c>
      <c r="F3053" t="s">
        <v>11025</v>
      </c>
      <c r="G3053" s="11"/>
      <c r="H3053" s="11"/>
    </row>
    <row r="3054" spans="1:8" x14ac:dyDescent="0.2">
      <c r="A3054" t="str">
        <f t="shared" si="49"/>
        <v>R0A0230M - 30M</v>
      </c>
      <c r="B3054" t="s">
        <v>135</v>
      </c>
      <c r="C3054" t="s">
        <v>11023</v>
      </c>
      <c r="D3054" t="s">
        <v>260</v>
      </c>
      <c r="E3054" t="s">
        <v>261</v>
      </c>
      <c r="F3054" t="s">
        <v>11026</v>
      </c>
      <c r="G3054" s="11"/>
      <c r="H3054" s="11"/>
    </row>
    <row r="3055" spans="1:8" x14ac:dyDescent="0.2">
      <c r="A3055" t="str">
        <f t="shared" si="49"/>
        <v>R0A0231 - Ward 31</v>
      </c>
      <c r="B3055" t="s">
        <v>135</v>
      </c>
      <c r="C3055" t="s">
        <v>11023</v>
      </c>
      <c r="D3055" t="s">
        <v>260</v>
      </c>
      <c r="E3055" t="s">
        <v>261</v>
      </c>
      <c r="F3055" t="s">
        <v>11027</v>
      </c>
      <c r="G3055" s="11"/>
      <c r="H3055" s="11"/>
    </row>
    <row r="3056" spans="1:8" x14ac:dyDescent="0.2">
      <c r="A3056" t="str">
        <f t="shared" si="49"/>
        <v>R0A0232M - 32M</v>
      </c>
      <c r="B3056" t="s">
        <v>135</v>
      </c>
      <c r="C3056" t="s">
        <v>11023</v>
      </c>
      <c r="D3056" t="s">
        <v>260</v>
      </c>
      <c r="E3056" t="s">
        <v>261</v>
      </c>
      <c r="F3056" t="s">
        <v>11028</v>
      </c>
      <c r="G3056" s="11"/>
      <c r="H3056" s="11"/>
    </row>
    <row r="3057" spans="1:8" x14ac:dyDescent="0.2">
      <c r="A3057" t="str">
        <f t="shared" si="49"/>
        <v>R0A0235 - Ward 35 (ACC)</v>
      </c>
      <c r="B3057" t="s">
        <v>135</v>
      </c>
      <c r="C3057" t="s">
        <v>11023</v>
      </c>
      <c r="D3057" t="s">
        <v>260</v>
      </c>
      <c r="E3057" t="s">
        <v>261</v>
      </c>
      <c r="F3057" t="s">
        <v>11029</v>
      </c>
      <c r="G3057" s="11"/>
      <c r="H3057" s="11"/>
    </row>
    <row r="3058" spans="1:8" x14ac:dyDescent="0.2">
      <c r="A3058" t="str">
        <f t="shared" si="49"/>
        <v>R0A023M - Ward 3</v>
      </c>
      <c r="B3058" t="s">
        <v>135</v>
      </c>
      <c r="C3058" t="s">
        <v>11023</v>
      </c>
      <c r="D3058" t="s">
        <v>260</v>
      </c>
      <c r="E3058" t="s">
        <v>261</v>
      </c>
      <c r="F3058" t="s">
        <v>11030</v>
      </c>
      <c r="G3058" s="11"/>
      <c r="H3058" s="11"/>
    </row>
    <row r="3059" spans="1:8" x14ac:dyDescent="0.2">
      <c r="A3059" t="str">
        <f t="shared" si="49"/>
        <v>R0A0244 - Ward 44</v>
      </c>
      <c r="B3059" t="s">
        <v>135</v>
      </c>
      <c r="C3059" t="s">
        <v>11023</v>
      </c>
      <c r="D3059" t="s">
        <v>260</v>
      </c>
      <c r="E3059" t="s">
        <v>261</v>
      </c>
      <c r="F3059" t="s">
        <v>11031</v>
      </c>
      <c r="G3059" s="11"/>
      <c r="H3059" s="11"/>
    </row>
    <row r="3060" spans="1:8" x14ac:dyDescent="0.2">
      <c r="A3060" t="str">
        <f t="shared" si="49"/>
        <v>R0A0245 - Ward 45</v>
      </c>
      <c r="B3060" t="s">
        <v>135</v>
      </c>
      <c r="C3060" t="s">
        <v>11023</v>
      </c>
      <c r="D3060" t="s">
        <v>260</v>
      </c>
      <c r="E3060" t="s">
        <v>261</v>
      </c>
      <c r="F3060" t="s">
        <v>11032</v>
      </c>
      <c r="G3060" s="11"/>
      <c r="H3060" s="11"/>
    </row>
    <row r="3061" spans="1:8" x14ac:dyDescent="0.2">
      <c r="A3061" t="str">
        <f t="shared" si="49"/>
        <v>R0A0246 - Ward 46</v>
      </c>
      <c r="B3061" t="s">
        <v>135</v>
      </c>
      <c r="C3061" t="s">
        <v>11023</v>
      </c>
      <c r="D3061" t="s">
        <v>260</v>
      </c>
      <c r="E3061" t="s">
        <v>261</v>
      </c>
      <c r="F3061" t="s">
        <v>11033</v>
      </c>
      <c r="G3061" s="11"/>
      <c r="H3061" s="12"/>
    </row>
    <row r="3062" spans="1:8" x14ac:dyDescent="0.2">
      <c r="A3062" t="str">
        <f t="shared" si="49"/>
        <v>R0A024M - Ward 4</v>
      </c>
      <c r="B3062" t="s">
        <v>135</v>
      </c>
      <c r="C3062" t="s">
        <v>11023</v>
      </c>
      <c r="D3062" t="s">
        <v>260</v>
      </c>
      <c r="E3062" t="s">
        <v>261</v>
      </c>
      <c r="F3062" t="s">
        <v>11034</v>
      </c>
      <c r="G3062" s="11"/>
      <c r="H3062" s="11"/>
    </row>
    <row r="3063" spans="1:8" x14ac:dyDescent="0.2">
      <c r="A3063" t="str">
        <f t="shared" si="49"/>
        <v>R0A028HPB - Ward 8 HPB</v>
      </c>
      <c r="B3063" t="s">
        <v>135</v>
      </c>
      <c r="C3063" t="s">
        <v>11023</v>
      </c>
      <c r="D3063" t="s">
        <v>260</v>
      </c>
      <c r="E3063" t="s">
        <v>261</v>
      </c>
      <c r="F3063" t="s">
        <v>11035</v>
      </c>
      <c r="G3063" s="11"/>
      <c r="H3063" s="11"/>
    </row>
    <row r="3064" spans="1:8" x14ac:dyDescent="0.2">
      <c r="A3064" t="str">
        <f t="shared" si="49"/>
        <v>R0A029M+10M - Ward 9 &amp; 10</v>
      </c>
      <c r="B3064" t="s">
        <v>135</v>
      </c>
      <c r="C3064" t="s">
        <v>11023</v>
      </c>
      <c r="D3064" t="s">
        <v>260</v>
      </c>
      <c r="E3064" t="s">
        <v>261</v>
      </c>
      <c r="F3064" t="s">
        <v>11036</v>
      </c>
      <c r="G3064" s="11"/>
      <c r="H3064" s="12"/>
    </row>
    <row r="3065" spans="1:8" x14ac:dyDescent="0.2">
      <c r="A3065" t="str">
        <f t="shared" si="49"/>
        <v>R0A02AM1 - Am1</v>
      </c>
      <c r="B3065" t="s">
        <v>135</v>
      </c>
      <c r="C3065" t="s">
        <v>11023</v>
      </c>
      <c r="D3065" t="s">
        <v>260</v>
      </c>
      <c r="E3065" t="s">
        <v>261</v>
      </c>
      <c r="F3065" t="s">
        <v>11037</v>
      </c>
      <c r="G3065" s="11"/>
      <c r="H3065" s="11"/>
    </row>
    <row r="3066" spans="1:8" x14ac:dyDescent="0.2">
      <c r="A3066" t="str">
        <f t="shared" si="49"/>
        <v>R0A02AM2 - Am2</v>
      </c>
      <c r="B3066" t="s">
        <v>135</v>
      </c>
      <c r="C3066" t="s">
        <v>11023</v>
      </c>
      <c r="D3066" t="s">
        <v>260</v>
      </c>
      <c r="E3066" t="s">
        <v>261</v>
      </c>
      <c r="F3066" t="s">
        <v>11038</v>
      </c>
      <c r="G3066" s="11"/>
      <c r="H3066" s="11"/>
    </row>
    <row r="3067" spans="1:8" x14ac:dyDescent="0.2">
      <c r="A3067" t="str">
        <f t="shared" si="49"/>
        <v>R0A02AM3 - Am3</v>
      </c>
      <c r="B3067" t="s">
        <v>135</v>
      </c>
      <c r="C3067" t="s">
        <v>11023</v>
      </c>
      <c r="D3067" t="s">
        <v>260</v>
      </c>
      <c r="E3067" t="s">
        <v>261</v>
      </c>
      <c r="F3067" t="s">
        <v>11039</v>
      </c>
      <c r="G3067" s="11"/>
      <c r="H3067" s="11"/>
    </row>
    <row r="3068" spans="1:8" x14ac:dyDescent="0.2">
      <c r="A3068" t="str">
        <f t="shared" si="49"/>
        <v>R0A02AM4 - Am4</v>
      </c>
      <c r="B3068" t="s">
        <v>135</v>
      </c>
      <c r="C3068" t="s">
        <v>11023</v>
      </c>
      <c r="D3068" t="s">
        <v>260</v>
      </c>
      <c r="E3068" t="s">
        <v>261</v>
      </c>
      <c r="F3068" t="s">
        <v>11040</v>
      </c>
      <c r="G3068" s="11"/>
      <c r="H3068" s="11"/>
    </row>
    <row r="3069" spans="1:8" x14ac:dyDescent="0.2">
      <c r="A3069" t="str">
        <f t="shared" si="49"/>
        <v>R0A02AMU</v>
      </c>
      <c r="B3069" t="s">
        <v>135</v>
      </c>
      <c r="C3069" t="s">
        <v>11023</v>
      </c>
      <c r="D3069" t="s">
        <v>260</v>
      </c>
      <c r="E3069" t="s">
        <v>261</v>
      </c>
      <c r="F3069" t="s">
        <v>8388</v>
      </c>
      <c r="G3069" s="11"/>
      <c r="H3069" s="11"/>
    </row>
    <row r="3070" spans="1:8" x14ac:dyDescent="0.2">
      <c r="A3070" t="str">
        <f t="shared" si="49"/>
        <v>R0A02Critical Care Unit</v>
      </c>
      <c r="B3070" t="s">
        <v>135</v>
      </c>
      <c r="C3070" t="s">
        <v>11023</v>
      </c>
      <c r="D3070" t="s">
        <v>260</v>
      </c>
      <c r="E3070" t="s">
        <v>261</v>
      </c>
      <c r="F3070" t="s">
        <v>9443</v>
      </c>
      <c r="G3070" s="11"/>
      <c r="H3070" s="11"/>
    </row>
    <row r="3071" spans="1:8" x14ac:dyDescent="0.2">
      <c r="A3071" t="str">
        <f t="shared" si="49"/>
        <v>R0A02CSITU</v>
      </c>
      <c r="B3071" t="s">
        <v>135</v>
      </c>
      <c r="C3071" t="s">
        <v>11023</v>
      </c>
      <c r="D3071" t="s">
        <v>260</v>
      </c>
      <c r="E3071" t="s">
        <v>261</v>
      </c>
      <c r="F3071" t="s">
        <v>11041</v>
      </c>
      <c r="G3071" s="11"/>
      <c r="H3071" s="11"/>
    </row>
    <row r="3072" spans="1:8" x14ac:dyDescent="0.2">
      <c r="A3072" t="str">
        <f t="shared" si="49"/>
        <v>R0A02ESTU - Emergency Surgical Trauma Unit</v>
      </c>
      <c r="B3072" t="s">
        <v>135</v>
      </c>
      <c r="C3072" t="s">
        <v>11023</v>
      </c>
      <c r="D3072" t="s">
        <v>260</v>
      </c>
      <c r="E3072" t="s">
        <v>261</v>
      </c>
      <c r="F3072" t="s">
        <v>11042</v>
      </c>
      <c r="G3072" s="11"/>
      <c r="H3072" s="11"/>
    </row>
    <row r="3073" spans="1:8" x14ac:dyDescent="0.2">
      <c r="A3073" t="str">
        <f t="shared" si="49"/>
        <v>R0A02ETCS - Etc Short Stay</v>
      </c>
      <c r="B3073" t="s">
        <v>135</v>
      </c>
      <c r="C3073" t="s">
        <v>11023</v>
      </c>
      <c r="D3073" t="s">
        <v>260</v>
      </c>
      <c r="E3073" t="s">
        <v>261</v>
      </c>
      <c r="F3073" t="s">
        <v>11043</v>
      </c>
      <c r="G3073" s="11"/>
      <c r="H3073" s="11"/>
    </row>
    <row r="3074" spans="1:8" x14ac:dyDescent="0.2">
      <c r="A3074" t="str">
        <f t="shared" si="49"/>
        <v>R0A02HNSU - Head and Neck Surgical Unit</v>
      </c>
      <c r="B3074" t="s">
        <v>135</v>
      </c>
      <c r="C3074" t="s">
        <v>11023</v>
      </c>
      <c r="D3074" t="s">
        <v>260</v>
      </c>
      <c r="E3074" t="s">
        <v>261</v>
      </c>
      <c r="F3074" t="s">
        <v>11044</v>
      </c>
      <c r="G3074" s="11"/>
      <c r="H3074" s="11"/>
    </row>
    <row r="3075" spans="1:8" x14ac:dyDescent="0.2">
      <c r="A3075" t="str">
        <f t="shared" si="49"/>
        <v>R0A02MANCHESTER WARD - MANW</v>
      </c>
      <c r="B3075" t="s">
        <v>135</v>
      </c>
      <c r="C3075" t="s">
        <v>11023</v>
      </c>
      <c r="D3075" t="s">
        <v>260</v>
      </c>
      <c r="E3075" t="s">
        <v>261</v>
      </c>
      <c r="F3075" t="s">
        <v>11045</v>
      </c>
      <c r="G3075" s="11"/>
      <c r="H3075" s="11"/>
    </row>
    <row r="3076" spans="1:8" x14ac:dyDescent="0.2">
      <c r="A3076" t="str">
        <f t="shared" si="49"/>
        <v>R0A02MVC - MANCHESTER VASCULAR CENTRE</v>
      </c>
      <c r="B3076" t="s">
        <v>135</v>
      </c>
      <c r="C3076" t="s">
        <v>11023</v>
      </c>
      <c r="D3076" t="s">
        <v>260</v>
      </c>
      <c r="E3076" t="s">
        <v>261</v>
      </c>
      <c r="F3076" t="s">
        <v>11046</v>
      </c>
      <c r="G3076" s="11"/>
      <c r="H3076" s="11"/>
    </row>
    <row r="3077" spans="1:8" x14ac:dyDescent="0.2">
      <c r="A3077" t="str">
        <f t="shared" si="49"/>
        <v>R0A02Ward 36/37</v>
      </c>
      <c r="B3077" t="s">
        <v>135</v>
      </c>
      <c r="C3077" t="s">
        <v>11023</v>
      </c>
      <c r="D3077" t="s">
        <v>260</v>
      </c>
      <c r="E3077" t="s">
        <v>261</v>
      </c>
      <c r="F3077" t="s">
        <v>11047</v>
      </c>
      <c r="G3077" s="11"/>
      <c r="H3077" s="11"/>
    </row>
    <row r="3078" spans="1:8" x14ac:dyDescent="0.2">
      <c r="A3078" t="str">
        <f t="shared" si="49"/>
        <v>R0A66AnteNatal Ward</v>
      </c>
      <c r="B3078" t="s">
        <v>135</v>
      </c>
      <c r="C3078" t="s">
        <v>11023</v>
      </c>
      <c r="D3078" t="s">
        <v>14149</v>
      </c>
      <c r="E3078" t="s">
        <v>5132</v>
      </c>
      <c r="F3078" t="s">
        <v>11936</v>
      </c>
      <c r="G3078" s="11"/>
      <c r="H3078" s="12"/>
    </row>
    <row r="3079" spans="1:8" x14ac:dyDescent="0.2">
      <c r="A3079" t="str">
        <f t="shared" si="49"/>
        <v>R0A66Childrens</v>
      </c>
      <c r="B3079" t="s">
        <v>135</v>
      </c>
      <c r="C3079" t="s">
        <v>11023</v>
      </c>
      <c r="D3079" t="s">
        <v>14149</v>
      </c>
      <c r="E3079" t="s">
        <v>5132</v>
      </c>
      <c r="F3079" t="s">
        <v>9519</v>
      </c>
      <c r="G3079" s="11"/>
      <c r="H3079" s="11"/>
    </row>
    <row r="3080" spans="1:8" x14ac:dyDescent="0.2">
      <c r="A3080" t="str">
        <f t="shared" si="49"/>
        <v>R0A66Critical Care</v>
      </c>
      <c r="B3080" t="s">
        <v>135</v>
      </c>
      <c r="C3080" t="s">
        <v>11023</v>
      </c>
      <c r="D3080" t="s">
        <v>14149</v>
      </c>
      <c r="E3080" t="s">
        <v>5132</v>
      </c>
      <c r="F3080" t="s">
        <v>9217</v>
      </c>
      <c r="G3080" s="11"/>
      <c r="H3080" s="11"/>
    </row>
    <row r="3081" spans="1:8" x14ac:dyDescent="0.2">
      <c r="A3081" t="str">
        <f t="shared" si="49"/>
        <v>R0A66Labour Ward</v>
      </c>
      <c r="B3081" t="s">
        <v>135</v>
      </c>
      <c r="C3081" t="s">
        <v>11023</v>
      </c>
      <c r="D3081" t="s">
        <v>14149</v>
      </c>
      <c r="E3081" t="s">
        <v>5132</v>
      </c>
      <c r="F3081" t="s">
        <v>8829</v>
      </c>
      <c r="G3081" s="11"/>
      <c r="H3081" s="11"/>
    </row>
    <row r="3082" spans="1:8" x14ac:dyDescent="0.2">
      <c r="A3082" t="str">
        <f t="shared" si="49"/>
        <v>R0A66Neonatal Unit</v>
      </c>
      <c r="B3082" t="s">
        <v>135</v>
      </c>
      <c r="C3082" t="s">
        <v>11023</v>
      </c>
      <c r="D3082" t="s">
        <v>14149</v>
      </c>
      <c r="E3082" t="s">
        <v>5132</v>
      </c>
      <c r="F3082" t="s">
        <v>8353</v>
      </c>
      <c r="G3082" s="11"/>
      <c r="H3082" s="11"/>
    </row>
    <row r="3083" spans="1:8" x14ac:dyDescent="0.2">
      <c r="A3083" t="str">
        <f t="shared" si="49"/>
        <v>R0A66PostNatal Ward</v>
      </c>
      <c r="B3083" t="s">
        <v>135</v>
      </c>
      <c r="C3083" t="s">
        <v>11023</v>
      </c>
      <c r="D3083" t="s">
        <v>14149</v>
      </c>
      <c r="E3083" t="s">
        <v>5132</v>
      </c>
      <c r="F3083" t="s">
        <v>11937</v>
      </c>
      <c r="G3083" s="11"/>
      <c r="H3083" s="11"/>
    </row>
    <row r="3084" spans="1:8" x14ac:dyDescent="0.2">
      <c r="A3084" t="str">
        <f t="shared" si="49"/>
        <v>R0A66Ward C3</v>
      </c>
      <c r="B3084" t="s">
        <v>135</v>
      </c>
      <c r="C3084" t="s">
        <v>11023</v>
      </c>
      <c r="D3084" t="s">
        <v>14149</v>
      </c>
      <c r="E3084" t="s">
        <v>5132</v>
      </c>
      <c r="F3084" t="s">
        <v>8802</v>
      </c>
      <c r="G3084" s="11"/>
      <c r="H3084" s="11"/>
    </row>
    <row r="3085" spans="1:8" x14ac:dyDescent="0.2">
      <c r="A3085" t="str">
        <f t="shared" si="49"/>
        <v>R0A66Ward C4</v>
      </c>
      <c r="B3085" t="s">
        <v>135</v>
      </c>
      <c r="C3085" t="s">
        <v>11023</v>
      </c>
      <c r="D3085" t="s">
        <v>14149</v>
      </c>
      <c r="E3085" t="s">
        <v>5132</v>
      </c>
      <c r="F3085" t="s">
        <v>8803</v>
      </c>
      <c r="G3085" s="11"/>
      <c r="H3085" s="11"/>
    </row>
    <row r="3086" spans="1:8" x14ac:dyDescent="0.2">
      <c r="A3086" t="str">
        <f t="shared" si="49"/>
        <v>R0A66Ward C5</v>
      </c>
      <c r="B3086" t="s">
        <v>135</v>
      </c>
      <c r="C3086" t="s">
        <v>11023</v>
      </c>
      <c r="D3086" t="s">
        <v>14149</v>
      </c>
      <c r="E3086" t="s">
        <v>5132</v>
      </c>
      <c r="F3086" t="s">
        <v>11938</v>
      </c>
      <c r="G3086" s="11"/>
      <c r="H3086" s="11"/>
    </row>
    <row r="3087" spans="1:8" x14ac:dyDescent="0.2">
      <c r="A3087" t="str">
        <f t="shared" si="49"/>
        <v>R0A66Ward C6</v>
      </c>
      <c r="B3087" t="s">
        <v>135</v>
      </c>
      <c r="C3087" t="s">
        <v>11023</v>
      </c>
      <c r="D3087" t="s">
        <v>14149</v>
      </c>
      <c r="E3087" t="s">
        <v>5132</v>
      </c>
      <c r="F3087" t="s">
        <v>11939</v>
      </c>
      <c r="G3087" s="11"/>
      <c r="H3087" s="11"/>
    </row>
    <row r="3088" spans="1:8" x14ac:dyDescent="0.2">
      <c r="A3088" t="str">
        <f t="shared" si="49"/>
        <v>R0A66Ward CCU G4</v>
      </c>
      <c r="B3088" t="s">
        <v>135</v>
      </c>
      <c r="C3088" t="s">
        <v>11023</v>
      </c>
      <c r="D3088" t="s">
        <v>14149</v>
      </c>
      <c r="E3088" t="s">
        <v>5132</v>
      </c>
      <c r="F3088" t="s">
        <v>11940</v>
      </c>
      <c r="G3088" s="11"/>
      <c r="H3088" s="11"/>
    </row>
    <row r="3089" spans="1:8" x14ac:dyDescent="0.2">
      <c r="A3089" t="str">
        <f t="shared" si="49"/>
        <v>R0A66Ward D5</v>
      </c>
      <c r="B3089" t="s">
        <v>135</v>
      </c>
      <c r="C3089" t="s">
        <v>11023</v>
      </c>
      <c r="D3089" t="s">
        <v>14149</v>
      </c>
      <c r="E3089" t="s">
        <v>5132</v>
      </c>
      <c r="F3089" t="s">
        <v>11941</v>
      </c>
      <c r="G3089" s="11"/>
      <c r="H3089" s="11"/>
    </row>
    <row r="3090" spans="1:8" x14ac:dyDescent="0.2">
      <c r="A3090" t="str">
        <f t="shared" si="49"/>
        <v>R0A66Ward D6</v>
      </c>
      <c r="B3090" t="s">
        <v>135</v>
      </c>
      <c r="C3090" t="s">
        <v>11023</v>
      </c>
      <c r="D3090" t="s">
        <v>14149</v>
      </c>
      <c r="E3090" t="s">
        <v>5132</v>
      </c>
      <c r="F3090" t="s">
        <v>11942</v>
      </c>
      <c r="G3090" s="11"/>
      <c r="H3090" s="11"/>
    </row>
    <row r="3091" spans="1:8" x14ac:dyDescent="0.2">
      <c r="A3091" t="str">
        <f t="shared" si="49"/>
        <v>R0A66Ward E3</v>
      </c>
      <c r="B3091" t="s">
        <v>135</v>
      </c>
      <c r="C3091" t="s">
        <v>11023</v>
      </c>
      <c r="D3091" t="s">
        <v>14149</v>
      </c>
      <c r="E3091" t="s">
        <v>5132</v>
      </c>
      <c r="F3091" t="s">
        <v>8806</v>
      </c>
      <c r="G3091" s="11"/>
      <c r="H3091" s="11"/>
    </row>
    <row r="3092" spans="1:8" x14ac:dyDescent="0.2">
      <c r="A3092" t="str">
        <f t="shared" si="49"/>
        <v>R0A66Ward F3</v>
      </c>
      <c r="B3092" t="s">
        <v>135</v>
      </c>
      <c r="C3092" t="s">
        <v>11023</v>
      </c>
      <c r="D3092" t="s">
        <v>14149</v>
      </c>
      <c r="E3092" t="s">
        <v>5132</v>
      </c>
      <c r="F3092" t="s">
        <v>11943</v>
      </c>
      <c r="G3092" s="11"/>
      <c r="H3092" s="11"/>
    </row>
    <row r="3093" spans="1:8" x14ac:dyDescent="0.2">
      <c r="A3093" t="str">
        <f t="shared" si="49"/>
        <v>R0A66Ward F4</v>
      </c>
      <c r="B3093" t="s">
        <v>135</v>
      </c>
      <c r="C3093" t="s">
        <v>11023</v>
      </c>
      <c r="D3093" t="s">
        <v>14149</v>
      </c>
      <c r="E3093" t="s">
        <v>5132</v>
      </c>
      <c r="F3093" t="s">
        <v>8809</v>
      </c>
      <c r="G3093" s="11"/>
      <c r="H3093" s="11"/>
    </row>
    <row r="3094" spans="1:8" x14ac:dyDescent="0.2">
      <c r="A3094" t="str">
        <f t="shared" si="49"/>
        <v>R0A66Ward F5</v>
      </c>
      <c r="B3094" t="s">
        <v>135</v>
      </c>
      <c r="C3094" t="s">
        <v>11023</v>
      </c>
      <c r="D3094" t="s">
        <v>14149</v>
      </c>
      <c r="E3094" t="s">
        <v>5132</v>
      </c>
      <c r="F3094" t="s">
        <v>11944</v>
      </c>
      <c r="G3094" s="11"/>
      <c r="H3094" s="11"/>
    </row>
    <row r="3095" spans="1:8" x14ac:dyDescent="0.2">
      <c r="A3095" t="str">
        <f t="shared" si="49"/>
        <v>R0A66Ward F6</v>
      </c>
      <c r="B3095" t="s">
        <v>135</v>
      </c>
      <c r="C3095" t="s">
        <v>11023</v>
      </c>
      <c r="D3095" t="s">
        <v>14149</v>
      </c>
      <c r="E3095" t="s">
        <v>5132</v>
      </c>
      <c r="F3095" t="s">
        <v>11945</v>
      </c>
      <c r="G3095" s="11"/>
      <c r="H3095" s="12"/>
    </row>
    <row r="3096" spans="1:8" x14ac:dyDescent="0.2">
      <c r="A3096" t="str">
        <f t="shared" si="49"/>
        <v>R0A66Ward H3</v>
      </c>
      <c r="B3096" t="s">
        <v>135</v>
      </c>
      <c r="C3096" t="s">
        <v>11023</v>
      </c>
      <c r="D3096" t="s">
        <v>14149</v>
      </c>
      <c r="E3096" t="s">
        <v>5132</v>
      </c>
      <c r="F3096" t="s">
        <v>8813</v>
      </c>
      <c r="G3096" s="11"/>
      <c r="H3096" s="11"/>
    </row>
    <row r="3097" spans="1:8" x14ac:dyDescent="0.2">
      <c r="A3097" t="str">
        <f t="shared" si="49"/>
        <v>R0A66Ward I5</v>
      </c>
      <c r="B3097" t="s">
        <v>135</v>
      </c>
      <c r="C3097" t="s">
        <v>11023</v>
      </c>
      <c r="D3097" t="s">
        <v>14149</v>
      </c>
      <c r="E3097" t="s">
        <v>5132</v>
      </c>
      <c r="F3097" t="s">
        <v>11946</v>
      </c>
      <c r="G3097" s="11"/>
      <c r="H3097" s="11"/>
    </row>
    <row r="3098" spans="1:8" x14ac:dyDescent="0.2">
      <c r="A3098" t="str">
        <f t="shared" si="49"/>
        <v>R0A66Ward I6</v>
      </c>
      <c r="B3098" t="s">
        <v>135</v>
      </c>
      <c r="C3098" t="s">
        <v>11023</v>
      </c>
      <c r="D3098" t="s">
        <v>14149</v>
      </c>
      <c r="E3098" t="s">
        <v>5132</v>
      </c>
      <c r="F3098" t="s">
        <v>11947</v>
      </c>
      <c r="G3098" s="11"/>
      <c r="H3098" s="11"/>
    </row>
    <row r="3099" spans="1:8" x14ac:dyDescent="0.2">
      <c r="A3099" t="str">
        <f t="shared" si="49"/>
        <v>R0A66Ward J3J4</v>
      </c>
      <c r="B3099" t="s">
        <v>135</v>
      </c>
      <c r="C3099" t="s">
        <v>11023</v>
      </c>
      <c r="D3099" t="s">
        <v>14149</v>
      </c>
      <c r="E3099" t="s">
        <v>5132</v>
      </c>
      <c r="F3099" t="s">
        <v>11948</v>
      </c>
      <c r="G3099" s="11"/>
      <c r="H3099" s="11"/>
    </row>
    <row r="3100" spans="1:8" x14ac:dyDescent="0.2">
      <c r="A3100" t="str">
        <f t="shared" si="49"/>
        <v>R0A66Ward J6</v>
      </c>
      <c r="B3100" t="s">
        <v>135</v>
      </c>
      <c r="C3100" t="s">
        <v>11023</v>
      </c>
      <c r="D3100" t="s">
        <v>14149</v>
      </c>
      <c r="E3100" t="s">
        <v>5132</v>
      </c>
      <c r="F3100" t="s">
        <v>11949</v>
      </c>
      <c r="G3100" s="11"/>
      <c r="H3100" s="11"/>
    </row>
    <row r="3101" spans="1:8" x14ac:dyDescent="0.2">
      <c r="A3101" t="str">
        <f t="shared" si="49"/>
        <v>R0A66Ward STU</v>
      </c>
      <c r="B3101" t="s">
        <v>135</v>
      </c>
      <c r="C3101" t="s">
        <v>11023</v>
      </c>
      <c r="D3101" t="s">
        <v>14149</v>
      </c>
      <c r="E3101" t="s">
        <v>5132</v>
      </c>
      <c r="F3101" t="s">
        <v>11950</v>
      </c>
      <c r="G3101" s="11"/>
      <c r="H3101" s="11"/>
    </row>
    <row r="3102" spans="1:8" x14ac:dyDescent="0.2">
      <c r="A3102" t="str">
        <f t="shared" si="49"/>
        <v>R0A0375 - Ward 75</v>
      </c>
      <c r="B3102" t="s">
        <v>135</v>
      </c>
      <c r="C3102" t="s">
        <v>11023</v>
      </c>
      <c r="D3102" t="s">
        <v>262</v>
      </c>
      <c r="E3102" t="s">
        <v>263</v>
      </c>
      <c r="F3102" t="s">
        <v>11048</v>
      </c>
      <c r="G3102" s="11"/>
      <c r="H3102" s="11"/>
    </row>
    <row r="3103" spans="1:8" x14ac:dyDescent="0.2">
      <c r="A3103" t="str">
        <f t="shared" si="49"/>
        <v>R0A0376 - Ward 76</v>
      </c>
      <c r="B3103" t="s">
        <v>135</v>
      </c>
      <c r="C3103" t="s">
        <v>11023</v>
      </c>
      <c r="D3103" t="s">
        <v>262</v>
      </c>
      <c r="E3103" t="s">
        <v>263</v>
      </c>
      <c r="F3103" t="s">
        <v>11049</v>
      </c>
      <c r="G3103" s="11"/>
      <c r="H3103" s="11"/>
    </row>
    <row r="3104" spans="1:8" x14ac:dyDescent="0.2">
      <c r="A3104" t="str">
        <f t="shared" si="49"/>
        <v>R0A0377 - Ward 77</v>
      </c>
      <c r="B3104" t="s">
        <v>135</v>
      </c>
      <c r="C3104" t="s">
        <v>11023</v>
      </c>
      <c r="D3104" t="s">
        <v>262</v>
      </c>
      <c r="E3104" t="s">
        <v>263</v>
      </c>
      <c r="F3104" t="s">
        <v>11050</v>
      </c>
      <c r="G3104" s="11"/>
      <c r="H3104" s="11"/>
    </row>
    <row r="3105" spans="1:8" x14ac:dyDescent="0.2">
      <c r="A3105" t="str">
        <f t="shared" si="49"/>
        <v>R0A0378 - Ward 78</v>
      </c>
      <c r="B3105" t="s">
        <v>135</v>
      </c>
      <c r="C3105" t="s">
        <v>11023</v>
      </c>
      <c r="D3105" t="s">
        <v>262</v>
      </c>
      <c r="E3105" t="s">
        <v>263</v>
      </c>
      <c r="F3105" t="s">
        <v>11051</v>
      </c>
      <c r="G3105" s="11"/>
      <c r="H3105" s="12"/>
    </row>
    <row r="3106" spans="1:8" x14ac:dyDescent="0.2">
      <c r="A3106" t="str">
        <f t="shared" si="49"/>
        <v>R0A0381 - Ward 81 Burns</v>
      </c>
      <c r="B3106" t="s">
        <v>135</v>
      </c>
      <c r="C3106" t="s">
        <v>11023</v>
      </c>
      <c r="D3106" t="s">
        <v>262</v>
      </c>
      <c r="E3106" t="s">
        <v>263</v>
      </c>
      <c r="F3106" t="s">
        <v>11052</v>
      </c>
      <c r="G3106" s="11"/>
      <c r="H3106" s="11"/>
    </row>
    <row r="3107" spans="1:8" x14ac:dyDescent="0.2">
      <c r="A3107" t="str">
        <f t="shared" si="49"/>
        <v>R0A0383 - Ward 83</v>
      </c>
      <c r="B3107" t="s">
        <v>135</v>
      </c>
      <c r="C3107" t="s">
        <v>11023</v>
      </c>
      <c r="D3107" t="s">
        <v>262</v>
      </c>
      <c r="E3107" t="s">
        <v>263</v>
      </c>
      <c r="F3107" t="s">
        <v>11053</v>
      </c>
      <c r="G3107" s="11"/>
      <c r="H3107" s="11"/>
    </row>
    <row r="3108" spans="1:8" x14ac:dyDescent="0.2">
      <c r="A3108" t="str">
        <f t="shared" si="49"/>
        <v>R0A0384 - Ward 84</v>
      </c>
      <c r="B3108" t="s">
        <v>135</v>
      </c>
      <c r="C3108" t="s">
        <v>11023</v>
      </c>
      <c r="D3108" t="s">
        <v>262</v>
      </c>
      <c r="E3108" t="s">
        <v>263</v>
      </c>
      <c r="F3108" t="s">
        <v>11054</v>
      </c>
      <c r="G3108" s="11"/>
      <c r="H3108" s="12"/>
    </row>
    <row r="3109" spans="1:8" x14ac:dyDescent="0.2">
      <c r="A3109" t="str">
        <f t="shared" si="49"/>
        <v>R0A0384A - Ward 84 Bmtu</v>
      </c>
      <c r="B3109" t="s">
        <v>135</v>
      </c>
      <c r="C3109" t="s">
        <v>11023</v>
      </c>
      <c r="D3109" t="s">
        <v>262</v>
      </c>
      <c r="E3109" t="s">
        <v>263</v>
      </c>
      <c r="F3109" t="s">
        <v>11055</v>
      </c>
      <c r="G3109" s="11"/>
      <c r="H3109" s="11"/>
    </row>
    <row r="3110" spans="1:8" x14ac:dyDescent="0.2">
      <c r="A3110" t="str">
        <f t="shared" si="49"/>
        <v>R0A0385 - Ward 85</v>
      </c>
      <c r="B3110" t="s">
        <v>135</v>
      </c>
      <c r="C3110" t="s">
        <v>11023</v>
      </c>
      <c r="D3110" t="s">
        <v>262</v>
      </c>
      <c r="E3110" t="s">
        <v>263</v>
      </c>
      <c r="F3110" t="s">
        <v>11056</v>
      </c>
      <c r="G3110" s="11"/>
      <c r="H3110" s="11"/>
    </row>
    <row r="3111" spans="1:8" x14ac:dyDescent="0.2">
      <c r="A3111" t="str">
        <f t="shared" si="49"/>
        <v>R0A0387 - Ward 87 Galaxy</v>
      </c>
      <c r="B3111" t="s">
        <v>135</v>
      </c>
      <c r="C3111" t="s">
        <v>11023</v>
      </c>
      <c r="D3111" t="s">
        <v>262</v>
      </c>
      <c r="E3111" t="s">
        <v>263</v>
      </c>
      <c r="F3111" t="s">
        <v>11057</v>
      </c>
      <c r="G3111" s="11"/>
      <c r="H3111" s="11"/>
    </row>
    <row r="3112" spans="1:8" x14ac:dyDescent="0.2">
      <c r="A3112" t="str">
        <f t="shared" si="49"/>
        <v>R0A03Paediatric Critical Care</v>
      </c>
      <c r="B3112" t="s">
        <v>135</v>
      </c>
      <c r="C3112" t="s">
        <v>11023</v>
      </c>
      <c r="D3112" t="s">
        <v>262</v>
      </c>
      <c r="E3112" t="s">
        <v>263</v>
      </c>
      <c r="F3112" t="s">
        <v>11058</v>
      </c>
      <c r="G3112" s="11"/>
      <c r="H3112" s="11"/>
    </row>
    <row r="3113" spans="1:8" x14ac:dyDescent="0.2">
      <c r="A3113" t="str">
        <f t="shared" si="49"/>
        <v>R0A0562 - Ward 62 - Gynae Inpatients</v>
      </c>
      <c r="B3113" t="s">
        <v>135</v>
      </c>
      <c r="C3113" t="s">
        <v>11023</v>
      </c>
      <c r="D3113" t="s">
        <v>264</v>
      </c>
      <c r="E3113" t="s">
        <v>265</v>
      </c>
      <c r="F3113" t="s">
        <v>11059</v>
      </c>
      <c r="G3113" s="11"/>
      <c r="H3113" s="11"/>
    </row>
    <row r="3114" spans="1:8" x14ac:dyDescent="0.2">
      <c r="A3114" t="str">
        <f t="shared" si="49"/>
        <v>R0A05NICU - Neonatal Intensive Care Unit</v>
      </c>
      <c r="B3114" t="s">
        <v>135</v>
      </c>
      <c r="C3114" t="s">
        <v>11023</v>
      </c>
      <c r="D3114" t="s">
        <v>264</v>
      </c>
      <c r="E3114" t="s">
        <v>265</v>
      </c>
      <c r="F3114" t="s">
        <v>11060</v>
      </c>
      <c r="G3114" s="11"/>
      <c r="H3114" s="11"/>
    </row>
    <row r="3115" spans="1:8" x14ac:dyDescent="0.2">
      <c r="A3115" t="str">
        <f t="shared" si="49"/>
        <v>R0A05Ward 47a Midwifery Led Unit</v>
      </c>
      <c r="B3115" t="s">
        <v>135</v>
      </c>
      <c r="C3115" t="s">
        <v>11023</v>
      </c>
      <c r="D3115" t="s">
        <v>264</v>
      </c>
      <c r="E3115" t="s">
        <v>265</v>
      </c>
      <c r="F3115" t="s">
        <v>11061</v>
      </c>
      <c r="G3115" s="11"/>
      <c r="H3115" s="11"/>
    </row>
    <row r="3116" spans="1:8" x14ac:dyDescent="0.2">
      <c r="A3116" t="str">
        <f t="shared" si="49"/>
        <v>R0A05Ward 47b Postnatal</v>
      </c>
      <c r="B3116" t="s">
        <v>135</v>
      </c>
      <c r="C3116" t="s">
        <v>11023</v>
      </c>
      <c r="D3116" t="s">
        <v>264</v>
      </c>
      <c r="E3116" t="s">
        <v>265</v>
      </c>
      <c r="F3116" t="s">
        <v>11062</v>
      </c>
      <c r="G3116" s="11"/>
      <c r="H3116" s="11"/>
    </row>
    <row r="3117" spans="1:8" x14ac:dyDescent="0.2">
      <c r="A3117" t="str">
        <f t="shared" ref="A3117:A3180" si="50">CONCATENATE(D3117,F3117)</f>
        <v>R0A05Ward 64 Delivery Unit</v>
      </c>
      <c r="B3117" t="s">
        <v>135</v>
      </c>
      <c r="C3117" t="s">
        <v>11023</v>
      </c>
      <c r="D3117" t="s">
        <v>264</v>
      </c>
      <c r="E3117" t="s">
        <v>265</v>
      </c>
      <c r="F3117" t="s">
        <v>11063</v>
      </c>
      <c r="G3117" s="11"/>
      <c r="H3117" s="11"/>
    </row>
    <row r="3118" spans="1:8" x14ac:dyDescent="0.2">
      <c r="A3118" t="str">
        <f t="shared" si="50"/>
        <v>R0A05Ward 65 Antenatal</v>
      </c>
      <c r="B3118" t="s">
        <v>135</v>
      </c>
      <c r="C3118" t="s">
        <v>11023</v>
      </c>
      <c r="D3118" t="s">
        <v>264</v>
      </c>
      <c r="E3118" t="s">
        <v>265</v>
      </c>
      <c r="F3118" t="s">
        <v>11064</v>
      </c>
      <c r="G3118" s="11"/>
      <c r="H3118" s="11"/>
    </row>
    <row r="3119" spans="1:8" x14ac:dyDescent="0.2">
      <c r="A3119" t="str">
        <f t="shared" si="50"/>
        <v>R0A05Ward 66 Postnatal</v>
      </c>
      <c r="B3119" t="s">
        <v>135</v>
      </c>
      <c r="C3119" t="s">
        <v>11023</v>
      </c>
      <c r="D3119" t="s">
        <v>264</v>
      </c>
      <c r="E3119" t="s">
        <v>265</v>
      </c>
      <c r="F3119" t="s">
        <v>11065</v>
      </c>
      <c r="G3119" s="11"/>
      <c r="H3119" s="11"/>
    </row>
    <row r="3120" spans="1:8" x14ac:dyDescent="0.2">
      <c r="A3120" t="str">
        <f t="shared" si="50"/>
        <v>R0A09AMU - Trafford</v>
      </c>
      <c r="B3120" t="s">
        <v>135</v>
      </c>
      <c r="C3120" t="s">
        <v>11023</v>
      </c>
      <c r="D3120" t="s">
        <v>266</v>
      </c>
      <c r="E3120" t="s">
        <v>267</v>
      </c>
      <c r="F3120" t="s">
        <v>11066</v>
      </c>
      <c r="G3120" s="11"/>
      <c r="H3120" s="11"/>
    </row>
    <row r="3121" spans="1:8" x14ac:dyDescent="0.2">
      <c r="A3121" t="str">
        <f t="shared" si="50"/>
        <v>R0A09ICU - High Care Unit’</v>
      </c>
      <c r="B3121" t="s">
        <v>135</v>
      </c>
      <c r="C3121" t="s">
        <v>11023</v>
      </c>
      <c r="D3121" t="s">
        <v>266</v>
      </c>
      <c r="E3121" t="s">
        <v>267</v>
      </c>
      <c r="F3121" t="s">
        <v>11067</v>
      </c>
      <c r="G3121" s="11"/>
      <c r="H3121" s="11"/>
    </row>
    <row r="3122" spans="1:8" x14ac:dyDescent="0.2">
      <c r="A3122" t="str">
        <f t="shared" si="50"/>
        <v>R0A09TINRU - INRU</v>
      </c>
      <c r="B3122" t="s">
        <v>135</v>
      </c>
      <c r="C3122" t="s">
        <v>11023</v>
      </c>
      <c r="D3122" t="s">
        <v>266</v>
      </c>
      <c r="E3122" t="s">
        <v>267</v>
      </c>
      <c r="F3122" t="s">
        <v>11068</v>
      </c>
      <c r="G3122" s="11"/>
      <c r="H3122" s="11"/>
    </row>
    <row r="3123" spans="1:8" x14ac:dyDescent="0.2">
      <c r="A3123" t="str">
        <f t="shared" si="50"/>
        <v>R0A09TSRU - Stroke-Rehab</v>
      </c>
      <c r="B3123" t="s">
        <v>135</v>
      </c>
      <c r="C3123" t="s">
        <v>11023</v>
      </c>
      <c r="D3123" t="s">
        <v>266</v>
      </c>
      <c r="E3123" t="s">
        <v>267</v>
      </c>
      <c r="F3123" t="s">
        <v>11069</v>
      </c>
      <c r="G3123" s="11"/>
      <c r="H3123" s="11"/>
    </row>
    <row r="3124" spans="1:8" x14ac:dyDescent="0.2">
      <c r="A3124" t="str">
        <f t="shared" si="50"/>
        <v>R0A09W2 - Ward 2</v>
      </c>
      <c r="B3124" t="s">
        <v>135</v>
      </c>
      <c r="C3124" t="s">
        <v>11023</v>
      </c>
      <c r="D3124" t="s">
        <v>266</v>
      </c>
      <c r="E3124" t="s">
        <v>267</v>
      </c>
      <c r="F3124" t="s">
        <v>11070</v>
      </c>
      <c r="G3124" s="11"/>
      <c r="H3124" s="11"/>
    </row>
    <row r="3125" spans="1:8" x14ac:dyDescent="0.2">
      <c r="A3125" t="str">
        <f t="shared" si="50"/>
        <v>R0A09W4 - Ward 4</v>
      </c>
      <c r="B3125" t="s">
        <v>135</v>
      </c>
      <c r="C3125" t="s">
        <v>11023</v>
      </c>
      <c r="D3125" t="s">
        <v>266</v>
      </c>
      <c r="E3125" t="s">
        <v>267</v>
      </c>
      <c r="F3125" t="s">
        <v>11071</v>
      </c>
      <c r="G3125" s="11"/>
      <c r="H3125" s="11"/>
    </row>
    <row r="3126" spans="1:8" x14ac:dyDescent="0.2">
      <c r="A3126" t="str">
        <f t="shared" si="50"/>
        <v>R0A09W6 - Ward 6</v>
      </c>
      <c r="B3126" t="s">
        <v>135</v>
      </c>
      <c r="C3126" t="s">
        <v>11023</v>
      </c>
      <c r="D3126" t="s">
        <v>266</v>
      </c>
      <c r="E3126" t="s">
        <v>267</v>
      </c>
      <c r="F3126" t="s">
        <v>11072</v>
      </c>
      <c r="G3126" s="11"/>
      <c r="H3126" s="11"/>
    </row>
    <row r="3127" spans="1:8" x14ac:dyDescent="0.2">
      <c r="A3127" t="str">
        <f t="shared" si="50"/>
        <v>R0A09Ward 12 Orthopeadic Unit</v>
      </c>
      <c r="B3127" t="s">
        <v>135</v>
      </c>
      <c r="C3127" t="s">
        <v>11023</v>
      </c>
      <c r="D3127" t="s">
        <v>266</v>
      </c>
      <c r="E3127" t="s">
        <v>267</v>
      </c>
      <c r="F3127" t="s">
        <v>11073</v>
      </c>
      <c r="G3127" s="11"/>
      <c r="H3127" s="11"/>
    </row>
    <row r="3128" spans="1:8" x14ac:dyDescent="0.2">
      <c r="A3128" t="str">
        <f t="shared" si="50"/>
        <v>R0A07A1</v>
      </c>
      <c r="B3128" t="s">
        <v>135</v>
      </c>
      <c r="C3128" t="s">
        <v>11023</v>
      </c>
      <c r="D3128" t="s">
        <v>270</v>
      </c>
      <c r="E3128" t="s">
        <v>271</v>
      </c>
      <c r="F3128" t="s">
        <v>11074</v>
      </c>
      <c r="G3128" s="11"/>
      <c r="H3128" s="11"/>
    </row>
    <row r="3129" spans="1:8" x14ac:dyDescent="0.2">
      <c r="A3129" t="str">
        <f t="shared" si="50"/>
        <v>R0A07A2</v>
      </c>
      <c r="B3129" t="s">
        <v>135</v>
      </c>
      <c r="C3129" t="s">
        <v>11023</v>
      </c>
      <c r="D3129" t="s">
        <v>270</v>
      </c>
      <c r="E3129" t="s">
        <v>271</v>
      </c>
      <c r="F3129" t="s">
        <v>11075</v>
      </c>
      <c r="G3129" s="11"/>
      <c r="H3129" s="11"/>
    </row>
    <row r="3130" spans="1:8" x14ac:dyDescent="0.2">
      <c r="A3130" t="str">
        <f t="shared" si="50"/>
        <v>R0A07A3</v>
      </c>
      <c r="B3130" t="s">
        <v>135</v>
      </c>
      <c r="C3130" t="s">
        <v>11023</v>
      </c>
      <c r="D3130" t="s">
        <v>270</v>
      </c>
      <c r="E3130" t="s">
        <v>271</v>
      </c>
      <c r="F3130" t="s">
        <v>8980</v>
      </c>
      <c r="G3130" s="11"/>
      <c r="H3130" s="11"/>
    </row>
    <row r="3131" spans="1:8" x14ac:dyDescent="0.2">
      <c r="A3131" t="str">
        <f t="shared" si="50"/>
        <v>R0A07A4</v>
      </c>
      <c r="B3131" t="s">
        <v>135</v>
      </c>
      <c r="C3131" t="s">
        <v>11023</v>
      </c>
      <c r="D3131" t="s">
        <v>270</v>
      </c>
      <c r="E3131" t="s">
        <v>271</v>
      </c>
      <c r="F3131" t="s">
        <v>8982</v>
      </c>
      <c r="G3131" s="11"/>
      <c r="H3131" s="11"/>
    </row>
    <row r="3132" spans="1:8" x14ac:dyDescent="0.2">
      <c r="A3132" t="str">
        <f t="shared" si="50"/>
        <v>R0A07A5</v>
      </c>
      <c r="B3132" t="s">
        <v>135</v>
      </c>
      <c r="C3132" t="s">
        <v>11023</v>
      </c>
      <c r="D3132" t="s">
        <v>270</v>
      </c>
      <c r="E3132" t="s">
        <v>271</v>
      </c>
      <c r="F3132" t="s">
        <v>8983</v>
      </c>
      <c r="G3132" s="11"/>
      <c r="H3132" s="11"/>
    </row>
    <row r="3133" spans="1:8" x14ac:dyDescent="0.2">
      <c r="A3133" t="str">
        <f t="shared" si="50"/>
        <v>R0A07A6</v>
      </c>
      <c r="B3133" t="s">
        <v>135</v>
      </c>
      <c r="C3133" t="s">
        <v>11023</v>
      </c>
      <c r="D3133" t="s">
        <v>270</v>
      </c>
      <c r="E3133" t="s">
        <v>271</v>
      </c>
      <c r="F3133" t="s">
        <v>11076</v>
      </c>
      <c r="G3133" s="11"/>
      <c r="H3133" s="11"/>
    </row>
    <row r="3134" spans="1:8" x14ac:dyDescent="0.2">
      <c r="A3134" t="str">
        <f t="shared" si="50"/>
        <v>R0A07A7</v>
      </c>
      <c r="B3134" t="s">
        <v>135</v>
      </c>
      <c r="C3134" t="s">
        <v>11023</v>
      </c>
      <c r="D3134" t="s">
        <v>270</v>
      </c>
      <c r="E3134" t="s">
        <v>271</v>
      </c>
      <c r="F3134" t="s">
        <v>11077</v>
      </c>
      <c r="G3134" s="11"/>
      <c r="H3134" s="11"/>
    </row>
    <row r="3135" spans="1:8" x14ac:dyDescent="0.2">
      <c r="A3135" t="str">
        <f t="shared" si="50"/>
        <v>R0A07A9</v>
      </c>
      <c r="B3135" t="s">
        <v>135</v>
      </c>
      <c r="C3135" t="s">
        <v>11023</v>
      </c>
      <c r="D3135" t="s">
        <v>270</v>
      </c>
      <c r="E3135" t="s">
        <v>271</v>
      </c>
      <c r="F3135" t="s">
        <v>11078</v>
      </c>
      <c r="G3135" s="11"/>
      <c r="H3135" s="11"/>
    </row>
    <row r="3136" spans="1:8" x14ac:dyDescent="0.2">
      <c r="A3136" t="str">
        <f t="shared" si="50"/>
        <v>R0A07ACCU</v>
      </c>
      <c r="B3136" t="s">
        <v>135</v>
      </c>
      <c r="C3136" t="s">
        <v>11023</v>
      </c>
      <c r="D3136" t="s">
        <v>270</v>
      </c>
      <c r="E3136" t="s">
        <v>271</v>
      </c>
      <c r="F3136" t="s">
        <v>10923</v>
      </c>
      <c r="G3136" s="11"/>
      <c r="H3136" s="11"/>
    </row>
    <row r="3137" spans="1:8" x14ac:dyDescent="0.2">
      <c r="A3137" t="str">
        <f t="shared" si="50"/>
        <v>R0A07ACUTE ICU</v>
      </c>
      <c r="B3137" t="s">
        <v>135</v>
      </c>
      <c r="C3137" t="s">
        <v>11023</v>
      </c>
      <c r="D3137" t="s">
        <v>270</v>
      </c>
      <c r="E3137" t="s">
        <v>271</v>
      </c>
      <c r="F3137" t="s">
        <v>11079</v>
      </c>
      <c r="G3137" s="11"/>
      <c r="H3137" s="11"/>
    </row>
    <row r="3138" spans="1:8" x14ac:dyDescent="0.2">
      <c r="A3138" t="str">
        <f t="shared" si="50"/>
        <v>R0A07AMU</v>
      </c>
      <c r="B3138" t="s">
        <v>135</v>
      </c>
      <c r="C3138" t="s">
        <v>11023</v>
      </c>
      <c r="D3138" t="s">
        <v>270</v>
      </c>
      <c r="E3138" t="s">
        <v>271</v>
      </c>
      <c r="F3138" t="s">
        <v>8388</v>
      </c>
      <c r="G3138" s="11"/>
      <c r="H3138" s="11"/>
    </row>
    <row r="3139" spans="1:8" x14ac:dyDescent="0.2">
      <c r="A3139" t="str">
        <f t="shared" si="50"/>
        <v>R0A07Burns Unit</v>
      </c>
      <c r="B3139" t="s">
        <v>135</v>
      </c>
      <c r="C3139" t="s">
        <v>11023</v>
      </c>
      <c r="D3139" t="s">
        <v>270</v>
      </c>
      <c r="E3139" t="s">
        <v>271</v>
      </c>
      <c r="F3139" t="s">
        <v>9126</v>
      </c>
      <c r="G3139" s="11"/>
      <c r="H3139" s="11"/>
    </row>
    <row r="3140" spans="1:8" x14ac:dyDescent="0.2">
      <c r="A3140" t="str">
        <f t="shared" si="50"/>
        <v>R0A07C2 - Post Natal Ward</v>
      </c>
      <c r="B3140" t="s">
        <v>135</v>
      </c>
      <c r="C3140" t="s">
        <v>11023</v>
      </c>
      <c r="D3140" t="s">
        <v>270</v>
      </c>
      <c r="E3140" t="s">
        <v>271</v>
      </c>
      <c r="F3140" t="s">
        <v>11080</v>
      </c>
      <c r="G3140" s="11"/>
      <c r="H3140" s="11"/>
    </row>
    <row r="3141" spans="1:8" x14ac:dyDescent="0.2">
      <c r="A3141" t="str">
        <f t="shared" si="50"/>
        <v>R0A07C3 - Antenatal Ward</v>
      </c>
      <c r="B3141" t="s">
        <v>135</v>
      </c>
      <c r="C3141" t="s">
        <v>11023</v>
      </c>
      <c r="D3141" t="s">
        <v>270</v>
      </c>
      <c r="E3141" t="s">
        <v>271</v>
      </c>
      <c r="F3141" t="s">
        <v>11081</v>
      </c>
      <c r="G3141" s="11"/>
      <c r="H3141" s="11"/>
    </row>
    <row r="3142" spans="1:8" x14ac:dyDescent="0.2">
      <c r="A3142" t="str">
        <f t="shared" si="50"/>
        <v>R0A07CTCCU</v>
      </c>
      <c r="B3142" t="s">
        <v>135</v>
      </c>
      <c r="C3142" t="s">
        <v>11023</v>
      </c>
      <c r="D3142" t="s">
        <v>270</v>
      </c>
      <c r="E3142" t="s">
        <v>271</v>
      </c>
      <c r="F3142" t="s">
        <v>11082</v>
      </c>
      <c r="G3142" s="11"/>
      <c r="H3142" s="11"/>
    </row>
    <row r="3143" spans="1:8" x14ac:dyDescent="0.2">
      <c r="A3143" t="str">
        <f t="shared" si="50"/>
        <v>R0A07DELIVERY SUITE</v>
      </c>
      <c r="B3143" t="s">
        <v>135</v>
      </c>
      <c r="C3143" t="s">
        <v>11023</v>
      </c>
      <c r="D3143" t="s">
        <v>270</v>
      </c>
      <c r="E3143" t="s">
        <v>271</v>
      </c>
      <c r="F3143" t="s">
        <v>8623</v>
      </c>
      <c r="G3143" s="11"/>
      <c r="H3143" s="11"/>
    </row>
    <row r="3144" spans="1:8" x14ac:dyDescent="0.2">
      <c r="A3144" t="str">
        <f t="shared" si="50"/>
        <v>R0A07Doyle Ward</v>
      </c>
      <c r="B3144" t="s">
        <v>135</v>
      </c>
      <c r="C3144" t="s">
        <v>11023</v>
      </c>
      <c r="D3144" t="s">
        <v>270</v>
      </c>
      <c r="E3144" t="s">
        <v>271</v>
      </c>
      <c r="F3144" t="s">
        <v>11083</v>
      </c>
      <c r="G3144" s="11"/>
      <c r="H3144" s="11"/>
    </row>
    <row r="3145" spans="1:8" x14ac:dyDescent="0.2">
      <c r="A3145" t="str">
        <f t="shared" si="50"/>
        <v>R0A07F1 - Plastics Day Care</v>
      </c>
      <c r="B3145" t="s">
        <v>135</v>
      </c>
      <c r="C3145" t="s">
        <v>11023</v>
      </c>
      <c r="D3145" t="s">
        <v>270</v>
      </c>
      <c r="E3145" t="s">
        <v>271</v>
      </c>
      <c r="F3145" t="s">
        <v>11084</v>
      </c>
      <c r="G3145" s="11"/>
      <c r="H3145" s="11"/>
    </row>
    <row r="3146" spans="1:8" x14ac:dyDescent="0.2">
      <c r="A3146" t="str">
        <f t="shared" si="50"/>
        <v>R0A07F11/PITU</v>
      </c>
      <c r="B3146" t="s">
        <v>135</v>
      </c>
      <c r="C3146" t="s">
        <v>11023</v>
      </c>
      <c r="D3146" t="s">
        <v>270</v>
      </c>
      <c r="E3146" t="s">
        <v>271</v>
      </c>
      <c r="F3146" t="s">
        <v>11085</v>
      </c>
      <c r="G3146" s="11"/>
      <c r="H3146" s="11"/>
    </row>
    <row r="3147" spans="1:8" x14ac:dyDescent="0.2">
      <c r="A3147" t="str">
        <f t="shared" si="50"/>
        <v>R0A07F12</v>
      </c>
      <c r="B3147" t="s">
        <v>135</v>
      </c>
      <c r="C3147" t="s">
        <v>11023</v>
      </c>
      <c r="D3147" t="s">
        <v>270</v>
      </c>
      <c r="E3147" t="s">
        <v>271</v>
      </c>
      <c r="F3147" t="s">
        <v>11086</v>
      </c>
      <c r="G3147" s="11"/>
      <c r="H3147" s="11"/>
    </row>
    <row r="3148" spans="1:8" x14ac:dyDescent="0.2">
      <c r="A3148" t="str">
        <f t="shared" si="50"/>
        <v>R0A07F14</v>
      </c>
      <c r="B3148" t="s">
        <v>135</v>
      </c>
      <c r="C3148" t="s">
        <v>11023</v>
      </c>
      <c r="D3148" t="s">
        <v>270</v>
      </c>
      <c r="E3148" t="s">
        <v>271</v>
      </c>
      <c r="F3148" t="s">
        <v>9852</v>
      </c>
      <c r="G3148" s="11"/>
      <c r="H3148" s="11"/>
    </row>
    <row r="3149" spans="1:8" x14ac:dyDescent="0.2">
      <c r="A3149" t="str">
        <f t="shared" si="50"/>
        <v>R0A07F15</v>
      </c>
      <c r="B3149" t="s">
        <v>135</v>
      </c>
      <c r="C3149" t="s">
        <v>11023</v>
      </c>
      <c r="D3149" t="s">
        <v>270</v>
      </c>
      <c r="E3149" t="s">
        <v>271</v>
      </c>
      <c r="F3149" t="s">
        <v>9853</v>
      </c>
      <c r="G3149" s="11"/>
      <c r="H3149" s="11"/>
    </row>
    <row r="3150" spans="1:8" x14ac:dyDescent="0.2">
      <c r="A3150" t="str">
        <f t="shared" si="50"/>
        <v>R0A07F16</v>
      </c>
      <c r="B3150" t="s">
        <v>135</v>
      </c>
      <c r="C3150" t="s">
        <v>11023</v>
      </c>
      <c r="D3150" t="s">
        <v>270</v>
      </c>
      <c r="E3150" t="s">
        <v>271</v>
      </c>
      <c r="F3150" t="s">
        <v>11087</v>
      </c>
      <c r="G3150" s="11"/>
      <c r="H3150" s="11"/>
    </row>
    <row r="3151" spans="1:8" x14ac:dyDescent="0.2">
      <c r="A3151" t="str">
        <f t="shared" si="50"/>
        <v>R0A07F2 LUNG</v>
      </c>
      <c r="B3151" t="s">
        <v>135</v>
      </c>
      <c r="C3151" t="s">
        <v>11023</v>
      </c>
      <c r="D3151" t="s">
        <v>270</v>
      </c>
      <c r="E3151" t="s">
        <v>271</v>
      </c>
      <c r="F3151" t="s">
        <v>11088</v>
      </c>
      <c r="G3151" s="11"/>
      <c r="H3151" s="11"/>
    </row>
    <row r="3152" spans="1:8" x14ac:dyDescent="0.2">
      <c r="A3152" t="str">
        <f t="shared" si="50"/>
        <v>R0A07F2/F5</v>
      </c>
      <c r="B3152" t="s">
        <v>135</v>
      </c>
      <c r="C3152" t="s">
        <v>11023</v>
      </c>
      <c r="D3152" t="s">
        <v>270</v>
      </c>
      <c r="E3152" t="s">
        <v>271</v>
      </c>
      <c r="F3152" t="s">
        <v>11089</v>
      </c>
      <c r="G3152" s="11"/>
      <c r="H3152" s="11"/>
    </row>
    <row r="3153" spans="1:8" x14ac:dyDescent="0.2">
      <c r="A3153" t="str">
        <f t="shared" si="50"/>
        <v>R0A07F3</v>
      </c>
      <c r="B3153" t="s">
        <v>135</v>
      </c>
      <c r="C3153" t="s">
        <v>11023</v>
      </c>
      <c r="D3153" t="s">
        <v>270</v>
      </c>
      <c r="E3153" t="s">
        <v>271</v>
      </c>
      <c r="F3153" t="s">
        <v>9855</v>
      </c>
      <c r="G3153" s="11"/>
      <c r="H3153" s="11"/>
    </row>
    <row r="3154" spans="1:8" x14ac:dyDescent="0.2">
      <c r="A3154" t="str">
        <f t="shared" si="50"/>
        <v>R0A07F4</v>
      </c>
      <c r="B3154" t="s">
        <v>135</v>
      </c>
      <c r="C3154" t="s">
        <v>11023</v>
      </c>
      <c r="D3154" t="s">
        <v>270</v>
      </c>
      <c r="E3154" t="s">
        <v>271</v>
      </c>
      <c r="F3154" t="s">
        <v>9005</v>
      </c>
      <c r="G3154" s="11"/>
      <c r="H3154" s="11"/>
    </row>
    <row r="3155" spans="1:8" x14ac:dyDescent="0.2">
      <c r="A3155" t="str">
        <f t="shared" si="50"/>
        <v>R0A07F6</v>
      </c>
      <c r="B3155" t="s">
        <v>135</v>
      </c>
      <c r="C3155" t="s">
        <v>11023</v>
      </c>
      <c r="D3155" t="s">
        <v>270</v>
      </c>
      <c r="E3155" t="s">
        <v>271</v>
      </c>
      <c r="F3155" t="s">
        <v>8847</v>
      </c>
      <c r="G3155" s="11"/>
      <c r="H3155" s="11"/>
    </row>
    <row r="3156" spans="1:8" x14ac:dyDescent="0.2">
      <c r="A3156" t="str">
        <f t="shared" si="50"/>
        <v>R0A07F7</v>
      </c>
      <c r="B3156" t="s">
        <v>135</v>
      </c>
      <c r="C3156" t="s">
        <v>11023</v>
      </c>
      <c r="D3156" t="s">
        <v>270</v>
      </c>
      <c r="E3156" t="s">
        <v>271</v>
      </c>
      <c r="F3156" t="s">
        <v>9856</v>
      </c>
      <c r="G3156" s="11"/>
      <c r="H3156" s="11"/>
    </row>
    <row r="3157" spans="1:8" x14ac:dyDescent="0.2">
      <c r="A3157" t="str">
        <f t="shared" si="50"/>
        <v>R0A07F9</v>
      </c>
      <c r="B3157" t="s">
        <v>135</v>
      </c>
      <c r="C3157" t="s">
        <v>11023</v>
      </c>
      <c r="D3157" t="s">
        <v>270</v>
      </c>
      <c r="E3157" t="s">
        <v>271</v>
      </c>
      <c r="F3157" t="s">
        <v>9858</v>
      </c>
      <c r="G3157" s="11"/>
      <c r="H3157" s="11"/>
    </row>
    <row r="3158" spans="1:8" x14ac:dyDescent="0.2">
      <c r="A3158" t="str">
        <f t="shared" si="50"/>
        <v>R0A07JIM QUICK TRANSPLANT</v>
      </c>
      <c r="B3158" t="s">
        <v>135</v>
      </c>
      <c r="C3158" t="s">
        <v>11023</v>
      </c>
      <c r="D3158" t="s">
        <v>270</v>
      </c>
      <c r="E3158" t="s">
        <v>271</v>
      </c>
      <c r="F3158" t="s">
        <v>11090</v>
      </c>
      <c r="G3158" s="11"/>
      <c r="H3158" s="11"/>
    </row>
    <row r="3159" spans="1:8" x14ac:dyDescent="0.2">
      <c r="A3159" t="str">
        <f t="shared" si="50"/>
        <v>R0A07NeonatalUnit</v>
      </c>
      <c r="B3159" t="s">
        <v>135</v>
      </c>
      <c r="C3159" t="s">
        <v>11023</v>
      </c>
      <c r="D3159" t="s">
        <v>270</v>
      </c>
      <c r="E3159" t="s">
        <v>271</v>
      </c>
      <c r="F3159" t="s">
        <v>11091</v>
      </c>
      <c r="G3159" s="11"/>
      <c r="H3159" s="11"/>
    </row>
    <row r="3160" spans="1:8" x14ac:dyDescent="0.2">
      <c r="A3160" t="str">
        <f t="shared" si="50"/>
        <v>R0A07NWVU</v>
      </c>
      <c r="B3160" t="s">
        <v>135</v>
      </c>
      <c r="C3160" t="s">
        <v>11023</v>
      </c>
      <c r="D3160" t="s">
        <v>270</v>
      </c>
      <c r="E3160" t="s">
        <v>271</v>
      </c>
      <c r="F3160" t="s">
        <v>11092</v>
      </c>
      <c r="G3160" s="11"/>
      <c r="H3160" s="11"/>
    </row>
    <row r="3161" spans="1:8" x14ac:dyDescent="0.2">
      <c r="A3161" t="str">
        <f t="shared" si="50"/>
        <v>R0A07OPAL House</v>
      </c>
      <c r="B3161" t="s">
        <v>135</v>
      </c>
      <c r="C3161" t="s">
        <v>11023</v>
      </c>
      <c r="D3161" t="s">
        <v>270</v>
      </c>
      <c r="E3161" t="s">
        <v>271</v>
      </c>
      <c r="F3161" t="s">
        <v>11093</v>
      </c>
      <c r="G3161" s="11"/>
      <c r="H3161" s="11"/>
    </row>
    <row r="3162" spans="1:8" x14ac:dyDescent="0.2">
      <c r="A3162" t="str">
        <f t="shared" si="50"/>
        <v>R0A07Pearce Ward</v>
      </c>
      <c r="B3162" t="s">
        <v>135</v>
      </c>
      <c r="C3162" t="s">
        <v>11023</v>
      </c>
      <c r="D3162" t="s">
        <v>270</v>
      </c>
      <c r="E3162" t="s">
        <v>271</v>
      </c>
      <c r="F3162" t="s">
        <v>11094</v>
      </c>
      <c r="G3162" s="11"/>
      <c r="H3162" s="11"/>
    </row>
    <row r="3163" spans="1:8" x14ac:dyDescent="0.2">
      <c r="A3163" t="str">
        <f t="shared" si="50"/>
        <v>R0A07POU</v>
      </c>
      <c r="B3163" t="s">
        <v>135</v>
      </c>
      <c r="C3163" t="s">
        <v>11023</v>
      </c>
      <c r="D3163" t="s">
        <v>270</v>
      </c>
      <c r="E3163" t="s">
        <v>271</v>
      </c>
      <c r="F3163" t="s">
        <v>11095</v>
      </c>
      <c r="G3163" s="11"/>
      <c r="H3163" s="11"/>
    </row>
    <row r="3164" spans="1:8" x14ac:dyDescent="0.2">
      <c r="A3164" t="str">
        <f t="shared" si="50"/>
        <v>R0A07Starlight Unit (F8)</v>
      </c>
      <c r="B3164" t="s">
        <v>135</v>
      </c>
      <c r="C3164" t="s">
        <v>11023</v>
      </c>
      <c r="D3164" t="s">
        <v>270</v>
      </c>
      <c r="E3164" t="s">
        <v>271</v>
      </c>
      <c r="F3164" t="s">
        <v>11096</v>
      </c>
      <c r="G3164" s="11"/>
      <c r="H3164" s="11"/>
    </row>
    <row r="3165" spans="1:8" x14ac:dyDescent="0.2">
      <c r="A3165" t="str">
        <f t="shared" si="50"/>
        <v>R0A07Wilson Ward</v>
      </c>
      <c r="B3165" t="s">
        <v>135</v>
      </c>
      <c r="C3165" t="s">
        <v>11023</v>
      </c>
      <c r="D3165" t="s">
        <v>270</v>
      </c>
      <c r="E3165" t="s">
        <v>271</v>
      </c>
      <c r="F3165" t="s">
        <v>11097</v>
      </c>
      <c r="G3165" s="11"/>
      <c r="H3165" s="11"/>
    </row>
    <row r="3166" spans="1:8" x14ac:dyDescent="0.2">
      <c r="A3166" t="str">
        <f t="shared" si="50"/>
        <v>RPA02Arethusa</v>
      </c>
      <c r="B3166" t="s">
        <v>136</v>
      </c>
      <c r="C3166" t="s">
        <v>11098</v>
      </c>
      <c r="D3166" t="s">
        <v>2859</v>
      </c>
      <c r="E3166" t="s">
        <v>2860</v>
      </c>
      <c r="F3166" t="s">
        <v>11099</v>
      </c>
      <c r="G3166" s="11"/>
      <c r="H3166" s="11"/>
    </row>
    <row r="3167" spans="1:8" x14ac:dyDescent="0.2">
      <c r="A3167" t="str">
        <f t="shared" si="50"/>
        <v>RPA02Bronte WARD</v>
      </c>
      <c r="B3167" t="s">
        <v>136</v>
      </c>
      <c r="C3167" t="s">
        <v>11098</v>
      </c>
      <c r="D3167" t="s">
        <v>2859</v>
      </c>
      <c r="E3167" t="s">
        <v>2860</v>
      </c>
      <c r="F3167" t="s">
        <v>11100</v>
      </c>
      <c r="G3167" s="11"/>
      <c r="H3167" s="11"/>
    </row>
    <row r="3168" spans="1:8" x14ac:dyDescent="0.2">
      <c r="A3168" t="str">
        <f t="shared" si="50"/>
        <v>RPA02Byron</v>
      </c>
      <c r="B3168" t="s">
        <v>136</v>
      </c>
      <c r="C3168" t="s">
        <v>11098</v>
      </c>
      <c r="D3168" t="s">
        <v>2859</v>
      </c>
      <c r="E3168" t="s">
        <v>2860</v>
      </c>
      <c r="F3168" t="s">
        <v>11101</v>
      </c>
      <c r="G3168" s="11"/>
      <c r="H3168" s="11"/>
    </row>
    <row r="3169" spans="1:8" x14ac:dyDescent="0.2">
      <c r="A3169" t="str">
        <f t="shared" si="50"/>
        <v>RPA02CCU</v>
      </c>
      <c r="B3169" t="s">
        <v>136</v>
      </c>
      <c r="C3169" t="s">
        <v>11098</v>
      </c>
      <c r="D3169" t="s">
        <v>2859</v>
      </c>
      <c r="E3169" t="s">
        <v>2860</v>
      </c>
      <c r="F3169" t="s">
        <v>8471</v>
      </c>
      <c r="G3169" s="11"/>
      <c r="H3169" s="11"/>
    </row>
    <row r="3170" spans="1:8" x14ac:dyDescent="0.2">
      <c r="A3170" t="str">
        <f t="shared" si="50"/>
        <v>RPA02Delivery</v>
      </c>
      <c r="B3170" t="s">
        <v>136</v>
      </c>
      <c r="C3170" t="s">
        <v>11098</v>
      </c>
      <c r="D3170" t="s">
        <v>2859</v>
      </c>
      <c r="E3170" t="s">
        <v>2860</v>
      </c>
      <c r="F3170" t="s">
        <v>11102</v>
      </c>
      <c r="G3170" s="11"/>
      <c r="H3170" s="11"/>
    </row>
    <row r="3171" spans="1:8" x14ac:dyDescent="0.2">
      <c r="A3171" t="str">
        <f t="shared" si="50"/>
        <v>RPA02Dickens</v>
      </c>
      <c r="B3171" t="s">
        <v>136</v>
      </c>
      <c r="C3171" t="s">
        <v>11098</v>
      </c>
      <c r="D3171" t="s">
        <v>2859</v>
      </c>
      <c r="E3171" t="s">
        <v>2860</v>
      </c>
      <c r="F3171" t="s">
        <v>8385</v>
      </c>
      <c r="G3171" s="11"/>
      <c r="H3171" s="11"/>
    </row>
    <row r="3172" spans="1:8" x14ac:dyDescent="0.2">
      <c r="A3172" t="str">
        <f t="shared" si="50"/>
        <v>RPA02Dolphin (Paeds)</v>
      </c>
      <c r="B3172" t="s">
        <v>136</v>
      </c>
      <c r="C3172" t="s">
        <v>11098</v>
      </c>
      <c r="D3172" t="s">
        <v>2859</v>
      </c>
      <c r="E3172" t="s">
        <v>2860</v>
      </c>
      <c r="F3172" t="s">
        <v>11103</v>
      </c>
      <c r="G3172" s="11"/>
      <c r="H3172" s="11"/>
    </row>
    <row r="3173" spans="1:8" x14ac:dyDescent="0.2">
      <c r="A3173" t="str">
        <f t="shared" si="50"/>
        <v>RPA02Harvey</v>
      </c>
      <c r="B3173" t="s">
        <v>136</v>
      </c>
      <c r="C3173" t="s">
        <v>11098</v>
      </c>
      <c r="D3173" t="s">
        <v>2859</v>
      </c>
      <c r="E3173" t="s">
        <v>2860</v>
      </c>
      <c r="F3173" t="s">
        <v>9528</v>
      </c>
      <c r="G3173" s="11"/>
      <c r="H3173" s="11"/>
    </row>
    <row r="3174" spans="1:8" x14ac:dyDescent="0.2">
      <c r="A3174" t="str">
        <f t="shared" si="50"/>
        <v>RPA02Intensive Care Unit</v>
      </c>
      <c r="B3174" t="s">
        <v>136</v>
      </c>
      <c r="C3174" t="s">
        <v>11098</v>
      </c>
      <c r="D3174" t="s">
        <v>2859</v>
      </c>
      <c r="E3174" t="s">
        <v>2860</v>
      </c>
      <c r="F3174" t="s">
        <v>8797</v>
      </c>
      <c r="G3174" s="11"/>
      <c r="H3174" s="11"/>
    </row>
    <row r="3175" spans="1:8" x14ac:dyDescent="0.2">
      <c r="A3175" t="str">
        <f t="shared" si="50"/>
        <v>RPA02Keats</v>
      </c>
      <c r="B3175" t="s">
        <v>136</v>
      </c>
      <c r="C3175" t="s">
        <v>11098</v>
      </c>
      <c r="D3175" t="s">
        <v>2859</v>
      </c>
      <c r="E3175" t="s">
        <v>2860</v>
      </c>
      <c r="F3175" t="s">
        <v>10621</v>
      </c>
      <c r="G3175" s="11"/>
      <c r="H3175" s="11"/>
    </row>
    <row r="3176" spans="1:8" x14ac:dyDescent="0.2">
      <c r="A3176" t="str">
        <f t="shared" si="50"/>
        <v>RPA02Kent</v>
      </c>
      <c r="B3176" t="s">
        <v>136</v>
      </c>
      <c r="C3176" t="s">
        <v>11098</v>
      </c>
      <c r="D3176" t="s">
        <v>2859</v>
      </c>
      <c r="E3176" t="s">
        <v>2860</v>
      </c>
      <c r="F3176" t="s">
        <v>9532</v>
      </c>
      <c r="G3176" s="11"/>
      <c r="H3176" s="11"/>
    </row>
    <row r="3177" spans="1:8" x14ac:dyDescent="0.2">
      <c r="A3177" t="str">
        <f t="shared" si="50"/>
        <v>RPA02Kingfisher SAU</v>
      </c>
      <c r="B3177" t="s">
        <v>136</v>
      </c>
      <c r="C3177" t="s">
        <v>11098</v>
      </c>
      <c r="D3177" t="s">
        <v>2859</v>
      </c>
      <c r="E3177" t="s">
        <v>2860</v>
      </c>
      <c r="F3177" t="s">
        <v>11104</v>
      </c>
      <c r="G3177" s="11"/>
      <c r="H3177" s="11"/>
    </row>
    <row r="3178" spans="1:8" x14ac:dyDescent="0.2">
      <c r="A3178" t="str">
        <f t="shared" si="50"/>
        <v>RPA02Lawrence</v>
      </c>
      <c r="B3178" t="s">
        <v>136</v>
      </c>
      <c r="C3178" t="s">
        <v>11098</v>
      </c>
      <c r="D3178" t="s">
        <v>2859</v>
      </c>
      <c r="E3178" t="s">
        <v>2860</v>
      </c>
      <c r="F3178" t="s">
        <v>11105</v>
      </c>
      <c r="G3178" s="11"/>
      <c r="H3178" s="11"/>
    </row>
    <row r="3179" spans="1:8" x14ac:dyDescent="0.2">
      <c r="A3179" t="str">
        <f t="shared" si="50"/>
        <v>RPA02Lister Assessment Unit</v>
      </c>
      <c r="B3179" t="s">
        <v>136</v>
      </c>
      <c r="C3179" t="s">
        <v>11098</v>
      </c>
      <c r="D3179" t="s">
        <v>2859</v>
      </c>
      <c r="E3179" t="s">
        <v>2860</v>
      </c>
      <c r="F3179" t="s">
        <v>11106</v>
      </c>
      <c r="G3179" s="11"/>
      <c r="H3179" s="11"/>
    </row>
    <row r="3180" spans="1:8" x14ac:dyDescent="0.2">
      <c r="A3180" t="str">
        <f t="shared" si="50"/>
        <v>RPA02McCulloch</v>
      </c>
      <c r="B3180" t="s">
        <v>136</v>
      </c>
      <c r="C3180" t="s">
        <v>11098</v>
      </c>
      <c r="D3180" t="s">
        <v>2859</v>
      </c>
      <c r="E3180" t="s">
        <v>2860</v>
      </c>
      <c r="F3180" t="s">
        <v>11107</v>
      </c>
      <c r="G3180" s="11"/>
      <c r="H3180" s="11"/>
    </row>
    <row r="3181" spans="1:8" x14ac:dyDescent="0.2">
      <c r="A3181" t="str">
        <f t="shared" ref="A3181:A3244" si="51">CONCATENATE(D3181,F3181)</f>
        <v>RPA02Medical HDU</v>
      </c>
      <c r="B3181" t="s">
        <v>136</v>
      </c>
      <c r="C3181" t="s">
        <v>11098</v>
      </c>
      <c r="D3181" t="s">
        <v>2859</v>
      </c>
      <c r="E3181" t="s">
        <v>2860</v>
      </c>
      <c r="F3181" t="s">
        <v>10982</v>
      </c>
      <c r="G3181" s="11"/>
      <c r="H3181" s="11"/>
    </row>
    <row r="3182" spans="1:8" x14ac:dyDescent="0.2">
      <c r="A3182" t="str">
        <f t="shared" si="51"/>
        <v>RPA02Milton</v>
      </c>
      <c r="B3182" t="s">
        <v>136</v>
      </c>
      <c r="C3182" t="s">
        <v>11098</v>
      </c>
      <c r="D3182" t="s">
        <v>2859</v>
      </c>
      <c r="E3182" t="s">
        <v>2860</v>
      </c>
      <c r="F3182" t="s">
        <v>11108</v>
      </c>
      <c r="G3182" s="11"/>
      <c r="H3182" s="11"/>
    </row>
    <row r="3183" spans="1:8" x14ac:dyDescent="0.2">
      <c r="A3183" t="str">
        <f t="shared" si="51"/>
        <v>RPA02Nelson</v>
      </c>
      <c r="B3183" t="s">
        <v>136</v>
      </c>
      <c r="C3183" t="s">
        <v>11098</v>
      </c>
      <c r="D3183" t="s">
        <v>2859</v>
      </c>
      <c r="E3183" t="s">
        <v>2860</v>
      </c>
      <c r="F3183" t="s">
        <v>11109</v>
      </c>
      <c r="G3183" s="11"/>
      <c r="H3183" s="11"/>
    </row>
    <row r="3184" spans="1:8" x14ac:dyDescent="0.2">
      <c r="A3184" t="str">
        <f t="shared" si="51"/>
        <v>RPA02NICU</v>
      </c>
      <c r="B3184" t="s">
        <v>136</v>
      </c>
      <c r="C3184" t="s">
        <v>11098</v>
      </c>
      <c r="D3184" t="s">
        <v>2859</v>
      </c>
      <c r="E3184" t="s">
        <v>2860</v>
      </c>
      <c r="F3184" t="s">
        <v>8404</v>
      </c>
      <c r="G3184" s="11"/>
      <c r="H3184" s="11"/>
    </row>
    <row r="3185" spans="1:8" x14ac:dyDescent="0.2">
      <c r="A3185" t="str">
        <f t="shared" si="51"/>
        <v>RPA02Ocelot</v>
      </c>
      <c r="B3185" t="s">
        <v>136</v>
      </c>
      <c r="C3185" t="s">
        <v>11098</v>
      </c>
      <c r="D3185" t="s">
        <v>2859</v>
      </c>
      <c r="E3185" t="s">
        <v>2860</v>
      </c>
      <c r="F3185" t="s">
        <v>11110</v>
      </c>
      <c r="G3185" s="11"/>
      <c r="H3185" s="11"/>
    </row>
    <row r="3186" spans="1:8" x14ac:dyDescent="0.2">
      <c r="A3186" t="str">
        <f t="shared" si="51"/>
        <v>RPA02Pearl</v>
      </c>
      <c r="B3186" t="s">
        <v>136</v>
      </c>
      <c r="C3186" t="s">
        <v>11098</v>
      </c>
      <c r="D3186" t="s">
        <v>2859</v>
      </c>
      <c r="E3186" t="s">
        <v>2860</v>
      </c>
      <c r="F3186" t="s">
        <v>11111</v>
      </c>
      <c r="G3186" s="11"/>
      <c r="H3186" s="11"/>
    </row>
    <row r="3187" spans="1:8" x14ac:dyDescent="0.2">
      <c r="A3187" t="str">
        <f t="shared" si="51"/>
        <v>RPA02Pembroke</v>
      </c>
      <c r="B3187" t="s">
        <v>136</v>
      </c>
      <c r="C3187" t="s">
        <v>11098</v>
      </c>
      <c r="D3187" t="s">
        <v>2859</v>
      </c>
      <c r="E3187" t="s">
        <v>2860</v>
      </c>
      <c r="F3187" t="s">
        <v>11112</v>
      </c>
      <c r="G3187" s="11"/>
      <c r="H3187" s="11"/>
    </row>
    <row r="3188" spans="1:8" x14ac:dyDescent="0.2">
      <c r="A3188" t="str">
        <f t="shared" si="51"/>
        <v>RPA02Phoenix</v>
      </c>
      <c r="B3188" t="s">
        <v>136</v>
      </c>
      <c r="C3188" t="s">
        <v>11098</v>
      </c>
      <c r="D3188" t="s">
        <v>2859</v>
      </c>
      <c r="E3188" t="s">
        <v>2860</v>
      </c>
      <c r="F3188" t="s">
        <v>9042</v>
      </c>
    </row>
    <row r="3189" spans="1:8" x14ac:dyDescent="0.2">
      <c r="A3189" t="str">
        <f t="shared" si="51"/>
        <v>RPA02Sapphire</v>
      </c>
      <c r="B3189" t="s">
        <v>136</v>
      </c>
      <c r="C3189" t="s">
        <v>11098</v>
      </c>
      <c r="D3189" t="s">
        <v>2859</v>
      </c>
      <c r="E3189" t="s">
        <v>2860</v>
      </c>
      <c r="F3189" t="s">
        <v>11113</v>
      </c>
    </row>
    <row r="3190" spans="1:8" x14ac:dyDescent="0.2">
      <c r="A3190" t="str">
        <f t="shared" si="51"/>
        <v>RPA02SDCC</v>
      </c>
      <c r="B3190" t="s">
        <v>136</v>
      </c>
      <c r="C3190" t="s">
        <v>11098</v>
      </c>
      <c r="D3190" t="s">
        <v>2859</v>
      </c>
      <c r="E3190" t="s">
        <v>2860</v>
      </c>
      <c r="F3190" t="s">
        <v>11114</v>
      </c>
    </row>
    <row r="3191" spans="1:8" x14ac:dyDescent="0.2">
      <c r="A3191" t="str">
        <f t="shared" si="51"/>
        <v>RPA02Surgical HDU</v>
      </c>
      <c r="B3191" t="s">
        <v>136</v>
      </c>
      <c r="C3191" t="s">
        <v>11098</v>
      </c>
      <c r="D3191" t="s">
        <v>2859</v>
      </c>
      <c r="E3191" t="s">
        <v>2860</v>
      </c>
      <c r="F3191" t="s">
        <v>11115</v>
      </c>
    </row>
    <row r="3192" spans="1:8" x14ac:dyDescent="0.2">
      <c r="A3192" t="str">
        <f t="shared" si="51"/>
        <v>RPA02Tennyson</v>
      </c>
      <c r="B3192" t="s">
        <v>136</v>
      </c>
      <c r="C3192" t="s">
        <v>11098</v>
      </c>
      <c r="D3192" t="s">
        <v>2859</v>
      </c>
      <c r="E3192" t="s">
        <v>2860</v>
      </c>
      <c r="F3192" t="s">
        <v>11116</v>
      </c>
    </row>
    <row r="3193" spans="1:8" x14ac:dyDescent="0.2">
      <c r="A3193" t="str">
        <f t="shared" si="51"/>
        <v>RPA02The Birth Place</v>
      </c>
      <c r="B3193" t="s">
        <v>136</v>
      </c>
      <c r="C3193" t="s">
        <v>11098</v>
      </c>
      <c r="D3193" t="s">
        <v>2859</v>
      </c>
      <c r="E3193" t="s">
        <v>2860</v>
      </c>
      <c r="F3193" t="s">
        <v>11117</v>
      </c>
    </row>
    <row r="3194" spans="1:8" x14ac:dyDescent="0.2">
      <c r="A3194" t="str">
        <f t="shared" si="51"/>
        <v>RPA02Victory</v>
      </c>
      <c r="B3194" t="s">
        <v>136</v>
      </c>
      <c r="C3194" t="s">
        <v>11098</v>
      </c>
      <c r="D3194" t="s">
        <v>2859</v>
      </c>
      <c r="E3194" t="s">
        <v>2860</v>
      </c>
      <c r="F3194" t="s">
        <v>11118</v>
      </c>
    </row>
    <row r="3195" spans="1:8" x14ac:dyDescent="0.2">
      <c r="A3195" t="str">
        <f t="shared" si="51"/>
        <v>RPA02Wakeley</v>
      </c>
      <c r="B3195" t="s">
        <v>136</v>
      </c>
      <c r="C3195" t="s">
        <v>11098</v>
      </c>
      <c r="D3195" t="s">
        <v>2859</v>
      </c>
      <c r="E3195" t="s">
        <v>2860</v>
      </c>
      <c r="F3195" t="s">
        <v>11119</v>
      </c>
    </row>
    <row r="3196" spans="1:8" x14ac:dyDescent="0.2">
      <c r="A3196" t="str">
        <f t="shared" si="51"/>
        <v>RPA02Will Adams</v>
      </c>
      <c r="B3196" t="s">
        <v>136</v>
      </c>
      <c r="C3196" t="s">
        <v>11098</v>
      </c>
      <c r="D3196" t="s">
        <v>2859</v>
      </c>
      <c r="E3196" t="s">
        <v>2860</v>
      </c>
      <c r="F3196" t="s">
        <v>11120</v>
      </c>
    </row>
    <row r="3197" spans="1:8" x14ac:dyDescent="0.2">
      <c r="A3197" t="str">
        <f t="shared" si="51"/>
        <v>RW406Ward 35</v>
      </c>
      <c r="B3197" t="s">
        <v>137</v>
      </c>
      <c r="C3197" t="s">
        <v>11121</v>
      </c>
      <c r="D3197" t="s">
        <v>4977</v>
      </c>
      <c r="E3197" t="s">
        <v>4978</v>
      </c>
      <c r="F3197" t="s">
        <v>8781</v>
      </c>
    </row>
    <row r="3198" spans="1:8" x14ac:dyDescent="0.2">
      <c r="A3198" t="str">
        <f t="shared" si="51"/>
        <v>RW404Arnold</v>
      </c>
      <c r="B3198" t="s">
        <v>137</v>
      </c>
      <c r="C3198" t="s">
        <v>11121</v>
      </c>
      <c r="D3198" t="s">
        <v>4979</v>
      </c>
      <c r="E3198" t="s">
        <v>11122</v>
      </c>
      <c r="F3198" t="s">
        <v>11123</v>
      </c>
    </row>
    <row r="3199" spans="1:8" x14ac:dyDescent="0.2">
      <c r="A3199" t="str">
        <f t="shared" si="51"/>
        <v>RW404Blake</v>
      </c>
      <c r="B3199" t="s">
        <v>137</v>
      </c>
      <c r="C3199" t="s">
        <v>11121</v>
      </c>
      <c r="D3199" t="s">
        <v>4979</v>
      </c>
      <c r="E3199" t="s">
        <v>11122</v>
      </c>
      <c r="F3199" t="s">
        <v>11124</v>
      </c>
    </row>
    <row r="3200" spans="1:8" x14ac:dyDescent="0.2">
      <c r="A3200" t="str">
        <f t="shared" si="51"/>
        <v>RW404Carlyle</v>
      </c>
      <c r="B3200" t="s">
        <v>137</v>
      </c>
      <c r="C3200" t="s">
        <v>11121</v>
      </c>
      <c r="D3200" t="s">
        <v>4979</v>
      </c>
      <c r="E3200" t="s">
        <v>11122</v>
      </c>
      <c r="F3200" t="s">
        <v>11125</v>
      </c>
    </row>
    <row r="3201" spans="1:8" x14ac:dyDescent="0.2">
      <c r="A3201" t="str">
        <f t="shared" si="51"/>
        <v>RW404Dickens</v>
      </c>
      <c r="B3201" t="s">
        <v>137</v>
      </c>
      <c r="C3201" t="s">
        <v>11121</v>
      </c>
      <c r="D3201" t="s">
        <v>4979</v>
      </c>
      <c r="E3201" t="s">
        <v>11122</v>
      </c>
      <c r="F3201" t="s">
        <v>8385</v>
      </c>
    </row>
    <row r="3202" spans="1:8" x14ac:dyDescent="0.2">
      <c r="A3202" t="str">
        <f t="shared" si="51"/>
        <v>RW404Johnson</v>
      </c>
      <c r="B3202" t="s">
        <v>137</v>
      </c>
      <c r="C3202" t="s">
        <v>11121</v>
      </c>
      <c r="D3202" t="s">
        <v>4979</v>
      </c>
      <c r="E3202" t="s">
        <v>11122</v>
      </c>
      <c r="F3202" t="s">
        <v>11126</v>
      </c>
    </row>
    <row r="3203" spans="1:8" x14ac:dyDescent="0.2">
      <c r="A3203" t="str">
        <f t="shared" si="51"/>
        <v>RW404Keats</v>
      </c>
      <c r="B3203" t="s">
        <v>137</v>
      </c>
      <c r="C3203" t="s">
        <v>11121</v>
      </c>
      <c r="D3203" t="s">
        <v>4979</v>
      </c>
      <c r="E3203" t="s">
        <v>11122</v>
      </c>
      <c r="F3203" t="s">
        <v>10621</v>
      </c>
    </row>
    <row r="3204" spans="1:8" x14ac:dyDescent="0.2">
      <c r="A3204" t="str">
        <f t="shared" si="51"/>
        <v>RW404Lawrence</v>
      </c>
      <c r="B3204" t="s">
        <v>137</v>
      </c>
      <c r="C3204" t="s">
        <v>11121</v>
      </c>
      <c r="D3204" t="s">
        <v>4979</v>
      </c>
      <c r="E3204" t="s">
        <v>11122</v>
      </c>
      <c r="F3204" t="s">
        <v>11105</v>
      </c>
    </row>
    <row r="3205" spans="1:8" x14ac:dyDescent="0.2">
      <c r="A3205" t="str">
        <f t="shared" si="51"/>
        <v>RW404Macaulay</v>
      </c>
      <c r="B3205" t="s">
        <v>137</v>
      </c>
      <c r="C3205" t="s">
        <v>11121</v>
      </c>
      <c r="D3205" t="s">
        <v>4979</v>
      </c>
      <c r="E3205" t="s">
        <v>11122</v>
      </c>
      <c r="F3205" t="s">
        <v>14398</v>
      </c>
    </row>
    <row r="3206" spans="1:8" x14ac:dyDescent="0.2">
      <c r="A3206" t="str">
        <f t="shared" si="51"/>
        <v>RW404Newman</v>
      </c>
      <c r="B3206" t="s">
        <v>137</v>
      </c>
      <c r="C3206" t="s">
        <v>11121</v>
      </c>
      <c r="D3206" t="s">
        <v>4979</v>
      </c>
      <c r="E3206" t="s">
        <v>11122</v>
      </c>
      <c r="F3206" t="s">
        <v>11127</v>
      </c>
    </row>
    <row r="3207" spans="1:8" x14ac:dyDescent="0.2">
      <c r="A3207" t="str">
        <f t="shared" si="51"/>
        <v>RW404Owen</v>
      </c>
      <c r="B3207" t="s">
        <v>137</v>
      </c>
      <c r="C3207" t="s">
        <v>11121</v>
      </c>
      <c r="D3207" t="s">
        <v>4979</v>
      </c>
      <c r="E3207" t="s">
        <v>11122</v>
      </c>
      <c r="F3207" t="s">
        <v>9401</v>
      </c>
    </row>
    <row r="3208" spans="1:8" x14ac:dyDescent="0.2">
      <c r="A3208" t="str">
        <f t="shared" si="51"/>
        <v>RW404Ruskin</v>
      </c>
      <c r="B3208" t="s">
        <v>137</v>
      </c>
      <c r="C3208" t="s">
        <v>11121</v>
      </c>
      <c r="D3208" t="s">
        <v>4979</v>
      </c>
      <c r="E3208" t="s">
        <v>11122</v>
      </c>
      <c r="F3208" t="s">
        <v>11128</v>
      </c>
    </row>
    <row r="3209" spans="1:8" x14ac:dyDescent="0.2">
      <c r="A3209" t="str">
        <f t="shared" si="51"/>
        <v>RW404Shelley</v>
      </c>
      <c r="B3209" t="s">
        <v>137</v>
      </c>
      <c r="C3209" t="s">
        <v>11121</v>
      </c>
      <c r="D3209" t="s">
        <v>4979</v>
      </c>
      <c r="E3209" t="s">
        <v>11122</v>
      </c>
      <c r="F3209" t="s">
        <v>11129</v>
      </c>
    </row>
    <row r="3210" spans="1:8" x14ac:dyDescent="0.2">
      <c r="A3210" t="str">
        <f t="shared" si="51"/>
        <v>RW404Tennyson</v>
      </c>
      <c r="B3210" t="s">
        <v>137</v>
      </c>
      <c r="C3210" t="s">
        <v>11121</v>
      </c>
      <c r="D3210" t="s">
        <v>4979</v>
      </c>
      <c r="E3210" t="s">
        <v>11122</v>
      </c>
      <c r="F3210" t="s">
        <v>11116</v>
      </c>
    </row>
    <row r="3211" spans="1:8" x14ac:dyDescent="0.2">
      <c r="A3211" t="str">
        <f t="shared" si="51"/>
        <v>S8B2ZHodder</v>
      </c>
      <c r="B3211" t="s">
        <v>137</v>
      </c>
      <c r="C3211" t="s">
        <v>11121</v>
      </c>
      <c r="D3211" t="s">
        <v>14755</v>
      </c>
      <c r="E3211" t="s">
        <v>14754</v>
      </c>
      <c r="F3211" t="s">
        <v>14756</v>
      </c>
    </row>
    <row r="3212" spans="1:8" x14ac:dyDescent="0.2">
      <c r="A3212" t="str">
        <f t="shared" si="51"/>
        <v>S8B2ZMitton</v>
      </c>
      <c r="B3212" t="s">
        <v>137</v>
      </c>
      <c r="C3212" t="s">
        <v>11121</v>
      </c>
      <c r="D3212" t="s">
        <v>14755</v>
      </c>
      <c r="E3212" t="s">
        <v>14754</v>
      </c>
      <c r="F3212" t="s">
        <v>14757</v>
      </c>
    </row>
    <row r="3213" spans="1:8" x14ac:dyDescent="0.2">
      <c r="A3213" t="str">
        <f t="shared" si="51"/>
        <v>RW449Dunes</v>
      </c>
      <c r="B3213" t="s">
        <v>137</v>
      </c>
      <c r="C3213" t="s">
        <v>11121</v>
      </c>
      <c r="D3213" t="s">
        <v>4985</v>
      </c>
      <c r="E3213" t="s">
        <v>4986</v>
      </c>
      <c r="F3213" t="s">
        <v>14399</v>
      </c>
    </row>
    <row r="3214" spans="1:8" x14ac:dyDescent="0.2">
      <c r="A3214" t="str">
        <f t="shared" si="51"/>
        <v>RW433Albert</v>
      </c>
      <c r="B3214" t="s">
        <v>137</v>
      </c>
      <c r="C3214" t="s">
        <v>11121</v>
      </c>
      <c r="D3214" t="s">
        <v>4987</v>
      </c>
      <c r="E3214" t="s">
        <v>4988</v>
      </c>
      <c r="F3214" t="s">
        <v>10089</v>
      </c>
    </row>
    <row r="3215" spans="1:8" x14ac:dyDescent="0.2">
      <c r="A3215" t="str">
        <f t="shared" si="51"/>
        <v>RW433Brunswick</v>
      </c>
      <c r="B3215" t="s">
        <v>137</v>
      </c>
      <c r="C3215" t="s">
        <v>11121</v>
      </c>
      <c r="D3215" t="s">
        <v>4987</v>
      </c>
      <c r="E3215" t="s">
        <v>4988</v>
      </c>
      <c r="F3215" t="s">
        <v>11130</v>
      </c>
    </row>
    <row r="3216" spans="1:8" x14ac:dyDescent="0.2">
      <c r="A3216" t="str">
        <f t="shared" si="51"/>
        <v>RW433Harrington</v>
      </c>
      <c r="B3216" t="s">
        <v>137</v>
      </c>
      <c r="C3216" t="s">
        <v>11121</v>
      </c>
      <c r="D3216" t="s">
        <v>4987</v>
      </c>
      <c r="E3216" t="s">
        <v>4988</v>
      </c>
      <c r="F3216" t="s">
        <v>11131</v>
      </c>
      <c r="G3216" t="s">
        <v>11184</v>
      </c>
      <c r="H3216">
        <v>43734</v>
      </c>
    </row>
    <row r="3217" spans="1:8" x14ac:dyDescent="0.2">
      <c r="A3217" t="str">
        <f t="shared" si="51"/>
        <v>G6A5PBridge</v>
      </c>
      <c r="B3217" t="s">
        <v>137</v>
      </c>
      <c r="C3217" t="s">
        <v>11121</v>
      </c>
      <c r="D3217" t="s">
        <v>14452</v>
      </c>
      <c r="E3217" t="s">
        <v>4267</v>
      </c>
      <c r="F3217" t="s">
        <v>11509</v>
      </c>
    </row>
    <row r="3218" spans="1:8" x14ac:dyDescent="0.2">
      <c r="A3218" t="str">
        <f t="shared" si="51"/>
        <v>G6A5PWeaver</v>
      </c>
      <c r="B3218" t="s">
        <v>137</v>
      </c>
      <c r="C3218" t="s">
        <v>11121</v>
      </c>
      <c r="D3218" t="s">
        <v>14452</v>
      </c>
      <c r="E3218" t="s">
        <v>4267</v>
      </c>
      <c r="F3218" t="s">
        <v>11510</v>
      </c>
    </row>
    <row r="3219" spans="1:8" x14ac:dyDescent="0.2">
      <c r="A3219" t="str">
        <f t="shared" si="51"/>
        <v>RW41PHouses</v>
      </c>
      <c r="B3219" t="s">
        <v>137</v>
      </c>
      <c r="C3219" t="s">
        <v>11121</v>
      </c>
      <c r="D3219" t="s">
        <v>4989</v>
      </c>
      <c r="E3219" t="s">
        <v>2202</v>
      </c>
      <c r="F3219" t="s">
        <v>11132</v>
      </c>
    </row>
    <row r="3220" spans="1:8" x14ac:dyDescent="0.2">
      <c r="A3220" t="str">
        <f t="shared" si="51"/>
        <v>RW41PMaplewood 1</v>
      </c>
      <c r="B3220" t="s">
        <v>137</v>
      </c>
      <c r="C3220" t="s">
        <v>11121</v>
      </c>
      <c r="D3220" t="s">
        <v>4989</v>
      </c>
      <c r="E3220" t="s">
        <v>2202</v>
      </c>
      <c r="F3220" t="s">
        <v>11133</v>
      </c>
    </row>
    <row r="3221" spans="1:8" x14ac:dyDescent="0.2">
      <c r="A3221" t="str">
        <f t="shared" si="51"/>
        <v>RW41PMaplewood 2 &amp; 3</v>
      </c>
      <c r="B3221" t="s">
        <v>137</v>
      </c>
      <c r="C3221" t="s">
        <v>11121</v>
      </c>
      <c r="D3221" t="s">
        <v>4989</v>
      </c>
      <c r="E3221" t="s">
        <v>2202</v>
      </c>
      <c r="F3221" t="s">
        <v>11134</v>
      </c>
    </row>
    <row r="3222" spans="1:8" x14ac:dyDescent="0.2">
      <c r="A3222" t="str">
        <f t="shared" si="51"/>
        <v>RW41PWoodview</v>
      </c>
      <c r="B3222" t="s">
        <v>137</v>
      </c>
      <c r="C3222" t="s">
        <v>11121</v>
      </c>
      <c r="D3222" t="s">
        <v>4989</v>
      </c>
      <c r="E3222" t="s">
        <v>2202</v>
      </c>
      <c r="F3222" t="s">
        <v>11135</v>
      </c>
      <c r="G3222" s="11"/>
      <c r="H3222" s="11"/>
    </row>
    <row r="3223" spans="1:8" x14ac:dyDescent="0.2">
      <c r="A3223" t="str">
        <f t="shared" si="51"/>
        <v>RW41EAlt</v>
      </c>
      <c r="B3223" t="s">
        <v>137</v>
      </c>
      <c r="C3223" t="s">
        <v>11121</v>
      </c>
      <c r="D3223" t="s">
        <v>4990</v>
      </c>
      <c r="E3223" t="s">
        <v>4991</v>
      </c>
      <c r="F3223" t="s">
        <v>11136</v>
      </c>
      <c r="G3223" s="11"/>
      <c r="H3223" s="11"/>
    </row>
    <row r="3224" spans="1:8" x14ac:dyDescent="0.2">
      <c r="A3224" t="str">
        <f t="shared" si="51"/>
        <v>RW41EDee</v>
      </c>
      <c r="B3224" t="s">
        <v>137</v>
      </c>
      <c r="C3224" t="s">
        <v>11121</v>
      </c>
      <c r="D3224" t="s">
        <v>4990</v>
      </c>
      <c r="E3224" t="s">
        <v>4991</v>
      </c>
      <c r="F3224" t="s">
        <v>11137</v>
      </c>
      <c r="G3224" s="11"/>
      <c r="H3224" s="11"/>
    </row>
    <row r="3225" spans="1:8" x14ac:dyDescent="0.2">
      <c r="A3225" t="str">
        <f t="shared" si="51"/>
        <v>RW41EIrwell</v>
      </c>
      <c r="B3225" t="s">
        <v>137</v>
      </c>
      <c r="C3225" t="s">
        <v>11121</v>
      </c>
      <c r="D3225" t="s">
        <v>4990</v>
      </c>
      <c r="E3225" t="s">
        <v>4991</v>
      </c>
      <c r="F3225" t="s">
        <v>11138</v>
      </c>
      <c r="G3225" s="11"/>
      <c r="H3225" s="11"/>
    </row>
    <row r="3226" spans="1:8" x14ac:dyDescent="0.2">
      <c r="A3226" t="str">
        <f t="shared" si="51"/>
        <v>RW41EMorris</v>
      </c>
      <c r="B3226" t="s">
        <v>137</v>
      </c>
      <c r="C3226" t="s">
        <v>11121</v>
      </c>
      <c r="D3226" t="s">
        <v>4990</v>
      </c>
      <c r="E3226" t="s">
        <v>4991</v>
      </c>
      <c r="F3226" t="s">
        <v>11139</v>
      </c>
      <c r="G3226" s="11" t="s">
        <v>11184</v>
      </c>
      <c r="H3226" s="11">
        <v>43734</v>
      </c>
    </row>
    <row r="3227" spans="1:8" x14ac:dyDescent="0.2">
      <c r="A3227" t="str">
        <f t="shared" si="51"/>
        <v>RW41ENewton PICU</v>
      </c>
      <c r="B3227" t="s">
        <v>137</v>
      </c>
      <c r="C3227" t="s">
        <v>11121</v>
      </c>
      <c r="D3227" t="s">
        <v>4990</v>
      </c>
      <c r="E3227" t="s">
        <v>4991</v>
      </c>
      <c r="F3227" t="s">
        <v>11140</v>
      </c>
      <c r="G3227" s="11"/>
      <c r="H3227" s="11"/>
    </row>
    <row r="3228" spans="1:8" x14ac:dyDescent="0.2">
      <c r="A3228" t="str">
        <f t="shared" si="51"/>
        <v>RW403Pine</v>
      </c>
      <c r="B3228" t="s">
        <v>137</v>
      </c>
      <c r="C3228" t="s">
        <v>11121</v>
      </c>
      <c r="D3228" t="s">
        <v>4992</v>
      </c>
      <c r="E3228" t="s">
        <v>4993</v>
      </c>
      <c r="F3228" t="s">
        <v>11270</v>
      </c>
      <c r="G3228" s="11"/>
      <c r="H3228" s="11"/>
    </row>
    <row r="3229" spans="1:8" x14ac:dyDescent="0.2">
      <c r="A3229" t="str">
        <f t="shared" si="51"/>
        <v>RW435Heys Court</v>
      </c>
      <c r="B3229" t="s">
        <v>137</v>
      </c>
      <c r="C3229" t="s">
        <v>11121</v>
      </c>
      <c r="D3229" t="s">
        <v>4994</v>
      </c>
      <c r="E3229" t="s">
        <v>4995</v>
      </c>
      <c r="F3229" t="s">
        <v>11141</v>
      </c>
      <c r="G3229" s="11" t="s">
        <v>11184</v>
      </c>
      <c r="H3229" s="11">
        <v>43734</v>
      </c>
    </row>
    <row r="3230" spans="1:8" x14ac:dyDescent="0.2">
      <c r="A3230" t="str">
        <f t="shared" si="51"/>
        <v>D4A4SAusten</v>
      </c>
      <c r="B3230" t="s">
        <v>137</v>
      </c>
      <c r="C3230" t="s">
        <v>11121</v>
      </c>
      <c r="D3230" t="s">
        <v>14453</v>
      </c>
      <c r="E3230" t="s">
        <v>14454</v>
      </c>
      <c r="F3230" t="s">
        <v>11511</v>
      </c>
      <c r="G3230" s="11"/>
      <c r="H3230" s="11"/>
    </row>
    <row r="3231" spans="1:8" x14ac:dyDescent="0.2">
      <c r="A3231" t="str">
        <f t="shared" si="51"/>
        <v>D4A4SChesterton</v>
      </c>
      <c r="B3231" t="s">
        <v>137</v>
      </c>
      <c r="C3231" t="s">
        <v>11121</v>
      </c>
      <c r="D3231" t="s">
        <v>14453</v>
      </c>
      <c r="E3231" t="s">
        <v>14454</v>
      </c>
      <c r="F3231" t="s">
        <v>11512</v>
      </c>
      <c r="G3231" s="11"/>
      <c r="H3231" s="11"/>
    </row>
    <row r="3232" spans="1:8" x14ac:dyDescent="0.2">
      <c r="A3232" t="str">
        <f t="shared" si="51"/>
        <v>D4A4SKingsley</v>
      </c>
      <c r="B3232" t="s">
        <v>137</v>
      </c>
      <c r="C3232" t="s">
        <v>11121</v>
      </c>
      <c r="D3232" t="s">
        <v>14453</v>
      </c>
      <c r="E3232" t="s">
        <v>14454</v>
      </c>
      <c r="F3232" t="s">
        <v>10060</v>
      </c>
      <c r="G3232" s="11"/>
      <c r="H3232" s="11"/>
    </row>
    <row r="3233" spans="1:8" x14ac:dyDescent="0.2">
      <c r="A3233" t="str">
        <f t="shared" si="51"/>
        <v>D4A4SMarlowe</v>
      </c>
      <c r="B3233" t="s">
        <v>137</v>
      </c>
      <c r="C3233" t="s">
        <v>11121</v>
      </c>
      <c r="D3233" t="s">
        <v>14453</v>
      </c>
      <c r="E3233" t="s">
        <v>14454</v>
      </c>
      <c r="F3233" t="s">
        <v>11513</v>
      </c>
      <c r="G3233" s="11"/>
      <c r="H3233" s="11"/>
    </row>
    <row r="3234" spans="1:8" x14ac:dyDescent="0.2">
      <c r="A3234" t="str">
        <f t="shared" si="51"/>
        <v>D4A4SSheridan</v>
      </c>
      <c r="B3234" t="s">
        <v>137</v>
      </c>
      <c r="C3234" t="s">
        <v>11121</v>
      </c>
      <c r="D3234" t="s">
        <v>14453</v>
      </c>
      <c r="E3234" t="s">
        <v>14454</v>
      </c>
      <c r="F3234" t="s">
        <v>11514</v>
      </c>
      <c r="G3234" s="11"/>
      <c r="H3234" s="11"/>
    </row>
    <row r="3235" spans="1:8" x14ac:dyDescent="0.2">
      <c r="A3235" t="str">
        <f t="shared" si="51"/>
        <v>D4A4STennyson</v>
      </c>
      <c r="B3235" t="s">
        <v>137</v>
      </c>
      <c r="C3235" t="s">
        <v>11121</v>
      </c>
      <c r="D3235" t="s">
        <v>14453</v>
      </c>
      <c r="E3235" t="s">
        <v>14454</v>
      </c>
      <c r="F3235" t="s">
        <v>11116</v>
      </c>
      <c r="G3235" s="11"/>
      <c r="H3235" s="11"/>
    </row>
    <row r="3236" spans="1:8" x14ac:dyDescent="0.2">
      <c r="A3236" t="str">
        <f t="shared" si="51"/>
        <v>D9V2WByron</v>
      </c>
      <c r="B3236" t="s">
        <v>137</v>
      </c>
      <c r="C3236" t="s">
        <v>11121</v>
      </c>
      <c r="D3236" t="s">
        <v>14767</v>
      </c>
      <c r="E3236" t="s">
        <v>14768</v>
      </c>
      <c r="F3236" t="s">
        <v>11101</v>
      </c>
      <c r="G3236" s="11"/>
      <c r="H3236" s="11"/>
    </row>
    <row r="3237" spans="1:8" x14ac:dyDescent="0.2">
      <c r="A3237" t="str">
        <f t="shared" si="51"/>
        <v>RW446Hope Centre</v>
      </c>
      <c r="B3237" t="s">
        <v>137</v>
      </c>
      <c r="C3237" t="s">
        <v>11121</v>
      </c>
      <c r="D3237" t="s">
        <v>4996</v>
      </c>
      <c r="E3237" t="s">
        <v>14592</v>
      </c>
      <c r="F3237" t="s">
        <v>14593</v>
      </c>
      <c r="G3237" s="11"/>
      <c r="H3237" s="11"/>
    </row>
    <row r="3238" spans="1:8" x14ac:dyDescent="0.2">
      <c r="A3238" t="str">
        <f t="shared" si="51"/>
        <v>S8K1NFern Ward</v>
      </c>
      <c r="B3238" t="s">
        <v>137</v>
      </c>
      <c r="C3238" t="s">
        <v>11121</v>
      </c>
      <c r="D3238" t="s">
        <v>14763</v>
      </c>
      <c r="E3238" t="s">
        <v>14764</v>
      </c>
      <c r="F3238" t="s">
        <v>14765</v>
      </c>
      <c r="G3238" s="11"/>
      <c r="H3238" s="11"/>
    </row>
    <row r="3239" spans="1:8" x14ac:dyDescent="0.2">
      <c r="A3239" t="str">
        <f t="shared" si="51"/>
        <v>RW41KBrain Injury Rehabilitation</v>
      </c>
      <c r="B3239" t="s">
        <v>137</v>
      </c>
      <c r="C3239" t="s">
        <v>11121</v>
      </c>
      <c r="D3239" t="s">
        <v>5008</v>
      </c>
      <c r="E3239" t="s">
        <v>5009</v>
      </c>
      <c r="F3239" t="s">
        <v>11142</v>
      </c>
      <c r="G3239" s="11"/>
      <c r="H3239" s="11"/>
    </row>
    <row r="3240" spans="1:8" x14ac:dyDescent="0.2">
      <c r="A3240" t="str">
        <f t="shared" si="51"/>
        <v>RW438Acorn</v>
      </c>
      <c r="B3240" t="s">
        <v>137</v>
      </c>
      <c r="C3240" t="s">
        <v>11121</v>
      </c>
      <c r="D3240" t="s">
        <v>5010</v>
      </c>
      <c r="E3240" t="s">
        <v>5011</v>
      </c>
      <c r="F3240" t="s">
        <v>14762</v>
      </c>
      <c r="G3240" s="11"/>
      <c r="H3240" s="11"/>
    </row>
    <row r="3241" spans="1:8" x14ac:dyDescent="0.2">
      <c r="A3241" t="str">
        <f t="shared" si="51"/>
        <v>RW438Oak</v>
      </c>
      <c r="B3241" t="s">
        <v>137</v>
      </c>
      <c r="C3241" t="s">
        <v>11121</v>
      </c>
      <c r="D3241" t="s">
        <v>5010</v>
      </c>
      <c r="E3241" t="s">
        <v>5011</v>
      </c>
      <c r="F3241" t="s">
        <v>9205</v>
      </c>
      <c r="G3241" s="11"/>
      <c r="H3241" s="11"/>
    </row>
    <row r="3242" spans="1:8" x14ac:dyDescent="0.2">
      <c r="A3242" t="str">
        <f t="shared" si="51"/>
        <v>RW438Star Unit/Byron</v>
      </c>
      <c r="B3242" t="s">
        <v>137</v>
      </c>
      <c r="C3242" t="s">
        <v>11121</v>
      </c>
      <c r="D3242" t="s">
        <v>5010</v>
      </c>
      <c r="E3242" t="s">
        <v>5011</v>
      </c>
      <c r="F3242" t="s">
        <v>14766</v>
      </c>
      <c r="G3242" s="11"/>
      <c r="H3242" s="11"/>
    </row>
    <row r="3243" spans="1:8" x14ac:dyDescent="0.2">
      <c r="A3243" t="str">
        <f t="shared" si="51"/>
        <v>RW401Rathbone Rehabilitation Centre</v>
      </c>
      <c r="B3243" t="s">
        <v>137</v>
      </c>
      <c r="C3243" t="s">
        <v>11121</v>
      </c>
      <c r="D3243" t="s">
        <v>5016</v>
      </c>
      <c r="E3243" t="s">
        <v>5017</v>
      </c>
      <c r="F3243" t="s">
        <v>11143</v>
      </c>
      <c r="G3243" s="11"/>
      <c r="H3243" s="11"/>
    </row>
    <row r="3244" spans="1:8" x14ac:dyDescent="0.2">
      <c r="A3244" t="str">
        <f t="shared" si="51"/>
        <v>RW40CAstley</v>
      </c>
      <c r="B3244" t="s">
        <v>137</v>
      </c>
      <c r="C3244" t="s">
        <v>11121</v>
      </c>
      <c r="D3244" t="s">
        <v>14401</v>
      </c>
      <c r="E3244" t="s">
        <v>14402</v>
      </c>
      <c r="F3244" t="s">
        <v>14407</v>
      </c>
      <c r="G3244" s="11"/>
      <c r="H3244" s="11"/>
    </row>
    <row r="3245" spans="1:8" x14ac:dyDescent="0.2">
      <c r="A3245" t="str">
        <f t="shared" ref="A3245:A3308" si="52">CONCATENATE(D3245,F3245)</f>
        <v>RW40CBirkdale</v>
      </c>
      <c r="B3245" t="s">
        <v>137</v>
      </c>
      <c r="C3245" t="s">
        <v>11121</v>
      </c>
      <c r="D3245" t="s">
        <v>14401</v>
      </c>
      <c r="E3245" t="s">
        <v>14402</v>
      </c>
      <c r="F3245" t="s">
        <v>14408</v>
      </c>
      <c r="G3245" s="11"/>
      <c r="H3245" s="11"/>
    </row>
    <row r="3246" spans="1:8" x14ac:dyDescent="0.2">
      <c r="A3246" t="str">
        <f t="shared" si="52"/>
        <v>RW40CDelamere</v>
      </c>
      <c r="B3246" t="s">
        <v>137</v>
      </c>
      <c r="C3246" t="s">
        <v>11121</v>
      </c>
      <c r="D3246" t="s">
        <v>14401</v>
      </c>
      <c r="E3246" t="s">
        <v>14402</v>
      </c>
      <c r="F3246" t="s">
        <v>14409</v>
      </c>
      <c r="G3246" s="11"/>
      <c r="H3246" s="11"/>
    </row>
    <row r="3247" spans="1:8" x14ac:dyDescent="0.2">
      <c r="A3247" t="str">
        <f t="shared" si="52"/>
        <v>RW40CEden</v>
      </c>
      <c r="B3247" t="s">
        <v>137</v>
      </c>
      <c r="C3247" t="s">
        <v>11121</v>
      </c>
      <c r="D3247" t="s">
        <v>14401</v>
      </c>
      <c r="E3247" t="s">
        <v>14402</v>
      </c>
      <c r="F3247" t="s">
        <v>14405</v>
      </c>
      <c r="G3247" s="11"/>
      <c r="H3247" s="11"/>
    </row>
    <row r="3248" spans="1:8" x14ac:dyDescent="0.2">
      <c r="A3248" t="str">
        <f t="shared" si="52"/>
        <v>RW40CMarbury</v>
      </c>
      <c r="B3248" t="s">
        <v>137</v>
      </c>
      <c r="C3248" t="s">
        <v>11121</v>
      </c>
      <c r="D3248" t="s">
        <v>14401</v>
      </c>
      <c r="E3248" t="s">
        <v>14402</v>
      </c>
      <c r="F3248" t="s">
        <v>14403</v>
      </c>
      <c r="G3248" s="11"/>
      <c r="H3248" s="11"/>
    </row>
    <row r="3249" spans="1:8" x14ac:dyDescent="0.2">
      <c r="A3249" t="str">
        <f t="shared" si="52"/>
        <v>RW40CRivington</v>
      </c>
      <c r="B3249" t="s">
        <v>137</v>
      </c>
      <c r="C3249" t="s">
        <v>11121</v>
      </c>
      <c r="D3249" t="s">
        <v>14401</v>
      </c>
      <c r="E3249" t="s">
        <v>14402</v>
      </c>
      <c r="F3249" t="s">
        <v>14404</v>
      </c>
      <c r="G3249" s="11"/>
      <c r="H3249" s="11"/>
    </row>
    <row r="3250" spans="1:8" x14ac:dyDescent="0.2">
      <c r="A3250" t="str">
        <f t="shared" si="52"/>
        <v>RW40CThornton</v>
      </c>
      <c r="B3250" t="s">
        <v>137</v>
      </c>
      <c r="C3250" t="s">
        <v>11121</v>
      </c>
      <c r="D3250" t="s">
        <v>14401</v>
      </c>
      <c r="E3250" t="s">
        <v>14402</v>
      </c>
      <c r="F3250" t="s">
        <v>8826</v>
      </c>
      <c r="G3250" s="11"/>
      <c r="H3250" s="11"/>
    </row>
    <row r="3251" spans="1:8" x14ac:dyDescent="0.2">
      <c r="A3251" t="str">
        <f t="shared" si="52"/>
        <v>RW40CVale</v>
      </c>
      <c r="B3251" t="s">
        <v>137</v>
      </c>
      <c r="C3251" t="s">
        <v>11121</v>
      </c>
      <c r="D3251" t="s">
        <v>14401</v>
      </c>
      <c r="E3251" t="s">
        <v>14402</v>
      </c>
      <c r="F3251" t="s">
        <v>14406</v>
      </c>
      <c r="G3251" s="11"/>
      <c r="H3251" s="11"/>
    </row>
    <row r="3252" spans="1:8" x14ac:dyDescent="0.2">
      <c r="A3252" t="str">
        <f t="shared" si="52"/>
        <v>RW493Auden</v>
      </c>
      <c r="B3252" t="s">
        <v>137</v>
      </c>
      <c r="C3252" t="s">
        <v>11121</v>
      </c>
      <c r="D3252" t="s">
        <v>5024</v>
      </c>
      <c r="E3252" t="s">
        <v>11144</v>
      </c>
      <c r="F3252" t="s">
        <v>14400</v>
      </c>
      <c r="G3252" s="11"/>
      <c r="H3252" s="11"/>
    </row>
    <row r="3253" spans="1:8" x14ac:dyDescent="0.2">
      <c r="A3253" t="str">
        <f t="shared" si="52"/>
        <v>RW493Hawthorn</v>
      </c>
      <c r="B3253" t="s">
        <v>137</v>
      </c>
      <c r="C3253" t="s">
        <v>11121</v>
      </c>
      <c r="D3253" t="s">
        <v>5024</v>
      </c>
      <c r="E3253" t="s">
        <v>11144</v>
      </c>
      <c r="F3253" t="s">
        <v>11145</v>
      </c>
      <c r="G3253" s="11"/>
      <c r="H3253" s="11"/>
    </row>
    <row r="3254" spans="1:8" x14ac:dyDescent="0.2">
      <c r="A3254" t="str">
        <f t="shared" si="52"/>
        <v>RW493Ivy</v>
      </c>
      <c r="B3254" t="s">
        <v>137</v>
      </c>
      <c r="C3254" t="s">
        <v>11121</v>
      </c>
      <c r="D3254" t="s">
        <v>5024</v>
      </c>
      <c r="E3254" t="s">
        <v>11144</v>
      </c>
      <c r="F3254" t="s">
        <v>11146</v>
      </c>
      <c r="G3254" s="11"/>
      <c r="H3254" s="11"/>
    </row>
    <row r="3255" spans="1:8" x14ac:dyDescent="0.2">
      <c r="A3255" t="str">
        <f t="shared" si="52"/>
        <v>RW493Myrtle</v>
      </c>
      <c r="B3255" t="s">
        <v>137</v>
      </c>
      <c r="C3255" t="s">
        <v>11121</v>
      </c>
      <c r="D3255" t="s">
        <v>5024</v>
      </c>
      <c r="E3255" t="s">
        <v>11144</v>
      </c>
      <c r="F3255" t="s">
        <v>8709</v>
      </c>
      <c r="G3255" s="11"/>
      <c r="H3255" s="11"/>
    </row>
    <row r="3256" spans="1:8" x14ac:dyDescent="0.2">
      <c r="A3256" t="str">
        <f t="shared" si="52"/>
        <v>RW493Olive</v>
      </c>
      <c r="B3256" t="s">
        <v>137</v>
      </c>
      <c r="C3256" t="s">
        <v>11121</v>
      </c>
      <c r="D3256" t="s">
        <v>5024</v>
      </c>
      <c r="E3256" t="s">
        <v>11144</v>
      </c>
      <c r="F3256" t="s">
        <v>11147</v>
      </c>
      <c r="G3256" s="11"/>
      <c r="H3256" s="11"/>
    </row>
    <row r="3257" spans="1:8" x14ac:dyDescent="0.2">
      <c r="A3257" t="str">
        <f t="shared" si="52"/>
        <v>RW493Poplar</v>
      </c>
      <c r="B3257" t="s">
        <v>137</v>
      </c>
      <c r="C3257" t="s">
        <v>11121</v>
      </c>
      <c r="D3257" t="s">
        <v>5024</v>
      </c>
      <c r="E3257" t="s">
        <v>11144</v>
      </c>
      <c r="F3257" t="s">
        <v>10043</v>
      </c>
      <c r="G3257" s="11"/>
      <c r="H3257" s="11"/>
    </row>
    <row r="3258" spans="1:8" x14ac:dyDescent="0.2">
      <c r="A3258" t="str">
        <f t="shared" si="52"/>
        <v>I8H1NIris</v>
      </c>
      <c r="B3258" t="s">
        <v>137</v>
      </c>
      <c r="C3258" t="s">
        <v>11121</v>
      </c>
      <c r="D3258" t="s">
        <v>14455</v>
      </c>
      <c r="E3258" t="s">
        <v>4268</v>
      </c>
      <c r="F3258" t="s">
        <v>8464</v>
      </c>
      <c r="G3258" s="11"/>
      <c r="H3258" s="11"/>
    </row>
    <row r="3259" spans="1:8" x14ac:dyDescent="0.2">
      <c r="A3259" t="str">
        <f t="shared" si="52"/>
        <v>I8H1NTaylor</v>
      </c>
      <c r="B3259" t="s">
        <v>137</v>
      </c>
      <c r="C3259" t="s">
        <v>11121</v>
      </c>
      <c r="D3259" t="s">
        <v>14455</v>
      </c>
      <c r="E3259" t="s">
        <v>4268</v>
      </c>
      <c r="F3259" t="s">
        <v>11515</v>
      </c>
      <c r="G3259" s="11"/>
      <c r="H3259" s="11"/>
    </row>
    <row r="3260" spans="1:8" x14ac:dyDescent="0.2">
      <c r="A3260" t="str">
        <f t="shared" si="52"/>
        <v>RW453Wavertree Bungalow</v>
      </c>
      <c r="B3260" t="s">
        <v>137</v>
      </c>
      <c r="C3260" t="s">
        <v>11121</v>
      </c>
      <c r="D3260" t="s">
        <v>5038</v>
      </c>
      <c r="E3260" t="s">
        <v>11148</v>
      </c>
      <c r="F3260" t="s">
        <v>11148</v>
      </c>
      <c r="G3260" s="11"/>
      <c r="H3260" s="11"/>
    </row>
    <row r="3261" spans="1:8" x14ac:dyDescent="0.2">
      <c r="A3261" t="str">
        <f t="shared" si="52"/>
        <v>F9O5YConiston</v>
      </c>
      <c r="B3261" t="s">
        <v>137</v>
      </c>
      <c r="C3261" t="s">
        <v>11121</v>
      </c>
      <c r="D3261" t="s">
        <v>14456</v>
      </c>
      <c r="E3261" t="s">
        <v>1012</v>
      </c>
      <c r="F3261" t="s">
        <v>11516</v>
      </c>
      <c r="G3261" s="11"/>
      <c r="H3261" s="11"/>
    </row>
    <row r="3262" spans="1:8" x14ac:dyDescent="0.2">
      <c r="A3262" t="str">
        <f t="shared" si="52"/>
        <v>F9O5YGrasmere</v>
      </c>
      <c r="B3262" t="s">
        <v>137</v>
      </c>
      <c r="C3262" t="s">
        <v>11121</v>
      </c>
      <c r="D3262" t="s">
        <v>14456</v>
      </c>
      <c r="E3262" t="s">
        <v>1012</v>
      </c>
      <c r="F3262" t="s">
        <v>11517</v>
      </c>
      <c r="G3262" s="11"/>
      <c r="H3262" s="11"/>
    </row>
    <row r="3263" spans="1:8" x14ac:dyDescent="0.2">
      <c r="A3263" t="str">
        <f t="shared" si="52"/>
        <v>F9O5YRydal</v>
      </c>
      <c r="B3263" t="s">
        <v>137</v>
      </c>
      <c r="C3263" t="s">
        <v>11121</v>
      </c>
      <c r="D3263" t="s">
        <v>14456</v>
      </c>
      <c r="E3263" t="s">
        <v>1012</v>
      </c>
      <c r="F3263" t="s">
        <v>11518</v>
      </c>
      <c r="G3263" s="11"/>
      <c r="H3263" s="11"/>
    </row>
    <row r="3264" spans="1:8" x14ac:dyDescent="0.2">
      <c r="A3264" t="str">
        <f t="shared" si="52"/>
        <v>RW454Windsor House</v>
      </c>
      <c r="B3264" t="s">
        <v>137</v>
      </c>
      <c r="C3264" t="s">
        <v>11121</v>
      </c>
      <c r="D3264" t="s">
        <v>5040</v>
      </c>
      <c r="E3264" t="s">
        <v>5041</v>
      </c>
      <c r="F3264" t="s">
        <v>11149</v>
      </c>
      <c r="G3264" s="11"/>
      <c r="H3264" s="11"/>
    </row>
    <row r="3265" spans="1:8" x14ac:dyDescent="0.2">
      <c r="A3265" t="str">
        <f t="shared" si="52"/>
        <v>RAJ12AMU East</v>
      </c>
      <c r="B3265" t="s">
        <v>192</v>
      </c>
      <c r="C3265" t="s">
        <v>14172</v>
      </c>
      <c r="D3265" t="s">
        <v>855</v>
      </c>
      <c r="E3265" t="s">
        <v>1129</v>
      </c>
      <c r="F3265" t="s">
        <v>8617</v>
      </c>
      <c r="G3265" s="11" t="s">
        <v>11152</v>
      </c>
      <c r="H3265" s="11">
        <v>43735</v>
      </c>
    </row>
    <row r="3266" spans="1:8" x14ac:dyDescent="0.2">
      <c r="A3266" t="str">
        <f t="shared" si="52"/>
        <v>RAJ12AMU west</v>
      </c>
      <c r="B3266" t="s">
        <v>192</v>
      </c>
      <c r="C3266" t="s">
        <v>14172</v>
      </c>
      <c r="D3266" t="s">
        <v>855</v>
      </c>
      <c r="E3266" t="s">
        <v>1129</v>
      </c>
      <c r="F3266" t="s">
        <v>8618</v>
      </c>
      <c r="G3266" s="11"/>
      <c r="H3266" s="11"/>
    </row>
    <row r="3267" spans="1:8" x14ac:dyDescent="0.2">
      <c r="A3267" t="str">
        <f t="shared" si="52"/>
        <v>RAJ12Bulphan</v>
      </c>
      <c r="B3267" t="s">
        <v>192</v>
      </c>
      <c r="C3267" t="s">
        <v>14172</v>
      </c>
      <c r="D3267" t="s">
        <v>855</v>
      </c>
      <c r="E3267" t="s">
        <v>1129</v>
      </c>
      <c r="F3267" t="s">
        <v>8619</v>
      </c>
      <c r="G3267" s="11"/>
      <c r="H3267" s="11"/>
    </row>
    <row r="3268" spans="1:8" x14ac:dyDescent="0.2">
      <c r="A3268" t="str">
        <f t="shared" si="52"/>
        <v>RAJ12Burstead</v>
      </c>
      <c r="B3268" t="s">
        <v>192</v>
      </c>
      <c r="C3268" t="s">
        <v>14172</v>
      </c>
      <c r="D3268" t="s">
        <v>855</v>
      </c>
      <c r="E3268" t="s">
        <v>1129</v>
      </c>
      <c r="F3268" t="s">
        <v>8620</v>
      </c>
      <c r="G3268" s="11" t="s">
        <v>8593</v>
      </c>
      <c r="H3268" s="11">
        <v>43735</v>
      </c>
    </row>
    <row r="3269" spans="1:8" x14ac:dyDescent="0.2">
      <c r="A3269" t="str">
        <f t="shared" si="52"/>
        <v>RAJ12CEDAR</v>
      </c>
      <c r="B3269" t="s">
        <v>192</v>
      </c>
      <c r="C3269" t="s">
        <v>14172</v>
      </c>
      <c r="D3269" t="s">
        <v>855</v>
      </c>
      <c r="E3269" t="s">
        <v>1129</v>
      </c>
      <c r="F3269" t="s">
        <v>8595</v>
      </c>
      <c r="G3269" s="11"/>
      <c r="H3269" s="11"/>
    </row>
    <row r="3270" spans="1:8" x14ac:dyDescent="0.2">
      <c r="A3270" t="str">
        <f t="shared" si="52"/>
        <v>RAJ12Chelmer</v>
      </c>
      <c r="B3270" t="s">
        <v>192</v>
      </c>
      <c r="C3270" t="s">
        <v>14172</v>
      </c>
      <c r="D3270" t="s">
        <v>855</v>
      </c>
      <c r="E3270" t="s">
        <v>1129</v>
      </c>
      <c r="F3270" t="s">
        <v>8621</v>
      </c>
      <c r="G3270" s="11"/>
      <c r="H3270" s="11"/>
    </row>
    <row r="3271" spans="1:8" x14ac:dyDescent="0.2">
      <c r="A3271" t="str">
        <f t="shared" si="52"/>
        <v>RAJ12Colne</v>
      </c>
      <c r="B3271" t="s">
        <v>192</v>
      </c>
      <c r="C3271" t="s">
        <v>14172</v>
      </c>
      <c r="D3271" t="s">
        <v>855</v>
      </c>
      <c r="E3271" t="s">
        <v>1129</v>
      </c>
      <c r="F3271" t="s">
        <v>8622</v>
      </c>
      <c r="G3271" s="11"/>
      <c r="H3271" s="11"/>
    </row>
    <row r="3272" spans="1:8" x14ac:dyDescent="0.2">
      <c r="A3272" t="str">
        <f t="shared" si="52"/>
        <v>RAJ12DELIVERY SUITE</v>
      </c>
      <c r="B3272" t="s">
        <v>192</v>
      </c>
      <c r="C3272" t="s">
        <v>14172</v>
      </c>
      <c r="D3272" t="s">
        <v>855</v>
      </c>
      <c r="E3272" t="s">
        <v>1129</v>
      </c>
      <c r="F3272" t="s">
        <v>8623</v>
      </c>
      <c r="G3272" s="11"/>
      <c r="H3272" s="11"/>
    </row>
    <row r="3273" spans="1:8" x14ac:dyDescent="0.2">
      <c r="A3273" t="str">
        <f t="shared" si="52"/>
        <v>RAJ12Edith Cavell</v>
      </c>
      <c r="B3273" t="s">
        <v>192</v>
      </c>
      <c r="C3273" t="s">
        <v>14172</v>
      </c>
      <c r="D3273" t="s">
        <v>855</v>
      </c>
      <c r="E3273" t="s">
        <v>1129</v>
      </c>
      <c r="F3273" t="s">
        <v>8624</v>
      </c>
      <c r="G3273" s="11"/>
      <c r="H3273" s="11"/>
    </row>
    <row r="3274" spans="1:8" x14ac:dyDescent="0.2">
      <c r="A3274" t="str">
        <f t="shared" si="52"/>
        <v>RAJ12Elizabeth Fry</v>
      </c>
      <c r="B3274" t="s">
        <v>192</v>
      </c>
      <c r="C3274" t="s">
        <v>14172</v>
      </c>
      <c r="D3274" t="s">
        <v>855</v>
      </c>
      <c r="E3274" t="s">
        <v>1129</v>
      </c>
      <c r="F3274" t="s">
        <v>8625</v>
      </c>
      <c r="G3274" s="11"/>
      <c r="H3274" s="11"/>
    </row>
    <row r="3275" spans="1:8" x14ac:dyDescent="0.2">
      <c r="A3275" t="str">
        <f t="shared" si="52"/>
        <v>RAJ12Elsdon</v>
      </c>
      <c r="B3275" t="s">
        <v>192</v>
      </c>
      <c r="C3275" t="s">
        <v>14172</v>
      </c>
      <c r="D3275" t="s">
        <v>855</v>
      </c>
      <c r="E3275" t="s">
        <v>1129</v>
      </c>
      <c r="F3275" t="s">
        <v>8626</v>
      </c>
      <c r="G3275" s="11"/>
      <c r="H3275" s="11"/>
    </row>
    <row r="3276" spans="1:8" x14ac:dyDescent="0.2">
      <c r="A3276" t="str">
        <f t="shared" si="52"/>
        <v>RAJ12Florence Nightingale</v>
      </c>
      <c r="B3276" t="s">
        <v>192</v>
      </c>
      <c r="C3276" t="s">
        <v>14172</v>
      </c>
      <c r="D3276" t="s">
        <v>855</v>
      </c>
      <c r="E3276" t="s">
        <v>1129</v>
      </c>
      <c r="F3276" t="s">
        <v>8627</v>
      </c>
      <c r="G3276" s="11"/>
      <c r="H3276" s="11"/>
    </row>
    <row r="3277" spans="1:8" x14ac:dyDescent="0.2">
      <c r="A3277" t="str">
        <f t="shared" si="52"/>
        <v>RAJ12Horndon</v>
      </c>
      <c r="B3277" t="s">
        <v>192</v>
      </c>
      <c r="C3277" t="s">
        <v>14172</v>
      </c>
      <c r="D3277" t="s">
        <v>855</v>
      </c>
      <c r="E3277" t="s">
        <v>1129</v>
      </c>
      <c r="F3277" t="s">
        <v>8628</v>
      </c>
      <c r="G3277" s="11"/>
      <c r="H3277" s="11"/>
    </row>
    <row r="3278" spans="1:8" x14ac:dyDescent="0.2">
      <c r="A3278" t="str">
        <f t="shared" si="52"/>
        <v>RAJ12ITU</v>
      </c>
      <c r="B3278" t="s">
        <v>192</v>
      </c>
      <c r="C3278" t="s">
        <v>14172</v>
      </c>
      <c r="D3278" t="s">
        <v>855</v>
      </c>
      <c r="E3278" t="s">
        <v>1129</v>
      </c>
      <c r="F3278" t="s">
        <v>8398</v>
      </c>
      <c r="G3278" s="11"/>
      <c r="H3278" s="11"/>
    </row>
    <row r="3279" spans="1:8" x14ac:dyDescent="0.2">
      <c r="A3279" t="str">
        <f t="shared" si="52"/>
        <v>RAJ12James McKenzie</v>
      </c>
      <c r="B3279" t="s">
        <v>192</v>
      </c>
      <c r="C3279" t="s">
        <v>14172</v>
      </c>
      <c r="D3279" t="s">
        <v>855</v>
      </c>
      <c r="E3279" t="s">
        <v>1129</v>
      </c>
      <c r="F3279" t="s">
        <v>8629</v>
      </c>
      <c r="G3279" s="11"/>
      <c r="H3279" s="11"/>
    </row>
    <row r="3280" spans="1:8" x14ac:dyDescent="0.2">
      <c r="A3280" t="str">
        <f t="shared" si="52"/>
        <v>RAJ12Kingswood</v>
      </c>
      <c r="B3280" t="s">
        <v>192</v>
      </c>
      <c r="C3280" t="s">
        <v>14172</v>
      </c>
      <c r="D3280" t="s">
        <v>855</v>
      </c>
      <c r="E3280" t="s">
        <v>1129</v>
      </c>
      <c r="F3280" t="s">
        <v>8630</v>
      </c>
      <c r="G3280" s="11"/>
      <c r="H3280" s="11"/>
    </row>
    <row r="3281" spans="1:8" x14ac:dyDescent="0.2">
      <c r="A3281" t="str">
        <f t="shared" si="52"/>
        <v>RAJ12Linford</v>
      </c>
      <c r="B3281" t="s">
        <v>192</v>
      </c>
      <c r="C3281" t="s">
        <v>14172</v>
      </c>
      <c r="D3281" t="s">
        <v>855</v>
      </c>
      <c r="E3281" t="s">
        <v>1129</v>
      </c>
      <c r="F3281" t="s">
        <v>8631</v>
      </c>
      <c r="G3281" s="11"/>
      <c r="H3281" s="11"/>
    </row>
    <row r="3282" spans="1:8" x14ac:dyDescent="0.2">
      <c r="A3282" t="str">
        <f t="shared" si="52"/>
        <v>RAJ12Lionel Cosin</v>
      </c>
      <c r="B3282" t="s">
        <v>192</v>
      </c>
      <c r="C3282" t="s">
        <v>14172</v>
      </c>
      <c r="D3282" t="s">
        <v>855</v>
      </c>
      <c r="E3282" t="s">
        <v>1129</v>
      </c>
      <c r="F3282" t="s">
        <v>8632</v>
      </c>
      <c r="G3282" s="11" t="s">
        <v>8593</v>
      </c>
      <c r="H3282" s="11">
        <v>43735</v>
      </c>
    </row>
    <row r="3283" spans="1:8" x14ac:dyDescent="0.2">
      <c r="A3283" t="str">
        <f t="shared" si="52"/>
        <v>RAJ12Lister</v>
      </c>
      <c r="B3283" t="s">
        <v>192</v>
      </c>
      <c r="C3283" t="s">
        <v>14172</v>
      </c>
      <c r="D3283" t="s">
        <v>855</v>
      </c>
      <c r="E3283" t="s">
        <v>1129</v>
      </c>
      <c r="F3283" t="s">
        <v>8633</v>
      </c>
      <c r="G3283" s="11"/>
      <c r="H3283" s="11"/>
    </row>
    <row r="3284" spans="1:8" x14ac:dyDescent="0.2">
      <c r="A3284" t="str">
        <f t="shared" si="52"/>
        <v>RAJ12Marjorie Warren</v>
      </c>
      <c r="B3284" t="s">
        <v>192</v>
      </c>
      <c r="C3284" t="s">
        <v>14172</v>
      </c>
      <c r="D3284" t="s">
        <v>855</v>
      </c>
      <c r="E3284" t="s">
        <v>1129</v>
      </c>
      <c r="F3284" t="s">
        <v>8634</v>
      </c>
      <c r="G3284" s="11"/>
      <c r="H3284" s="11"/>
    </row>
    <row r="3285" spans="1:8" x14ac:dyDescent="0.2">
      <c r="A3285" t="str">
        <f t="shared" si="52"/>
        <v>RAJ12NICU</v>
      </c>
      <c r="B3285" t="s">
        <v>192</v>
      </c>
      <c r="C3285" t="s">
        <v>14172</v>
      </c>
      <c r="D3285" t="s">
        <v>855</v>
      </c>
      <c r="E3285" t="s">
        <v>1129</v>
      </c>
      <c r="F3285" t="s">
        <v>8404</v>
      </c>
      <c r="G3285" s="11"/>
      <c r="H3285" s="11"/>
    </row>
    <row r="3286" spans="1:8" x14ac:dyDescent="0.2">
      <c r="A3286" t="str">
        <f t="shared" si="52"/>
        <v>RAJ12Orsett</v>
      </c>
      <c r="B3286" t="s">
        <v>192</v>
      </c>
      <c r="C3286" t="s">
        <v>14172</v>
      </c>
      <c r="D3286" t="s">
        <v>855</v>
      </c>
      <c r="E3286" t="s">
        <v>1129</v>
      </c>
      <c r="F3286" t="s">
        <v>8635</v>
      </c>
      <c r="G3286" s="11"/>
      <c r="H3286" s="11"/>
    </row>
    <row r="3287" spans="1:8" x14ac:dyDescent="0.2">
      <c r="A3287" t="str">
        <f t="shared" si="52"/>
        <v>RAJ12Osler</v>
      </c>
      <c r="B3287" t="s">
        <v>192</v>
      </c>
      <c r="C3287" t="s">
        <v>14172</v>
      </c>
      <c r="D3287" t="s">
        <v>855</v>
      </c>
      <c r="E3287" t="s">
        <v>1129</v>
      </c>
      <c r="F3287" t="s">
        <v>8636</v>
      </c>
      <c r="G3287" s="11"/>
      <c r="H3287" s="11"/>
    </row>
    <row r="3288" spans="1:8" x14ac:dyDescent="0.2">
      <c r="A3288" t="str">
        <f t="shared" si="52"/>
        <v>RAJ12Pasteur</v>
      </c>
      <c r="B3288" t="s">
        <v>192</v>
      </c>
      <c r="C3288" t="s">
        <v>14172</v>
      </c>
      <c r="D3288" t="s">
        <v>855</v>
      </c>
      <c r="E3288" t="s">
        <v>1129</v>
      </c>
      <c r="F3288" t="s">
        <v>8637</v>
      </c>
      <c r="G3288" s="11"/>
      <c r="H3288" s="11"/>
    </row>
    <row r="3289" spans="1:8" x14ac:dyDescent="0.2">
      <c r="A3289" t="str">
        <f t="shared" si="52"/>
        <v>RAJ12Puffin/wagtail</v>
      </c>
      <c r="B3289" t="s">
        <v>192</v>
      </c>
      <c r="C3289" t="s">
        <v>14172</v>
      </c>
      <c r="D3289" t="s">
        <v>855</v>
      </c>
      <c r="E3289" t="s">
        <v>1129</v>
      </c>
      <c r="F3289" t="s">
        <v>8638</v>
      </c>
      <c r="G3289" s="11"/>
      <c r="H3289" s="11"/>
    </row>
    <row r="3290" spans="1:8" x14ac:dyDescent="0.2">
      <c r="A3290" t="str">
        <f t="shared" si="52"/>
        <v>RAJ12Roding</v>
      </c>
      <c r="B3290" t="s">
        <v>192</v>
      </c>
      <c r="C3290" t="s">
        <v>14172</v>
      </c>
      <c r="D3290" t="s">
        <v>855</v>
      </c>
      <c r="E3290" t="s">
        <v>1129</v>
      </c>
      <c r="F3290" t="s">
        <v>8639</v>
      </c>
      <c r="G3290" s="11"/>
      <c r="H3290" s="11"/>
    </row>
    <row r="3291" spans="1:8" x14ac:dyDescent="0.2">
      <c r="A3291" t="str">
        <f t="shared" si="52"/>
        <v>RAJ12SRU</v>
      </c>
      <c r="B3291" t="s">
        <v>192</v>
      </c>
      <c r="C3291" t="s">
        <v>14172</v>
      </c>
      <c r="D3291" t="s">
        <v>855</v>
      </c>
      <c r="E3291" t="s">
        <v>1129</v>
      </c>
      <c r="F3291" t="s">
        <v>8640</v>
      </c>
      <c r="G3291" s="11"/>
      <c r="H3291" s="11"/>
    </row>
    <row r="3292" spans="1:8" x14ac:dyDescent="0.2">
      <c r="A3292" t="str">
        <f t="shared" si="52"/>
        <v>RAJ12William Harvey</v>
      </c>
      <c r="B3292" t="s">
        <v>192</v>
      </c>
      <c r="C3292" t="s">
        <v>14172</v>
      </c>
      <c r="D3292" t="s">
        <v>855</v>
      </c>
      <c r="E3292" t="s">
        <v>1129</v>
      </c>
      <c r="F3292" t="s">
        <v>8641</v>
      </c>
      <c r="G3292" s="11"/>
      <c r="H3292" s="11"/>
    </row>
    <row r="3293" spans="1:8" x14ac:dyDescent="0.2">
      <c r="A3293" t="str">
        <f t="shared" si="52"/>
        <v>RAJ12WILLOW</v>
      </c>
      <c r="B3293" t="s">
        <v>192</v>
      </c>
      <c r="C3293" t="s">
        <v>14172</v>
      </c>
      <c r="D3293" t="s">
        <v>855</v>
      </c>
      <c r="E3293" t="s">
        <v>1129</v>
      </c>
      <c r="F3293" t="s">
        <v>7119</v>
      </c>
      <c r="G3293" s="11"/>
      <c r="H3293" s="11"/>
    </row>
    <row r="3294" spans="1:8" x14ac:dyDescent="0.2">
      <c r="A3294" t="str">
        <f t="shared" si="52"/>
        <v>RAJ32A4.3 Postnatal Ward</v>
      </c>
      <c r="B3294" t="s">
        <v>192</v>
      </c>
      <c r="C3294" t="s">
        <v>14172</v>
      </c>
      <c r="D3294" t="s">
        <v>14196</v>
      </c>
      <c r="E3294" t="s">
        <v>14195</v>
      </c>
      <c r="F3294" t="s">
        <v>11173</v>
      </c>
      <c r="G3294" s="11"/>
      <c r="H3294" s="11"/>
    </row>
    <row r="3295" spans="1:8" x14ac:dyDescent="0.2">
      <c r="A3295" t="str">
        <f t="shared" si="52"/>
        <v>RAJ32A4.4 Neonatal Unit</v>
      </c>
      <c r="B3295" t="s">
        <v>192</v>
      </c>
      <c r="C3295" t="s">
        <v>14172</v>
      </c>
      <c r="D3295" t="s">
        <v>14196</v>
      </c>
      <c r="E3295" t="s">
        <v>14195</v>
      </c>
      <c r="F3295" t="s">
        <v>11174</v>
      </c>
      <c r="G3295" s="11"/>
      <c r="H3295" s="11"/>
    </row>
    <row r="3296" spans="1:8" x14ac:dyDescent="0.2">
      <c r="A3296" t="str">
        <f t="shared" si="52"/>
        <v>RAJ32Acute Medical Unit</v>
      </c>
      <c r="B3296" t="s">
        <v>192</v>
      </c>
      <c r="C3296" t="s">
        <v>14172</v>
      </c>
      <c r="D3296" t="s">
        <v>14196</v>
      </c>
      <c r="E3296" t="s">
        <v>14195</v>
      </c>
      <c r="F3296" t="s">
        <v>9304</v>
      </c>
      <c r="G3296" s="11"/>
      <c r="H3296" s="11"/>
    </row>
    <row r="3297" spans="1:8" x14ac:dyDescent="0.2">
      <c r="A3297" t="str">
        <f t="shared" si="52"/>
        <v>RAJ32Baddow Ward</v>
      </c>
      <c r="B3297" t="s">
        <v>192</v>
      </c>
      <c r="C3297" t="s">
        <v>14172</v>
      </c>
      <c r="D3297" t="s">
        <v>14196</v>
      </c>
      <c r="E3297" t="s">
        <v>14195</v>
      </c>
      <c r="F3297" t="s">
        <v>11175</v>
      </c>
      <c r="G3297" s="11"/>
      <c r="H3297" s="11"/>
    </row>
    <row r="3298" spans="1:8" x14ac:dyDescent="0.2">
      <c r="A3298" t="str">
        <f t="shared" si="52"/>
        <v>RAJ32Bardfield Ward</v>
      </c>
      <c r="B3298" t="s">
        <v>192</v>
      </c>
      <c r="C3298" t="s">
        <v>14172</v>
      </c>
      <c r="D3298" t="s">
        <v>14196</v>
      </c>
      <c r="E3298" t="s">
        <v>14195</v>
      </c>
      <c r="F3298" t="s">
        <v>11176</v>
      </c>
      <c r="G3298" s="11"/>
      <c r="H3298" s="11"/>
    </row>
    <row r="3299" spans="1:8" x14ac:dyDescent="0.2">
      <c r="A3299" t="str">
        <f t="shared" si="52"/>
        <v>RAJ32Billericay Ward</v>
      </c>
      <c r="B3299" t="s">
        <v>192</v>
      </c>
      <c r="C3299" t="s">
        <v>14172</v>
      </c>
      <c r="D3299" t="s">
        <v>14196</v>
      </c>
      <c r="E3299" t="s">
        <v>14195</v>
      </c>
      <c r="F3299" t="s">
        <v>11177</v>
      </c>
      <c r="G3299" s="11"/>
      <c r="H3299" s="11"/>
    </row>
    <row r="3300" spans="1:8" x14ac:dyDescent="0.2">
      <c r="A3300" t="str">
        <f t="shared" si="52"/>
        <v>RAJ32Birthing Unit</v>
      </c>
      <c r="B3300" t="s">
        <v>192</v>
      </c>
      <c r="C3300" t="s">
        <v>14172</v>
      </c>
      <c r="D3300" t="s">
        <v>14196</v>
      </c>
      <c r="E3300" t="s">
        <v>14195</v>
      </c>
      <c r="F3300" t="s">
        <v>11178</v>
      </c>
      <c r="G3300" s="11"/>
      <c r="H3300" s="11"/>
    </row>
    <row r="3301" spans="1:8" x14ac:dyDescent="0.2">
      <c r="A3301" t="str">
        <f t="shared" si="52"/>
        <v>RAJ32Braxted Ward</v>
      </c>
      <c r="B3301" t="s">
        <v>192</v>
      </c>
      <c r="C3301" t="s">
        <v>14172</v>
      </c>
      <c r="D3301" t="s">
        <v>14196</v>
      </c>
      <c r="E3301" t="s">
        <v>14195</v>
      </c>
      <c r="F3301" t="s">
        <v>11179</v>
      </c>
      <c r="G3301" s="11"/>
      <c r="H3301" s="11"/>
    </row>
    <row r="3302" spans="1:8" x14ac:dyDescent="0.2">
      <c r="A3302" t="str">
        <f t="shared" si="52"/>
        <v>RAJ32Burns Adult Ward</v>
      </c>
      <c r="B3302" t="s">
        <v>192</v>
      </c>
      <c r="C3302" t="s">
        <v>14172</v>
      </c>
      <c r="D3302" t="s">
        <v>14196</v>
      </c>
      <c r="E3302" t="s">
        <v>14195</v>
      </c>
      <c r="F3302" t="s">
        <v>11180</v>
      </c>
      <c r="G3302" s="11"/>
      <c r="H3302" s="11"/>
    </row>
    <row r="3303" spans="1:8" x14ac:dyDescent="0.2">
      <c r="A3303" t="str">
        <f t="shared" si="52"/>
        <v>RAJ32Burns Children Ward</v>
      </c>
      <c r="B3303" t="s">
        <v>192</v>
      </c>
      <c r="C3303" t="s">
        <v>14172</v>
      </c>
      <c r="D3303" t="s">
        <v>14196</v>
      </c>
      <c r="E3303" t="s">
        <v>14195</v>
      </c>
      <c r="F3303" t="s">
        <v>11181</v>
      </c>
      <c r="G3303" s="11"/>
      <c r="H3303" s="11"/>
    </row>
    <row r="3304" spans="1:8" x14ac:dyDescent="0.2">
      <c r="A3304" t="str">
        <f t="shared" si="52"/>
        <v>RAJ32Burns ITU</v>
      </c>
      <c r="B3304" t="s">
        <v>192</v>
      </c>
      <c r="C3304" t="s">
        <v>14172</v>
      </c>
      <c r="D3304" t="s">
        <v>14196</v>
      </c>
      <c r="E3304" t="s">
        <v>14195</v>
      </c>
      <c r="F3304" t="s">
        <v>11182</v>
      </c>
      <c r="G3304" s="11"/>
      <c r="H3304" s="11"/>
    </row>
    <row r="3305" spans="1:8" x14ac:dyDescent="0.2">
      <c r="A3305" t="str">
        <f t="shared" si="52"/>
        <v>RAJ32Courtauld Ward</v>
      </c>
      <c r="B3305" t="s">
        <v>192</v>
      </c>
      <c r="C3305" t="s">
        <v>14172</v>
      </c>
      <c r="D3305" t="s">
        <v>14196</v>
      </c>
      <c r="E3305" t="s">
        <v>14195</v>
      </c>
      <c r="F3305" t="s">
        <v>11183</v>
      </c>
      <c r="G3305" s="11"/>
      <c r="H3305" s="11"/>
    </row>
    <row r="3306" spans="1:8" x14ac:dyDescent="0.2">
      <c r="A3306" t="str">
        <f t="shared" si="52"/>
        <v>RAJ32Delivery Suite/Labour Ward</v>
      </c>
      <c r="B3306" t="s">
        <v>192</v>
      </c>
      <c r="C3306" t="s">
        <v>14172</v>
      </c>
      <c r="D3306" t="s">
        <v>14196</v>
      </c>
      <c r="E3306" t="s">
        <v>14195</v>
      </c>
      <c r="F3306" t="s">
        <v>11185</v>
      </c>
      <c r="G3306" s="11"/>
      <c r="H3306" s="11"/>
    </row>
    <row r="3307" spans="1:8" x14ac:dyDescent="0.2">
      <c r="A3307" t="str">
        <f t="shared" si="52"/>
        <v>RAJ32Feering Ward</v>
      </c>
      <c r="B3307" t="s">
        <v>192</v>
      </c>
      <c r="C3307" t="s">
        <v>14172</v>
      </c>
      <c r="D3307" t="s">
        <v>14196</v>
      </c>
      <c r="E3307" t="s">
        <v>14195</v>
      </c>
      <c r="F3307" t="s">
        <v>11186</v>
      </c>
      <c r="G3307" s="11"/>
      <c r="H3307" s="11"/>
    </row>
    <row r="3308" spans="1:8" x14ac:dyDescent="0.2">
      <c r="A3308" t="str">
        <f t="shared" si="52"/>
        <v>RAJ32Frailty Unit</v>
      </c>
      <c r="B3308" t="s">
        <v>192</v>
      </c>
      <c r="C3308" t="s">
        <v>14172</v>
      </c>
      <c r="D3308" t="s">
        <v>14196</v>
      </c>
      <c r="E3308" t="s">
        <v>14195</v>
      </c>
      <c r="F3308" t="s">
        <v>11187</v>
      </c>
      <c r="G3308" s="11"/>
      <c r="H3308" s="11"/>
    </row>
    <row r="3309" spans="1:8" x14ac:dyDescent="0.2">
      <c r="A3309" t="str">
        <f t="shared" ref="A3309:A3372" si="53">CONCATENATE(D3309,F3309)</f>
        <v>RAJ32GICU</v>
      </c>
      <c r="B3309" t="s">
        <v>192</v>
      </c>
      <c r="C3309" t="s">
        <v>14172</v>
      </c>
      <c r="D3309" t="s">
        <v>14196</v>
      </c>
      <c r="E3309" t="s">
        <v>14195</v>
      </c>
      <c r="F3309" t="s">
        <v>11188</v>
      </c>
      <c r="G3309" s="11"/>
      <c r="H3309" s="11"/>
    </row>
    <row r="3310" spans="1:8" x14ac:dyDescent="0.2">
      <c r="A3310" t="str">
        <f t="shared" si="53"/>
        <v>RAJ32Gosfield (EACD)</v>
      </c>
      <c r="B3310" t="s">
        <v>192</v>
      </c>
      <c r="C3310" t="s">
        <v>14172</v>
      </c>
      <c r="D3310" t="s">
        <v>14196</v>
      </c>
      <c r="E3310" t="s">
        <v>14195</v>
      </c>
      <c r="F3310" t="s">
        <v>11189</v>
      </c>
      <c r="G3310" s="11"/>
      <c r="H3310" s="11"/>
    </row>
    <row r="3311" spans="1:8" x14ac:dyDescent="0.2">
      <c r="A3311" t="str">
        <f t="shared" si="53"/>
        <v>RAJ32Heybridge Ward</v>
      </c>
      <c r="B3311" t="s">
        <v>192</v>
      </c>
      <c r="C3311" t="s">
        <v>14172</v>
      </c>
      <c r="D3311" t="s">
        <v>14196</v>
      </c>
      <c r="E3311" t="s">
        <v>14195</v>
      </c>
      <c r="F3311" t="s">
        <v>11190</v>
      </c>
      <c r="G3311" s="11"/>
      <c r="H3311" s="11"/>
    </row>
    <row r="3312" spans="1:8" x14ac:dyDescent="0.2">
      <c r="A3312" t="str">
        <f t="shared" si="53"/>
        <v>RAJ32John Ray Ward</v>
      </c>
      <c r="B3312" t="s">
        <v>192</v>
      </c>
      <c r="C3312" t="s">
        <v>14172</v>
      </c>
      <c r="D3312" t="s">
        <v>14196</v>
      </c>
      <c r="E3312" t="s">
        <v>14195</v>
      </c>
      <c r="F3312" t="s">
        <v>11191</v>
      </c>
      <c r="G3312" s="11"/>
      <c r="H3312" s="11"/>
    </row>
    <row r="3313" spans="1:8" x14ac:dyDescent="0.2">
      <c r="A3313" t="str">
        <f t="shared" si="53"/>
        <v>RAJ32Lister Ward</v>
      </c>
      <c r="B3313" t="s">
        <v>192</v>
      </c>
      <c r="C3313" t="s">
        <v>14172</v>
      </c>
      <c r="D3313" t="s">
        <v>14196</v>
      </c>
      <c r="E3313" t="s">
        <v>14195</v>
      </c>
      <c r="F3313" t="s">
        <v>10562</v>
      </c>
      <c r="G3313" s="11"/>
      <c r="H3313" s="11"/>
    </row>
    <row r="3314" spans="1:8" x14ac:dyDescent="0.2">
      <c r="A3314" t="str">
        <f t="shared" si="53"/>
        <v>RAJ32Mayflower (BADB)</v>
      </c>
      <c r="B3314" t="s">
        <v>192</v>
      </c>
      <c r="C3314" t="s">
        <v>14172</v>
      </c>
      <c r="D3314" t="s">
        <v>14196</v>
      </c>
      <c r="E3314" t="s">
        <v>14195</v>
      </c>
      <c r="F3314" t="s">
        <v>11192</v>
      </c>
      <c r="G3314" s="11"/>
      <c r="H3314" s="11"/>
    </row>
    <row r="3315" spans="1:8" x14ac:dyDescent="0.2">
      <c r="A3315" t="str">
        <f t="shared" si="53"/>
        <v>RAJ32Neonatal Unit</v>
      </c>
      <c r="B3315" t="s">
        <v>192</v>
      </c>
      <c r="C3315" t="s">
        <v>14172</v>
      </c>
      <c r="D3315" t="s">
        <v>14196</v>
      </c>
      <c r="E3315" t="s">
        <v>14195</v>
      </c>
      <c r="F3315" t="s">
        <v>8353</v>
      </c>
      <c r="G3315" s="11"/>
      <c r="H3315" s="11"/>
    </row>
    <row r="3316" spans="1:8" x14ac:dyDescent="0.2">
      <c r="A3316" t="str">
        <f t="shared" si="53"/>
        <v>RAJ32Notley Ward</v>
      </c>
      <c r="B3316" t="s">
        <v>192</v>
      </c>
      <c r="C3316" t="s">
        <v>14172</v>
      </c>
      <c r="D3316" t="s">
        <v>14196</v>
      </c>
      <c r="E3316" t="s">
        <v>14195</v>
      </c>
      <c r="F3316" t="s">
        <v>11193</v>
      </c>
      <c r="G3316" s="11"/>
      <c r="H3316" s="11"/>
    </row>
    <row r="3317" spans="1:8" x14ac:dyDescent="0.2">
      <c r="A3317" t="str">
        <f t="shared" si="53"/>
        <v>RAJ32Phoenix Ward</v>
      </c>
      <c r="B3317" t="s">
        <v>192</v>
      </c>
      <c r="C3317" t="s">
        <v>14172</v>
      </c>
      <c r="D3317" t="s">
        <v>14196</v>
      </c>
      <c r="E3317" t="s">
        <v>14195</v>
      </c>
      <c r="F3317" t="s">
        <v>11194</v>
      </c>
      <c r="G3317" s="11"/>
      <c r="H3317" s="11"/>
    </row>
    <row r="3318" spans="1:8" x14ac:dyDescent="0.2">
      <c r="A3318" t="str">
        <f t="shared" si="53"/>
        <v>RAJ32Postnatal Ward</v>
      </c>
      <c r="B3318" t="s">
        <v>192</v>
      </c>
      <c r="C3318" t="s">
        <v>14172</v>
      </c>
      <c r="D3318" t="s">
        <v>14196</v>
      </c>
      <c r="E3318" t="s">
        <v>14195</v>
      </c>
      <c r="F3318" t="s">
        <v>9578</v>
      </c>
      <c r="G3318" s="11"/>
      <c r="H3318" s="11"/>
    </row>
    <row r="3319" spans="1:8" x14ac:dyDescent="0.2">
      <c r="A3319" t="str">
        <f t="shared" si="53"/>
        <v>RAJ32Rayne Ward</v>
      </c>
      <c r="B3319" t="s">
        <v>192</v>
      </c>
      <c r="C3319" t="s">
        <v>14172</v>
      </c>
      <c r="D3319" t="s">
        <v>14196</v>
      </c>
      <c r="E3319" t="s">
        <v>14195</v>
      </c>
      <c r="F3319" t="s">
        <v>11195</v>
      </c>
      <c r="G3319" s="11"/>
      <c r="H3319" s="11"/>
    </row>
    <row r="3320" spans="1:8" x14ac:dyDescent="0.2">
      <c r="A3320" t="str">
        <f t="shared" si="53"/>
        <v>RAJ32SEW (GBBK)</v>
      </c>
      <c r="B3320" t="s">
        <v>192</v>
      </c>
      <c r="C3320" t="s">
        <v>14172</v>
      </c>
      <c r="D3320" t="s">
        <v>14196</v>
      </c>
      <c r="E3320" t="s">
        <v>14195</v>
      </c>
      <c r="F3320" t="s">
        <v>11196</v>
      </c>
      <c r="G3320" s="11"/>
      <c r="H3320" s="11"/>
    </row>
    <row r="3321" spans="1:8" x14ac:dyDescent="0.2">
      <c r="A3321" t="str">
        <f t="shared" si="53"/>
        <v>RAJ32St Peters Maternity</v>
      </c>
      <c r="B3321" t="s">
        <v>192</v>
      </c>
      <c r="C3321" t="s">
        <v>14172</v>
      </c>
      <c r="D3321" t="s">
        <v>14196</v>
      </c>
      <c r="E3321" t="s">
        <v>14195</v>
      </c>
      <c r="F3321" t="s">
        <v>11197</v>
      </c>
      <c r="G3321" s="11"/>
      <c r="H3321" s="11"/>
    </row>
    <row r="3322" spans="1:8" x14ac:dyDescent="0.2">
      <c r="A3322" t="str">
        <f t="shared" si="53"/>
        <v>RAJ32Stock Ward</v>
      </c>
      <c r="B3322" t="s">
        <v>192</v>
      </c>
      <c r="C3322" t="s">
        <v>14172</v>
      </c>
      <c r="D3322" t="s">
        <v>14196</v>
      </c>
      <c r="E3322" t="s">
        <v>14195</v>
      </c>
      <c r="F3322" t="s">
        <v>11198</v>
      </c>
      <c r="G3322" s="11"/>
      <c r="H3322" s="11"/>
    </row>
    <row r="3323" spans="1:8" x14ac:dyDescent="0.2">
      <c r="A3323" t="str">
        <f t="shared" si="53"/>
        <v>RAJ32Stroke Unit</v>
      </c>
      <c r="B3323" t="s">
        <v>192</v>
      </c>
      <c r="C3323" t="s">
        <v>14172</v>
      </c>
      <c r="D3323" t="s">
        <v>14196</v>
      </c>
      <c r="E3323" t="s">
        <v>14195</v>
      </c>
      <c r="F3323" t="s">
        <v>8774</v>
      </c>
      <c r="G3323" s="11"/>
      <c r="H3323" s="11"/>
    </row>
    <row r="3324" spans="1:8" x14ac:dyDescent="0.2">
      <c r="A3324" t="str">
        <f t="shared" si="53"/>
        <v>RAJ32Terling Ward</v>
      </c>
      <c r="B3324" t="s">
        <v>192</v>
      </c>
      <c r="C3324" t="s">
        <v>14172</v>
      </c>
      <c r="D3324" t="s">
        <v>14196</v>
      </c>
      <c r="E3324" t="s">
        <v>14195</v>
      </c>
      <c r="F3324" t="s">
        <v>11199</v>
      </c>
      <c r="G3324" s="11"/>
      <c r="H3324" s="11"/>
    </row>
    <row r="3325" spans="1:8" x14ac:dyDescent="0.2">
      <c r="A3325" t="str">
        <f t="shared" si="53"/>
        <v>RAJ32Tollesbury Ward</v>
      </c>
      <c r="B3325" t="s">
        <v>192</v>
      </c>
      <c r="C3325" t="s">
        <v>14172</v>
      </c>
      <c r="D3325" t="s">
        <v>14196</v>
      </c>
      <c r="E3325" t="s">
        <v>14195</v>
      </c>
      <c r="F3325" t="s">
        <v>11200</v>
      </c>
      <c r="G3325" s="11"/>
      <c r="H3325" s="11"/>
    </row>
    <row r="3326" spans="1:8" x14ac:dyDescent="0.2">
      <c r="A3326" t="str">
        <f t="shared" si="53"/>
        <v>RAJ32WJC Maternity</v>
      </c>
      <c r="B3326" t="s">
        <v>192</v>
      </c>
      <c r="C3326" t="s">
        <v>14172</v>
      </c>
      <c r="D3326" t="s">
        <v>14196</v>
      </c>
      <c r="E3326" t="s">
        <v>14195</v>
      </c>
      <c r="F3326" t="s">
        <v>11201</v>
      </c>
      <c r="G3326" s="11"/>
      <c r="H3326" s="11"/>
    </row>
    <row r="3327" spans="1:8" x14ac:dyDescent="0.2">
      <c r="A3327" t="str">
        <f t="shared" si="53"/>
        <v>RAJ32Writtle Ward (SRGD)</v>
      </c>
      <c r="B3327" t="s">
        <v>192</v>
      </c>
      <c r="C3327" t="s">
        <v>14172</v>
      </c>
      <c r="D3327" t="s">
        <v>14196</v>
      </c>
      <c r="E3327" t="s">
        <v>14195</v>
      </c>
      <c r="F3327" t="s">
        <v>11202</v>
      </c>
      <c r="G3327" s="11"/>
      <c r="H3327" s="11"/>
    </row>
    <row r="3328" spans="1:8" x14ac:dyDescent="0.2">
      <c r="A3328" t="str">
        <f t="shared" si="53"/>
        <v>RAJ01Acute Medical Unit</v>
      </c>
      <c r="B3328" t="s">
        <v>192</v>
      </c>
      <c r="C3328" t="s">
        <v>14172</v>
      </c>
      <c r="D3328" t="s">
        <v>859</v>
      </c>
      <c r="E3328" t="s">
        <v>860</v>
      </c>
      <c r="F3328" t="s">
        <v>9304</v>
      </c>
      <c r="G3328" s="11"/>
      <c r="H3328" s="11"/>
    </row>
    <row r="3329" spans="1:8" x14ac:dyDescent="0.2">
      <c r="A3329" t="str">
        <f t="shared" si="53"/>
        <v>RAJ01Balmoral</v>
      </c>
      <c r="B3329" t="s">
        <v>192</v>
      </c>
      <c r="C3329" t="s">
        <v>14172</v>
      </c>
      <c r="D3329" t="s">
        <v>859</v>
      </c>
      <c r="E3329" t="s">
        <v>860</v>
      </c>
      <c r="F3329" t="s">
        <v>12625</v>
      </c>
      <c r="G3329" s="11"/>
      <c r="H3329" s="11"/>
    </row>
    <row r="3330" spans="1:8" x14ac:dyDescent="0.2">
      <c r="A3330" t="str">
        <f t="shared" si="53"/>
        <v>RAJ01Benfleet</v>
      </c>
      <c r="B3330" t="s">
        <v>192</v>
      </c>
      <c r="C3330" t="s">
        <v>14172</v>
      </c>
      <c r="D3330" t="s">
        <v>859</v>
      </c>
      <c r="E3330" t="s">
        <v>860</v>
      </c>
      <c r="F3330" t="s">
        <v>14174</v>
      </c>
      <c r="G3330" s="11"/>
      <c r="H3330" s="11"/>
    </row>
    <row r="3331" spans="1:8" x14ac:dyDescent="0.2">
      <c r="A3331" t="str">
        <f t="shared" si="53"/>
        <v>RAJ01Blenheim</v>
      </c>
      <c r="B3331" t="s">
        <v>192</v>
      </c>
      <c r="C3331" t="s">
        <v>14172</v>
      </c>
      <c r="D3331" t="s">
        <v>859</v>
      </c>
      <c r="E3331" t="s">
        <v>860</v>
      </c>
      <c r="F3331" t="s">
        <v>12626</v>
      </c>
      <c r="G3331" s="11"/>
      <c r="H3331" s="11"/>
    </row>
    <row r="3332" spans="1:8" x14ac:dyDescent="0.2">
      <c r="A3332" t="str">
        <f t="shared" si="53"/>
        <v>RAJ01Castlepoint</v>
      </c>
      <c r="B3332" t="s">
        <v>192</v>
      </c>
      <c r="C3332" t="s">
        <v>14172</v>
      </c>
      <c r="D3332" t="s">
        <v>859</v>
      </c>
      <c r="E3332" t="s">
        <v>860</v>
      </c>
      <c r="F3332" t="s">
        <v>14173</v>
      </c>
      <c r="G3332" s="11"/>
      <c r="H3332" s="11"/>
    </row>
    <row r="3333" spans="1:8" x14ac:dyDescent="0.2">
      <c r="A3333" t="str">
        <f t="shared" si="53"/>
        <v>RAJ01CCU Hopkins</v>
      </c>
      <c r="B3333" t="s">
        <v>192</v>
      </c>
      <c r="C3333" t="s">
        <v>14172</v>
      </c>
      <c r="D3333" t="s">
        <v>859</v>
      </c>
      <c r="E3333" t="s">
        <v>860</v>
      </c>
      <c r="F3333" t="s">
        <v>12627</v>
      </c>
      <c r="G3333" s="11"/>
      <c r="H3333" s="11"/>
    </row>
    <row r="3334" spans="1:8" x14ac:dyDescent="0.2">
      <c r="A3334" t="str">
        <f t="shared" si="53"/>
        <v>RAJ01Chalkwell (SAU)</v>
      </c>
      <c r="B3334" t="s">
        <v>192</v>
      </c>
      <c r="C3334" t="s">
        <v>14172</v>
      </c>
      <c r="D3334" t="s">
        <v>859</v>
      </c>
      <c r="E3334" t="s">
        <v>860</v>
      </c>
      <c r="F3334" t="s">
        <v>12628</v>
      </c>
      <c r="G3334" s="11"/>
      <c r="H3334" s="11"/>
    </row>
    <row r="3335" spans="1:8" x14ac:dyDescent="0.2">
      <c r="A3335" t="str">
        <f t="shared" si="53"/>
        <v>RAJ01Critical Care</v>
      </c>
      <c r="B3335" t="s">
        <v>192</v>
      </c>
      <c r="C3335" t="s">
        <v>14172</v>
      </c>
      <c r="D3335" t="s">
        <v>859</v>
      </c>
      <c r="E3335" t="s">
        <v>860</v>
      </c>
      <c r="F3335" t="s">
        <v>9217</v>
      </c>
      <c r="G3335" s="11"/>
      <c r="H3335" s="11"/>
    </row>
    <row r="3336" spans="1:8" x14ac:dyDescent="0.2">
      <c r="A3336" t="str">
        <f t="shared" si="53"/>
        <v>RAJ01Eastwood</v>
      </c>
      <c r="B3336" t="s">
        <v>192</v>
      </c>
      <c r="C3336" t="s">
        <v>14172</v>
      </c>
      <c r="D3336" t="s">
        <v>859</v>
      </c>
      <c r="E3336" t="s">
        <v>860</v>
      </c>
      <c r="F3336" t="s">
        <v>12629</v>
      </c>
      <c r="G3336" s="11"/>
      <c r="H3336" s="11"/>
    </row>
    <row r="3337" spans="1:8" x14ac:dyDescent="0.2">
      <c r="A3337" t="str">
        <f t="shared" si="53"/>
        <v>RAJ01Eleanor Hobbs</v>
      </c>
      <c r="B3337" t="s">
        <v>192</v>
      </c>
      <c r="C3337" t="s">
        <v>14172</v>
      </c>
      <c r="D3337" t="s">
        <v>859</v>
      </c>
      <c r="E3337" t="s">
        <v>860</v>
      </c>
      <c r="F3337" t="s">
        <v>12630</v>
      </c>
      <c r="G3337" s="11"/>
      <c r="H3337" s="11"/>
    </row>
    <row r="3338" spans="1:8" x14ac:dyDescent="0.2">
      <c r="A3338" t="str">
        <f t="shared" si="53"/>
        <v>RAJ01Elizabeth Loury</v>
      </c>
      <c r="B3338" t="s">
        <v>192</v>
      </c>
      <c r="C3338" t="s">
        <v>14172</v>
      </c>
      <c r="D3338" t="s">
        <v>859</v>
      </c>
      <c r="E3338" t="s">
        <v>860</v>
      </c>
      <c r="F3338" t="s">
        <v>12631</v>
      </c>
      <c r="G3338" s="11"/>
      <c r="H3338" s="11"/>
    </row>
    <row r="3339" spans="1:8" x14ac:dyDescent="0.2">
      <c r="A3339" t="str">
        <f t="shared" si="53"/>
        <v>RAJ01Estuary Haematology and Oncology Unit</v>
      </c>
      <c r="B3339" t="s">
        <v>192</v>
      </c>
      <c r="C3339" t="s">
        <v>14172</v>
      </c>
      <c r="D3339" t="s">
        <v>859</v>
      </c>
      <c r="E3339" t="s">
        <v>860</v>
      </c>
      <c r="F3339" t="s">
        <v>12632</v>
      </c>
      <c r="G3339" s="11"/>
      <c r="H3339" s="11"/>
    </row>
    <row r="3340" spans="1:8" x14ac:dyDescent="0.2">
      <c r="A3340" t="str">
        <f t="shared" si="53"/>
        <v>RAJ01Hockley</v>
      </c>
      <c r="B3340" t="s">
        <v>192</v>
      </c>
      <c r="C3340" t="s">
        <v>14172</v>
      </c>
      <c r="D3340" t="s">
        <v>859</v>
      </c>
      <c r="E3340" t="s">
        <v>860</v>
      </c>
      <c r="F3340" t="s">
        <v>12633</v>
      </c>
      <c r="G3340" s="11"/>
      <c r="H3340" s="11"/>
    </row>
    <row r="3341" spans="1:8" x14ac:dyDescent="0.2">
      <c r="A3341" t="str">
        <f t="shared" si="53"/>
        <v>RAJ01Margaret Broom 1</v>
      </c>
      <c r="B3341" t="s">
        <v>192</v>
      </c>
      <c r="C3341" t="s">
        <v>14172</v>
      </c>
      <c r="D3341" t="s">
        <v>859</v>
      </c>
      <c r="E3341" t="s">
        <v>860</v>
      </c>
      <c r="F3341" t="s">
        <v>12634</v>
      </c>
      <c r="G3341" s="11"/>
      <c r="H3341" s="11"/>
    </row>
    <row r="3342" spans="1:8" x14ac:dyDescent="0.2">
      <c r="A3342" t="str">
        <f t="shared" si="53"/>
        <v>RAJ01Margaret Broom 2</v>
      </c>
      <c r="B3342" t="s">
        <v>192</v>
      </c>
      <c r="C3342" t="s">
        <v>14172</v>
      </c>
      <c r="D3342" t="s">
        <v>859</v>
      </c>
      <c r="E3342" t="s">
        <v>860</v>
      </c>
      <c r="F3342" t="s">
        <v>12635</v>
      </c>
      <c r="G3342" s="11"/>
      <c r="H3342" s="11"/>
    </row>
    <row r="3343" spans="1:8" x14ac:dyDescent="0.2">
      <c r="A3343" t="str">
        <f t="shared" si="53"/>
        <v>RAJ01MSK Unit</v>
      </c>
      <c r="B3343" t="s">
        <v>192</v>
      </c>
      <c r="C3343" t="s">
        <v>14172</v>
      </c>
      <c r="D3343" t="s">
        <v>859</v>
      </c>
      <c r="E3343" t="s">
        <v>860</v>
      </c>
      <c r="F3343" t="s">
        <v>12636</v>
      </c>
      <c r="G3343" s="11"/>
      <c r="H3343" s="11"/>
    </row>
    <row r="3344" spans="1:8" x14ac:dyDescent="0.2">
      <c r="A3344" t="str">
        <f t="shared" si="53"/>
        <v>RAJ01Neonatal Unit</v>
      </c>
      <c r="B3344" t="s">
        <v>192</v>
      </c>
      <c r="C3344" t="s">
        <v>14172</v>
      </c>
      <c r="D3344" t="s">
        <v>859</v>
      </c>
      <c r="E3344" t="s">
        <v>860</v>
      </c>
      <c r="F3344" t="s">
        <v>8353</v>
      </c>
      <c r="G3344" s="11"/>
      <c r="H3344" s="11"/>
    </row>
    <row r="3345" spans="1:8" x14ac:dyDescent="0.2">
      <c r="A3345" t="str">
        <f t="shared" si="53"/>
        <v>RAJ01Neptune</v>
      </c>
      <c r="B3345" t="s">
        <v>192</v>
      </c>
      <c r="C3345" t="s">
        <v>14172</v>
      </c>
      <c r="D3345" t="s">
        <v>859</v>
      </c>
      <c r="E3345" t="s">
        <v>860</v>
      </c>
      <c r="F3345" t="s">
        <v>9136</v>
      </c>
      <c r="G3345" s="11"/>
      <c r="H3345" s="11"/>
    </row>
    <row r="3346" spans="1:8" x14ac:dyDescent="0.2">
      <c r="A3346" t="str">
        <f t="shared" si="53"/>
        <v>RAJ01Princess Anne DME</v>
      </c>
      <c r="B3346" t="s">
        <v>192</v>
      </c>
      <c r="C3346" t="s">
        <v>14172</v>
      </c>
      <c r="D3346" t="s">
        <v>859</v>
      </c>
      <c r="E3346" t="s">
        <v>860</v>
      </c>
      <c r="F3346" t="s">
        <v>12637</v>
      </c>
      <c r="G3346" s="11"/>
      <c r="H3346" s="11"/>
    </row>
    <row r="3347" spans="1:8" x14ac:dyDescent="0.2">
      <c r="A3347" t="str">
        <f t="shared" si="53"/>
        <v>RAJ01Respiratory Unit</v>
      </c>
      <c r="B3347" t="s">
        <v>192</v>
      </c>
      <c r="C3347" t="s">
        <v>14172</v>
      </c>
      <c r="D3347" t="s">
        <v>859</v>
      </c>
      <c r="E3347" t="s">
        <v>860</v>
      </c>
      <c r="F3347" t="s">
        <v>9428</v>
      </c>
      <c r="G3347" s="11"/>
      <c r="H3347" s="11"/>
    </row>
    <row r="3348" spans="1:8" x14ac:dyDescent="0.2">
      <c r="A3348" t="str">
        <f t="shared" si="53"/>
        <v>RAJ01Southbourne</v>
      </c>
      <c r="B3348" t="s">
        <v>192</v>
      </c>
      <c r="C3348" t="s">
        <v>14172</v>
      </c>
      <c r="D3348" t="s">
        <v>859</v>
      </c>
      <c r="E3348" t="s">
        <v>860</v>
      </c>
      <c r="F3348" t="s">
        <v>12638</v>
      </c>
      <c r="G3348" s="11"/>
      <c r="H3348" s="11"/>
    </row>
    <row r="3349" spans="1:8" x14ac:dyDescent="0.2">
      <c r="A3349" t="str">
        <f t="shared" si="53"/>
        <v>RAJ01Stambridge</v>
      </c>
      <c r="B3349" t="s">
        <v>192</v>
      </c>
      <c r="C3349" t="s">
        <v>14172</v>
      </c>
      <c r="D3349" t="s">
        <v>859</v>
      </c>
      <c r="E3349" t="s">
        <v>860</v>
      </c>
      <c r="F3349" t="s">
        <v>12639</v>
      </c>
      <c r="G3349" s="11"/>
      <c r="H3349" s="11"/>
    </row>
    <row r="3350" spans="1:8" x14ac:dyDescent="0.2">
      <c r="A3350" t="str">
        <f t="shared" si="53"/>
        <v>RAJ01Stroke Unit (Paglesham &amp; Benfleet)</v>
      </c>
      <c r="B3350" t="s">
        <v>192</v>
      </c>
      <c r="C3350" t="s">
        <v>14172</v>
      </c>
      <c r="D3350" t="s">
        <v>859</v>
      </c>
      <c r="E3350" t="s">
        <v>860</v>
      </c>
      <c r="F3350" t="s">
        <v>12640</v>
      </c>
      <c r="G3350" s="11"/>
      <c r="H3350" s="11"/>
    </row>
    <row r="3351" spans="1:8" x14ac:dyDescent="0.2">
      <c r="A3351" t="str">
        <f t="shared" si="53"/>
        <v>RAJ01Windsor</v>
      </c>
      <c r="B3351" t="s">
        <v>192</v>
      </c>
      <c r="C3351" t="s">
        <v>14172</v>
      </c>
      <c r="D3351" t="s">
        <v>859</v>
      </c>
      <c r="E3351" t="s">
        <v>860</v>
      </c>
      <c r="F3351" t="s">
        <v>12641</v>
      </c>
      <c r="G3351" s="11"/>
      <c r="H3351" s="11"/>
    </row>
    <row r="3352" spans="1:8" x14ac:dyDescent="0.2">
      <c r="A3352" t="str">
        <f t="shared" si="53"/>
        <v>RBT20Acute Medical Unit</v>
      </c>
      <c r="B3352" t="s">
        <v>138</v>
      </c>
      <c r="C3352" t="s">
        <v>11150</v>
      </c>
      <c r="D3352" t="s">
        <v>1017</v>
      </c>
      <c r="E3352" t="s">
        <v>1018</v>
      </c>
      <c r="F3352" t="s">
        <v>9304</v>
      </c>
      <c r="G3352" s="11"/>
      <c r="H3352" s="11"/>
    </row>
    <row r="3353" spans="1:8" x14ac:dyDescent="0.2">
      <c r="A3353" t="str">
        <f t="shared" si="53"/>
        <v>RBT20Child &amp; Adolescent Unit</v>
      </c>
      <c r="B3353" t="s">
        <v>138</v>
      </c>
      <c r="C3353" t="s">
        <v>11150</v>
      </c>
      <c r="D3353" t="s">
        <v>1017</v>
      </c>
      <c r="E3353" t="s">
        <v>1018</v>
      </c>
      <c r="F3353" t="s">
        <v>11151</v>
      </c>
      <c r="G3353" s="11"/>
      <c r="H3353" s="11"/>
    </row>
    <row r="3354" spans="1:8" x14ac:dyDescent="0.2">
      <c r="A3354" t="str">
        <f t="shared" si="53"/>
        <v>RBT20Critical Care</v>
      </c>
      <c r="B3354" t="s">
        <v>138</v>
      </c>
      <c r="C3354" t="s">
        <v>11150</v>
      </c>
      <c r="D3354" t="s">
        <v>1017</v>
      </c>
      <c r="E3354" t="s">
        <v>1018</v>
      </c>
      <c r="F3354" t="s">
        <v>9217</v>
      </c>
      <c r="G3354" s="11"/>
      <c r="H3354" s="11"/>
    </row>
    <row r="3355" spans="1:8" x14ac:dyDescent="0.2">
      <c r="A3355" t="str">
        <f t="shared" si="53"/>
        <v>RBT20Elmhurst</v>
      </c>
      <c r="B3355" t="s">
        <v>138</v>
      </c>
      <c r="C3355" t="s">
        <v>11150</v>
      </c>
      <c r="D3355" t="s">
        <v>1017</v>
      </c>
      <c r="E3355" t="s">
        <v>1018</v>
      </c>
      <c r="F3355" t="s">
        <v>11153</v>
      </c>
      <c r="G3355" s="11"/>
      <c r="H3355" s="11"/>
    </row>
    <row r="3356" spans="1:8" x14ac:dyDescent="0.2">
      <c r="A3356" t="str">
        <f t="shared" si="53"/>
        <v>RBT20Midwifery Led Unit</v>
      </c>
      <c r="B3356" t="s">
        <v>138</v>
      </c>
      <c r="C3356" t="s">
        <v>11150</v>
      </c>
      <c r="D3356" t="s">
        <v>1017</v>
      </c>
      <c r="E3356" t="s">
        <v>1018</v>
      </c>
      <c r="F3356" t="s">
        <v>11154</v>
      </c>
      <c r="G3356" s="11"/>
      <c r="H3356" s="11"/>
    </row>
    <row r="3357" spans="1:8" x14ac:dyDescent="0.2">
      <c r="A3357" t="str">
        <f t="shared" si="53"/>
        <v>RBT20NICU</v>
      </c>
      <c r="B3357" t="s">
        <v>138</v>
      </c>
      <c r="C3357" t="s">
        <v>11150</v>
      </c>
      <c r="D3357" t="s">
        <v>1017</v>
      </c>
      <c r="E3357" t="s">
        <v>1018</v>
      </c>
      <c r="F3357" t="s">
        <v>8404</v>
      </c>
      <c r="G3357" s="11"/>
      <c r="H3357" s="11"/>
    </row>
    <row r="3358" spans="1:8" x14ac:dyDescent="0.2">
      <c r="A3358" t="str">
        <f t="shared" si="53"/>
        <v>RBT20Ward 1 Coronary Care</v>
      </c>
      <c r="B3358" t="s">
        <v>138</v>
      </c>
      <c r="C3358" t="s">
        <v>11150</v>
      </c>
      <c r="D3358" t="s">
        <v>1017</v>
      </c>
      <c r="E3358" t="s">
        <v>1018</v>
      </c>
      <c r="F3358" t="s">
        <v>11155</v>
      </c>
      <c r="G3358" s="11"/>
      <c r="H3358" s="11"/>
    </row>
    <row r="3359" spans="1:8" x14ac:dyDescent="0.2">
      <c r="A3359" t="str">
        <f t="shared" si="53"/>
        <v>RBT20Ward 10 Ortho Trauma</v>
      </c>
      <c r="B3359" t="s">
        <v>138</v>
      </c>
      <c r="C3359" t="s">
        <v>11150</v>
      </c>
      <c r="D3359" t="s">
        <v>1017</v>
      </c>
      <c r="E3359" t="s">
        <v>1018</v>
      </c>
      <c r="F3359" t="s">
        <v>11156</v>
      </c>
      <c r="G3359" s="11"/>
      <c r="H3359" s="11"/>
    </row>
    <row r="3360" spans="1:8" x14ac:dyDescent="0.2">
      <c r="A3360" t="str">
        <f t="shared" si="53"/>
        <v>RBT20Ward 11 SAU</v>
      </c>
      <c r="B3360" t="s">
        <v>138</v>
      </c>
      <c r="C3360" t="s">
        <v>11150</v>
      </c>
      <c r="D3360" t="s">
        <v>1017</v>
      </c>
      <c r="E3360" t="s">
        <v>1018</v>
      </c>
      <c r="F3360" t="s">
        <v>11157</v>
      </c>
      <c r="G3360" s="11"/>
      <c r="H3360" s="11"/>
    </row>
    <row r="3361" spans="1:8" x14ac:dyDescent="0.2">
      <c r="A3361" t="str">
        <f t="shared" si="53"/>
        <v>RBT20Ward 13 Vascular &amp; Colorectal</v>
      </c>
      <c r="B3361" t="s">
        <v>138</v>
      </c>
      <c r="C3361" t="s">
        <v>11150</v>
      </c>
      <c r="D3361" t="s">
        <v>1017</v>
      </c>
      <c r="E3361" t="s">
        <v>1018</v>
      </c>
      <c r="F3361" t="s">
        <v>11158</v>
      </c>
      <c r="G3361" s="11"/>
      <c r="H3361" s="11"/>
    </row>
    <row r="3362" spans="1:8" x14ac:dyDescent="0.2">
      <c r="A3362" t="str">
        <f t="shared" si="53"/>
        <v>RBT20Ward 14 Gastroenterology</v>
      </c>
      <c r="B3362" t="s">
        <v>138</v>
      </c>
      <c r="C3362" t="s">
        <v>11150</v>
      </c>
      <c r="D3362" t="s">
        <v>1017</v>
      </c>
      <c r="E3362" t="s">
        <v>1018</v>
      </c>
      <c r="F3362" t="s">
        <v>11159</v>
      </c>
      <c r="G3362" s="11"/>
      <c r="H3362" s="11"/>
    </row>
    <row r="3363" spans="1:8" x14ac:dyDescent="0.2">
      <c r="A3363" t="str">
        <f t="shared" si="53"/>
        <v>RBT20Ward 15 Female Ward</v>
      </c>
      <c r="B3363" t="s">
        <v>138</v>
      </c>
      <c r="C3363" t="s">
        <v>11150</v>
      </c>
      <c r="D3363" t="s">
        <v>1017</v>
      </c>
      <c r="E3363" t="s">
        <v>1018</v>
      </c>
      <c r="F3363" t="s">
        <v>11160</v>
      </c>
      <c r="G3363" s="11"/>
      <c r="H3363" s="11"/>
    </row>
    <row r="3364" spans="1:8" x14ac:dyDescent="0.2">
      <c r="A3364" t="str">
        <f t="shared" si="53"/>
        <v>RBT20Ward 18 Surgical Speciality</v>
      </c>
      <c r="B3364" t="s">
        <v>138</v>
      </c>
      <c r="C3364" t="s">
        <v>11150</v>
      </c>
      <c r="D3364" t="s">
        <v>1017</v>
      </c>
      <c r="E3364" t="s">
        <v>1018</v>
      </c>
      <c r="F3364" t="s">
        <v>11161</v>
      </c>
      <c r="G3364" s="11"/>
      <c r="H3364" s="11"/>
    </row>
    <row r="3365" spans="1:8" x14ac:dyDescent="0.2">
      <c r="A3365" t="str">
        <f t="shared" si="53"/>
        <v>RBT20Ward 19 Winter Ward</v>
      </c>
      <c r="B3365" t="s">
        <v>138</v>
      </c>
      <c r="C3365" t="s">
        <v>11150</v>
      </c>
      <c r="D3365" t="s">
        <v>1017</v>
      </c>
      <c r="E3365" t="s">
        <v>1018</v>
      </c>
      <c r="F3365" t="s">
        <v>11162</v>
      </c>
      <c r="G3365" s="11"/>
      <c r="H3365" s="11"/>
    </row>
    <row r="3366" spans="1:8" x14ac:dyDescent="0.2">
      <c r="A3366" t="str">
        <f t="shared" si="53"/>
        <v>RBT20Ward 2 Short Stay</v>
      </c>
      <c r="B3366" t="s">
        <v>138</v>
      </c>
      <c r="C3366" t="s">
        <v>11150</v>
      </c>
      <c r="D3366" t="s">
        <v>1017</v>
      </c>
      <c r="E3366" t="s">
        <v>1018</v>
      </c>
      <c r="F3366" t="s">
        <v>11163</v>
      </c>
      <c r="G3366" s="11"/>
      <c r="H3366" s="11"/>
    </row>
    <row r="3367" spans="1:8" x14ac:dyDescent="0.2">
      <c r="A3367" t="str">
        <f t="shared" si="53"/>
        <v>RBT20Ward 21b Rehabilitation</v>
      </c>
      <c r="B3367" t="s">
        <v>138</v>
      </c>
      <c r="C3367" t="s">
        <v>11150</v>
      </c>
      <c r="D3367" t="s">
        <v>1017</v>
      </c>
      <c r="E3367" t="s">
        <v>1018</v>
      </c>
      <c r="F3367" t="s">
        <v>11164</v>
      </c>
      <c r="G3367" s="11"/>
      <c r="H3367" s="11"/>
    </row>
    <row r="3368" spans="1:8" x14ac:dyDescent="0.2">
      <c r="A3368" t="str">
        <f t="shared" si="53"/>
        <v>RBT20Ward 22 Neonatal</v>
      </c>
      <c r="B3368" t="s">
        <v>138</v>
      </c>
      <c r="C3368" t="s">
        <v>11150</v>
      </c>
      <c r="D3368" t="s">
        <v>1017</v>
      </c>
      <c r="E3368" t="s">
        <v>1018</v>
      </c>
      <c r="F3368" t="s">
        <v>11165</v>
      </c>
      <c r="G3368" s="11"/>
      <c r="H3368" s="11"/>
    </row>
    <row r="3369" spans="1:8" x14ac:dyDescent="0.2">
      <c r="A3369" t="str">
        <f t="shared" si="53"/>
        <v>RBT20Ward 23</v>
      </c>
      <c r="B3369" t="s">
        <v>138</v>
      </c>
      <c r="C3369" t="s">
        <v>11150</v>
      </c>
      <c r="D3369" t="s">
        <v>1017</v>
      </c>
      <c r="E3369" t="s">
        <v>1018</v>
      </c>
      <c r="F3369" t="s">
        <v>8778</v>
      </c>
      <c r="G3369" s="11"/>
      <c r="H3369" s="11"/>
    </row>
    <row r="3370" spans="1:8" x14ac:dyDescent="0.2">
      <c r="A3370" t="str">
        <f t="shared" si="53"/>
        <v>RBT20Ward 26 Labour</v>
      </c>
      <c r="B3370" t="s">
        <v>138</v>
      </c>
      <c r="C3370" t="s">
        <v>11150</v>
      </c>
      <c r="D3370" t="s">
        <v>1017</v>
      </c>
      <c r="E3370" t="s">
        <v>1018</v>
      </c>
      <c r="F3370" t="s">
        <v>11166</v>
      </c>
      <c r="G3370" s="11"/>
      <c r="H3370" s="11"/>
    </row>
    <row r="3371" spans="1:8" x14ac:dyDescent="0.2">
      <c r="A3371" t="str">
        <f t="shared" si="53"/>
        <v>RBT20Ward 26 MLU</v>
      </c>
      <c r="B3371" t="s">
        <v>138</v>
      </c>
      <c r="C3371" t="s">
        <v>11150</v>
      </c>
      <c r="D3371" t="s">
        <v>1017</v>
      </c>
      <c r="E3371" t="s">
        <v>1018</v>
      </c>
      <c r="F3371" t="s">
        <v>11167</v>
      </c>
      <c r="G3371" s="11"/>
      <c r="H3371" s="11"/>
    </row>
    <row r="3372" spans="1:8" x14ac:dyDescent="0.2">
      <c r="A3372" t="str">
        <f t="shared" si="53"/>
        <v>RBT20Ward 4 Elderly</v>
      </c>
      <c r="B3372" t="s">
        <v>138</v>
      </c>
      <c r="C3372" t="s">
        <v>11150</v>
      </c>
      <c r="D3372" t="s">
        <v>1017</v>
      </c>
      <c r="E3372" t="s">
        <v>1018</v>
      </c>
      <c r="F3372" t="s">
        <v>11168</v>
      </c>
      <c r="G3372" s="11"/>
      <c r="H3372" s="11"/>
    </row>
    <row r="3373" spans="1:8" x14ac:dyDescent="0.2">
      <c r="A3373" t="str">
        <f t="shared" ref="A3373:A3436" si="54">CONCATENATE(D3373,F3373)</f>
        <v>RBT20Ward 5 Respiratory</v>
      </c>
      <c r="B3373" t="s">
        <v>138</v>
      </c>
      <c r="C3373" t="s">
        <v>11150</v>
      </c>
      <c r="D3373" t="s">
        <v>1017</v>
      </c>
      <c r="E3373" t="s">
        <v>1018</v>
      </c>
      <c r="F3373" t="s">
        <v>11169</v>
      </c>
      <c r="G3373" s="11"/>
      <c r="H3373" s="11"/>
    </row>
    <row r="3374" spans="1:8" x14ac:dyDescent="0.2">
      <c r="A3374" t="str">
        <f t="shared" si="54"/>
        <v>RBT20Ward 6 Rehab</v>
      </c>
      <c r="B3374" t="s">
        <v>138</v>
      </c>
      <c r="C3374" t="s">
        <v>11150</v>
      </c>
      <c r="D3374" t="s">
        <v>1017</v>
      </c>
      <c r="E3374" t="s">
        <v>1018</v>
      </c>
      <c r="F3374" t="s">
        <v>11170</v>
      </c>
      <c r="G3374" s="11"/>
      <c r="H3374" s="11"/>
    </row>
    <row r="3375" spans="1:8" x14ac:dyDescent="0.2">
      <c r="A3375" t="str">
        <f t="shared" si="54"/>
        <v>RBT20Ward 7 Gastroenterology</v>
      </c>
      <c r="B3375" t="s">
        <v>138</v>
      </c>
      <c r="C3375" t="s">
        <v>11150</v>
      </c>
      <c r="D3375" t="s">
        <v>1017</v>
      </c>
      <c r="E3375" t="s">
        <v>1018</v>
      </c>
      <c r="F3375" t="s">
        <v>11171</v>
      </c>
      <c r="G3375" s="11"/>
      <c r="H3375" s="11"/>
    </row>
    <row r="3376" spans="1:8" x14ac:dyDescent="0.2">
      <c r="A3376" t="str">
        <f t="shared" si="54"/>
        <v>RBT20Ward 9 Ortho Elective</v>
      </c>
      <c r="B3376" t="s">
        <v>138</v>
      </c>
      <c r="C3376" t="s">
        <v>11150</v>
      </c>
      <c r="D3376" t="s">
        <v>1017</v>
      </c>
      <c r="E3376" t="s">
        <v>1018</v>
      </c>
      <c r="F3376" t="s">
        <v>11172</v>
      </c>
      <c r="G3376" s="11"/>
      <c r="H3376" s="11"/>
    </row>
    <row r="3377" spans="1:8" x14ac:dyDescent="0.2">
      <c r="A3377" t="str">
        <f t="shared" si="54"/>
        <v>RXF10Bronte Birth Centre, DDH</v>
      </c>
      <c r="B3377" t="s">
        <v>139</v>
      </c>
      <c r="C3377" t="s">
        <v>11203</v>
      </c>
      <c r="D3377" t="s">
        <v>6572</v>
      </c>
      <c r="E3377" t="s">
        <v>6573</v>
      </c>
      <c r="F3377" t="s">
        <v>11204</v>
      </c>
      <c r="G3377" s="11"/>
      <c r="H3377" s="11"/>
    </row>
    <row r="3378" spans="1:8" x14ac:dyDescent="0.2">
      <c r="A3378" t="str">
        <f t="shared" si="54"/>
        <v>RXF10Elective Surgical Unit DDH</v>
      </c>
      <c r="B3378" t="s">
        <v>139</v>
      </c>
      <c r="C3378" t="s">
        <v>11203</v>
      </c>
      <c r="D3378" t="s">
        <v>6572</v>
      </c>
      <c r="E3378" t="s">
        <v>6573</v>
      </c>
      <c r="F3378" t="s">
        <v>11205</v>
      </c>
      <c r="G3378" s="11"/>
      <c r="H3378" s="11"/>
    </row>
    <row r="3379" spans="1:8" x14ac:dyDescent="0.2">
      <c r="A3379" t="str">
        <f t="shared" si="54"/>
        <v>RXF10Ward 10 DDH, Medicine</v>
      </c>
      <c r="B3379" t="s">
        <v>139</v>
      </c>
      <c r="C3379" t="s">
        <v>11203</v>
      </c>
      <c r="D3379" t="s">
        <v>6572</v>
      </c>
      <c r="E3379" t="s">
        <v>6573</v>
      </c>
      <c r="F3379" t="s">
        <v>11206</v>
      </c>
      <c r="G3379" s="11"/>
      <c r="H3379" s="11"/>
    </row>
    <row r="3380" spans="1:8" x14ac:dyDescent="0.2">
      <c r="A3380" t="str">
        <f t="shared" si="54"/>
        <v>RXF10Ward 11 Elderly Step Down</v>
      </c>
      <c r="B3380" t="s">
        <v>139</v>
      </c>
      <c r="C3380" t="s">
        <v>11203</v>
      </c>
      <c r="D3380" t="s">
        <v>6572</v>
      </c>
      <c r="E3380" t="s">
        <v>6573</v>
      </c>
      <c r="F3380" t="s">
        <v>11207</v>
      </c>
      <c r="G3380" s="11"/>
      <c r="H3380" s="11"/>
    </row>
    <row r="3381" spans="1:8" x14ac:dyDescent="0.2">
      <c r="A3381" t="str">
        <f t="shared" si="54"/>
        <v>RXF10Ward 2 Elderly Step Down</v>
      </c>
      <c r="B3381" t="s">
        <v>139</v>
      </c>
      <c r="C3381" t="s">
        <v>11203</v>
      </c>
      <c r="D3381" t="s">
        <v>6572</v>
      </c>
      <c r="E3381" t="s">
        <v>6573</v>
      </c>
      <c r="F3381" t="s">
        <v>11208</v>
      </c>
      <c r="G3381" s="11"/>
      <c r="H3381" s="11"/>
    </row>
    <row r="3382" spans="1:8" x14ac:dyDescent="0.2">
      <c r="A3382" t="str">
        <f t="shared" si="54"/>
        <v>RXF10Ward 20 DDH, Orthopaedics</v>
      </c>
      <c r="B3382" t="s">
        <v>139</v>
      </c>
      <c r="C3382" t="s">
        <v>11203</v>
      </c>
      <c r="D3382" t="s">
        <v>6572</v>
      </c>
      <c r="E3382" t="s">
        <v>6573</v>
      </c>
      <c r="F3382" t="s">
        <v>11209</v>
      </c>
      <c r="G3382" s="11"/>
      <c r="H3382" s="11"/>
    </row>
    <row r="3383" spans="1:8" x14ac:dyDescent="0.2">
      <c r="A3383" t="str">
        <f t="shared" si="54"/>
        <v>RXF10Ward 4 Neuro and Stroke</v>
      </c>
      <c r="B3383" t="s">
        <v>139</v>
      </c>
      <c r="C3383" t="s">
        <v>11203</v>
      </c>
      <c r="D3383" t="s">
        <v>6572</v>
      </c>
      <c r="E3383" t="s">
        <v>6573</v>
      </c>
      <c r="F3383" t="s">
        <v>11210</v>
      </c>
      <c r="G3383" s="11"/>
      <c r="H3383" s="11"/>
    </row>
    <row r="3384" spans="1:8" x14ac:dyDescent="0.2">
      <c r="A3384" t="str">
        <f t="shared" si="54"/>
        <v>RXF10Ward 6 DDH, Medical Step Down</v>
      </c>
      <c r="B3384" t="s">
        <v>139</v>
      </c>
      <c r="C3384" t="s">
        <v>11203</v>
      </c>
      <c r="D3384" t="s">
        <v>6572</v>
      </c>
      <c r="E3384" t="s">
        <v>6573</v>
      </c>
      <c r="F3384" t="s">
        <v>11211</v>
      </c>
      <c r="G3384" s="11"/>
      <c r="H3384" s="11"/>
    </row>
    <row r="3385" spans="1:8" x14ac:dyDescent="0.2">
      <c r="A3385" t="str">
        <f t="shared" si="54"/>
        <v>RXF10Ward 8 DDH, Clinical Decisions Unit</v>
      </c>
      <c r="B3385" t="s">
        <v>139</v>
      </c>
      <c r="C3385" t="s">
        <v>11203</v>
      </c>
      <c r="D3385" t="s">
        <v>6572</v>
      </c>
      <c r="E3385" t="s">
        <v>6573</v>
      </c>
      <c r="F3385" t="s">
        <v>11212</v>
      </c>
      <c r="G3385" s="11"/>
      <c r="H3385" s="11"/>
    </row>
    <row r="3386" spans="1:8" x14ac:dyDescent="0.2">
      <c r="A3386" t="str">
        <f t="shared" si="54"/>
        <v>RXF10Ward 9 DDH, ACE Assessment Unit</v>
      </c>
      <c r="B3386" t="s">
        <v>139</v>
      </c>
      <c r="C3386" t="s">
        <v>11203</v>
      </c>
      <c r="D3386" t="s">
        <v>6572</v>
      </c>
      <c r="E3386" t="s">
        <v>6573</v>
      </c>
      <c r="F3386" t="s">
        <v>11213</v>
      </c>
      <c r="G3386" s="11"/>
      <c r="H3386" s="11"/>
    </row>
    <row r="3387" spans="1:8" x14ac:dyDescent="0.2">
      <c r="A3387" t="str">
        <f t="shared" si="54"/>
        <v>RXF05Childrens Unit PGH</v>
      </c>
      <c r="B3387" t="s">
        <v>139</v>
      </c>
      <c r="C3387" t="s">
        <v>11203</v>
      </c>
      <c r="D3387" t="s">
        <v>6576</v>
      </c>
      <c r="E3387" t="s">
        <v>6577</v>
      </c>
      <c r="F3387" t="s">
        <v>11214</v>
      </c>
      <c r="G3387" s="11"/>
      <c r="H3387" s="11"/>
    </row>
    <row r="3388" spans="1:8" x14ac:dyDescent="0.2">
      <c r="A3388" t="str">
        <f t="shared" si="54"/>
        <v>RXF05Gate 12 PGH, Acute Assesment</v>
      </c>
      <c r="B3388" t="s">
        <v>139</v>
      </c>
      <c r="C3388" t="s">
        <v>11203</v>
      </c>
      <c r="D3388" t="s">
        <v>6576</v>
      </c>
      <c r="E3388" t="s">
        <v>6577</v>
      </c>
      <c r="F3388" t="s">
        <v>11215</v>
      </c>
      <c r="G3388" s="11"/>
      <c r="H3388" s="11"/>
    </row>
    <row r="3389" spans="1:8" x14ac:dyDescent="0.2">
      <c r="A3389" t="str">
        <f t="shared" si="54"/>
        <v>RXF05Gate 18 PGH, Antenatal</v>
      </c>
      <c r="B3389" t="s">
        <v>139</v>
      </c>
      <c r="C3389" t="s">
        <v>11203</v>
      </c>
      <c r="D3389" t="s">
        <v>6576</v>
      </c>
      <c r="E3389" t="s">
        <v>6577</v>
      </c>
      <c r="F3389" t="s">
        <v>11216</v>
      </c>
      <c r="G3389" s="11"/>
      <c r="H3389" s="11"/>
    </row>
    <row r="3390" spans="1:8" x14ac:dyDescent="0.2">
      <c r="A3390" t="str">
        <f t="shared" si="54"/>
        <v>RXF05Gate 18a PGH, Labour</v>
      </c>
      <c r="B3390" t="s">
        <v>139</v>
      </c>
      <c r="C3390" t="s">
        <v>11203</v>
      </c>
      <c r="D3390" t="s">
        <v>6576</v>
      </c>
      <c r="E3390" t="s">
        <v>6577</v>
      </c>
      <c r="F3390" t="s">
        <v>11217</v>
      </c>
      <c r="G3390" s="11"/>
      <c r="H3390" s="11"/>
    </row>
    <row r="3391" spans="1:8" x14ac:dyDescent="0.2">
      <c r="A3391" t="str">
        <f t="shared" si="54"/>
        <v>RXF05Gate 20a Respiratory</v>
      </c>
      <c r="B3391" t="s">
        <v>139</v>
      </c>
      <c r="C3391" t="s">
        <v>11203</v>
      </c>
      <c r="D3391" t="s">
        <v>6576</v>
      </c>
      <c r="E3391" t="s">
        <v>6577</v>
      </c>
      <c r="F3391" t="s">
        <v>11218</v>
      </c>
      <c r="G3391" s="11"/>
      <c r="H3391" s="11"/>
    </row>
    <row r="3392" spans="1:8" x14ac:dyDescent="0.2">
      <c r="A3392" t="str">
        <f t="shared" si="54"/>
        <v>RXF05Gate 20b Oncology</v>
      </c>
      <c r="B3392" t="s">
        <v>139</v>
      </c>
      <c r="C3392" t="s">
        <v>11203</v>
      </c>
      <c r="D3392" t="s">
        <v>6576</v>
      </c>
      <c r="E3392" t="s">
        <v>6577</v>
      </c>
      <c r="F3392" t="s">
        <v>11219</v>
      </c>
      <c r="G3392" s="11"/>
      <c r="H3392" s="11"/>
    </row>
    <row r="3393" spans="1:8" x14ac:dyDescent="0.2">
      <c r="A3393" t="str">
        <f t="shared" si="54"/>
        <v>RXF05Gate 21 PGH, Haematology</v>
      </c>
      <c r="B3393" t="s">
        <v>139</v>
      </c>
      <c r="C3393" t="s">
        <v>11203</v>
      </c>
      <c r="D3393" t="s">
        <v>6576</v>
      </c>
      <c r="E3393" t="s">
        <v>6577</v>
      </c>
      <c r="F3393" t="s">
        <v>11220</v>
      </c>
      <c r="G3393" s="11"/>
      <c r="H3393" s="11"/>
    </row>
    <row r="3394" spans="1:8" x14ac:dyDescent="0.2">
      <c r="A3394" t="str">
        <f t="shared" si="54"/>
        <v>RXF05Gate 27 Acute Care</v>
      </c>
      <c r="B3394" t="s">
        <v>139</v>
      </c>
      <c r="C3394" t="s">
        <v>11203</v>
      </c>
      <c r="D3394" t="s">
        <v>6576</v>
      </c>
      <c r="E3394" t="s">
        <v>6577</v>
      </c>
      <c r="F3394" t="s">
        <v>11221</v>
      </c>
      <c r="G3394" s="11"/>
      <c r="H3394" s="11"/>
    </row>
    <row r="3395" spans="1:8" x14ac:dyDescent="0.2">
      <c r="A3395" t="str">
        <f t="shared" si="54"/>
        <v>RXF05Gate 28 PGH, Plastics</v>
      </c>
      <c r="B3395" t="s">
        <v>139</v>
      </c>
      <c r="C3395" t="s">
        <v>11203</v>
      </c>
      <c r="D3395" t="s">
        <v>6576</v>
      </c>
      <c r="E3395" t="s">
        <v>6577</v>
      </c>
      <c r="F3395" t="s">
        <v>11222</v>
      </c>
      <c r="G3395" s="11"/>
      <c r="H3395" s="11"/>
    </row>
    <row r="3396" spans="1:8" x14ac:dyDescent="0.2">
      <c r="A3396" t="str">
        <f t="shared" si="54"/>
        <v>RXF05Gate 29 PGH, Burns</v>
      </c>
      <c r="B3396" t="s">
        <v>139</v>
      </c>
      <c r="C3396" t="s">
        <v>11203</v>
      </c>
      <c r="D3396" t="s">
        <v>6576</v>
      </c>
      <c r="E3396" t="s">
        <v>6577</v>
      </c>
      <c r="F3396" t="s">
        <v>11223</v>
      </c>
      <c r="G3396" s="11"/>
      <c r="H3396" s="11"/>
    </row>
    <row r="3397" spans="1:8" x14ac:dyDescent="0.2">
      <c r="A3397" t="str">
        <f t="shared" si="54"/>
        <v>RXF05Gate 30 PGH, Intensive Care</v>
      </c>
      <c r="B3397" t="s">
        <v>139</v>
      </c>
      <c r="C3397" t="s">
        <v>11203</v>
      </c>
      <c r="D3397" t="s">
        <v>6576</v>
      </c>
      <c r="E3397" t="s">
        <v>6577</v>
      </c>
      <c r="F3397" t="s">
        <v>11224</v>
      </c>
      <c r="G3397" s="11"/>
      <c r="H3397" s="11"/>
    </row>
    <row r="3398" spans="1:8" x14ac:dyDescent="0.2">
      <c r="A3398" t="str">
        <f t="shared" si="54"/>
        <v>RXF05Gate 31 PGH, Cardiology</v>
      </c>
      <c r="B3398" t="s">
        <v>139</v>
      </c>
      <c r="C3398" t="s">
        <v>11203</v>
      </c>
      <c r="D3398" t="s">
        <v>6576</v>
      </c>
      <c r="E3398" t="s">
        <v>6577</v>
      </c>
      <c r="F3398" t="s">
        <v>11225</v>
      </c>
      <c r="G3398" s="11"/>
      <c r="H3398" s="11"/>
    </row>
    <row r="3399" spans="1:8" x14ac:dyDescent="0.2">
      <c r="A3399" t="str">
        <f t="shared" si="54"/>
        <v>RXF05Gate 32 PGH, Diabetes &amp; Endocrine</v>
      </c>
      <c r="B3399" t="s">
        <v>139</v>
      </c>
      <c r="C3399" t="s">
        <v>11203</v>
      </c>
      <c r="D3399" t="s">
        <v>6576</v>
      </c>
      <c r="E3399" t="s">
        <v>6577</v>
      </c>
      <c r="F3399" t="s">
        <v>11226</v>
      </c>
      <c r="G3399" s="11"/>
      <c r="H3399" s="11"/>
    </row>
    <row r="3400" spans="1:8" x14ac:dyDescent="0.2">
      <c r="A3400" t="str">
        <f t="shared" si="54"/>
        <v>RXF05Gate 32a PGH, Orthopaedics</v>
      </c>
      <c r="B3400" t="s">
        <v>139</v>
      </c>
      <c r="C3400" t="s">
        <v>11203</v>
      </c>
      <c r="D3400" t="s">
        <v>6576</v>
      </c>
      <c r="E3400" t="s">
        <v>6577</v>
      </c>
      <c r="F3400" t="s">
        <v>11227</v>
      </c>
      <c r="G3400" s="11"/>
      <c r="H3400" s="11"/>
    </row>
    <row r="3401" spans="1:8" x14ac:dyDescent="0.2">
      <c r="A3401" t="str">
        <f t="shared" si="54"/>
        <v>RXF05Gate 33 PGH, Surgery</v>
      </c>
      <c r="B3401" t="s">
        <v>139</v>
      </c>
      <c r="C3401" t="s">
        <v>11203</v>
      </c>
      <c r="D3401" t="s">
        <v>6576</v>
      </c>
      <c r="E3401" t="s">
        <v>6577</v>
      </c>
      <c r="F3401" t="s">
        <v>11228</v>
      </c>
      <c r="G3401" s="11"/>
      <c r="H3401" s="11"/>
    </row>
    <row r="3402" spans="1:8" x14ac:dyDescent="0.2">
      <c r="A3402" t="str">
        <f t="shared" si="54"/>
        <v>RXF05Gate 34 PGH, UroGynae, Enhanced Care</v>
      </c>
      <c r="B3402" t="s">
        <v>139</v>
      </c>
      <c r="C3402" t="s">
        <v>11203</v>
      </c>
      <c r="D3402" t="s">
        <v>6576</v>
      </c>
      <c r="E3402" t="s">
        <v>6577</v>
      </c>
      <c r="F3402" t="s">
        <v>11229</v>
      </c>
      <c r="G3402" s="11"/>
      <c r="H3402" s="11"/>
    </row>
    <row r="3403" spans="1:8" x14ac:dyDescent="0.2">
      <c r="A3403" t="str">
        <f t="shared" si="54"/>
        <v>RXF05Gate 36 PGH, Surgical Assessment</v>
      </c>
      <c r="B3403" t="s">
        <v>139</v>
      </c>
      <c r="C3403" t="s">
        <v>11203</v>
      </c>
      <c r="D3403" t="s">
        <v>6576</v>
      </c>
      <c r="E3403" t="s">
        <v>6577</v>
      </c>
      <c r="F3403" t="s">
        <v>11230</v>
      </c>
      <c r="G3403" s="11"/>
      <c r="H3403" s="11"/>
    </row>
    <row r="3404" spans="1:8" x14ac:dyDescent="0.2">
      <c r="A3404" t="str">
        <f t="shared" si="54"/>
        <v>RXF05Gate 38 PGH, Orthopaedics</v>
      </c>
      <c r="B3404" t="s">
        <v>139</v>
      </c>
      <c r="C3404" t="s">
        <v>11203</v>
      </c>
      <c r="D3404" t="s">
        <v>6576</v>
      </c>
      <c r="E3404" t="s">
        <v>6577</v>
      </c>
      <c r="F3404" t="s">
        <v>11231</v>
      </c>
      <c r="G3404" s="11"/>
      <c r="H3404" s="11"/>
    </row>
    <row r="3405" spans="1:8" x14ac:dyDescent="0.2">
      <c r="A3405" t="str">
        <f t="shared" si="54"/>
        <v>RXF05Gate 41 ACE</v>
      </c>
      <c r="B3405" t="s">
        <v>139</v>
      </c>
      <c r="C3405" t="s">
        <v>11203</v>
      </c>
      <c r="D3405" t="s">
        <v>6576</v>
      </c>
      <c r="E3405" t="s">
        <v>6577</v>
      </c>
      <c r="F3405" t="s">
        <v>11232</v>
      </c>
      <c r="G3405" s="11"/>
      <c r="H3405" s="11"/>
    </row>
    <row r="3406" spans="1:8" x14ac:dyDescent="0.2">
      <c r="A3406" t="str">
        <f t="shared" si="54"/>
        <v>RXF05Gate 42 PGH, Elderly Care</v>
      </c>
      <c r="B3406" t="s">
        <v>139</v>
      </c>
      <c r="C3406" t="s">
        <v>11203</v>
      </c>
      <c r="D3406" t="s">
        <v>6576</v>
      </c>
      <c r="E3406" t="s">
        <v>6577</v>
      </c>
      <c r="F3406" t="s">
        <v>11233</v>
      </c>
      <c r="G3406" s="11"/>
      <c r="H3406" s="11"/>
    </row>
    <row r="3407" spans="1:8" x14ac:dyDescent="0.2">
      <c r="A3407" t="str">
        <f t="shared" si="54"/>
        <v>RXF05Gate 43a PGH, Elderly Care</v>
      </c>
      <c r="B3407" t="s">
        <v>139</v>
      </c>
      <c r="C3407" t="s">
        <v>11203</v>
      </c>
      <c r="D3407" t="s">
        <v>6576</v>
      </c>
      <c r="E3407" t="s">
        <v>6577</v>
      </c>
      <c r="F3407" t="s">
        <v>11234</v>
      </c>
      <c r="G3407" s="11" t="s">
        <v>14259</v>
      </c>
      <c r="H3407" s="11">
        <v>43910</v>
      </c>
    </row>
    <row r="3408" spans="1:8" x14ac:dyDescent="0.2">
      <c r="A3408" t="str">
        <f t="shared" si="54"/>
        <v>RXF05Gate 43b PGH, Elderly Care</v>
      </c>
      <c r="B3408" t="s">
        <v>139</v>
      </c>
      <c r="C3408" t="s">
        <v>11203</v>
      </c>
      <c r="D3408" t="s">
        <v>6576</v>
      </c>
      <c r="E3408" t="s">
        <v>6577</v>
      </c>
      <c r="F3408" t="s">
        <v>11235</v>
      </c>
      <c r="G3408" s="11"/>
      <c r="H3408" s="11"/>
    </row>
    <row r="3409" spans="1:8" x14ac:dyDescent="0.2">
      <c r="A3409" t="str">
        <f t="shared" si="54"/>
        <v>RXF05Gate 44 PGH, Gastroenterology</v>
      </c>
      <c r="B3409" t="s">
        <v>139</v>
      </c>
      <c r="C3409" t="s">
        <v>11203</v>
      </c>
      <c r="D3409" t="s">
        <v>6576</v>
      </c>
      <c r="E3409" t="s">
        <v>6577</v>
      </c>
      <c r="F3409" t="s">
        <v>11236</v>
      </c>
      <c r="G3409" s="11"/>
      <c r="H3409" s="11"/>
    </row>
    <row r="3410" spans="1:8" x14ac:dyDescent="0.2">
      <c r="A3410" t="str">
        <f t="shared" si="54"/>
        <v>RXF05Gate 45a PGH, Respiratory</v>
      </c>
      <c r="B3410" t="s">
        <v>139</v>
      </c>
      <c r="C3410" t="s">
        <v>11203</v>
      </c>
      <c r="D3410" t="s">
        <v>6576</v>
      </c>
      <c r="E3410" t="s">
        <v>6577</v>
      </c>
      <c r="F3410" t="s">
        <v>11237</v>
      </c>
      <c r="G3410" s="11"/>
      <c r="H3410" s="11"/>
    </row>
    <row r="3411" spans="1:8" x14ac:dyDescent="0.2">
      <c r="A3411" t="str">
        <f t="shared" si="54"/>
        <v>RXF05Gate 45b PGH, Respiratory</v>
      </c>
      <c r="B3411" t="s">
        <v>139</v>
      </c>
      <c r="C3411" t="s">
        <v>11203</v>
      </c>
      <c r="D3411" t="s">
        <v>6576</v>
      </c>
      <c r="E3411" t="s">
        <v>6577</v>
      </c>
      <c r="F3411" t="s">
        <v>11238</v>
      </c>
      <c r="G3411" s="11"/>
      <c r="H3411" s="11"/>
    </row>
    <row r="3412" spans="1:8" x14ac:dyDescent="0.2">
      <c r="A3412" t="str">
        <f t="shared" si="54"/>
        <v>RXF05Gate 46 Childrens Ward</v>
      </c>
      <c r="B3412" t="s">
        <v>139</v>
      </c>
      <c r="C3412" t="s">
        <v>11203</v>
      </c>
      <c r="D3412" t="s">
        <v>6576</v>
      </c>
      <c r="E3412" t="s">
        <v>6577</v>
      </c>
      <c r="F3412" t="s">
        <v>11239</v>
      </c>
      <c r="G3412" s="11"/>
      <c r="H3412" s="11"/>
    </row>
    <row r="3413" spans="1:8" x14ac:dyDescent="0.2">
      <c r="A3413" t="str">
        <f t="shared" si="54"/>
        <v>RXF05Gate 46 Paediatric Burns</v>
      </c>
      <c r="B3413" t="s">
        <v>139</v>
      </c>
      <c r="C3413" t="s">
        <v>11203</v>
      </c>
      <c r="D3413" t="s">
        <v>6576</v>
      </c>
      <c r="E3413" t="s">
        <v>6577</v>
      </c>
      <c r="F3413" t="s">
        <v>11240</v>
      </c>
      <c r="G3413" s="11"/>
      <c r="H3413" s="11"/>
    </row>
    <row r="3414" spans="1:8" x14ac:dyDescent="0.2">
      <c r="A3414" t="str">
        <f t="shared" si="54"/>
        <v>RXF05Gate 46a Gastro</v>
      </c>
      <c r="B3414" t="s">
        <v>139</v>
      </c>
      <c r="C3414" t="s">
        <v>11203</v>
      </c>
      <c r="D3414" t="s">
        <v>6576</v>
      </c>
      <c r="E3414" t="s">
        <v>6577</v>
      </c>
      <c r="F3414" t="s">
        <v>11241</v>
      </c>
      <c r="G3414" s="11"/>
      <c r="H3414" s="11"/>
    </row>
    <row r="3415" spans="1:8" x14ac:dyDescent="0.2">
      <c r="A3415" t="str">
        <f t="shared" si="54"/>
        <v>RXF05Gate A1 Medical Step Down</v>
      </c>
      <c r="B3415" t="s">
        <v>139</v>
      </c>
      <c r="C3415" t="s">
        <v>11203</v>
      </c>
      <c r="D3415" t="s">
        <v>6576</v>
      </c>
      <c r="E3415" t="s">
        <v>6577</v>
      </c>
      <c r="F3415" t="s">
        <v>11242</v>
      </c>
      <c r="G3415" s="11"/>
      <c r="H3415" s="11"/>
    </row>
    <row r="3416" spans="1:8" x14ac:dyDescent="0.2">
      <c r="A3416" t="str">
        <f t="shared" si="54"/>
        <v>RXF05Gate A2 PGH &amp; HASU Stroke &amp; Neurology</v>
      </c>
      <c r="B3416" t="s">
        <v>139</v>
      </c>
      <c r="C3416" t="s">
        <v>11203</v>
      </c>
      <c r="D3416" t="s">
        <v>6576</v>
      </c>
      <c r="E3416" t="s">
        <v>6577</v>
      </c>
      <c r="F3416" t="s">
        <v>11243</v>
      </c>
      <c r="G3416" s="11"/>
      <c r="H3416" s="11"/>
    </row>
    <row r="3417" spans="1:8" x14ac:dyDescent="0.2">
      <c r="A3417" t="str">
        <f t="shared" si="54"/>
        <v>RXF05Gate A4 PGH, Spinal Injuries</v>
      </c>
      <c r="B3417" t="s">
        <v>139</v>
      </c>
      <c r="C3417" t="s">
        <v>11203</v>
      </c>
      <c r="D3417" t="s">
        <v>6576</v>
      </c>
      <c r="E3417" t="s">
        <v>6577</v>
      </c>
      <c r="F3417" t="s">
        <v>11244</v>
      </c>
      <c r="G3417" s="11"/>
      <c r="H3417" s="11"/>
    </row>
    <row r="3418" spans="1:8" x14ac:dyDescent="0.2">
      <c r="A3418" t="str">
        <f t="shared" si="54"/>
        <v>RXF05Neo Natal Unit Trustwide</v>
      </c>
      <c r="B3418" t="s">
        <v>139</v>
      </c>
      <c r="C3418" t="s">
        <v>11203</v>
      </c>
      <c r="D3418" t="s">
        <v>6576</v>
      </c>
      <c r="E3418" t="s">
        <v>6577</v>
      </c>
      <c r="F3418" t="s">
        <v>11245</v>
      </c>
      <c r="G3418" s="11"/>
      <c r="H3418" s="11"/>
    </row>
    <row r="3419" spans="1:8" x14ac:dyDescent="0.2">
      <c r="A3419" t="str">
        <f t="shared" si="54"/>
        <v>RXF05Pinderfields Birth Centre, PGH</v>
      </c>
      <c r="B3419" t="s">
        <v>139</v>
      </c>
      <c r="C3419" t="s">
        <v>11203</v>
      </c>
      <c r="D3419" t="s">
        <v>6576</v>
      </c>
      <c r="E3419" t="s">
        <v>6577</v>
      </c>
      <c r="F3419" t="s">
        <v>11246</v>
      </c>
      <c r="G3419" s="11"/>
      <c r="H3419" s="11"/>
    </row>
    <row r="3420" spans="1:8" x14ac:dyDescent="0.2">
      <c r="A3420" t="str">
        <f t="shared" si="54"/>
        <v>RXF05Wakefield Intermediate Care Unit</v>
      </c>
      <c r="B3420" t="s">
        <v>139</v>
      </c>
      <c r="C3420" t="s">
        <v>11203</v>
      </c>
      <c r="D3420" t="s">
        <v>6576</v>
      </c>
      <c r="E3420" t="s">
        <v>6577</v>
      </c>
      <c r="F3420" t="s">
        <v>11247</v>
      </c>
      <c r="G3420" s="11"/>
      <c r="H3420" s="11"/>
    </row>
    <row r="3421" spans="1:8" x14ac:dyDescent="0.2">
      <c r="A3421" t="str">
        <f t="shared" si="54"/>
        <v>RXF03Elective Orthopaedic Suite PGI</v>
      </c>
      <c r="B3421" t="s">
        <v>139</v>
      </c>
      <c r="C3421" t="s">
        <v>11203</v>
      </c>
      <c r="D3421" t="s">
        <v>6578</v>
      </c>
      <c r="E3421" t="s">
        <v>1574</v>
      </c>
      <c r="F3421" t="s">
        <v>11248</v>
      </c>
      <c r="G3421" s="11"/>
      <c r="H3421" s="11"/>
    </row>
    <row r="3422" spans="1:8" x14ac:dyDescent="0.2">
      <c r="A3422" t="str">
        <f t="shared" si="54"/>
        <v>RXF03Friarwood Birth Centre</v>
      </c>
      <c r="B3422" t="s">
        <v>139</v>
      </c>
      <c r="C3422" t="s">
        <v>11203</v>
      </c>
      <c r="D3422" t="s">
        <v>6578</v>
      </c>
      <c r="E3422" t="s">
        <v>1574</v>
      </c>
      <c r="F3422" t="s">
        <v>11249</v>
      </c>
      <c r="G3422" s="11"/>
      <c r="H3422" s="11"/>
    </row>
    <row r="3423" spans="1:8" x14ac:dyDescent="0.2">
      <c r="A3423" t="str">
        <f t="shared" si="54"/>
        <v>RXF03Medical &amp; Stroke Rehab Unit, PGI</v>
      </c>
      <c r="B3423" t="s">
        <v>139</v>
      </c>
      <c r="C3423" t="s">
        <v>11203</v>
      </c>
      <c r="D3423" t="s">
        <v>6578</v>
      </c>
      <c r="E3423" t="s">
        <v>1574</v>
      </c>
      <c r="F3423" t="s">
        <v>11250</v>
      </c>
      <c r="G3423" s="11"/>
      <c r="H3423" s="11"/>
    </row>
    <row r="3424" spans="1:8" x14ac:dyDescent="0.2">
      <c r="A3424" t="str">
        <f t="shared" si="54"/>
        <v>RREV3Broadfield</v>
      </c>
      <c r="B3424" t="s">
        <v>140</v>
      </c>
      <c r="C3424" t="s">
        <v>11251</v>
      </c>
      <c r="D3424" t="s">
        <v>3181</v>
      </c>
      <c r="E3424" t="s">
        <v>3182</v>
      </c>
      <c r="F3424" t="s">
        <v>11252</v>
      </c>
      <c r="G3424" s="11"/>
      <c r="H3424" s="11"/>
    </row>
    <row r="3425" spans="1:8" x14ac:dyDescent="0.2">
      <c r="A3425" t="str">
        <f t="shared" si="54"/>
        <v>RREV3Chatterley</v>
      </c>
      <c r="B3425" t="s">
        <v>140</v>
      </c>
      <c r="C3425" t="s">
        <v>11251</v>
      </c>
      <c r="D3425" t="s">
        <v>3181</v>
      </c>
      <c r="E3425" t="s">
        <v>3182</v>
      </c>
      <c r="F3425" t="s">
        <v>11253</v>
      </c>
      <c r="G3425" s="11"/>
      <c r="H3425" s="11"/>
    </row>
    <row r="3426" spans="1:8" x14ac:dyDescent="0.2">
      <c r="A3426" t="str">
        <f t="shared" si="54"/>
        <v>RREV3Grange</v>
      </c>
      <c r="B3426" t="s">
        <v>140</v>
      </c>
      <c r="C3426" t="s">
        <v>11251</v>
      </c>
      <c r="D3426" t="s">
        <v>3181</v>
      </c>
      <c r="E3426" t="s">
        <v>3182</v>
      </c>
      <c r="F3426" t="s">
        <v>11254</v>
      </c>
      <c r="G3426" s="11"/>
      <c r="H3426" s="11"/>
    </row>
    <row r="3427" spans="1:8" x14ac:dyDescent="0.2">
      <c r="A3427" t="str">
        <f t="shared" si="54"/>
        <v>RREV3Jackfield</v>
      </c>
      <c r="B3427" t="s">
        <v>140</v>
      </c>
      <c r="C3427" t="s">
        <v>11251</v>
      </c>
      <c r="D3427" t="s">
        <v>3181</v>
      </c>
      <c r="E3427" t="s">
        <v>3182</v>
      </c>
      <c r="F3427" t="s">
        <v>11255</v>
      </c>
      <c r="G3427" s="11"/>
      <c r="H3427" s="11"/>
    </row>
    <row r="3428" spans="1:8" x14ac:dyDescent="0.2">
      <c r="A3428" t="str">
        <f t="shared" si="54"/>
        <v>RREV3Scotia</v>
      </c>
      <c r="B3428" t="s">
        <v>140</v>
      </c>
      <c r="C3428" t="s">
        <v>11251</v>
      </c>
      <c r="D3428" t="s">
        <v>3181</v>
      </c>
      <c r="E3428" t="s">
        <v>3182</v>
      </c>
      <c r="F3428" t="s">
        <v>11256</v>
      </c>
      <c r="G3428" s="11"/>
      <c r="H3428" s="11"/>
    </row>
    <row r="3429" spans="1:8" x14ac:dyDescent="0.2">
      <c r="A3429" t="str">
        <f t="shared" si="54"/>
        <v>RREV3Sneyd</v>
      </c>
      <c r="B3429" t="s">
        <v>140</v>
      </c>
      <c r="C3429" t="s">
        <v>11251</v>
      </c>
      <c r="D3429" t="s">
        <v>3181</v>
      </c>
      <c r="E3429" t="s">
        <v>3182</v>
      </c>
      <c r="F3429" t="s">
        <v>11257</v>
      </c>
      <c r="G3429" s="11"/>
      <c r="H3429" s="11"/>
    </row>
    <row r="3430" spans="1:8" x14ac:dyDescent="0.2">
      <c r="A3430" t="str">
        <f t="shared" si="54"/>
        <v>RRE11Ashley House</v>
      </c>
      <c r="B3430" t="s">
        <v>140</v>
      </c>
      <c r="C3430" t="s">
        <v>11251</v>
      </c>
      <c r="D3430" t="s">
        <v>3205</v>
      </c>
      <c r="E3430" t="s">
        <v>3206</v>
      </c>
      <c r="F3430" t="s">
        <v>10885</v>
      </c>
      <c r="G3430" s="11"/>
      <c r="H3430" s="11"/>
    </row>
    <row r="3431" spans="1:8" x14ac:dyDescent="0.2">
      <c r="A3431" t="str">
        <f t="shared" si="54"/>
        <v>RRE11Baswich</v>
      </c>
      <c r="B3431" t="s">
        <v>140</v>
      </c>
      <c r="C3431" t="s">
        <v>11251</v>
      </c>
      <c r="D3431" t="s">
        <v>3205</v>
      </c>
      <c r="E3431" t="s">
        <v>3206</v>
      </c>
      <c r="F3431" t="s">
        <v>11258</v>
      </c>
      <c r="G3431" s="11"/>
      <c r="H3431" s="11"/>
    </row>
    <row r="3432" spans="1:8" x14ac:dyDescent="0.2">
      <c r="A3432" t="str">
        <f t="shared" si="54"/>
        <v>RRE11Brockington</v>
      </c>
      <c r="B3432" t="s">
        <v>140</v>
      </c>
      <c r="C3432" t="s">
        <v>11251</v>
      </c>
      <c r="D3432" t="s">
        <v>3205</v>
      </c>
      <c r="E3432" t="s">
        <v>3206</v>
      </c>
      <c r="F3432" t="s">
        <v>11259</v>
      </c>
      <c r="G3432" s="11"/>
      <c r="H3432" s="11"/>
    </row>
    <row r="3433" spans="1:8" x14ac:dyDescent="0.2">
      <c r="A3433" t="str">
        <f t="shared" si="54"/>
        <v>RRE11Brocton</v>
      </c>
      <c r="B3433" t="s">
        <v>140</v>
      </c>
      <c r="C3433" t="s">
        <v>11251</v>
      </c>
      <c r="D3433" t="s">
        <v>3205</v>
      </c>
      <c r="E3433" t="s">
        <v>3206</v>
      </c>
      <c r="F3433" t="s">
        <v>11260</v>
      </c>
      <c r="G3433" s="11"/>
      <c r="H3433" s="11"/>
    </row>
    <row r="3434" spans="1:8" x14ac:dyDescent="0.2">
      <c r="A3434" t="str">
        <f t="shared" si="54"/>
        <v>RRE11Bromley</v>
      </c>
      <c r="B3434" t="s">
        <v>140</v>
      </c>
      <c r="C3434" t="s">
        <v>11251</v>
      </c>
      <c r="D3434" t="s">
        <v>3205</v>
      </c>
      <c r="E3434" t="s">
        <v>3206</v>
      </c>
      <c r="F3434" t="s">
        <v>11261</v>
      </c>
      <c r="G3434" s="11"/>
      <c r="H3434" s="12"/>
    </row>
    <row r="3435" spans="1:8" x14ac:dyDescent="0.2">
      <c r="A3435" t="str">
        <f t="shared" si="54"/>
        <v>RRE11Chebsey House</v>
      </c>
      <c r="B3435" t="s">
        <v>140</v>
      </c>
      <c r="C3435" t="s">
        <v>11251</v>
      </c>
      <c r="D3435" t="s">
        <v>3205</v>
      </c>
      <c r="E3435" t="s">
        <v>3206</v>
      </c>
      <c r="F3435" t="s">
        <v>11262</v>
      </c>
      <c r="G3435" s="11"/>
      <c r="H3435" s="12"/>
    </row>
    <row r="3436" spans="1:8" x14ac:dyDescent="0.2">
      <c r="A3436" t="str">
        <f t="shared" si="54"/>
        <v>RRE11Ellesmere House</v>
      </c>
      <c r="B3436" t="s">
        <v>140</v>
      </c>
      <c r="C3436" t="s">
        <v>11251</v>
      </c>
      <c r="D3436" t="s">
        <v>3205</v>
      </c>
      <c r="E3436" t="s">
        <v>3206</v>
      </c>
      <c r="F3436" t="s">
        <v>11263</v>
      </c>
      <c r="G3436" s="11"/>
      <c r="H3436" s="12"/>
    </row>
    <row r="3437" spans="1:8" x14ac:dyDescent="0.2">
      <c r="A3437" t="str">
        <f t="shared" ref="A3437:A3500" si="55">CONCATENATE(D3437,F3437)</f>
        <v>RRE11Kinver</v>
      </c>
      <c r="B3437" t="s">
        <v>140</v>
      </c>
      <c r="C3437" t="s">
        <v>11251</v>
      </c>
      <c r="D3437" t="s">
        <v>3205</v>
      </c>
      <c r="E3437" t="s">
        <v>3206</v>
      </c>
      <c r="F3437" t="s">
        <v>9484</v>
      </c>
      <c r="G3437" s="11"/>
      <c r="H3437" s="12"/>
    </row>
    <row r="3438" spans="1:8" x14ac:dyDescent="0.2">
      <c r="A3438" t="str">
        <f t="shared" si="55"/>
        <v>RRE11Milford</v>
      </c>
      <c r="B3438" t="s">
        <v>140</v>
      </c>
      <c r="C3438" t="s">
        <v>11251</v>
      </c>
      <c r="D3438" t="s">
        <v>3205</v>
      </c>
      <c r="E3438" t="s">
        <v>3206</v>
      </c>
      <c r="F3438" t="s">
        <v>11264</v>
      </c>
      <c r="G3438" s="11"/>
      <c r="H3438" s="12"/>
    </row>
    <row r="3439" spans="1:8" x14ac:dyDescent="0.2">
      <c r="A3439" t="str">
        <f t="shared" si="55"/>
        <v>RRE11Newport House</v>
      </c>
      <c r="B3439" t="s">
        <v>140</v>
      </c>
      <c r="C3439" t="s">
        <v>11251</v>
      </c>
      <c r="D3439" t="s">
        <v>3205</v>
      </c>
      <c r="E3439" t="s">
        <v>3206</v>
      </c>
      <c r="F3439" t="s">
        <v>11265</v>
      </c>
      <c r="G3439" s="11"/>
      <c r="H3439" s="12"/>
    </row>
    <row r="3440" spans="1:8" x14ac:dyDescent="0.2">
      <c r="A3440" t="str">
        <f t="shared" si="55"/>
        <v>RRE11Norbury</v>
      </c>
      <c r="B3440" t="s">
        <v>140</v>
      </c>
      <c r="C3440" t="s">
        <v>11251</v>
      </c>
      <c r="D3440" t="s">
        <v>3205</v>
      </c>
      <c r="E3440" t="s">
        <v>3206</v>
      </c>
      <c r="F3440" t="s">
        <v>11266</v>
      </c>
      <c r="G3440" s="11"/>
      <c r="H3440" s="12"/>
    </row>
    <row r="3441" spans="1:8" x14ac:dyDescent="0.2">
      <c r="A3441" t="str">
        <f t="shared" si="55"/>
        <v>RRE11Norton House</v>
      </c>
      <c r="B3441" t="s">
        <v>140</v>
      </c>
      <c r="C3441" t="s">
        <v>11251</v>
      </c>
      <c r="D3441" t="s">
        <v>3205</v>
      </c>
      <c r="E3441" t="s">
        <v>3206</v>
      </c>
      <c r="F3441" t="s">
        <v>11267</v>
      </c>
      <c r="G3441" s="11"/>
      <c r="H3441" s="12"/>
    </row>
    <row r="3442" spans="1:8" x14ac:dyDescent="0.2">
      <c r="A3442" t="str">
        <f t="shared" si="55"/>
        <v>RRE11Radford House</v>
      </c>
      <c r="B3442" t="s">
        <v>140</v>
      </c>
      <c r="C3442" t="s">
        <v>11251</v>
      </c>
      <c r="D3442" t="s">
        <v>3205</v>
      </c>
      <c r="E3442" t="s">
        <v>3206</v>
      </c>
      <c r="F3442" t="s">
        <v>11268</v>
      </c>
      <c r="G3442" s="11"/>
      <c r="H3442" s="12"/>
    </row>
    <row r="3443" spans="1:8" x14ac:dyDescent="0.2">
      <c r="A3443" t="str">
        <f t="shared" si="55"/>
        <v>RRERSBirch</v>
      </c>
      <c r="B3443" t="s">
        <v>140</v>
      </c>
      <c r="C3443" t="s">
        <v>11251</v>
      </c>
      <c r="D3443" t="s">
        <v>3229</v>
      </c>
      <c r="E3443" t="s">
        <v>3230</v>
      </c>
      <c r="F3443" t="s">
        <v>11269</v>
      </c>
      <c r="G3443" s="11"/>
      <c r="H3443" s="12"/>
    </row>
    <row r="3444" spans="1:8" x14ac:dyDescent="0.2">
      <c r="A3444" t="str">
        <f t="shared" si="55"/>
        <v>RRERSHolly</v>
      </c>
      <c r="B3444" t="s">
        <v>140</v>
      </c>
      <c r="C3444" t="s">
        <v>11251</v>
      </c>
      <c r="D3444" t="s">
        <v>3229</v>
      </c>
      <c r="E3444" t="s">
        <v>3230</v>
      </c>
      <c r="F3444" t="s">
        <v>8397</v>
      </c>
      <c r="G3444" s="11"/>
      <c r="H3444" s="12"/>
    </row>
    <row r="3445" spans="1:8" x14ac:dyDescent="0.2">
      <c r="A3445" t="str">
        <f t="shared" si="55"/>
        <v>RRERSLaurel</v>
      </c>
      <c r="B3445" t="s">
        <v>140</v>
      </c>
      <c r="C3445" t="s">
        <v>11251</v>
      </c>
      <c r="D3445" t="s">
        <v>3229</v>
      </c>
      <c r="E3445" t="s">
        <v>3230</v>
      </c>
      <c r="F3445" t="s">
        <v>8707</v>
      </c>
      <c r="G3445" s="11"/>
      <c r="H3445" s="12"/>
    </row>
    <row r="3446" spans="1:8" x14ac:dyDescent="0.2">
      <c r="A3446" t="str">
        <f t="shared" si="55"/>
        <v>RRERSOak</v>
      </c>
      <c r="B3446" t="s">
        <v>140</v>
      </c>
      <c r="C3446" t="s">
        <v>11251</v>
      </c>
      <c r="D3446" t="s">
        <v>3229</v>
      </c>
      <c r="E3446" t="s">
        <v>3230</v>
      </c>
      <c r="F3446" t="s">
        <v>9205</v>
      </c>
      <c r="G3446" s="11"/>
      <c r="H3446" s="12"/>
    </row>
    <row r="3447" spans="1:8" x14ac:dyDescent="0.2">
      <c r="A3447" t="str">
        <f t="shared" si="55"/>
        <v>RRERSPine</v>
      </c>
      <c r="B3447" t="s">
        <v>140</v>
      </c>
      <c r="C3447" t="s">
        <v>11251</v>
      </c>
      <c r="D3447" t="s">
        <v>3229</v>
      </c>
      <c r="E3447" t="s">
        <v>3230</v>
      </c>
      <c r="F3447" t="s">
        <v>11270</v>
      </c>
      <c r="G3447" s="11"/>
      <c r="H3447" s="12"/>
    </row>
    <row r="3448" spans="1:8" x14ac:dyDescent="0.2">
      <c r="A3448" t="str">
        <f t="shared" si="55"/>
        <v>RRERSWillow</v>
      </c>
      <c r="B3448" t="s">
        <v>140</v>
      </c>
      <c r="C3448" t="s">
        <v>11251</v>
      </c>
      <c r="D3448" t="s">
        <v>3229</v>
      </c>
      <c r="E3448" t="s">
        <v>3230</v>
      </c>
      <c r="F3448" t="s">
        <v>9206</v>
      </c>
      <c r="G3448" s="11"/>
      <c r="H3448" s="12"/>
    </row>
    <row r="3449" spans="1:8" x14ac:dyDescent="0.2">
      <c r="A3449" t="str">
        <f t="shared" si="55"/>
        <v>RRERSYew</v>
      </c>
      <c r="B3449" t="s">
        <v>140</v>
      </c>
      <c r="C3449" t="s">
        <v>11251</v>
      </c>
      <c r="D3449" t="s">
        <v>3229</v>
      </c>
      <c r="E3449" t="s">
        <v>3230</v>
      </c>
      <c r="F3449" t="s">
        <v>11271</v>
      </c>
      <c r="G3449" s="11"/>
      <c r="H3449" s="12"/>
    </row>
    <row r="3450" spans="1:8" x14ac:dyDescent="0.2">
      <c r="A3450" t="str">
        <f t="shared" si="55"/>
        <v>RD816A &amp; E</v>
      </c>
      <c r="B3450" t="s">
        <v>141</v>
      </c>
      <c r="C3450" t="s">
        <v>11272</v>
      </c>
      <c r="D3450" t="s">
        <v>1127</v>
      </c>
      <c r="E3450" t="s">
        <v>1128</v>
      </c>
      <c r="F3450" t="s">
        <v>11273</v>
      </c>
      <c r="G3450" s="11"/>
      <c r="H3450" s="12"/>
    </row>
    <row r="3451" spans="1:8" x14ac:dyDescent="0.2">
      <c r="A3451" t="str">
        <f t="shared" si="55"/>
        <v>RD816AMU</v>
      </c>
      <c r="B3451" t="s">
        <v>141</v>
      </c>
      <c r="C3451" t="s">
        <v>11272</v>
      </c>
      <c r="D3451" t="s">
        <v>1127</v>
      </c>
      <c r="E3451" t="s">
        <v>1128</v>
      </c>
      <c r="F3451" t="s">
        <v>8388</v>
      </c>
      <c r="G3451" s="11"/>
      <c r="H3451" s="12"/>
    </row>
    <row r="3452" spans="1:8" x14ac:dyDescent="0.2">
      <c r="A3452" t="str">
        <f t="shared" si="55"/>
        <v>RD816DOCC</v>
      </c>
      <c r="B3452" t="s">
        <v>141</v>
      </c>
      <c r="C3452" t="s">
        <v>11272</v>
      </c>
      <c r="D3452" t="s">
        <v>1127</v>
      </c>
      <c r="E3452" t="s">
        <v>1128</v>
      </c>
      <c r="F3452" t="s">
        <v>11274</v>
      </c>
      <c r="G3452" s="11"/>
      <c r="H3452" s="12"/>
    </row>
    <row r="3453" spans="1:8" x14ac:dyDescent="0.2">
      <c r="A3453" t="str">
        <f t="shared" si="55"/>
        <v>RD816MAU 2</v>
      </c>
      <c r="B3453" t="s">
        <v>141</v>
      </c>
      <c r="C3453" t="s">
        <v>11272</v>
      </c>
      <c r="D3453" t="s">
        <v>1127</v>
      </c>
      <c r="E3453" t="s">
        <v>1128</v>
      </c>
      <c r="F3453" t="s">
        <v>11275</v>
      </c>
      <c r="G3453" s="11"/>
      <c r="H3453" s="12"/>
    </row>
    <row r="3454" spans="1:8" x14ac:dyDescent="0.2">
      <c r="A3454" t="str">
        <f t="shared" si="55"/>
        <v>RD816NNU</v>
      </c>
      <c r="B3454" t="s">
        <v>141</v>
      </c>
      <c r="C3454" t="s">
        <v>11272</v>
      </c>
      <c r="D3454" t="s">
        <v>1127</v>
      </c>
      <c r="E3454" t="s">
        <v>1128</v>
      </c>
      <c r="F3454" t="s">
        <v>9184</v>
      </c>
      <c r="G3454" s="11"/>
      <c r="H3454" s="12"/>
    </row>
    <row r="3455" spans="1:8" x14ac:dyDescent="0.2">
      <c r="A3455" t="str">
        <f t="shared" si="55"/>
        <v>RD816Phoenix Unit</v>
      </c>
      <c r="B3455" t="s">
        <v>141</v>
      </c>
      <c r="C3455" t="s">
        <v>11272</v>
      </c>
      <c r="D3455" t="s">
        <v>1127</v>
      </c>
      <c r="E3455" t="s">
        <v>1128</v>
      </c>
      <c r="F3455" t="s">
        <v>11276</v>
      </c>
      <c r="G3455" s="11"/>
      <c r="H3455" s="12"/>
    </row>
    <row r="3456" spans="1:8" x14ac:dyDescent="0.2">
      <c r="A3456" t="str">
        <f t="shared" si="55"/>
        <v>RD816Ward 10</v>
      </c>
      <c r="B3456" t="s">
        <v>141</v>
      </c>
      <c r="C3456" t="s">
        <v>11272</v>
      </c>
      <c r="D3456" t="s">
        <v>1127</v>
      </c>
      <c r="E3456" t="s">
        <v>1128</v>
      </c>
      <c r="F3456" t="s">
        <v>8361</v>
      </c>
      <c r="G3456" s="11"/>
      <c r="H3456" s="12"/>
    </row>
    <row r="3457" spans="1:8" x14ac:dyDescent="0.2">
      <c r="A3457" t="str">
        <f t="shared" si="55"/>
        <v>RD816Ward 15</v>
      </c>
      <c r="B3457" t="s">
        <v>141</v>
      </c>
      <c r="C3457" t="s">
        <v>11272</v>
      </c>
      <c r="D3457" t="s">
        <v>1127</v>
      </c>
      <c r="E3457" t="s">
        <v>1128</v>
      </c>
      <c r="F3457" t="s">
        <v>8364</v>
      </c>
      <c r="G3457" s="11"/>
      <c r="H3457" s="12"/>
    </row>
    <row r="3458" spans="1:8" x14ac:dyDescent="0.2">
      <c r="A3458" t="str">
        <f t="shared" si="55"/>
        <v>RD816Ward 16</v>
      </c>
      <c r="B3458" t="s">
        <v>141</v>
      </c>
      <c r="C3458" t="s">
        <v>11272</v>
      </c>
      <c r="D3458" t="s">
        <v>1127</v>
      </c>
      <c r="E3458" t="s">
        <v>1128</v>
      </c>
      <c r="F3458" t="s">
        <v>8365</v>
      </c>
      <c r="G3458" s="11"/>
      <c r="H3458" s="12"/>
    </row>
    <row r="3459" spans="1:8" x14ac:dyDescent="0.2">
      <c r="A3459" t="str">
        <f t="shared" si="55"/>
        <v>RD816Ward 17</v>
      </c>
      <c r="B3459" t="s">
        <v>141</v>
      </c>
      <c r="C3459" t="s">
        <v>11272</v>
      </c>
      <c r="D3459" t="s">
        <v>1127</v>
      </c>
      <c r="E3459" t="s">
        <v>1128</v>
      </c>
      <c r="F3459" t="s">
        <v>8366</v>
      </c>
      <c r="G3459" s="11"/>
      <c r="H3459" s="12"/>
    </row>
    <row r="3460" spans="1:8" x14ac:dyDescent="0.2">
      <c r="A3460" t="str">
        <f t="shared" si="55"/>
        <v>RD816Ward 18</v>
      </c>
      <c r="B3460" t="s">
        <v>141</v>
      </c>
      <c r="C3460" t="s">
        <v>11272</v>
      </c>
      <c r="D3460" t="s">
        <v>1127</v>
      </c>
      <c r="E3460" t="s">
        <v>1128</v>
      </c>
      <c r="F3460" t="s">
        <v>8367</v>
      </c>
      <c r="G3460" s="11"/>
      <c r="H3460" s="12"/>
    </row>
    <row r="3461" spans="1:8" x14ac:dyDescent="0.2">
      <c r="A3461" t="str">
        <f t="shared" si="55"/>
        <v>RD816Ward 19</v>
      </c>
      <c r="B3461" t="s">
        <v>141</v>
      </c>
      <c r="C3461" t="s">
        <v>11272</v>
      </c>
      <c r="D3461" t="s">
        <v>1127</v>
      </c>
      <c r="E3461" t="s">
        <v>1128</v>
      </c>
      <c r="F3461" t="s">
        <v>8368</v>
      </c>
      <c r="G3461" s="11"/>
      <c r="H3461" s="12"/>
    </row>
    <row r="3462" spans="1:8" x14ac:dyDescent="0.2">
      <c r="A3462" t="str">
        <f t="shared" si="55"/>
        <v>RD816Ward 20</v>
      </c>
      <c r="B3462" t="s">
        <v>141</v>
      </c>
      <c r="C3462" t="s">
        <v>11272</v>
      </c>
      <c r="D3462" t="s">
        <v>1127</v>
      </c>
      <c r="E3462" t="s">
        <v>1128</v>
      </c>
      <c r="F3462" t="s">
        <v>8837</v>
      </c>
      <c r="G3462" s="11"/>
      <c r="H3462" s="12"/>
    </row>
    <row r="3463" spans="1:8" x14ac:dyDescent="0.2">
      <c r="A3463" t="str">
        <f t="shared" si="55"/>
        <v>RD816Ward 21</v>
      </c>
      <c r="B3463" t="s">
        <v>141</v>
      </c>
      <c r="C3463" t="s">
        <v>11272</v>
      </c>
      <c r="D3463" t="s">
        <v>1127</v>
      </c>
      <c r="E3463" t="s">
        <v>1128</v>
      </c>
      <c r="F3463" t="s">
        <v>8369</v>
      </c>
      <c r="G3463" s="11"/>
      <c r="H3463" s="12"/>
    </row>
    <row r="3464" spans="1:8" x14ac:dyDescent="0.2">
      <c r="A3464" t="str">
        <f t="shared" si="55"/>
        <v>RD816Ward 22</v>
      </c>
      <c r="B3464" t="s">
        <v>141</v>
      </c>
      <c r="C3464" t="s">
        <v>11272</v>
      </c>
      <c r="D3464" t="s">
        <v>1127</v>
      </c>
      <c r="E3464" t="s">
        <v>1128</v>
      </c>
      <c r="F3464" t="s">
        <v>10928</v>
      </c>
      <c r="G3464" s="11"/>
      <c r="H3464" s="12"/>
    </row>
    <row r="3465" spans="1:8" x14ac:dyDescent="0.2">
      <c r="A3465" t="str">
        <f t="shared" si="55"/>
        <v>RD816Ward 23</v>
      </c>
      <c r="B3465" t="s">
        <v>141</v>
      </c>
      <c r="C3465" t="s">
        <v>11272</v>
      </c>
      <c r="D3465" t="s">
        <v>1127</v>
      </c>
      <c r="E3465" t="s">
        <v>1128</v>
      </c>
      <c r="F3465" t="s">
        <v>8778</v>
      </c>
      <c r="G3465" s="11"/>
      <c r="H3465" s="12"/>
    </row>
    <row r="3466" spans="1:8" x14ac:dyDescent="0.2">
      <c r="A3466" t="str">
        <f t="shared" si="55"/>
        <v>RD816Ward 24</v>
      </c>
      <c r="B3466" t="s">
        <v>141</v>
      </c>
      <c r="C3466" t="s">
        <v>11272</v>
      </c>
      <c r="D3466" t="s">
        <v>1127</v>
      </c>
      <c r="E3466" t="s">
        <v>1128</v>
      </c>
      <c r="F3466" t="s">
        <v>8512</v>
      </c>
      <c r="G3466" s="11"/>
      <c r="H3466" s="12"/>
    </row>
    <row r="3467" spans="1:8" x14ac:dyDescent="0.2">
      <c r="A3467" t="str">
        <f t="shared" si="55"/>
        <v>RD816Ward 3</v>
      </c>
      <c r="B3467" t="s">
        <v>141</v>
      </c>
      <c r="C3467" t="s">
        <v>11272</v>
      </c>
      <c r="D3467" t="s">
        <v>1127</v>
      </c>
      <c r="E3467" t="s">
        <v>1128</v>
      </c>
      <c r="F3467" t="s">
        <v>8753</v>
      </c>
      <c r="G3467" s="11"/>
      <c r="H3467" s="12"/>
    </row>
    <row r="3468" spans="1:8" x14ac:dyDescent="0.2">
      <c r="A3468" t="str">
        <f t="shared" si="55"/>
        <v>RD816Ward 5</v>
      </c>
      <c r="B3468" t="s">
        <v>141</v>
      </c>
      <c r="C3468" t="s">
        <v>11272</v>
      </c>
      <c r="D3468" t="s">
        <v>1127</v>
      </c>
      <c r="E3468" t="s">
        <v>1128</v>
      </c>
      <c r="F3468" t="s">
        <v>8747</v>
      </c>
      <c r="G3468" s="11"/>
      <c r="H3468" s="12"/>
    </row>
    <row r="3469" spans="1:8" x14ac:dyDescent="0.2">
      <c r="A3469" t="str">
        <f t="shared" si="55"/>
        <v>RD816Ward 7</v>
      </c>
      <c r="B3469" t="s">
        <v>141</v>
      </c>
      <c r="C3469" t="s">
        <v>11272</v>
      </c>
      <c r="D3469" t="s">
        <v>1127</v>
      </c>
      <c r="E3469" t="s">
        <v>1128</v>
      </c>
      <c r="F3469" t="s">
        <v>8785</v>
      </c>
      <c r="G3469" s="11"/>
      <c r="H3469" s="12"/>
    </row>
    <row r="3470" spans="1:8" x14ac:dyDescent="0.2">
      <c r="A3470" t="str">
        <f t="shared" si="55"/>
        <v>RD816Ward 8</v>
      </c>
      <c r="B3470" t="s">
        <v>141</v>
      </c>
      <c r="C3470" t="s">
        <v>11272</v>
      </c>
      <c r="D3470" t="s">
        <v>1127</v>
      </c>
      <c r="E3470" t="s">
        <v>1128</v>
      </c>
      <c r="F3470" t="s">
        <v>8748</v>
      </c>
      <c r="G3470" s="11"/>
      <c r="H3470" s="12"/>
    </row>
    <row r="3471" spans="1:8" x14ac:dyDescent="0.2">
      <c r="A3471" t="str">
        <f t="shared" si="55"/>
        <v>RD816Ward 9</v>
      </c>
      <c r="B3471" t="s">
        <v>141</v>
      </c>
      <c r="C3471" t="s">
        <v>11272</v>
      </c>
      <c r="D3471" t="s">
        <v>1127</v>
      </c>
      <c r="E3471" t="s">
        <v>1128</v>
      </c>
      <c r="F3471" t="s">
        <v>8749</v>
      </c>
      <c r="G3471" s="11"/>
      <c r="H3471" s="11"/>
    </row>
    <row r="3472" spans="1:8" x14ac:dyDescent="0.2">
      <c r="A3472" t="str">
        <f t="shared" si="55"/>
        <v>RP604Duke Elder Ward</v>
      </c>
      <c r="B3472" t="s">
        <v>142</v>
      </c>
      <c r="C3472" t="s">
        <v>11277</v>
      </c>
      <c r="D3472" t="s">
        <v>2763</v>
      </c>
      <c r="E3472" t="s">
        <v>2764</v>
      </c>
      <c r="F3472" t="s">
        <v>11278</v>
      </c>
      <c r="G3472" s="11"/>
      <c r="H3472" s="11"/>
    </row>
    <row r="3473" spans="1:8" x14ac:dyDescent="0.2">
      <c r="A3473" t="str">
        <f t="shared" si="55"/>
        <v>RP601Cumberlege Wing</v>
      </c>
      <c r="B3473" t="s">
        <v>142</v>
      </c>
      <c r="C3473" t="s">
        <v>11277</v>
      </c>
      <c r="D3473" t="s">
        <v>2767</v>
      </c>
      <c r="E3473" t="s">
        <v>2768</v>
      </c>
      <c r="F3473" t="s">
        <v>11279</v>
      </c>
      <c r="G3473" s="11"/>
      <c r="H3473" s="11"/>
    </row>
    <row r="3474" spans="1:8" x14ac:dyDescent="0.2">
      <c r="A3474" t="str">
        <f t="shared" si="55"/>
        <v>RP601Observation Unit</v>
      </c>
      <c r="B3474" t="s">
        <v>142</v>
      </c>
      <c r="C3474" t="s">
        <v>11277</v>
      </c>
      <c r="D3474" t="s">
        <v>2767</v>
      </c>
      <c r="E3474" t="s">
        <v>2768</v>
      </c>
      <c r="F3474" t="s">
        <v>11280</v>
      </c>
      <c r="G3474" s="11"/>
      <c r="H3474" s="11"/>
    </row>
    <row r="3475" spans="1:8" x14ac:dyDescent="0.2">
      <c r="A3475" t="str">
        <f t="shared" si="55"/>
        <v>RM102AMU H</v>
      </c>
      <c r="B3475" t="s">
        <v>143</v>
      </c>
      <c r="C3475" t="s">
        <v>11281</v>
      </c>
      <c r="D3475" t="s">
        <v>2375</v>
      </c>
      <c r="E3475" t="s">
        <v>2376</v>
      </c>
      <c r="F3475" t="s">
        <v>11282</v>
      </c>
      <c r="G3475" s="11"/>
      <c r="H3475" s="11"/>
    </row>
    <row r="3476" spans="1:8" x14ac:dyDescent="0.2">
      <c r="A3476" t="str">
        <f t="shared" si="55"/>
        <v>RM102AMU K</v>
      </c>
      <c r="B3476" t="s">
        <v>143</v>
      </c>
      <c r="C3476" t="s">
        <v>11281</v>
      </c>
      <c r="D3476" t="s">
        <v>2375</v>
      </c>
      <c r="E3476" t="s">
        <v>2376</v>
      </c>
      <c r="F3476" t="s">
        <v>11283</v>
      </c>
      <c r="G3476" s="11"/>
      <c r="H3476" s="11"/>
    </row>
    <row r="3477" spans="1:8" x14ac:dyDescent="0.2">
      <c r="A3477" t="str">
        <f t="shared" si="55"/>
        <v>RM102Blakeney Ward</v>
      </c>
      <c r="B3477" t="s">
        <v>143</v>
      </c>
      <c r="C3477" t="s">
        <v>11281</v>
      </c>
      <c r="D3477" t="s">
        <v>2375</v>
      </c>
      <c r="E3477" t="s">
        <v>2376</v>
      </c>
      <c r="F3477" t="s">
        <v>11284</v>
      </c>
      <c r="G3477" s="11"/>
      <c r="H3477" s="11"/>
    </row>
    <row r="3478" spans="1:8" x14ac:dyDescent="0.2">
      <c r="A3478" t="str">
        <f t="shared" si="55"/>
        <v>RM102Brundall Ward</v>
      </c>
      <c r="B3478" t="s">
        <v>143</v>
      </c>
      <c r="C3478" t="s">
        <v>11281</v>
      </c>
      <c r="D3478" t="s">
        <v>2375</v>
      </c>
      <c r="E3478" t="s">
        <v>2376</v>
      </c>
      <c r="F3478" t="s">
        <v>11285</v>
      </c>
      <c r="G3478" s="11"/>
      <c r="H3478" s="11"/>
    </row>
    <row r="3479" spans="1:8" x14ac:dyDescent="0.2">
      <c r="A3479" t="str">
        <f t="shared" si="55"/>
        <v>RM102Buxton Ward</v>
      </c>
      <c r="B3479" t="s">
        <v>143</v>
      </c>
      <c r="C3479" t="s">
        <v>11281</v>
      </c>
      <c r="D3479" t="s">
        <v>2375</v>
      </c>
      <c r="E3479" t="s">
        <v>2376</v>
      </c>
      <c r="F3479" t="s">
        <v>11286</v>
      </c>
      <c r="G3479" s="11"/>
      <c r="H3479" s="11"/>
    </row>
    <row r="3480" spans="1:8" x14ac:dyDescent="0.2">
      <c r="A3480" t="str">
        <f t="shared" si="55"/>
        <v>RM102CCU</v>
      </c>
      <c r="B3480" t="s">
        <v>143</v>
      </c>
      <c r="C3480" t="s">
        <v>11281</v>
      </c>
      <c r="D3480" t="s">
        <v>2375</v>
      </c>
      <c r="E3480" t="s">
        <v>2376</v>
      </c>
      <c r="F3480" t="s">
        <v>8471</v>
      </c>
      <c r="G3480" s="11"/>
      <c r="H3480" s="11"/>
    </row>
    <row r="3481" spans="1:8" x14ac:dyDescent="0.2">
      <c r="A3481" t="str">
        <f t="shared" si="55"/>
        <v>RM102Cley Gynaecology</v>
      </c>
      <c r="B3481" t="s">
        <v>143</v>
      </c>
      <c r="C3481" t="s">
        <v>11281</v>
      </c>
      <c r="D3481" t="s">
        <v>2375</v>
      </c>
      <c r="E3481" t="s">
        <v>2376</v>
      </c>
      <c r="F3481" t="s">
        <v>11287</v>
      </c>
      <c r="G3481" s="11"/>
      <c r="H3481" s="11"/>
    </row>
    <row r="3482" spans="1:8" x14ac:dyDescent="0.2">
      <c r="A3482" t="str">
        <f t="shared" si="55"/>
        <v>RM102Cley Obstetrics</v>
      </c>
      <c r="B3482" t="s">
        <v>143</v>
      </c>
      <c r="C3482" t="s">
        <v>11281</v>
      </c>
      <c r="D3482" t="s">
        <v>2375</v>
      </c>
      <c r="E3482" t="s">
        <v>2376</v>
      </c>
      <c r="F3482" t="s">
        <v>11288</v>
      </c>
      <c r="G3482" s="11"/>
      <c r="H3482" s="11"/>
    </row>
    <row r="3483" spans="1:8" x14ac:dyDescent="0.2">
      <c r="A3483" t="str">
        <f t="shared" si="55"/>
        <v>RM102Coltishall Ward</v>
      </c>
      <c r="B3483" t="s">
        <v>143</v>
      </c>
      <c r="C3483" t="s">
        <v>11281</v>
      </c>
      <c r="D3483" t="s">
        <v>2375</v>
      </c>
      <c r="E3483" t="s">
        <v>2376</v>
      </c>
      <c r="F3483" t="s">
        <v>11289</v>
      </c>
      <c r="G3483" s="11"/>
      <c r="H3483" s="11"/>
    </row>
    <row r="3484" spans="1:8" x14ac:dyDescent="0.2">
      <c r="A3484" t="str">
        <f t="shared" si="55"/>
        <v>RM102Cringleford Ward</v>
      </c>
      <c r="B3484" t="s">
        <v>143</v>
      </c>
      <c r="C3484" t="s">
        <v>11281</v>
      </c>
      <c r="D3484" t="s">
        <v>2375</v>
      </c>
      <c r="E3484" t="s">
        <v>2376</v>
      </c>
      <c r="F3484" t="s">
        <v>11290</v>
      </c>
      <c r="G3484" s="11"/>
      <c r="H3484" s="11"/>
    </row>
    <row r="3485" spans="1:8" x14ac:dyDescent="0.2">
      <c r="A3485" t="str">
        <f t="shared" si="55"/>
        <v>RM102Critical Care Complex</v>
      </c>
      <c r="B3485" t="s">
        <v>143</v>
      </c>
      <c r="C3485" t="s">
        <v>11281</v>
      </c>
      <c r="D3485" t="s">
        <v>2375</v>
      </c>
      <c r="E3485" t="s">
        <v>2376</v>
      </c>
      <c r="F3485" t="s">
        <v>8644</v>
      </c>
      <c r="G3485" s="11"/>
      <c r="H3485" s="11"/>
    </row>
    <row r="3486" spans="1:8" x14ac:dyDescent="0.2">
      <c r="A3486" t="str">
        <f t="shared" si="55"/>
        <v>RM102Delivery Suite</v>
      </c>
      <c r="B3486" t="s">
        <v>143</v>
      </c>
      <c r="C3486" t="s">
        <v>11281</v>
      </c>
      <c r="D3486" t="s">
        <v>2375</v>
      </c>
      <c r="E3486" t="s">
        <v>2376</v>
      </c>
      <c r="F3486" t="s">
        <v>8751</v>
      </c>
      <c r="G3486" s="11"/>
      <c r="H3486" s="11"/>
    </row>
    <row r="3487" spans="1:8" x14ac:dyDescent="0.2">
      <c r="A3487" t="str">
        <f t="shared" si="55"/>
        <v>RM102Denton Ward</v>
      </c>
      <c r="B3487" t="s">
        <v>143</v>
      </c>
      <c r="C3487" t="s">
        <v>11281</v>
      </c>
      <c r="D3487" t="s">
        <v>2375</v>
      </c>
      <c r="E3487" t="s">
        <v>2376</v>
      </c>
      <c r="F3487" t="s">
        <v>11291</v>
      </c>
      <c r="G3487" s="11"/>
      <c r="H3487" s="11"/>
    </row>
    <row r="3488" spans="1:8" x14ac:dyDescent="0.2">
      <c r="A3488" t="str">
        <f t="shared" si="55"/>
        <v>RM102Dilham Ward</v>
      </c>
      <c r="B3488" t="s">
        <v>143</v>
      </c>
      <c r="C3488" t="s">
        <v>11281</v>
      </c>
      <c r="D3488" t="s">
        <v>2375</v>
      </c>
      <c r="E3488" t="s">
        <v>2376</v>
      </c>
      <c r="F3488" t="s">
        <v>11292</v>
      </c>
      <c r="G3488" s="11"/>
      <c r="H3488" s="11"/>
    </row>
    <row r="3489" spans="1:8" x14ac:dyDescent="0.2">
      <c r="A3489" t="str">
        <f t="shared" si="55"/>
        <v>RM102Docking Ward</v>
      </c>
      <c r="B3489" t="s">
        <v>143</v>
      </c>
      <c r="C3489" t="s">
        <v>11281</v>
      </c>
      <c r="D3489" t="s">
        <v>2375</v>
      </c>
      <c r="E3489" t="s">
        <v>2376</v>
      </c>
      <c r="F3489" t="s">
        <v>11293</v>
      </c>
      <c r="G3489" s="11"/>
      <c r="H3489" s="11"/>
    </row>
    <row r="3490" spans="1:8" x14ac:dyDescent="0.2">
      <c r="A3490" t="str">
        <f t="shared" si="55"/>
        <v>RM102Dunston Ward</v>
      </c>
      <c r="B3490" t="s">
        <v>143</v>
      </c>
      <c r="C3490" t="s">
        <v>11281</v>
      </c>
      <c r="D3490" t="s">
        <v>2375</v>
      </c>
      <c r="E3490" t="s">
        <v>2376</v>
      </c>
      <c r="F3490" t="s">
        <v>11294</v>
      </c>
      <c r="G3490" s="11"/>
      <c r="H3490" s="11"/>
    </row>
    <row r="3491" spans="1:8" x14ac:dyDescent="0.2">
      <c r="A3491" t="str">
        <f t="shared" si="55"/>
        <v>RM102Earsham Ward</v>
      </c>
      <c r="B3491" t="s">
        <v>143</v>
      </c>
      <c r="C3491" t="s">
        <v>11281</v>
      </c>
      <c r="D3491" t="s">
        <v>2375</v>
      </c>
      <c r="E3491" t="s">
        <v>2376</v>
      </c>
      <c r="F3491" t="s">
        <v>11295</v>
      </c>
      <c r="G3491" s="11"/>
      <c r="H3491" s="11"/>
    </row>
    <row r="3492" spans="1:8" x14ac:dyDescent="0.2">
      <c r="A3492" t="str">
        <f t="shared" si="55"/>
        <v>RM102Easton Ward</v>
      </c>
      <c r="B3492" t="s">
        <v>143</v>
      </c>
      <c r="C3492" t="s">
        <v>11281</v>
      </c>
      <c r="D3492" t="s">
        <v>2375</v>
      </c>
      <c r="E3492" t="s">
        <v>2376</v>
      </c>
      <c r="F3492" t="s">
        <v>11296</v>
      </c>
      <c r="G3492" s="11"/>
      <c r="H3492" s="11"/>
    </row>
    <row r="3493" spans="1:8" x14ac:dyDescent="0.2">
      <c r="A3493" t="str">
        <f t="shared" si="55"/>
        <v>RM102Edgefield Ward</v>
      </c>
      <c r="B3493" t="s">
        <v>143</v>
      </c>
      <c r="C3493" t="s">
        <v>11281</v>
      </c>
      <c r="D3493" t="s">
        <v>2375</v>
      </c>
      <c r="E3493" t="s">
        <v>2376</v>
      </c>
      <c r="F3493" t="s">
        <v>11297</v>
      </c>
      <c r="G3493" s="11"/>
      <c r="H3493" s="11"/>
    </row>
    <row r="3494" spans="1:8" x14ac:dyDescent="0.2">
      <c r="A3494" t="str">
        <f t="shared" si="55"/>
        <v>RM102Elsing Ward</v>
      </c>
      <c r="B3494" t="s">
        <v>143</v>
      </c>
      <c r="C3494" t="s">
        <v>11281</v>
      </c>
      <c r="D3494" t="s">
        <v>2375</v>
      </c>
      <c r="E3494" t="s">
        <v>2376</v>
      </c>
      <c r="F3494" t="s">
        <v>11298</v>
      </c>
      <c r="G3494" s="11"/>
      <c r="H3494" s="11"/>
    </row>
    <row r="3495" spans="1:8" x14ac:dyDescent="0.2">
      <c r="A3495" t="str">
        <f t="shared" si="55"/>
        <v>RM102Gateley Ward</v>
      </c>
      <c r="B3495" t="s">
        <v>143</v>
      </c>
      <c r="C3495" t="s">
        <v>11281</v>
      </c>
      <c r="D3495" t="s">
        <v>2375</v>
      </c>
      <c r="E3495" t="s">
        <v>2376</v>
      </c>
      <c r="F3495" t="s">
        <v>11299</v>
      </c>
      <c r="G3495" s="11"/>
      <c r="H3495" s="11"/>
    </row>
    <row r="3496" spans="1:8" x14ac:dyDescent="0.2">
      <c r="A3496" t="str">
        <f t="shared" si="55"/>
        <v>RM102Gissing</v>
      </c>
      <c r="B3496" t="s">
        <v>143</v>
      </c>
      <c r="C3496" t="s">
        <v>11281</v>
      </c>
      <c r="D3496" t="s">
        <v>2375</v>
      </c>
      <c r="E3496" t="s">
        <v>2376</v>
      </c>
      <c r="F3496" t="s">
        <v>14258</v>
      </c>
      <c r="G3496" s="11" t="s">
        <v>10901</v>
      </c>
      <c r="H3496" s="11">
        <v>43766</v>
      </c>
    </row>
    <row r="3497" spans="1:8" x14ac:dyDescent="0.2">
      <c r="A3497" t="str">
        <f t="shared" si="55"/>
        <v>RM102Guist Ward</v>
      </c>
      <c r="B3497" t="s">
        <v>143</v>
      </c>
      <c r="C3497" t="s">
        <v>11281</v>
      </c>
      <c r="D3497" t="s">
        <v>2375</v>
      </c>
      <c r="E3497" t="s">
        <v>2376</v>
      </c>
      <c r="F3497" t="s">
        <v>11300</v>
      </c>
      <c r="G3497" s="11" t="s">
        <v>11392</v>
      </c>
      <c r="H3497" s="11">
        <v>43766</v>
      </c>
    </row>
    <row r="3498" spans="1:8" x14ac:dyDescent="0.2">
      <c r="A3498" t="str">
        <f t="shared" si="55"/>
        <v>RM102Gunthorpe Ward</v>
      </c>
      <c r="B3498" t="s">
        <v>143</v>
      </c>
      <c r="C3498" t="s">
        <v>11281</v>
      </c>
      <c r="D3498" t="s">
        <v>2375</v>
      </c>
      <c r="E3498" t="s">
        <v>2376</v>
      </c>
      <c r="F3498" t="s">
        <v>11301</v>
      </c>
      <c r="G3498" s="11" t="s">
        <v>10901</v>
      </c>
      <c r="H3498" s="11">
        <v>43766</v>
      </c>
    </row>
    <row r="3499" spans="1:8" x14ac:dyDescent="0.2">
      <c r="A3499" t="str">
        <f t="shared" si="55"/>
        <v>RM102Hethel Ward</v>
      </c>
      <c r="B3499" t="s">
        <v>143</v>
      </c>
      <c r="C3499" t="s">
        <v>11281</v>
      </c>
      <c r="D3499" t="s">
        <v>2375</v>
      </c>
      <c r="E3499" t="s">
        <v>2376</v>
      </c>
      <c r="F3499" t="s">
        <v>11302</v>
      </c>
      <c r="G3499" s="11" t="s">
        <v>11395</v>
      </c>
      <c r="H3499" s="11">
        <v>43766</v>
      </c>
    </row>
    <row r="3500" spans="1:8" x14ac:dyDescent="0.2">
      <c r="A3500" t="str">
        <f t="shared" si="55"/>
        <v>RM102Heydon Ward</v>
      </c>
      <c r="B3500" t="s">
        <v>143</v>
      </c>
      <c r="C3500" t="s">
        <v>11281</v>
      </c>
      <c r="D3500" t="s">
        <v>2375</v>
      </c>
      <c r="E3500" t="s">
        <v>2376</v>
      </c>
      <c r="F3500" t="s">
        <v>11303</v>
      </c>
      <c r="G3500" s="11" t="s">
        <v>10901</v>
      </c>
      <c r="H3500" s="11">
        <v>43766</v>
      </c>
    </row>
    <row r="3501" spans="1:8" x14ac:dyDescent="0.2">
      <c r="A3501" t="str">
        <f t="shared" ref="A3501:A3565" si="56">CONCATENATE(D3501,F3501)</f>
        <v>RM102Kilverstone</v>
      </c>
      <c r="B3501" t="s">
        <v>143</v>
      </c>
      <c r="C3501" t="s">
        <v>11281</v>
      </c>
      <c r="D3501" t="s">
        <v>2375</v>
      </c>
      <c r="E3501" t="s">
        <v>2376</v>
      </c>
      <c r="F3501" t="s">
        <v>11304</v>
      </c>
      <c r="G3501" s="11" t="s">
        <v>10901</v>
      </c>
      <c r="H3501" s="11">
        <v>43766</v>
      </c>
    </row>
    <row r="3502" spans="1:8" x14ac:dyDescent="0.2">
      <c r="A3502" t="str">
        <f t="shared" si="56"/>
        <v>RM102Kimberley Ward</v>
      </c>
      <c r="B3502" t="s">
        <v>143</v>
      </c>
      <c r="C3502" t="s">
        <v>11281</v>
      </c>
      <c r="D3502" t="s">
        <v>2375</v>
      </c>
      <c r="E3502" t="s">
        <v>2376</v>
      </c>
      <c r="F3502" t="s">
        <v>11305</v>
      </c>
      <c r="G3502" s="11" t="s">
        <v>11399</v>
      </c>
      <c r="H3502" s="11">
        <v>43766</v>
      </c>
    </row>
    <row r="3503" spans="1:8" x14ac:dyDescent="0.2">
      <c r="A3503" t="str">
        <f t="shared" si="56"/>
        <v>RM102Langley Ward</v>
      </c>
      <c r="B3503" t="s">
        <v>143</v>
      </c>
      <c r="C3503" t="s">
        <v>11281</v>
      </c>
      <c r="D3503" t="s">
        <v>2375</v>
      </c>
      <c r="E3503" t="s">
        <v>2376</v>
      </c>
      <c r="F3503" t="s">
        <v>11306</v>
      </c>
      <c r="G3503" s="11" t="s">
        <v>10901</v>
      </c>
      <c r="H3503" s="11">
        <v>43766</v>
      </c>
    </row>
    <row r="3504" spans="1:8" x14ac:dyDescent="0.2">
      <c r="A3504" t="str">
        <f t="shared" si="56"/>
        <v>RM102Loddon Ward</v>
      </c>
      <c r="B3504" t="s">
        <v>143</v>
      </c>
      <c r="C3504" t="s">
        <v>11281</v>
      </c>
      <c r="D3504" t="s">
        <v>2375</v>
      </c>
      <c r="E3504" t="s">
        <v>2376</v>
      </c>
      <c r="F3504" t="s">
        <v>11307</v>
      </c>
      <c r="G3504" s="11" t="s">
        <v>10901</v>
      </c>
      <c r="H3504" s="11">
        <v>43766</v>
      </c>
    </row>
    <row r="3505" spans="1:8" x14ac:dyDescent="0.2">
      <c r="A3505" t="str">
        <f t="shared" si="56"/>
        <v>RM102Mattishall Ward</v>
      </c>
      <c r="B3505" t="s">
        <v>143</v>
      </c>
      <c r="C3505" t="s">
        <v>11281</v>
      </c>
      <c r="D3505" t="s">
        <v>2375</v>
      </c>
      <c r="E3505" t="s">
        <v>2376</v>
      </c>
      <c r="F3505" t="s">
        <v>11308</v>
      </c>
      <c r="G3505" s="11" t="s">
        <v>10901</v>
      </c>
      <c r="H3505" s="11">
        <v>43766</v>
      </c>
    </row>
    <row r="3506" spans="1:8" x14ac:dyDescent="0.2">
      <c r="A3506" t="str">
        <f t="shared" si="56"/>
        <v>RM102MLBU</v>
      </c>
      <c r="B3506" t="s">
        <v>143</v>
      </c>
      <c r="C3506" t="s">
        <v>11281</v>
      </c>
      <c r="D3506" t="s">
        <v>2375</v>
      </c>
      <c r="E3506" t="s">
        <v>2376</v>
      </c>
      <c r="F3506" t="s">
        <v>11309</v>
      </c>
      <c r="G3506" s="11" t="s">
        <v>10901</v>
      </c>
      <c r="H3506" s="11">
        <v>43766</v>
      </c>
    </row>
    <row r="3507" spans="1:8" x14ac:dyDescent="0.2">
      <c r="A3507" t="str">
        <f t="shared" si="56"/>
        <v>RM102Mulbarton Ward</v>
      </c>
      <c r="B3507" t="s">
        <v>143</v>
      </c>
      <c r="C3507" t="s">
        <v>11281</v>
      </c>
      <c r="D3507" t="s">
        <v>2375</v>
      </c>
      <c r="E3507" t="s">
        <v>2376</v>
      </c>
      <c r="F3507" t="s">
        <v>11310</v>
      </c>
      <c r="G3507" s="11" t="s">
        <v>10901</v>
      </c>
      <c r="H3507" s="11">
        <v>43766</v>
      </c>
    </row>
    <row r="3508" spans="1:8" x14ac:dyDescent="0.2">
      <c r="A3508" t="str">
        <f t="shared" si="56"/>
        <v>RM102NICU</v>
      </c>
      <c r="B3508" t="s">
        <v>143</v>
      </c>
      <c r="C3508" t="s">
        <v>11281</v>
      </c>
      <c r="D3508" t="s">
        <v>2375</v>
      </c>
      <c r="E3508" t="s">
        <v>2376</v>
      </c>
      <c r="F3508" t="s">
        <v>8404</v>
      </c>
      <c r="G3508" s="11" t="s">
        <v>11405</v>
      </c>
      <c r="H3508" s="12">
        <v>43766</v>
      </c>
    </row>
    <row r="3509" spans="1:8" x14ac:dyDescent="0.2">
      <c r="A3509" t="str">
        <f t="shared" si="56"/>
        <v>RMY13Dragonfly Unit</v>
      </c>
      <c r="B3509" t="s">
        <v>144</v>
      </c>
      <c r="C3509" t="s">
        <v>11311</v>
      </c>
      <c r="D3509" t="s">
        <v>2390</v>
      </c>
      <c r="E3509" t="s">
        <v>2391</v>
      </c>
      <c r="F3509" t="s">
        <v>11312</v>
      </c>
      <c r="G3509" s="11" t="s">
        <v>10901</v>
      </c>
      <c r="H3509" s="12">
        <v>43766</v>
      </c>
    </row>
    <row r="3510" spans="1:8" x14ac:dyDescent="0.2">
      <c r="A3510" t="str">
        <f t="shared" si="56"/>
        <v>RMY13Laurel Ward</v>
      </c>
      <c r="B3510" t="s">
        <v>144</v>
      </c>
      <c r="C3510" t="s">
        <v>11311</v>
      </c>
      <c r="D3510" t="s">
        <v>2390</v>
      </c>
      <c r="E3510" t="s">
        <v>2391</v>
      </c>
      <c r="F3510" t="s">
        <v>10041</v>
      </c>
      <c r="G3510" s="11" t="s">
        <v>11405</v>
      </c>
      <c r="H3510" s="11">
        <v>43766</v>
      </c>
    </row>
    <row r="3511" spans="1:8" x14ac:dyDescent="0.2">
      <c r="A3511" t="str">
        <f t="shared" si="56"/>
        <v>RMYPXSuffolk Rehabilitation and Recovery Service</v>
      </c>
      <c r="B3511" t="s">
        <v>144</v>
      </c>
      <c r="C3511" t="s">
        <v>11311</v>
      </c>
      <c r="D3511" t="s">
        <v>2392</v>
      </c>
      <c r="E3511" t="s">
        <v>2393</v>
      </c>
      <c r="F3511" t="s">
        <v>11313</v>
      </c>
      <c r="G3511" s="11" t="s">
        <v>10901</v>
      </c>
      <c r="H3511" s="11">
        <v>43766</v>
      </c>
    </row>
    <row r="3512" spans="1:8" x14ac:dyDescent="0.2">
      <c r="A3512" t="str">
        <f t="shared" si="56"/>
        <v>RMY01Glaven Ward</v>
      </c>
      <c r="B3512" t="s">
        <v>144</v>
      </c>
      <c r="C3512" t="s">
        <v>11311</v>
      </c>
      <c r="D3512" t="s">
        <v>2401</v>
      </c>
      <c r="E3512" t="s">
        <v>2402</v>
      </c>
      <c r="F3512" t="s">
        <v>11314</v>
      </c>
      <c r="G3512" s="11" t="s">
        <v>11405</v>
      </c>
      <c r="H3512" s="11">
        <v>43766</v>
      </c>
    </row>
    <row r="3513" spans="1:8" x14ac:dyDescent="0.2">
      <c r="A3513" t="str">
        <f t="shared" si="56"/>
        <v>RMY01Kingfisher Mother and Baby Unit</v>
      </c>
      <c r="B3513" t="s">
        <v>144</v>
      </c>
      <c r="C3513" t="s">
        <v>11311</v>
      </c>
      <c r="D3513" t="s">
        <v>2401</v>
      </c>
      <c r="E3513" t="s">
        <v>2402</v>
      </c>
      <c r="F3513" t="s">
        <v>11315</v>
      </c>
      <c r="G3513" s="11" t="s">
        <v>11405</v>
      </c>
      <c r="H3513" s="11">
        <v>43766</v>
      </c>
    </row>
    <row r="3514" spans="1:8" x14ac:dyDescent="0.2">
      <c r="A3514" t="str">
        <f t="shared" si="56"/>
        <v>RMY01Rollesby Ward</v>
      </c>
      <c r="B3514" t="s">
        <v>144</v>
      </c>
      <c r="C3514" t="s">
        <v>11311</v>
      </c>
      <c r="D3514" t="s">
        <v>2401</v>
      </c>
      <c r="E3514" t="s">
        <v>2402</v>
      </c>
      <c r="F3514" t="s">
        <v>11316</v>
      </c>
      <c r="G3514" s="11" t="s">
        <v>10901</v>
      </c>
      <c r="H3514" s="11">
        <v>43766</v>
      </c>
    </row>
    <row r="3515" spans="1:8" x14ac:dyDescent="0.2">
      <c r="A3515" t="str">
        <f t="shared" si="56"/>
        <v>RMY01Thurne Ward</v>
      </c>
      <c r="B3515" t="s">
        <v>144</v>
      </c>
      <c r="C3515" t="s">
        <v>11311</v>
      </c>
      <c r="D3515" t="s">
        <v>2401</v>
      </c>
      <c r="E3515" t="s">
        <v>2402</v>
      </c>
      <c r="F3515" t="s">
        <v>11317</v>
      </c>
      <c r="G3515" s="11" t="s">
        <v>11395</v>
      </c>
      <c r="H3515" s="11">
        <v>43766</v>
      </c>
    </row>
    <row r="3516" spans="1:8" x14ac:dyDescent="0.2">
      <c r="A3516" t="str">
        <f t="shared" si="56"/>
        <v>RMY01Waveney Ward</v>
      </c>
      <c r="B3516" t="s">
        <v>144</v>
      </c>
      <c r="C3516" t="s">
        <v>11311</v>
      </c>
      <c r="D3516" t="s">
        <v>2401</v>
      </c>
      <c r="E3516" t="s">
        <v>2402</v>
      </c>
      <c r="F3516" t="s">
        <v>11318</v>
      </c>
      <c r="G3516" s="11" t="s">
        <v>11395</v>
      </c>
      <c r="H3516" s="11">
        <v>43766</v>
      </c>
    </row>
    <row r="3517" spans="1:8" x14ac:dyDescent="0.2">
      <c r="A3517" t="str">
        <f t="shared" si="56"/>
        <v>RMY01Whitlingham Ward</v>
      </c>
      <c r="B3517" t="s">
        <v>144</v>
      </c>
      <c r="C3517" t="s">
        <v>11311</v>
      </c>
      <c r="D3517" t="s">
        <v>2401</v>
      </c>
      <c r="E3517" t="s">
        <v>2402</v>
      </c>
      <c r="F3517" t="s">
        <v>11319</v>
      </c>
      <c r="G3517" s="11" t="s">
        <v>11395</v>
      </c>
      <c r="H3517" s="11">
        <v>43766</v>
      </c>
    </row>
    <row r="3518" spans="1:8" x14ac:dyDescent="0.2">
      <c r="A3518" t="str">
        <f t="shared" si="56"/>
        <v>RMY01Yare Ward</v>
      </c>
      <c r="B3518" t="s">
        <v>144</v>
      </c>
      <c r="C3518" t="s">
        <v>11311</v>
      </c>
      <c r="D3518" t="s">
        <v>2401</v>
      </c>
      <c r="E3518" t="s">
        <v>2402</v>
      </c>
      <c r="F3518" t="s">
        <v>14963</v>
      </c>
      <c r="G3518" s="11" t="s">
        <v>10901</v>
      </c>
      <c r="H3518" s="11">
        <v>43766</v>
      </c>
    </row>
    <row r="3519" spans="1:8" x14ac:dyDescent="0.2">
      <c r="A3519" t="str">
        <f t="shared" si="56"/>
        <v>RMYMWWalker Close</v>
      </c>
      <c r="B3519" t="s">
        <v>144</v>
      </c>
      <c r="C3519" t="s">
        <v>11311</v>
      </c>
      <c r="D3519" t="s">
        <v>2407</v>
      </c>
      <c r="E3519" t="s">
        <v>2408</v>
      </c>
      <c r="F3519" t="s">
        <v>11320</v>
      </c>
      <c r="G3519" s="11" t="s">
        <v>10901</v>
      </c>
      <c r="H3519" s="11">
        <v>43766</v>
      </c>
    </row>
    <row r="3520" spans="1:8" x14ac:dyDescent="0.2">
      <c r="A3520" t="str">
        <f t="shared" si="56"/>
        <v>RMY02Beach Ward</v>
      </c>
      <c r="B3520" t="s">
        <v>144</v>
      </c>
      <c r="C3520" t="s">
        <v>11311</v>
      </c>
      <c r="D3520" t="s">
        <v>2411</v>
      </c>
      <c r="E3520" t="s">
        <v>2412</v>
      </c>
      <c r="F3520" t="s">
        <v>11321</v>
      </c>
      <c r="G3520" s="11" t="s">
        <v>11405</v>
      </c>
      <c r="H3520" s="11">
        <v>43766</v>
      </c>
    </row>
    <row r="3521" spans="1:8" x14ac:dyDescent="0.2">
      <c r="A3521" t="str">
        <f t="shared" si="56"/>
        <v>RMY02Reed Ward</v>
      </c>
      <c r="B3521" t="s">
        <v>144</v>
      </c>
      <c r="C3521" t="s">
        <v>11311</v>
      </c>
      <c r="D3521" t="s">
        <v>2411</v>
      </c>
      <c r="E3521" t="s">
        <v>2412</v>
      </c>
      <c r="F3521" t="s">
        <v>11322</v>
      </c>
      <c r="G3521" s="11" t="s">
        <v>11405</v>
      </c>
      <c r="H3521" s="11">
        <v>43766</v>
      </c>
    </row>
    <row r="3522" spans="1:8" x14ac:dyDescent="0.2">
      <c r="A3522" t="str">
        <f t="shared" si="56"/>
        <v>RMY02Rose Ward</v>
      </c>
      <c r="B3522" t="s">
        <v>144</v>
      </c>
      <c r="C3522" t="s">
        <v>11311</v>
      </c>
      <c r="D3522" t="s">
        <v>2411</v>
      </c>
      <c r="E3522" t="s">
        <v>2412</v>
      </c>
      <c r="F3522" t="s">
        <v>8666</v>
      </c>
      <c r="G3522" s="11" t="s">
        <v>10901</v>
      </c>
      <c r="H3522" s="11">
        <v>43766</v>
      </c>
    </row>
    <row r="3523" spans="1:8" x14ac:dyDescent="0.2">
      <c r="A3523" t="str">
        <f t="shared" si="56"/>
        <v>RMY02Sandringham Ward</v>
      </c>
      <c r="B3523" t="s">
        <v>144</v>
      </c>
      <c r="C3523" t="s">
        <v>11311</v>
      </c>
      <c r="D3523" t="s">
        <v>2411</v>
      </c>
      <c r="E3523" t="s">
        <v>2412</v>
      </c>
      <c r="F3523" t="s">
        <v>11323</v>
      </c>
      <c r="G3523" s="11" t="s">
        <v>10901</v>
      </c>
      <c r="H3523" s="11">
        <v>43766</v>
      </c>
    </row>
    <row r="3524" spans="1:8" x14ac:dyDescent="0.2">
      <c r="A3524" t="str">
        <f t="shared" si="56"/>
        <v>RMY03Great Yarmouth Acute Services</v>
      </c>
      <c r="B3524" t="s">
        <v>144</v>
      </c>
      <c r="C3524" t="s">
        <v>11311</v>
      </c>
      <c r="D3524" t="s">
        <v>2427</v>
      </c>
      <c r="E3524" t="s">
        <v>1634</v>
      </c>
      <c r="F3524" t="s">
        <v>11324</v>
      </c>
      <c r="G3524" s="11" t="s">
        <v>11405</v>
      </c>
      <c r="H3524" s="11">
        <v>43766</v>
      </c>
    </row>
    <row r="3525" spans="1:8" x14ac:dyDescent="0.2">
      <c r="A3525" t="str">
        <f t="shared" si="56"/>
        <v>RMY04Blakeney Ward</v>
      </c>
      <c r="B3525" t="s">
        <v>144</v>
      </c>
      <c r="C3525" t="s">
        <v>11311</v>
      </c>
      <c r="D3525" t="s">
        <v>2428</v>
      </c>
      <c r="E3525" t="s">
        <v>2429</v>
      </c>
      <c r="F3525" t="s">
        <v>11284</v>
      </c>
      <c r="G3525" s="11" t="s">
        <v>11405</v>
      </c>
      <c r="H3525" s="11">
        <v>43766</v>
      </c>
    </row>
    <row r="3526" spans="1:8" x14ac:dyDescent="0.2">
      <c r="A3526" t="str">
        <f t="shared" si="56"/>
        <v>RMY04Catton Ward</v>
      </c>
      <c r="B3526" t="s">
        <v>144</v>
      </c>
      <c r="C3526" t="s">
        <v>11311</v>
      </c>
      <c r="D3526" t="s">
        <v>2428</v>
      </c>
      <c r="E3526" t="s">
        <v>2429</v>
      </c>
      <c r="F3526" t="s">
        <v>11325</v>
      </c>
      <c r="G3526" s="11" t="s">
        <v>11405</v>
      </c>
      <c r="H3526" s="11">
        <v>43766</v>
      </c>
    </row>
    <row r="3527" spans="1:8" x14ac:dyDescent="0.2">
      <c r="A3527" t="str">
        <f t="shared" si="56"/>
        <v>RMY04Drayton Ward</v>
      </c>
      <c r="B3527" t="s">
        <v>144</v>
      </c>
      <c r="C3527" t="s">
        <v>11311</v>
      </c>
      <c r="D3527" t="s">
        <v>2428</v>
      </c>
      <c r="E3527" t="s">
        <v>2429</v>
      </c>
      <c r="F3527" t="s">
        <v>9922</v>
      </c>
      <c r="G3527" s="11" t="s">
        <v>11405</v>
      </c>
      <c r="H3527" s="11">
        <v>43766</v>
      </c>
    </row>
    <row r="3528" spans="1:8" x14ac:dyDescent="0.2">
      <c r="A3528" t="str">
        <f t="shared" si="56"/>
        <v>RMYWASamphire Ward</v>
      </c>
      <c r="B3528" t="s">
        <v>144</v>
      </c>
      <c r="C3528" t="s">
        <v>11311</v>
      </c>
      <c r="D3528" t="s">
        <v>2431</v>
      </c>
      <c r="E3528" t="s">
        <v>405</v>
      </c>
      <c r="F3528" t="s">
        <v>11326</v>
      </c>
      <c r="G3528" s="11" t="s">
        <v>10901</v>
      </c>
      <c r="H3528" s="11">
        <v>43766</v>
      </c>
    </row>
    <row r="3529" spans="1:8" x14ac:dyDescent="0.2">
      <c r="A3529" t="str">
        <f t="shared" si="56"/>
        <v>RMYMVFoxhall House</v>
      </c>
      <c r="B3529" t="s">
        <v>144</v>
      </c>
      <c r="C3529" t="s">
        <v>11311</v>
      </c>
      <c r="D3529" t="s">
        <v>2435</v>
      </c>
      <c r="E3529" t="s">
        <v>2436</v>
      </c>
      <c r="F3529" t="s">
        <v>11327</v>
      </c>
      <c r="G3529" s="11" t="s">
        <v>10901</v>
      </c>
      <c r="H3529" s="11">
        <v>43766</v>
      </c>
    </row>
    <row r="3530" spans="1:8" x14ac:dyDescent="0.2">
      <c r="A3530" t="str">
        <f t="shared" si="56"/>
        <v>RMYNRAbbeygate Ward</v>
      </c>
      <c r="B3530" t="s">
        <v>144</v>
      </c>
      <c r="C3530" t="s">
        <v>11311</v>
      </c>
      <c r="D3530" t="s">
        <v>2450</v>
      </c>
      <c r="E3530" t="s">
        <v>2451</v>
      </c>
      <c r="F3530" t="s">
        <v>11328</v>
      </c>
      <c r="G3530" s="11" t="s">
        <v>10901</v>
      </c>
      <c r="H3530" s="11">
        <v>43766</v>
      </c>
    </row>
    <row r="3531" spans="1:8" x14ac:dyDescent="0.2">
      <c r="A3531" t="str">
        <f t="shared" si="56"/>
        <v>RMYNRNorthgate Ward</v>
      </c>
      <c r="B3531" t="s">
        <v>144</v>
      </c>
      <c r="C3531" t="s">
        <v>11311</v>
      </c>
      <c r="D3531" t="s">
        <v>2450</v>
      </c>
      <c r="E3531" t="s">
        <v>2451</v>
      </c>
      <c r="F3531" t="s">
        <v>11329</v>
      </c>
      <c r="G3531" s="11" t="s">
        <v>10901</v>
      </c>
      <c r="H3531" s="11">
        <v>43766</v>
      </c>
    </row>
    <row r="3532" spans="1:8" x14ac:dyDescent="0.2">
      <c r="A3532" t="str">
        <f t="shared" si="56"/>
        <v>RMYNRSouthgate Ward</v>
      </c>
      <c r="B3532" t="s">
        <v>144</v>
      </c>
      <c r="C3532" t="s">
        <v>11311</v>
      </c>
      <c r="D3532" t="s">
        <v>2450</v>
      </c>
      <c r="E3532" t="s">
        <v>2451</v>
      </c>
      <c r="F3532" t="s">
        <v>11330</v>
      </c>
      <c r="G3532" s="11"/>
      <c r="H3532" s="11"/>
    </row>
    <row r="3533" spans="1:8" x14ac:dyDescent="0.2">
      <c r="A3533" t="str">
        <f t="shared" si="56"/>
        <v>RMYNGAvocet Ward</v>
      </c>
      <c r="B3533" t="s">
        <v>144</v>
      </c>
      <c r="C3533" t="s">
        <v>11311</v>
      </c>
      <c r="D3533" t="s">
        <v>2452</v>
      </c>
      <c r="E3533" t="s">
        <v>2453</v>
      </c>
      <c r="F3533" t="s">
        <v>9837</v>
      </c>
      <c r="G3533" s="11"/>
      <c r="H3533" s="11"/>
    </row>
    <row r="3534" spans="1:8" x14ac:dyDescent="0.2">
      <c r="A3534" t="str">
        <f t="shared" si="56"/>
        <v>RMYNGLark Ward</v>
      </c>
      <c r="B3534" t="s">
        <v>144</v>
      </c>
      <c r="C3534" t="s">
        <v>11311</v>
      </c>
      <c r="D3534" t="s">
        <v>2452</v>
      </c>
      <c r="E3534" t="s">
        <v>2453</v>
      </c>
      <c r="F3534" t="s">
        <v>11331</v>
      </c>
      <c r="G3534" s="11" t="s">
        <v>14396</v>
      </c>
      <c r="H3534" s="11"/>
    </row>
    <row r="3535" spans="1:8" x14ac:dyDescent="0.2">
      <c r="A3535" t="str">
        <f t="shared" si="56"/>
        <v>RMYNGPoppy Ward</v>
      </c>
      <c r="B3535" t="s">
        <v>144</v>
      </c>
      <c r="C3535" t="s">
        <v>11311</v>
      </c>
      <c r="D3535" t="s">
        <v>2452</v>
      </c>
      <c r="E3535" t="s">
        <v>2453</v>
      </c>
      <c r="F3535" t="s">
        <v>11332</v>
      </c>
      <c r="G3535" s="11" t="s">
        <v>14397</v>
      </c>
      <c r="H3535" s="11"/>
    </row>
    <row r="3536" spans="1:8" x14ac:dyDescent="0.2">
      <c r="A3536" t="str">
        <f t="shared" si="56"/>
        <v>RMYNGWillow Ward</v>
      </c>
      <c r="B3536" t="s">
        <v>144</v>
      </c>
      <c r="C3536" t="s">
        <v>11311</v>
      </c>
      <c r="D3536" t="s">
        <v>2452</v>
      </c>
      <c r="E3536" t="s">
        <v>2453</v>
      </c>
      <c r="F3536" t="s">
        <v>9040</v>
      </c>
      <c r="G3536" s="11"/>
      <c r="H3536" s="11"/>
    </row>
    <row r="3537" spans="1:8" x14ac:dyDescent="0.2">
      <c r="A3537" t="str">
        <f t="shared" si="56"/>
        <v>RY311Caroline House</v>
      </c>
      <c r="B3537" t="s">
        <v>145</v>
      </c>
      <c r="C3537" t="s">
        <v>11333</v>
      </c>
      <c r="D3537" t="s">
        <v>7414</v>
      </c>
      <c r="E3537" t="s">
        <v>11334</v>
      </c>
      <c r="F3537" t="s">
        <v>11335</v>
      </c>
      <c r="G3537" s="11"/>
      <c r="H3537" s="11"/>
    </row>
    <row r="3538" spans="1:8" x14ac:dyDescent="0.2">
      <c r="A3538" t="str">
        <f t="shared" si="56"/>
        <v>RY311Pine Cottage</v>
      </c>
      <c r="B3538" t="s">
        <v>145</v>
      </c>
      <c r="C3538" t="s">
        <v>11333</v>
      </c>
      <c r="D3538" t="s">
        <v>7414</v>
      </c>
      <c r="E3538" t="s">
        <v>11334</v>
      </c>
      <c r="F3538" t="s">
        <v>11336</v>
      </c>
      <c r="G3538" s="11"/>
      <c r="H3538" s="11"/>
    </row>
    <row r="3539" spans="1:8" x14ac:dyDescent="0.2">
      <c r="A3539" t="str">
        <f t="shared" si="56"/>
        <v>RY311Priscilla Bacon Centre</v>
      </c>
      <c r="B3539" t="s">
        <v>145</v>
      </c>
      <c r="C3539" t="s">
        <v>11333</v>
      </c>
      <c r="D3539" t="s">
        <v>7414</v>
      </c>
      <c r="E3539" t="s">
        <v>11334</v>
      </c>
      <c r="F3539" t="s">
        <v>11337</v>
      </c>
      <c r="G3539" s="11"/>
      <c r="H3539" s="11"/>
    </row>
    <row r="3540" spans="1:8" x14ac:dyDescent="0.2">
      <c r="A3540" t="str">
        <f t="shared" si="56"/>
        <v>RY319Foxley Ward</v>
      </c>
      <c r="B3540" t="s">
        <v>145</v>
      </c>
      <c r="C3540" t="s">
        <v>11333</v>
      </c>
      <c r="D3540" t="s">
        <v>7419</v>
      </c>
      <c r="E3540" t="s">
        <v>11338</v>
      </c>
      <c r="F3540" t="s">
        <v>11339</v>
      </c>
      <c r="G3540" s="11"/>
      <c r="H3540" s="11"/>
    </row>
    <row r="3541" spans="1:8" x14ac:dyDescent="0.2">
      <c r="A3541" t="str">
        <f t="shared" si="56"/>
        <v>RY335Pineheath Ward</v>
      </c>
      <c r="B3541" t="s">
        <v>145</v>
      </c>
      <c r="C3541" t="s">
        <v>11333</v>
      </c>
      <c r="D3541" t="s">
        <v>7425</v>
      </c>
      <c r="E3541" t="s">
        <v>11340</v>
      </c>
      <c r="F3541" t="s">
        <v>11341</v>
      </c>
      <c r="G3541" s="11"/>
      <c r="H3541" s="11"/>
    </row>
    <row r="3542" spans="1:8" x14ac:dyDescent="0.2">
      <c r="A3542" t="str">
        <f t="shared" si="56"/>
        <v>RY351Mill Lodge Ward</v>
      </c>
      <c r="B3542" t="s">
        <v>145</v>
      </c>
      <c r="C3542" t="s">
        <v>11333</v>
      </c>
      <c r="D3542" t="s">
        <v>7431</v>
      </c>
      <c r="E3542" t="s">
        <v>11342</v>
      </c>
      <c r="F3542" t="s">
        <v>11343</v>
      </c>
      <c r="G3542" s="11"/>
      <c r="H3542" s="11"/>
    </row>
    <row r="3543" spans="1:8" x14ac:dyDescent="0.2">
      <c r="A3543" t="str">
        <f t="shared" si="56"/>
        <v>RY332North Walsham Ward</v>
      </c>
      <c r="B3543" t="s">
        <v>145</v>
      </c>
      <c r="C3543" t="s">
        <v>11333</v>
      </c>
      <c r="D3543" t="s">
        <v>7440</v>
      </c>
      <c r="E3543" t="s">
        <v>11344</v>
      </c>
      <c r="F3543" t="s">
        <v>11345</v>
      </c>
      <c r="G3543" s="11"/>
      <c r="H3543" s="11"/>
    </row>
    <row r="3544" spans="1:8" x14ac:dyDescent="0.2">
      <c r="A3544" t="str">
        <f t="shared" si="56"/>
        <v>RY312Alder Ward</v>
      </c>
      <c r="B3544" t="s">
        <v>145</v>
      </c>
      <c r="C3544" t="s">
        <v>11333</v>
      </c>
      <c r="D3544" t="s">
        <v>7442</v>
      </c>
      <c r="E3544" t="s">
        <v>11346</v>
      </c>
      <c r="F3544" t="s">
        <v>10861</v>
      </c>
      <c r="G3544" s="11"/>
      <c r="H3544" s="11"/>
    </row>
    <row r="3545" spans="1:8" x14ac:dyDescent="0.2">
      <c r="A3545" t="str">
        <f t="shared" si="56"/>
        <v>RY312Beech Ward</v>
      </c>
      <c r="B3545" t="s">
        <v>145</v>
      </c>
      <c r="C3545" t="s">
        <v>11333</v>
      </c>
      <c r="D3545" t="s">
        <v>7442</v>
      </c>
      <c r="E3545" t="s">
        <v>11346</v>
      </c>
      <c r="F3545" t="s">
        <v>10067</v>
      </c>
      <c r="G3545" s="11"/>
      <c r="H3545" s="11"/>
    </row>
    <row r="3546" spans="1:8" x14ac:dyDescent="0.2">
      <c r="A3546" t="str">
        <f t="shared" si="56"/>
        <v>RY386Ogden Court Ward</v>
      </c>
      <c r="B3546" t="s">
        <v>145</v>
      </c>
      <c r="C3546" t="s">
        <v>11333</v>
      </c>
      <c r="D3546" t="s">
        <v>7444</v>
      </c>
      <c r="E3546" t="s">
        <v>11347</v>
      </c>
      <c r="F3546" t="s">
        <v>11348</v>
      </c>
      <c r="G3546" s="11"/>
      <c r="H3546" s="11"/>
    </row>
    <row r="3547" spans="1:8" x14ac:dyDescent="0.2">
      <c r="A3547" t="str">
        <f t="shared" si="56"/>
        <v>A9Z2JPRISCILLA BACON LODGE</v>
      </c>
      <c r="B3547" t="s">
        <v>145</v>
      </c>
      <c r="C3547" t="s">
        <v>11333</v>
      </c>
      <c r="D3547" t="s">
        <v>14724</v>
      </c>
      <c r="E3547" t="s">
        <v>14725</v>
      </c>
      <c r="F3547" t="s">
        <v>14725</v>
      </c>
      <c r="G3547" s="11"/>
      <c r="H3547" s="11"/>
    </row>
    <row r="3548" spans="1:8" x14ac:dyDescent="0.2">
      <c r="A3548" t="str">
        <f t="shared" si="56"/>
        <v>RY352Squirrels</v>
      </c>
      <c r="B3548" t="s">
        <v>145</v>
      </c>
      <c r="C3548" t="s">
        <v>11333</v>
      </c>
      <c r="D3548" t="s">
        <v>7453</v>
      </c>
      <c r="E3548" t="s">
        <v>11349</v>
      </c>
      <c r="F3548" t="s">
        <v>11350</v>
      </c>
      <c r="G3548" s="11"/>
      <c r="H3548" s="11"/>
    </row>
    <row r="3549" spans="1:8" x14ac:dyDescent="0.2">
      <c r="A3549" t="str">
        <f t="shared" si="56"/>
        <v>RY33ESwaffham Ward</v>
      </c>
      <c r="B3549" t="s">
        <v>145</v>
      </c>
      <c r="C3549" t="s">
        <v>11333</v>
      </c>
      <c r="D3549" t="s">
        <v>7457</v>
      </c>
      <c r="E3549" t="s">
        <v>11351</v>
      </c>
      <c r="F3549" t="s">
        <v>11352</v>
      </c>
      <c r="G3549" s="11"/>
      <c r="H3549" s="11"/>
    </row>
    <row r="3550" spans="1:8" x14ac:dyDescent="0.2">
      <c r="A3550" t="str">
        <f t="shared" si="56"/>
        <v>RVJ21CSH_CSHBtS</v>
      </c>
      <c r="B3550" t="s">
        <v>146</v>
      </c>
      <c r="C3550" t="s">
        <v>11353</v>
      </c>
      <c r="D3550" t="s">
        <v>4609</v>
      </c>
      <c r="E3550" t="s">
        <v>251</v>
      </c>
      <c r="F3550" t="s">
        <v>11354</v>
      </c>
      <c r="G3550" s="11" t="s">
        <v>14208</v>
      </c>
      <c r="H3550" s="11"/>
    </row>
    <row r="3551" spans="1:8" x14ac:dyDescent="0.2">
      <c r="A3551" t="str">
        <f t="shared" si="56"/>
        <v>RVJ01BBS_L0G31aMU</v>
      </c>
      <c r="B3551" t="s">
        <v>146</v>
      </c>
      <c r="C3551" t="s">
        <v>11353</v>
      </c>
      <c r="D3551" t="s">
        <v>4622</v>
      </c>
      <c r="E3551" t="s">
        <v>4623</v>
      </c>
      <c r="F3551" t="s">
        <v>11355</v>
      </c>
      <c r="G3551" s="11"/>
      <c r="H3551" s="11"/>
    </row>
    <row r="3552" spans="1:8" x14ac:dyDescent="0.2">
      <c r="A3552" t="str">
        <f t="shared" si="56"/>
        <v>RVJ01BBS_L1G32a</v>
      </c>
      <c r="B3552" t="s">
        <v>146</v>
      </c>
      <c r="C3552" t="s">
        <v>11353</v>
      </c>
      <c r="D3552" t="s">
        <v>4622</v>
      </c>
      <c r="E3552" t="s">
        <v>4623</v>
      </c>
      <c r="F3552" t="s">
        <v>11356</v>
      </c>
      <c r="G3552" s="11" t="s">
        <v>14506</v>
      </c>
      <c r="H3552" s="11"/>
    </row>
    <row r="3553" spans="1:8" x14ac:dyDescent="0.2">
      <c r="A3553" t="str">
        <f t="shared" si="56"/>
        <v>RVJ01BBS_L1G32b</v>
      </c>
      <c r="B3553" t="s">
        <v>146</v>
      </c>
      <c r="C3553" t="s">
        <v>11353</v>
      </c>
      <c r="D3553" t="s">
        <v>4622</v>
      </c>
      <c r="E3553" t="s">
        <v>4623</v>
      </c>
      <c r="F3553" t="s">
        <v>11357</v>
      </c>
      <c r="G3553" s="11"/>
      <c r="H3553" s="11"/>
    </row>
    <row r="3554" spans="1:8" x14ac:dyDescent="0.2">
      <c r="A3554" t="str">
        <f t="shared" si="56"/>
        <v>RVJ01BBS_L2G19</v>
      </c>
      <c r="B3554" t="s">
        <v>146</v>
      </c>
      <c r="C3554" t="s">
        <v>11353</v>
      </c>
      <c r="D3554" t="s">
        <v>4622</v>
      </c>
      <c r="E3554" t="s">
        <v>4623</v>
      </c>
      <c r="F3554" t="s">
        <v>11358</v>
      </c>
      <c r="G3554" s="11"/>
      <c r="H3554" s="11"/>
    </row>
    <row r="3555" spans="1:8" x14ac:dyDescent="0.2">
      <c r="A3555" t="str">
        <f t="shared" si="56"/>
        <v>RVJ01BBS_L2G25a</v>
      </c>
      <c r="B3555" t="s">
        <v>146</v>
      </c>
      <c r="C3555" t="s">
        <v>11353</v>
      </c>
      <c r="D3555" t="s">
        <v>4622</v>
      </c>
      <c r="E3555" t="s">
        <v>4623</v>
      </c>
      <c r="F3555" t="s">
        <v>11359</v>
      </c>
      <c r="G3555" s="11"/>
      <c r="H3555" s="11"/>
    </row>
    <row r="3556" spans="1:8" x14ac:dyDescent="0.2">
      <c r="A3556" t="str">
        <f t="shared" si="56"/>
        <v>RVJ01BBS_L2G25b</v>
      </c>
      <c r="B3556" t="s">
        <v>146</v>
      </c>
      <c r="C3556" t="s">
        <v>11353</v>
      </c>
      <c r="D3556" t="s">
        <v>4622</v>
      </c>
      <c r="E3556" t="s">
        <v>4623</v>
      </c>
      <c r="F3556" t="s">
        <v>11360</v>
      </c>
      <c r="G3556" s="11"/>
      <c r="H3556" s="11"/>
    </row>
    <row r="3557" spans="1:8" x14ac:dyDescent="0.2">
      <c r="A3557" t="str">
        <f t="shared" si="56"/>
        <v>RVJ01BBS_L2G33a</v>
      </c>
      <c r="B3557" t="s">
        <v>146</v>
      </c>
      <c r="C3557" t="s">
        <v>11353</v>
      </c>
      <c r="D3557" t="s">
        <v>4622</v>
      </c>
      <c r="E3557" t="s">
        <v>4623</v>
      </c>
      <c r="F3557" t="s">
        <v>11361</v>
      </c>
      <c r="G3557" s="11"/>
      <c r="H3557" s="11"/>
    </row>
    <row r="3558" spans="1:8" x14ac:dyDescent="0.2">
      <c r="A3558" t="str">
        <f t="shared" si="56"/>
        <v>RVJ01BBS_L2G33b</v>
      </c>
      <c r="B3558" t="s">
        <v>146</v>
      </c>
      <c r="C3558" t="s">
        <v>11353</v>
      </c>
      <c r="D3558" t="s">
        <v>4622</v>
      </c>
      <c r="E3558" t="s">
        <v>4623</v>
      </c>
      <c r="F3558" t="s">
        <v>11362</v>
      </c>
      <c r="G3558" s="11"/>
      <c r="H3558" s="11"/>
    </row>
    <row r="3559" spans="1:8" x14ac:dyDescent="0.2">
      <c r="A3559" t="str">
        <f t="shared" si="56"/>
        <v>RVJ01BBS_L2G37I</v>
      </c>
      <c r="B3559" t="s">
        <v>146</v>
      </c>
      <c r="C3559" t="s">
        <v>11353</v>
      </c>
      <c r="D3559" t="s">
        <v>4622</v>
      </c>
      <c r="E3559" t="s">
        <v>4623</v>
      </c>
      <c r="F3559" t="s">
        <v>11363</v>
      </c>
      <c r="G3559" s="11"/>
      <c r="H3559" s="11"/>
    </row>
    <row r="3560" spans="1:8" x14ac:dyDescent="0.2">
      <c r="A3560" t="str">
        <f t="shared" si="56"/>
        <v>RVJ01BBS_L2G6b</v>
      </c>
      <c r="B3560" t="s">
        <v>146</v>
      </c>
      <c r="C3560" t="s">
        <v>11353</v>
      </c>
      <c r="D3560" t="s">
        <v>4622</v>
      </c>
      <c r="E3560" t="s">
        <v>4623</v>
      </c>
      <c r="F3560" t="s">
        <v>11364</v>
      </c>
      <c r="G3560" s="11"/>
      <c r="H3560" s="11"/>
    </row>
    <row r="3561" spans="1:8" x14ac:dyDescent="0.2">
      <c r="A3561" t="str">
        <f t="shared" si="56"/>
        <v>RVJ01BBS_L3G26a</v>
      </c>
      <c r="B3561" t="s">
        <v>146</v>
      </c>
      <c r="C3561" t="s">
        <v>11353</v>
      </c>
      <c r="D3561" t="s">
        <v>4622</v>
      </c>
      <c r="E3561" t="s">
        <v>4623</v>
      </c>
      <c r="F3561" t="s">
        <v>11365</v>
      </c>
      <c r="G3561" s="11"/>
      <c r="H3561" s="11"/>
    </row>
    <row r="3562" spans="1:8" x14ac:dyDescent="0.2">
      <c r="A3562" t="str">
        <f t="shared" si="56"/>
        <v>RVJ01BBS_L3G26b</v>
      </c>
      <c r="B3562" t="s">
        <v>146</v>
      </c>
      <c r="C3562" t="s">
        <v>11353</v>
      </c>
      <c r="D3562" t="s">
        <v>4622</v>
      </c>
      <c r="E3562" t="s">
        <v>4623</v>
      </c>
      <c r="F3562" t="s">
        <v>11366</v>
      </c>
      <c r="G3562" s="11"/>
      <c r="H3562" s="11"/>
    </row>
    <row r="3563" spans="1:8" x14ac:dyDescent="0.2">
      <c r="A3563" t="str">
        <f t="shared" si="56"/>
        <v>RVJ01BBS_L3G34a</v>
      </c>
      <c r="B3563" t="s">
        <v>146</v>
      </c>
      <c r="C3563" t="s">
        <v>11353</v>
      </c>
      <c r="D3563" t="s">
        <v>4622</v>
      </c>
      <c r="E3563" t="s">
        <v>4623</v>
      </c>
      <c r="F3563" t="s">
        <v>11367</v>
      </c>
      <c r="G3563" s="11"/>
      <c r="H3563" s="11"/>
    </row>
    <row r="3564" spans="1:8" x14ac:dyDescent="0.2">
      <c r="A3564" t="str">
        <f t="shared" si="56"/>
        <v>RVJ01BBS_L3G34b</v>
      </c>
      <c r="B3564" t="s">
        <v>146</v>
      </c>
      <c r="C3564" t="s">
        <v>11353</v>
      </c>
      <c r="D3564" t="s">
        <v>4622</v>
      </c>
      <c r="E3564" t="s">
        <v>4623</v>
      </c>
      <c r="F3564" t="s">
        <v>11368</v>
      </c>
      <c r="G3564" s="11"/>
      <c r="H3564" s="11"/>
    </row>
    <row r="3565" spans="1:8" x14ac:dyDescent="0.2">
      <c r="A3565" t="str">
        <f t="shared" si="56"/>
        <v>RVJ01BBS_L3G7a</v>
      </c>
      <c r="B3565" t="s">
        <v>146</v>
      </c>
      <c r="C3565" t="s">
        <v>11353</v>
      </c>
      <c r="D3565" t="s">
        <v>4622</v>
      </c>
      <c r="E3565" t="s">
        <v>4623</v>
      </c>
      <c r="F3565" t="s">
        <v>11369</v>
      </c>
      <c r="G3565" s="11"/>
      <c r="H3565" s="11"/>
    </row>
    <row r="3566" spans="1:8" x14ac:dyDescent="0.2">
      <c r="A3566" t="str">
        <f t="shared" ref="A3566:A3629" si="57">CONCATENATE(D3566,F3566)</f>
        <v>RVJ01BBS_L3G7b</v>
      </c>
      <c r="B3566" t="s">
        <v>146</v>
      </c>
      <c r="C3566" t="s">
        <v>11353</v>
      </c>
      <c r="D3566" t="s">
        <v>4622</v>
      </c>
      <c r="E3566" t="s">
        <v>4623</v>
      </c>
      <c r="F3566" t="s">
        <v>11370</v>
      </c>
      <c r="G3566" s="11"/>
      <c r="H3566" s="11"/>
    </row>
    <row r="3567" spans="1:8" x14ac:dyDescent="0.2">
      <c r="A3567" t="str">
        <f t="shared" si="57"/>
        <v>RVJ01BBS_L4G27a</v>
      </c>
      <c r="B3567" t="s">
        <v>146</v>
      </c>
      <c r="C3567" t="s">
        <v>11353</v>
      </c>
      <c r="D3567" t="s">
        <v>4622</v>
      </c>
      <c r="E3567" t="s">
        <v>4623</v>
      </c>
      <c r="F3567" t="s">
        <v>11371</v>
      </c>
      <c r="G3567" s="11"/>
      <c r="H3567" s="11"/>
    </row>
    <row r="3568" spans="1:8" x14ac:dyDescent="0.2">
      <c r="A3568" t="str">
        <f t="shared" si="57"/>
        <v>RVJ01BBS_L4G27b</v>
      </c>
      <c r="B3568" t="s">
        <v>146</v>
      </c>
      <c r="C3568" t="s">
        <v>11353</v>
      </c>
      <c r="D3568" t="s">
        <v>4622</v>
      </c>
      <c r="E3568" t="s">
        <v>4623</v>
      </c>
      <c r="F3568" t="s">
        <v>11372</v>
      </c>
      <c r="G3568" s="11"/>
      <c r="H3568" s="11"/>
    </row>
    <row r="3569" spans="1:8" x14ac:dyDescent="0.2">
      <c r="A3569" t="str">
        <f t="shared" si="57"/>
        <v>RVJ01BBS_L4G8a</v>
      </c>
      <c r="B3569" t="s">
        <v>146</v>
      </c>
      <c r="C3569" t="s">
        <v>11353</v>
      </c>
      <c r="D3569" t="s">
        <v>4622</v>
      </c>
      <c r="E3569" t="s">
        <v>4623</v>
      </c>
      <c r="F3569" t="s">
        <v>11373</v>
      </c>
      <c r="G3569" s="11"/>
      <c r="H3569" s="11"/>
    </row>
    <row r="3570" spans="1:8" x14ac:dyDescent="0.2">
      <c r="A3570" t="str">
        <f t="shared" si="57"/>
        <v>RVJ01BBS_L4G8b</v>
      </c>
      <c r="B3570" t="s">
        <v>146</v>
      </c>
      <c r="C3570" t="s">
        <v>11353</v>
      </c>
      <c r="D3570" t="s">
        <v>4622</v>
      </c>
      <c r="E3570" t="s">
        <v>4623</v>
      </c>
      <c r="F3570" t="s">
        <v>11374</v>
      </c>
      <c r="G3570" s="11"/>
      <c r="H3570" s="11"/>
    </row>
    <row r="3571" spans="1:8" x14ac:dyDescent="0.2">
      <c r="A3571" t="str">
        <f t="shared" si="57"/>
        <v>RVJ01BBS_L5G28a</v>
      </c>
      <c r="B3571" t="s">
        <v>146</v>
      </c>
      <c r="C3571" t="s">
        <v>11353</v>
      </c>
      <c r="D3571" t="s">
        <v>4622</v>
      </c>
      <c r="E3571" t="s">
        <v>4623</v>
      </c>
      <c r="F3571" t="s">
        <v>11375</v>
      </c>
      <c r="G3571" s="11"/>
      <c r="H3571" s="11"/>
    </row>
    <row r="3572" spans="1:8" x14ac:dyDescent="0.2">
      <c r="A3572" t="str">
        <f t="shared" si="57"/>
        <v>RVJ01BBS_L5G28b</v>
      </c>
      <c r="B3572" t="s">
        <v>146</v>
      </c>
      <c r="C3572" t="s">
        <v>11353</v>
      </c>
      <c r="D3572" t="s">
        <v>4622</v>
      </c>
      <c r="E3572" t="s">
        <v>4623</v>
      </c>
      <c r="F3572" t="s">
        <v>11376</v>
      </c>
      <c r="G3572" s="11" t="s">
        <v>9660</v>
      </c>
      <c r="H3572" s="11">
        <v>43735</v>
      </c>
    </row>
    <row r="3573" spans="1:8" x14ac:dyDescent="0.2">
      <c r="A3573" t="str">
        <f t="shared" si="57"/>
        <v>RVJ01BBS_L5G9a</v>
      </c>
      <c r="B3573" t="s">
        <v>146</v>
      </c>
      <c r="C3573" t="s">
        <v>11353</v>
      </c>
      <c r="D3573" t="s">
        <v>4622</v>
      </c>
      <c r="E3573" t="s">
        <v>4623</v>
      </c>
      <c r="F3573" t="s">
        <v>11377</v>
      </c>
      <c r="G3573" s="11" t="s">
        <v>9660</v>
      </c>
      <c r="H3573" s="11">
        <v>43735</v>
      </c>
    </row>
    <row r="3574" spans="1:8" x14ac:dyDescent="0.2">
      <c r="A3574" t="str">
        <f t="shared" si="57"/>
        <v>RVJ01BBS_L5G9b</v>
      </c>
      <c r="B3574" t="s">
        <v>146</v>
      </c>
      <c r="C3574" t="s">
        <v>11353</v>
      </c>
      <c r="D3574" t="s">
        <v>4622</v>
      </c>
      <c r="E3574" t="s">
        <v>4623</v>
      </c>
      <c r="F3574" t="s">
        <v>11378</v>
      </c>
      <c r="G3574" s="11"/>
      <c r="H3574" s="11"/>
    </row>
    <row r="3575" spans="1:8" x14ac:dyDescent="0.2">
      <c r="A3575" t="str">
        <f t="shared" si="57"/>
        <v>RVJ01BBS_Medi</v>
      </c>
      <c r="B3575" t="s">
        <v>146</v>
      </c>
      <c r="C3575" t="s">
        <v>11353</v>
      </c>
      <c r="D3575" t="s">
        <v>4622</v>
      </c>
      <c r="E3575" t="s">
        <v>4623</v>
      </c>
      <c r="F3575" t="s">
        <v>11379</v>
      </c>
      <c r="G3575" s="11"/>
      <c r="H3575" s="11"/>
    </row>
    <row r="3576" spans="1:8" x14ac:dyDescent="0.2">
      <c r="A3576" t="str">
        <f t="shared" si="57"/>
        <v>RVJ01MAT_CENDSU</v>
      </c>
      <c r="B3576" t="s">
        <v>146</v>
      </c>
      <c r="C3576" t="s">
        <v>11353</v>
      </c>
      <c r="D3576" t="s">
        <v>4622</v>
      </c>
      <c r="E3576" t="s">
        <v>4623</v>
      </c>
      <c r="F3576" t="s">
        <v>11380</v>
      </c>
      <c r="G3576" s="11"/>
      <c r="H3576" s="11"/>
    </row>
    <row r="3577" spans="1:8" x14ac:dyDescent="0.2">
      <c r="A3577" t="str">
        <f t="shared" si="57"/>
        <v>RVJ01MAT_MENWAR</v>
      </c>
      <c r="B3577" t="s">
        <v>146</v>
      </c>
      <c r="C3577" t="s">
        <v>11353</v>
      </c>
      <c r="D3577" t="s">
        <v>4622</v>
      </c>
      <c r="E3577" t="s">
        <v>4623</v>
      </c>
      <c r="F3577" t="s">
        <v>11381</v>
      </c>
      <c r="G3577" s="11"/>
      <c r="H3577" s="11"/>
    </row>
    <row r="3578" spans="1:8" x14ac:dyDescent="0.2">
      <c r="A3578" t="str">
        <f t="shared" si="57"/>
        <v>RVJ01MAT_NEOICU</v>
      </c>
      <c r="B3578" t="s">
        <v>146</v>
      </c>
      <c r="C3578" t="s">
        <v>11353</v>
      </c>
      <c r="D3578" t="s">
        <v>4622</v>
      </c>
      <c r="E3578" t="s">
        <v>4623</v>
      </c>
      <c r="F3578" t="s">
        <v>11382</v>
      </c>
      <c r="G3578" s="11"/>
      <c r="H3578" s="11"/>
    </row>
    <row r="3579" spans="1:8" x14ac:dyDescent="0.2">
      <c r="A3579" t="str">
        <f t="shared" si="57"/>
        <v>RVJ01MAT_PERPWD</v>
      </c>
      <c r="B3579" t="s">
        <v>146</v>
      </c>
      <c r="C3579" t="s">
        <v>11353</v>
      </c>
      <c r="D3579" t="s">
        <v>4622</v>
      </c>
      <c r="E3579" t="s">
        <v>4623</v>
      </c>
      <c r="F3579" t="s">
        <v>11383</v>
      </c>
      <c r="G3579" s="11"/>
      <c r="H3579" s="11"/>
    </row>
    <row r="3580" spans="1:8" x14ac:dyDescent="0.2">
      <c r="A3580" t="str">
        <f t="shared" si="57"/>
        <v>RVJ01MAT_QUANWD</v>
      </c>
      <c r="B3580" t="s">
        <v>146</v>
      </c>
      <c r="C3580" t="s">
        <v>11353</v>
      </c>
      <c r="D3580" t="s">
        <v>4622</v>
      </c>
      <c r="E3580" t="s">
        <v>4623</v>
      </c>
      <c r="F3580" t="s">
        <v>11384</v>
      </c>
      <c r="G3580" s="11"/>
      <c r="H3580" s="11"/>
    </row>
    <row r="3581" spans="1:8" x14ac:dyDescent="0.2">
      <c r="A3581" t="str">
        <f t="shared" si="57"/>
        <v>RVJ01SMD_COTSWD</v>
      </c>
      <c r="B3581" t="s">
        <v>146</v>
      </c>
      <c r="C3581" t="s">
        <v>11353</v>
      </c>
      <c r="D3581" t="s">
        <v>4622</v>
      </c>
      <c r="E3581" t="s">
        <v>4623</v>
      </c>
      <c r="F3581" t="s">
        <v>11385</v>
      </c>
      <c r="G3581" s="11"/>
      <c r="H3581" s="11"/>
    </row>
    <row r="3582" spans="1:8" x14ac:dyDescent="0.2">
      <c r="A3582" t="str">
        <f t="shared" si="57"/>
        <v>RVJ01SMD_ROSABC</v>
      </c>
      <c r="B3582" t="s">
        <v>146</v>
      </c>
      <c r="C3582" t="s">
        <v>11353</v>
      </c>
      <c r="D3582" t="s">
        <v>4622</v>
      </c>
      <c r="E3582" t="s">
        <v>4623</v>
      </c>
      <c r="F3582" t="s">
        <v>11386</v>
      </c>
      <c r="G3582" s="11"/>
      <c r="H3582" s="11"/>
    </row>
    <row r="3583" spans="1:8" x14ac:dyDescent="0.2">
      <c r="A3583" t="str">
        <f t="shared" si="57"/>
        <v>RVJ01SMD_Wd1</v>
      </c>
      <c r="B3583" t="s">
        <v>146</v>
      </c>
      <c r="C3583" t="s">
        <v>11353</v>
      </c>
      <c r="D3583" t="s">
        <v>4622</v>
      </c>
      <c r="E3583" t="s">
        <v>4623</v>
      </c>
      <c r="F3583" t="s">
        <v>11387</v>
      </c>
      <c r="G3583" s="11"/>
      <c r="H3583" s="11"/>
    </row>
    <row r="3584" spans="1:8" x14ac:dyDescent="0.2">
      <c r="A3584" t="str">
        <f t="shared" si="57"/>
        <v>RVJ01SMD_Wd2</v>
      </c>
      <c r="B3584" t="s">
        <v>146</v>
      </c>
      <c r="C3584" t="s">
        <v>11353</v>
      </c>
      <c r="D3584" t="s">
        <v>4622</v>
      </c>
      <c r="E3584" t="s">
        <v>4623</v>
      </c>
      <c r="F3584" t="s">
        <v>11388</v>
      </c>
      <c r="G3584" s="11"/>
      <c r="H3584" s="11"/>
    </row>
    <row r="3585" spans="1:8" x14ac:dyDescent="0.2">
      <c r="A3585" t="str">
        <f t="shared" si="57"/>
        <v>RNNBFBrampton Hospital Ward</v>
      </c>
      <c r="B3585" t="s">
        <v>147</v>
      </c>
      <c r="C3585" t="s">
        <v>11389</v>
      </c>
      <c r="D3585" t="s">
        <v>2498</v>
      </c>
      <c r="E3585" t="s">
        <v>2499</v>
      </c>
      <c r="F3585" t="s">
        <v>11390</v>
      </c>
      <c r="G3585" s="11"/>
      <c r="H3585" s="11"/>
    </row>
    <row r="3586" spans="1:8" x14ac:dyDescent="0.2">
      <c r="A3586" t="str">
        <f t="shared" si="57"/>
        <v>RNNCBCockermouth</v>
      </c>
      <c r="B3586" t="s">
        <v>147</v>
      </c>
      <c r="C3586" t="s">
        <v>11389</v>
      </c>
      <c r="D3586" t="s">
        <v>2507</v>
      </c>
      <c r="E3586" t="s">
        <v>2508</v>
      </c>
      <c r="F3586" t="s">
        <v>11391</v>
      </c>
      <c r="G3586" s="11"/>
      <c r="H3586" s="11"/>
    </row>
    <row r="3587" spans="1:8" x14ac:dyDescent="0.2">
      <c r="A3587" t="str">
        <f t="shared" si="57"/>
        <v>RNN62Acute Medical Unit</v>
      </c>
      <c r="B3587" t="s">
        <v>147</v>
      </c>
      <c r="C3587" t="s">
        <v>11389</v>
      </c>
      <c r="D3587" t="s">
        <v>2519</v>
      </c>
      <c r="E3587" t="s">
        <v>2520</v>
      </c>
      <c r="F3587" t="s">
        <v>9304</v>
      </c>
      <c r="G3587" s="11"/>
      <c r="H3587" s="11"/>
    </row>
    <row r="3588" spans="1:8" x14ac:dyDescent="0.2">
      <c r="A3588" t="str">
        <f t="shared" si="57"/>
        <v>RNN62BEECH A</v>
      </c>
      <c r="B3588" t="s">
        <v>147</v>
      </c>
      <c r="C3588" t="s">
        <v>11389</v>
      </c>
      <c r="D3588" t="s">
        <v>2519</v>
      </c>
      <c r="E3588" t="s">
        <v>2520</v>
      </c>
      <c r="F3588" t="s">
        <v>11393</v>
      </c>
      <c r="G3588" s="11"/>
      <c r="H3588" s="11"/>
    </row>
    <row r="3589" spans="1:8" x14ac:dyDescent="0.2">
      <c r="A3589" t="str">
        <f t="shared" si="57"/>
        <v>RNN62BEECH B</v>
      </c>
      <c r="B3589" t="s">
        <v>147</v>
      </c>
      <c r="C3589" t="s">
        <v>11389</v>
      </c>
      <c r="D3589" t="s">
        <v>2519</v>
      </c>
      <c r="E3589" t="s">
        <v>2520</v>
      </c>
      <c r="F3589" t="s">
        <v>11394</v>
      </c>
      <c r="G3589" s="11"/>
      <c r="H3589" s="11"/>
    </row>
    <row r="3590" spans="1:8" x14ac:dyDescent="0.2">
      <c r="A3590" t="str">
        <f t="shared" si="57"/>
        <v>RNN62BEECH C</v>
      </c>
      <c r="B3590" t="s">
        <v>147</v>
      </c>
      <c r="C3590" t="s">
        <v>11389</v>
      </c>
      <c r="D3590" t="s">
        <v>2519</v>
      </c>
      <c r="E3590" t="s">
        <v>2520</v>
      </c>
      <c r="F3590" t="s">
        <v>11396</v>
      </c>
      <c r="G3590" s="11"/>
      <c r="H3590" s="11"/>
    </row>
    <row r="3591" spans="1:8" x14ac:dyDescent="0.2">
      <c r="A3591" t="str">
        <f t="shared" si="57"/>
        <v>RNN62BEECH D</v>
      </c>
      <c r="B3591" t="s">
        <v>147</v>
      </c>
      <c r="C3591" t="s">
        <v>11389</v>
      </c>
      <c r="D3591" t="s">
        <v>2519</v>
      </c>
      <c r="E3591" t="s">
        <v>2520</v>
      </c>
      <c r="F3591" t="s">
        <v>11397</v>
      </c>
      <c r="G3591" s="11"/>
      <c r="H3591" s="11"/>
    </row>
    <row r="3592" spans="1:8" x14ac:dyDescent="0.2">
      <c r="A3592" t="str">
        <f t="shared" si="57"/>
        <v>RNN62CHILDREN'S WARD CIC</v>
      </c>
      <c r="B3592" t="s">
        <v>147</v>
      </c>
      <c r="C3592" t="s">
        <v>11389</v>
      </c>
      <c r="D3592" t="s">
        <v>2519</v>
      </c>
      <c r="E3592" t="s">
        <v>2520</v>
      </c>
      <c r="F3592" t="s">
        <v>11398</v>
      </c>
      <c r="G3592" s="11"/>
      <c r="H3592" s="11"/>
    </row>
    <row r="3593" spans="1:8" x14ac:dyDescent="0.2">
      <c r="A3593" t="str">
        <f t="shared" si="57"/>
        <v>RNN62ELM A</v>
      </c>
      <c r="B3593" t="s">
        <v>147</v>
      </c>
      <c r="C3593" t="s">
        <v>11389</v>
      </c>
      <c r="D3593" t="s">
        <v>2519</v>
      </c>
      <c r="E3593" t="s">
        <v>2520</v>
      </c>
      <c r="F3593" t="s">
        <v>11400</v>
      </c>
      <c r="G3593" s="11"/>
      <c r="H3593" s="11"/>
    </row>
    <row r="3594" spans="1:8" x14ac:dyDescent="0.2">
      <c r="A3594" t="str">
        <f t="shared" si="57"/>
        <v>RNN62ELM B</v>
      </c>
      <c r="B3594" t="s">
        <v>147</v>
      </c>
      <c r="C3594" t="s">
        <v>11389</v>
      </c>
      <c r="D3594" t="s">
        <v>2519</v>
      </c>
      <c r="E3594" t="s">
        <v>2520</v>
      </c>
      <c r="F3594" t="s">
        <v>11401</v>
      </c>
      <c r="G3594" s="11"/>
      <c r="H3594" s="11"/>
    </row>
    <row r="3595" spans="1:8" x14ac:dyDescent="0.2">
      <c r="A3595" t="str">
        <f t="shared" si="57"/>
        <v>RNN62ELM C</v>
      </c>
      <c r="B3595" t="s">
        <v>147</v>
      </c>
      <c r="C3595" t="s">
        <v>11389</v>
      </c>
      <c r="D3595" t="s">
        <v>2519</v>
      </c>
      <c r="E3595" t="s">
        <v>2520</v>
      </c>
      <c r="F3595" t="s">
        <v>11402</v>
      </c>
      <c r="G3595" s="11"/>
      <c r="H3595" s="11"/>
    </row>
    <row r="3596" spans="1:8" x14ac:dyDescent="0.2">
      <c r="A3596" t="str">
        <f t="shared" si="57"/>
        <v>RNN62ESAU</v>
      </c>
      <c r="B3596" t="s">
        <v>147</v>
      </c>
      <c r="C3596" t="s">
        <v>11389</v>
      </c>
      <c r="D3596" t="s">
        <v>2519</v>
      </c>
      <c r="E3596" t="s">
        <v>2520</v>
      </c>
      <c r="F3596" t="s">
        <v>10920</v>
      </c>
      <c r="G3596" s="11"/>
      <c r="H3596" s="11"/>
    </row>
    <row r="3597" spans="1:8" x14ac:dyDescent="0.2">
      <c r="A3597" t="str">
        <f t="shared" si="57"/>
        <v>RNN62HAZEL WARD</v>
      </c>
      <c r="B3597" t="s">
        <v>147</v>
      </c>
      <c r="C3597" t="s">
        <v>11389</v>
      </c>
      <c r="D3597" t="s">
        <v>2519</v>
      </c>
      <c r="E3597" t="s">
        <v>2520</v>
      </c>
      <c r="F3597" t="s">
        <v>11403</v>
      </c>
      <c r="G3597" s="11"/>
      <c r="H3597" s="11"/>
    </row>
    <row r="3598" spans="1:8" x14ac:dyDescent="0.2">
      <c r="A3598" t="str">
        <f t="shared" si="57"/>
        <v>RNN62ICU CIC</v>
      </c>
      <c r="B3598" t="s">
        <v>147</v>
      </c>
      <c r="C3598" t="s">
        <v>11389</v>
      </c>
      <c r="D3598" t="s">
        <v>2519</v>
      </c>
      <c r="E3598" t="s">
        <v>2520</v>
      </c>
      <c r="F3598" t="s">
        <v>11404</v>
      </c>
      <c r="G3598" s="11"/>
      <c r="H3598" s="11"/>
    </row>
    <row r="3599" spans="1:8" x14ac:dyDescent="0.2">
      <c r="A3599" t="str">
        <f t="shared" si="57"/>
        <v>RNN62MAPLE A</v>
      </c>
      <c r="B3599" t="s">
        <v>147</v>
      </c>
      <c r="C3599" t="s">
        <v>11389</v>
      </c>
      <c r="D3599" t="s">
        <v>2519</v>
      </c>
      <c r="E3599" t="s">
        <v>2520</v>
      </c>
      <c r="F3599" t="s">
        <v>11406</v>
      </c>
      <c r="G3599" s="11"/>
      <c r="H3599" s="11"/>
    </row>
    <row r="3600" spans="1:8" x14ac:dyDescent="0.2">
      <c r="A3600" t="str">
        <f t="shared" si="57"/>
        <v>RNN62MAPLE B/D</v>
      </c>
      <c r="B3600" t="s">
        <v>147</v>
      </c>
      <c r="C3600" t="s">
        <v>11389</v>
      </c>
      <c r="D3600" t="s">
        <v>2519</v>
      </c>
      <c r="E3600" t="s">
        <v>2520</v>
      </c>
      <c r="F3600" t="s">
        <v>11407</v>
      </c>
      <c r="G3600" s="11"/>
      <c r="H3600" s="11"/>
    </row>
    <row r="3601" spans="1:8" x14ac:dyDescent="0.2">
      <c r="A3601" t="str">
        <f t="shared" si="57"/>
        <v>RNN62MAPLE C</v>
      </c>
      <c r="B3601" t="s">
        <v>147</v>
      </c>
      <c r="C3601" t="s">
        <v>11389</v>
      </c>
      <c r="D3601" t="s">
        <v>2519</v>
      </c>
      <c r="E3601" t="s">
        <v>2520</v>
      </c>
      <c r="F3601" t="s">
        <v>11408</v>
      </c>
      <c r="G3601" s="11"/>
      <c r="H3601" s="11"/>
    </row>
    <row r="3602" spans="1:8" x14ac:dyDescent="0.2">
      <c r="A3602" t="str">
        <f t="shared" si="57"/>
        <v>RNN62MATERNITY CIC</v>
      </c>
      <c r="B3602" t="s">
        <v>147</v>
      </c>
      <c r="C3602" t="s">
        <v>11389</v>
      </c>
      <c r="D3602" t="s">
        <v>2519</v>
      </c>
      <c r="E3602" t="s">
        <v>2520</v>
      </c>
      <c r="F3602" t="s">
        <v>11409</v>
      </c>
      <c r="G3602" s="11"/>
      <c r="H3602" s="11"/>
    </row>
    <row r="3603" spans="1:8" x14ac:dyDescent="0.2">
      <c r="A3603" t="str">
        <f t="shared" si="57"/>
        <v>RNN62SCBU CIC</v>
      </c>
      <c r="B3603" t="s">
        <v>147</v>
      </c>
      <c r="C3603" t="s">
        <v>11389</v>
      </c>
      <c r="D3603" t="s">
        <v>2519</v>
      </c>
      <c r="E3603" t="s">
        <v>2520</v>
      </c>
      <c r="F3603" t="s">
        <v>11410</v>
      </c>
      <c r="G3603" s="11"/>
      <c r="H3603" s="11"/>
    </row>
    <row r="3604" spans="1:8" x14ac:dyDescent="0.2">
      <c r="A3604" t="str">
        <f t="shared" si="57"/>
        <v>RNN62THE HEART CENTRE</v>
      </c>
      <c r="B3604" t="s">
        <v>147</v>
      </c>
      <c r="C3604" t="s">
        <v>11389</v>
      </c>
      <c r="D3604" t="s">
        <v>2519</v>
      </c>
      <c r="E3604" t="s">
        <v>2520</v>
      </c>
      <c r="F3604" t="s">
        <v>11411</v>
      </c>
      <c r="G3604" s="11"/>
      <c r="H3604" s="11"/>
    </row>
    <row r="3605" spans="1:8" x14ac:dyDescent="0.2">
      <c r="A3605" t="str">
        <f t="shared" si="57"/>
        <v>RNN62WILLOW A</v>
      </c>
      <c r="B3605" t="s">
        <v>147</v>
      </c>
      <c r="C3605" t="s">
        <v>11389</v>
      </c>
      <c r="D3605" t="s">
        <v>2519</v>
      </c>
      <c r="E3605" t="s">
        <v>2520</v>
      </c>
      <c r="F3605" t="s">
        <v>11412</v>
      </c>
      <c r="G3605" s="11"/>
      <c r="H3605" s="11"/>
    </row>
    <row r="3606" spans="1:8" x14ac:dyDescent="0.2">
      <c r="A3606" t="str">
        <f t="shared" si="57"/>
        <v>RNN62WILLOW B</v>
      </c>
      <c r="B3606" t="s">
        <v>147</v>
      </c>
      <c r="C3606" t="s">
        <v>11389</v>
      </c>
      <c r="D3606" t="s">
        <v>2519</v>
      </c>
      <c r="E3606" t="s">
        <v>2520</v>
      </c>
      <c r="F3606" t="s">
        <v>11413</v>
      </c>
      <c r="G3606" s="11"/>
      <c r="H3606" s="11"/>
    </row>
    <row r="3607" spans="1:8" x14ac:dyDescent="0.2">
      <c r="A3607" t="str">
        <f t="shared" si="57"/>
        <v>RNN62WILLOW C</v>
      </c>
      <c r="B3607" t="s">
        <v>147</v>
      </c>
      <c r="C3607" t="s">
        <v>11389</v>
      </c>
      <c r="D3607" t="s">
        <v>2519</v>
      </c>
      <c r="E3607" t="s">
        <v>2520</v>
      </c>
      <c r="F3607" t="s">
        <v>11414</v>
      </c>
      <c r="G3607" s="11"/>
      <c r="H3607" s="11"/>
    </row>
    <row r="3608" spans="1:8" x14ac:dyDescent="0.2">
      <c r="A3608" t="str">
        <f t="shared" si="57"/>
        <v>RNNCJKeswick</v>
      </c>
      <c r="B3608" t="s">
        <v>147</v>
      </c>
      <c r="C3608" t="s">
        <v>11389</v>
      </c>
      <c r="D3608" t="s">
        <v>2548</v>
      </c>
      <c r="E3608" t="s">
        <v>2549</v>
      </c>
      <c r="F3608" t="s">
        <v>11415</v>
      </c>
      <c r="G3608" s="11"/>
      <c r="H3608" s="11"/>
    </row>
    <row r="3609" spans="1:8" x14ac:dyDescent="0.2">
      <c r="A3609" t="str">
        <f t="shared" si="57"/>
        <v>RNNKVPenrith Eden Unit</v>
      </c>
      <c r="B3609" t="s">
        <v>147</v>
      </c>
      <c r="C3609" t="s">
        <v>11389</v>
      </c>
      <c r="D3609" t="s">
        <v>2568</v>
      </c>
      <c r="E3609" t="s">
        <v>2567</v>
      </c>
      <c r="F3609" t="s">
        <v>11416</v>
      </c>
      <c r="G3609" s="11"/>
      <c r="H3609" s="11"/>
    </row>
    <row r="3610" spans="1:8" x14ac:dyDescent="0.2">
      <c r="A3610" t="str">
        <f t="shared" si="57"/>
        <v>RNNBXCCU WCH</v>
      </c>
      <c r="B3610" t="s">
        <v>147</v>
      </c>
      <c r="C3610" t="s">
        <v>11389</v>
      </c>
      <c r="D3610" t="s">
        <v>2588</v>
      </c>
      <c r="E3610" t="s">
        <v>2589</v>
      </c>
      <c r="F3610" t="s">
        <v>11417</v>
      </c>
      <c r="G3610" s="11"/>
      <c r="H3610" s="11"/>
    </row>
    <row r="3611" spans="1:8" x14ac:dyDescent="0.2">
      <c r="A3611" t="str">
        <f t="shared" si="57"/>
        <v>RNNBXCHILDREN'S WARD WCH</v>
      </c>
      <c r="B3611" t="s">
        <v>147</v>
      </c>
      <c r="C3611" t="s">
        <v>11389</v>
      </c>
      <c r="D3611" t="s">
        <v>2588</v>
      </c>
      <c r="E3611" t="s">
        <v>2589</v>
      </c>
      <c r="F3611" t="s">
        <v>11418</v>
      </c>
      <c r="G3611" s="11"/>
      <c r="H3611" s="11"/>
    </row>
    <row r="3612" spans="1:8" x14ac:dyDescent="0.2">
      <c r="A3612" t="str">
        <f t="shared" si="57"/>
        <v>RNNBXCopeland Unit</v>
      </c>
      <c r="B3612" t="s">
        <v>147</v>
      </c>
      <c r="C3612" t="s">
        <v>11389</v>
      </c>
      <c r="D3612" t="s">
        <v>2588</v>
      </c>
      <c r="E3612" t="s">
        <v>2589</v>
      </c>
      <c r="F3612" t="s">
        <v>11419</v>
      </c>
      <c r="G3612" s="11"/>
      <c r="H3612" s="11"/>
    </row>
    <row r="3613" spans="1:8" x14ac:dyDescent="0.2">
      <c r="A3613" t="str">
        <f t="shared" si="57"/>
        <v>RNNBXCopeland Unit: Loweswater Suite</v>
      </c>
      <c r="B3613" t="s">
        <v>147</v>
      </c>
      <c r="C3613" t="s">
        <v>11389</v>
      </c>
      <c r="D3613" t="s">
        <v>2588</v>
      </c>
      <c r="E3613" t="s">
        <v>2589</v>
      </c>
      <c r="F3613" t="s">
        <v>11420</v>
      </c>
      <c r="G3613" s="11"/>
      <c r="H3613" s="11"/>
    </row>
    <row r="3614" spans="1:8" x14ac:dyDescent="0.2">
      <c r="A3614" t="str">
        <f t="shared" si="57"/>
        <v>RNNBXEAU</v>
      </c>
      <c r="B3614" t="s">
        <v>147</v>
      </c>
      <c r="C3614" t="s">
        <v>11389</v>
      </c>
      <c r="D3614" t="s">
        <v>2588</v>
      </c>
      <c r="E3614" t="s">
        <v>2589</v>
      </c>
      <c r="F3614" t="s">
        <v>10267</v>
      </c>
      <c r="G3614" s="11"/>
      <c r="H3614" s="11"/>
    </row>
    <row r="3615" spans="1:8" x14ac:dyDescent="0.2">
      <c r="A3615" t="str">
        <f t="shared" si="57"/>
        <v>RNNBXICU WCH</v>
      </c>
      <c r="B3615" t="s">
        <v>147</v>
      </c>
      <c r="C3615" t="s">
        <v>11389</v>
      </c>
      <c r="D3615" t="s">
        <v>2588</v>
      </c>
      <c r="E3615" t="s">
        <v>2589</v>
      </c>
      <c r="F3615" t="s">
        <v>11421</v>
      </c>
      <c r="G3615" s="11"/>
      <c r="H3615" s="11"/>
    </row>
    <row r="3616" spans="1:8" x14ac:dyDescent="0.2">
      <c r="A3616" t="str">
        <f t="shared" si="57"/>
        <v>RNNBXMATERNITY WCH</v>
      </c>
      <c r="B3616" t="s">
        <v>147</v>
      </c>
      <c r="C3616" t="s">
        <v>11389</v>
      </c>
      <c r="D3616" t="s">
        <v>2588</v>
      </c>
      <c r="E3616" t="s">
        <v>2589</v>
      </c>
      <c r="F3616" t="s">
        <v>11422</v>
      </c>
      <c r="G3616" s="11"/>
      <c r="H3616" s="11"/>
    </row>
    <row r="3617" spans="1:8" x14ac:dyDescent="0.2">
      <c r="A3617" t="str">
        <f t="shared" si="57"/>
        <v>RNNBXSCBU WCH</v>
      </c>
      <c r="B3617" t="s">
        <v>147</v>
      </c>
      <c r="C3617" t="s">
        <v>11389</v>
      </c>
      <c r="D3617" t="s">
        <v>2588</v>
      </c>
      <c r="E3617" t="s">
        <v>2589</v>
      </c>
      <c r="F3617" t="s">
        <v>11423</v>
      </c>
      <c r="G3617" s="11"/>
      <c r="H3617" s="11"/>
    </row>
    <row r="3618" spans="1:8" x14ac:dyDescent="0.2">
      <c r="A3618" t="str">
        <f t="shared" si="57"/>
        <v>RNNBXWARD 1</v>
      </c>
      <c r="B3618" t="s">
        <v>147</v>
      </c>
      <c r="C3618" t="s">
        <v>11389</v>
      </c>
      <c r="D3618" t="s">
        <v>2588</v>
      </c>
      <c r="E3618" t="s">
        <v>2589</v>
      </c>
      <c r="F3618" t="s">
        <v>6709</v>
      </c>
      <c r="G3618" s="11"/>
      <c r="H3618" s="11"/>
    </row>
    <row r="3619" spans="1:8" x14ac:dyDescent="0.2">
      <c r="A3619" t="str">
        <f t="shared" si="57"/>
        <v>RNNBXWARD 2</v>
      </c>
      <c r="B3619" t="s">
        <v>147</v>
      </c>
      <c r="C3619" t="s">
        <v>11389</v>
      </c>
      <c r="D3619" t="s">
        <v>2588</v>
      </c>
      <c r="E3619" t="s">
        <v>2589</v>
      </c>
      <c r="F3619" t="s">
        <v>6711</v>
      </c>
      <c r="G3619" s="11"/>
      <c r="H3619" s="11"/>
    </row>
    <row r="3620" spans="1:8" x14ac:dyDescent="0.2">
      <c r="A3620" t="str">
        <f t="shared" si="57"/>
        <v>RNNBXWARD 3</v>
      </c>
      <c r="B3620" t="s">
        <v>147</v>
      </c>
      <c r="C3620" t="s">
        <v>11389</v>
      </c>
      <c r="D3620" t="s">
        <v>2588</v>
      </c>
      <c r="E3620" t="s">
        <v>2589</v>
      </c>
      <c r="F3620" t="s">
        <v>8976</v>
      </c>
      <c r="G3620" s="11"/>
      <c r="H3620" s="11"/>
    </row>
    <row r="3621" spans="1:8" x14ac:dyDescent="0.2">
      <c r="A3621" t="str">
        <f t="shared" si="57"/>
        <v>RNNBXWARD 4</v>
      </c>
      <c r="B3621" t="s">
        <v>147</v>
      </c>
      <c r="C3621" t="s">
        <v>11389</v>
      </c>
      <c r="D3621" t="s">
        <v>2588</v>
      </c>
      <c r="E3621" t="s">
        <v>2589</v>
      </c>
      <c r="F3621" t="s">
        <v>11424</v>
      </c>
      <c r="G3621" s="11"/>
      <c r="H3621" s="11"/>
    </row>
    <row r="3622" spans="1:8" x14ac:dyDescent="0.2">
      <c r="A3622" t="str">
        <f t="shared" si="57"/>
        <v>RNN42Workington</v>
      </c>
      <c r="B3622" t="s">
        <v>147</v>
      </c>
      <c r="C3622" t="s">
        <v>11389</v>
      </c>
      <c r="D3622" t="s">
        <v>2595</v>
      </c>
      <c r="E3622" t="s">
        <v>2596</v>
      </c>
      <c r="F3622" t="s">
        <v>11425</v>
      </c>
      <c r="G3622" s="11"/>
      <c r="H3622" s="11"/>
    </row>
    <row r="3623" spans="1:8" x14ac:dyDescent="0.2">
      <c r="A3623" t="str">
        <f t="shared" si="57"/>
        <v>RATAPMarigold</v>
      </c>
      <c r="B3623" t="s">
        <v>148</v>
      </c>
      <c r="C3623" t="s">
        <v>11426</v>
      </c>
      <c r="D3623" t="s">
        <v>891</v>
      </c>
      <c r="E3623" t="s">
        <v>892</v>
      </c>
      <c r="F3623" t="s">
        <v>11427</v>
      </c>
      <c r="G3623" s="11"/>
      <c r="H3623" s="11"/>
    </row>
    <row r="3624" spans="1:8" x14ac:dyDescent="0.2">
      <c r="A3624" t="str">
        <f t="shared" si="57"/>
        <v>RATRMGibson</v>
      </c>
      <c r="B3624" t="s">
        <v>148</v>
      </c>
      <c r="C3624" t="s">
        <v>11426</v>
      </c>
      <c r="D3624" t="s">
        <v>896</v>
      </c>
      <c r="E3624" t="s">
        <v>858</v>
      </c>
      <c r="F3624" t="s">
        <v>14395</v>
      </c>
      <c r="G3624" s="11"/>
      <c r="H3624" s="11"/>
    </row>
    <row r="3625" spans="1:8" x14ac:dyDescent="0.2">
      <c r="A3625" t="str">
        <f t="shared" si="57"/>
        <v>RATRMToward Ward</v>
      </c>
      <c r="B3625" t="s">
        <v>148</v>
      </c>
      <c r="C3625" t="s">
        <v>11426</v>
      </c>
      <c r="D3625" t="s">
        <v>896</v>
      </c>
      <c r="E3625" t="s">
        <v>858</v>
      </c>
      <c r="F3625" t="s">
        <v>14394</v>
      </c>
      <c r="G3625" s="11"/>
      <c r="H3625" s="11"/>
    </row>
    <row r="3626" spans="1:8" x14ac:dyDescent="0.2">
      <c r="A3626" t="str">
        <f t="shared" si="57"/>
        <v>RATRYBrookside</v>
      </c>
      <c r="B3626" t="s">
        <v>148</v>
      </c>
      <c r="C3626" t="s">
        <v>11426</v>
      </c>
      <c r="D3626" t="s">
        <v>897</v>
      </c>
      <c r="E3626" t="s">
        <v>898</v>
      </c>
      <c r="F3626" t="s">
        <v>11428</v>
      </c>
      <c r="G3626" s="11"/>
      <c r="H3626" s="11"/>
    </row>
    <row r="3627" spans="1:8" x14ac:dyDescent="0.2">
      <c r="A3627" t="str">
        <f t="shared" si="57"/>
        <v>RATGMCook Ward</v>
      </c>
      <c r="B3627" t="s">
        <v>148</v>
      </c>
      <c r="C3627" t="s">
        <v>11426</v>
      </c>
      <c r="D3627" t="s">
        <v>915</v>
      </c>
      <c r="E3627" t="s">
        <v>916</v>
      </c>
      <c r="F3627" t="s">
        <v>11429</v>
      </c>
      <c r="G3627" s="11"/>
      <c r="H3627" s="11"/>
    </row>
    <row r="3628" spans="1:8" x14ac:dyDescent="0.2">
      <c r="A3628" t="str">
        <f t="shared" si="57"/>
        <v>RATGMKahlo Ward</v>
      </c>
      <c r="B3628" t="s">
        <v>148</v>
      </c>
      <c r="C3628" t="s">
        <v>11426</v>
      </c>
      <c r="D3628" t="s">
        <v>915</v>
      </c>
      <c r="E3628" t="s">
        <v>916</v>
      </c>
      <c r="F3628" t="s">
        <v>11430</v>
      </c>
      <c r="G3628" s="11"/>
      <c r="H3628" s="11"/>
    </row>
    <row r="3629" spans="1:8" x14ac:dyDescent="0.2">
      <c r="A3629" t="str">
        <f t="shared" si="57"/>
        <v>RATGMKnight
(formally Hepworth)</v>
      </c>
      <c r="B3629" t="s">
        <v>148</v>
      </c>
      <c r="C3629" t="s">
        <v>11426</v>
      </c>
      <c r="D3629" t="s">
        <v>915</v>
      </c>
      <c r="E3629" t="s">
        <v>916</v>
      </c>
      <c r="F3629" t="s">
        <v>11431</v>
      </c>
      <c r="G3629" s="11"/>
      <c r="H3629" s="11"/>
    </row>
    <row r="3630" spans="1:8" x14ac:dyDescent="0.2">
      <c r="A3630" t="str">
        <f t="shared" ref="A3630:A3693" si="58">CONCATENATE(D3630,F3630)</f>
        <v>RATGMMonet</v>
      </c>
      <c r="B3630" t="s">
        <v>148</v>
      </c>
      <c r="C3630" t="s">
        <v>11426</v>
      </c>
      <c r="D3630" t="s">
        <v>915</v>
      </c>
      <c r="E3630" t="s">
        <v>916</v>
      </c>
      <c r="F3630" t="s">
        <v>11432</v>
      </c>
      <c r="G3630" s="11"/>
      <c r="H3630" s="11"/>
    </row>
    <row r="3631" spans="1:8" x14ac:dyDescent="0.2">
      <c r="A3631" t="str">
        <f t="shared" si="58"/>
        <v>RATGMMoore Ward</v>
      </c>
      <c r="B3631" t="s">
        <v>148</v>
      </c>
      <c r="C3631" t="s">
        <v>11426</v>
      </c>
      <c r="D3631" t="s">
        <v>915</v>
      </c>
      <c r="E3631" t="s">
        <v>916</v>
      </c>
      <c r="F3631" t="s">
        <v>11433</v>
      </c>
      <c r="G3631" s="11"/>
      <c r="H3631" s="11"/>
    </row>
    <row r="3632" spans="1:8" x14ac:dyDescent="0.2">
      <c r="A3632" t="str">
        <f t="shared" si="58"/>
        <v>RATGMMorris Ward</v>
      </c>
      <c r="B3632" t="s">
        <v>148</v>
      </c>
      <c r="C3632" t="s">
        <v>11426</v>
      </c>
      <c r="D3632" t="s">
        <v>915</v>
      </c>
      <c r="E3632" t="s">
        <v>916</v>
      </c>
      <c r="F3632" t="s">
        <v>11434</v>
      </c>
      <c r="G3632" s="11"/>
      <c r="H3632" s="12"/>
    </row>
    <row r="3633" spans="1:8" x14ac:dyDescent="0.2">
      <c r="A3633" t="str">
        <f t="shared" si="58"/>
        <v>RATGMOgura Ward</v>
      </c>
      <c r="B3633" t="s">
        <v>148</v>
      </c>
      <c r="C3633" t="s">
        <v>11426</v>
      </c>
      <c r="D3633" t="s">
        <v>915</v>
      </c>
      <c r="E3633" t="s">
        <v>916</v>
      </c>
      <c r="F3633" t="s">
        <v>11435</v>
      </c>
      <c r="G3633" s="11"/>
      <c r="H3633" s="11"/>
    </row>
    <row r="3634" spans="1:8" x14ac:dyDescent="0.2">
      <c r="A3634" t="str">
        <f t="shared" si="58"/>
        <v>RATGMPicasso Ward</v>
      </c>
      <c r="B3634" t="s">
        <v>148</v>
      </c>
      <c r="C3634" t="s">
        <v>11426</v>
      </c>
      <c r="D3634" t="s">
        <v>915</v>
      </c>
      <c r="E3634" t="s">
        <v>916</v>
      </c>
      <c r="F3634" t="s">
        <v>11436</v>
      </c>
      <c r="G3634" s="11"/>
      <c r="H3634" s="11"/>
    </row>
    <row r="3635" spans="1:8" x14ac:dyDescent="0.2">
      <c r="A3635" t="str">
        <f t="shared" si="58"/>
        <v>RATGMStage Ward</v>
      </c>
      <c r="B3635" t="s">
        <v>148</v>
      </c>
      <c r="C3635" t="s">
        <v>11426</v>
      </c>
      <c r="D3635" t="s">
        <v>915</v>
      </c>
      <c r="E3635" t="s">
        <v>916</v>
      </c>
      <c r="F3635" t="s">
        <v>11437</v>
      </c>
      <c r="G3635" s="11"/>
      <c r="H3635" s="11"/>
    </row>
    <row r="3636" spans="1:8" x14ac:dyDescent="0.2">
      <c r="A3636" t="str">
        <f t="shared" si="58"/>
        <v>RATGMTitian Ward</v>
      </c>
      <c r="B3636" t="s">
        <v>148</v>
      </c>
      <c r="C3636" t="s">
        <v>11426</v>
      </c>
      <c r="D3636" t="s">
        <v>915</v>
      </c>
      <c r="E3636" t="s">
        <v>916</v>
      </c>
      <c r="F3636" t="s">
        <v>11438</v>
      </c>
      <c r="G3636" s="11" t="s">
        <v>14260</v>
      </c>
      <c r="H3636" s="11" t="s">
        <v>14261</v>
      </c>
    </row>
    <row r="3637" spans="1:8" x14ac:dyDescent="0.2">
      <c r="A3637" t="str">
        <f t="shared" si="58"/>
        <v>RATGMTurner Ward</v>
      </c>
      <c r="B3637" t="s">
        <v>148</v>
      </c>
      <c r="C3637" t="s">
        <v>11426</v>
      </c>
      <c r="D3637" t="s">
        <v>915</v>
      </c>
      <c r="E3637" t="s">
        <v>916</v>
      </c>
      <c r="F3637" t="s">
        <v>11439</v>
      </c>
      <c r="G3637" s="11"/>
      <c r="H3637" s="11"/>
    </row>
    <row r="3638" spans="1:8" x14ac:dyDescent="0.2">
      <c r="A3638" t="str">
        <f t="shared" si="58"/>
        <v>RATGMWoodbury Unit 1</v>
      </c>
      <c r="B3638" t="s">
        <v>148</v>
      </c>
      <c r="C3638" t="s">
        <v>11426</v>
      </c>
      <c r="D3638" t="s">
        <v>915</v>
      </c>
      <c r="E3638" t="s">
        <v>916</v>
      </c>
      <c r="F3638" t="s">
        <v>11440</v>
      </c>
      <c r="G3638" s="11"/>
      <c r="H3638" s="11"/>
    </row>
    <row r="3639" spans="1:8" x14ac:dyDescent="0.2">
      <c r="A3639" t="str">
        <f t="shared" si="58"/>
        <v>RATPXK&amp;M ADOLESCENT UNIT</v>
      </c>
      <c r="B3639" t="s">
        <v>148</v>
      </c>
      <c r="C3639" t="s">
        <v>11426</v>
      </c>
      <c r="D3639" t="s">
        <v>14177</v>
      </c>
      <c r="E3639" t="s">
        <v>14207</v>
      </c>
      <c r="F3639" t="s">
        <v>14209</v>
      </c>
      <c r="G3639" s="11"/>
      <c r="H3639" s="11"/>
    </row>
    <row r="3640" spans="1:8" x14ac:dyDescent="0.2">
      <c r="A3640" t="str">
        <f t="shared" si="58"/>
        <v>RATDGFoxglove Ward</v>
      </c>
      <c r="B3640" t="s">
        <v>148</v>
      </c>
      <c r="C3640" t="s">
        <v>11426</v>
      </c>
      <c r="D3640" t="s">
        <v>930</v>
      </c>
      <c r="E3640" t="s">
        <v>931</v>
      </c>
      <c r="F3640" t="s">
        <v>11441</v>
      </c>
      <c r="G3640" s="11"/>
      <c r="H3640" s="11"/>
    </row>
    <row r="3641" spans="1:8" x14ac:dyDescent="0.2">
      <c r="A3641" t="str">
        <f t="shared" si="58"/>
        <v>RATDGJaponica</v>
      </c>
      <c r="B3641" t="s">
        <v>148</v>
      </c>
      <c r="C3641" t="s">
        <v>11426</v>
      </c>
      <c r="D3641" t="s">
        <v>930</v>
      </c>
      <c r="E3641" t="s">
        <v>931</v>
      </c>
      <c r="F3641" t="s">
        <v>11442</v>
      </c>
      <c r="G3641" s="11"/>
      <c r="H3641" s="11"/>
    </row>
    <row r="3642" spans="1:8" x14ac:dyDescent="0.2">
      <c r="A3642" t="str">
        <f t="shared" si="58"/>
        <v>RATDGWinter Lily</v>
      </c>
      <c r="B3642" t="s">
        <v>148</v>
      </c>
      <c r="C3642" t="s">
        <v>11426</v>
      </c>
      <c r="D3642" t="s">
        <v>930</v>
      </c>
      <c r="E3642" t="s">
        <v>931</v>
      </c>
      <c r="F3642" t="s">
        <v>14505</v>
      </c>
      <c r="G3642" s="11" t="s">
        <v>14263</v>
      </c>
      <c r="H3642" s="11" t="s">
        <v>14261</v>
      </c>
    </row>
    <row r="3643" spans="1:8" x14ac:dyDescent="0.2">
      <c r="A3643" t="str">
        <f t="shared" si="58"/>
        <v>RATAFMayfield Ward</v>
      </c>
      <c r="B3643" t="s">
        <v>148</v>
      </c>
      <c r="C3643" t="s">
        <v>11426</v>
      </c>
      <c r="D3643" t="s">
        <v>939</v>
      </c>
      <c r="E3643" t="s">
        <v>940</v>
      </c>
      <c r="F3643" t="s">
        <v>11443</v>
      </c>
      <c r="G3643" s="11"/>
      <c r="H3643" s="11"/>
    </row>
    <row r="3644" spans="1:8" x14ac:dyDescent="0.2">
      <c r="A3644" t="str">
        <f t="shared" si="58"/>
        <v>K9O1EGround Floor</v>
      </c>
      <c r="B3644" t="s">
        <v>148</v>
      </c>
      <c r="C3644" t="s">
        <v>11426</v>
      </c>
      <c r="D3644" t="s">
        <v>14578</v>
      </c>
      <c r="E3644" t="s">
        <v>14577</v>
      </c>
      <c r="F3644" t="s">
        <v>14579</v>
      </c>
      <c r="G3644" s="11"/>
      <c r="H3644" s="11"/>
    </row>
    <row r="3645" spans="1:8" x14ac:dyDescent="0.2">
      <c r="A3645" t="str">
        <f t="shared" si="58"/>
        <v>K9O1ETop Floor</v>
      </c>
      <c r="B3645" t="s">
        <v>148</v>
      </c>
      <c r="C3645" t="s">
        <v>11426</v>
      </c>
      <c r="D3645" t="s">
        <v>14578</v>
      </c>
      <c r="E3645" t="s">
        <v>14577</v>
      </c>
      <c r="F3645" t="s">
        <v>14580</v>
      </c>
      <c r="G3645" s="11"/>
      <c r="H3645" s="11"/>
    </row>
    <row r="3646" spans="1:8" x14ac:dyDescent="0.2">
      <c r="A3646" t="str">
        <f t="shared" si="58"/>
        <v>RAPNMAcute Assessment Unit</v>
      </c>
      <c r="B3646" t="s">
        <v>149</v>
      </c>
      <c r="C3646" t="s">
        <v>11444</v>
      </c>
      <c r="D3646" t="s">
        <v>885</v>
      </c>
      <c r="E3646" t="s">
        <v>886</v>
      </c>
      <c r="F3646" t="s">
        <v>8351</v>
      </c>
      <c r="G3646" s="11"/>
      <c r="H3646" s="11"/>
    </row>
    <row r="3647" spans="1:8" x14ac:dyDescent="0.2">
      <c r="A3647" t="str">
        <f t="shared" si="58"/>
        <v>RAPNMAcute Medical Unit</v>
      </c>
      <c r="B3647" t="s">
        <v>149</v>
      </c>
      <c r="C3647" t="s">
        <v>11444</v>
      </c>
      <c r="D3647" t="s">
        <v>885</v>
      </c>
      <c r="E3647" t="s">
        <v>886</v>
      </c>
      <c r="F3647" t="s">
        <v>9304</v>
      </c>
      <c r="G3647" s="11"/>
      <c r="H3647" s="11"/>
    </row>
    <row r="3648" spans="1:8" x14ac:dyDescent="0.2">
      <c r="A3648" t="str">
        <f t="shared" si="58"/>
        <v>RAPNMAcute Stroke Unit</v>
      </c>
      <c r="B3648" t="s">
        <v>149</v>
      </c>
      <c r="C3648" t="s">
        <v>11444</v>
      </c>
      <c r="D3648" t="s">
        <v>885</v>
      </c>
      <c r="E3648" t="s">
        <v>886</v>
      </c>
      <c r="F3648" t="s">
        <v>11445</v>
      </c>
      <c r="G3648" s="11"/>
      <c r="H3648" s="11"/>
    </row>
    <row r="3649" spans="1:8" x14ac:dyDescent="0.2">
      <c r="A3649" t="str">
        <f t="shared" si="58"/>
        <v>RAPNMCharles Coward</v>
      </c>
      <c r="B3649" t="s">
        <v>149</v>
      </c>
      <c r="C3649" t="s">
        <v>11444</v>
      </c>
      <c r="D3649" t="s">
        <v>885</v>
      </c>
      <c r="E3649" t="s">
        <v>886</v>
      </c>
      <c r="F3649" t="s">
        <v>11446</v>
      </c>
      <c r="G3649" s="11"/>
      <c r="H3649" s="11"/>
    </row>
    <row r="3650" spans="1:8" x14ac:dyDescent="0.2">
      <c r="A3650" t="str">
        <f t="shared" si="58"/>
        <v>RAPNMCritical Care Unit</v>
      </c>
      <c r="B3650" t="s">
        <v>149</v>
      </c>
      <c r="C3650" t="s">
        <v>11444</v>
      </c>
      <c r="D3650" t="s">
        <v>885</v>
      </c>
      <c r="E3650" t="s">
        <v>886</v>
      </c>
      <c r="F3650" t="s">
        <v>9443</v>
      </c>
      <c r="G3650" s="11"/>
      <c r="H3650" s="11"/>
    </row>
    <row r="3651" spans="1:8" x14ac:dyDescent="0.2">
      <c r="A3651" t="str">
        <f t="shared" si="58"/>
        <v>RAPNMLabour Ward</v>
      </c>
      <c r="B3651" t="s">
        <v>149</v>
      </c>
      <c r="C3651" t="s">
        <v>11444</v>
      </c>
      <c r="D3651" t="s">
        <v>885</v>
      </c>
      <c r="E3651" t="s">
        <v>886</v>
      </c>
      <c r="F3651" t="s">
        <v>8829</v>
      </c>
      <c r="G3651" s="11"/>
      <c r="H3651" s="11"/>
    </row>
    <row r="3652" spans="1:8" x14ac:dyDescent="0.2">
      <c r="A3652" t="str">
        <f t="shared" si="58"/>
        <v>RAPNMMaternity ward</v>
      </c>
      <c r="B3652" t="s">
        <v>149</v>
      </c>
      <c r="C3652" t="s">
        <v>11444</v>
      </c>
      <c r="D3652" t="s">
        <v>885</v>
      </c>
      <c r="E3652" t="s">
        <v>886</v>
      </c>
      <c r="F3652" t="s">
        <v>11447</v>
      </c>
      <c r="G3652" s="11"/>
      <c r="H3652" s="11"/>
    </row>
    <row r="3653" spans="1:8" x14ac:dyDescent="0.2">
      <c r="A3653" t="str">
        <f t="shared" si="58"/>
        <v>RAPNMMichael Bates</v>
      </c>
      <c r="B3653" t="s">
        <v>149</v>
      </c>
      <c r="C3653" t="s">
        <v>11444</v>
      </c>
      <c r="D3653" t="s">
        <v>885</v>
      </c>
      <c r="E3653" t="s">
        <v>886</v>
      </c>
      <c r="F3653" t="s">
        <v>11448</v>
      </c>
      <c r="G3653" s="11"/>
      <c r="H3653" s="11"/>
    </row>
    <row r="3654" spans="1:8" x14ac:dyDescent="0.2">
      <c r="A3654" t="str">
        <f t="shared" si="58"/>
        <v>RAPNMPodium Ward 1</v>
      </c>
      <c r="B3654" t="s">
        <v>149</v>
      </c>
      <c r="C3654" t="s">
        <v>11444</v>
      </c>
      <c r="D3654" t="s">
        <v>885</v>
      </c>
      <c r="E3654" t="s">
        <v>886</v>
      </c>
      <c r="F3654" t="s">
        <v>11449</v>
      </c>
      <c r="G3654" s="11"/>
      <c r="H3654" s="11"/>
    </row>
    <row r="3655" spans="1:8" x14ac:dyDescent="0.2">
      <c r="A3655" t="str">
        <f t="shared" si="58"/>
        <v>RAPNMPymmes0</v>
      </c>
      <c r="B3655" t="s">
        <v>149</v>
      </c>
      <c r="C3655" t="s">
        <v>11444</v>
      </c>
      <c r="D3655" t="s">
        <v>885</v>
      </c>
      <c r="E3655" t="s">
        <v>886</v>
      </c>
      <c r="F3655" t="s">
        <v>11450</v>
      </c>
      <c r="G3655" s="11"/>
      <c r="H3655" s="11"/>
    </row>
    <row r="3656" spans="1:8" x14ac:dyDescent="0.2">
      <c r="A3656" t="str">
        <f t="shared" si="58"/>
        <v>RAPNMRainbow</v>
      </c>
      <c r="B3656" t="s">
        <v>149</v>
      </c>
      <c r="C3656" t="s">
        <v>11444</v>
      </c>
      <c r="D3656" t="s">
        <v>885</v>
      </c>
      <c r="E3656" t="s">
        <v>886</v>
      </c>
      <c r="F3656" t="s">
        <v>11451</v>
      </c>
      <c r="G3656" s="11"/>
      <c r="H3656" s="11"/>
    </row>
    <row r="3657" spans="1:8" x14ac:dyDescent="0.2">
      <c r="A3657" t="str">
        <f t="shared" si="58"/>
        <v>RAPNMS3 Orthopaedics</v>
      </c>
      <c r="B3657" t="s">
        <v>149</v>
      </c>
      <c r="C3657" t="s">
        <v>11444</v>
      </c>
      <c r="D3657" t="s">
        <v>885</v>
      </c>
      <c r="E3657" t="s">
        <v>886</v>
      </c>
      <c r="F3657" t="s">
        <v>11452</v>
      </c>
      <c r="G3657" s="11"/>
      <c r="H3657" s="11"/>
    </row>
    <row r="3658" spans="1:8" x14ac:dyDescent="0.2">
      <c r="A3658" t="str">
        <f t="shared" si="58"/>
        <v>RAPNMStarlight</v>
      </c>
      <c r="B3658" t="s">
        <v>149</v>
      </c>
      <c r="C3658" t="s">
        <v>11444</v>
      </c>
      <c r="D3658" t="s">
        <v>885</v>
      </c>
      <c r="E3658" t="s">
        <v>886</v>
      </c>
      <c r="F3658" t="s">
        <v>9151</v>
      </c>
      <c r="G3658" s="11"/>
      <c r="H3658" s="11"/>
    </row>
    <row r="3659" spans="1:8" x14ac:dyDescent="0.2">
      <c r="A3659" t="str">
        <f t="shared" si="58"/>
        <v>RAPNMSunrise</v>
      </c>
      <c r="B3659" t="s">
        <v>149</v>
      </c>
      <c r="C3659" t="s">
        <v>11444</v>
      </c>
      <c r="D3659" t="s">
        <v>885</v>
      </c>
      <c r="E3659" t="s">
        <v>886</v>
      </c>
      <c r="F3659" t="s">
        <v>11453</v>
      </c>
      <c r="G3659" s="11"/>
      <c r="H3659" s="11"/>
    </row>
    <row r="3660" spans="1:8" x14ac:dyDescent="0.2">
      <c r="A3660" t="str">
        <f t="shared" si="58"/>
        <v>RAPNMSurgical Ward 2</v>
      </c>
      <c r="B3660" t="s">
        <v>149</v>
      </c>
      <c r="C3660" t="s">
        <v>11444</v>
      </c>
      <c r="D3660" t="s">
        <v>885</v>
      </c>
      <c r="E3660" t="s">
        <v>886</v>
      </c>
      <c r="F3660" t="s">
        <v>11454</v>
      </c>
      <c r="G3660" s="11"/>
      <c r="H3660" s="11"/>
    </row>
    <row r="3661" spans="1:8" x14ac:dyDescent="0.2">
      <c r="A3661" t="str">
        <f t="shared" si="58"/>
        <v>RAPNMT3S</v>
      </c>
      <c r="B3661" t="s">
        <v>149</v>
      </c>
      <c r="C3661" t="s">
        <v>11444</v>
      </c>
      <c r="D3661" t="s">
        <v>885</v>
      </c>
      <c r="E3661" t="s">
        <v>886</v>
      </c>
      <c r="F3661" t="s">
        <v>11455</v>
      </c>
      <c r="G3661" s="11"/>
      <c r="H3661" s="11"/>
    </row>
    <row r="3662" spans="1:8" x14ac:dyDescent="0.2">
      <c r="A3662" t="str">
        <f t="shared" si="58"/>
        <v>RAPNMT4 Winter Pressure</v>
      </c>
      <c r="B3662" t="s">
        <v>149</v>
      </c>
      <c r="C3662" t="s">
        <v>11444</v>
      </c>
      <c r="D3662" t="s">
        <v>885</v>
      </c>
      <c r="E3662" t="s">
        <v>886</v>
      </c>
      <c r="F3662" t="s">
        <v>11456</v>
      </c>
      <c r="G3662" s="11"/>
      <c r="H3662" s="11"/>
    </row>
    <row r="3663" spans="1:8" x14ac:dyDescent="0.2">
      <c r="A3663" t="str">
        <f t="shared" si="58"/>
        <v>RAPNMT5 Medical Ward</v>
      </c>
      <c r="B3663" t="s">
        <v>149</v>
      </c>
      <c r="C3663" t="s">
        <v>11444</v>
      </c>
      <c r="D3663" t="s">
        <v>885</v>
      </c>
      <c r="E3663" t="s">
        <v>886</v>
      </c>
      <c r="F3663" t="s">
        <v>11457</v>
      </c>
      <c r="G3663" s="11"/>
      <c r="H3663" s="11"/>
    </row>
    <row r="3664" spans="1:8" x14ac:dyDescent="0.2">
      <c r="A3664" t="str">
        <f t="shared" si="58"/>
        <v>RAPNMT6 Medical Ward</v>
      </c>
      <c r="B3664" t="s">
        <v>149</v>
      </c>
      <c r="C3664" t="s">
        <v>11444</v>
      </c>
      <c r="D3664" t="s">
        <v>885</v>
      </c>
      <c r="E3664" t="s">
        <v>886</v>
      </c>
      <c r="F3664" t="s">
        <v>11458</v>
      </c>
      <c r="G3664" s="11"/>
      <c r="H3664" s="11"/>
    </row>
    <row r="3665" spans="1:8" x14ac:dyDescent="0.2">
      <c r="A3665" t="str">
        <f t="shared" si="58"/>
        <v>RAPNMT7 Medical Ward</v>
      </c>
      <c r="B3665" t="s">
        <v>149</v>
      </c>
      <c r="C3665" t="s">
        <v>11444</v>
      </c>
      <c r="D3665" t="s">
        <v>885</v>
      </c>
      <c r="E3665" t="s">
        <v>886</v>
      </c>
      <c r="F3665" t="s">
        <v>11459</v>
      </c>
      <c r="G3665" s="11"/>
      <c r="H3665" s="11"/>
    </row>
    <row r="3666" spans="1:8" x14ac:dyDescent="0.2">
      <c r="A3666" t="str">
        <f t="shared" si="58"/>
        <v>RAPNMT8 Medical Ward</v>
      </c>
      <c r="B3666" t="s">
        <v>149</v>
      </c>
      <c r="C3666" t="s">
        <v>11444</v>
      </c>
      <c r="D3666" t="s">
        <v>885</v>
      </c>
      <c r="E3666" t="s">
        <v>886</v>
      </c>
      <c r="F3666" t="s">
        <v>11460</v>
      </c>
      <c r="G3666" s="11"/>
      <c r="H3666" s="11"/>
    </row>
    <row r="3667" spans="1:8" x14ac:dyDescent="0.2">
      <c r="A3667" t="str">
        <f t="shared" si="58"/>
        <v>RLY86Darwin Centre</v>
      </c>
      <c r="B3667" t="s">
        <v>150</v>
      </c>
      <c r="C3667" t="s">
        <v>11461</v>
      </c>
      <c r="D3667" t="s">
        <v>2344</v>
      </c>
      <c r="E3667" t="s">
        <v>2345</v>
      </c>
      <c r="F3667" t="s">
        <v>11462</v>
      </c>
      <c r="G3667" s="11"/>
      <c r="H3667" s="11"/>
    </row>
    <row r="3668" spans="1:8" x14ac:dyDescent="0.2">
      <c r="A3668" t="str">
        <f t="shared" si="58"/>
        <v>RLY39Florence House</v>
      </c>
      <c r="B3668" t="s">
        <v>150</v>
      </c>
      <c r="C3668" t="s">
        <v>11461</v>
      </c>
      <c r="D3668" t="s">
        <v>2350</v>
      </c>
      <c r="E3668" t="s">
        <v>2351</v>
      </c>
      <c r="F3668" t="s">
        <v>9466</v>
      </c>
      <c r="G3668" s="11"/>
      <c r="H3668" s="11"/>
    </row>
    <row r="3669" spans="1:8" x14ac:dyDescent="0.2">
      <c r="A3669" t="str">
        <f t="shared" si="58"/>
        <v>RLY88A&amp;T</v>
      </c>
      <c r="B3669" t="s">
        <v>150</v>
      </c>
      <c r="C3669" t="s">
        <v>11461</v>
      </c>
      <c r="D3669" t="s">
        <v>2352</v>
      </c>
      <c r="E3669" t="s">
        <v>2353</v>
      </c>
      <c r="F3669" t="s">
        <v>11463</v>
      </c>
      <c r="G3669" s="11"/>
      <c r="H3669" s="11"/>
    </row>
    <row r="3670" spans="1:8" x14ac:dyDescent="0.2">
      <c r="A3670" t="str">
        <f t="shared" si="58"/>
        <v>RLY88Edward Myers</v>
      </c>
      <c r="B3670" t="s">
        <v>150</v>
      </c>
      <c r="C3670" t="s">
        <v>11461</v>
      </c>
      <c r="D3670" t="s">
        <v>2352</v>
      </c>
      <c r="E3670" t="s">
        <v>2353</v>
      </c>
      <c r="F3670" t="s">
        <v>11464</v>
      </c>
      <c r="G3670" s="11"/>
      <c r="H3670" s="11"/>
    </row>
    <row r="3671" spans="1:8" x14ac:dyDescent="0.2">
      <c r="A3671" t="str">
        <f t="shared" si="58"/>
        <v>RLY88PICU</v>
      </c>
      <c r="B3671" t="s">
        <v>150</v>
      </c>
      <c r="C3671" t="s">
        <v>11461</v>
      </c>
      <c r="D3671" t="s">
        <v>2352</v>
      </c>
      <c r="E3671" t="s">
        <v>2353</v>
      </c>
      <c r="F3671" t="s">
        <v>8742</v>
      </c>
      <c r="G3671" s="11"/>
      <c r="H3671" s="11"/>
    </row>
    <row r="3672" spans="1:8" x14ac:dyDescent="0.2">
      <c r="A3672" t="str">
        <f t="shared" si="58"/>
        <v>RLY88Ward 1</v>
      </c>
      <c r="B3672" t="s">
        <v>150</v>
      </c>
      <c r="C3672" t="s">
        <v>11461</v>
      </c>
      <c r="D3672" t="s">
        <v>2352</v>
      </c>
      <c r="E3672" t="s">
        <v>2353</v>
      </c>
      <c r="F3672" t="s">
        <v>8743</v>
      </c>
      <c r="G3672" s="11"/>
      <c r="H3672" s="11"/>
    </row>
    <row r="3673" spans="1:8" x14ac:dyDescent="0.2">
      <c r="A3673" t="str">
        <f t="shared" si="58"/>
        <v>RLY88Ward 2</v>
      </c>
      <c r="B3673" t="s">
        <v>150</v>
      </c>
      <c r="C3673" t="s">
        <v>11461</v>
      </c>
      <c r="D3673" t="s">
        <v>2352</v>
      </c>
      <c r="E3673" t="s">
        <v>2353</v>
      </c>
      <c r="F3673" t="s">
        <v>8746</v>
      </c>
      <c r="G3673" s="11"/>
      <c r="H3673" s="11"/>
    </row>
    <row r="3674" spans="1:8" x14ac:dyDescent="0.2">
      <c r="A3674" t="str">
        <f t="shared" si="58"/>
        <v>RLY88Ward 3</v>
      </c>
      <c r="B3674" t="s">
        <v>150</v>
      </c>
      <c r="C3674" t="s">
        <v>11461</v>
      </c>
      <c r="D3674" t="s">
        <v>2352</v>
      </c>
      <c r="E3674" t="s">
        <v>2353</v>
      </c>
      <c r="F3674" t="s">
        <v>8753</v>
      </c>
      <c r="G3674" s="11"/>
      <c r="H3674" s="11"/>
    </row>
    <row r="3675" spans="1:8" x14ac:dyDescent="0.2">
      <c r="A3675" t="str">
        <f t="shared" si="58"/>
        <v>RLY88Ward 4</v>
      </c>
      <c r="B3675" t="s">
        <v>150</v>
      </c>
      <c r="C3675" t="s">
        <v>11461</v>
      </c>
      <c r="D3675" t="s">
        <v>2352</v>
      </c>
      <c r="E3675" t="s">
        <v>2353</v>
      </c>
      <c r="F3675" t="s">
        <v>8754</v>
      </c>
      <c r="G3675" s="11" t="s">
        <v>8593</v>
      </c>
      <c r="H3675" s="11">
        <v>43735</v>
      </c>
    </row>
    <row r="3676" spans="1:8" x14ac:dyDescent="0.2">
      <c r="A3676" t="str">
        <f t="shared" si="58"/>
        <v>RLY88Ward 5</v>
      </c>
      <c r="B3676" t="s">
        <v>150</v>
      </c>
      <c r="C3676" t="s">
        <v>11461</v>
      </c>
      <c r="D3676" t="s">
        <v>2352</v>
      </c>
      <c r="E3676" t="s">
        <v>2353</v>
      </c>
      <c r="F3676" t="s">
        <v>8747</v>
      </c>
      <c r="G3676" s="11"/>
      <c r="H3676" s="11"/>
    </row>
    <row r="3677" spans="1:8" x14ac:dyDescent="0.2">
      <c r="A3677" t="str">
        <f t="shared" si="58"/>
        <v>RLY88Ward 6</v>
      </c>
      <c r="B3677" t="s">
        <v>150</v>
      </c>
      <c r="C3677" t="s">
        <v>11461</v>
      </c>
      <c r="D3677" t="s">
        <v>2352</v>
      </c>
      <c r="E3677" t="s">
        <v>2353</v>
      </c>
      <c r="F3677" t="s">
        <v>8784</v>
      </c>
      <c r="G3677" s="11"/>
      <c r="H3677" s="11"/>
    </row>
    <row r="3678" spans="1:8" x14ac:dyDescent="0.2">
      <c r="A3678" t="str">
        <f t="shared" si="58"/>
        <v>RLY88Ward 7</v>
      </c>
      <c r="B3678" t="s">
        <v>150</v>
      </c>
      <c r="C3678" t="s">
        <v>11461</v>
      </c>
      <c r="D3678" t="s">
        <v>2352</v>
      </c>
      <c r="E3678" t="s">
        <v>2353</v>
      </c>
      <c r="F3678" t="s">
        <v>8785</v>
      </c>
      <c r="G3678" s="11"/>
      <c r="H3678" s="11"/>
    </row>
    <row r="3679" spans="1:8" x14ac:dyDescent="0.2">
      <c r="A3679" t="str">
        <f t="shared" si="58"/>
        <v>RLY87Summers View</v>
      </c>
      <c r="B3679" t="s">
        <v>150</v>
      </c>
      <c r="C3679" t="s">
        <v>11461</v>
      </c>
      <c r="D3679" t="s">
        <v>2368</v>
      </c>
      <c r="E3679" t="s">
        <v>2369</v>
      </c>
      <c r="F3679" t="s">
        <v>11465</v>
      </c>
      <c r="G3679" s="11"/>
      <c r="H3679" s="11"/>
    </row>
    <row r="3680" spans="1:8" x14ac:dyDescent="0.2">
      <c r="A3680" t="str">
        <f t="shared" si="58"/>
        <v>RVWAEAcute Cardiology Unit</v>
      </c>
      <c r="B3680" t="s">
        <v>151</v>
      </c>
      <c r="C3680" t="s">
        <v>11466</v>
      </c>
      <c r="D3680" t="s">
        <v>4804</v>
      </c>
      <c r="E3680" t="s">
        <v>4805</v>
      </c>
      <c r="F3680" t="s">
        <v>11467</v>
      </c>
      <c r="G3680" s="11"/>
      <c r="H3680" s="11"/>
    </row>
    <row r="3681" spans="1:8" x14ac:dyDescent="0.2">
      <c r="A3681" t="str">
        <f t="shared" si="58"/>
        <v>RVWAECritical Care North Tees</v>
      </c>
      <c r="B3681" t="s">
        <v>151</v>
      </c>
      <c r="C3681" t="s">
        <v>11466</v>
      </c>
      <c r="D3681" t="s">
        <v>4804</v>
      </c>
      <c r="E3681" t="s">
        <v>4805</v>
      </c>
      <c r="F3681" t="s">
        <v>11468</v>
      </c>
      <c r="G3681" s="11"/>
      <c r="H3681" s="11"/>
    </row>
    <row r="3682" spans="1:8" x14ac:dyDescent="0.2">
      <c r="A3682" t="str">
        <f t="shared" si="58"/>
        <v>RVWAEDelivery Suite</v>
      </c>
      <c r="B3682" t="s">
        <v>151</v>
      </c>
      <c r="C3682" t="s">
        <v>11466</v>
      </c>
      <c r="D3682" t="s">
        <v>4804</v>
      </c>
      <c r="E3682" t="s">
        <v>4805</v>
      </c>
      <c r="F3682" t="s">
        <v>8751</v>
      </c>
      <c r="G3682" s="11"/>
      <c r="H3682" s="11"/>
    </row>
    <row r="3683" spans="1:8" x14ac:dyDescent="0.2">
      <c r="A3683" t="str">
        <f t="shared" si="58"/>
        <v>RVWAEEmergency AMB</v>
      </c>
      <c r="B3683" t="s">
        <v>151</v>
      </c>
      <c r="C3683" t="s">
        <v>11466</v>
      </c>
      <c r="D3683" t="s">
        <v>4804</v>
      </c>
      <c r="E3683" t="s">
        <v>4805</v>
      </c>
      <c r="F3683" t="s">
        <v>11469</v>
      </c>
      <c r="G3683" s="11"/>
      <c r="H3683" s="11"/>
    </row>
    <row r="3684" spans="1:8" x14ac:dyDescent="0.2">
      <c r="A3684" t="str">
        <f t="shared" si="58"/>
        <v>RVWAENeonatal Unit</v>
      </c>
      <c r="B3684" t="s">
        <v>151</v>
      </c>
      <c r="C3684" t="s">
        <v>11466</v>
      </c>
      <c r="D3684" t="s">
        <v>4804</v>
      </c>
      <c r="E3684" t="s">
        <v>4805</v>
      </c>
      <c r="F3684" t="s">
        <v>8353</v>
      </c>
      <c r="G3684" s="11"/>
      <c r="H3684" s="11"/>
    </row>
    <row r="3685" spans="1:8" x14ac:dyDescent="0.2">
      <c r="A3685" t="str">
        <f t="shared" si="58"/>
        <v>RVWAEPaediatrics</v>
      </c>
      <c r="B3685" t="s">
        <v>151</v>
      </c>
      <c r="C3685" t="s">
        <v>11466</v>
      </c>
      <c r="D3685" t="s">
        <v>4804</v>
      </c>
      <c r="E3685" t="s">
        <v>4805</v>
      </c>
      <c r="F3685" t="s">
        <v>8833</v>
      </c>
      <c r="G3685" s="11"/>
      <c r="H3685" s="11"/>
    </row>
    <row r="3686" spans="1:8" x14ac:dyDescent="0.2">
      <c r="A3686" t="str">
        <f t="shared" si="58"/>
        <v>RVWAESurgical Decision Unit</v>
      </c>
      <c r="B3686" t="s">
        <v>151</v>
      </c>
      <c r="C3686" t="s">
        <v>11466</v>
      </c>
      <c r="D3686" t="s">
        <v>4804</v>
      </c>
      <c r="E3686" t="s">
        <v>4805</v>
      </c>
      <c r="F3686" t="s">
        <v>14419</v>
      </c>
      <c r="G3686" s="11"/>
      <c r="H3686" s="11"/>
    </row>
    <row r="3687" spans="1:8" x14ac:dyDescent="0.2">
      <c r="A3687" t="str">
        <f t="shared" si="58"/>
        <v>RVWAEWard 22 (Post Natal)</v>
      </c>
      <c r="B3687" t="s">
        <v>151</v>
      </c>
      <c r="C3687" t="s">
        <v>11466</v>
      </c>
      <c r="D3687" t="s">
        <v>4804</v>
      </c>
      <c r="E3687" t="s">
        <v>4805</v>
      </c>
      <c r="F3687" t="s">
        <v>11470</v>
      </c>
      <c r="G3687" s="11"/>
      <c r="H3687" s="11"/>
    </row>
    <row r="3688" spans="1:8" x14ac:dyDescent="0.2">
      <c r="A3688" t="str">
        <f t="shared" si="58"/>
        <v>RVWAEWard 24 (Respiratory)</v>
      </c>
      <c r="B3688" t="s">
        <v>151</v>
      </c>
      <c r="C3688" t="s">
        <v>11466</v>
      </c>
      <c r="D3688" t="s">
        <v>4804</v>
      </c>
      <c r="E3688" t="s">
        <v>4805</v>
      </c>
      <c r="F3688" t="s">
        <v>11471</v>
      </c>
      <c r="G3688" s="11"/>
      <c r="H3688" s="11"/>
    </row>
    <row r="3689" spans="1:8" x14ac:dyDescent="0.2">
      <c r="A3689" t="str">
        <f t="shared" si="58"/>
        <v>RVWAEWard 25 (Respiratory)</v>
      </c>
      <c r="B3689" t="s">
        <v>151</v>
      </c>
      <c r="C3689" t="s">
        <v>11466</v>
      </c>
      <c r="D3689" t="s">
        <v>4804</v>
      </c>
      <c r="E3689" t="s">
        <v>4805</v>
      </c>
      <c r="F3689" t="s">
        <v>11472</v>
      </c>
      <c r="G3689" s="11"/>
      <c r="H3689" s="11"/>
    </row>
    <row r="3690" spans="1:8" x14ac:dyDescent="0.2">
      <c r="A3690" t="str">
        <f t="shared" si="58"/>
        <v>RVWAEWard 26 (Gastroenterology)</v>
      </c>
      <c r="B3690" t="s">
        <v>151</v>
      </c>
      <c r="C3690" t="s">
        <v>11466</v>
      </c>
      <c r="D3690" t="s">
        <v>4804</v>
      </c>
      <c r="E3690" t="s">
        <v>4805</v>
      </c>
      <c r="F3690" t="s">
        <v>11473</v>
      </c>
      <c r="G3690" s="11" t="s">
        <v>14256</v>
      </c>
      <c r="H3690" s="11">
        <v>43994</v>
      </c>
    </row>
    <row r="3691" spans="1:8" x14ac:dyDescent="0.2">
      <c r="A3691" t="str">
        <f t="shared" si="58"/>
        <v>RVWAEWard 27 (Gastroenterology)</v>
      </c>
      <c r="B3691" t="s">
        <v>151</v>
      </c>
      <c r="C3691" t="s">
        <v>11466</v>
      </c>
      <c r="D3691" t="s">
        <v>4804</v>
      </c>
      <c r="E3691" t="s">
        <v>4805</v>
      </c>
      <c r="F3691" t="s">
        <v>11474</v>
      </c>
      <c r="G3691" s="11"/>
      <c r="H3691" s="11"/>
    </row>
    <row r="3692" spans="1:8" x14ac:dyDescent="0.2">
      <c r="A3692" t="str">
        <f t="shared" si="58"/>
        <v>RVWAEWard 28 (Surgery)</v>
      </c>
      <c r="B3692" t="s">
        <v>151</v>
      </c>
      <c r="C3692" t="s">
        <v>11466</v>
      </c>
      <c r="D3692" t="s">
        <v>4804</v>
      </c>
      <c r="E3692" t="s">
        <v>4805</v>
      </c>
      <c r="F3692" t="s">
        <v>11475</v>
      </c>
      <c r="G3692" s="11"/>
      <c r="H3692" s="11"/>
    </row>
    <row r="3693" spans="1:8" x14ac:dyDescent="0.2">
      <c r="A3693" t="str">
        <f t="shared" si="58"/>
        <v>RVWAEWard 31 (Surgical Observation Unit)</v>
      </c>
      <c r="B3693" t="s">
        <v>151</v>
      </c>
      <c r="C3693" t="s">
        <v>11466</v>
      </c>
      <c r="D3693" t="s">
        <v>4804</v>
      </c>
      <c r="E3693" t="s">
        <v>4805</v>
      </c>
      <c r="F3693" t="s">
        <v>11476</v>
      </c>
      <c r="G3693" s="11"/>
      <c r="H3693" s="11"/>
    </row>
    <row r="3694" spans="1:8" x14ac:dyDescent="0.2">
      <c r="A3694" t="str">
        <f t="shared" ref="A3694:A3757" si="59">CONCATENATE(D3694,F3694)</f>
        <v>RVWAEWard 32 (Fragility Fracture)</v>
      </c>
      <c r="B3694" t="s">
        <v>151</v>
      </c>
      <c r="C3694" t="s">
        <v>11466</v>
      </c>
      <c r="D3694" t="s">
        <v>4804</v>
      </c>
      <c r="E3694" t="s">
        <v>4805</v>
      </c>
      <c r="F3694" t="s">
        <v>11477</v>
      </c>
      <c r="G3694" s="11"/>
      <c r="H3694" s="11"/>
    </row>
    <row r="3695" spans="1:8" x14ac:dyDescent="0.2">
      <c r="A3695" t="str">
        <f t="shared" si="59"/>
        <v>RVWAEWard 33 (Orthopaedic &amp; Spinal)</v>
      </c>
      <c r="B3695" t="s">
        <v>151</v>
      </c>
      <c r="C3695" t="s">
        <v>11466</v>
      </c>
      <c r="D3695" t="s">
        <v>4804</v>
      </c>
      <c r="E3695" t="s">
        <v>4805</v>
      </c>
      <c r="F3695" t="s">
        <v>11478</v>
      </c>
      <c r="G3695" s="11" t="s">
        <v>14256</v>
      </c>
      <c r="H3695" s="11">
        <v>43994</v>
      </c>
    </row>
    <row r="3696" spans="1:8" x14ac:dyDescent="0.2">
      <c r="A3696" t="str">
        <f t="shared" si="59"/>
        <v>RVWAEWard 36</v>
      </c>
      <c r="B3696" t="s">
        <v>151</v>
      </c>
      <c r="C3696" t="s">
        <v>11466</v>
      </c>
      <c r="D3696" t="s">
        <v>4804</v>
      </c>
      <c r="E3696" t="s">
        <v>4805</v>
      </c>
      <c r="F3696" t="s">
        <v>11479</v>
      </c>
      <c r="G3696" s="11"/>
      <c r="H3696" s="11"/>
    </row>
    <row r="3697" spans="1:8" x14ac:dyDescent="0.2">
      <c r="A3697" t="str">
        <f t="shared" si="59"/>
        <v>RVWAEWard 37 (Resilience)</v>
      </c>
      <c r="B3697" t="s">
        <v>151</v>
      </c>
      <c r="C3697" t="s">
        <v>11466</v>
      </c>
      <c r="D3697" t="s">
        <v>4804</v>
      </c>
      <c r="E3697" t="s">
        <v>4805</v>
      </c>
      <c r="F3697" t="s">
        <v>14621</v>
      </c>
      <c r="G3697" s="11"/>
      <c r="H3697" s="11"/>
    </row>
    <row r="3698" spans="1:8" x14ac:dyDescent="0.2">
      <c r="A3698" t="str">
        <f t="shared" si="59"/>
        <v>RVWAEWard 38</v>
      </c>
      <c r="B3698" t="s">
        <v>151</v>
      </c>
      <c r="C3698" t="s">
        <v>11466</v>
      </c>
      <c r="D3698" t="s">
        <v>4804</v>
      </c>
      <c r="E3698" t="s">
        <v>4805</v>
      </c>
      <c r="F3698" t="s">
        <v>8782</v>
      </c>
      <c r="G3698" s="11" t="s">
        <v>14430</v>
      </c>
      <c r="H3698" s="11"/>
    </row>
    <row r="3699" spans="1:8" x14ac:dyDescent="0.2">
      <c r="A3699" t="str">
        <f t="shared" si="59"/>
        <v>RVWAEWard 40 (Acutev Elderly)</v>
      </c>
      <c r="B3699" t="s">
        <v>151</v>
      </c>
      <c r="C3699" t="s">
        <v>11466</v>
      </c>
      <c r="D3699" t="s">
        <v>4804</v>
      </c>
      <c r="E3699" t="s">
        <v>4805</v>
      </c>
      <c r="F3699" t="s">
        <v>11480</v>
      </c>
      <c r="G3699" s="11"/>
      <c r="H3699" s="11"/>
    </row>
    <row r="3700" spans="1:8" x14ac:dyDescent="0.2">
      <c r="A3700" t="str">
        <f t="shared" si="59"/>
        <v>RVWAEWard 41 (Stroke Unit)</v>
      </c>
      <c r="B3700" t="s">
        <v>151</v>
      </c>
      <c r="C3700" t="s">
        <v>11466</v>
      </c>
      <c r="D3700" t="s">
        <v>4804</v>
      </c>
      <c r="E3700" t="s">
        <v>4805</v>
      </c>
      <c r="F3700" t="s">
        <v>11481</v>
      </c>
      <c r="G3700" s="11"/>
      <c r="H3700" s="11"/>
    </row>
    <row r="3701" spans="1:8" x14ac:dyDescent="0.2">
      <c r="A3701" t="str">
        <f t="shared" si="59"/>
        <v>RVWAEWard 42 (Elderly Rehabilitation)</v>
      </c>
      <c r="B3701" t="s">
        <v>151</v>
      </c>
      <c r="C3701" t="s">
        <v>11466</v>
      </c>
      <c r="D3701" t="s">
        <v>4804</v>
      </c>
      <c r="E3701" t="s">
        <v>4805</v>
      </c>
      <c r="F3701" t="s">
        <v>11482</v>
      </c>
      <c r="G3701" s="11"/>
      <c r="H3701" s="11"/>
    </row>
    <row r="3702" spans="1:8" x14ac:dyDescent="0.2">
      <c r="A3702" t="str">
        <f t="shared" si="59"/>
        <v>RGN90Acute Assessment Unit (AAU)</v>
      </c>
      <c r="B3702" t="s">
        <v>152</v>
      </c>
      <c r="C3702" t="s">
        <v>11483</v>
      </c>
      <c r="D3702" t="s">
        <v>1619</v>
      </c>
      <c r="E3702" t="s">
        <v>1620</v>
      </c>
      <c r="F3702" t="s">
        <v>11484</v>
      </c>
      <c r="G3702" s="11"/>
      <c r="H3702" s="11"/>
    </row>
    <row r="3703" spans="1:8" x14ac:dyDescent="0.2">
      <c r="A3703" t="str">
        <f t="shared" si="59"/>
        <v>RGN90Apple Tree Ward</v>
      </c>
      <c r="B3703" t="s">
        <v>152</v>
      </c>
      <c r="C3703" t="s">
        <v>11483</v>
      </c>
      <c r="D3703" t="s">
        <v>1619</v>
      </c>
      <c r="E3703" t="s">
        <v>1620</v>
      </c>
      <c r="F3703" t="s">
        <v>11485</v>
      </c>
      <c r="G3703" s="11"/>
      <c r="H3703" s="11"/>
    </row>
    <row r="3704" spans="1:8" x14ac:dyDescent="0.2">
      <c r="A3704" t="str">
        <f t="shared" si="59"/>
        <v>RGN90Aspen Ward</v>
      </c>
      <c r="B3704" t="s">
        <v>152</v>
      </c>
      <c r="C3704" t="s">
        <v>11483</v>
      </c>
      <c r="D3704" t="s">
        <v>1619</v>
      </c>
      <c r="E3704" t="s">
        <v>1620</v>
      </c>
      <c r="F3704" t="s">
        <v>10864</v>
      </c>
      <c r="G3704" s="11"/>
      <c r="H3704" s="11"/>
    </row>
    <row r="3705" spans="1:8" x14ac:dyDescent="0.2">
      <c r="A3705" t="str">
        <f t="shared" si="59"/>
        <v>RGN90Bay Tree Ward</v>
      </c>
      <c r="B3705" t="s">
        <v>152</v>
      </c>
      <c r="C3705" t="s">
        <v>11483</v>
      </c>
      <c r="D3705" t="s">
        <v>1619</v>
      </c>
      <c r="E3705" t="s">
        <v>1620</v>
      </c>
      <c r="F3705" t="s">
        <v>11486</v>
      </c>
      <c r="G3705" s="11"/>
      <c r="H3705" s="11"/>
    </row>
    <row r="3706" spans="1:8" x14ac:dyDescent="0.2">
      <c r="A3706" t="str">
        <f t="shared" si="59"/>
        <v>RGN90Birch Ward</v>
      </c>
      <c r="B3706" t="s">
        <v>152</v>
      </c>
      <c r="C3706" t="s">
        <v>11483</v>
      </c>
      <c r="D3706" t="s">
        <v>1619</v>
      </c>
      <c r="E3706" t="s">
        <v>1620</v>
      </c>
      <c r="F3706" t="s">
        <v>10068</v>
      </c>
      <c r="G3706" s="11"/>
      <c r="H3706" s="11"/>
    </row>
    <row r="3707" spans="1:8" x14ac:dyDescent="0.2">
      <c r="A3707" t="str">
        <f t="shared" si="59"/>
        <v>RGN90Cherry Tree Ward</v>
      </c>
      <c r="B3707" t="s">
        <v>152</v>
      </c>
      <c r="C3707" t="s">
        <v>11483</v>
      </c>
      <c r="D3707" t="s">
        <v>1619</v>
      </c>
      <c r="E3707" t="s">
        <v>1620</v>
      </c>
      <c r="F3707" t="s">
        <v>11487</v>
      </c>
      <c r="G3707" s="11"/>
      <c r="H3707" s="11"/>
    </row>
    <row r="3708" spans="1:8" x14ac:dyDescent="0.2">
      <c r="A3708" t="str">
        <f t="shared" si="59"/>
        <v>RGN90Critical Care Centre</v>
      </c>
      <c r="B3708" t="s">
        <v>152</v>
      </c>
      <c r="C3708" t="s">
        <v>11483</v>
      </c>
      <c r="D3708" t="s">
        <v>1619</v>
      </c>
      <c r="E3708" t="s">
        <v>1620</v>
      </c>
      <c r="F3708" t="s">
        <v>11488</v>
      </c>
      <c r="G3708" s="11"/>
      <c r="H3708" s="11"/>
    </row>
    <row r="3709" spans="1:8" x14ac:dyDescent="0.2">
      <c r="A3709" t="str">
        <f t="shared" si="59"/>
        <v>RGN90Holly Ward</v>
      </c>
      <c r="B3709" t="s">
        <v>152</v>
      </c>
      <c r="C3709" t="s">
        <v>11483</v>
      </c>
      <c r="D3709" t="s">
        <v>1619</v>
      </c>
      <c r="E3709" t="s">
        <v>1620</v>
      </c>
      <c r="F3709" t="s">
        <v>10070</v>
      </c>
      <c r="G3709" s="11"/>
      <c r="H3709" s="11"/>
    </row>
    <row r="3710" spans="1:8" x14ac:dyDescent="0.2">
      <c r="A3710" t="str">
        <f t="shared" si="59"/>
        <v>RGN90Labour Ward</v>
      </c>
      <c r="B3710" t="s">
        <v>152</v>
      </c>
      <c r="C3710" t="s">
        <v>11483</v>
      </c>
      <c r="D3710" t="s">
        <v>1619</v>
      </c>
      <c r="E3710" t="s">
        <v>1620</v>
      </c>
      <c r="F3710" t="s">
        <v>8829</v>
      </c>
      <c r="G3710" s="11"/>
      <c r="H3710" s="11"/>
    </row>
    <row r="3711" spans="1:8" x14ac:dyDescent="0.2">
      <c r="A3711" t="str">
        <f t="shared" si="59"/>
        <v>RGN90Lilac Ward</v>
      </c>
      <c r="B3711" t="s">
        <v>152</v>
      </c>
      <c r="C3711" t="s">
        <v>11483</v>
      </c>
      <c r="D3711" t="s">
        <v>1619</v>
      </c>
      <c r="E3711" t="s">
        <v>1620</v>
      </c>
      <c r="F3711" t="s">
        <v>11489</v>
      </c>
      <c r="G3711" s="11"/>
      <c r="H3711" s="11"/>
    </row>
    <row r="3712" spans="1:8" x14ac:dyDescent="0.2">
      <c r="A3712" t="str">
        <f t="shared" si="59"/>
        <v>RGN90Medical Short Stay Unit</v>
      </c>
      <c r="B3712" t="s">
        <v>152</v>
      </c>
      <c r="C3712" t="s">
        <v>11483</v>
      </c>
      <c r="D3712" t="s">
        <v>1619</v>
      </c>
      <c r="E3712" t="s">
        <v>1620</v>
      </c>
      <c r="F3712" t="s">
        <v>11490</v>
      </c>
      <c r="G3712" s="11"/>
      <c r="H3712" s="11"/>
    </row>
    <row r="3713" spans="1:8" x14ac:dyDescent="0.2">
      <c r="A3713" t="str">
        <f t="shared" si="59"/>
        <v>RGN90Pear Tree Ward</v>
      </c>
      <c r="B3713" t="s">
        <v>152</v>
      </c>
      <c r="C3713" t="s">
        <v>11483</v>
      </c>
      <c r="D3713" t="s">
        <v>1619</v>
      </c>
      <c r="E3713" t="s">
        <v>1620</v>
      </c>
      <c r="F3713" t="s">
        <v>14547</v>
      </c>
      <c r="G3713" s="11"/>
      <c r="H3713" s="11"/>
    </row>
    <row r="3714" spans="1:8" x14ac:dyDescent="0.2">
      <c r="A3714" t="str">
        <f t="shared" si="59"/>
        <v>RGN90Plum Tree Ward</v>
      </c>
      <c r="B3714" t="s">
        <v>152</v>
      </c>
      <c r="C3714" t="s">
        <v>11483</v>
      </c>
      <c r="D3714" t="s">
        <v>1619</v>
      </c>
      <c r="E3714" t="s">
        <v>1620</v>
      </c>
      <c r="F3714" t="s">
        <v>11491</v>
      </c>
      <c r="G3714" s="11" t="s">
        <v>14243</v>
      </c>
      <c r="H3714" s="11">
        <v>43994</v>
      </c>
    </row>
    <row r="3715" spans="1:8" x14ac:dyDescent="0.2">
      <c r="A3715" t="str">
        <f t="shared" si="59"/>
        <v>RGN90Special Care Baby Unit (SCBU)</v>
      </c>
      <c r="B3715" t="s">
        <v>152</v>
      </c>
      <c r="C3715" t="s">
        <v>11483</v>
      </c>
      <c r="D3715" t="s">
        <v>1619</v>
      </c>
      <c r="E3715" t="s">
        <v>1620</v>
      </c>
      <c r="F3715" t="s">
        <v>14548</v>
      </c>
      <c r="G3715" s="11"/>
      <c r="H3715" s="11"/>
    </row>
    <row r="3716" spans="1:8" x14ac:dyDescent="0.2">
      <c r="A3716" t="str">
        <f t="shared" si="59"/>
        <v>RGN90Walnut Ward</v>
      </c>
      <c r="B3716" t="s">
        <v>152</v>
      </c>
      <c r="C3716" t="s">
        <v>11483</v>
      </c>
      <c r="D3716" t="s">
        <v>1619</v>
      </c>
      <c r="E3716" t="s">
        <v>1620</v>
      </c>
      <c r="F3716" t="s">
        <v>11492</v>
      </c>
      <c r="G3716" s="11"/>
      <c r="H3716" s="11"/>
    </row>
    <row r="3717" spans="1:8" x14ac:dyDescent="0.2">
      <c r="A3717" t="str">
        <f t="shared" si="59"/>
        <v>RGN80Amazon ward</v>
      </c>
      <c r="B3717" t="s">
        <v>152</v>
      </c>
      <c r="C3717" t="s">
        <v>11483</v>
      </c>
      <c r="D3717" t="s">
        <v>1621</v>
      </c>
      <c r="E3717" t="s">
        <v>1622</v>
      </c>
      <c r="F3717" t="s">
        <v>11493</v>
      </c>
      <c r="G3717" s="11"/>
      <c r="H3717" s="11"/>
    </row>
    <row r="3718" spans="1:8" x14ac:dyDescent="0.2">
      <c r="A3718" t="str">
        <f t="shared" si="59"/>
        <v>RGN80Cardiac Ward</v>
      </c>
      <c r="B3718" t="s">
        <v>152</v>
      </c>
      <c r="C3718" t="s">
        <v>11483</v>
      </c>
      <c r="D3718" t="s">
        <v>1621</v>
      </c>
      <c r="E3718" t="s">
        <v>1622</v>
      </c>
      <c r="F3718" t="s">
        <v>11494</v>
      </c>
      <c r="G3718" s="11"/>
      <c r="H3718" s="11"/>
    </row>
    <row r="3719" spans="1:8" x14ac:dyDescent="0.2">
      <c r="A3719" t="str">
        <f t="shared" si="59"/>
        <v>RGN80Coronary Care Unit</v>
      </c>
      <c r="B3719" t="s">
        <v>152</v>
      </c>
      <c r="C3719" t="s">
        <v>11483</v>
      </c>
      <c r="D3719" t="s">
        <v>1621</v>
      </c>
      <c r="E3719" t="s">
        <v>1622</v>
      </c>
      <c r="F3719" t="s">
        <v>8643</v>
      </c>
      <c r="G3719" s="11"/>
      <c r="H3719" s="11"/>
    </row>
    <row r="3720" spans="1:8" x14ac:dyDescent="0.2">
      <c r="A3720" t="str">
        <f t="shared" si="59"/>
        <v>RGN80Critical Care Unit</v>
      </c>
      <c r="B3720" t="s">
        <v>152</v>
      </c>
      <c r="C3720" t="s">
        <v>11483</v>
      </c>
      <c r="D3720" t="s">
        <v>1621</v>
      </c>
      <c r="E3720" t="s">
        <v>1622</v>
      </c>
      <c r="F3720" t="s">
        <v>9443</v>
      </c>
      <c r="G3720" s="11"/>
      <c r="H3720" s="11"/>
    </row>
    <row r="3721" spans="1:8" x14ac:dyDescent="0.2">
      <c r="A3721" t="str">
        <f t="shared" si="59"/>
        <v>RGN80Delivery Suite</v>
      </c>
      <c r="B3721" t="s">
        <v>152</v>
      </c>
      <c r="C3721" t="s">
        <v>11483</v>
      </c>
      <c r="D3721" t="s">
        <v>1621</v>
      </c>
      <c r="E3721" t="s">
        <v>1622</v>
      </c>
      <c r="F3721" t="s">
        <v>8751</v>
      </c>
      <c r="G3721" s="11"/>
      <c r="H3721" s="11"/>
    </row>
    <row r="3722" spans="1:8" x14ac:dyDescent="0.2">
      <c r="A3722" t="str">
        <f t="shared" si="59"/>
        <v>RGN80Haematology/Oncology Ward</v>
      </c>
      <c r="B3722" t="s">
        <v>152</v>
      </c>
      <c r="C3722" t="s">
        <v>11483</v>
      </c>
      <c r="D3722" t="s">
        <v>1621</v>
      </c>
      <c r="E3722" t="s">
        <v>1622</v>
      </c>
      <c r="F3722" t="s">
        <v>11495</v>
      </c>
      <c r="G3722" s="11"/>
      <c r="H3722" s="11"/>
    </row>
    <row r="3723" spans="1:8" x14ac:dyDescent="0.2">
      <c r="A3723" t="str">
        <f t="shared" si="59"/>
        <v>RGN80Maternity Inpatients</v>
      </c>
      <c r="B3723" t="s">
        <v>152</v>
      </c>
      <c r="C3723" t="s">
        <v>11483</v>
      </c>
      <c r="D3723" t="s">
        <v>1621</v>
      </c>
      <c r="E3723" t="s">
        <v>1622</v>
      </c>
      <c r="F3723" t="s">
        <v>11496</v>
      </c>
      <c r="G3723" s="11"/>
      <c r="H3723" s="11"/>
    </row>
    <row r="3724" spans="1:8" x14ac:dyDescent="0.2">
      <c r="A3724" t="str">
        <f t="shared" si="59"/>
        <v>RGN80Medical Assessment Unit</v>
      </c>
      <c r="B3724" t="s">
        <v>152</v>
      </c>
      <c r="C3724" t="s">
        <v>11483</v>
      </c>
      <c r="D3724" t="s">
        <v>1621</v>
      </c>
      <c r="E3724" t="s">
        <v>1622</v>
      </c>
      <c r="F3724" t="s">
        <v>10160</v>
      </c>
      <c r="G3724" s="11"/>
      <c r="H3724" s="11"/>
    </row>
    <row r="3725" spans="1:8" x14ac:dyDescent="0.2">
      <c r="A3725" t="str">
        <f t="shared" si="59"/>
        <v>RGN80MLBU</v>
      </c>
      <c r="B3725" t="s">
        <v>152</v>
      </c>
      <c r="C3725" t="s">
        <v>11483</v>
      </c>
      <c r="D3725" t="s">
        <v>1621</v>
      </c>
      <c r="E3725" t="s">
        <v>1622</v>
      </c>
      <c r="F3725" t="s">
        <v>11309</v>
      </c>
      <c r="G3725" s="11"/>
      <c r="H3725" s="11"/>
    </row>
    <row r="3726" spans="1:8" x14ac:dyDescent="0.2">
      <c r="A3726" t="str">
        <f t="shared" si="59"/>
        <v>RGN80MSSU</v>
      </c>
      <c r="B3726" t="s">
        <v>152</v>
      </c>
      <c r="C3726" t="s">
        <v>11483</v>
      </c>
      <c r="D3726" t="s">
        <v>1621</v>
      </c>
      <c r="E3726" t="s">
        <v>1622</v>
      </c>
      <c r="F3726" t="s">
        <v>11015</v>
      </c>
      <c r="G3726" s="11"/>
      <c r="H3726" s="11"/>
    </row>
    <row r="3727" spans="1:8" x14ac:dyDescent="0.2">
      <c r="A3727" t="str">
        <f t="shared" si="59"/>
        <v>RGN80NICU</v>
      </c>
      <c r="B3727" t="s">
        <v>152</v>
      </c>
      <c r="C3727" t="s">
        <v>11483</v>
      </c>
      <c r="D3727" t="s">
        <v>1621</v>
      </c>
      <c r="E3727" t="s">
        <v>1622</v>
      </c>
      <c r="F3727" t="s">
        <v>8404</v>
      </c>
      <c r="G3727" s="11"/>
      <c r="H3727" s="11"/>
    </row>
    <row r="3728" spans="1:8" x14ac:dyDescent="0.2">
      <c r="A3728" t="str">
        <f t="shared" si="59"/>
        <v>RGN80Transitional Care</v>
      </c>
      <c r="B3728" t="s">
        <v>152</v>
      </c>
      <c r="C3728" t="s">
        <v>11483</v>
      </c>
      <c r="D3728" t="s">
        <v>1621</v>
      </c>
      <c r="E3728" t="s">
        <v>1622</v>
      </c>
      <c r="F3728" t="s">
        <v>11497</v>
      </c>
      <c r="G3728" s="11"/>
      <c r="H3728" s="11"/>
    </row>
    <row r="3729" spans="1:8" x14ac:dyDescent="0.2">
      <c r="A3729" t="str">
        <f t="shared" si="59"/>
        <v>RGN80Ward A10</v>
      </c>
      <c r="B3729" t="s">
        <v>152</v>
      </c>
      <c r="C3729" t="s">
        <v>11483</v>
      </c>
      <c r="D3729" t="s">
        <v>1621</v>
      </c>
      <c r="E3729" t="s">
        <v>1622</v>
      </c>
      <c r="F3729" t="s">
        <v>11498</v>
      </c>
      <c r="G3729" s="11"/>
      <c r="H3729" s="11"/>
    </row>
    <row r="3730" spans="1:8" x14ac:dyDescent="0.2">
      <c r="A3730" t="str">
        <f t="shared" si="59"/>
        <v>RGN80Ward A15</v>
      </c>
      <c r="B3730" t="s">
        <v>152</v>
      </c>
      <c r="C3730" t="s">
        <v>11483</v>
      </c>
      <c r="D3730" t="s">
        <v>1621</v>
      </c>
      <c r="E3730" t="s">
        <v>1622</v>
      </c>
      <c r="F3730" t="s">
        <v>11499</v>
      </c>
      <c r="G3730" s="11"/>
      <c r="H3730" s="11"/>
    </row>
    <row r="3731" spans="1:8" x14ac:dyDescent="0.2">
      <c r="A3731" t="str">
        <f t="shared" si="59"/>
        <v>RGN80Ward A2</v>
      </c>
      <c r="B3731" t="s">
        <v>152</v>
      </c>
      <c r="C3731" t="s">
        <v>11483</v>
      </c>
      <c r="D3731" t="s">
        <v>1621</v>
      </c>
      <c r="E3731" t="s">
        <v>1622</v>
      </c>
      <c r="F3731" t="s">
        <v>9416</v>
      </c>
      <c r="G3731" s="11"/>
      <c r="H3731" s="11"/>
    </row>
    <row r="3732" spans="1:8" x14ac:dyDescent="0.2">
      <c r="A3732" t="str">
        <f t="shared" si="59"/>
        <v>RGN80Ward A3 (Acute Frailty Unit)</v>
      </c>
      <c r="B3732" t="s">
        <v>152</v>
      </c>
      <c r="C3732" t="s">
        <v>11483</v>
      </c>
      <c r="D3732" t="s">
        <v>1621</v>
      </c>
      <c r="E3732" t="s">
        <v>1622</v>
      </c>
      <c r="F3732" t="s">
        <v>14262</v>
      </c>
      <c r="G3732" s="11"/>
      <c r="H3732" s="11"/>
    </row>
    <row r="3733" spans="1:8" x14ac:dyDescent="0.2">
      <c r="A3733" t="str">
        <f t="shared" si="59"/>
        <v>RGN80Ward A4</v>
      </c>
      <c r="B3733" t="s">
        <v>152</v>
      </c>
      <c r="C3733" t="s">
        <v>11483</v>
      </c>
      <c r="D3733" t="s">
        <v>1621</v>
      </c>
      <c r="E3733" t="s">
        <v>1622</v>
      </c>
      <c r="F3733" t="s">
        <v>8798</v>
      </c>
      <c r="G3733" s="11"/>
      <c r="H3733" s="11"/>
    </row>
    <row r="3734" spans="1:8" x14ac:dyDescent="0.2">
      <c r="A3734" t="str">
        <f t="shared" si="59"/>
        <v>RGN80Ward A8</v>
      </c>
      <c r="B3734" t="s">
        <v>152</v>
      </c>
      <c r="C3734" t="s">
        <v>11483</v>
      </c>
      <c r="D3734" t="s">
        <v>1621</v>
      </c>
      <c r="E3734" t="s">
        <v>1622</v>
      </c>
      <c r="F3734" t="s">
        <v>11500</v>
      </c>
      <c r="G3734" s="11"/>
      <c r="H3734" s="11"/>
    </row>
    <row r="3735" spans="1:8" x14ac:dyDescent="0.2">
      <c r="A3735" t="str">
        <f t="shared" si="59"/>
        <v>RGN80Ward A9</v>
      </c>
      <c r="B3735" t="s">
        <v>152</v>
      </c>
      <c r="C3735" t="s">
        <v>11483</v>
      </c>
      <c r="D3735" t="s">
        <v>1621</v>
      </c>
      <c r="E3735" t="s">
        <v>1622</v>
      </c>
      <c r="F3735" t="s">
        <v>11501</v>
      </c>
      <c r="G3735" s="11"/>
      <c r="H3735" s="11"/>
    </row>
    <row r="3736" spans="1:8" x14ac:dyDescent="0.2">
      <c r="A3736" t="str">
        <f t="shared" si="59"/>
        <v>RGN80Ward B1</v>
      </c>
      <c r="B3736" t="s">
        <v>152</v>
      </c>
      <c r="C3736" t="s">
        <v>11483</v>
      </c>
      <c r="D3736" t="s">
        <v>1621</v>
      </c>
      <c r="E3736" t="s">
        <v>1622</v>
      </c>
      <c r="F3736" t="s">
        <v>11502</v>
      </c>
      <c r="G3736" s="11"/>
      <c r="H3736" s="11"/>
    </row>
    <row r="3737" spans="1:8" x14ac:dyDescent="0.2">
      <c r="A3737" t="str">
        <f t="shared" si="59"/>
        <v>RGN80Ward B11</v>
      </c>
      <c r="B3737" t="s">
        <v>152</v>
      </c>
      <c r="C3737" t="s">
        <v>11483</v>
      </c>
      <c r="D3737" t="s">
        <v>1621</v>
      </c>
      <c r="E3737" t="s">
        <v>1622</v>
      </c>
      <c r="F3737" t="s">
        <v>11503</v>
      </c>
      <c r="G3737" s="11"/>
      <c r="H3737" s="11"/>
    </row>
    <row r="3738" spans="1:8" x14ac:dyDescent="0.2">
      <c r="A3738" t="str">
        <f t="shared" si="59"/>
        <v>RGN80Ward B12</v>
      </c>
      <c r="B3738" t="s">
        <v>152</v>
      </c>
      <c r="C3738" t="s">
        <v>11483</v>
      </c>
      <c r="D3738" t="s">
        <v>1621</v>
      </c>
      <c r="E3738" t="s">
        <v>1622</v>
      </c>
      <c r="F3738" t="s">
        <v>11504</v>
      </c>
      <c r="G3738" s="11"/>
      <c r="H3738" s="11"/>
    </row>
    <row r="3739" spans="1:8" x14ac:dyDescent="0.2">
      <c r="A3739" t="str">
        <f t="shared" si="59"/>
        <v>RGN80Ward B14</v>
      </c>
      <c r="B3739" t="s">
        <v>152</v>
      </c>
      <c r="C3739" t="s">
        <v>11483</v>
      </c>
      <c r="D3739" t="s">
        <v>1621</v>
      </c>
      <c r="E3739" t="s">
        <v>1622</v>
      </c>
      <c r="F3739" t="s">
        <v>11505</v>
      </c>
      <c r="G3739" s="11"/>
      <c r="H3739" s="11"/>
    </row>
    <row r="3740" spans="1:8" x14ac:dyDescent="0.2">
      <c r="A3740" t="str">
        <f t="shared" si="59"/>
        <v>RGN80Ward B5</v>
      </c>
      <c r="B3740" t="s">
        <v>152</v>
      </c>
      <c r="C3740" t="s">
        <v>11483</v>
      </c>
      <c r="D3740" t="s">
        <v>1621</v>
      </c>
      <c r="E3740" t="s">
        <v>1622</v>
      </c>
      <c r="F3740" t="s">
        <v>9418</v>
      </c>
      <c r="G3740" s="11"/>
      <c r="H3740" s="11"/>
    </row>
    <row r="3741" spans="1:8" x14ac:dyDescent="0.2">
      <c r="A3741" t="str">
        <f t="shared" si="59"/>
        <v>RGN80Ward B6</v>
      </c>
      <c r="B3741" t="s">
        <v>152</v>
      </c>
      <c r="C3741" t="s">
        <v>11483</v>
      </c>
      <c r="D3741" t="s">
        <v>1621</v>
      </c>
      <c r="E3741" t="s">
        <v>1622</v>
      </c>
      <c r="F3741" t="s">
        <v>9419</v>
      </c>
      <c r="G3741" s="11"/>
      <c r="H3741" s="11"/>
    </row>
    <row r="3742" spans="1:8" x14ac:dyDescent="0.2">
      <c r="A3742" t="str">
        <f t="shared" si="59"/>
        <v>RGN80Ward B7</v>
      </c>
      <c r="B3742" t="s">
        <v>152</v>
      </c>
      <c r="C3742" t="s">
        <v>11483</v>
      </c>
      <c r="D3742" t="s">
        <v>1621</v>
      </c>
      <c r="E3742" t="s">
        <v>1622</v>
      </c>
      <c r="F3742" t="s">
        <v>11506</v>
      </c>
      <c r="G3742" s="11"/>
      <c r="H3742" s="11"/>
    </row>
    <row r="3743" spans="1:8" x14ac:dyDescent="0.2">
      <c r="A3743" t="str">
        <f t="shared" si="59"/>
        <v>RGN80Womens Health Ward</v>
      </c>
      <c r="B3743" t="s">
        <v>152</v>
      </c>
      <c r="C3743" t="s">
        <v>11483</v>
      </c>
      <c r="D3743" t="s">
        <v>1621</v>
      </c>
      <c r="E3743" t="s">
        <v>1622</v>
      </c>
      <c r="F3743" t="s">
        <v>11507</v>
      </c>
      <c r="G3743" s="11"/>
      <c r="H3743" s="11"/>
    </row>
    <row r="3744" spans="1:8" x14ac:dyDescent="0.2">
      <c r="A3744" t="str">
        <f t="shared" si="59"/>
        <v>RGN49John Van Geest Unit</v>
      </c>
      <c r="B3744" t="s">
        <v>152</v>
      </c>
      <c r="C3744" t="s">
        <v>11483</v>
      </c>
      <c r="D3744" t="s">
        <v>1623</v>
      </c>
      <c r="E3744" t="s">
        <v>1624</v>
      </c>
      <c r="F3744" t="s">
        <v>11508</v>
      </c>
      <c r="G3744" s="11"/>
      <c r="H3744" s="11"/>
    </row>
    <row r="3745" spans="1:8" x14ac:dyDescent="0.2">
      <c r="A3745" t="str">
        <f t="shared" si="59"/>
        <v>RGN95NG90</v>
      </c>
      <c r="B3745" t="s">
        <v>152</v>
      </c>
      <c r="C3745" t="s">
        <v>11483</v>
      </c>
      <c r="D3745" t="s">
        <v>1625</v>
      </c>
      <c r="E3745" t="s">
        <v>1626</v>
      </c>
      <c r="F3745" t="s">
        <v>14549</v>
      </c>
      <c r="G3745" s="11"/>
      <c r="H3745" s="11"/>
    </row>
    <row r="3746" spans="1:8" x14ac:dyDescent="0.2">
      <c r="A3746" t="str">
        <f t="shared" si="59"/>
        <v>RNS01Abington Ward (NOF)</v>
      </c>
      <c r="B3746" t="s">
        <v>153</v>
      </c>
      <c r="C3746" t="s">
        <v>11519</v>
      </c>
      <c r="D3746" t="s">
        <v>2605</v>
      </c>
      <c r="E3746" t="s">
        <v>2606</v>
      </c>
      <c r="F3746" t="s">
        <v>11520</v>
      </c>
      <c r="G3746" s="11"/>
      <c r="H3746" s="11"/>
    </row>
    <row r="3747" spans="1:8" x14ac:dyDescent="0.2">
      <c r="A3747" t="str">
        <f t="shared" si="59"/>
        <v>RNS01Allebone Ward (Stroke)</v>
      </c>
      <c r="B3747" t="s">
        <v>153</v>
      </c>
      <c r="C3747" t="s">
        <v>11519</v>
      </c>
      <c r="D3747" t="s">
        <v>2605</v>
      </c>
      <c r="E3747" t="s">
        <v>2606</v>
      </c>
      <c r="F3747" t="s">
        <v>11521</v>
      </c>
      <c r="G3747" s="11"/>
      <c r="H3747" s="11"/>
    </row>
    <row r="3748" spans="1:8" x14ac:dyDescent="0.2">
      <c r="A3748" t="str">
        <f t="shared" si="59"/>
        <v>RNS01Althorp (T&amp;O)</v>
      </c>
      <c r="B3748" t="s">
        <v>153</v>
      </c>
      <c r="C3748" t="s">
        <v>11519</v>
      </c>
      <c r="D3748" t="s">
        <v>2605</v>
      </c>
      <c r="E3748" t="s">
        <v>2606</v>
      </c>
      <c r="F3748" t="s">
        <v>11522</v>
      </c>
      <c r="G3748" s="11"/>
      <c r="H3748" s="11"/>
    </row>
    <row r="3749" spans="1:8" x14ac:dyDescent="0.2">
      <c r="A3749" t="str">
        <f t="shared" si="59"/>
        <v>RNS01Barratt Birth Centre</v>
      </c>
      <c r="B3749" t="s">
        <v>153</v>
      </c>
      <c r="C3749" t="s">
        <v>11519</v>
      </c>
      <c r="D3749" t="s">
        <v>2605</v>
      </c>
      <c r="E3749" t="s">
        <v>2606</v>
      </c>
      <c r="F3749" t="s">
        <v>11523</v>
      </c>
      <c r="G3749" s="11"/>
      <c r="H3749" s="11"/>
    </row>
    <row r="3750" spans="1:8" x14ac:dyDescent="0.2">
      <c r="A3750" t="str">
        <f t="shared" si="59"/>
        <v>RNS01Becket Ward</v>
      </c>
      <c r="B3750" t="s">
        <v>153</v>
      </c>
      <c r="C3750" t="s">
        <v>11519</v>
      </c>
      <c r="D3750" t="s">
        <v>2605</v>
      </c>
      <c r="E3750" t="s">
        <v>2606</v>
      </c>
      <c r="F3750" t="s">
        <v>11524</v>
      </c>
      <c r="G3750" s="11"/>
      <c r="H3750" s="11"/>
    </row>
    <row r="3751" spans="1:8" x14ac:dyDescent="0.2">
      <c r="A3751" t="str">
        <f t="shared" si="59"/>
        <v>RNS01Brampton Ward</v>
      </c>
      <c r="B3751" t="s">
        <v>153</v>
      </c>
      <c r="C3751" t="s">
        <v>11519</v>
      </c>
      <c r="D3751" t="s">
        <v>2605</v>
      </c>
      <c r="E3751" t="s">
        <v>2606</v>
      </c>
      <c r="F3751" t="s">
        <v>11525</v>
      </c>
      <c r="G3751" s="11"/>
      <c r="H3751" s="11"/>
    </row>
    <row r="3752" spans="1:8" x14ac:dyDescent="0.2">
      <c r="A3752" t="str">
        <f t="shared" si="59"/>
        <v>RNS01Cedar Ward (TRAUMA)</v>
      </c>
      <c r="B3752" t="s">
        <v>153</v>
      </c>
      <c r="C3752" t="s">
        <v>11519</v>
      </c>
      <c r="D3752" t="s">
        <v>2605</v>
      </c>
      <c r="E3752" t="s">
        <v>2606</v>
      </c>
      <c r="F3752" t="s">
        <v>11526</v>
      </c>
      <c r="G3752" s="11"/>
      <c r="H3752" s="11"/>
    </row>
    <row r="3753" spans="1:8" x14ac:dyDescent="0.2">
      <c r="A3753" t="str">
        <f t="shared" si="59"/>
        <v>RNS01Collingtree Medical (40)</v>
      </c>
      <c r="B3753" t="s">
        <v>153</v>
      </c>
      <c r="C3753" t="s">
        <v>11519</v>
      </c>
      <c r="D3753" t="s">
        <v>2605</v>
      </c>
      <c r="E3753" t="s">
        <v>2606</v>
      </c>
      <c r="F3753" t="s">
        <v>11527</v>
      </c>
      <c r="G3753" s="11"/>
      <c r="H3753" s="11"/>
    </row>
    <row r="3754" spans="1:8" x14ac:dyDescent="0.2">
      <c r="A3754" t="str">
        <f t="shared" si="59"/>
        <v>RNS01Compton Ward</v>
      </c>
      <c r="B3754" t="s">
        <v>153</v>
      </c>
      <c r="C3754" t="s">
        <v>11519</v>
      </c>
      <c r="D3754" t="s">
        <v>2605</v>
      </c>
      <c r="E3754" t="s">
        <v>2606</v>
      </c>
      <c r="F3754" t="s">
        <v>11528</v>
      </c>
      <c r="G3754" s="11"/>
      <c r="H3754" s="11"/>
    </row>
    <row r="3755" spans="1:8" x14ac:dyDescent="0.2">
      <c r="A3755" t="str">
        <f t="shared" si="59"/>
        <v>RNS01Disney Ward</v>
      </c>
      <c r="B3755" t="s">
        <v>153</v>
      </c>
      <c r="C3755" t="s">
        <v>11519</v>
      </c>
      <c r="D3755" t="s">
        <v>2605</v>
      </c>
      <c r="E3755" t="s">
        <v>2606</v>
      </c>
      <c r="F3755" t="s">
        <v>11529</v>
      </c>
      <c r="G3755" s="11"/>
      <c r="H3755" s="11"/>
    </row>
    <row r="3756" spans="1:8" x14ac:dyDescent="0.2">
      <c r="A3756" t="str">
        <f t="shared" si="59"/>
        <v>RNS01Dryden Ward</v>
      </c>
      <c r="B3756" t="s">
        <v>153</v>
      </c>
      <c r="C3756" t="s">
        <v>11519</v>
      </c>
      <c r="D3756" t="s">
        <v>2605</v>
      </c>
      <c r="E3756" t="s">
        <v>2606</v>
      </c>
      <c r="F3756" t="s">
        <v>11530</v>
      </c>
      <c r="G3756" s="11"/>
      <c r="H3756" s="11"/>
    </row>
    <row r="3757" spans="1:8" x14ac:dyDescent="0.2">
      <c r="A3757" t="str">
        <f t="shared" si="59"/>
        <v>RNS01Eleanor Ward</v>
      </c>
      <c r="B3757" t="s">
        <v>153</v>
      </c>
      <c r="C3757" t="s">
        <v>11519</v>
      </c>
      <c r="D3757" t="s">
        <v>2605</v>
      </c>
      <c r="E3757" t="s">
        <v>2606</v>
      </c>
      <c r="F3757" t="s">
        <v>11531</v>
      </c>
      <c r="G3757" s="11"/>
      <c r="H3757" s="11"/>
    </row>
    <row r="3758" spans="1:8" x14ac:dyDescent="0.2">
      <c r="A3758" t="str">
        <f t="shared" ref="A3758:A3822" si="60">CONCATENATE(D3758,F3758)</f>
        <v>RNS01Esther White (Nye Bevan)</v>
      </c>
      <c r="B3758" t="s">
        <v>153</v>
      </c>
      <c r="C3758" t="s">
        <v>11519</v>
      </c>
      <c r="D3758" t="s">
        <v>2605</v>
      </c>
      <c r="E3758" t="s">
        <v>2606</v>
      </c>
      <c r="F3758" t="s">
        <v>11532</v>
      </c>
      <c r="G3758" s="11"/>
      <c r="H3758" s="11"/>
    </row>
    <row r="3759" spans="1:8" x14ac:dyDescent="0.2">
      <c r="A3759" t="str">
        <f t="shared" si="60"/>
        <v>RNS01Finedon Ward</v>
      </c>
      <c r="B3759" t="s">
        <v>153</v>
      </c>
      <c r="C3759" t="s">
        <v>11519</v>
      </c>
      <c r="D3759" t="s">
        <v>2605</v>
      </c>
      <c r="E3759" t="s">
        <v>2606</v>
      </c>
      <c r="F3759" t="s">
        <v>11533</v>
      </c>
      <c r="G3759" s="11"/>
      <c r="H3759" s="11"/>
    </row>
    <row r="3760" spans="1:8" x14ac:dyDescent="0.2">
      <c r="A3760" t="str">
        <f t="shared" si="60"/>
        <v>RNS01Gosset Ward</v>
      </c>
      <c r="B3760" t="s">
        <v>153</v>
      </c>
      <c r="C3760" t="s">
        <v>11519</v>
      </c>
      <c r="D3760" t="s">
        <v>2605</v>
      </c>
      <c r="E3760" t="s">
        <v>2606</v>
      </c>
      <c r="F3760" t="s">
        <v>11534</v>
      </c>
      <c r="G3760" s="11"/>
      <c r="H3760" s="11"/>
    </row>
    <row r="3761" spans="1:8" x14ac:dyDescent="0.2">
      <c r="A3761" t="str">
        <f t="shared" si="60"/>
        <v>RNS01Hawthorn &amp; SAU</v>
      </c>
      <c r="B3761" t="s">
        <v>153</v>
      </c>
      <c r="C3761" t="s">
        <v>11519</v>
      </c>
      <c r="D3761" t="s">
        <v>2605</v>
      </c>
      <c r="E3761" t="s">
        <v>2606</v>
      </c>
      <c r="F3761" t="s">
        <v>11535</v>
      </c>
      <c r="G3761" s="11"/>
      <c r="H3761" s="11"/>
    </row>
    <row r="3762" spans="1:8" x14ac:dyDescent="0.2">
      <c r="A3762" t="str">
        <f t="shared" si="60"/>
        <v>RNS01Head &amp; Neck Ward</v>
      </c>
      <c r="B3762" t="s">
        <v>153</v>
      </c>
      <c r="C3762" t="s">
        <v>11519</v>
      </c>
      <c r="D3762" t="s">
        <v>2605</v>
      </c>
      <c r="E3762" t="s">
        <v>2606</v>
      </c>
      <c r="F3762" t="s">
        <v>11536</v>
      </c>
      <c r="G3762" s="11"/>
      <c r="H3762" s="11"/>
    </row>
    <row r="3763" spans="1:8" x14ac:dyDescent="0.2">
      <c r="A3763" t="str">
        <f t="shared" si="60"/>
        <v>RNS01Holcot Ward</v>
      </c>
      <c r="B3763" t="s">
        <v>153</v>
      </c>
      <c r="C3763" t="s">
        <v>11519</v>
      </c>
      <c r="D3763" t="s">
        <v>2605</v>
      </c>
      <c r="E3763" t="s">
        <v>2606</v>
      </c>
      <c r="F3763" t="s">
        <v>11537</v>
      </c>
      <c r="G3763" s="11"/>
      <c r="H3763" s="11"/>
    </row>
    <row r="3764" spans="1:8" x14ac:dyDescent="0.2">
      <c r="A3764" t="str">
        <f t="shared" si="60"/>
        <v>RNS01ITU</v>
      </c>
      <c r="B3764" t="s">
        <v>153</v>
      </c>
      <c r="C3764" t="s">
        <v>11519</v>
      </c>
      <c r="D3764" t="s">
        <v>2605</v>
      </c>
      <c r="E3764" t="s">
        <v>2606</v>
      </c>
      <c r="F3764" t="s">
        <v>8398</v>
      </c>
      <c r="G3764" s="11"/>
      <c r="H3764" s="11"/>
    </row>
    <row r="3765" spans="1:8" x14ac:dyDescent="0.2">
      <c r="A3765" t="str">
        <f t="shared" si="60"/>
        <v>RNS01Knightley Ward</v>
      </c>
      <c r="B3765" t="s">
        <v>153</v>
      </c>
      <c r="C3765" t="s">
        <v>11519</v>
      </c>
      <c r="D3765" t="s">
        <v>2605</v>
      </c>
      <c r="E3765" t="s">
        <v>2606</v>
      </c>
      <c r="F3765" t="s">
        <v>11538</v>
      </c>
      <c r="G3765" s="11"/>
      <c r="H3765" s="11"/>
    </row>
    <row r="3766" spans="1:8" x14ac:dyDescent="0.2">
      <c r="A3766" t="str">
        <f t="shared" si="60"/>
        <v>RNS01Paddington Ward</v>
      </c>
      <c r="B3766" t="s">
        <v>153</v>
      </c>
      <c r="C3766" t="s">
        <v>11519</v>
      </c>
      <c r="D3766" t="s">
        <v>2605</v>
      </c>
      <c r="E3766" t="s">
        <v>2606</v>
      </c>
      <c r="F3766" t="s">
        <v>11539</v>
      </c>
      <c r="G3766" s="11"/>
      <c r="H3766" s="11"/>
    </row>
    <row r="3767" spans="1:8" x14ac:dyDescent="0.2">
      <c r="A3767" t="str">
        <f t="shared" si="60"/>
        <v>RNS01Quinton Ward</v>
      </c>
      <c r="B3767" t="s">
        <v>153</v>
      </c>
      <c r="C3767" t="s">
        <v>11519</v>
      </c>
      <c r="D3767" t="s">
        <v>2605</v>
      </c>
      <c r="E3767" t="s">
        <v>2606</v>
      </c>
      <c r="F3767" t="s">
        <v>11540</v>
      </c>
      <c r="G3767" s="11"/>
      <c r="H3767" s="11"/>
    </row>
    <row r="3768" spans="1:8" x14ac:dyDescent="0.2">
      <c r="A3768" t="str">
        <f t="shared" si="60"/>
        <v>RNS01Robert Watson</v>
      </c>
      <c r="B3768" t="s">
        <v>153</v>
      </c>
      <c r="C3768" t="s">
        <v>11519</v>
      </c>
      <c r="D3768" t="s">
        <v>2605</v>
      </c>
      <c r="E3768" t="s">
        <v>2606</v>
      </c>
      <c r="F3768" t="s">
        <v>11541</v>
      </c>
      <c r="G3768" s="11"/>
      <c r="H3768" s="11"/>
    </row>
    <row r="3769" spans="1:8" x14ac:dyDescent="0.2">
      <c r="A3769" t="str">
        <f t="shared" si="60"/>
        <v>RNS01Rowan (LSSD)</v>
      </c>
      <c r="B3769" t="s">
        <v>153</v>
      </c>
      <c r="C3769" t="s">
        <v>11519</v>
      </c>
      <c r="D3769" t="s">
        <v>2605</v>
      </c>
      <c r="E3769" t="s">
        <v>2606</v>
      </c>
      <c r="F3769" t="s">
        <v>11542</v>
      </c>
      <c r="G3769" s="11"/>
      <c r="H3769" s="11"/>
    </row>
    <row r="3770" spans="1:8" x14ac:dyDescent="0.2">
      <c r="A3770" t="str">
        <f t="shared" si="60"/>
        <v>RNS01Spencer Ward</v>
      </c>
      <c r="B3770" t="s">
        <v>153</v>
      </c>
      <c r="C3770" t="s">
        <v>11519</v>
      </c>
      <c r="D3770" t="s">
        <v>2605</v>
      </c>
      <c r="E3770" t="s">
        <v>2606</v>
      </c>
      <c r="F3770" t="s">
        <v>11543</v>
      </c>
      <c r="G3770" s="11"/>
      <c r="H3770" s="11"/>
    </row>
    <row r="3771" spans="1:8" x14ac:dyDescent="0.2">
      <c r="A3771" t="str">
        <f t="shared" si="60"/>
        <v>RNS01Sturtridge Ward</v>
      </c>
      <c r="B3771" t="s">
        <v>153</v>
      </c>
      <c r="C3771" t="s">
        <v>11519</v>
      </c>
      <c r="D3771" t="s">
        <v>2605</v>
      </c>
      <c r="E3771" t="s">
        <v>2606</v>
      </c>
      <c r="F3771" t="s">
        <v>11544</v>
      </c>
      <c r="G3771" s="11"/>
      <c r="H3771" s="11"/>
    </row>
    <row r="3772" spans="1:8" x14ac:dyDescent="0.2">
      <c r="A3772" t="str">
        <f t="shared" si="60"/>
        <v>RNS01Talbot Butler Ward</v>
      </c>
      <c r="B3772" t="s">
        <v>153</v>
      </c>
      <c r="C3772" t="s">
        <v>11519</v>
      </c>
      <c r="D3772" t="s">
        <v>2605</v>
      </c>
      <c r="E3772" t="s">
        <v>2606</v>
      </c>
      <c r="F3772" t="s">
        <v>11545</v>
      </c>
      <c r="G3772" s="11"/>
      <c r="H3772" s="11"/>
    </row>
    <row r="3773" spans="1:8" x14ac:dyDescent="0.2">
      <c r="A3773" t="str">
        <f t="shared" si="60"/>
        <v>RNS01Victoria Ward</v>
      </c>
      <c r="B3773" t="s">
        <v>153</v>
      </c>
      <c r="C3773" t="s">
        <v>11519</v>
      </c>
      <c r="D3773" t="s">
        <v>2605</v>
      </c>
      <c r="E3773" t="s">
        <v>2606</v>
      </c>
      <c r="F3773" t="s">
        <v>9628</v>
      </c>
      <c r="G3773" s="11"/>
      <c r="H3773" s="11"/>
    </row>
    <row r="3774" spans="1:8" x14ac:dyDescent="0.2">
      <c r="A3774" t="str">
        <f t="shared" si="60"/>
        <v>RNS01Walter Tull (Nye Bevan)</v>
      </c>
      <c r="B3774" t="s">
        <v>153</v>
      </c>
      <c r="C3774" t="s">
        <v>11519</v>
      </c>
      <c r="D3774" t="s">
        <v>2605</v>
      </c>
      <c r="E3774" t="s">
        <v>2606</v>
      </c>
      <c r="F3774" t="s">
        <v>11546</v>
      </c>
      <c r="G3774" s="11"/>
      <c r="H3774" s="11"/>
    </row>
    <row r="3775" spans="1:8" x14ac:dyDescent="0.2">
      <c r="A3775" t="str">
        <f t="shared" si="60"/>
        <v>RNS01Willow Ward (+ Level 1)</v>
      </c>
      <c r="B3775" t="s">
        <v>153</v>
      </c>
      <c r="C3775" t="s">
        <v>11519</v>
      </c>
      <c r="D3775" t="s">
        <v>2605</v>
      </c>
      <c r="E3775" t="s">
        <v>2606</v>
      </c>
      <c r="F3775" t="s">
        <v>11547</v>
      </c>
      <c r="G3775" s="11"/>
      <c r="H3775" s="11"/>
    </row>
    <row r="3776" spans="1:8" x14ac:dyDescent="0.2">
      <c r="A3776" t="str">
        <f t="shared" si="60"/>
        <v>RP1Q91 Willow Close</v>
      </c>
      <c r="B3776" t="s">
        <v>154</v>
      </c>
      <c r="C3776" t="s">
        <v>11548</v>
      </c>
      <c r="D3776" t="s">
        <v>2642</v>
      </c>
      <c r="E3776" t="s">
        <v>2643</v>
      </c>
      <c r="F3776" t="s">
        <v>11549</v>
      </c>
      <c r="G3776" s="11"/>
      <c r="H3776" s="11"/>
    </row>
    <row r="3777" spans="1:8" x14ac:dyDescent="0.2">
      <c r="A3777" t="str">
        <f t="shared" si="60"/>
        <v>RP1V4(B768) Brookview</v>
      </c>
      <c r="B3777" t="s">
        <v>154</v>
      </c>
      <c r="C3777" t="s">
        <v>11548</v>
      </c>
      <c r="D3777" t="s">
        <v>2652</v>
      </c>
      <c r="E3777" t="s">
        <v>2653</v>
      </c>
      <c r="F3777" t="s">
        <v>11550</v>
      </c>
      <c r="G3777" s="11"/>
      <c r="H3777" s="11"/>
    </row>
    <row r="3778" spans="1:8" x14ac:dyDescent="0.2">
      <c r="A3778" t="str">
        <f t="shared" si="60"/>
        <v>RP1V4(B769) Riverside</v>
      </c>
      <c r="B3778" t="s">
        <v>154</v>
      </c>
      <c r="C3778" t="s">
        <v>11548</v>
      </c>
      <c r="D3778" t="s">
        <v>2652</v>
      </c>
      <c r="E3778" t="s">
        <v>2653</v>
      </c>
      <c r="F3778" t="s">
        <v>11551</v>
      </c>
      <c r="G3778" s="11"/>
      <c r="H3778" s="11"/>
    </row>
    <row r="3779" spans="1:8" x14ac:dyDescent="0.2">
      <c r="A3779" t="str">
        <f t="shared" si="60"/>
        <v>RP1V4Bay</v>
      </c>
      <c r="B3779" t="s">
        <v>154</v>
      </c>
      <c r="C3779" t="s">
        <v>11548</v>
      </c>
      <c r="D3779" t="s">
        <v>2652</v>
      </c>
      <c r="E3779" t="s">
        <v>2653</v>
      </c>
      <c r="F3779" t="s">
        <v>11552</v>
      </c>
      <c r="G3779" s="11"/>
      <c r="H3779" s="11"/>
    </row>
    <row r="3780" spans="1:8" x14ac:dyDescent="0.2">
      <c r="A3780" t="str">
        <f t="shared" si="60"/>
        <v>RP1V4Brookview</v>
      </c>
      <c r="B3780" t="s">
        <v>154</v>
      </c>
      <c r="C3780" t="s">
        <v>11548</v>
      </c>
      <c r="D3780" t="s">
        <v>2652</v>
      </c>
      <c r="E3780" t="s">
        <v>2653</v>
      </c>
      <c r="F3780" t="s">
        <v>14264</v>
      </c>
      <c r="G3780" s="11"/>
      <c r="H3780" s="11"/>
    </row>
    <row r="3781" spans="1:8" x14ac:dyDescent="0.2">
      <c r="A3781" t="str">
        <f t="shared" si="60"/>
        <v>RP1V4Cove</v>
      </c>
      <c r="B3781" t="s">
        <v>154</v>
      </c>
      <c r="C3781" t="s">
        <v>11548</v>
      </c>
      <c r="D3781" t="s">
        <v>2652</v>
      </c>
      <c r="E3781" t="s">
        <v>2653</v>
      </c>
      <c r="F3781" t="s">
        <v>9202</v>
      </c>
      <c r="G3781" s="11"/>
      <c r="H3781" s="11"/>
    </row>
    <row r="3782" spans="1:8" x14ac:dyDescent="0.2">
      <c r="A3782" t="str">
        <f t="shared" si="60"/>
        <v>RP1V4Harbour</v>
      </c>
      <c r="B3782" t="s">
        <v>154</v>
      </c>
      <c r="C3782" t="s">
        <v>11548</v>
      </c>
      <c r="D3782" t="s">
        <v>2652</v>
      </c>
      <c r="E3782" t="s">
        <v>2653</v>
      </c>
      <c r="F3782" t="s">
        <v>9191</v>
      </c>
      <c r="G3782" s="11"/>
      <c r="H3782" s="11"/>
    </row>
    <row r="3783" spans="1:8" x14ac:dyDescent="0.2">
      <c r="A3783" t="str">
        <f t="shared" si="60"/>
        <v>RP1V4Marina PICU</v>
      </c>
      <c r="B3783" t="s">
        <v>154</v>
      </c>
      <c r="C3783" t="s">
        <v>11548</v>
      </c>
      <c r="D3783" t="s">
        <v>2652</v>
      </c>
      <c r="E3783" t="s">
        <v>2653</v>
      </c>
      <c r="F3783" t="s">
        <v>11553</v>
      </c>
      <c r="G3783" s="11"/>
      <c r="H3783" s="11"/>
    </row>
    <row r="3784" spans="1:8" x14ac:dyDescent="0.2">
      <c r="A3784" t="str">
        <f t="shared" si="60"/>
        <v>RP1V4Meadowbank</v>
      </c>
      <c r="B3784" t="s">
        <v>154</v>
      </c>
      <c r="C3784" t="s">
        <v>11548</v>
      </c>
      <c r="D3784" t="s">
        <v>2652</v>
      </c>
      <c r="E3784" t="s">
        <v>2653</v>
      </c>
      <c r="F3784" t="s">
        <v>9161</v>
      </c>
      <c r="G3784" s="11"/>
      <c r="H3784" s="11"/>
    </row>
    <row r="3785" spans="1:8" x14ac:dyDescent="0.2">
      <c r="A3785" t="str">
        <f t="shared" si="60"/>
        <v>RP1V4Riverside</v>
      </c>
      <c r="B3785" t="s">
        <v>154</v>
      </c>
      <c r="C3785" t="s">
        <v>11548</v>
      </c>
      <c r="D3785" t="s">
        <v>2652</v>
      </c>
      <c r="E3785" t="s">
        <v>2653</v>
      </c>
      <c r="F3785" t="s">
        <v>10393</v>
      </c>
      <c r="G3785" s="11"/>
      <c r="H3785" s="11"/>
    </row>
    <row r="3786" spans="1:8" x14ac:dyDescent="0.2">
      <c r="A3786" t="str">
        <f t="shared" si="60"/>
        <v>RP1V4The Burrows</v>
      </c>
      <c r="B3786" t="s">
        <v>154</v>
      </c>
      <c r="C3786" t="s">
        <v>11548</v>
      </c>
      <c r="D3786" t="s">
        <v>2652</v>
      </c>
      <c r="E3786" t="s">
        <v>2653</v>
      </c>
      <c r="F3786" t="s">
        <v>11554</v>
      </c>
      <c r="G3786" s="11"/>
      <c r="H3786" s="11"/>
    </row>
    <row r="3787" spans="1:8" x14ac:dyDescent="0.2">
      <c r="A3787" t="str">
        <f t="shared" si="60"/>
        <v>RP1V4Wheatfield</v>
      </c>
      <c r="B3787" t="s">
        <v>154</v>
      </c>
      <c r="C3787" t="s">
        <v>11548</v>
      </c>
      <c r="D3787" t="s">
        <v>2652</v>
      </c>
      <c r="E3787" t="s">
        <v>2653</v>
      </c>
      <c r="F3787" t="s">
        <v>11555</v>
      </c>
      <c r="G3787" s="11"/>
      <c r="H3787" s="11"/>
    </row>
    <row r="3788" spans="1:8" x14ac:dyDescent="0.2">
      <c r="A3788" t="str">
        <f t="shared" si="60"/>
        <v>T0F5SBrackley</v>
      </c>
      <c r="B3788" t="s">
        <v>154</v>
      </c>
      <c r="C3788" t="s">
        <v>11548</v>
      </c>
      <c r="D3788" t="s">
        <v>14428</v>
      </c>
      <c r="E3788" t="s">
        <v>14427</v>
      </c>
      <c r="F3788" t="s">
        <v>14429</v>
      </c>
      <c r="G3788" s="11"/>
      <c r="H3788" s="11"/>
    </row>
    <row r="3789" spans="1:8" x14ac:dyDescent="0.2">
      <c r="A3789" t="str">
        <f t="shared" si="60"/>
        <v>RP1N8Corby</v>
      </c>
      <c r="B3789" t="s">
        <v>154</v>
      </c>
      <c r="C3789" t="s">
        <v>11548</v>
      </c>
      <c r="D3789" t="s">
        <v>2660</v>
      </c>
      <c r="E3789" t="s">
        <v>2661</v>
      </c>
      <c r="F3789" t="s">
        <v>11556</v>
      </c>
      <c r="G3789" s="11"/>
      <c r="H3789" s="11"/>
    </row>
    <row r="3790" spans="1:8" x14ac:dyDescent="0.2">
      <c r="A3790" t="str">
        <f t="shared" si="60"/>
        <v>RP1J6Danetre</v>
      </c>
      <c r="B3790" t="s">
        <v>154</v>
      </c>
      <c r="C3790" t="s">
        <v>11548</v>
      </c>
      <c r="D3790" t="s">
        <v>2662</v>
      </c>
      <c r="E3790" t="s">
        <v>2663</v>
      </c>
      <c r="F3790" t="s">
        <v>11557</v>
      </c>
      <c r="G3790" s="11"/>
      <c r="H3790" s="11"/>
    </row>
    <row r="3791" spans="1:8" x14ac:dyDescent="0.2">
      <c r="A3791" t="str">
        <f t="shared" si="60"/>
        <v>RP1F2Beechwood</v>
      </c>
      <c r="B3791" t="s">
        <v>154</v>
      </c>
      <c r="C3791" t="s">
        <v>11548</v>
      </c>
      <c r="D3791" t="s">
        <v>2678</v>
      </c>
      <c r="E3791" t="s">
        <v>2679</v>
      </c>
      <c r="F3791" t="s">
        <v>9294</v>
      </c>
      <c r="G3791" s="11"/>
      <c r="H3791" s="11"/>
    </row>
    <row r="3792" spans="1:8" x14ac:dyDescent="0.2">
      <c r="A3792" t="str">
        <f t="shared" si="60"/>
        <v>RP1F2Hazelwood</v>
      </c>
      <c r="B3792" t="s">
        <v>154</v>
      </c>
      <c r="C3792" t="s">
        <v>11548</v>
      </c>
      <c r="D3792" t="s">
        <v>2678</v>
      </c>
      <c r="E3792" t="s">
        <v>2679</v>
      </c>
      <c r="F3792" t="s">
        <v>9289</v>
      </c>
      <c r="G3792" s="11"/>
      <c r="H3792" s="11"/>
    </row>
    <row r="3793" spans="1:8" x14ac:dyDescent="0.2">
      <c r="A3793" t="str">
        <f t="shared" si="60"/>
        <v>RP1Q8CRISIS House</v>
      </c>
      <c r="B3793" t="s">
        <v>154</v>
      </c>
      <c r="C3793" t="s">
        <v>11548</v>
      </c>
      <c r="D3793" t="s">
        <v>2681</v>
      </c>
      <c r="E3793" t="s">
        <v>2682</v>
      </c>
      <c r="F3793" t="s">
        <v>11558</v>
      </c>
      <c r="G3793" s="11"/>
      <c r="H3793" s="11"/>
    </row>
    <row r="3794" spans="1:8" x14ac:dyDescent="0.2">
      <c r="A3794" t="str">
        <f t="shared" si="60"/>
        <v>RP1A2Cynthia Spencer Hospice</v>
      </c>
      <c r="B3794" t="s">
        <v>154</v>
      </c>
      <c r="C3794" t="s">
        <v>11548</v>
      </c>
      <c r="D3794" t="s">
        <v>2686</v>
      </c>
      <c r="E3794" t="s">
        <v>2687</v>
      </c>
      <c r="F3794" t="s">
        <v>11559</v>
      </c>
      <c r="G3794" s="11"/>
      <c r="H3794" s="11"/>
    </row>
    <row r="3795" spans="1:8" x14ac:dyDescent="0.2">
      <c r="A3795" t="str">
        <f t="shared" si="60"/>
        <v>RP1NRJohn Greenwood Shipman Centre</v>
      </c>
      <c r="B3795" t="s">
        <v>154</v>
      </c>
      <c r="C3795" t="s">
        <v>11548</v>
      </c>
      <c r="D3795" t="s">
        <v>2714</v>
      </c>
      <c r="E3795" t="s">
        <v>2715</v>
      </c>
      <c r="F3795" t="s">
        <v>11560</v>
      </c>
      <c r="G3795" s="11"/>
      <c r="H3795" s="11"/>
    </row>
    <row r="3796" spans="1:8" x14ac:dyDescent="0.2">
      <c r="A3796" t="str">
        <f t="shared" si="60"/>
        <v>RP128Spinneyfields</v>
      </c>
      <c r="B3796" t="s">
        <v>154</v>
      </c>
      <c r="C3796" t="s">
        <v>11548</v>
      </c>
      <c r="D3796" t="s">
        <v>14945</v>
      </c>
      <c r="E3796" t="s">
        <v>14946</v>
      </c>
      <c r="F3796" t="s">
        <v>14947</v>
      </c>
      <c r="G3796" s="11"/>
      <c r="H3796" s="11"/>
    </row>
    <row r="3797" spans="1:8" x14ac:dyDescent="0.2">
      <c r="A3797" t="str">
        <f t="shared" si="60"/>
        <v>RP1A1Avocet</v>
      </c>
      <c r="B3797" t="s">
        <v>154</v>
      </c>
      <c r="C3797" t="s">
        <v>11548</v>
      </c>
      <c r="D3797" t="s">
        <v>2718</v>
      </c>
      <c r="E3797" t="s">
        <v>265</v>
      </c>
      <c r="F3797" t="s">
        <v>11561</v>
      </c>
      <c r="G3797" s="11"/>
      <c r="H3797" s="11"/>
    </row>
    <row r="3798" spans="1:8" x14ac:dyDescent="0.2">
      <c r="A3798" t="str">
        <f t="shared" si="60"/>
        <v>RP1A1Cransley Hospice</v>
      </c>
      <c r="B3798" t="s">
        <v>154</v>
      </c>
      <c r="C3798" t="s">
        <v>11548</v>
      </c>
      <c r="D3798" t="s">
        <v>2718</v>
      </c>
      <c r="E3798" t="s">
        <v>265</v>
      </c>
      <c r="F3798" t="s">
        <v>11562</v>
      </c>
      <c r="G3798" s="11"/>
      <c r="H3798" s="11"/>
    </row>
    <row r="3799" spans="1:8" x14ac:dyDescent="0.2">
      <c r="A3799" t="str">
        <f t="shared" si="60"/>
        <v>RP1A1Kingfisher</v>
      </c>
      <c r="B3799" t="s">
        <v>154</v>
      </c>
      <c r="C3799" t="s">
        <v>11548</v>
      </c>
      <c r="D3799" t="s">
        <v>2718</v>
      </c>
      <c r="E3799" t="s">
        <v>265</v>
      </c>
      <c r="F3799" t="s">
        <v>8400</v>
      </c>
      <c r="G3799" s="11"/>
      <c r="H3799" s="11"/>
    </row>
    <row r="3800" spans="1:8" x14ac:dyDescent="0.2">
      <c r="A3800" t="str">
        <f t="shared" si="60"/>
        <v>RP1A1Orchard</v>
      </c>
      <c r="B3800" t="s">
        <v>154</v>
      </c>
      <c r="C3800" t="s">
        <v>11548</v>
      </c>
      <c r="D3800" t="s">
        <v>2718</v>
      </c>
      <c r="E3800" t="s">
        <v>265</v>
      </c>
      <c r="F3800" t="s">
        <v>11563</v>
      </c>
      <c r="G3800" s="11"/>
      <c r="H3800" s="11"/>
    </row>
    <row r="3801" spans="1:8" x14ac:dyDescent="0.2">
      <c r="A3801" t="str">
        <f t="shared" si="60"/>
        <v>RP1A1Sandpiper</v>
      </c>
      <c r="B3801" t="s">
        <v>154</v>
      </c>
      <c r="C3801" t="s">
        <v>11548</v>
      </c>
      <c r="D3801" t="s">
        <v>2718</v>
      </c>
      <c r="E3801" t="s">
        <v>265</v>
      </c>
      <c r="F3801" t="s">
        <v>11564</v>
      </c>
      <c r="G3801" s="11"/>
      <c r="H3801" s="11"/>
    </row>
    <row r="3802" spans="1:8" x14ac:dyDescent="0.2">
      <c r="A3802" t="str">
        <f t="shared" si="60"/>
        <v>RP1A1Shearwater</v>
      </c>
      <c r="B3802" t="s">
        <v>154</v>
      </c>
      <c r="C3802" t="s">
        <v>11548</v>
      </c>
      <c r="D3802" t="s">
        <v>2718</v>
      </c>
      <c r="E3802" t="s">
        <v>265</v>
      </c>
      <c r="F3802" t="s">
        <v>11565</v>
      </c>
      <c r="G3802" s="11"/>
      <c r="H3802" s="11"/>
    </row>
    <row r="3803" spans="1:8" x14ac:dyDescent="0.2">
      <c r="A3803" t="str">
        <f t="shared" si="60"/>
        <v>RP1A1Spinney</v>
      </c>
      <c r="B3803" t="s">
        <v>154</v>
      </c>
      <c r="C3803" t="s">
        <v>11548</v>
      </c>
      <c r="D3803" t="s">
        <v>2718</v>
      </c>
      <c r="E3803" t="s">
        <v>265</v>
      </c>
      <c r="F3803" t="s">
        <v>11566</v>
      </c>
      <c r="G3803" s="11"/>
      <c r="H3803" s="11"/>
    </row>
    <row r="3804" spans="1:8" x14ac:dyDescent="0.2">
      <c r="A3804" t="str">
        <f t="shared" si="60"/>
        <v>RP1A1Turn Furlong Rib Beds</v>
      </c>
      <c r="B3804" t="s">
        <v>154</v>
      </c>
      <c r="C3804" t="s">
        <v>11548</v>
      </c>
      <c r="D3804" t="s">
        <v>2718</v>
      </c>
      <c r="E3804" t="s">
        <v>265</v>
      </c>
      <c r="F3804" t="s">
        <v>14617</v>
      </c>
      <c r="G3804" s="11"/>
      <c r="H3804" s="11"/>
    </row>
    <row r="3805" spans="1:8" x14ac:dyDescent="0.2">
      <c r="A3805" t="str">
        <f t="shared" si="60"/>
        <v>RP1D8Crisis House North</v>
      </c>
      <c r="B3805" t="s">
        <v>154</v>
      </c>
      <c r="C3805" t="s">
        <v>11548</v>
      </c>
      <c r="D3805" t="s">
        <v>2728</v>
      </c>
      <c r="E3805" t="s">
        <v>14265</v>
      </c>
      <c r="F3805" t="s">
        <v>14266</v>
      </c>
      <c r="G3805" s="11"/>
      <c r="H3805" s="11"/>
    </row>
    <row r="3806" spans="1:8" x14ac:dyDescent="0.2">
      <c r="A3806" t="str">
        <f t="shared" si="60"/>
        <v>RP1V6The Sett</v>
      </c>
      <c r="B3806" t="s">
        <v>154</v>
      </c>
      <c r="C3806" t="s">
        <v>11548</v>
      </c>
      <c r="D3806" t="s">
        <v>2730</v>
      </c>
      <c r="E3806" t="s">
        <v>2731</v>
      </c>
      <c r="F3806" t="s">
        <v>11567</v>
      </c>
      <c r="G3806" s="11"/>
      <c r="H3806" s="11"/>
    </row>
    <row r="3807" spans="1:8" x14ac:dyDescent="0.2">
      <c r="A3807" t="str">
        <f t="shared" si="60"/>
        <v>RP1D7The Squirrels</v>
      </c>
      <c r="B3807" t="s">
        <v>154</v>
      </c>
      <c r="C3807" t="s">
        <v>11548</v>
      </c>
      <c r="D3807" t="s">
        <v>2732</v>
      </c>
      <c r="E3807" t="s">
        <v>2733</v>
      </c>
      <c r="F3807" t="s">
        <v>11568</v>
      </c>
      <c r="G3807" s="11"/>
      <c r="H3807" s="11"/>
    </row>
    <row r="3808" spans="1:8" x14ac:dyDescent="0.2">
      <c r="A3808" t="str">
        <f t="shared" si="60"/>
        <v>RM319Floyd Unit</v>
      </c>
      <c r="B3808" t="s">
        <v>175</v>
      </c>
      <c r="C3808" t="s">
        <v>14530</v>
      </c>
      <c r="D3808" t="s">
        <v>14523</v>
      </c>
      <c r="E3808" t="s">
        <v>5130</v>
      </c>
      <c r="F3808" t="s">
        <v>11931</v>
      </c>
      <c r="G3808" s="11"/>
      <c r="H3808" s="11"/>
    </row>
    <row r="3809" spans="1:8" x14ac:dyDescent="0.2">
      <c r="A3809" t="str">
        <f t="shared" si="60"/>
        <v>RM315Ward 10 (ITU/HDU)</v>
      </c>
      <c r="B3809" t="s">
        <v>175</v>
      </c>
      <c r="C3809" t="s">
        <v>14530</v>
      </c>
      <c r="D3809" t="s">
        <v>14524</v>
      </c>
      <c r="E3809" t="s">
        <v>5131</v>
      </c>
      <c r="F3809" t="s">
        <v>11932</v>
      </c>
      <c r="G3809" s="11"/>
      <c r="H3809" s="11"/>
    </row>
    <row r="3810" spans="1:8" x14ac:dyDescent="0.2">
      <c r="A3810" t="str">
        <f t="shared" si="60"/>
        <v>RM315Ward 11a</v>
      </c>
      <c r="B3810" t="s">
        <v>175</v>
      </c>
      <c r="C3810" t="s">
        <v>14530</v>
      </c>
      <c r="D3810" t="s">
        <v>14524</v>
      </c>
      <c r="E3810" t="s">
        <v>5131</v>
      </c>
      <c r="F3810" t="s">
        <v>11933</v>
      </c>
      <c r="G3810" s="11"/>
      <c r="H3810" s="11"/>
    </row>
    <row r="3811" spans="1:8" x14ac:dyDescent="0.2">
      <c r="A3811" t="str">
        <f t="shared" si="60"/>
        <v>RM315Ward 11b (Stroke)</v>
      </c>
      <c r="B3811" t="s">
        <v>175</v>
      </c>
      <c r="C3811" t="s">
        <v>14530</v>
      </c>
      <c r="D3811" t="s">
        <v>14524</v>
      </c>
      <c r="E3811" t="s">
        <v>5131</v>
      </c>
      <c r="F3811" t="s">
        <v>11934</v>
      </c>
      <c r="G3811" s="11"/>
      <c r="H3811" s="11"/>
    </row>
    <row r="3812" spans="1:8" x14ac:dyDescent="0.2">
      <c r="A3812" t="str">
        <f t="shared" si="60"/>
        <v>RM315Ward 14</v>
      </c>
      <c r="B3812" t="s">
        <v>175</v>
      </c>
      <c r="C3812" t="s">
        <v>14530</v>
      </c>
      <c r="D3812" t="s">
        <v>14524</v>
      </c>
      <c r="E3812" t="s">
        <v>5131</v>
      </c>
      <c r="F3812" t="s">
        <v>8363</v>
      </c>
      <c r="G3812" s="11"/>
      <c r="H3812" s="11"/>
    </row>
    <row r="3813" spans="1:8" x14ac:dyDescent="0.2">
      <c r="A3813" t="str">
        <f t="shared" si="60"/>
        <v>RM315Ward 18 Discharge</v>
      </c>
      <c r="B3813" t="s">
        <v>175</v>
      </c>
      <c r="C3813" t="s">
        <v>14530</v>
      </c>
      <c r="D3813" t="s">
        <v>14524</v>
      </c>
      <c r="E3813" t="s">
        <v>5131</v>
      </c>
      <c r="F3813" t="s">
        <v>14194</v>
      </c>
      <c r="G3813" s="11"/>
      <c r="H3813" s="11"/>
    </row>
    <row r="3814" spans="1:8" x14ac:dyDescent="0.2">
      <c r="A3814" t="str">
        <f t="shared" si="60"/>
        <v>RM315Ward 2 CCU</v>
      </c>
      <c r="B3814" t="s">
        <v>175</v>
      </c>
      <c r="C3814" t="s">
        <v>14530</v>
      </c>
      <c r="D3814" t="s">
        <v>14524</v>
      </c>
      <c r="E3814" t="s">
        <v>5131</v>
      </c>
      <c r="F3814" t="s">
        <v>11935</v>
      </c>
      <c r="G3814" s="11"/>
      <c r="H3814" s="11"/>
    </row>
    <row r="3815" spans="1:8" x14ac:dyDescent="0.2">
      <c r="A3815" t="str">
        <f t="shared" si="60"/>
        <v>RM315Ward 20</v>
      </c>
      <c r="B3815" t="s">
        <v>175</v>
      </c>
      <c r="C3815" t="s">
        <v>14530</v>
      </c>
      <c r="D3815" t="s">
        <v>14524</v>
      </c>
      <c r="E3815" t="s">
        <v>5131</v>
      </c>
      <c r="F3815" t="s">
        <v>8837</v>
      </c>
      <c r="G3815" s="11"/>
      <c r="H3815" s="12"/>
    </row>
    <row r="3816" spans="1:8" x14ac:dyDescent="0.2">
      <c r="A3816" t="str">
        <f t="shared" si="60"/>
        <v>RM315Ward 21</v>
      </c>
      <c r="B3816" t="s">
        <v>175</v>
      </c>
      <c r="C3816" t="s">
        <v>14530</v>
      </c>
      <c r="D3816" t="s">
        <v>14524</v>
      </c>
      <c r="E3816" t="s">
        <v>5131</v>
      </c>
      <c r="F3816" t="s">
        <v>8369</v>
      </c>
      <c r="G3816" s="11"/>
      <c r="H3816" s="12"/>
    </row>
    <row r="3817" spans="1:8" x14ac:dyDescent="0.2">
      <c r="A3817" t="str">
        <f t="shared" si="60"/>
        <v>RM315Ward 5</v>
      </c>
      <c r="B3817" t="s">
        <v>175</v>
      </c>
      <c r="C3817" t="s">
        <v>14530</v>
      </c>
      <c r="D3817" t="s">
        <v>14524</v>
      </c>
      <c r="E3817" t="s">
        <v>5131</v>
      </c>
      <c r="F3817" t="s">
        <v>8747</v>
      </c>
      <c r="G3817" s="11"/>
      <c r="H3817" s="11"/>
    </row>
    <row r="3818" spans="1:8" x14ac:dyDescent="0.2">
      <c r="A3818" t="str">
        <f t="shared" si="60"/>
        <v>RM315Ward 7</v>
      </c>
      <c r="B3818" t="s">
        <v>175</v>
      </c>
      <c r="C3818" t="s">
        <v>14530</v>
      </c>
      <c r="D3818" t="s">
        <v>14524</v>
      </c>
      <c r="E3818" t="s">
        <v>5131</v>
      </c>
      <c r="F3818" t="s">
        <v>8785</v>
      </c>
      <c r="G3818" s="11"/>
      <c r="H3818" s="11"/>
    </row>
    <row r="3819" spans="1:8" x14ac:dyDescent="0.2">
      <c r="A3819" t="str">
        <f t="shared" si="60"/>
        <v>RM315Ward 8</v>
      </c>
      <c r="B3819" t="s">
        <v>175</v>
      </c>
      <c r="C3819" t="s">
        <v>14530</v>
      </c>
      <c r="D3819" t="s">
        <v>14524</v>
      </c>
      <c r="E3819" t="s">
        <v>5131</v>
      </c>
      <c r="F3819" t="s">
        <v>8748</v>
      </c>
      <c r="G3819" s="11" t="s">
        <v>14489</v>
      </c>
      <c r="H3819" s="11"/>
    </row>
    <row r="3820" spans="1:8" x14ac:dyDescent="0.2">
      <c r="A3820" t="str">
        <f t="shared" si="60"/>
        <v>RM315Ward 9</v>
      </c>
      <c r="B3820" t="s">
        <v>175</v>
      </c>
      <c r="C3820" t="s">
        <v>14530</v>
      </c>
      <c r="D3820" t="s">
        <v>14524</v>
      </c>
      <c r="E3820" t="s">
        <v>5131</v>
      </c>
      <c r="F3820" t="s">
        <v>8749</v>
      </c>
      <c r="G3820" s="11"/>
      <c r="H3820" s="11"/>
    </row>
    <row r="3821" spans="1:8" x14ac:dyDescent="0.2">
      <c r="A3821" t="str">
        <f t="shared" si="60"/>
        <v>RM316Clinical Admissions Unit</v>
      </c>
      <c r="B3821" t="s">
        <v>175</v>
      </c>
      <c r="C3821" t="s">
        <v>14530</v>
      </c>
      <c r="D3821" t="s">
        <v>14525</v>
      </c>
      <c r="E3821" t="s">
        <v>5133</v>
      </c>
      <c r="F3821" t="s">
        <v>11951</v>
      </c>
      <c r="G3821" s="11"/>
      <c r="H3821" s="11"/>
    </row>
    <row r="3822" spans="1:8" x14ac:dyDescent="0.2">
      <c r="A3822" t="str">
        <f t="shared" si="60"/>
        <v>RM316Oasis Unit - RI</v>
      </c>
      <c r="B3822" t="s">
        <v>175</v>
      </c>
      <c r="C3822" t="s">
        <v>14530</v>
      </c>
      <c r="D3822" t="s">
        <v>14525</v>
      </c>
      <c r="E3822" t="s">
        <v>5133</v>
      </c>
      <c r="F3822" t="s">
        <v>11952</v>
      </c>
      <c r="G3822" s="11"/>
      <c r="H3822" s="11"/>
    </row>
    <row r="3823" spans="1:8" x14ac:dyDescent="0.2">
      <c r="A3823" t="str">
        <f t="shared" ref="A3823:A3886" si="61">CONCATENATE(D3823,F3823)</f>
        <v>RM316Pioneer Ward</v>
      </c>
      <c r="B3823" t="s">
        <v>175</v>
      </c>
      <c r="C3823" t="s">
        <v>14530</v>
      </c>
      <c r="D3823" t="s">
        <v>14525</v>
      </c>
      <c r="E3823" t="s">
        <v>5133</v>
      </c>
      <c r="F3823" t="s">
        <v>14529</v>
      </c>
      <c r="G3823" s="11"/>
      <c r="H3823" s="11"/>
    </row>
    <row r="3824" spans="1:8" x14ac:dyDescent="0.2">
      <c r="A3824" t="str">
        <f t="shared" si="61"/>
        <v>RM316Wolstenholme Unit - RI</v>
      </c>
      <c r="B3824" t="s">
        <v>175</v>
      </c>
      <c r="C3824" t="s">
        <v>14530</v>
      </c>
      <c r="D3824" t="s">
        <v>14525</v>
      </c>
      <c r="E3824" t="s">
        <v>5133</v>
      </c>
      <c r="F3824" t="s">
        <v>11953</v>
      </c>
      <c r="G3824" s="11"/>
      <c r="H3824" s="11"/>
    </row>
    <row r="3825" spans="1:8" x14ac:dyDescent="0.2">
      <c r="A3825" t="str">
        <f t="shared" si="61"/>
        <v>RM317A&amp;E Observation Ward</v>
      </c>
      <c r="B3825" t="s">
        <v>175</v>
      </c>
      <c r="C3825" t="s">
        <v>14530</v>
      </c>
      <c r="D3825" t="s">
        <v>14526</v>
      </c>
      <c r="E3825" t="s">
        <v>5134</v>
      </c>
      <c r="F3825" t="s">
        <v>11954</v>
      </c>
      <c r="G3825" s="11"/>
      <c r="H3825" s="11"/>
    </row>
    <row r="3826" spans="1:8" x14ac:dyDescent="0.2">
      <c r="A3826" t="str">
        <f t="shared" si="61"/>
        <v>RM317Antenatal Ward</v>
      </c>
      <c r="B3826" t="s">
        <v>175</v>
      </c>
      <c r="C3826" t="s">
        <v>14530</v>
      </c>
      <c r="D3826" t="s">
        <v>14526</v>
      </c>
      <c r="E3826" t="s">
        <v>5134</v>
      </c>
      <c r="F3826" t="s">
        <v>9574</v>
      </c>
      <c r="G3826" s="11"/>
      <c r="H3826" s="11"/>
    </row>
    <row r="3827" spans="1:8" x14ac:dyDescent="0.2">
      <c r="A3827" t="str">
        <f t="shared" si="61"/>
        <v>RM317Childrens Unit</v>
      </c>
      <c r="B3827" t="s">
        <v>175</v>
      </c>
      <c r="C3827" t="s">
        <v>14530</v>
      </c>
      <c r="D3827" t="s">
        <v>14526</v>
      </c>
      <c r="E3827" t="s">
        <v>5134</v>
      </c>
      <c r="F3827" t="s">
        <v>9597</v>
      </c>
      <c r="G3827" s="11"/>
      <c r="H3827" s="11"/>
    </row>
    <row r="3828" spans="1:8" x14ac:dyDescent="0.2">
      <c r="A3828" t="str">
        <f t="shared" si="61"/>
        <v>RM317Critical Care</v>
      </c>
      <c r="B3828" t="s">
        <v>175</v>
      </c>
      <c r="C3828" t="s">
        <v>14530</v>
      </c>
      <c r="D3828" t="s">
        <v>14526</v>
      </c>
      <c r="E3828" t="s">
        <v>5134</v>
      </c>
      <c r="F3828" t="s">
        <v>9217</v>
      </c>
      <c r="G3828" s="11"/>
      <c r="H3828" s="11"/>
    </row>
    <row r="3829" spans="1:8" x14ac:dyDescent="0.2">
      <c r="A3829" t="str">
        <f t="shared" si="61"/>
        <v>RM317Labour Ward</v>
      </c>
      <c r="B3829" t="s">
        <v>175</v>
      </c>
      <c r="C3829" t="s">
        <v>14530</v>
      </c>
      <c r="D3829" t="s">
        <v>14526</v>
      </c>
      <c r="E3829" t="s">
        <v>5134</v>
      </c>
      <c r="F3829" t="s">
        <v>8829</v>
      </c>
      <c r="G3829" s="11"/>
      <c r="H3829" s="11"/>
    </row>
    <row r="3830" spans="1:8" x14ac:dyDescent="0.2">
      <c r="A3830" t="str">
        <f t="shared" si="61"/>
        <v>RM317Neonatal Unit</v>
      </c>
      <c r="B3830" t="s">
        <v>175</v>
      </c>
      <c r="C3830" t="s">
        <v>14530</v>
      </c>
      <c r="D3830" t="s">
        <v>14526</v>
      </c>
      <c r="E3830" t="s">
        <v>5134</v>
      </c>
      <c r="F3830" t="s">
        <v>8353</v>
      </c>
      <c r="G3830" s="11"/>
      <c r="H3830" s="11"/>
    </row>
    <row r="3831" spans="1:8" x14ac:dyDescent="0.2">
      <c r="A3831" t="str">
        <f t="shared" si="61"/>
        <v>RM317Postnatal Ward</v>
      </c>
      <c r="B3831" t="s">
        <v>175</v>
      </c>
      <c r="C3831" t="s">
        <v>14530</v>
      </c>
      <c r="D3831" t="s">
        <v>14526</v>
      </c>
      <c r="E3831" t="s">
        <v>5134</v>
      </c>
      <c r="F3831" t="s">
        <v>9578</v>
      </c>
      <c r="G3831" s="11"/>
      <c r="H3831" s="11"/>
    </row>
    <row r="3832" spans="1:8" x14ac:dyDescent="0.2">
      <c r="A3832" t="str">
        <f t="shared" si="61"/>
        <v>RM317Ward AMU</v>
      </c>
      <c r="B3832" t="s">
        <v>175</v>
      </c>
      <c r="C3832" t="s">
        <v>14530</v>
      </c>
      <c r="D3832" t="s">
        <v>14526</v>
      </c>
      <c r="E3832" t="s">
        <v>5134</v>
      </c>
      <c r="F3832" t="s">
        <v>11955</v>
      </c>
      <c r="G3832" s="11"/>
      <c r="H3832" s="11"/>
    </row>
    <row r="3833" spans="1:8" x14ac:dyDescent="0.2">
      <c r="A3833" t="str">
        <f t="shared" si="61"/>
        <v>RM317Ward CCU</v>
      </c>
      <c r="B3833" t="s">
        <v>175</v>
      </c>
      <c r="C3833" t="s">
        <v>14530</v>
      </c>
      <c r="D3833" t="s">
        <v>14526</v>
      </c>
      <c r="E3833" t="s">
        <v>5134</v>
      </c>
      <c r="F3833" t="s">
        <v>11956</v>
      </c>
      <c r="G3833" s="11"/>
      <c r="H3833" s="11"/>
    </row>
    <row r="3834" spans="1:8" x14ac:dyDescent="0.2">
      <c r="A3834" t="str">
        <f t="shared" si="61"/>
        <v>RM317Ward F1</v>
      </c>
      <c r="B3834" t="s">
        <v>175</v>
      </c>
      <c r="C3834" t="s">
        <v>14530</v>
      </c>
      <c r="D3834" t="s">
        <v>14526</v>
      </c>
      <c r="E3834" t="s">
        <v>5134</v>
      </c>
      <c r="F3834" t="s">
        <v>11957</v>
      </c>
      <c r="G3834" s="11"/>
      <c r="H3834" s="11"/>
    </row>
    <row r="3835" spans="1:8" x14ac:dyDescent="0.2">
      <c r="A3835" t="str">
        <f t="shared" si="61"/>
        <v>RM317Ward F10</v>
      </c>
      <c r="B3835" t="s">
        <v>175</v>
      </c>
      <c r="C3835" t="s">
        <v>14530</v>
      </c>
      <c r="D3835" t="s">
        <v>14526</v>
      </c>
      <c r="E3835" t="s">
        <v>5134</v>
      </c>
      <c r="F3835" t="s">
        <v>11958</v>
      </c>
      <c r="G3835" s="11"/>
      <c r="H3835" s="11"/>
    </row>
    <row r="3836" spans="1:8" x14ac:dyDescent="0.2">
      <c r="A3836" t="str">
        <f t="shared" si="61"/>
        <v>RM317Ward F11</v>
      </c>
      <c r="B3836" t="s">
        <v>175</v>
      </c>
      <c r="C3836" t="s">
        <v>14530</v>
      </c>
      <c r="D3836" t="s">
        <v>14526</v>
      </c>
      <c r="E3836" t="s">
        <v>5134</v>
      </c>
      <c r="F3836" t="s">
        <v>11959</v>
      </c>
      <c r="G3836" s="11"/>
      <c r="H3836" s="11"/>
    </row>
    <row r="3837" spans="1:8" x14ac:dyDescent="0.2">
      <c r="A3837" t="str">
        <f t="shared" si="61"/>
        <v>RM317Ward F7</v>
      </c>
      <c r="B3837" t="s">
        <v>175</v>
      </c>
      <c r="C3837" t="s">
        <v>14530</v>
      </c>
      <c r="D3837" t="s">
        <v>14526</v>
      </c>
      <c r="E3837" t="s">
        <v>5134</v>
      </c>
      <c r="F3837" t="s">
        <v>11960</v>
      </c>
      <c r="G3837" s="11"/>
      <c r="H3837" s="11"/>
    </row>
    <row r="3838" spans="1:8" x14ac:dyDescent="0.2">
      <c r="A3838" t="str">
        <f t="shared" si="61"/>
        <v>RM317Ward F8</v>
      </c>
      <c r="B3838" t="s">
        <v>175</v>
      </c>
      <c r="C3838" t="s">
        <v>14530</v>
      </c>
      <c r="D3838" t="s">
        <v>14526</v>
      </c>
      <c r="E3838" t="s">
        <v>5134</v>
      </c>
      <c r="F3838" t="s">
        <v>11961</v>
      </c>
      <c r="G3838" s="11"/>
      <c r="H3838" s="11"/>
    </row>
    <row r="3839" spans="1:8" x14ac:dyDescent="0.2">
      <c r="A3839" t="str">
        <f t="shared" si="61"/>
        <v>RM317Ward F9</v>
      </c>
      <c r="B3839" t="s">
        <v>175</v>
      </c>
      <c r="C3839" t="s">
        <v>14530</v>
      </c>
      <c r="D3839" t="s">
        <v>14526</v>
      </c>
      <c r="E3839" t="s">
        <v>5134</v>
      </c>
      <c r="F3839" t="s">
        <v>11962</v>
      </c>
      <c r="G3839" s="11"/>
      <c r="H3839" s="11"/>
    </row>
    <row r="3840" spans="1:8" x14ac:dyDescent="0.2">
      <c r="A3840" t="str">
        <f t="shared" si="61"/>
        <v>RM317Ward G1</v>
      </c>
      <c r="B3840" t="s">
        <v>175</v>
      </c>
      <c r="C3840" t="s">
        <v>14530</v>
      </c>
      <c r="D3840" t="s">
        <v>14526</v>
      </c>
      <c r="E3840" t="s">
        <v>5134</v>
      </c>
      <c r="F3840" t="s">
        <v>11963</v>
      </c>
      <c r="G3840" s="11"/>
      <c r="H3840" s="11"/>
    </row>
    <row r="3841" spans="1:8" x14ac:dyDescent="0.2">
      <c r="A3841" t="str">
        <f t="shared" si="61"/>
        <v>RM317Ward G2</v>
      </c>
      <c r="B3841" t="s">
        <v>175</v>
      </c>
      <c r="C3841" t="s">
        <v>14530</v>
      </c>
      <c r="D3841" t="s">
        <v>14526</v>
      </c>
      <c r="E3841" t="s">
        <v>5134</v>
      </c>
      <c r="F3841" t="s">
        <v>11964</v>
      </c>
      <c r="G3841" s="11"/>
      <c r="H3841" s="11"/>
    </row>
    <row r="3842" spans="1:8" x14ac:dyDescent="0.2">
      <c r="A3842" t="str">
        <f t="shared" si="61"/>
        <v>RM317Ward T3</v>
      </c>
      <c r="B3842" t="s">
        <v>175</v>
      </c>
      <c r="C3842" t="s">
        <v>14530</v>
      </c>
      <c r="D3842" t="s">
        <v>14526</v>
      </c>
      <c r="E3842" t="s">
        <v>5134</v>
      </c>
      <c r="F3842" t="s">
        <v>11965</v>
      </c>
      <c r="G3842" s="11"/>
      <c r="H3842" s="11"/>
    </row>
    <row r="3843" spans="1:8" x14ac:dyDescent="0.2">
      <c r="A3843" t="str">
        <f t="shared" si="61"/>
        <v>RM317Ward T4 STU</v>
      </c>
      <c r="B3843" t="s">
        <v>175</v>
      </c>
      <c r="C3843" t="s">
        <v>14530</v>
      </c>
      <c r="D3843" t="s">
        <v>14526</v>
      </c>
      <c r="E3843" t="s">
        <v>5134</v>
      </c>
      <c r="F3843" t="s">
        <v>11966</v>
      </c>
      <c r="G3843" s="11"/>
      <c r="H3843" s="11"/>
    </row>
    <row r="3844" spans="1:8" x14ac:dyDescent="0.2">
      <c r="A3844" t="str">
        <f t="shared" si="61"/>
        <v>RM317Ward T5</v>
      </c>
      <c r="B3844" t="s">
        <v>175</v>
      </c>
      <c r="C3844" t="s">
        <v>14530</v>
      </c>
      <c r="D3844" t="s">
        <v>14526</v>
      </c>
      <c r="E3844" t="s">
        <v>5134</v>
      </c>
      <c r="F3844" t="s">
        <v>11967</v>
      </c>
      <c r="G3844" s="11"/>
      <c r="H3844" s="11"/>
    </row>
    <row r="3845" spans="1:8" x14ac:dyDescent="0.2">
      <c r="A3845" t="str">
        <f t="shared" si="61"/>
        <v>RM317Ward T6</v>
      </c>
      <c r="B3845" t="s">
        <v>175</v>
      </c>
      <c r="C3845" t="s">
        <v>14530</v>
      </c>
      <c r="D3845" t="s">
        <v>14526</v>
      </c>
      <c r="E3845" t="s">
        <v>5134</v>
      </c>
      <c r="F3845" t="s">
        <v>11968</v>
      </c>
      <c r="G3845" s="11"/>
      <c r="H3845" s="11"/>
    </row>
    <row r="3846" spans="1:8" x14ac:dyDescent="0.2">
      <c r="A3846" t="str">
        <f t="shared" si="61"/>
        <v>RM317Ward T7</v>
      </c>
      <c r="B3846" t="s">
        <v>175</v>
      </c>
      <c r="C3846" t="s">
        <v>14530</v>
      </c>
      <c r="D3846" t="s">
        <v>14526</v>
      </c>
      <c r="E3846" t="s">
        <v>5134</v>
      </c>
      <c r="F3846" t="s">
        <v>11969</v>
      </c>
      <c r="G3846" s="11"/>
      <c r="H3846" s="11"/>
    </row>
    <row r="3847" spans="1:8" x14ac:dyDescent="0.2">
      <c r="A3847" t="str">
        <f t="shared" si="61"/>
        <v>RM301ANU</v>
      </c>
      <c r="B3847" t="s">
        <v>175</v>
      </c>
      <c r="C3847" t="s">
        <v>14530</v>
      </c>
      <c r="D3847" t="s">
        <v>2377</v>
      </c>
      <c r="E3847" t="s">
        <v>2378</v>
      </c>
      <c r="F3847" t="s">
        <v>12207</v>
      </c>
      <c r="G3847" s="11"/>
      <c r="H3847" s="11"/>
    </row>
    <row r="3848" spans="1:8" x14ac:dyDescent="0.2">
      <c r="A3848" t="str">
        <f t="shared" si="61"/>
        <v>RM301ASU</v>
      </c>
      <c r="B3848" t="s">
        <v>175</v>
      </c>
      <c r="C3848" t="s">
        <v>14530</v>
      </c>
      <c r="D3848" t="s">
        <v>2377</v>
      </c>
      <c r="E3848" t="s">
        <v>2378</v>
      </c>
      <c r="F3848" t="s">
        <v>12208</v>
      </c>
      <c r="G3848" s="11"/>
      <c r="H3848" s="11"/>
    </row>
    <row r="3849" spans="1:8" x14ac:dyDescent="0.2">
      <c r="A3849" t="str">
        <f t="shared" si="61"/>
        <v>RM301B5</v>
      </c>
      <c r="B3849" t="s">
        <v>175</v>
      </c>
      <c r="C3849" t="s">
        <v>14530</v>
      </c>
      <c r="D3849" t="s">
        <v>2377</v>
      </c>
      <c r="E3849" t="s">
        <v>2378</v>
      </c>
      <c r="F3849" t="s">
        <v>12209</v>
      </c>
      <c r="G3849" s="11"/>
      <c r="H3849" s="11"/>
    </row>
    <row r="3850" spans="1:8" x14ac:dyDescent="0.2">
      <c r="A3850" t="str">
        <f t="shared" si="61"/>
        <v>RM301B6</v>
      </c>
      <c r="B3850" t="s">
        <v>175</v>
      </c>
      <c r="C3850" t="s">
        <v>14530</v>
      </c>
      <c r="D3850" t="s">
        <v>2377</v>
      </c>
      <c r="E3850" t="s">
        <v>2378</v>
      </c>
      <c r="F3850" t="s">
        <v>12210</v>
      </c>
      <c r="G3850" s="11"/>
      <c r="H3850" s="11"/>
    </row>
    <row r="3851" spans="1:8" x14ac:dyDescent="0.2">
      <c r="A3851" t="str">
        <f t="shared" si="61"/>
        <v>RM301B7</v>
      </c>
      <c r="B3851" t="s">
        <v>175</v>
      </c>
      <c r="C3851" t="s">
        <v>14530</v>
      </c>
      <c r="D3851" t="s">
        <v>2377</v>
      </c>
      <c r="E3851" t="s">
        <v>2378</v>
      </c>
      <c r="F3851" t="s">
        <v>12211</v>
      </c>
      <c r="G3851" s="11"/>
      <c r="H3851" s="11"/>
    </row>
    <row r="3852" spans="1:8" x14ac:dyDescent="0.2">
      <c r="A3852" t="str">
        <f t="shared" si="61"/>
        <v>RM301B8</v>
      </c>
      <c r="B3852" t="s">
        <v>175</v>
      </c>
      <c r="C3852" t="s">
        <v>14530</v>
      </c>
      <c r="D3852" t="s">
        <v>2377</v>
      </c>
      <c r="E3852" t="s">
        <v>2378</v>
      </c>
      <c r="F3852" t="s">
        <v>12212</v>
      </c>
      <c r="G3852" s="11"/>
      <c r="H3852" s="11"/>
    </row>
    <row r="3853" spans="1:8" x14ac:dyDescent="0.2">
      <c r="A3853" t="str">
        <f t="shared" si="61"/>
        <v>RM301C2</v>
      </c>
      <c r="B3853" t="s">
        <v>175</v>
      </c>
      <c r="C3853" t="s">
        <v>14530</v>
      </c>
      <c r="D3853" t="s">
        <v>2377</v>
      </c>
      <c r="E3853" t="s">
        <v>2378</v>
      </c>
      <c r="F3853" t="s">
        <v>8985</v>
      </c>
      <c r="G3853" s="11"/>
      <c r="H3853" s="11"/>
    </row>
    <row r="3854" spans="1:8" x14ac:dyDescent="0.2">
      <c r="A3854" t="str">
        <f t="shared" si="61"/>
        <v>RM301CCU</v>
      </c>
      <c r="B3854" t="s">
        <v>175</v>
      </c>
      <c r="C3854" t="s">
        <v>14530</v>
      </c>
      <c r="D3854" t="s">
        <v>2377</v>
      </c>
      <c r="E3854" t="s">
        <v>2378</v>
      </c>
      <c r="F3854" t="s">
        <v>8471</v>
      </c>
      <c r="G3854" s="11"/>
      <c r="H3854" s="11"/>
    </row>
    <row r="3855" spans="1:8" x14ac:dyDescent="0.2">
      <c r="A3855" t="str">
        <f t="shared" si="61"/>
        <v>RM301EAU</v>
      </c>
      <c r="B3855" t="s">
        <v>175</v>
      </c>
      <c r="C3855" t="s">
        <v>14530</v>
      </c>
      <c r="D3855" t="s">
        <v>2377</v>
      </c>
      <c r="E3855" t="s">
        <v>2378</v>
      </c>
      <c r="F3855" t="s">
        <v>10267</v>
      </c>
      <c r="G3855" s="11"/>
      <c r="H3855" s="11"/>
    </row>
    <row r="3856" spans="1:8" x14ac:dyDescent="0.2">
      <c r="A3856" t="str">
        <f t="shared" si="61"/>
        <v>RM301HAEM</v>
      </c>
      <c r="B3856" t="s">
        <v>175</v>
      </c>
      <c r="C3856" t="s">
        <v>14530</v>
      </c>
      <c r="D3856" t="s">
        <v>2377</v>
      </c>
      <c r="E3856" t="s">
        <v>2378</v>
      </c>
      <c r="F3856" t="s">
        <v>10314</v>
      </c>
      <c r="G3856" s="11" t="s">
        <v>11668</v>
      </c>
      <c r="H3856" s="11">
        <v>43731</v>
      </c>
    </row>
    <row r="3857" spans="1:8" x14ac:dyDescent="0.2">
      <c r="A3857" t="str">
        <f t="shared" si="61"/>
        <v>RM301HASU</v>
      </c>
      <c r="B3857" t="s">
        <v>175</v>
      </c>
      <c r="C3857" t="s">
        <v>14530</v>
      </c>
      <c r="D3857" t="s">
        <v>2377</v>
      </c>
      <c r="E3857" t="s">
        <v>2378</v>
      </c>
      <c r="F3857" t="s">
        <v>8479</v>
      </c>
      <c r="G3857" s="11"/>
      <c r="H3857" s="11"/>
    </row>
    <row r="3858" spans="1:8" x14ac:dyDescent="0.2">
      <c r="A3858" t="str">
        <f t="shared" si="61"/>
        <v>RM301HB1</v>
      </c>
      <c r="B3858" t="s">
        <v>175</v>
      </c>
      <c r="C3858" t="s">
        <v>14530</v>
      </c>
      <c r="D3858" t="s">
        <v>2377</v>
      </c>
      <c r="E3858" t="s">
        <v>2378</v>
      </c>
      <c r="F3858" t="s">
        <v>12213</v>
      </c>
      <c r="G3858" s="11"/>
      <c r="H3858" s="11"/>
    </row>
    <row r="3859" spans="1:8" x14ac:dyDescent="0.2">
      <c r="A3859" t="str">
        <f t="shared" si="61"/>
        <v>RM301HB2</v>
      </c>
      <c r="B3859" t="s">
        <v>175</v>
      </c>
      <c r="C3859" t="s">
        <v>14530</v>
      </c>
      <c r="D3859" t="s">
        <v>2377</v>
      </c>
      <c r="E3859" t="s">
        <v>2378</v>
      </c>
      <c r="F3859" t="s">
        <v>12214</v>
      </c>
      <c r="G3859" s="11"/>
      <c r="H3859" s="11"/>
    </row>
    <row r="3860" spans="1:8" x14ac:dyDescent="0.2">
      <c r="A3860" t="str">
        <f t="shared" si="61"/>
        <v>RM301HCU</v>
      </c>
      <c r="B3860" t="s">
        <v>175</v>
      </c>
      <c r="C3860" t="s">
        <v>14530</v>
      </c>
      <c r="D3860" t="s">
        <v>2377</v>
      </c>
      <c r="E3860" t="s">
        <v>2378</v>
      </c>
      <c r="F3860" t="s">
        <v>12215</v>
      </c>
      <c r="G3860" s="11"/>
      <c r="H3860" s="11"/>
    </row>
    <row r="3861" spans="1:8" x14ac:dyDescent="0.2">
      <c r="A3861" t="str">
        <f t="shared" si="61"/>
        <v>RM301HH1M</v>
      </c>
      <c r="B3861" t="s">
        <v>175</v>
      </c>
      <c r="C3861" t="s">
        <v>14530</v>
      </c>
      <c r="D3861" t="s">
        <v>2377</v>
      </c>
      <c r="E3861" t="s">
        <v>2378</v>
      </c>
      <c r="F3861" t="s">
        <v>12216</v>
      </c>
      <c r="G3861" s="11"/>
      <c r="H3861" s="11"/>
    </row>
    <row r="3862" spans="1:8" x14ac:dyDescent="0.2">
      <c r="A3862" t="str">
        <f t="shared" si="61"/>
        <v>RM301HH2</v>
      </c>
      <c r="B3862" t="s">
        <v>175</v>
      </c>
      <c r="C3862" t="s">
        <v>14530</v>
      </c>
      <c r="D3862" t="s">
        <v>2377</v>
      </c>
      <c r="E3862" t="s">
        <v>2378</v>
      </c>
      <c r="F3862" t="s">
        <v>12217</v>
      </c>
      <c r="G3862" s="11"/>
      <c r="H3862" s="11"/>
    </row>
    <row r="3863" spans="1:8" x14ac:dyDescent="0.2">
      <c r="A3863" t="str">
        <f t="shared" si="61"/>
        <v>RM301HH3</v>
      </c>
      <c r="B3863" t="s">
        <v>175</v>
      </c>
      <c r="C3863" t="s">
        <v>14530</v>
      </c>
      <c r="D3863" t="s">
        <v>2377</v>
      </c>
      <c r="E3863" t="s">
        <v>2378</v>
      </c>
      <c r="F3863" t="s">
        <v>12218</v>
      </c>
      <c r="G3863" s="11"/>
      <c r="H3863" s="11"/>
    </row>
    <row r="3864" spans="1:8" x14ac:dyDescent="0.2">
      <c r="A3864" t="str">
        <f t="shared" si="61"/>
        <v>RM301HH4</v>
      </c>
      <c r="B3864" t="s">
        <v>175</v>
      </c>
      <c r="C3864" t="s">
        <v>14530</v>
      </c>
      <c r="D3864" t="s">
        <v>2377</v>
      </c>
      <c r="E3864" t="s">
        <v>2378</v>
      </c>
      <c r="F3864" t="s">
        <v>12219</v>
      </c>
      <c r="G3864" s="11"/>
      <c r="H3864" s="11"/>
    </row>
    <row r="3865" spans="1:8" x14ac:dyDescent="0.2">
      <c r="A3865" t="str">
        <f t="shared" si="61"/>
        <v>RM301HH5</v>
      </c>
      <c r="B3865" t="s">
        <v>175</v>
      </c>
      <c r="C3865" t="s">
        <v>14530</v>
      </c>
      <c r="D3865" t="s">
        <v>2377</v>
      </c>
      <c r="E3865" t="s">
        <v>2378</v>
      </c>
      <c r="F3865" t="s">
        <v>12220</v>
      </c>
      <c r="G3865" s="11"/>
      <c r="H3865" s="11"/>
    </row>
    <row r="3866" spans="1:8" x14ac:dyDescent="0.2">
      <c r="A3866" t="str">
        <f t="shared" si="61"/>
        <v>RM301HH6</v>
      </c>
      <c r="B3866" t="s">
        <v>175</v>
      </c>
      <c r="C3866" t="s">
        <v>14530</v>
      </c>
      <c r="D3866" t="s">
        <v>2377</v>
      </c>
      <c r="E3866" t="s">
        <v>2378</v>
      </c>
      <c r="F3866" t="s">
        <v>12221</v>
      </c>
      <c r="G3866" s="11"/>
      <c r="H3866" s="11"/>
    </row>
    <row r="3867" spans="1:8" x14ac:dyDescent="0.2">
      <c r="A3867" t="str">
        <f t="shared" si="61"/>
        <v>RM301HH7</v>
      </c>
      <c r="B3867" t="s">
        <v>175</v>
      </c>
      <c r="C3867" t="s">
        <v>14530</v>
      </c>
      <c r="D3867" t="s">
        <v>2377</v>
      </c>
      <c r="E3867" t="s">
        <v>2378</v>
      </c>
      <c r="F3867" t="s">
        <v>12222</v>
      </c>
      <c r="G3867" s="11"/>
      <c r="H3867" s="11"/>
    </row>
    <row r="3868" spans="1:8" x14ac:dyDescent="0.2">
      <c r="A3868" t="str">
        <f t="shared" si="61"/>
        <v>RM301HH8</v>
      </c>
      <c r="B3868" t="s">
        <v>175</v>
      </c>
      <c r="C3868" t="s">
        <v>14530</v>
      </c>
      <c r="D3868" t="s">
        <v>2377</v>
      </c>
      <c r="E3868" t="s">
        <v>2378</v>
      </c>
      <c r="F3868" t="s">
        <v>12223</v>
      </c>
      <c r="G3868" s="11"/>
      <c r="H3868" s="11"/>
    </row>
    <row r="3869" spans="1:8" x14ac:dyDescent="0.2">
      <c r="A3869" t="str">
        <f t="shared" si="61"/>
        <v>RM301L1</v>
      </c>
      <c r="B3869" t="s">
        <v>175</v>
      </c>
      <c r="C3869" t="s">
        <v>14530</v>
      </c>
      <c r="D3869" t="s">
        <v>2377</v>
      </c>
      <c r="E3869" t="s">
        <v>2378</v>
      </c>
      <c r="F3869" t="s">
        <v>12224</v>
      </c>
      <c r="G3869" s="11"/>
      <c r="H3869" s="11"/>
    </row>
    <row r="3870" spans="1:8" x14ac:dyDescent="0.2">
      <c r="A3870" t="str">
        <f t="shared" si="61"/>
        <v>RM301L2</v>
      </c>
      <c r="B3870" t="s">
        <v>175</v>
      </c>
      <c r="C3870" t="s">
        <v>14530</v>
      </c>
      <c r="D3870" t="s">
        <v>2377</v>
      </c>
      <c r="E3870" t="s">
        <v>2378</v>
      </c>
      <c r="F3870" t="s">
        <v>12225</v>
      </c>
      <c r="G3870" s="11"/>
      <c r="H3870" s="11"/>
    </row>
    <row r="3871" spans="1:8" x14ac:dyDescent="0.2">
      <c r="A3871" t="str">
        <f t="shared" si="61"/>
        <v>RM301L3</v>
      </c>
      <c r="B3871" t="s">
        <v>175</v>
      </c>
      <c r="C3871" t="s">
        <v>14530</v>
      </c>
      <c r="D3871" t="s">
        <v>2377</v>
      </c>
      <c r="E3871" t="s">
        <v>2378</v>
      </c>
      <c r="F3871" t="s">
        <v>12226</v>
      </c>
      <c r="G3871" s="11"/>
      <c r="H3871" s="11"/>
    </row>
    <row r="3872" spans="1:8" x14ac:dyDescent="0.2">
      <c r="A3872" t="str">
        <f t="shared" si="61"/>
        <v>RM301L4</v>
      </c>
      <c r="B3872" t="s">
        <v>175</v>
      </c>
      <c r="C3872" t="s">
        <v>14530</v>
      </c>
      <c r="D3872" t="s">
        <v>2377</v>
      </c>
      <c r="E3872" t="s">
        <v>2378</v>
      </c>
      <c r="F3872" t="s">
        <v>9016</v>
      </c>
      <c r="G3872" s="11"/>
      <c r="H3872" s="11"/>
    </row>
    <row r="3873" spans="1:8" x14ac:dyDescent="0.2">
      <c r="A3873" t="str">
        <f t="shared" si="61"/>
        <v>RM301L5</v>
      </c>
      <c r="B3873" t="s">
        <v>175</v>
      </c>
      <c r="C3873" t="s">
        <v>14530</v>
      </c>
      <c r="D3873" t="s">
        <v>2377</v>
      </c>
      <c r="E3873" t="s">
        <v>2378</v>
      </c>
      <c r="F3873" t="s">
        <v>9017</v>
      </c>
      <c r="G3873" s="11"/>
      <c r="H3873" s="11"/>
    </row>
    <row r="3874" spans="1:8" x14ac:dyDescent="0.2">
      <c r="A3874" t="str">
        <f t="shared" si="61"/>
        <v>RM301L6</v>
      </c>
      <c r="B3874" t="s">
        <v>175</v>
      </c>
      <c r="C3874" t="s">
        <v>14530</v>
      </c>
      <c r="D3874" t="s">
        <v>2377</v>
      </c>
      <c r="E3874" t="s">
        <v>2378</v>
      </c>
      <c r="F3874" t="s">
        <v>12227</v>
      </c>
      <c r="G3874" s="11"/>
      <c r="H3874" s="11"/>
    </row>
    <row r="3875" spans="1:8" x14ac:dyDescent="0.2">
      <c r="A3875" t="str">
        <f t="shared" si="61"/>
        <v>RM301M2</v>
      </c>
      <c r="B3875" t="s">
        <v>175</v>
      </c>
      <c r="C3875" t="s">
        <v>14530</v>
      </c>
      <c r="D3875" t="s">
        <v>2377</v>
      </c>
      <c r="E3875" t="s">
        <v>2378</v>
      </c>
      <c r="F3875" t="s">
        <v>12228</v>
      </c>
      <c r="G3875" s="11"/>
      <c r="H3875" s="11"/>
    </row>
    <row r="3876" spans="1:8" x14ac:dyDescent="0.2">
      <c r="A3876" t="str">
        <f t="shared" si="61"/>
        <v>RM301M2SS</v>
      </c>
      <c r="B3876" t="s">
        <v>175</v>
      </c>
      <c r="C3876" t="s">
        <v>14530</v>
      </c>
      <c r="D3876" t="s">
        <v>2377</v>
      </c>
      <c r="E3876" t="s">
        <v>2378</v>
      </c>
      <c r="F3876" t="s">
        <v>12229</v>
      </c>
      <c r="G3876" s="11"/>
      <c r="H3876" s="11"/>
    </row>
    <row r="3877" spans="1:8" x14ac:dyDescent="0.2">
      <c r="A3877" t="str">
        <f t="shared" si="61"/>
        <v>RM301M3</v>
      </c>
      <c r="B3877" t="s">
        <v>175</v>
      </c>
      <c r="C3877" t="s">
        <v>14530</v>
      </c>
      <c r="D3877" t="s">
        <v>2377</v>
      </c>
      <c r="E3877" t="s">
        <v>2378</v>
      </c>
      <c r="F3877" t="s">
        <v>8830</v>
      </c>
      <c r="G3877" s="11"/>
      <c r="H3877" s="11"/>
    </row>
    <row r="3878" spans="1:8" x14ac:dyDescent="0.2">
      <c r="A3878" t="str">
        <f t="shared" si="61"/>
        <v>RM301MAPL</v>
      </c>
      <c r="B3878" t="s">
        <v>175</v>
      </c>
      <c r="C3878" t="s">
        <v>14530</v>
      </c>
      <c r="D3878" t="s">
        <v>2377</v>
      </c>
      <c r="E3878" t="s">
        <v>2378</v>
      </c>
      <c r="F3878" t="s">
        <v>12230</v>
      </c>
      <c r="G3878" s="11"/>
      <c r="H3878" s="11"/>
    </row>
    <row r="3879" spans="1:8" x14ac:dyDescent="0.2">
      <c r="A3879" t="str">
        <f t="shared" si="61"/>
        <v>RM301NSSU</v>
      </c>
      <c r="B3879" t="s">
        <v>175</v>
      </c>
      <c r="C3879" t="s">
        <v>14530</v>
      </c>
      <c r="D3879" t="s">
        <v>2377</v>
      </c>
      <c r="E3879" t="s">
        <v>2378</v>
      </c>
      <c r="F3879" t="s">
        <v>12231</v>
      </c>
      <c r="G3879" s="11"/>
      <c r="H3879" s="11"/>
    </row>
    <row r="3880" spans="1:8" x14ac:dyDescent="0.2">
      <c r="A3880" t="str">
        <f t="shared" si="61"/>
        <v>RM301SRU</v>
      </c>
      <c r="B3880" t="s">
        <v>175</v>
      </c>
      <c r="C3880" t="s">
        <v>14530</v>
      </c>
      <c r="D3880" t="s">
        <v>2377</v>
      </c>
      <c r="E3880" t="s">
        <v>2378</v>
      </c>
      <c r="F3880" t="s">
        <v>8640</v>
      </c>
      <c r="G3880" s="11"/>
      <c r="H3880" s="11"/>
    </row>
    <row r="3881" spans="1:8" x14ac:dyDescent="0.2">
      <c r="A3881" t="str">
        <f t="shared" si="61"/>
        <v>RM301STU</v>
      </c>
      <c r="B3881" t="s">
        <v>175</v>
      </c>
      <c r="C3881" t="s">
        <v>14530</v>
      </c>
      <c r="D3881" t="s">
        <v>2377</v>
      </c>
      <c r="E3881" t="s">
        <v>2378</v>
      </c>
      <c r="F3881" t="s">
        <v>12232</v>
      </c>
      <c r="G3881" s="11"/>
      <c r="H3881" s="11"/>
    </row>
    <row r="3882" spans="1:8" x14ac:dyDescent="0.2">
      <c r="A3882" t="str">
        <f t="shared" si="61"/>
        <v>RJL30Amethyst</v>
      </c>
      <c r="B3882" t="s">
        <v>155</v>
      </c>
      <c r="C3882" t="s">
        <v>11579</v>
      </c>
      <c r="D3882" t="s">
        <v>2178</v>
      </c>
      <c r="E3882" t="s">
        <v>2179</v>
      </c>
      <c r="F3882" t="s">
        <v>11580</v>
      </c>
      <c r="G3882" s="11"/>
      <c r="H3882" s="11"/>
    </row>
    <row r="3883" spans="1:8" x14ac:dyDescent="0.2">
      <c r="A3883" t="str">
        <f t="shared" si="61"/>
        <v>RJL30B2</v>
      </c>
      <c r="B3883" t="s">
        <v>155</v>
      </c>
      <c r="C3883" t="s">
        <v>11579</v>
      </c>
      <c r="D3883" t="s">
        <v>2178</v>
      </c>
      <c r="E3883" t="s">
        <v>2179</v>
      </c>
      <c r="F3883" t="s">
        <v>11581</v>
      </c>
      <c r="G3883" s="11"/>
      <c r="H3883" s="11"/>
    </row>
    <row r="3884" spans="1:8" x14ac:dyDescent="0.2">
      <c r="A3884" t="str">
        <f t="shared" si="61"/>
        <v>RJL30Blueberry/Holly DPoW</v>
      </c>
      <c r="B3884" t="s">
        <v>155</v>
      </c>
      <c r="C3884" t="s">
        <v>11579</v>
      </c>
      <c r="D3884" t="s">
        <v>2178</v>
      </c>
      <c r="E3884" t="s">
        <v>2179</v>
      </c>
      <c r="F3884" t="s">
        <v>11582</v>
      </c>
      <c r="G3884" s="11"/>
      <c r="H3884" s="11"/>
    </row>
    <row r="3885" spans="1:8" x14ac:dyDescent="0.2">
      <c r="A3885" t="str">
        <f t="shared" si="61"/>
        <v>RJL30HDU DPoW</v>
      </c>
      <c r="B3885" t="s">
        <v>155</v>
      </c>
      <c r="C3885" t="s">
        <v>11579</v>
      </c>
      <c r="D3885" t="s">
        <v>2178</v>
      </c>
      <c r="E3885" t="s">
        <v>2179</v>
      </c>
      <c r="F3885" t="s">
        <v>11583</v>
      </c>
      <c r="G3885" s="11"/>
      <c r="H3885" s="11"/>
    </row>
    <row r="3886" spans="1:8" x14ac:dyDescent="0.2">
      <c r="A3886" t="str">
        <f t="shared" si="61"/>
        <v>RJL30ITU DPoW</v>
      </c>
      <c r="B3886" t="s">
        <v>155</v>
      </c>
      <c r="C3886" t="s">
        <v>11579</v>
      </c>
      <c r="D3886" t="s">
        <v>2178</v>
      </c>
      <c r="E3886" t="s">
        <v>2179</v>
      </c>
      <c r="F3886" t="s">
        <v>11584</v>
      </c>
      <c r="G3886" s="11"/>
      <c r="H3886" s="11"/>
    </row>
    <row r="3887" spans="1:8" x14ac:dyDescent="0.2">
      <c r="A3887" t="str">
        <f t="shared" ref="A3887:A3950" si="62">CONCATENATE(D3887,F3887)</f>
        <v>RJL30Jasmine &amp; Honeysuckle</v>
      </c>
      <c r="B3887" t="s">
        <v>155</v>
      </c>
      <c r="C3887" t="s">
        <v>11579</v>
      </c>
      <c r="D3887" t="s">
        <v>2178</v>
      </c>
      <c r="E3887" t="s">
        <v>2179</v>
      </c>
      <c r="F3887" t="s">
        <v>11585</v>
      </c>
      <c r="G3887" s="11"/>
      <c r="H3887" s="11"/>
    </row>
    <row r="3888" spans="1:8" x14ac:dyDescent="0.2">
      <c r="A3888" t="str">
        <f t="shared" si="62"/>
        <v>RJL30LAUREL WARD DPoW</v>
      </c>
      <c r="B3888" t="s">
        <v>155</v>
      </c>
      <c r="C3888" t="s">
        <v>11579</v>
      </c>
      <c r="D3888" t="s">
        <v>2178</v>
      </c>
      <c r="E3888" t="s">
        <v>2179</v>
      </c>
      <c r="F3888" t="s">
        <v>11586</v>
      </c>
      <c r="G3888" s="11"/>
      <c r="H3888" s="11"/>
    </row>
    <row r="3889" spans="1:8" x14ac:dyDescent="0.2">
      <c r="A3889" t="str">
        <f t="shared" si="62"/>
        <v>RJL30NICU DPoW</v>
      </c>
      <c r="B3889" t="s">
        <v>155</v>
      </c>
      <c r="C3889" t="s">
        <v>11579</v>
      </c>
      <c r="D3889" t="s">
        <v>2178</v>
      </c>
      <c r="E3889" t="s">
        <v>2179</v>
      </c>
      <c r="F3889" t="s">
        <v>11587</v>
      </c>
      <c r="G3889" s="11"/>
      <c r="H3889" s="11"/>
    </row>
    <row r="3890" spans="1:8" x14ac:dyDescent="0.2">
      <c r="A3890" t="str">
        <f t="shared" si="62"/>
        <v>RJL30Rainforest DPoW</v>
      </c>
      <c r="B3890" t="s">
        <v>155</v>
      </c>
      <c r="C3890" t="s">
        <v>11579</v>
      </c>
      <c r="D3890" t="s">
        <v>2178</v>
      </c>
      <c r="E3890" t="s">
        <v>2179</v>
      </c>
      <c r="F3890" t="s">
        <v>11588</v>
      </c>
      <c r="G3890" s="11"/>
      <c r="H3890" s="11"/>
    </row>
    <row r="3891" spans="1:8" x14ac:dyDescent="0.2">
      <c r="A3891" t="str">
        <f t="shared" si="62"/>
        <v>RJL30STROKE UNIT DPoW</v>
      </c>
      <c r="B3891" t="s">
        <v>155</v>
      </c>
      <c r="C3891" t="s">
        <v>11579</v>
      </c>
      <c r="D3891" t="s">
        <v>2178</v>
      </c>
      <c r="E3891" t="s">
        <v>2179</v>
      </c>
      <c r="F3891" t="s">
        <v>11589</v>
      </c>
      <c r="G3891" s="11"/>
      <c r="H3891" s="11"/>
    </row>
    <row r="3892" spans="1:8" x14ac:dyDescent="0.2">
      <c r="A3892" t="str">
        <f t="shared" si="62"/>
        <v>RJL30Ward A1</v>
      </c>
      <c r="B3892" t="s">
        <v>155</v>
      </c>
      <c r="C3892" t="s">
        <v>11579</v>
      </c>
      <c r="D3892" t="s">
        <v>2178</v>
      </c>
      <c r="E3892" t="s">
        <v>2179</v>
      </c>
      <c r="F3892" t="s">
        <v>14204</v>
      </c>
      <c r="G3892" s="11"/>
      <c r="H3892" s="11"/>
    </row>
    <row r="3893" spans="1:8" x14ac:dyDescent="0.2">
      <c r="A3893" t="str">
        <f t="shared" si="62"/>
        <v>RJL30WARD B3 DPoW</v>
      </c>
      <c r="B3893" t="s">
        <v>155</v>
      </c>
      <c r="C3893" t="s">
        <v>11579</v>
      </c>
      <c r="D3893" t="s">
        <v>2178</v>
      </c>
      <c r="E3893" t="s">
        <v>2179</v>
      </c>
      <c r="F3893" t="s">
        <v>11590</v>
      </c>
      <c r="G3893" s="11"/>
      <c r="H3893" s="11"/>
    </row>
    <row r="3894" spans="1:8" x14ac:dyDescent="0.2">
      <c r="A3894" t="str">
        <f t="shared" si="62"/>
        <v>RJL30WARD B4 DPoW</v>
      </c>
      <c r="B3894" t="s">
        <v>155</v>
      </c>
      <c r="C3894" t="s">
        <v>11579</v>
      </c>
      <c r="D3894" t="s">
        <v>2178</v>
      </c>
      <c r="E3894" t="s">
        <v>2179</v>
      </c>
      <c r="F3894" t="s">
        <v>11591</v>
      </c>
      <c r="G3894" s="11"/>
      <c r="H3894" s="11"/>
    </row>
    <row r="3895" spans="1:8" x14ac:dyDescent="0.2">
      <c r="A3895" t="str">
        <f t="shared" si="62"/>
        <v>RJL30WARD B6 DPoW</v>
      </c>
      <c r="B3895" t="s">
        <v>155</v>
      </c>
      <c r="C3895" t="s">
        <v>11579</v>
      </c>
      <c r="D3895" t="s">
        <v>2178</v>
      </c>
      <c r="E3895" t="s">
        <v>2179</v>
      </c>
      <c r="F3895" t="s">
        <v>11592</v>
      </c>
      <c r="G3895" s="11"/>
      <c r="H3895" s="11"/>
    </row>
    <row r="3896" spans="1:8" x14ac:dyDescent="0.2">
      <c r="A3896" t="str">
        <f t="shared" si="62"/>
        <v>RJL30WARD B7 DPoW</v>
      </c>
      <c r="B3896" t="s">
        <v>155</v>
      </c>
      <c r="C3896" t="s">
        <v>11579</v>
      </c>
      <c r="D3896" t="s">
        <v>2178</v>
      </c>
      <c r="E3896" t="s">
        <v>2179</v>
      </c>
      <c r="F3896" t="s">
        <v>11593</v>
      </c>
      <c r="G3896" s="11"/>
      <c r="H3896" s="11"/>
    </row>
    <row r="3897" spans="1:8" x14ac:dyDescent="0.2">
      <c r="A3897" t="str">
        <f t="shared" si="62"/>
        <v>RJL30Ward C1 Glover</v>
      </c>
      <c r="B3897" t="s">
        <v>155</v>
      </c>
      <c r="C3897" t="s">
        <v>11579</v>
      </c>
      <c r="D3897" t="s">
        <v>2178</v>
      </c>
      <c r="E3897" t="s">
        <v>2179</v>
      </c>
      <c r="F3897" t="s">
        <v>11594</v>
      </c>
      <c r="G3897" s="11"/>
      <c r="H3897" s="11"/>
    </row>
    <row r="3898" spans="1:8" x14ac:dyDescent="0.2">
      <c r="A3898" t="str">
        <f t="shared" si="62"/>
        <v>RJL30WARD C2</v>
      </c>
      <c r="B3898" t="s">
        <v>155</v>
      </c>
      <c r="C3898" t="s">
        <v>11579</v>
      </c>
      <c r="D3898" t="s">
        <v>2178</v>
      </c>
      <c r="E3898" t="s">
        <v>2179</v>
      </c>
      <c r="F3898" t="s">
        <v>11595</v>
      </c>
      <c r="G3898" s="11"/>
      <c r="H3898" s="11"/>
    </row>
    <row r="3899" spans="1:8" x14ac:dyDescent="0.2">
      <c r="A3899" t="str">
        <f t="shared" si="62"/>
        <v>RJL30Ward C3</v>
      </c>
      <c r="B3899" t="s">
        <v>155</v>
      </c>
      <c r="C3899" t="s">
        <v>11579</v>
      </c>
      <c r="D3899" t="s">
        <v>2178</v>
      </c>
      <c r="E3899" t="s">
        <v>2179</v>
      </c>
      <c r="F3899" t="s">
        <v>8802</v>
      </c>
      <c r="G3899" s="11"/>
      <c r="H3899" s="11"/>
    </row>
    <row r="3900" spans="1:8" x14ac:dyDescent="0.2">
      <c r="A3900" t="str">
        <f t="shared" si="62"/>
        <v>RJL30WARD C5 DPoW</v>
      </c>
      <c r="B3900" t="s">
        <v>155</v>
      </c>
      <c r="C3900" t="s">
        <v>11579</v>
      </c>
      <c r="D3900" t="s">
        <v>2178</v>
      </c>
      <c r="E3900" t="s">
        <v>2179</v>
      </c>
      <c r="F3900" t="s">
        <v>11596</v>
      </c>
      <c r="G3900" s="11"/>
      <c r="H3900" s="11"/>
    </row>
    <row r="3901" spans="1:8" x14ac:dyDescent="0.2">
      <c r="A3901" t="str">
        <f t="shared" si="62"/>
        <v>RJL30WARD C6 DPoW</v>
      </c>
      <c r="B3901" t="s">
        <v>155</v>
      </c>
      <c r="C3901" t="s">
        <v>11579</v>
      </c>
      <c r="D3901" t="s">
        <v>2178</v>
      </c>
      <c r="E3901" t="s">
        <v>2179</v>
      </c>
      <c r="F3901" t="s">
        <v>11597</v>
      </c>
      <c r="G3901" s="11"/>
      <c r="H3901" s="11"/>
    </row>
    <row r="3902" spans="1:8" x14ac:dyDescent="0.2">
      <c r="A3902" t="str">
        <f t="shared" si="62"/>
        <v>RJL31NRC Nursing Team GDH</v>
      </c>
      <c r="B3902" t="s">
        <v>155</v>
      </c>
      <c r="C3902" t="s">
        <v>11579</v>
      </c>
      <c r="D3902" t="s">
        <v>2180</v>
      </c>
      <c r="E3902" t="s">
        <v>2181</v>
      </c>
      <c r="F3902" t="s">
        <v>11598</v>
      </c>
      <c r="G3902" s="11"/>
      <c r="H3902" s="11"/>
    </row>
    <row r="3903" spans="1:8" x14ac:dyDescent="0.2">
      <c r="A3903" t="str">
        <f t="shared" si="62"/>
        <v>RJL31WARD 3 GDH</v>
      </c>
      <c r="B3903" t="s">
        <v>155</v>
      </c>
      <c r="C3903" t="s">
        <v>11579</v>
      </c>
      <c r="D3903" t="s">
        <v>2180</v>
      </c>
      <c r="E3903" t="s">
        <v>2181</v>
      </c>
      <c r="F3903" t="s">
        <v>11599</v>
      </c>
      <c r="G3903" s="11"/>
      <c r="H3903" s="11"/>
    </row>
    <row r="3904" spans="1:8" x14ac:dyDescent="0.2">
      <c r="A3904" t="str">
        <f t="shared" si="62"/>
        <v>RJL31WARD 6/7 GDH</v>
      </c>
      <c r="B3904" t="s">
        <v>155</v>
      </c>
      <c r="C3904" t="s">
        <v>11579</v>
      </c>
      <c r="D3904" t="s">
        <v>2180</v>
      </c>
      <c r="E3904" t="s">
        <v>2181</v>
      </c>
      <c r="F3904" t="s">
        <v>11600</v>
      </c>
      <c r="G3904" s="11"/>
      <c r="H3904" s="11"/>
    </row>
    <row r="3905" spans="1:8" x14ac:dyDescent="0.2">
      <c r="A3905" t="str">
        <f t="shared" si="62"/>
        <v>RJL3229 SGH</v>
      </c>
      <c r="B3905" t="s">
        <v>155</v>
      </c>
      <c r="C3905" t="s">
        <v>11579</v>
      </c>
      <c r="D3905" t="s">
        <v>2184</v>
      </c>
      <c r="E3905" t="s">
        <v>2185</v>
      </c>
      <c r="F3905" t="s">
        <v>14205</v>
      </c>
      <c r="G3905" s="11"/>
      <c r="H3905" s="11"/>
    </row>
    <row r="3906" spans="1:8" x14ac:dyDescent="0.2">
      <c r="A3906" t="str">
        <f t="shared" si="62"/>
        <v>RJL32CCU SGH</v>
      </c>
      <c r="B3906" t="s">
        <v>155</v>
      </c>
      <c r="C3906" t="s">
        <v>11579</v>
      </c>
      <c r="D3906" t="s">
        <v>2184</v>
      </c>
      <c r="E3906" t="s">
        <v>2185</v>
      </c>
      <c r="F3906" t="s">
        <v>11601</v>
      </c>
      <c r="G3906" s="11"/>
      <c r="H3906" s="11"/>
    </row>
    <row r="3907" spans="1:8" x14ac:dyDescent="0.2">
      <c r="A3907" t="str">
        <f t="shared" si="62"/>
        <v>RJL32Central Delivery Suite</v>
      </c>
      <c r="B3907" t="s">
        <v>155</v>
      </c>
      <c r="C3907" t="s">
        <v>11579</v>
      </c>
      <c r="D3907" t="s">
        <v>2184</v>
      </c>
      <c r="E3907" t="s">
        <v>2185</v>
      </c>
      <c r="F3907" t="s">
        <v>8795</v>
      </c>
      <c r="G3907" s="11"/>
      <c r="H3907" s="11"/>
    </row>
    <row r="3908" spans="1:8" x14ac:dyDescent="0.2">
      <c r="A3908" t="str">
        <f t="shared" si="62"/>
        <v>RJL32Clinical Decisions Unit</v>
      </c>
      <c r="B3908" t="s">
        <v>155</v>
      </c>
      <c r="C3908" t="s">
        <v>11579</v>
      </c>
      <c r="D3908" t="s">
        <v>2184</v>
      </c>
      <c r="E3908" t="s">
        <v>2185</v>
      </c>
      <c r="F3908" t="s">
        <v>11602</v>
      </c>
      <c r="G3908" s="11"/>
      <c r="H3908" s="11"/>
    </row>
    <row r="3909" spans="1:8" x14ac:dyDescent="0.2">
      <c r="A3909" t="str">
        <f t="shared" si="62"/>
        <v>RJL32Disney SGH</v>
      </c>
      <c r="B3909" t="s">
        <v>155</v>
      </c>
      <c r="C3909" t="s">
        <v>11579</v>
      </c>
      <c r="D3909" t="s">
        <v>2184</v>
      </c>
      <c r="E3909" t="s">
        <v>2185</v>
      </c>
      <c r="F3909" t="s">
        <v>11603</v>
      </c>
      <c r="G3909" s="11"/>
      <c r="H3909" s="11"/>
    </row>
    <row r="3910" spans="1:8" x14ac:dyDescent="0.2">
      <c r="A3910" t="str">
        <f t="shared" si="62"/>
        <v>RJL32Gynae Assessment Unit</v>
      </c>
      <c r="B3910" t="s">
        <v>155</v>
      </c>
      <c r="C3910" t="s">
        <v>11579</v>
      </c>
      <c r="D3910" t="s">
        <v>2184</v>
      </c>
      <c r="E3910" t="s">
        <v>2185</v>
      </c>
      <c r="F3910" t="s">
        <v>14488</v>
      </c>
      <c r="G3910" s="11"/>
      <c r="H3910" s="11"/>
    </row>
    <row r="3911" spans="1:8" x14ac:dyDescent="0.2">
      <c r="A3911" t="str">
        <f t="shared" si="62"/>
        <v>RJL32ICU SGH</v>
      </c>
      <c r="B3911" t="s">
        <v>155</v>
      </c>
      <c r="C3911" t="s">
        <v>11579</v>
      </c>
      <c r="D3911" t="s">
        <v>2184</v>
      </c>
      <c r="E3911" t="s">
        <v>2185</v>
      </c>
      <c r="F3911" t="s">
        <v>11604</v>
      </c>
      <c r="G3911" s="11"/>
      <c r="H3911" s="11"/>
    </row>
    <row r="3912" spans="1:8" x14ac:dyDescent="0.2">
      <c r="A3912" t="str">
        <f t="shared" si="62"/>
        <v>RJL32NICU  SGH</v>
      </c>
      <c r="B3912" t="s">
        <v>155</v>
      </c>
      <c r="C3912" t="s">
        <v>11579</v>
      </c>
      <c r="D3912" t="s">
        <v>2184</v>
      </c>
      <c r="E3912" t="s">
        <v>2185</v>
      </c>
      <c r="F3912" t="s">
        <v>11605</v>
      </c>
      <c r="G3912" s="11"/>
      <c r="H3912" s="11"/>
    </row>
    <row r="3913" spans="1:8" x14ac:dyDescent="0.2">
      <c r="A3913" t="str">
        <f t="shared" si="62"/>
        <v>RJL32Stroke Unit SGH</v>
      </c>
      <c r="B3913" t="s">
        <v>155</v>
      </c>
      <c r="C3913" t="s">
        <v>11579</v>
      </c>
      <c r="D3913" t="s">
        <v>2184</v>
      </c>
      <c r="E3913" t="s">
        <v>2185</v>
      </c>
      <c r="F3913" t="s">
        <v>11606</v>
      </c>
      <c r="G3913" s="11"/>
      <c r="H3913" s="11"/>
    </row>
    <row r="3914" spans="1:8" x14ac:dyDescent="0.2">
      <c r="A3914" t="str">
        <f t="shared" si="62"/>
        <v>RJL32WARD 16 SGH</v>
      </c>
      <c r="B3914" t="s">
        <v>155</v>
      </c>
      <c r="C3914" t="s">
        <v>11579</v>
      </c>
      <c r="D3914" t="s">
        <v>2184</v>
      </c>
      <c r="E3914" t="s">
        <v>2185</v>
      </c>
      <c r="F3914" t="s">
        <v>11607</v>
      </c>
      <c r="G3914" s="11"/>
      <c r="H3914" s="11"/>
    </row>
    <row r="3915" spans="1:8" x14ac:dyDescent="0.2">
      <c r="A3915" t="str">
        <f t="shared" si="62"/>
        <v>RJL32WARD 17 SGH</v>
      </c>
      <c r="B3915" t="s">
        <v>155</v>
      </c>
      <c r="C3915" t="s">
        <v>11579</v>
      </c>
      <c r="D3915" t="s">
        <v>2184</v>
      </c>
      <c r="E3915" t="s">
        <v>2185</v>
      </c>
      <c r="F3915" t="s">
        <v>11608</v>
      </c>
      <c r="G3915" s="11"/>
      <c r="H3915" s="11"/>
    </row>
    <row r="3916" spans="1:8" x14ac:dyDescent="0.2">
      <c r="A3916" t="str">
        <f t="shared" si="62"/>
        <v>RJL32WARD 18 SGH</v>
      </c>
      <c r="B3916" t="s">
        <v>155</v>
      </c>
      <c r="C3916" t="s">
        <v>11579</v>
      </c>
      <c r="D3916" t="s">
        <v>2184</v>
      </c>
      <c r="E3916" t="s">
        <v>2185</v>
      </c>
      <c r="F3916" t="s">
        <v>11609</v>
      </c>
      <c r="G3916" s="11"/>
      <c r="H3916" s="11"/>
    </row>
    <row r="3917" spans="1:8" x14ac:dyDescent="0.2">
      <c r="A3917" t="str">
        <f t="shared" si="62"/>
        <v>RJL32Ward 19</v>
      </c>
      <c r="B3917" t="s">
        <v>155</v>
      </c>
      <c r="C3917" t="s">
        <v>11579</v>
      </c>
      <c r="D3917" t="s">
        <v>2184</v>
      </c>
      <c r="E3917" t="s">
        <v>2185</v>
      </c>
      <c r="F3917" t="s">
        <v>8368</v>
      </c>
      <c r="G3917" s="11"/>
      <c r="H3917" s="11"/>
    </row>
    <row r="3918" spans="1:8" x14ac:dyDescent="0.2">
      <c r="A3918" t="str">
        <f t="shared" si="62"/>
        <v>RJL32WARD 22 SGH</v>
      </c>
      <c r="B3918" t="s">
        <v>155</v>
      </c>
      <c r="C3918" t="s">
        <v>11579</v>
      </c>
      <c r="D3918" t="s">
        <v>2184</v>
      </c>
      <c r="E3918" t="s">
        <v>2185</v>
      </c>
      <c r="F3918" t="s">
        <v>11610</v>
      </c>
      <c r="G3918" s="11"/>
      <c r="H3918" s="11"/>
    </row>
    <row r="3919" spans="1:8" x14ac:dyDescent="0.2">
      <c r="A3919" t="str">
        <f t="shared" si="62"/>
        <v>RJL32WARD 23 SGH</v>
      </c>
      <c r="B3919" t="s">
        <v>155</v>
      </c>
      <c r="C3919" t="s">
        <v>11579</v>
      </c>
      <c r="D3919" t="s">
        <v>2184</v>
      </c>
      <c r="E3919" t="s">
        <v>2185</v>
      </c>
      <c r="F3919" t="s">
        <v>11611</v>
      </c>
      <c r="G3919" s="11"/>
      <c r="H3919" s="11"/>
    </row>
    <row r="3920" spans="1:8" x14ac:dyDescent="0.2">
      <c r="A3920" t="str">
        <f t="shared" si="62"/>
        <v>RJL32WARD 24 SGH</v>
      </c>
      <c r="B3920" t="s">
        <v>155</v>
      </c>
      <c r="C3920" t="s">
        <v>11579</v>
      </c>
      <c r="D3920" t="s">
        <v>2184</v>
      </c>
      <c r="E3920" t="s">
        <v>2185</v>
      </c>
      <c r="F3920" t="s">
        <v>11612</v>
      </c>
      <c r="G3920" s="11"/>
      <c r="H3920" s="11"/>
    </row>
    <row r="3921" spans="1:8" x14ac:dyDescent="0.2">
      <c r="A3921" t="str">
        <f t="shared" si="62"/>
        <v>RJL32WARD 25 SGH</v>
      </c>
      <c r="B3921" t="s">
        <v>155</v>
      </c>
      <c r="C3921" t="s">
        <v>11579</v>
      </c>
      <c r="D3921" t="s">
        <v>2184</v>
      </c>
      <c r="E3921" t="s">
        <v>2185</v>
      </c>
      <c r="F3921" t="s">
        <v>11613</v>
      </c>
      <c r="G3921" s="11"/>
      <c r="H3921" s="11"/>
    </row>
    <row r="3922" spans="1:8" x14ac:dyDescent="0.2">
      <c r="A3922" t="str">
        <f t="shared" si="62"/>
        <v>RJL32Ward 26 SGH</v>
      </c>
      <c r="B3922" t="s">
        <v>155</v>
      </c>
      <c r="C3922" t="s">
        <v>11579</v>
      </c>
      <c r="D3922" t="s">
        <v>2184</v>
      </c>
      <c r="E3922" t="s">
        <v>2185</v>
      </c>
      <c r="F3922" t="s">
        <v>11614</v>
      </c>
      <c r="G3922" s="11"/>
      <c r="H3922" s="11"/>
    </row>
    <row r="3923" spans="1:8" x14ac:dyDescent="0.2">
      <c r="A3923" t="str">
        <f t="shared" si="62"/>
        <v>RJL32Ward 27 SGH</v>
      </c>
      <c r="B3923" t="s">
        <v>155</v>
      </c>
      <c r="C3923" t="s">
        <v>11579</v>
      </c>
      <c r="D3923" t="s">
        <v>2184</v>
      </c>
      <c r="E3923" t="s">
        <v>2185</v>
      </c>
      <c r="F3923" t="s">
        <v>11615</v>
      </c>
      <c r="G3923" s="11"/>
      <c r="H3923" s="11"/>
    </row>
    <row r="3924" spans="1:8" x14ac:dyDescent="0.2">
      <c r="A3924" t="str">
        <f t="shared" si="62"/>
        <v>RJL32WARD 28 SGH</v>
      </c>
      <c r="B3924" t="s">
        <v>155</v>
      </c>
      <c r="C3924" t="s">
        <v>11579</v>
      </c>
      <c r="D3924" t="s">
        <v>2184</v>
      </c>
      <c r="E3924" t="s">
        <v>2185</v>
      </c>
      <c r="F3924" t="s">
        <v>11616</v>
      </c>
      <c r="G3924" s="11"/>
      <c r="H3924" s="11"/>
    </row>
    <row r="3925" spans="1:8" x14ac:dyDescent="0.2">
      <c r="A3925" t="str">
        <f t="shared" si="62"/>
        <v>RTFDJALNW01</v>
      </c>
      <c r="B3925" t="s">
        <v>156</v>
      </c>
      <c r="C3925" t="s">
        <v>11644</v>
      </c>
      <c r="D3925" t="s">
        <v>3969</v>
      </c>
      <c r="E3925" t="s">
        <v>3970</v>
      </c>
      <c r="F3925" t="s">
        <v>11645</v>
      </c>
      <c r="G3925" s="11"/>
      <c r="H3925" s="11"/>
    </row>
    <row r="3926" spans="1:8" x14ac:dyDescent="0.2">
      <c r="A3926" t="str">
        <f t="shared" si="62"/>
        <v>RTFDHBERW01</v>
      </c>
      <c r="B3926" t="s">
        <v>156</v>
      </c>
      <c r="C3926" t="s">
        <v>11644</v>
      </c>
      <c r="D3926" t="s">
        <v>3973</v>
      </c>
      <c r="E3926" t="s">
        <v>3974</v>
      </c>
      <c r="F3926" t="s">
        <v>11646</v>
      </c>
      <c r="G3926" s="11"/>
      <c r="H3926" s="12"/>
    </row>
    <row r="3927" spans="1:8" x14ac:dyDescent="0.2">
      <c r="A3927" t="str">
        <f t="shared" si="62"/>
        <v>RTFDXBLYT02</v>
      </c>
      <c r="B3927" t="s">
        <v>156</v>
      </c>
      <c r="C3927" t="s">
        <v>11644</v>
      </c>
      <c r="D3927" t="s">
        <v>3975</v>
      </c>
      <c r="E3927" t="s">
        <v>3976</v>
      </c>
      <c r="F3927" t="s">
        <v>11647</v>
      </c>
      <c r="G3927" s="11"/>
      <c r="H3927" s="11"/>
    </row>
    <row r="3928" spans="1:8" x14ac:dyDescent="0.2">
      <c r="A3928" t="str">
        <f t="shared" si="62"/>
        <v>RTFDUHALTHALT</v>
      </c>
      <c r="B3928" t="s">
        <v>156</v>
      </c>
      <c r="C3928" t="s">
        <v>11644</v>
      </c>
      <c r="D3928" t="s">
        <v>3981</v>
      </c>
      <c r="E3928" t="s">
        <v>3982</v>
      </c>
      <c r="F3928" t="s">
        <v>11648</v>
      </c>
      <c r="G3928" s="11"/>
      <c r="H3928" s="11"/>
    </row>
    <row r="3929" spans="1:8" x14ac:dyDescent="0.2">
      <c r="A3929" t="str">
        <f t="shared" si="62"/>
        <v>RTFDRHEXH02</v>
      </c>
      <c r="B3929" t="s">
        <v>156</v>
      </c>
      <c r="C3929" t="s">
        <v>11644</v>
      </c>
      <c r="D3929" t="s">
        <v>3987</v>
      </c>
      <c r="E3929" t="s">
        <v>3988</v>
      </c>
      <c r="F3929" t="s">
        <v>11649</v>
      </c>
      <c r="G3929" s="11"/>
      <c r="H3929" s="11"/>
    </row>
    <row r="3930" spans="1:8" x14ac:dyDescent="0.2">
      <c r="A3930" t="str">
        <f t="shared" si="62"/>
        <v>RTFDRHEXH03</v>
      </c>
      <c r="B3930" t="s">
        <v>156</v>
      </c>
      <c r="C3930" t="s">
        <v>11644</v>
      </c>
      <c r="D3930" t="s">
        <v>3987</v>
      </c>
      <c r="E3930" t="s">
        <v>3988</v>
      </c>
      <c r="F3930" t="s">
        <v>11650</v>
      </c>
      <c r="G3930" s="11"/>
      <c r="H3930" s="11"/>
    </row>
    <row r="3931" spans="1:8" x14ac:dyDescent="0.2">
      <c r="A3931" t="str">
        <f t="shared" si="62"/>
        <v>RTFDRHEXH04</v>
      </c>
      <c r="B3931" t="s">
        <v>156</v>
      </c>
      <c r="C3931" t="s">
        <v>11644</v>
      </c>
      <c r="D3931" t="s">
        <v>3987</v>
      </c>
      <c r="E3931" t="s">
        <v>3988</v>
      </c>
      <c r="F3931" t="s">
        <v>11651</v>
      </c>
      <c r="G3931" s="11"/>
      <c r="H3931" s="11"/>
    </row>
    <row r="3932" spans="1:8" x14ac:dyDescent="0.2">
      <c r="A3932" t="str">
        <f t="shared" si="62"/>
        <v>RTFDRHEXHMAT</v>
      </c>
      <c r="B3932" t="s">
        <v>156</v>
      </c>
      <c r="C3932" t="s">
        <v>11644</v>
      </c>
      <c r="D3932" t="s">
        <v>3987</v>
      </c>
      <c r="E3932" t="s">
        <v>3988</v>
      </c>
      <c r="F3932" t="s">
        <v>11652</v>
      </c>
      <c r="G3932" s="11"/>
      <c r="H3932" s="11"/>
    </row>
    <row r="3933" spans="1:8" x14ac:dyDescent="0.2">
      <c r="A3933" t="str">
        <f t="shared" si="62"/>
        <v>RTFFSNTGH07</v>
      </c>
      <c r="B3933" t="s">
        <v>156</v>
      </c>
      <c r="C3933" t="s">
        <v>11644</v>
      </c>
      <c r="D3933" t="s">
        <v>3993</v>
      </c>
      <c r="E3933" t="s">
        <v>3994</v>
      </c>
      <c r="F3933" t="s">
        <v>11653</v>
      </c>
      <c r="G3933" s="11"/>
      <c r="H3933" s="11"/>
    </row>
    <row r="3934" spans="1:8" x14ac:dyDescent="0.2">
      <c r="A3934" t="str">
        <f t="shared" si="62"/>
        <v>RTFFSNTGH08</v>
      </c>
      <c r="B3934" t="s">
        <v>156</v>
      </c>
      <c r="C3934" t="s">
        <v>11644</v>
      </c>
      <c r="D3934" t="s">
        <v>3993</v>
      </c>
      <c r="E3934" t="s">
        <v>3994</v>
      </c>
      <c r="F3934" t="s">
        <v>11654</v>
      </c>
      <c r="G3934" s="11"/>
      <c r="H3934" s="11"/>
    </row>
    <row r="3935" spans="1:8" x14ac:dyDescent="0.2">
      <c r="A3935" t="str">
        <f t="shared" si="62"/>
        <v>RTFFSNTGH12</v>
      </c>
      <c r="B3935" t="s">
        <v>156</v>
      </c>
      <c r="C3935" t="s">
        <v>11644</v>
      </c>
      <c r="D3935" t="s">
        <v>3993</v>
      </c>
      <c r="E3935" t="s">
        <v>3994</v>
      </c>
      <c r="F3935" t="s">
        <v>11655</v>
      </c>
      <c r="G3935" s="11"/>
      <c r="H3935" s="11"/>
    </row>
    <row r="3936" spans="1:8" x14ac:dyDescent="0.2">
      <c r="A3936" t="str">
        <f t="shared" si="62"/>
        <v>RTFFSNTGH15</v>
      </c>
      <c r="B3936" t="s">
        <v>156</v>
      </c>
      <c r="C3936" t="s">
        <v>11644</v>
      </c>
      <c r="D3936" t="s">
        <v>3993</v>
      </c>
      <c r="E3936" t="s">
        <v>3994</v>
      </c>
      <c r="F3936" t="s">
        <v>11656</v>
      </c>
      <c r="G3936" s="11"/>
      <c r="H3936" s="11"/>
    </row>
    <row r="3937" spans="1:8" x14ac:dyDescent="0.2">
      <c r="A3937" t="str">
        <f t="shared" si="62"/>
        <v>RTFFSNTGH18</v>
      </c>
      <c r="B3937" t="s">
        <v>156</v>
      </c>
      <c r="C3937" t="s">
        <v>11644</v>
      </c>
      <c r="D3937" t="s">
        <v>3993</v>
      </c>
      <c r="E3937" t="s">
        <v>3994</v>
      </c>
      <c r="F3937" t="s">
        <v>11657</v>
      </c>
      <c r="G3937" s="11"/>
      <c r="H3937" s="11"/>
    </row>
    <row r="3938" spans="1:8" x14ac:dyDescent="0.2">
      <c r="A3938" t="str">
        <f t="shared" si="62"/>
        <v>RTFFSNTGH20</v>
      </c>
      <c r="B3938" t="s">
        <v>156</v>
      </c>
      <c r="C3938" t="s">
        <v>11644</v>
      </c>
      <c r="D3938" t="s">
        <v>3993</v>
      </c>
      <c r="E3938" t="s">
        <v>3994</v>
      </c>
      <c r="F3938" t="s">
        <v>11658</v>
      </c>
      <c r="G3938" s="11"/>
      <c r="H3938" s="11"/>
    </row>
    <row r="3939" spans="1:8" x14ac:dyDescent="0.2">
      <c r="A3939" t="str">
        <f t="shared" si="62"/>
        <v>RTFFSNTGH21</v>
      </c>
      <c r="B3939" t="s">
        <v>156</v>
      </c>
      <c r="C3939" t="s">
        <v>11644</v>
      </c>
      <c r="D3939" t="s">
        <v>3993</v>
      </c>
      <c r="E3939" t="s">
        <v>3994</v>
      </c>
      <c r="F3939" t="s">
        <v>11659</v>
      </c>
      <c r="G3939" s="11"/>
      <c r="H3939" s="11"/>
    </row>
    <row r="3940" spans="1:8" x14ac:dyDescent="0.2">
      <c r="A3940" t="str">
        <f t="shared" si="62"/>
        <v>RTFFSNTGH22</v>
      </c>
      <c r="B3940" t="s">
        <v>156</v>
      </c>
      <c r="C3940" t="s">
        <v>11644</v>
      </c>
      <c r="D3940" t="s">
        <v>3993</v>
      </c>
      <c r="E3940" t="s">
        <v>3994</v>
      </c>
      <c r="F3940" t="s">
        <v>11660</v>
      </c>
      <c r="G3940" s="11"/>
      <c r="H3940" s="11"/>
    </row>
    <row r="3941" spans="1:8" x14ac:dyDescent="0.2">
      <c r="A3941" t="str">
        <f t="shared" si="62"/>
        <v>RTFFSNTGH23</v>
      </c>
      <c r="B3941" t="s">
        <v>156</v>
      </c>
      <c r="C3941" t="s">
        <v>11644</v>
      </c>
      <c r="D3941" t="s">
        <v>3993</v>
      </c>
      <c r="E3941" t="s">
        <v>3994</v>
      </c>
      <c r="F3941" t="s">
        <v>11661</v>
      </c>
      <c r="G3941" s="11"/>
      <c r="H3941" s="11"/>
    </row>
    <row r="3942" spans="1:8" x14ac:dyDescent="0.2">
      <c r="A3942" t="str">
        <f t="shared" si="62"/>
        <v>RTFFSNTGH24</v>
      </c>
      <c r="B3942" t="s">
        <v>156</v>
      </c>
      <c r="C3942" t="s">
        <v>11644</v>
      </c>
      <c r="D3942" t="s">
        <v>3993</v>
      </c>
      <c r="E3942" t="s">
        <v>3994</v>
      </c>
      <c r="F3942" t="s">
        <v>11662</v>
      </c>
      <c r="G3942" s="11"/>
      <c r="H3942" s="11"/>
    </row>
    <row r="3943" spans="1:8" x14ac:dyDescent="0.2">
      <c r="A3943" t="str">
        <f t="shared" si="62"/>
        <v>RTFFSNTGHPCU</v>
      </c>
      <c r="B3943" t="s">
        <v>156</v>
      </c>
      <c r="C3943" t="s">
        <v>11644</v>
      </c>
      <c r="D3943" t="s">
        <v>3993</v>
      </c>
      <c r="E3943" t="s">
        <v>3994</v>
      </c>
      <c r="F3943" t="s">
        <v>11663</v>
      </c>
      <c r="G3943" s="11"/>
      <c r="H3943" s="11"/>
    </row>
    <row r="3944" spans="1:8" x14ac:dyDescent="0.2">
      <c r="A3944" t="str">
        <f t="shared" si="62"/>
        <v>RTF86NSEC01</v>
      </c>
      <c r="B3944" t="s">
        <v>156</v>
      </c>
      <c r="C3944" t="s">
        <v>11644</v>
      </c>
      <c r="D3944" t="s">
        <v>3999</v>
      </c>
      <c r="E3944" t="s">
        <v>4000</v>
      </c>
      <c r="F3944" t="s">
        <v>11664</v>
      </c>
      <c r="G3944" s="11"/>
      <c r="H3944" s="11"/>
    </row>
    <row r="3945" spans="1:8" x14ac:dyDescent="0.2">
      <c r="A3945" t="str">
        <f t="shared" si="62"/>
        <v>RTF86NSEC03</v>
      </c>
      <c r="B3945" t="s">
        <v>156</v>
      </c>
      <c r="C3945" t="s">
        <v>11644</v>
      </c>
      <c r="D3945" t="s">
        <v>3999</v>
      </c>
      <c r="E3945" t="s">
        <v>4000</v>
      </c>
      <c r="F3945" t="s">
        <v>11665</v>
      </c>
      <c r="G3945" s="11"/>
      <c r="H3945" s="11"/>
    </row>
    <row r="3946" spans="1:8" x14ac:dyDescent="0.2">
      <c r="A3946" t="str">
        <f t="shared" si="62"/>
        <v>RTF86NSEC04</v>
      </c>
      <c r="B3946" t="s">
        <v>156</v>
      </c>
      <c r="C3946" t="s">
        <v>11644</v>
      </c>
      <c r="D3946" t="s">
        <v>3999</v>
      </c>
      <c r="E3946" t="s">
        <v>4000</v>
      </c>
      <c r="F3946" t="s">
        <v>11666</v>
      </c>
      <c r="G3946" s="11"/>
      <c r="H3946" s="11"/>
    </row>
    <row r="3947" spans="1:8" x14ac:dyDescent="0.2">
      <c r="A3947" t="str">
        <f t="shared" si="62"/>
        <v>RTF86NSEC06</v>
      </c>
      <c r="B3947" t="s">
        <v>156</v>
      </c>
      <c r="C3947" t="s">
        <v>11644</v>
      </c>
      <c r="D3947" t="s">
        <v>3999</v>
      </c>
      <c r="E3947" t="s">
        <v>4000</v>
      </c>
      <c r="F3947" t="s">
        <v>11667</v>
      </c>
      <c r="G3947" s="11"/>
      <c r="H3947" s="11"/>
    </row>
    <row r="3948" spans="1:8" x14ac:dyDescent="0.2">
      <c r="A3948" t="str">
        <f t="shared" si="62"/>
        <v>RTF86NSEC07</v>
      </c>
      <c r="B3948" t="s">
        <v>156</v>
      </c>
      <c r="C3948" t="s">
        <v>11644</v>
      </c>
      <c r="D3948" t="s">
        <v>3999</v>
      </c>
      <c r="E3948" t="s">
        <v>4000</v>
      </c>
      <c r="F3948" t="s">
        <v>11669</v>
      </c>
      <c r="G3948" s="11"/>
      <c r="H3948" s="11"/>
    </row>
    <row r="3949" spans="1:8" x14ac:dyDescent="0.2">
      <c r="A3949" t="str">
        <f t="shared" si="62"/>
        <v>RTF86NSEC09</v>
      </c>
      <c r="B3949" t="s">
        <v>156</v>
      </c>
      <c r="C3949" t="s">
        <v>11644</v>
      </c>
      <c r="D3949" t="s">
        <v>3999</v>
      </c>
      <c r="E3949" t="s">
        <v>4000</v>
      </c>
      <c r="F3949" t="s">
        <v>11670</v>
      </c>
      <c r="G3949" s="11"/>
      <c r="H3949" s="11"/>
    </row>
    <row r="3950" spans="1:8" x14ac:dyDescent="0.2">
      <c r="A3950" t="str">
        <f t="shared" si="62"/>
        <v>RTF86NSEC10</v>
      </c>
      <c r="B3950" t="s">
        <v>156</v>
      </c>
      <c r="C3950" t="s">
        <v>11644</v>
      </c>
      <c r="D3950" t="s">
        <v>3999</v>
      </c>
      <c r="E3950" t="s">
        <v>4000</v>
      </c>
      <c r="F3950" t="s">
        <v>11671</v>
      </c>
      <c r="G3950" s="11"/>
      <c r="H3950" s="11"/>
    </row>
    <row r="3951" spans="1:8" x14ac:dyDescent="0.2">
      <c r="A3951" t="str">
        <f t="shared" ref="A3951:A4014" si="63">CONCATENATE(D3951,F3951)</f>
        <v>RTF86NSEC12</v>
      </c>
      <c r="B3951" t="s">
        <v>156</v>
      </c>
      <c r="C3951" t="s">
        <v>11644</v>
      </c>
      <c r="D3951" t="s">
        <v>3999</v>
      </c>
      <c r="E3951" t="s">
        <v>4000</v>
      </c>
      <c r="F3951" t="s">
        <v>11672</v>
      </c>
      <c r="G3951" s="11"/>
      <c r="H3951" s="11"/>
    </row>
    <row r="3952" spans="1:8" x14ac:dyDescent="0.2">
      <c r="A3952" t="str">
        <f t="shared" si="63"/>
        <v>RTF86NSEC15</v>
      </c>
      <c r="B3952" t="s">
        <v>156</v>
      </c>
      <c r="C3952" t="s">
        <v>11644</v>
      </c>
      <c r="D3952" t="s">
        <v>3999</v>
      </c>
      <c r="E3952" t="s">
        <v>4000</v>
      </c>
      <c r="F3952" t="s">
        <v>11673</v>
      </c>
      <c r="G3952" s="11"/>
      <c r="H3952" s="11"/>
    </row>
    <row r="3953" spans="1:8" x14ac:dyDescent="0.2">
      <c r="A3953" t="str">
        <f t="shared" si="63"/>
        <v>RTF86NSEC16</v>
      </c>
      <c r="B3953" t="s">
        <v>156</v>
      </c>
      <c r="C3953" t="s">
        <v>11644</v>
      </c>
      <c r="D3953" t="s">
        <v>3999</v>
      </c>
      <c r="E3953" t="s">
        <v>4000</v>
      </c>
      <c r="F3953" t="s">
        <v>11674</v>
      </c>
      <c r="G3953" s="11"/>
      <c r="H3953" s="11"/>
    </row>
    <row r="3954" spans="1:8" x14ac:dyDescent="0.2">
      <c r="A3954" t="str">
        <f t="shared" si="63"/>
        <v>RTF86NSECCAU</v>
      </c>
      <c r="B3954" t="s">
        <v>156</v>
      </c>
      <c r="C3954" t="s">
        <v>11644</v>
      </c>
      <c r="D3954" t="s">
        <v>3999</v>
      </c>
      <c r="E3954" t="s">
        <v>4000</v>
      </c>
      <c r="F3954" t="s">
        <v>11675</v>
      </c>
      <c r="G3954" s="11"/>
      <c r="H3954" s="11"/>
    </row>
    <row r="3955" spans="1:8" x14ac:dyDescent="0.2">
      <c r="A3955" t="str">
        <f t="shared" si="63"/>
        <v>RTF86NSECCRIT</v>
      </c>
      <c r="B3955" t="s">
        <v>156</v>
      </c>
      <c r="C3955" t="s">
        <v>11644</v>
      </c>
      <c r="D3955" t="s">
        <v>3999</v>
      </c>
      <c r="E3955" t="s">
        <v>4000</v>
      </c>
      <c r="F3955" t="s">
        <v>11676</v>
      </c>
      <c r="G3955" s="11"/>
      <c r="H3955" s="11"/>
    </row>
    <row r="3956" spans="1:8" x14ac:dyDescent="0.2">
      <c r="A3956" t="str">
        <f t="shared" si="63"/>
        <v>RTF86NSECDEL</v>
      </c>
      <c r="B3956" t="s">
        <v>156</v>
      </c>
      <c r="C3956" t="s">
        <v>11644</v>
      </c>
      <c r="D3956" t="s">
        <v>3999</v>
      </c>
      <c r="E3956" t="s">
        <v>4000</v>
      </c>
      <c r="F3956" t="s">
        <v>11677</v>
      </c>
      <c r="G3956" s="11"/>
      <c r="H3956" s="11"/>
    </row>
    <row r="3957" spans="1:8" x14ac:dyDescent="0.2">
      <c r="A3957" t="str">
        <f t="shared" si="63"/>
        <v>RTF86NSECHASU</v>
      </c>
      <c r="B3957" t="s">
        <v>156</v>
      </c>
      <c r="C3957" t="s">
        <v>11644</v>
      </c>
      <c r="D3957" t="s">
        <v>3999</v>
      </c>
      <c r="E3957" t="s">
        <v>4000</v>
      </c>
      <c r="F3957" t="s">
        <v>11678</v>
      </c>
      <c r="G3957" s="11"/>
      <c r="H3957" s="11"/>
    </row>
    <row r="3958" spans="1:8" x14ac:dyDescent="0.2">
      <c r="A3958" t="str">
        <f t="shared" si="63"/>
        <v>RTF86NSECSCBU</v>
      </c>
      <c r="B3958" t="s">
        <v>156</v>
      </c>
      <c r="C3958" t="s">
        <v>11644</v>
      </c>
      <c r="D3958" t="s">
        <v>3999</v>
      </c>
      <c r="E3958" t="s">
        <v>4000</v>
      </c>
      <c r="F3958" t="s">
        <v>11679</v>
      </c>
      <c r="G3958" s="11"/>
      <c r="H3958" s="11"/>
    </row>
    <row r="3959" spans="1:8" x14ac:dyDescent="0.2">
      <c r="A3959" t="str">
        <f t="shared" si="63"/>
        <v>RTFEDWANS01</v>
      </c>
      <c r="B3959" t="s">
        <v>156</v>
      </c>
      <c r="C3959" t="s">
        <v>11644</v>
      </c>
      <c r="D3959" t="s">
        <v>4015</v>
      </c>
      <c r="E3959" t="s">
        <v>4016</v>
      </c>
      <c r="F3959" t="s">
        <v>11680</v>
      </c>
      <c r="G3959" s="11"/>
      <c r="H3959" s="11"/>
    </row>
    <row r="3960" spans="1:8" x14ac:dyDescent="0.2">
      <c r="A3960" t="str">
        <f t="shared" si="63"/>
        <v>RTFEDWANS02</v>
      </c>
      <c r="B3960" t="s">
        <v>156</v>
      </c>
      <c r="C3960" t="s">
        <v>11644</v>
      </c>
      <c r="D3960" t="s">
        <v>4015</v>
      </c>
      <c r="E3960" t="s">
        <v>4016</v>
      </c>
      <c r="F3960" t="s">
        <v>11681</v>
      </c>
      <c r="G3960" s="11"/>
      <c r="H3960" s="11"/>
    </row>
    <row r="3961" spans="1:8" x14ac:dyDescent="0.2">
      <c r="A3961" t="str">
        <f t="shared" si="63"/>
        <v>RTFEDWANS04</v>
      </c>
      <c r="B3961" t="s">
        <v>156</v>
      </c>
      <c r="C3961" t="s">
        <v>11644</v>
      </c>
      <c r="D3961" t="s">
        <v>4015</v>
      </c>
      <c r="E3961" t="s">
        <v>4016</v>
      </c>
      <c r="F3961" t="s">
        <v>11682</v>
      </c>
      <c r="G3961" s="11"/>
      <c r="H3961" s="11"/>
    </row>
    <row r="3962" spans="1:8" x14ac:dyDescent="0.2">
      <c r="A3962" t="str">
        <f t="shared" si="63"/>
        <v>RTFEDWANS05</v>
      </c>
      <c r="B3962" t="s">
        <v>156</v>
      </c>
      <c r="C3962" t="s">
        <v>11644</v>
      </c>
      <c r="D3962" t="s">
        <v>4015</v>
      </c>
      <c r="E3962" t="s">
        <v>4016</v>
      </c>
      <c r="F3962" t="s">
        <v>11683</v>
      </c>
      <c r="G3962" s="11"/>
      <c r="H3962" s="11"/>
    </row>
    <row r="3963" spans="1:8" x14ac:dyDescent="0.2">
      <c r="A3963" t="str">
        <f t="shared" si="63"/>
        <v>RTFEDWANS08</v>
      </c>
      <c r="B3963" t="s">
        <v>156</v>
      </c>
      <c r="C3963" t="s">
        <v>11644</v>
      </c>
      <c r="D3963" t="s">
        <v>4015</v>
      </c>
      <c r="E3963" t="s">
        <v>4016</v>
      </c>
      <c r="F3963" t="s">
        <v>11684</v>
      </c>
      <c r="G3963" s="11"/>
      <c r="H3963" s="11"/>
    </row>
    <row r="3964" spans="1:8" x14ac:dyDescent="0.2">
      <c r="A3964" t="str">
        <f t="shared" si="63"/>
        <v>RTFEDWANS09</v>
      </c>
      <c r="B3964" t="s">
        <v>156</v>
      </c>
      <c r="C3964" t="s">
        <v>11644</v>
      </c>
      <c r="D3964" t="s">
        <v>4015</v>
      </c>
      <c r="E3964" t="s">
        <v>4016</v>
      </c>
      <c r="F3964" t="s">
        <v>11685</v>
      </c>
      <c r="G3964" s="11"/>
      <c r="H3964" s="11"/>
    </row>
    <row r="3965" spans="1:8" x14ac:dyDescent="0.2">
      <c r="A3965" t="str">
        <f t="shared" si="63"/>
        <v>RTFEDWANS10</v>
      </c>
      <c r="B3965" t="s">
        <v>156</v>
      </c>
      <c r="C3965" t="s">
        <v>11644</v>
      </c>
      <c r="D3965" t="s">
        <v>4015</v>
      </c>
      <c r="E3965" t="s">
        <v>4016</v>
      </c>
      <c r="F3965" t="s">
        <v>11686</v>
      </c>
      <c r="G3965" s="11"/>
      <c r="H3965" s="11"/>
    </row>
    <row r="3966" spans="1:8" x14ac:dyDescent="0.2">
      <c r="A3966" t="str">
        <f t="shared" si="63"/>
        <v>RTFEDWANS11A</v>
      </c>
      <c r="B3966" t="s">
        <v>156</v>
      </c>
      <c r="C3966" t="s">
        <v>11644</v>
      </c>
      <c r="D3966" t="s">
        <v>4015</v>
      </c>
      <c r="E3966" t="s">
        <v>4016</v>
      </c>
      <c r="F3966" t="s">
        <v>11687</v>
      </c>
      <c r="G3966" s="11"/>
      <c r="H3966" s="11"/>
    </row>
    <row r="3967" spans="1:8" x14ac:dyDescent="0.2">
      <c r="A3967" t="str">
        <f t="shared" si="63"/>
        <v>RTFEDWANS11B</v>
      </c>
      <c r="B3967" t="s">
        <v>156</v>
      </c>
      <c r="C3967" t="s">
        <v>11644</v>
      </c>
      <c r="D3967" t="s">
        <v>4015</v>
      </c>
      <c r="E3967" t="s">
        <v>4016</v>
      </c>
      <c r="F3967" t="s">
        <v>11688</v>
      </c>
      <c r="G3967" s="11"/>
      <c r="H3967" s="11"/>
    </row>
    <row r="3968" spans="1:8" x14ac:dyDescent="0.2">
      <c r="A3968" t="str">
        <f t="shared" si="63"/>
        <v>RTFEDWANSPCU</v>
      </c>
      <c r="B3968" t="s">
        <v>156</v>
      </c>
      <c r="C3968" t="s">
        <v>11644</v>
      </c>
      <c r="D3968" t="s">
        <v>4015</v>
      </c>
      <c r="E3968" t="s">
        <v>4016</v>
      </c>
      <c r="F3968" t="s">
        <v>11689</v>
      </c>
      <c r="G3968" s="11"/>
      <c r="H3968" s="12"/>
    </row>
    <row r="3969" spans="1:8" x14ac:dyDescent="0.2">
      <c r="A3969" t="str">
        <f t="shared" si="63"/>
        <v>RX1ZZTC SSU Ward</v>
      </c>
      <c r="B3969" t="s">
        <v>157</v>
      </c>
      <c r="C3969" t="s">
        <v>11690</v>
      </c>
      <c r="D3969" t="s">
        <v>14589</v>
      </c>
      <c r="E3969" t="s">
        <v>14590</v>
      </c>
      <c r="F3969" t="s">
        <v>14591</v>
      </c>
      <c r="G3969" s="11"/>
      <c r="H3969" s="12"/>
    </row>
    <row r="3970" spans="1:8" x14ac:dyDescent="0.2">
      <c r="A3970" t="str">
        <f t="shared" si="63"/>
        <v>RX1CCAdult Cardiac Unit</v>
      </c>
      <c r="B3970" t="s">
        <v>157</v>
      </c>
      <c r="C3970" t="s">
        <v>11690</v>
      </c>
      <c r="D3970" t="s">
        <v>5700</v>
      </c>
      <c r="E3970" t="s">
        <v>5701</v>
      </c>
      <c r="F3970" t="s">
        <v>11691</v>
      </c>
      <c r="G3970" s="11"/>
      <c r="H3970" s="12"/>
    </row>
    <row r="3971" spans="1:8" x14ac:dyDescent="0.2">
      <c r="A3971" t="str">
        <f t="shared" si="63"/>
        <v>RX1CCBarclay</v>
      </c>
      <c r="B3971" t="s">
        <v>157</v>
      </c>
      <c r="C3971" t="s">
        <v>11690</v>
      </c>
      <c r="D3971" t="s">
        <v>5700</v>
      </c>
      <c r="E3971" t="s">
        <v>5701</v>
      </c>
      <c r="F3971" t="s">
        <v>11692</v>
      </c>
      <c r="G3971" s="11"/>
      <c r="H3971" s="12"/>
    </row>
    <row r="3972" spans="1:8" x14ac:dyDescent="0.2">
      <c r="A3972" t="str">
        <f t="shared" si="63"/>
        <v>RX1CCBeeston</v>
      </c>
      <c r="B3972" t="s">
        <v>157</v>
      </c>
      <c r="C3972" t="s">
        <v>11690</v>
      </c>
      <c r="D3972" t="s">
        <v>5700</v>
      </c>
      <c r="E3972" t="s">
        <v>5701</v>
      </c>
      <c r="F3972" t="s">
        <v>11693</v>
      </c>
      <c r="G3972" s="11"/>
      <c r="H3972" s="12"/>
    </row>
    <row r="3973" spans="1:8" x14ac:dyDescent="0.2">
      <c r="A3973" t="str">
        <f t="shared" si="63"/>
        <v>RX1CCBerman 1</v>
      </c>
      <c r="B3973" t="s">
        <v>157</v>
      </c>
      <c r="C3973" t="s">
        <v>11690</v>
      </c>
      <c r="D3973" t="s">
        <v>5700</v>
      </c>
      <c r="E3973" t="s">
        <v>5701</v>
      </c>
      <c r="F3973" t="s">
        <v>11694</v>
      </c>
      <c r="G3973" s="11"/>
      <c r="H3973" s="12"/>
    </row>
    <row r="3974" spans="1:8" x14ac:dyDescent="0.2">
      <c r="A3974" t="str">
        <f t="shared" si="63"/>
        <v>RX1CCBerman 2</v>
      </c>
      <c r="B3974" t="s">
        <v>157</v>
      </c>
      <c r="C3974" t="s">
        <v>11690</v>
      </c>
      <c r="D3974" t="s">
        <v>5700</v>
      </c>
      <c r="E3974" t="s">
        <v>5701</v>
      </c>
      <c r="F3974" t="s">
        <v>11695</v>
      </c>
      <c r="G3974" s="11"/>
      <c r="H3974" s="12"/>
    </row>
    <row r="3975" spans="1:8" x14ac:dyDescent="0.2">
      <c r="A3975" t="str">
        <f t="shared" si="63"/>
        <v>RX1CCBonington</v>
      </c>
      <c r="B3975" t="s">
        <v>157</v>
      </c>
      <c r="C3975" t="s">
        <v>11690</v>
      </c>
      <c r="D3975" t="s">
        <v>5700</v>
      </c>
      <c r="E3975" t="s">
        <v>5701</v>
      </c>
      <c r="F3975" t="s">
        <v>11696</v>
      </c>
      <c r="G3975" s="11"/>
      <c r="H3975" s="12"/>
    </row>
    <row r="3976" spans="1:8" x14ac:dyDescent="0.2">
      <c r="A3976" t="str">
        <f t="shared" si="63"/>
        <v>RX1CCBramley</v>
      </c>
      <c r="B3976" t="s">
        <v>157</v>
      </c>
      <c r="C3976" t="s">
        <v>11690</v>
      </c>
      <c r="D3976" t="s">
        <v>5700</v>
      </c>
      <c r="E3976" t="s">
        <v>5701</v>
      </c>
      <c r="F3976" t="s">
        <v>11697</v>
      </c>
      <c r="G3976" s="11"/>
      <c r="H3976" s="12"/>
    </row>
    <row r="3977" spans="1:8" x14ac:dyDescent="0.2">
      <c r="A3977" t="str">
        <f t="shared" si="63"/>
        <v>RX1CCBurns Unit</v>
      </c>
      <c r="B3977" t="s">
        <v>157</v>
      </c>
      <c r="C3977" t="s">
        <v>11690</v>
      </c>
      <c r="D3977" t="s">
        <v>5700</v>
      </c>
      <c r="E3977" t="s">
        <v>5701</v>
      </c>
      <c r="F3977" t="s">
        <v>9126</v>
      </c>
      <c r="G3977" s="11"/>
      <c r="H3977" s="12"/>
    </row>
    <row r="3978" spans="1:8" x14ac:dyDescent="0.2">
      <c r="A3978" t="str">
        <f t="shared" si="63"/>
        <v>RX1CCCardiac Intensive Care Unit</v>
      </c>
      <c r="B3978" t="s">
        <v>157</v>
      </c>
      <c r="C3978" t="s">
        <v>11690</v>
      </c>
      <c r="D3978" t="s">
        <v>5700</v>
      </c>
      <c r="E3978" t="s">
        <v>5701</v>
      </c>
      <c r="F3978" t="s">
        <v>11698</v>
      </c>
      <c r="G3978" s="11"/>
      <c r="H3978" s="12"/>
    </row>
    <row r="3979" spans="1:8" x14ac:dyDescent="0.2">
      <c r="A3979" t="str">
        <f t="shared" si="63"/>
        <v>RX1CCCarrel</v>
      </c>
      <c r="B3979" t="s">
        <v>157</v>
      </c>
      <c r="C3979" t="s">
        <v>11690</v>
      </c>
      <c r="D3979" t="s">
        <v>5700</v>
      </c>
      <c r="E3979" t="s">
        <v>5701</v>
      </c>
      <c r="F3979" t="s">
        <v>11699</v>
      </c>
      <c r="G3979" s="11"/>
      <c r="H3979" s="12"/>
    </row>
    <row r="3980" spans="1:8" x14ac:dyDescent="0.2">
      <c r="A3980" t="str">
        <f t="shared" si="63"/>
        <v>RX1CCCAS Loxley</v>
      </c>
      <c r="B3980" t="s">
        <v>157</v>
      </c>
      <c r="C3980" t="s">
        <v>11690</v>
      </c>
      <c r="D3980" t="s">
        <v>5700</v>
      </c>
      <c r="E3980" t="s">
        <v>5701</v>
      </c>
      <c r="F3980" t="s">
        <v>11700</v>
      </c>
      <c r="G3980" s="11"/>
      <c r="H3980" s="12"/>
    </row>
    <row r="3981" spans="1:8" x14ac:dyDescent="0.2">
      <c r="A3981" t="str">
        <f t="shared" si="63"/>
        <v>RX1CCCritical Care City</v>
      </c>
      <c r="B3981" t="s">
        <v>157</v>
      </c>
      <c r="C3981" t="s">
        <v>11690</v>
      </c>
      <c r="D3981" t="s">
        <v>5700</v>
      </c>
      <c r="E3981" t="s">
        <v>5701</v>
      </c>
      <c r="F3981" t="s">
        <v>11701</v>
      </c>
      <c r="G3981" s="11"/>
      <c r="H3981" s="12"/>
    </row>
    <row r="3982" spans="1:8" x14ac:dyDescent="0.2">
      <c r="A3982" t="str">
        <f t="shared" si="63"/>
        <v>RX1CCCystic Fibrosis Unit.</v>
      </c>
      <c r="B3982" t="s">
        <v>157</v>
      </c>
      <c r="C3982" t="s">
        <v>11690</v>
      </c>
      <c r="D3982" t="s">
        <v>5700</v>
      </c>
      <c r="E3982" t="s">
        <v>5701</v>
      </c>
      <c r="F3982" t="s">
        <v>11702</v>
      </c>
      <c r="G3982" s="11"/>
      <c r="H3982" s="12"/>
    </row>
    <row r="3983" spans="1:8" x14ac:dyDescent="0.2">
      <c r="A3983" t="str">
        <f t="shared" si="63"/>
        <v>RX1CCEdward 2</v>
      </c>
      <c r="B3983" t="s">
        <v>157</v>
      </c>
      <c r="C3983" t="s">
        <v>11690</v>
      </c>
      <c r="D3983" t="s">
        <v>5700</v>
      </c>
      <c r="E3983" t="s">
        <v>5701</v>
      </c>
      <c r="F3983" t="s">
        <v>11703</v>
      </c>
      <c r="G3983" s="11"/>
      <c r="H3983" s="12"/>
    </row>
    <row r="3984" spans="1:8" x14ac:dyDescent="0.2">
      <c r="A3984" t="str">
        <f t="shared" si="63"/>
        <v>RX1CCFleming</v>
      </c>
      <c r="B3984" t="s">
        <v>157</v>
      </c>
      <c r="C3984" t="s">
        <v>11690</v>
      </c>
      <c r="D3984" t="s">
        <v>5700</v>
      </c>
      <c r="E3984" t="s">
        <v>5701</v>
      </c>
      <c r="F3984" t="s">
        <v>11704</v>
      </c>
      <c r="G3984" s="11"/>
      <c r="H3984" s="12"/>
    </row>
    <row r="3985" spans="1:8" x14ac:dyDescent="0.2">
      <c r="A3985" t="str">
        <f t="shared" si="63"/>
        <v>RX1CCFletcher</v>
      </c>
      <c r="B3985" t="s">
        <v>157</v>
      </c>
      <c r="C3985" t="s">
        <v>11690</v>
      </c>
      <c r="D3985" t="s">
        <v>5700</v>
      </c>
      <c r="E3985" t="s">
        <v>5701</v>
      </c>
      <c r="F3985" t="s">
        <v>9199</v>
      </c>
      <c r="G3985" s="11"/>
      <c r="H3985" s="12"/>
    </row>
    <row r="3986" spans="1:8" x14ac:dyDescent="0.2">
      <c r="A3986" t="str">
        <f t="shared" si="63"/>
        <v>RX1CCFraser</v>
      </c>
      <c r="B3986" t="s">
        <v>157</v>
      </c>
      <c r="C3986" t="s">
        <v>11690</v>
      </c>
      <c r="D3986" t="s">
        <v>5700</v>
      </c>
      <c r="E3986" t="s">
        <v>5701</v>
      </c>
      <c r="F3986" t="s">
        <v>11705</v>
      </c>
      <c r="G3986" s="11"/>
      <c r="H3986" s="12"/>
    </row>
    <row r="3987" spans="1:8" x14ac:dyDescent="0.2">
      <c r="A3987" t="str">
        <f t="shared" si="63"/>
        <v>RX1CCGervis Pearson</v>
      </c>
      <c r="B3987" t="s">
        <v>157</v>
      </c>
      <c r="C3987" t="s">
        <v>11690</v>
      </c>
      <c r="D3987" t="s">
        <v>5700</v>
      </c>
      <c r="E3987" t="s">
        <v>5701</v>
      </c>
      <c r="F3987" t="s">
        <v>11706</v>
      </c>
      <c r="G3987" s="11"/>
      <c r="H3987" s="12"/>
    </row>
    <row r="3988" spans="1:8" x14ac:dyDescent="0.2">
      <c r="A3988" t="str">
        <f t="shared" si="63"/>
        <v>RX1CCGillies</v>
      </c>
      <c r="B3988" t="s">
        <v>157</v>
      </c>
      <c r="C3988" t="s">
        <v>11690</v>
      </c>
      <c r="D3988" t="s">
        <v>5700</v>
      </c>
      <c r="E3988" t="s">
        <v>5701</v>
      </c>
      <c r="F3988" t="s">
        <v>11707</v>
      </c>
      <c r="G3988" s="11"/>
      <c r="H3988" s="12"/>
    </row>
    <row r="3989" spans="1:8" x14ac:dyDescent="0.2">
      <c r="A3989" t="str">
        <f t="shared" si="63"/>
        <v>RX1CCHarvey 1</v>
      </c>
      <c r="B3989" t="s">
        <v>157</v>
      </c>
      <c r="C3989" t="s">
        <v>11690</v>
      </c>
      <c r="D3989" t="s">
        <v>5700</v>
      </c>
      <c r="E3989" t="s">
        <v>5701</v>
      </c>
      <c r="F3989" t="s">
        <v>11708</v>
      </c>
      <c r="G3989" s="11"/>
      <c r="H3989" s="12"/>
    </row>
    <row r="3990" spans="1:8" x14ac:dyDescent="0.2">
      <c r="A3990" t="str">
        <f t="shared" si="63"/>
        <v>RX1CCHarvey 2</v>
      </c>
      <c r="B3990" t="s">
        <v>157</v>
      </c>
      <c r="C3990" t="s">
        <v>11690</v>
      </c>
      <c r="D3990" t="s">
        <v>5700</v>
      </c>
      <c r="E3990" t="s">
        <v>5701</v>
      </c>
      <c r="F3990" t="s">
        <v>11709</v>
      </c>
      <c r="G3990" s="11"/>
      <c r="H3990" s="12"/>
    </row>
    <row r="3991" spans="1:8" x14ac:dyDescent="0.2">
      <c r="A3991" t="str">
        <f t="shared" si="63"/>
        <v>RX1CCHayward House</v>
      </c>
      <c r="B3991" t="s">
        <v>157</v>
      </c>
      <c r="C3991" t="s">
        <v>11690</v>
      </c>
      <c r="D3991" t="s">
        <v>5700</v>
      </c>
      <c r="E3991" t="s">
        <v>5701</v>
      </c>
      <c r="F3991" t="s">
        <v>11710</v>
      </c>
      <c r="G3991" s="11" t="s">
        <v>11783</v>
      </c>
      <c r="H3991" s="12">
        <v>43745</v>
      </c>
    </row>
    <row r="3992" spans="1:8" x14ac:dyDescent="0.2">
      <c r="A3992" t="str">
        <f t="shared" si="63"/>
        <v>RX1CCHogarth</v>
      </c>
      <c r="B3992" t="s">
        <v>157</v>
      </c>
      <c r="C3992" t="s">
        <v>11690</v>
      </c>
      <c r="D3992" t="s">
        <v>5700</v>
      </c>
      <c r="E3992" t="s">
        <v>5701</v>
      </c>
      <c r="F3992" t="s">
        <v>11711</v>
      </c>
      <c r="G3992" s="11"/>
      <c r="H3992" s="12"/>
    </row>
    <row r="3993" spans="1:8" x14ac:dyDescent="0.2">
      <c r="A3993" t="str">
        <f t="shared" si="63"/>
        <v>RX1CCLabour Suite City</v>
      </c>
      <c r="B3993" t="s">
        <v>157</v>
      </c>
      <c r="C3993" t="s">
        <v>11690</v>
      </c>
      <c r="D3993" t="s">
        <v>5700</v>
      </c>
      <c r="E3993" t="s">
        <v>5701</v>
      </c>
      <c r="F3993" t="s">
        <v>11712</v>
      </c>
      <c r="G3993" s="11"/>
      <c r="H3993" s="12"/>
    </row>
    <row r="3994" spans="1:8" x14ac:dyDescent="0.2">
      <c r="A3994" t="str">
        <f t="shared" si="63"/>
        <v>RX1CCLawrence</v>
      </c>
      <c r="B3994" t="s">
        <v>157</v>
      </c>
      <c r="C3994" t="s">
        <v>11690</v>
      </c>
      <c r="D3994" t="s">
        <v>5700</v>
      </c>
      <c r="E3994" t="s">
        <v>5701</v>
      </c>
      <c r="F3994" t="s">
        <v>11105</v>
      </c>
      <c r="G3994" s="11"/>
      <c r="H3994" s="12"/>
    </row>
    <row r="3995" spans="1:8" x14ac:dyDescent="0.2">
      <c r="A3995" t="str">
        <f t="shared" si="63"/>
        <v>RX1CCLinden Lodge</v>
      </c>
      <c r="B3995" t="s">
        <v>157</v>
      </c>
      <c r="C3995" t="s">
        <v>11690</v>
      </c>
      <c r="D3995" t="s">
        <v>5700</v>
      </c>
      <c r="E3995" t="s">
        <v>5701</v>
      </c>
      <c r="F3995" t="s">
        <v>11713</v>
      </c>
      <c r="G3995" s="11"/>
      <c r="H3995" s="12"/>
    </row>
    <row r="3996" spans="1:8" x14ac:dyDescent="0.2">
      <c r="A3996" t="str">
        <f t="shared" si="63"/>
        <v>RX1CCLoxley Ward</v>
      </c>
      <c r="B3996" t="s">
        <v>157</v>
      </c>
      <c r="C3996" t="s">
        <v>11690</v>
      </c>
      <c r="D3996" t="s">
        <v>5700</v>
      </c>
      <c r="E3996" t="s">
        <v>5701</v>
      </c>
      <c r="F3996" t="s">
        <v>11714</v>
      </c>
      <c r="G3996" s="11"/>
      <c r="H3996" s="12"/>
    </row>
    <row r="3997" spans="1:8" x14ac:dyDescent="0.2">
      <c r="A3997" t="str">
        <f t="shared" si="63"/>
        <v>RX1CCMorris</v>
      </c>
      <c r="B3997" t="s">
        <v>157</v>
      </c>
      <c r="C3997" t="s">
        <v>11690</v>
      </c>
      <c r="D3997" t="s">
        <v>5700</v>
      </c>
      <c r="E3997" t="s">
        <v>5701</v>
      </c>
      <c r="F3997" t="s">
        <v>11139</v>
      </c>
      <c r="G3997" s="11"/>
      <c r="H3997" s="12"/>
    </row>
    <row r="3998" spans="1:8" x14ac:dyDescent="0.2">
      <c r="A3998" t="str">
        <f t="shared" si="63"/>
        <v>RX1CCNeonatal CITY</v>
      </c>
      <c r="B3998" t="s">
        <v>157</v>
      </c>
      <c r="C3998" t="s">
        <v>11690</v>
      </c>
      <c r="D3998" t="s">
        <v>5700</v>
      </c>
      <c r="E3998" t="s">
        <v>5701</v>
      </c>
      <c r="F3998" t="s">
        <v>11715</v>
      </c>
      <c r="G3998" s="11"/>
      <c r="H3998" s="12"/>
    </row>
    <row r="3999" spans="1:8" x14ac:dyDescent="0.2">
      <c r="A3999" t="str">
        <f t="shared" si="63"/>
        <v>RX1CCNewell</v>
      </c>
      <c r="B3999" t="s">
        <v>157</v>
      </c>
      <c r="C3999" t="s">
        <v>11690</v>
      </c>
      <c r="D3999" t="s">
        <v>5700</v>
      </c>
      <c r="E3999" t="s">
        <v>5701</v>
      </c>
      <c r="F3999" t="s">
        <v>11716</v>
      </c>
      <c r="G3999" s="11"/>
      <c r="H3999" s="12"/>
    </row>
    <row r="4000" spans="1:8" x14ac:dyDescent="0.2">
      <c r="A4000" t="str">
        <f t="shared" si="63"/>
        <v>RX1CCNightingale 2</v>
      </c>
      <c r="B4000" t="s">
        <v>157</v>
      </c>
      <c r="C4000" t="s">
        <v>11690</v>
      </c>
      <c r="D4000" t="s">
        <v>5700</v>
      </c>
      <c r="E4000" t="s">
        <v>5701</v>
      </c>
      <c r="F4000" t="s">
        <v>11717</v>
      </c>
      <c r="G4000" s="11"/>
      <c r="H4000" s="12"/>
    </row>
    <row r="4001" spans="1:8" x14ac:dyDescent="0.2">
      <c r="A4001" t="str">
        <f t="shared" si="63"/>
        <v>RX1CCOxton</v>
      </c>
      <c r="B4001" t="s">
        <v>157</v>
      </c>
      <c r="C4001" t="s">
        <v>11690</v>
      </c>
      <c r="D4001" t="s">
        <v>5700</v>
      </c>
      <c r="E4001" t="s">
        <v>5701</v>
      </c>
      <c r="F4001" t="s">
        <v>11718</v>
      </c>
      <c r="G4001" s="11"/>
      <c r="H4001" s="11"/>
    </row>
    <row r="4002" spans="1:8" x14ac:dyDescent="0.2">
      <c r="A4002" t="str">
        <f t="shared" si="63"/>
        <v>RX1CCPapplewick</v>
      </c>
      <c r="B4002" t="s">
        <v>157</v>
      </c>
      <c r="C4002" t="s">
        <v>11690</v>
      </c>
      <c r="D4002" t="s">
        <v>5700</v>
      </c>
      <c r="E4002" t="s">
        <v>5701</v>
      </c>
      <c r="F4002" t="s">
        <v>11719</v>
      </c>
      <c r="G4002" s="11"/>
      <c r="H4002" s="11"/>
    </row>
    <row r="4003" spans="1:8" x14ac:dyDescent="0.2">
      <c r="A4003" t="str">
        <f t="shared" si="63"/>
        <v>RX1CCPatience 1</v>
      </c>
      <c r="B4003" t="s">
        <v>157</v>
      </c>
      <c r="C4003" t="s">
        <v>11690</v>
      </c>
      <c r="D4003" t="s">
        <v>5700</v>
      </c>
      <c r="E4003" t="s">
        <v>5701</v>
      </c>
      <c r="F4003" t="s">
        <v>11720</v>
      </c>
      <c r="G4003" s="11"/>
      <c r="H4003" s="11"/>
    </row>
    <row r="4004" spans="1:8" x14ac:dyDescent="0.2">
      <c r="A4004" t="str">
        <f t="shared" si="63"/>
        <v>RX1CCRAU</v>
      </c>
      <c r="B4004" t="s">
        <v>157</v>
      </c>
      <c r="C4004" t="s">
        <v>11690</v>
      </c>
      <c r="D4004" t="s">
        <v>5700</v>
      </c>
      <c r="E4004" t="s">
        <v>5701</v>
      </c>
      <c r="F4004" t="s">
        <v>11721</v>
      </c>
      <c r="G4004" s="11"/>
      <c r="H4004" s="11"/>
    </row>
    <row r="4005" spans="1:8" x14ac:dyDescent="0.2">
      <c r="A4005" t="str">
        <f t="shared" si="63"/>
        <v>RX1CCSouthwell</v>
      </c>
      <c r="B4005" t="s">
        <v>157</v>
      </c>
      <c r="C4005" t="s">
        <v>11690</v>
      </c>
      <c r="D4005" t="s">
        <v>5700</v>
      </c>
      <c r="E4005" t="s">
        <v>5701</v>
      </c>
      <c r="F4005" t="s">
        <v>11722</v>
      </c>
      <c r="G4005" s="11"/>
      <c r="H4005" s="11"/>
    </row>
    <row r="4006" spans="1:8" x14ac:dyDescent="0.2">
      <c r="A4006" t="str">
        <f t="shared" si="63"/>
        <v>RX1CCSpecialist Receiving Unit</v>
      </c>
      <c r="B4006" t="s">
        <v>157</v>
      </c>
      <c r="C4006" t="s">
        <v>11690</v>
      </c>
      <c r="D4006" t="s">
        <v>5700</v>
      </c>
      <c r="E4006" t="s">
        <v>5701</v>
      </c>
      <c r="F4006" t="s">
        <v>11723</v>
      </c>
      <c r="G4006" s="11"/>
      <c r="H4006" s="11"/>
    </row>
    <row r="4007" spans="1:8" x14ac:dyDescent="0.2">
      <c r="A4007" t="str">
        <f t="shared" si="63"/>
        <v>RX1CCToghill Ward</v>
      </c>
      <c r="B4007" t="s">
        <v>157</v>
      </c>
      <c r="C4007" t="s">
        <v>11690</v>
      </c>
      <c r="D4007" t="s">
        <v>5700</v>
      </c>
      <c r="E4007" t="s">
        <v>5701</v>
      </c>
      <c r="F4007" t="s">
        <v>11724</v>
      </c>
      <c r="G4007" s="11"/>
      <c r="H4007" s="11"/>
    </row>
    <row r="4008" spans="1:8" x14ac:dyDescent="0.2">
      <c r="A4008" t="str">
        <f t="shared" si="63"/>
        <v>RX1CCWinifred 2</v>
      </c>
      <c r="B4008" t="s">
        <v>157</v>
      </c>
      <c r="C4008" t="s">
        <v>11690</v>
      </c>
      <c r="D4008" t="s">
        <v>5700</v>
      </c>
      <c r="E4008" t="s">
        <v>5701</v>
      </c>
      <c r="F4008" t="s">
        <v>11725</v>
      </c>
      <c r="G4008" s="11"/>
      <c r="H4008" s="11"/>
    </row>
    <row r="4009" spans="1:8" x14ac:dyDescent="0.2">
      <c r="A4009" t="str">
        <f t="shared" si="63"/>
        <v>RX1RAA23</v>
      </c>
      <c r="B4009" t="s">
        <v>157</v>
      </c>
      <c r="C4009" t="s">
        <v>11690</v>
      </c>
      <c r="D4009" t="s">
        <v>5702</v>
      </c>
      <c r="E4009" t="s">
        <v>5703</v>
      </c>
      <c r="F4009" t="s">
        <v>11726</v>
      </c>
      <c r="G4009" s="11"/>
      <c r="H4009" s="11"/>
    </row>
    <row r="4010" spans="1:8" x14ac:dyDescent="0.2">
      <c r="A4010" t="str">
        <f t="shared" si="63"/>
        <v>RX1RAAdvanced Respiratory Care Unit</v>
      </c>
      <c r="B4010" t="s">
        <v>157</v>
      </c>
      <c r="C4010" t="s">
        <v>11690</v>
      </c>
      <c r="D4010" t="s">
        <v>5702</v>
      </c>
      <c r="E4010" t="s">
        <v>5703</v>
      </c>
      <c r="F4010" t="s">
        <v>11727</v>
      </c>
      <c r="G4010" s="11"/>
      <c r="H4010" s="11"/>
    </row>
    <row r="4011" spans="1:8" x14ac:dyDescent="0.2">
      <c r="A4011" t="str">
        <f t="shared" si="63"/>
        <v>RX1RAAICU-Adult Critical Care</v>
      </c>
      <c r="B4011" t="s">
        <v>157</v>
      </c>
      <c r="C4011" t="s">
        <v>11690</v>
      </c>
      <c r="D4011" t="s">
        <v>5702</v>
      </c>
      <c r="E4011" t="s">
        <v>5703</v>
      </c>
      <c r="F4011" t="s">
        <v>11728</v>
      </c>
      <c r="G4011" s="11"/>
      <c r="H4011" s="11"/>
    </row>
    <row r="4012" spans="1:8" x14ac:dyDescent="0.2">
      <c r="A4012" t="str">
        <f t="shared" si="63"/>
        <v>RX1RAB26</v>
      </c>
      <c r="B4012" t="s">
        <v>157</v>
      </c>
      <c r="C4012" t="s">
        <v>11690</v>
      </c>
      <c r="D4012" t="s">
        <v>5702</v>
      </c>
      <c r="E4012" t="s">
        <v>5703</v>
      </c>
      <c r="F4012" t="s">
        <v>11729</v>
      </c>
      <c r="G4012" s="11"/>
      <c r="H4012" s="11"/>
    </row>
    <row r="4013" spans="1:8" x14ac:dyDescent="0.2">
      <c r="A4013" t="str">
        <f t="shared" si="63"/>
        <v>RX1RAB3 AMU</v>
      </c>
      <c r="B4013" t="s">
        <v>157</v>
      </c>
      <c r="C4013" t="s">
        <v>11690</v>
      </c>
      <c r="D4013" t="s">
        <v>5702</v>
      </c>
      <c r="E4013" t="s">
        <v>5703</v>
      </c>
      <c r="F4013" t="s">
        <v>11730</v>
      </c>
      <c r="G4013" s="11"/>
      <c r="H4013" s="11"/>
    </row>
    <row r="4014" spans="1:8" x14ac:dyDescent="0.2">
      <c r="A4014" t="str">
        <f t="shared" si="63"/>
        <v>RX1RAB47</v>
      </c>
      <c r="B4014" t="s">
        <v>157</v>
      </c>
      <c r="C4014" t="s">
        <v>11690</v>
      </c>
      <c r="D4014" t="s">
        <v>5702</v>
      </c>
      <c r="E4014" t="s">
        <v>5703</v>
      </c>
      <c r="F4014" t="s">
        <v>11731</v>
      </c>
      <c r="G4014" s="11"/>
      <c r="H4014" s="11"/>
    </row>
    <row r="4015" spans="1:8" x14ac:dyDescent="0.2">
      <c r="A4015" t="str">
        <f t="shared" ref="A4015:A4078" si="64">CONCATENATE(D4015,F4015)</f>
        <v>RX1RAB48</v>
      </c>
      <c r="B4015" t="s">
        <v>157</v>
      </c>
      <c r="C4015" t="s">
        <v>11690</v>
      </c>
      <c r="D4015" t="s">
        <v>5702</v>
      </c>
      <c r="E4015" t="s">
        <v>5703</v>
      </c>
      <c r="F4015" t="s">
        <v>11732</v>
      </c>
      <c r="G4015" s="11"/>
      <c r="H4015" s="11"/>
    </row>
    <row r="4016" spans="1:8" x14ac:dyDescent="0.2">
      <c r="A4016" t="str">
        <f t="shared" si="64"/>
        <v>RX1RAB49</v>
      </c>
      <c r="B4016" t="s">
        <v>157</v>
      </c>
      <c r="C4016" t="s">
        <v>11690</v>
      </c>
      <c r="D4016" t="s">
        <v>5702</v>
      </c>
      <c r="E4016" t="s">
        <v>5703</v>
      </c>
      <c r="F4016" t="s">
        <v>11733</v>
      </c>
      <c r="G4016" s="11"/>
      <c r="H4016" s="11"/>
    </row>
    <row r="4017" spans="1:8" x14ac:dyDescent="0.2">
      <c r="A4017" t="str">
        <f t="shared" si="64"/>
        <v>RX1RAC25</v>
      </c>
      <c r="B4017" t="s">
        <v>157</v>
      </c>
      <c r="C4017" t="s">
        <v>11690</v>
      </c>
      <c r="D4017" t="s">
        <v>5702</v>
      </c>
      <c r="E4017" t="s">
        <v>5703</v>
      </c>
      <c r="F4017" t="s">
        <v>11734</v>
      </c>
      <c r="G4017" s="11"/>
      <c r="H4017" s="11"/>
    </row>
    <row r="4018" spans="1:8" x14ac:dyDescent="0.2">
      <c r="A4018" t="str">
        <f t="shared" si="64"/>
        <v>RX1RAC29</v>
      </c>
      <c r="B4018" t="s">
        <v>157</v>
      </c>
      <c r="C4018" t="s">
        <v>11690</v>
      </c>
      <c r="D4018" t="s">
        <v>5702</v>
      </c>
      <c r="E4018" t="s">
        <v>5703</v>
      </c>
      <c r="F4018" t="s">
        <v>10224</v>
      </c>
      <c r="G4018" s="11"/>
      <c r="H4018" s="11"/>
    </row>
    <row r="4019" spans="1:8" x14ac:dyDescent="0.2">
      <c r="A4019" t="str">
        <f t="shared" si="64"/>
        <v>RX1RAC30</v>
      </c>
      <c r="B4019" t="s">
        <v>157</v>
      </c>
      <c r="C4019" t="s">
        <v>11690</v>
      </c>
      <c r="D4019" t="s">
        <v>5702</v>
      </c>
      <c r="E4019" t="s">
        <v>5703</v>
      </c>
      <c r="F4019" t="s">
        <v>10225</v>
      </c>
      <c r="G4019" s="11"/>
      <c r="H4019" s="11"/>
    </row>
    <row r="4020" spans="1:8" x14ac:dyDescent="0.2">
      <c r="A4020" t="str">
        <f t="shared" si="64"/>
        <v>RX1RAC31</v>
      </c>
      <c r="B4020" t="s">
        <v>157</v>
      </c>
      <c r="C4020" t="s">
        <v>11690</v>
      </c>
      <c r="D4020" t="s">
        <v>5702</v>
      </c>
      <c r="E4020" t="s">
        <v>5703</v>
      </c>
      <c r="F4020" t="s">
        <v>10226</v>
      </c>
      <c r="G4020" s="11"/>
      <c r="H4020" s="11"/>
    </row>
    <row r="4021" spans="1:8" x14ac:dyDescent="0.2">
      <c r="A4021" t="str">
        <f t="shared" si="64"/>
        <v>RX1RAC4</v>
      </c>
      <c r="B4021" t="s">
        <v>157</v>
      </c>
      <c r="C4021" t="s">
        <v>11690</v>
      </c>
      <c r="D4021" t="s">
        <v>5702</v>
      </c>
      <c r="E4021" t="s">
        <v>5703</v>
      </c>
      <c r="F4021" t="s">
        <v>8987</v>
      </c>
      <c r="G4021" s="11"/>
      <c r="H4021" s="11"/>
    </row>
    <row r="4022" spans="1:8" x14ac:dyDescent="0.2">
      <c r="A4022" t="str">
        <f t="shared" si="64"/>
        <v>RX1RAC5</v>
      </c>
      <c r="B4022" t="s">
        <v>157</v>
      </c>
      <c r="C4022" t="s">
        <v>11690</v>
      </c>
      <c r="D4022" t="s">
        <v>5702</v>
      </c>
      <c r="E4022" t="s">
        <v>5703</v>
      </c>
      <c r="F4022" t="s">
        <v>8988</v>
      </c>
      <c r="G4022" s="11"/>
      <c r="H4022" s="11"/>
    </row>
    <row r="4023" spans="1:8" x14ac:dyDescent="0.2">
      <c r="A4023" t="str">
        <f t="shared" si="64"/>
        <v>RX1RAC51</v>
      </c>
      <c r="B4023" t="s">
        <v>157</v>
      </c>
      <c r="C4023" t="s">
        <v>11690</v>
      </c>
      <c r="D4023" t="s">
        <v>5702</v>
      </c>
      <c r="E4023" t="s">
        <v>5703</v>
      </c>
      <c r="F4023" t="s">
        <v>11735</v>
      </c>
      <c r="G4023" s="11"/>
      <c r="H4023" s="11"/>
    </row>
    <row r="4024" spans="1:8" x14ac:dyDescent="0.2">
      <c r="A4024" t="str">
        <f t="shared" si="64"/>
        <v>RX1RAC52</v>
      </c>
      <c r="B4024" t="s">
        <v>157</v>
      </c>
      <c r="C4024" t="s">
        <v>11690</v>
      </c>
      <c r="D4024" t="s">
        <v>5702</v>
      </c>
      <c r="E4024" t="s">
        <v>5703</v>
      </c>
      <c r="F4024" t="s">
        <v>11736</v>
      </c>
      <c r="G4024" s="11"/>
      <c r="H4024" s="11"/>
    </row>
    <row r="4025" spans="1:8" x14ac:dyDescent="0.2">
      <c r="A4025" t="str">
        <f t="shared" si="64"/>
        <v>RX1RAC53</v>
      </c>
      <c r="B4025" t="s">
        <v>157</v>
      </c>
      <c r="C4025" t="s">
        <v>11690</v>
      </c>
      <c r="D4025" t="s">
        <v>5702</v>
      </c>
      <c r="E4025" t="s">
        <v>5703</v>
      </c>
      <c r="F4025" t="s">
        <v>11737</v>
      </c>
      <c r="G4025" s="11"/>
      <c r="H4025" s="11"/>
    </row>
    <row r="4026" spans="1:8" x14ac:dyDescent="0.2">
      <c r="A4026" t="str">
        <f t="shared" si="64"/>
        <v>RX1RAC54</v>
      </c>
      <c r="B4026" t="s">
        <v>157</v>
      </c>
      <c r="C4026" t="s">
        <v>11690</v>
      </c>
      <c r="D4026" t="s">
        <v>5702</v>
      </c>
      <c r="E4026" t="s">
        <v>5703</v>
      </c>
      <c r="F4026" t="s">
        <v>11738</v>
      </c>
      <c r="G4026" s="11"/>
      <c r="H4026" s="11"/>
    </row>
    <row r="4027" spans="1:8" x14ac:dyDescent="0.2">
      <c r="A4027" t="str">
        <f t="shared" si="64"/>
        <v>RX1RAC6</v>
      </c>
      <c r="B4027" t="s">
        <v>157</v>
      </c>
      <c r="C4027" t="s">
        <v>11690</v>
      </c>
      <c r="D4027" t="s">
        <v>5702</v>
      </c>
      <c r="E4027" t="s">
        <v>5703</v>
      </c>
      <c r="F4027" t="s">
        <v>8989</v>
      </c>
      <c r="G4027" s="11"/>
      <c r="H4027" s="11"/>
    </row>
    <row r="4028" spans="1:8" x14ac:dyDescent="0.2">
      <c r="A4028" t="str">
        <f t="shared" si="64"/>
        <v>RX1RAChildrens Assessment Unit</v>
      </c>
      <c r="B4028" t="s">
        <v>157</v>
      </c>
      <c r="C4028" t="s">
        <v>11690</v>
      </c>
      <c r="D4028" t="s">
        <v>5702</v>
      </c>
      <c r="E4028" t="s">
        <v>5703</v>
      </c>
      <c r="F4028" t="s">
        <v>11739</v>
      </c>
      <c r="G4028" s="11"/>
      <c r="H4028" s="11"/>
    </row>
    <row r="4029" spans="1:8" x14ac:dyDescent="0.2">
      <c r="A4029" t="str">
        <f t="shared" si="64"/>
        <v>RX1RAD10</v>
      </c>
      <c r="B4029" t="s">
        <v>157</v>
      </c>
      <c r="C4029" t="s">
        <v>11690</v>
      </c>
      <c r="D4029" t="s">
        <v>5702</v>
      </c>
      <c r="E4029" t="s">
        <v>5703</v>
      </c>
      <c r="F4029" t="s">
        <v>8995</v>
      </c>
      <c r="G4029" s="11"/>
      <c r="H4029" s="11"/>
    </row>
    <row r="4030" spans="1:8" x14ac:dyDescent="0.2">
      <c r="A4030" t="str">
        <f t="shared" si="64"/>
        <v>RX1RAD11</v>
      </c>
      <c r="B4030" t="s">
        <v>157</v>
      </c>
      <c r="C4030" t="s">
        <v>11690</v>
      </c>
      <c r="D4030" t="s">
        <v>5702</v>
      </c>
      <c r="E4030" t="s">
        <v>5703</v>
      </c>
      <c r="F4030" t="s">
        <v>11740</v>
      </c>
      <c r="G4030" s="11"/>
      <c r="H4030" s="11"/>
    </row>
    <row r="4031" spans="1:8" x14ac:dyDescent="0.2">
      <c r="A4031" t="str">
        <f t="shared" si="64"/>
        <v>RX1RAD33</v>
      </c>
      <c r="B4031" t="s">
        <v>157</v>
      </c>
      <c r="C4031" t="s">
        <v>11690</v>
      </c>
      <c r="D4031" t="s">
        <v>5702</v>
      </c>
      <c r="E4031" t="s">
        <v>5703</v>
      </c>
      <c r="F4031" t="s">
        <v>11741</v>
      </c>
      <c r="G4031" s="11"/>
      <c r="H4031" s="11"/>
    </row>
    <row r="4032" spans="1:8" x14ac:dyDescent="0.2">
      <c r="A4032" t="str">
        <f t="shared" si="64"/>
        <v>RX1RAD34</v>
      </c>
      <c r="B4032" t="s">
        <v>157</v>
      </c>
      <c r="C4032" t="s">
        <v>11690</v>
      </c>
      <c r="D4032" t="s">
        <v>5702</v>
      </c>
      <c r="E4032" t="s">
        <v>5703</v>
      </c>
      <c r="F4032" t="s">
        <v>11742</v>
      </c>
      <c r="G4032" s="11"/>
      <c r="H4032" s="11"/>
    </row>
    <row r="4033" spans="1:8" x14ac:dyDescent="0.2">
      <c r="A4033" t="str">
        <f t="shared" si="64"/>
        <v>RX1RAD35</v>
      </c>
      <c r="B4033" t="s">
        <v>157</v>
      </c>
      <c r="C4033" t="s">
        <v>11690</v>
      </c>
      <c r="D4033" t="s">
        <v>5702</v>
      </c>
      <c r="E4033" t="s">
        <v>5703</v>
      </c>
      <c r="F4033" t="s">
        <v>11743</v>
      </c>
      <c r="G4033" s="11"/>
      <c r="H4033" s="11"/>
    </row>
    <row r="4034" spans="1:8" x14ac:dyDescent="0.2">
      <c r="A4034" t="str">
        <f t="shared" si="64"/>
        <v>RX1RAD55 Level One Unit</v>
      </c>
      <c r="B4034" t="s">
        <v>157</v>
      </c>
      <c r="C4034" t="s">
        <v>11690</v>
      </c>
      <c r="D4034" t="s">
        <v>5702</v>
      </c>
      <c r="E4034" t="s">
        <v>5703</v>
      </c>
      <c r="F4034" t="s">
        <v>11744</v>
      </c>
      <c r="G4034" s="11"/>
      <c r="H4034" s="11"/>
    </row>
    <row r="4035" spans="1:8" x14ac:dyDescent="0.2">
      <c r="A4035" t="str">
        <f t="shared" si="64"/>
        <v>RX1RAD57</v>
      </c>
      <c r="B4035" t="s">
        <v>157</v>
      </c>
      <c r="C4035" t="s">
        <v>11690</v>
      </c>
      <c r="D4035" t="s">
        <v>5702</v>
      </c>
      <c r="E4035" t="s">
        <v>5703</v>
      </c>
      <c r="F4035" t="s">
        <v>11745</v>
      </c>
      <c r="G4035" s="11" t="s">
        <v>14267</v>
      </c>
      <c r="H4035" s="11">
        <v>43910</v>
      </c>
    </row>
    <row r="4036" spans="1:8" x14ac:dyDescent="0.2">
      <c r="A4036" t="str">
        <f t="shared" si="64"/>
        <v>RX1RAD58</v>
      </c>
      <c r="B4036" t="s">
        <v>157</v>
      </c>
      <c r="C4036" t="s">
        <v>11690</v>
      </c>
      <c r="D4036" t="s">
        <v>5702</v>
      </c>
      <c r="E4036" t="s">
        <v>5703</v>
      </c>
      <c r="F4036" t="s">
        <v>11746</v>
      </c>
      <c r="G4036" s="11"/>
      <c r="H4036" s="11"/>
    </row>
    <row r="4037" spans="1:8" x14ac:dyDescent="0.2">
      <c r="A4037" t="str">
        <f t="shared" si="64"/>
        <v>RX1RAD8</v>
      </c>
      <c r="B4037" t="s">
        <v>157</v>
      </c>
      <c r="C4037" t="s">
        <v>11690</v>
      </c>
      <c r="D4037" t="s">
        <v>5702</v>
      </c>
      <c r="E4037" t="s">
        <v>5703</v>
      </c>
      <c r="F4037" t="s">
        <v>9001</v>
      </c>
      <c r="G4037" s="11" t="s">
        <v>14267</v>
      </c>
      <c r="H4037" s="11">
        <v>43910</v>
      </c>
    </row>
    <row r="4038" spans="1:8" x14ac:dyDescent="0.2">
      <c r="A4038" t="str">
        <f t="shared" si="64"/>
        <v>RX1RAE12</v>
      </c>
      <c r="B4038" t="s">
        <v>157</v>
      </c>
      <c r="C4038" t="s">
        <v>11690</v>
      </c>
      <c r="D4038" t="s">
        <v>5702</v>
      </c>
      <c r="E4038" t="s">
        <v>5703</v>
      </c>
      <c r="F4038" t="s">
        <v>11747</v>
      </c>
      <c r="G4038" s="11"/>
      <c r="H4038" s="11"/>
    </row>
    <row r="4039" spans="1:8" x14ac:dyDescent="0.2">
      <c r="A4039" t="str">
        <f t="shared" si="64"/>
        <v>RX1RAE14</v>
      </c>
      <c r="B4039" t="s">
        <v>157</v>
      </c>
      <c r="C4039" t="s">
        <v>11690</v>
      </c>
      <c r="D4039" t="s">
        <v>5702</v>
      </c>
      <c r="E4039" t="s">
        <v>5703</v>
      </c>
      <c r="F4039" t="s">
        <v>11748</v>
      </c>
      <c r="G4039" s="11" t="s">
        <v>14267</v>
      </c>
      <c r="H4039" s="11">
        <v>43910</v>
      </c>
    </row>
    <row r="4040" spans="1:8" x14ac:dyDescent="0.2">
      <c r="A4040" t="str">
        <f t="shared" si="64"/>
        <v>RX1RAE15</v>
      </c>
      <c r="B4040" t="s">
        <v>157</v>
      </c>
      <c r="C4040" t="s">
        <v>11690</v>
      </c>
      <c r="D4040" t="s">
        <v>5702</v>
      </c>
      <c r="E4040" t="s">
        <v>5703</v>
      </c>
      <c r="F4040" t="s">
        <v>11749</v>
      </c>
      <c r="G4040" s="11" t="s">
        <v>11810</v>
      </c>
      <c r="H4040" s="11">
        <v>43773</v>
      </c>
    </row>
    <row r="4041" spans="1:8" x14ac:dyDescent="0.2">
      <c r="A4041" t="str">
        <f t="shared" si="64"/>
        <v>RX1RAE16</v>
      </c>
      <c r="B4041" t="s">
        <v>157</v>
      </c>
      <c r="C4041" t="s">
        <v>11690</v>
      </c>
      <c r="D4041" t="s">
        <v>5702</v>
      </c>
      <c r="E4041" t="s">
        <v>5703</v>
      </c>
      <c r="F4041" t="s">
        <v>11750</v>
      </c>
      <c r="G4041" s="11" t="s">
        <v>11810</v>
      </c>
      <c r="H4041" s="11">
        <v>43773</v>
      </c>
    </row>
    <row r="4042" spans="1:8" x14ac:dyDescent="0.2">
      <c r="A4042" t="str">
        <f t="shared" si="64"/>
        <v>RX1RAE17</v>
      </c>
      <c r="B4042" t="s">
        <v>157</v>
      </c>
      <c r="C4042" t="s">
        <v>11690</v>
      </c>
      <c r="D4042" t="s">
        <v>5702</v>
      </c>
      <c r="E4042" t="s">
        <v>5703</v>
      </c>
      <c r="F4042" t="s">
        <v>11751</v>
      </c>
      <c r="G4042" s="11" t="s">
        <v>11810</v>
      </c>
      <c r="H4042" s="11">
        <v>43773</v>
      </c>
    </row>
    <row r="4043" spans="1:8" x14ac:dyDescent="0.2">
      <c r="A4043" t="str">
        <f t="shared" si="64"/>
        <v>RX1RAF18</v>
      </c>
      <c r="B4043" t="s">
        <v>157</v>
      </c>
      <c r="C4043" t="s">
        <v>11690</v>
      </c>
      <c r="D4043" t="s">
        <v>5702</v>
      </c>
      <c r="E4043" t="s">
        <v>5703</v>
      </c>
      <c r="F4043" t="s">
        <v>11752</v>
      </c>
      <c r="G4043" s="11" t="s">
        <v>11810</v>
      </c>
      <c r="H4043" s="11">
        <v>43773</v>
      </c>
    </row>
    <row r="4044" spans="1:8" x14ac:dyDescent="0.2">
      <c r="A4044" t="str">
        <f t="shared" si="64"/>
        <v>RX1RAF19</v>
      </c>
      <c r="B4044" t="s">
        <v>157</v>
      </c>
      <c r="C4044" t="s">
        <v>11690</v>
      </c>
      <c r="D4044" t="s">
        <v>5702</v>
      </c>
      <c r="E4044" t="s">
        <v>5703</v>
      </c>
      <c r="F4044" t="s">
        <v>11753</v>
      </c>
      <c r="G4044" s="11" t="s">
        <v>11810</v>
      </c>
      <c r="H4044" s="11">
        <v>43773</v>
      </c>
    </row>
    <row r="4045" spans="1:8" x14ac:dyDescent="0.2">
      <c r="A4045" t="str">
        <f t="shared" si="64"/>
        <v>RX1RAF20</v>
      </c>
      <c r="B4045" t="s">
        <v>157</v>
      </c>
      <c r="C4045" t="s">
        <v>11690</v>
      </c>
      <c r="D4045" t="s">
        <v>5702</v>
      </c>
      <c r="E4045" t="s">
        <v>5703</v>
      </c>
      <c r="F4045" t="s">
        <v>11754</v>
      </c>
      <c r="G4045" s="11" t="s">
        <v>11810</v>
      </c>
      <c r="H4045" s="11">
        <v>43773</v>
      </c>
    </row>
    <row r="4046" spans="1:8" x14ac:dyDescent="0.2">
      <c r="A4046" t="str">
        <f t="shared" si="64"/>
        <v>RX1RAF21</v>
      </c>
      <c r="B4046" t="s">
        <v>157</v>
      </c>
      <c r="C4046" t="s">
        <v>11690</v>
      </c>
      <c r="D4046" t="s">
        <v>5702</v>
      </c>
      <c r="E4046" t="s">
        <v>5703</v>
      </c>
      <c r="F4046" t="s">
        <v>11755</v>
      </c>
      <c r="G4046" s="11" t="s">
        <v>11810</v>
      </c>
      <c r="H4046" s="11">
        <v>43773</v>
      </c>
    </row>
    <row r="4047" spans="1:8" x14ac:dyDescent="0.2">
      <c r="A4047" t="str">
        <f t="shared" si="64"/>
        <v>RX1RAF22/CNU</v>
      </c>
      <c r="B4047" t="s">
        <v>157</v>
      </c>
      <c r="C4047" t="s">
        <v>11690</v>
      </c>
      <c r="D4047" t="s">
        <v>5702</v>
      </c>
      <c r="E4047" t="s">
        <v>5703</v>
      </c>
      <c r="F4047" t="s">
        <v>11756</v>
      </c>
      <c r="G4047" s="11" t="s">
        <v>11810</v>
      </c>
      <c r="H4047" s="11">
        <v>43773</v>
      </c>
    </row>
    <row r="4048" spans="1:8" x14ac:dyDescent="0.2">
      <c r="A4048" t="str">
        <f t="shared" si="64"/>
        <v>RX1RALabour Suite QMC</v>
      </c>
      <c r="B4048" t="s">
        <v>157</v>
      </c>
      <c r="C4048" t="s">
        <v>11690</v>
      </c>
      <c r="D4048" t="s">
        <v>5702</v>
      </c>
      <c r="E4048" t="s">
        <v>5703</v>
      </c>
      <c r="F4048" t="s">
        <v>11757</v>
      </c>
      <c r="G4048" s="11" t="s">
        <v>11810</v>
      </c>
      <c r="H4048" s="11">
        <v>43773</v>
      </c>
    </row>
    <row r="4049" spans="1:8" x14ac:dyDescent="0.2">
      <c r="A4049" t="str">
        <f t="shared" si="64"/>
        <v>RX1RANeonatal QMC</v>
      </c>
      <c r="B4049" t="s">
        <v>157</v>
      </c>
      <c r="C4049" t="s">
        <v>11690</v>
      </c>
      <c r="D4049" t="s">
        <v>5702</v>
      </c>
      <c r="E4049" t="s">
        <v>5703</v>
      </c>
      <c r="F4049" t="s">
        <v>11758</v>
      </c>
      <c r="G4049" s="11" t="s">
        <v>11810</v>
      </c>
      <c r="H4049" s="11">
        <v>43773</v>
      </c>
    </row>
    <row r="4050" spans="1:8" x14ac:dyDescent="0.2">
      <c r="A4050" t="str">
        <f t="shared" si="64"/>
        <v>RX1RANeuro &amp; Spinal Post Operative Unit</v>
      </c>
      <c r="B4050" t="s">
        <v>157</v>
      </c>
      <c r="C4050" t="s">
        <v>11690</v>
      </c>
      <c r="D4050" t="s">
        <v>5702</v>
      </c>
      <c r="E4050" t="s">
        <v>5703</v>
      </c>
      <c r="F4050" t="s">
        <v>11759</v>
      </c>
      <c r="G4050" s="11" t="s">
        <v>11810</v>
      </c>
      <c r="H4050" s="11">
        <v>43773</v>
      </c>
    </row>
    <row r="4051" spans="1:8" x14ac:dyDescent="0.2">
      <c r="A4051" t="str">
        <f t="shared" si="64"/>
        <v>RX1RAPaeds Neuro Ward</v>
      </c>
      <c r="B4051" t="s">
        <v>157</v>
      </c>
      <c r="C4051" t="s">
        <v>11690</v>
      </c>
      <c r="D4051" t="s">
        <v>5702</v>
      </c>
      <c r="E4051" t="s">
        <v>5703</v>
      </c>
      <c r="F4051" t="s">
        <v>11760</v>
      </c>
      <c r="G4051" s="11" t="s">
        <v>11810</v>
      </c>
      <c r="H4051" s="11">
        <v>43773</v>
      </c>
    </row>
    <row r="4052" spans="1:8" x14ac:dyDescent="0.2">
      <c r="A4052" t="str">
        <f t="shared" si="64"/>
        <v>RX1RAPaeds Oncology Ward</v>
      </c>
      <c r="B4052" t="s">
        <v>157</v>
      </c>
      <c r="C4052" t="s">
        <v>11690</v>
      </c>
      <c r="D4052" t="s">
        <v>5702</v>
      </c>
      <c r="E4052" t="s">
        <v>5703</v>
      </c>
      <c r="F4052" t="s">
        <v>11761</v>
      </c>
      <c r="G4052" s="11" t="s">
        <v>11810</v>
      </c>
      <c r="H4052" s="11">
        <v>43773</v>
      </c>
    </row>
    <row r="4053" spans="1:8" x14ac:dyDescent="0.2">
      <c r="A4053" t="str">
        <f t="shared" si="64"/>
        <v>RX1RAPHDU&amp;PICU</v>
      </c>
      <c r="B4053" t="s">
        <v>157</v>
      </c>
      <c r="C4053" t="s">
        <v>11690</v>
      </c>
      <c r="D4053" t="s">
        <v>5702</v>
      </c>
      <c r="E4053" t="s">
        <v>5703</v>
      </c>
      <c r="F4053" t="s">
        <v>11762</v>
      </c>
      <c r="G4053" s="11" t="s">
        <v>11810</v>
      </c>
      <c r="H4053" s="11">
        <v>43773</v>
      </c>
    </row>
    <row r="4054" spans="1:8" x14ac:dyDescent="0.2">
      <c r="A4054" t="str">
        <f t="shared" si="64"/>
        <v>RHAARCannock</v>
      </c>
      <c r="B4054" t="s">
        <v>158</v>
      </c>
      <c r="C4054" t="s">
        <v>11763</v>
      </c>
      <c r="D4054" t="s">
        <v>1740</v>
      </c>
      <c r="E4054" t="s">
        <v>1741</v>
      </c>
      <c r="F4054" t="s">
        <v>11764</v>
      </c>
      <c r="G4054" s="11" t="s">
        <v>11810</v>
      </c>
      <c r="H4054" s="11">
        <v>43773</v>
      </c>
    </row>
    <row r="4055" spans="1:8" x14ac:dyDescent="0.2">
      <c r="A4055" t="str">
        <f t="shared" si="64"/>
        <v>RHAARConiston</v>
      </c>
      <c r="B4055" t="s">
        <v>158</v>
      </c>
      <c r="C4055" t="s">
        <v>11763</v>
      </c>
      <c r="D4055" t="s">
        <v>1740</v>
      </c>
      <c r="E4055" t="s">
        <v>1741</v>
      </c>
      <c r="F4055" t="s">
        <v>11516</v>
      </c>
      <c r="G4055" s="11" t="s">
        <v>11810</v>
      </c>
      <c r="H4055" s="11">
        <v>43773</v>
      </c>
    </row>
    <row r="4056" spans="1:8" x14ac:dyDescent="0.2">
      <c r="A4056" t="str">
        <f t="shared" si="64"/>
        <v>RHAARFoxton</v>
      </c>
      <c r="B4056" t="s">
        <v>158</v>
      </c>
      <c r="C4056" t="s">
        <v>11763</v>
      </c>
      <c r="D4056" t="s">
        <v>1740</v>
      </c>
      <c r="E4056" t="s">
        <v>1741</v>
      </c>
      <c r="F4056" t="s">
        <v>14606</v>
      </c>
      <c r="G4056" s="11" t="s">
        <v>11810</v>
      </c>
      <c r="H4056" s="11">
        <v>43773</v>
      </c>
    </row>
    <row r="4057" spans="1:8" x14ac:dyDescent="0.2">
      <c r="A4057" t="str">
        <f t="shared" si="64"/>
        <v>RHAARRidgeway</v>
      </c>
      <c r="B4057" t="s">
        <v>158</v>
      </c>
      <c r="C4057" t="s">
        <v>11763</v>
      </c>
      <c r="D4057" t="s">
        <v>1740</v>
      </c>
      <c r="E4057" t="s">
        <v>1741</v>
      </c>
      <c r="F4057" t="s">
        <v>9452</v>
      </c>
      <c r="G4057" s="11" t="s">
        <v>11810</v>
      </c>
      <c r="H4057" s="11">
        <v>43773</v>
      </c>
    </row>
    <row r="4058" spans="1:8" x14ac:dyDescent="0.2">
      <c r="A4058" t="str">
        <f t="shared" si="64"/>
        <v>RHAARRutland</v>
      </c>
      <c r="B4058" t="s">
        <v>158</v>
      </c>
      <c r="C4058" t="s">
        <v>11763</v>
      </c>
      <c r="D4058" t="s">
        <v>1740</v>
      </c>
      <c r="E4058" t="s">
        <v>1741</v>
      </c>
      <c r="F4058" t="s">
        <v>10838</v>
      </c>
      <c r="G4058" s="11" t="s">
        <v>11826</v>
      </c>
      <c r="H4058" s="11">
        <v>43711</v>
      </c>
    </row>
    <row r="4059" spans="1:8" x14ac:dyDescent="0.2">
      <c r="A4059" t="str">
        <f t="shared" si="64"/>
        <v>RHAARTamar</v>
      </c>
      <c r="B4059" t="s">
        <v>158</v>
      </c>
      <c r="C4059" t="s">
        <v>11763</v>
      </c>
      <c r="D4059" t="s">
        <v>1740</v>
      </c>
      <c r="E4059" t="s">
        <v>1741</v>
      </c>
      <c r="F4059" t="s">
        <v>11765</v>
      </c>
      <c r="G4059" s="11" t="s">
        <v>11810</v>
      </c>
      <c r="H4059" s="11">
        <v>43773</v>
      </c>
    </row>
    <row r="4060" spans="1:8" x14ac:dyDescent="0.2">
      <c r="A4060" t="str">
        <f t="shared" si="64"/>
        <v>RHAARThornton</v>
      </c>
      <c r="B4060" t="s">
        <v>158</v>
      </c>
      <c r="C4060" t="s">
        <v>11763</v>
      </c>
      <c r="D4060" t="s">
        <v>1740</v>
      </c>
      <c r="E4060" t="s">
        <v>1741</v>
      </c>
      <c r="F4060" t="s">
        <v>8826</v>
      </c>
      <c r="G4060" s="11" t="s">
        <v>11810</v>
      </c>
      <c r="H4060" s="11">
        <v>43773</v>
      </c>
    </row>
    <row r="4061" spans="1:8" x14ac:dyDescent="0.2">
      <c r="A4061" t="str">
        <f t="shared" si="64"/>
        <v>RHAA0BASSETLAW HOSPICE</v>
      </c>
      <c r="B4061" t="s">
        <v>158</v>
      </c>
      <c r="C4061" t="s">
        <v>11763</v>
      </c>
      <c r="D4061" t="s">
        <v>11766</v>
      </c>
      <c r="E4061" t="s">
        <v>1751</v>
      </c>
      <c r="F4061" t="s">
        <v>1751</v>
      </c>
      <c r="G4061" s="11" t="s">
        <v>11810</v>
      </c>
      <c r="H4061" s="11">
        <v>43773</v>
      </c>
    </row>
    <row r="4062" spans="1:8" x14ac:dyDescent="0.2">
      <c r="A4062" t="str">
        <f t="shared" si="64"/>
        <v>RHAAAB1</v>
      </c>
      <c r="B4062" t="s">
        <v>158</v>
      </c>
      <c r="C4062" t="s">
        <v>11763</v>
      </c>
      <c r="D4062" t="s">
        <v>1752</v>
      </c>
      <c r="E4062" t="s">
        <v>1753</v>
      </c>
      <c r="F4062" t="s">
        <v>11767</v>
      </c>
      <c r="G4062" s="11" t="s">
        <v>11810</v>
      </c>
      <c r="H4062" s="11">
        <v>43773</v>
      </c>
    </row>
    <row r="4063" spans="1:8" x14ac:dyDescent="0.2">
      <c r="A4063" t="str">
        <f t="shared" si="64"/>
        <v>RHAAAB2</v>
      </c>
      <c r="B4063" t="s">
        <v>158</v>
      </c>
      <c r="C4063" t="s">
        <v>11763</v>
      </c>
      <c r="D4063" t="s">
        <v>1752</v>
      </c>
      <c r="E4063" t="s">
        <v>1753</v>
      </c>
      <c r="F4063" t="s">
        <v>11581</v>
      </c>
      <c r="G4063" s="11" t="s">
        <v>11810</v>
      </c>
      <c r="H4063" s="11">
        <v>43773</v>
      </c>
    </row>
    <row r="4064" spans="1:8" x14ac:dyDescent="0.2">
      <c r="A4064" t="str">
        <f t="shared" si="64"/>
        <v>RHANMCherry</v>
      </c>
      <c r="B4064" t="s">
        <v>158</v>
      </c>
      <c r="C4064" t="s">
        <v>11763</v>
      </c>
      <c r="D4064" t="s">
        <v>1798</v>
      </c>
      <c r="E4064" t="s">
        <v>1799</v>
      </c>
      <c r="F4064" t="s">
        <v>8394</v>
      </c>
      <c r="G4064" s="11" t="s">
        <v>11810</v>
      </c>
      <c r="H4064" s="11">
        <v>43773</v>
      </c>
    </row>
    <row r="4065" spans="1:8" x14ac:dyDescent="0.2">
      <c r="A4065" t="str">
        <f t="shared" si="64"/>
        <v>RHANMOrion Unit</v>
      </c>
      <c r="B4065" t="s">
        <v>158</v>
      </c>
      <c r="C4065" t="s">
        <v>11763</v>
      </c>
      <c r="D4065" t="s">
        <v>1798</v>
      </c>
      <c r="E4065" t="s">
        <v>1799</v>
      </c>
      <c r="F4065" t="s">
        <v>11768</v>
      </c>
      <c r="G4065" s="11" t="s">
        <v>11810</v>
      </c>
      <c r="H4065" s="11">
        <v>43773</v>
      </c>
    </row>
    <row r="4066" spans="1:8" x14ac:dyDescent="0.2">
      <c r="A4066" t="str">
        <f t="shared" si="64"/>
        <v>RHANMRedwood 1</v>
      </c>
      <c r="B4066" t="s">
        <v>158</v>
      </c>
      <c r="C4066" t="s">
        <v>11763</v>
      </c>
      <c r="D4066" t="s">
        <v>1798</v>
      </c>
      <c r="E4066" t="s">
        <v>1799</v>
      </c>
      <c r="F4066" t="s">
        <v>11769</v>
      </c>
      <c r="G4066" s="11" t="s">
        <v>11810</v>
      </c>
      <c r="H4066" s="11">
        <v>43773</v>
      </c>
    </row>
    <row r="4067" spans="1:8" x14ac:dyDescent="0.2">
      <c r="A4067" t="str">
        <f t="shared" si="64"/>
        <v>RHANMRedwood 2</v>
      </c>
      <c r="B4067" t="s">
        <v>158</v>
      </c>
      <c r="C4067" t="s">
        <v>11763</v>
      </c>
      <c r="D4067" t="s">
        <v>1798</v>
      </c>
      <c r="E4067" t="s">
        <v>1799</v>
      </c>
      <c r="F4067" t="s">
        <v>11770</v>
      </c>
      <c r="G4067" s="11" t="s">
        <v>11810</v>
      </c>
      <c r="H4067" s="11">
        <v>43773</v>
      </c>
    </row>
    <row r="4068" spans="1:8" x14ac:dyDescent="0.2">
      <c r="A4068" t="str">
        <f t="shared" si="64"/>
        <v>RHANMRowan 1</v>
      </c>
      <c r="B4068" t="s">
        <v>158</v>
      </c>
      <c r="C4068" t="s">
        <v>11763</v>
      </c>
      <c r="D4068" t="s">
        <v>1798</v>
      </c>
      <c r="E4068" t="s">
        <v>1799</v>
      </c>
      <c r="F4068" t="s">
        <v>11771</v>
      </c>
      <c r="G4068" s="11" t="s">
        <v>11810</v>
      </c>
      <c r="H4068" s="11">
        <v>43773</v>
      </c>
    </row>
    <row r="4069" spans="1:8" x14ac:dyDescent="0.2">
      <c r="A4069" t="str">
        <f t="shared" si="64"/>
        <v>RHANMRowan 2</v>
      </c>
      <c r="B4069" t="s">
        <v>158</v>
      </c>
      <c r="C4069" t="s">
        <v>11763</v>
      </c>
      <c r="D4069" t="s">
        <v>1798</v>
      </c>
      <c r="E4069" t="s">
        <v>1799</v>
      </c>
      <c r="F4069" t="s">
        <v>11772</v>
      </c>
      <c r="G4069" s="11" t="s">
        <v>11810</v>
      </c>
      <c r="H4069" s="11">
        <v>43773</v>
      </c>
    </row>
    <row r="4070" spans="1:8" x14ac:dyDescent="0.2">
      <c r="A4070" t="str">
        <f t="shared" si="64"/>
        <v>RHANMSilver Birch</v>
      </c>
      <c r="B4070" t="s">
        <v>158</v>
      </c>
      <c r="C4070" t="s">
        <v>11763</v>
      </c>
      <c r="D4070" t="s">
        <v>1798</v>
      </c>
      <c r="E4070" t="s">
        <v>1799</v>
      </c>
      <c r="F4070" t="s">
        <v>11773</v>
      </c>
      <c r="G4070" s="11" t="s">
        <v>11810</v>
      </c>
      <c r="H4070" s="11">
        <v>43773</v>
      </c>
    </row>
    <row r="4071" spans="1:8" x14ac:dyDescent="0.2">
      <c r="A4071" t="str">
        <f t="shared" si="64"/>
        <v>RHANMWillows</v>
      </c>
      <c r="B4071" t="s">
        <v>158</v>
      </c>
      <c r="C4071" t="s">
        <v>11763</v>
      </c>
      <c r="D4071" t="s">
        <v>1798</v>
      </c>
      <c r="E4071" t="s">
        <v>1799</v>
      </c>
      <c r="F4071" t="s">
        <v>8731</v>
      </c>
      <c r="G4071" s="11" t="s">
        <v>11810</v>
      </c>
      <c r="H4071" s="11">
        <v>43773</v>
      </c>
    </row>
    <row r="4072" spans="1:8" x14ac:dyDescent="0.2">
      <c r="A4072" t="str">
        <f t="shared" si="64"/>
        <v>RHAFLGreen Haven</v>
      </c>
      <c r="B4072" t="s">
        <v>158</v>
      </c>
      <c r="C4072" t="s">
        <v>11763</v>
      </c>
      <c r="D4072" t="s">
        <v>1766</v>
      </c>
      <c r="E4072" t="s">
        <v>1800</v>
      </c>
      <c r="F4072" t="s">
        <v>11774</v>
      </c>
      <c r="G4072" s="11" t="s">
        <v>11810</v>
      </c>
      <c r="H4072" s="11">
        <v>43773</v>
      </c>
    </row>
    <row r="4073" spans="1:8" x14ac:dyDescent="0.2">
      <c r="A4073" t="str">
        <f t="shared" si="64"/>
        <v>RHAFLHercules PICU</v>
      </c>
      <c r="B4073" t="s">
        <v>158</v>
      </c>
      <c r="C4073" t="s">
        <v>11763</v>
      </c>
      <c r="D4073" t="s">
        <v>1766</v>
      </c>
      <c r="E4073" t="s">
        <v>1800</v>
      </c>
      <c r="F4073" t="s">
        <v>11775</v>
      </c>
      <c r="G4073" s="11"/>
      <c r="H4073" s="11"/>
    </row>
    <row r="4074" spans="1:8" x14ac:dyDescent="0.2">
      <c r="A4074" t="str">
        <f t="shared" si="64"/>
        <v>RHAFLPegasus</v>
      </c>
      <c r="B4074" t="s">
        <v>158</v>
      </c>
      <c r="C4074" t="s">
        <v>11763</v>
      </c>
      <c r="D4074" t="s">
        <v>1766</v>
      </c>
      <c r="E4074" t="s">
        <v>1800</v>
      </c>
      <c r="F4074" t="s">
        <v>11776</v>
      </c>
      <c r="G4074" s="11"/>
      <c r="H4074" s="11"/>
    </row>
    <row r="4075" spans="1:8" x14ac:dyDescent="0.2">
      <c r="A4075" t="str">
        <f t="shared" si="64"/>
        <v>RHAFLPhoenix</v>
      </c>
      <c r="B4075" t="s">
        <v>158</v>
      </c>
      <c r="C4075" t="s">
        <v>11763</v>
      </c>
      <c r="D4075" t="s">
        <v>1766</v>
      </c>
      <c r="E4075" t="s">
        <v>1800</v>
      </c>
      <c r="F4075" t="s">
        <v>9042</v>
      </c>
      <c r="G4075" s="11"/>
      <c r="H4075" s="11"/>
    </row>
    <row r="4076" spans="1:8" x14ac:dyDescent="0.2">
      <c r="A4076" t="str">
        <f t="shared" si="64"/>
        <v>RHAG4JOHN EASTWOOD HOSPICE</v>
      </c>
      <c r="B4076" t="s">
        <v>158</v>
      </c>
      <c r="C4076" t="s">
        <v>11763</v>
      </c>
      <c r="D4076" t="s">
        <v>1801</v>
      </c>
      <c r="E4076" t="s">
        <v>1802</v>
      </c>
      <c r="F4076" t="s">
        <v>1802</v>
      </c>
      <c r="G4076" s="11"/>
      <c r="H4076" s="11"/>
    </row>
    <row r="4077" spans="1:8" x14ac:dyDescent="0.2">
      <c r="A4077" t="str">
        <f t="shared" si="64"/>
        <v>RHANNCASTLE</v>
      </c>
      <c r="B4077" t="s">
        <v>158</v>
      </c>
      <c r="C4077" t="s">
        <v>11763</v>
      </c>
      <c r="D4077" t="s">
        <v>1805</v>
      </c>
      <c r="E4077" t="s">
        <v>1806</v>
      </c>
      <c r="F4077" t="s">
        <v>11777</v>
      </c>
      <c r="G4077" s="11"/>
      <c r="H4077" s="11"/>
    </row>
    <row r="4078" spans="1:8" x14ac:dyDescent="0.2">
      <c r="A4078" t="str">
        <f t="shared" si="64"/>
        <v>RHANNFOREST</v>
      </c>
      <c r="B4078" t="s">
        <v>158</v>
      </c>
      <c r="C4078" t="s">
        <v>11763</v>
      </c>
      <c r="D4078" t="s">
        <v>1805</v>
      </c>
      <c r="E4078" t="s">
        <v>1806</v>
      </c>
      <c r="F4078" t="s">
        <v>11778</v>
      </c>
      <c r="G4078" s="11"/>
      <c r="H4078" s="11"/>
    </row>
    <row r="4079" spans="1:8" x14ac:dyDescent="0.2">
      <c r="A4079" t="str">
        <f t="shared" ref="A4079:A4142" si="65">CONCATENATE(D4079,F4079)</f>
        <v>RHANNJOHN PROCTOR</v>
      </c>
      <c r="B4079" t="s">
        <v>158</v>
      </c>
      <c r="C4079" t="s">
        <v>11763</v>
      </c>
      <c r="D4079" t="s">
        <v>1805</v>
      </c>
      <c r="E4079" t="s">
        <v>1806</v>
      </c>
      <c r="F4079" t="s">
        <v>11779</v>
      </c>
      <c r="G4079" s="11"/>
      <c r="H4079" s="11"/>
    </row>
    <row r="4080" spans="1:8" x14ac:dyDescent="0.2">
      <c r="A4080" t="str">
        <f t="shared" si="65"/>
        <v>RHABLAlexander House</v>
      </c>
      <c r="B4080" t="s">
        <v>158</v>
      </c>
      <c r="C4080" t="s">
        <v>11763</v>
      </c>
      <c r="D4080" t="s">
        <v>1807</v>
      </c>
      <c r="E4080" t="s">
        <v>1808</v>
      </c>
      <c r="F4080" t="s">
        <v>11780</v>
      </c>
      <c r="G4080" s="11"/>
      <c r="H4080" s="11"/>
    </row>
    <row r="4081" spans="1:8" x14ac:dyDescent="0.2">
      <c r="A4081" t="str">
        <f t="shared" si="65"/>
        <v>RHABLBracken House</v>
      </c>
      <c r="B4081" t="s">
        <v>158</v>
      </c>
      <c r="C4081" t="s">
        <v>11763</v>
      </c>
      <c r="D4081" t="s">
        <v>1807</v>
      </c>
      <c r="E4081" t="s">
        <v>1808</v>
      </c>
      <c r="F4081" t="s">
        <v>11781</v>
      </c>
      <c r="G4081" s="11"/>
      <c r="H4081" s="11"/>
    </row>
    <row r="4082" spans="1:8" x14ac:dyDescent="0.2">
      <c r="A4082" t="str">
        <f t="shared" si="65"/>
        <v>RHABLChatsworth Ward</v>
      </c>
      <c r="B4082" t="s">
        <v>158</v>
      </c>
      <c r="C4082" t="s">
        <v>11763</v>
      </c>
      <c r="D4082" t="s">
        <v>1807</v>
      </c>
      <c r="E4082" t="s">
        <v>1808</v>
      </c>
      <c r="F4082" t="s">
        <v>11782</v>
      </c>
      <c r="G4082" s="11"/>
      <c r="H4082" s="11"/>
    </row>
    <row r="4083" spans="1:8" x14ac:dyDescent="0.2">
      <c r="A4083" t="str">
        <f t="shared" si="65"/>
        <v>RHABWAmber</v>
      </c>
      <c r="B4083" t="s">
        <v>158</v>
      </c>
      <c r="C4083" t="s">
        <v>11763</v>
      </c>
      <c r="D4083" t="s">
        <v>1813</v>
      </c>
      <c r="E4083" t="s">
        <v>1814</v>
      </c>
      <c r="F4083" t="s">
        <v>9282</v>
      </c>
      <c r="G4083" s="11"/>
      <c r="H4083" s="11"/>
    </row>
    <row r="4084" spans="1:8" x14ac:dyDescent="0.2">
      <c r="A4084" t="str">
        <f t="shared" si="65"/>
        <v>RHABWKingsley</v>
      </c>
      <c r="B4084" t="s">
        <v>158</v>
      </c>
      <c r="C4084" t="s">
        <v>11763</v>
      </c>
      <c r="D4084" t="s">
        <v>1813</v>
      </c>
      <c r="E4084" t="s">
        <v>1814</v>
      </c>
      <c r="F4084" t="s">
        <v>10060</v>
      </c>
      <c r="G4084" s="11"/>
      <c r="H4084" s="11"/>
    </row>
    <row r="4085" spans="1:8" x14ac:dyDescent="0.2">
      <c r="A4085" t="str">
        <f t="shared" si="65"/>
        <v>RHABWLucy Wade</v>
      </c>
      <c r="B4085" t="s">
        <v>158</v>
      </c>
      <c r="C4085" t="s">
        <v>11763</v>
      </c>
      <c r="D4085" t="s">
        <v>1813</v>
      </c>
      <c r="E4085" t="s">
        <v>1814</v>
      </c>
      <c r="F4085" t="s">
        <v>11784</v>
      </c>
      <c r="G4085" s="11"/>
      <c r="H4085" s="11"/>
    </row>
    <row r="4086" spans="1:8" x14ac:dyDescent="0.2">
      <c r="A4086" t="str">
        <f t="shared" si="65"/>
        <v>RHABWOrchid</v>
      </c>
      <c r="B4086" t="s">
        <v>158</v>
      </c>
      <c r="C4086" t="s">
        <v>11763</v>
      </c>
      <c r="D4086" t="s">
        <v>1813</v>
      </c>
      <c r="E4086" t="s">
        <v>1814</v>
      </c>
      <c r="F4086" t="s">
        <v>11785</v>
      </c>
      <c r="G4086" s="11"/>
      <c r="H4086" s="11"/>
    </row>
    <row r="4087" spans="1:8" x14ac:dyDescent="0.2">
      <c r="A4087" t="str">
        <f t="shared" si="65"/>
        <v>RHALBCHILDRENS DEVELOPMENT CENTRE</v>
      </c>
      <c r="B4087" t="s">
        <v>158</v>
      </c>
      <c r="C4087" t="s">
        <v>11763</v>
      </c>
      <c r="D4087" t="s">
        <v>1878</v>
      </c>
      <c r="E4087" t="s">
        <v>1879</v>
      </c>
      <c r="F4087" t="s">
        <v>11786</v>
      </c>
      <c r="G4087" s="11"/>
      <c r="H4087" s="11"/>
    </row>
    <row r="4088" spans="1:8" x14ac:dyDescent="0.2">
      <c r="A4088" t="str">
        <f t="shared" si="65"/>
        <v>RHA04Adwick Ward</v>
      </c>
      <c r="B4088" t="s">
        <v>158</v>
      </c>
      <c r="C4088" t="s">
        <v>11763</v>
      </c>
      <c r="D4088" t="s">
        <v>1890</v>
      </c>
      <c r="E4088" t="s">
        <v>1891</v>
      </c>
      <c r="F4088" t="s">
        <v>11787</v>
      </c>
      <c r="G4088" s="11"/>
      <c r="H4088" s="11"/>
    </row>
    <row r="4089" spans="1:8" x14ac:dyDescent="0.2">
      <c r="A4089" t="str">
        <f t="shared" si="65"/>
        <v>RHA04Aintree Ward</v>
      </c>
      <c r="B4089" t="s">
        <v>158</v>
      </c>
      <c r="C4089" t="s">
        <v>11763</v>
      </c>
      <c r="D4089" t="s">
        <v>1890</v>
      </c>
      <c r="E4089" t="s">
        <v>1891</v>
      </c>
      <c r="F4089" t="s">
        <v>11788</v>
      </c>
      <c r="G4089" s="11"/>
      <c r="H4089" s="11"/>
    </row>
    <row r="4090" spans="1:8" x14ac:dyDescent="0.2">
      <c r="A4090" t="str">
        <f t="shared" si="65"/>
        <v>RHA04Alford Ward</v>
      </c>
      <c r="B4090" t="s">
        <v>158</v>
      </c>
      <c r="C4090" t="s">
        <v>11763</v>
      </c>
      <c r="D4090" t="s">
        <v>1890</v>
      </c>
      <c r="E4090" t="s">
        <v>1891</v>
      </c>
      <c r="F4090" t="s">
        <v>11789</v>
      </c>
      <c r="G4090" s="11"/>
      <c r="H4090" s="11"/>
    </row>
    <row r="4091" spans="1:8" x14ac:dyDescent="0.2">
      <c r="A4091" t="str">
        <f t="shared" si="65"/>
        <v>RHA04Blake Ward</v>
      </c>
      <c r="B4091" t="s">
        <v>158</v>
      </c>
      <c r="C4091" t="s">
        <v>11763</v>
      </c>
      <c r="D4091" t="s">
        <v>1890</v>
      </c>
      <c r="E4091" t="s">
        <v>1891</v>
      </c>
      <c r="F4091" t="s">
        <v>10026</v>
      </c>
      <c r="G4091" s="11"/>
      <c r="H4091" s="11"/>
    </row>
    <row r="4092" spans="1:8" x14ac:dyDescent="0.2">
      <c r="A4092" t="str">
        <f t="shared" si="65"/>
        <v>RHA04Bonnard Ward</v>
      </c>
      <c r="B4092" t="s">
        <v>158</v>
      </c>
      <c r="C4092" t="s">
        <v>11763</v>
      </c>
      <c r="D4092" t="s">
        <v>1890</v>
      </c>
      <c r="E4092" t="s">
        <v>1891</v>
      </c>
      <c r="F4092" t="s">
        <v>11790</v>
      </c>
      <c r="G4092" s="11"/>
      <c r="H4092" s="11"/>
    </row>
    <row r="4093" spans="1:8" x14ac:dyDescent="0.2">
      <c r="A4093" t="str">
        <f t="shared" si="65"/>
        <v>RHA04Brecon Ward</v>
      </c>
      <c r="B4093" t="s">
        <v>158</v>
      </c>
      <c r="C4093" t="s">
        <v>11763</v>
      </c>
      <c r="D4093" t="s">
        <v>1890</v>
      </c>
      <c r="E4093" t="s">
        <v>1891</v>
      </c>
      <c r="F4093" t="s">
        <v>11791</v>
      </c>
      <c r="G4093" s="11"/>
      <c r="H4093" s="11"/>
    </row>
    <row r="4094" spans="1:8" x14ac:dyDescent="0.2">
      <c r="A4094" t="str">
        <f t="shared" si="65"/>
        <v>RHA04Burne Ward</v>
      </c>
      <c r="B4094" t="s">
        <v>158</v>
      </c>
      <c r="C4094" t="s">
        <v>11763</v>
      </c>
      <c r="D4094" t="s">
        <v>1890</v>
      </c>
      <c r="E4094" t="s">
        <v>1891</v>
      </c>
      <c r="F4094" t="s">
        <v>11792</v>
      </c>
      <c r="G4094" s="11"/>
      <c r="H4094" s="11"/>
    </row>
    <row r="4095" spans="1:8" x14ac:dyDescent="0.2">
      <c r="A4095" t="str">
        <f t="shared" si="65"/>
        <v>RHA04Canterbury Ward</v>
      </c>
      <c r="B4095" t="s">
        <v>158</v>
      </c>
      <c r="C4095" t="s">
        <v>11763</v>
      </c>
      <c r="D4095" t="s">
        <v>1890</v>
      </c>
      <c r="E4095" t="s">
        <v>1891</v>
      </c>
      <c r="F4095" t="s">
        <v>14609</v>
      </c>
      <c r="G4095" s="11"/>
      <c r="H4095" s="11"/>
    </row>
    <row r="4096" spans="1:8" x14ac:dyDescent="0.2">
      <c r="A4096" t="str">
        <f t="shared" si="65"/>
        <v>RHA04Carlisle Ward</v>
      </c>
      <c r="B4096" t="s">
        <v>158</v>
      </c>
      <c r="C4096" t="s">
        <v>11763</v>
      </c>
      <c r="D4096" t="s">
        <v>1890</v>
      </c>
      <c r="E4096" t="s">
        <v>1891</v>
      </c>
      <c r="F4096" t="s">
        <v>14611</v>
      </c>
      <c r="G4096" s="11"/>
      <c r="H4096" s="11"/>
    </row>
    <row r="4097" spans="1:8" x14ac:dyDescent="0.2">
      <c r="A4097" t="str">
        <f t="shared" si="65"/>
        <v>RHA04Cheltenham Ward</v>
      </c>
      <c r="B4097" t="s">
        <v>158</v>
      </c>
      <c r="C4097" t="s">
        <v>11763</v>
      </c>
      <c r="D4097" t="s">
        <v>1890</v>
      </c>
      <c r="E4097" t="s">
        <v>1891</v>
      </c>
      <c r="F4097" t="s">
        <v>14607</v>
      </c>
      <c r="G4097" s="11"/>
      <c r="H4097" s="11"/>
    </row>
    <row r="4098" spans="1:8" x14ac:dyDescent="0.2">
      <c r="A4098" t="str">
        <f t="shared" si="65"/>
        <v>RHA04Cheviot Ward</v>
      </c>
      <c r="B4098" t="s">
        <v>158</v>
      </c>
      <c r="C4098" t="s">
        <v>11763</v>
      </c>
      <c r="D4098" t="s">
        <v>1890</v>
      </c>
      <c r="E4098" t="s">
        <v>1891</v>
      </c>
      <c r="F4098" t="s">
        <v>11793</v>
      </c>
      <c r="G4098" s="11"/>
      <c r="H4098" s="11"/>
    </row>
    <row r="4099" spans="1:8" x14ac:dyDescent="0.2">
      <c r="A4099" t="str">
        <f t="shared" si="65"/>
        <v>RHA04Coral Ward</v>
      </c>
      <c r="B4099" t="s">
        <v>158</v>
      </c>
      <c r="C4099" t="s">
        <v>11763</v>
      </c>
      <c r="D4099" t="s">
        <v>1890</v>
      </c>
      <c r="E4099" t="s">
        <v>1891</v>
      </c>
      <c r="F4099" t="s">
        <v>9050</v>
      </c>
      <c r="G4099" s="11"/>
      <c r="H4099" s="11"/>
    </row>
    <row r="4100" spans="1:8" x14ac:dyDescent="0.2">
      <c r="A4100" t="str">
        <f t="shared" si="65"/>
        <v>RHA04Cotswold Ward</v>
      </c>
      <c r="B4100" t="s">
        <v>158</v>
      </c>
      <c r="C4100" t="s">
        <v>11763</v>
      </c>
      <c r="D4100" t="s">
        <v>1890</v>
      </c>
      <c r="E4100" t="s">
        <v>1891</v>
      </c>
      <c r="F4100" t="s">
        <v>11794</v>
      </c>
      <c r="G4100" s="11"/>
      <c r="H4100" s="11"/>
    </row>
    <row r="4101" spans="1:8" x14ac:dyDescent="0.2">
      <c r="A4101" t="str">
        <f t="shared" si="65"/>
        <v>RHA04Eden Ward</v>
      </c>
      <c r="B4101" t="s">
        <v>158</v>
      </c>
      <c r="C4101" t="s">
        <v>11763</v>
      </c>
      <c r="D4101" t="s">
        <v>1890</v>
      </c>
      <c r="E4101" t="s">
        <v>1891</v>
      </c>
      <c r="F4101" t="s">
        <v>12069</v>
      </c>
      <c r="G4101" s="11"/>
      <c r="H4101" s="11"/>
    </row>
    <row r="4102" spans="1:8" x14ac:dyDescent="0.2">
      <c r="A4102" t="str">
        <f t="shared" si="65"/>
        <v>RHA04Emerald Ward</v>
      </c>
      <c r="B4102" t="s">
        <v>158</v>
      </c>
      <c r="C4102" t="s">
        <v>11763</v>
      </c>
      <c r="D4102" t="s">
        <v>1890</v>
      </c>
      <c r="E4102" t="s">
        <v>1891</v>
      </c>
      <c r="F4102" t="s">
        <v>9051</v>
      </c>
      <c r="G4102" s="11"/>
      <c r="H4102" s="11"/>
    </row>
    <row r="4103" spans="1:8" x14ac:dyDescent="0.2">
      <c r="A4103" t="str">
        <f t="shared" si="65"/>
        <v>RHA04Evans Ward</v>
      </c>
      <c r="B4103" t="s">
        <v>158</v>
      </c>
      <c r="C4103" t="s">
        <v>11763</v>
      </c>
      <c r="D4103" t="s">
        <v>1890</v>
      </c>
      <c r="E4103" t="s">
        <v>1891</v>
      </c>
      <c r="F4103" t="s">
        <v>14610</v>
      </c>
      <c r="G4103" s="11"/>
      <c r="H4103" s="11"/>
    </row>
    <row r="4104" spans="1:8" x14ac:dyDescent="0.2">
      <c r="A4104" t="str">
        <f t="shared" si="65"/>
        <v>RHA04Grampian Ward</v>
      </c>
      <c r="B4104" t="s">
        <v>158</v>
      </c>
      <c r="C4104" t="s">
        <v>11763</v>
      </c>
      <c r="D4104" t="s">
        <v>1890</v>
      </c>
      <c r="E4104" t="s">
        <v>1891</v>
      </c>
      <c r="F4104" t="s">
        <v>11795</v>
      </c>
      <c r="G4104" s="11"/>
      <c r="H4104" s="11"/>
    </row>
    <row r="4105" spans="1:8" x14ac:dyDescent="0.2">
      <c r="A4105" t="str">
        <f t="shared" si="65"/>
        <v>RHA04Hambleton Ward</v>
      </c>
      <c r="B4105" t="s">
        <v>158</v>
      </c>
      <c r="C4105" t="s">
        <v>11763</v>
      </c>
      <c r="D4105" t="s">
        <v>1890</v>
      </c>
      <c r="E4105" t="s">
        <v>1891</v>
      </c>
      <c r="F4105" t="s">
        <v>11796</v>
      </c>
      <c r="G4105" s="11"/>
      <c r="H4105" s="11"/>
    </row>
    <row r="4106" spans="1:8" x14ac:dyDescent="0.2">
      <c r="A4106" t="str">
        <f t="shared" si="65"/>
        <v>RHA04Jade Ward</v>
      </c>
      <c r="B4106" t="s">
        <v>158</v>
      </c>
      <c r="C4106" t="s">
        <v>11763</v>
      </c>
      <c r="D4106" t="s">
        <v>1890</v>
      </c>
      <c r="E4106" t="s">
        <v>1891</v>
      </c>
      <c r="F4106" t="s">
        <v>9053</v>
      </c>
      <c r="G4106" s="11"/>
      <c r="H4106" s="11"/>
    </row>
    <row r="4107" spans="1:8" x14ac:dyDescent="0.2">
      <c r="A4107" t="str">
        <f t="shared" si="65"/>
        <v>RHA04Kempton Ward</v>
      </c>
      <c r="B4107" t="s">
        <v>158</v>
      </c>
      <c r="C4107" t="s">
        <v>11763</v>
      </c>
      <c r="D4107" t="s">
        <v>1890</v>
      </c>
      <c r="E4107" t="s">
        <v>1891</v>
      </c>
      <c r="F4107" t="s">
        <v>11797</v>
      </c>
      <c r="G4107" s="11"/>
      <c r="H4107" s="11"/>
    </row>
    <row r="4108" spans="1:8" x14ac:dyDescent="0.2">
      <c r="A4108" t="str">
        <f t="shared" si="65"/>
        <v>RHA04Malvern Ward</v>
      </c>
      <c r="B4108" t="s">
        <v>158</v>
      </c>
      <c r="C4108" t="s">
        <v>11763</v>
      </c>
      <c r="D4108" t="s">
        <v>1890</v>
      </c>
      <c r="E4108" t="s">
        <v>1891</v>
      </c>
      <c r="F4108" t="s">
        <v>11798</v>
      </c>
      <c r="G4108" s="11"/>
      <c r="H4108" s="11"/>
    </row>
    <row r="4109" spans="1:8" x14ac:dyDescent="0.2">
      <c r="A4109" t="str">
        <f t="shared" si="65"/>
        <v>RHA04Newmarket Ward</v>
      </c>
      <c r="B4109" t="s">
        <v>158</v>
      </c>
      <c r="C4109" t="s">
        <v>11763</v>
      </c>
      <c r="D4109" t="s">
        <v>1890</v>
      </c>
      <c r="E4109" t="s">
        <v>1891</v>
      </c>
      <c r="F4109" t="s">
        <v>14608</v>
      </c>
      <c r="G4109" s="11"/>
      <c r="H4109" s="11"/>
    </row>
    <row r="4110" spans="1:8" x14ac:dyDescent="0.2">
      <c r="A4110" t="str">
        <f t="shared" si="65"/>
        <v>RHA04Quantock Ward</v>
      </c>
      <c r="B4110" t="s">
        <v>158</v>
      </c>
      <c r="C4110" t="s">
        <v>11763</v>
      </c>
      <c r="D4110" t="s">
        <v>1890</v>
      </c>
      <c r="E4110" t="s">
        <v>1891</v>
      </c>
      <c r="F4110" t="s">
        <v>11799</v>
      </c>
      <c r="G4110" s="11"/>
      <c r="H4110" s="11"/>
    </row>
    <row r="4111" spans="1:8" x14ac:dyDescent="0.2">
      <c r="A4111" t="str">
        <f t="shared" si="65"/>
        <v>RHA04Ruby Ward</v>
      </c>
      <c r="B4111" t="s">
        <v>158</v>
      </c>
      <c r="C4111" t="s">
        <v>11763</v>
      </c>
      <c r="D4111" t="s">
        <v>1890</v>
      </c>
      <c r="E4111" t="s">
        <v>1891</v>
      </c>
      <c r="F4111" t="s">
        <v>9063</v>
      </c>
      <c r="G4111" s="11"/>
      <c r="H4111" s="11"/>
    </row>
    <row r="4112" spans="1:8" x14ac:dyDescent="0.2">
      <c r="A4112" t="str">
        <f t="shared" si="65"/>
        <v>RHA04Topaz Ward</v>
      </c>
      <c r="B4112" t="s">
        <v>158</v>
      </c>
      <c r="C4112" t="s">
        <v>11763</v>
      </c>
      <c r="D4112" t="s">
        <v>1890</v>
      </c>
      <c r="E4112" t="s">
        <v>1891</v>
      </c>
      <c r="F4112" t="s">
        <v>9058</v>
      </c>
      <c r="G4112" s="11"/>
      <c r="H4112" s="11"/>
    </row>
    <row r="4113" spans="1:8" x14ac:dyDescent="0.2">
      <c r="A4113" t="str">
        <f t="shared" si="65"/>
        <v>S4K5WBeech</v>
      </c>
      <c r="B4113" t="s">
        <v>158</v>
      </c>
      <c r="C4113" t="s">
        <v>11763</v>
      </c>
      <c r="D4113" t="s">
        <v>14618</v>
      </c>
      <c r="E4113" t="s">
        <v>14619</v>
      </c>
      <c r="F4113" t="s">
        <v>8455</v>
      </c>
      <c r="G4113" s="11"/>
      <c r="H4113" s="11"/>
    </row>
    <row r="4114" spans="1:8" x14ac:dyDescent="0.2">
      <c r="A4114" t="str">
        <f t="shared" si="65"/>
        <v>S4K5WCedar</v>
      </c>
      <c r="B4114" t="s">
        <v>158</v>
      </c>
      <c r="C4114" t="s">
        <v>11763</v>
      </c>
      <c r="D4114" t="s">
        <v>14618</v>
      </c>
      <c r="E4114" t="s">
        <v>14619</v>
      </c>
      <c r="F4114" t="s">
        <v>8393</v>
      </c>
      <c r="G4114" s="11"/>
      <c r="H4114" s="11"/>
    </row>
    <row r="4115" spans="1:8" x14ac:dyDescent="0.2">
      <c r="A4115" t="str">
        <f t="shared" si="65"/>
        <v>S4K5WElm</v>
      </c>
      <c r="B4115" t="s">
        <v>158</v>
      </c>
      <c r="C4115" t="s">
        <v>11763</v>
      </c>
      <c r="D4115" t="s">
        <v>14618</v>
      </c>
      <c r="E4115" t="s">
        <v>14619</v>
      </c>
      <c r="F4115" t="s">
        <v>12811</v>
      </c>
      <c r="G4115" s="11"/>
      <c r="H4115" s="11"/>
    </row>
    <row r="4116" spans="1:8" x14ac:dyDescent="0.2">
      <c r="A4116" t="str">
        <f t="shared" si="65"/>
        <v>S4K5WFir</v>
      </c>
      <c r="B4116" t="s">
        <v>158</v>
      </c>
      <c r="C4116" t="s">
        <v>11763</v>
      </c>
      <c r="D4116" t="s">
        <v>14618</v>
      </c>
      <c r="E4116" t="s">
        <v>14619</v>
      </c>
      <c r="F4116" t="s">
        <v>14620</v>
      </c>
      <c r="G4116" s="11"/>
      <c r="H4116" s="11"/>
    </row>
    <row r="4117" spans="1:8" x14ac:dyDescent="0.2">
      <c r="A4117" t="str">
        <f t="shared" si="65"/>
        <v>RHARXLodges</v>
      </c>
      <c r="B4117" t="s">
        <v>158</v>
      </c>
      <c r="C4117" t="s">
        <v>11763</v>
      </c>
      <c r="D4117" t="s">
        <v>1916</v>
      </c>
      <c r="E4117" t="s">
        <v>1917</v>
      </c>
      <c r="F4117" t="s">
        <v>11800</v>
      </c>
      <c r="G4117" s="11"/>
      <c r="H4117" s="11"/>
    </row>
    <row r="4118" spans="1:8" x14ac:dyDescent="0.2">
      <c r="A4118" t="str">
        <f t="shared" si="65"/>
        <v>RHANALister</v>
      </c>
      <c r="B4118" t="s">
        <v>158</v>
      </c>
      <c r="C4118" t="s">
        <v>11763</v>
      </c>
      <c r="D4118" t="s">
        <v>1928</v>
      </c>
      <c r="E4118" t="s">
        <v>1929</v>
      </c>
      <c r="F4118" t="s">
        <v>8633</v>
      </c>
      <c r="G4118" s="11"/>
      <c r="H4118" s="11"/>
    </row>
    <row r="4119" spans="1:8" x14ac:dyDescent="0.2">
      <c r="A4119" t="str">
        <f t="shared" si="65"/>
        <v>RHANAPorchester</v>
      </c>
      <c r="B4119" t="s">
        <v>158</v>
      </c>
      <c r="C4119" t="s">
        <v>11763</v>
      </c>
      <c r="D4119" t="s">
        <v>1928</v>
      </c>
      <c r="E4119" t="s">
        <v>1929</v>
      </c>
      <c r="F4119" t="s">
        <v>11801</v>
      </c>
      <c r="G4119" s="11"/>
      <c r="H4119" s="11"/>
    </row>
    <row r="4120" spans="1:8" x14ac:dyDescent="0.2">
      <c r="A4120" t="str">
        <f t="shared" si="65"/>
        <v>RHANAProspect House</v>
      </c>
      <c r="B4120" t="s">
        <v>158</v>
      </c>
      <c r="C4120" t="s">
        <v>11763</v>
      </c>
      <c r="D4120" t="s">
        <v>1928</v>
      </c>
      <c r="E4120" t="s">
        <v>1929</v>
      </c>
      <c r="F4120" t="s">
        <v>11802</v>
      </c>
      <c r="G4120" s="11"/>
      <c r="H4120" s="11"/>
    </row>
    <row r="4121" spans="1:8" x14ac:dyDescent="0.2">
      <c r="A4121" t="str">
        <f t="shared" si="65"/>
        <v>RHANASeacole</v>
      </c>
      <c r="B4121" t="s">
        <v>158</v>
      </c>
      <c r="C4121" t="s">
        <v>11763</v>
      </c>
      <c r="D4121" t="s">
        <v>1928</v>
      </c>
      <c r="E4121" t="s">
        <v>1929</v>
      </c>
      <c r="F4121" t="s">
        <v>11803</v>
      </c>
      <c r="G4121" s="11"/>
      <c r="H4121" s="11"/>
    </row>
    <row r="4122" spans="1:8" x14ac:dyDescent="0.2">
      <c r="A4122" t="str">
        <f t="shared" si="65"/>
        <v>RHANAThurland</v>
      </c>
      <c r="B4122" t="s">
        <v>158</v>
      </c>
      <c r="C4122" t="s">
        <v>11763</v>
      </c>
      <c r="D4122" t="s">
        <v>1928</v>
      </c>
      <c r="E4122" t="s">
        <v>1929</v>
      </c>
      <c r="F4122" t="s">
        <v>11804</v>
      </c>
      <c r="G4122" s="11"/>
      <c r="H4122" s="11"/>
    </row>
    <row r="4123" spans="1:8" x14ac:dyDescent="0.2">
      <c r="A4123" t="str">
        <f t="shared" si="65"/>
        <v>RHANATrent</v>
      </c>
      <c r="B4123" t="s">
        <v>158</v>
      </c>
      <c r="C4123" t="s">
        <v>11763</v>
      </c>
      <c r="D4123" t="s">
        <v>1928</v>
      </c>
      <c r="E4123" t="s">
        <v>1929</v>
      </c>
      <c r="F4123" t="s">
        <v>8703</v>
      </c>
      <c r="G4123" s="11"/>
      <c r="H4123" s="11"/>
    </row>
    <row r="4124" spans="1:8" x14ac:dyDescent="0.2">
      <c r="A4124" t="str">
        <f t="shared" si="65"/>
        <v>RHAN6106&amp;145 Thorneywood Mount</v>
      </c>
      <c r="B4124" t="s">
        <v>158</v>
      </c>
      <c r="C4124" t="s">
        <v>11763</v>
      </c>
      <c r="D4124" t="s">
        <v>1930</v>
      </c>
      <c r="E4124" t="s">
        <v>1931</v>
      </c>
      <c r="F4124" t="s">
        <v>11805</v>
      </c>
      <c r="G4124" s="11"/>
      <c r="H4124" s="11"/>
    </row>
    <row r="4125" spans="1:8" x14ac:dyDescent="0.2">
      <c r="A4125" t="str">
        <f t="shared" si="65"/>
        <v>RHARYAssessment</v>
      </c>
      <c r="B4125" t="s">
        <v>158</v>
      </c>
      <c r="C4125" t="s">
        <v>11763</v>
      </c>
      <c r="D4125" t="s">
        <v>1940</v>
      </c>
      <c r="E4125" t="s">
        <v>1941</v>
      </c>
      <c r="F4125" t="s">
        <v>11806</v>
      </c>
      <c r="G4125" s="11"/>
      <c r="H4125" s="11"/>
    </row>
    <row r="4126" spans="1:8" x14ac:dyDescent="0.2">
      <c r="A4126" t="str">
        <f t="shared" si="65"/>
        <v>RHARXAssessment</v>
      </c>
      <c r="B4126" t="s">
        <v>158</v>
      </c>
      <c r="C4126" t="s">
        <v>11763</v>
      </c>
      <c r="D4126" t="s">
        <v>1916</v>
      </c>
      <c r="E4126" t="s">
        <v>1941</v>
      </c>
      <c r="F4126" t="s">
        <v>11806</v>
      </c>
      <c r="G4126" s="11"/>
      <c r="H4126" s="11"/>
    </row>
    <row r="4127" spans="1:8" x14ac:dyDescent="0.2">
      <c r="A4127" t="str">
        <f t="shared" si="65"/>
        <v>RHARYConcare</v>
      </c>
      <c r="B4127" t="s">
        <v>158</v>
      </c>
      <c r="C4127" t="s">
        <v>11763</v>
      </c>
      <c r="D4127" t="s">
        <v>1940</v>
      </c>
      <c r="E4127" t="s">
        <v>1941</v>
      </c>
      <c r="F4127" t="s">
        <v>11807</v>
      </c>
      <c r="G4127" s="11"/>
      <c r="H4127" s="11"/>
    </row>
    <row r="4128" spans="1:8" x14ac:dyDescent="0.2">
      <c r="A4128" t="str">
        <f t="shared" si="65"/>
        <v>RHARXConcare</v>
      </c>
      <c r="B4128" t="s">
        <v>158</v>
      </c>
      <c r="C4128" t="s">
        <v>11763</v>
      </c>
      <c r="D4128" t="s">
        <v>1916</v>
      </c>
      <c r="E4128" t="s">
        <v>1941</v>
      </c>
      <c r="F4128" t="s">
        <v>11807</v>
      </c>
      <c r="G4128" s="11"/>
      <c r="H4128" s="11"/>
    </row>
    <row r="4129" spans="1:8" x14ac:dyDescent="0.2">
      <c r="A4129" t="str">
        <f t="shared" si="65"/>
        <v>RHARYRehab</v>
      </c>
      <c r="B4129" t="s">
        <v>158</v>
      </c>
      <c r="C4129" t="s">
        <v>11763</v>
      </c>
      <c r="D4129" t="s">
        <v>1940</v>
      </c>
      <c r="E4129" t="s">
        <v>1941</v>
      </c>
      <c r="F4129" t="s">
        <v>11808</v>
      </c>
      <c r="G4129" s="11"/>
      <c r="H4129" s="11"/>
    </row>
    <row r="4130" spans="1:8" x14ac:dyDescent="0.2">
      <c r="A4130" t="str">
        <f t="shared" si="65"/>
        <v>RHARXRehab</v>
      </c>
      <c r="B4130" t="s">
        <v>158</v>
      </c>
      <c r="C4130" t="s">
        <v>11763</v>
      </c>
      <c r="D4130" t="s">
        <v>1916</v>
      </c>
      <c r="E4130" t="s">
        <v>1941</v>
      </c>
      <c r="F4130" t="s">
        <v>11808</v>
      </c>
      <c r="G4130" s="11"/>
      <c r="H4130" s="11"/>
    </row>
    <row r="4131" spans="1:8" x14ac:dyDescent="0.2">
      <c r="A4131" t="str">
        <f t="shared" si="65"/>
        <v>RNUDQAbbey</v>
      </c>
      <c r="B4131" t="s">
        <v>159</v>
      </c>
      <c r="C4131" t="s">
        <v>11809</v>
      </c>
      <c r="D4131" t="s">
        <v>2609</v>
      </c>
      <c r="E4131" t="s">
        <v>2610</v>
      </c>
      <c r="F4131" t="s">
        <v>8757</v>
      </c>
      <c r="G4131" s="11"/>
      <c r="H4131" s="11"/>
    </row>
    <row r="4132" spans="1:8" x14ac:dyDescent="0.2">
      <c r="A4132" t="str">
        <f t="shared" si="65"/>
        <v>RNUDQOSRU</v>
      </c>
      <c r="B4132" t="s">
        <v>159</v>
      </c>
      <c r="C4132" t="s">
        <v>11809</v>
      </c>
      <c r="D4132" t="s">
        <v>2609</v>
      </c>
      <c r="E4132" t="s">
        <v>2610</v>
      </c>
      <c r="F4132" t="s">
        <v>11811</v>
      </c>
      <c r="G4132" s="11"/>
      <c r="H4132" s="11"/>
    </row>
    <row r="4133" spans="1:8" x14ac:dyDescent="0.2">
      <c r="A4133" t="str">
        <f t="shared" si="65"/>
        <v>RNUCEBicester</v>
      </c>
      <c r="B4133" t="s">
        <v>159</v>
      </c>
      <c r="C4133" t="s">
        <v>11809</v>
      </c>
      <c r="D4133" t="s">
        <v>2611</v>
      </c>
      <c r="E4133" t="s">
        <v>2612</v>
      </c>
      <c r="F4133" t="s">
        <v>11812</v>
      </c>
      <c r="G4133" s="11"/>
      <c r="H4133" s="11"/>
    </row>
    <row r="4134" spans="1:8" x14ac:dyDescent="0.2">
      <c r="A4134" t="str">
        <f t="shared" si="65"/>
        <v>RNUCKDidcot</v>
      </c>
      <c r="B4134" t="s">
        <v>159</v>
      </c>
      <c r="C4134" t="s">
        <v>11809</v>
      </c>
      <c r="D4134" t="s">
        <v>2613</v>
      </c>
      <c r="E4134" t="s">
        <v>2614</v>
      </c>
      <c r="F4134" t="s">
        <v>11813</v>
      </c>
      <c r="G4134" s="11"/>
      <c r="H4134" s="11"/>
    </row>
    <row r="4135" spans="1:8" x14ac:dyDescent="0.2">
      <c r="A4135" t="str">
        <f t="shared" si="65"/>
        <v>RNU30Ashurst</v>
      </c>
      <c r="B4135" t="s">
        <v>159</v>
      </c>
      <c r="C4135" t="s">
        <v>11809</v>
      </c>
      <c r="D4135" t="s">
        <v>2615</v>
      </c>
      <c r="E4135" t="s">
        <v>2616</v>
      </c>
      <c r="F4135" t="s">
        <v>11814</v>
      </c>
      <c r="G4135" s="11"/>
      <c r="H4135" s="11"/>
    </row>
    <row r="4136" spans="1:8" x14ac:dyDescent="0.2">
      <c r="A4136" t="str">
        <f t="shared" si="65"/>
        <v>RNU30Evenlode</v>
      </c>
      <c r="B4136" t="s">
        <v>159</v>
      </c>
      <c r="C4136" t="s">
        <v>11809</v>
      </c>
      <c r="D4136" t="s">
        <v>2615</v>
      </c>
      <c r="E4136" t="s">
        <v>2616</v>
      </c>
      <c r="F4136" t="s">
        <v>11815</v>
      </c>
      <c r="G4136" s="11"/>
      <c r="H4136" s="11"/>
    </row>
    <row r="4137" spans="1:8" x14ac:dyDescent="0.2">
      <c r="A4137" t="str">
        <f t="shared" si="65"/>
        <v>RNU30Glyme</v>
      </c>
      <c r="B4137" t="s">
        <v>159</v>
      </c>
      <c r="C4137" t="s">
        <v>11809</v>
      </c>
      <c r="D4137" t="s">
        <v>2615</v>
      </c>
      <c r="E4137" t="s">
        <v>2616</v>
      </c>
      <c r="F4137" t="s">
        <v>11816</v>
      </c>
      <c r="G4137" s="11"/>
      <c r="H4137" s="11"/>
    </row>
    <row r="4138" spans="1:8" x14ac:dyDescent="0.2">
      <c r="A4138" t="str">
        <f t="shared" si="65"/>
        <v>RNU30Kennet</v>
      </c>
      <c r="B4138" t="s">
        <v>159</v>
      </c>
      <c r="C4138" t="s">
        <v>11809</v>
      </c>
      <c r="D4138" t="s">
        <v>2615</v>
      </c>
      <c r="E4138" t="s">
        <v>2616</v>
      </c>
      <c r="F4138" t="s">
        <v>10622</v>
      </c>
      <c r="G4138" s="11"/>
      <c r="H4138" s="11"/>
    </row>
    <row r="4139" spans="1:8" x14ac:dyDescent="0.2">
      <c r="A4139" t="str">
        <f t="shared" si="65"/>
        <v>RNU30Kestrel</v>
      </c>
      <c r="B4139" t="s">
        <v>159</v>
      </c>
      <c r="C4139" t="s">
        <v>11809</v>
      </c>
      <c r="D4139" t="s">
        <v>2615</v>
      </c>
      <c r="E4139" t="s">
        <v>2616</v>
      </c>
      <c r="F4139" t="s">
        <v>11817</v>
      </c>
      <c r="G4139" s="11"/>
      <c r="H4139" s="11"/>
    </row>
    <row r="4140" spans="1:8" x14ac:dyDescent="0.2">
      <c r="A4140" t="str">
        <f t="shared" si="65"/>
        <v>RNU30Kingfisher</v>
      </c>
      <c r="B4140" t="s">
        <v>159</v>
      </c>
      <c r="C4140" t="s">
        <v>11809</v>
      </c>
      <c r="D4140" t="s">
        <v>2615</v>
      </c>
      <c r="E4140" t="s">
        <v>2616</v>
      </c>
      <c r="F4140" t="s">
        <v>8400</v>
      </c>
      <c r="G4140" s="11"/>
      <c r="H4140" s="11"/>
    </row>
    <row r="4141" spans="1:8" x14ac:dyDescent="0.2">
      <c r="A4141" t="str">
        <f t="shared" si="65"/>
        <v>RNU30Lambourne</v>
      </c>
      <c r="B4141" t="s">
        <v>159</v>
      </c>
      <c r="C4141" t="s">
        <v>11809</v>
      </c>
      <c r="D4141" t="s">
        <v>2615</v>
      </c>
      <c r="E4141" t="s">
        <v>2616</v>
      </c>
      <c r="F4141" t="s">
        <v>11818</v>
      </c>
      <c r="G4141" s="11"/>
      <c r="H4141" s="11"/>
    </row>
    <row r="4142" spans="1:8" x14ac:dyDescent="0.2">
      <c r="A4142" t="str">
        <f t="shared" si="65"/>
        <v>RNU30Phoenix</v>
      </c>
      <c r="B4142" t="s">
        <v>159</v>
      </c>
      <c r="C4142" t="s">
        <v>11809</v>
      </c>
      <c r="D4142" t="s">
        <v>2615</v>
      </c>
      <c r="E4142" t="s">
        <v>2616</v>
      </c>
      <c r="F4142" t="s">
        <v>9042</v>
      </c>
      <c r="G4142" s="11"/>
      <c r="H4142" s="11"/>
    </row>
    <row r="4143" spans="1:8" x14ac:dyDescent="0.2">
      <c r="A4143" t="str">
        <f t="shared" ref="A4143:A4206" si="66">CONCATENATE(D4143,F4143)</f>
        <v>RNU30Wenric</v>
      </c>
      <c r="B4143" t="s">
        <v>159</v>
      </c>
      <c r="C4143" t="s">
        <v>11809</v>
      </c>
      <c r="D4143" t="s">
        <v>2615</v>
      </c>
      <c r="E4143" t="s">
        <v>2616</v>
      </c>
      <c r="F4143" t="s">
        <v>11819</v>
      </c>
      <c r="G4143" s="11"/>
      <c r="H4143" s="11"/>
    </row>
    <row r="4144" spans="1:8" x14ac:dyDescent="0.2">
      <c r="A4144" t="str">
        <f t="shared" si="66"/>
        <v>RNU92Chaffron</v>
      </c>
      <c r="B4144" t="s">
        <v>159</v>
      </c>
      <c r="C4144" t="s">
        <v>11809</v>
      </c>
      <c r="D4144" t="s">
        <v>2617</v>
      </c>
      <c r="E4144" t="s">
        <v>2618</v>
      </c>
      <c r="F4144" t="s">
        <v>11820</v>
      </c>
      <c r="G4144" s="11"/>
      <c r="H4144" s="11"/>
    </row>
    <row r="4145" spans="1:8" x14ac:dyDescent="0.2">
      <c r="A4145" t="str">
        <f t="shared" si="66"/>
        <v>RNU92Watling</v>
      </c>
      <c r="B4145" t="s">
        <v>159</v>
      </c>
      <c r="C4145" t="s">
        <v>11809</v>
      </c>
      <c r="D4145" t="s">
        <v>2617</v>
      </c>
      <c r="E4145" t="s">
        <v>2618</v>
      </c>
      <c r="F4145" t="s">
        <v>11821</v>
      </c>
      <c r="G4145" s="11"/>
      <c r="H4145" s="11"/>
    </row>
    <row r="4146" spans="1:8" x14ac:dyDescent="0.2">
      <c r="A4146" t="str">
        <f t="shared" si="66"/>
        <v>RNUAMCotswold House Marlborough</v>
      </c>
      <c r="B4146" t="s">
        <v>159</v>
      </c>
      <c r="C4146" t="s">
        <v>11809</v>
      </c>
      <c r="D4146" t="s">
        <v>2619</v>
      </c>
      <c r="E4146" t="s">
        <v>2461</v>
      </c>
      <c r="F4146" t="s">
        <v>11822</v>
      </c>
      <c r="G4146" s="11"/>
      <c r="H4146" s="11"/>
    </row>
    <row r="4147" spans="1:8" x14ac:dyDescent="0.2">
      <c r="A4147" t="str">
        <f t="shared" si="66"/>
        <v>RNUALMarlborough House</v>
      </c>
      <c r="B4147" t="s">
        <v>159</v>
      </c>
      <c r="C4147" t="s">
        <v>11809</v>
      </c>
      <c r="D4147" t="s">
        <v>2620</v>
      </c>
      <c r="E4147" t="s">
        <v>2621</v>
      </c>
      <c r="F4147" t="s">
        <v>11823</v>
      </c>
      <c r="G4147" s="11"/>
      <c r="H4147" s="11"/>
    </row>
    <row r="4148" spans="1:8" x14ac:dyDescent="0.2">
      <c r="A4148" t="str">
        <f t="shared" si="66"/>
        <v>RNU75Cherwell</v>
      </c>
      <c r="B4148" t="s">
        <v>159</v>
      </c>
      <c r="C4148" t="s">
        <v>11809</v>
      </c>
      <c r="D4148" t="s">
        <v>2622</v>
      </c>
      <c r="E4148" t="s">
        <v>2623</v>
      </c>
      <c r="F4148" t="s">
        <v>11824</v>
      </c>
      <c r="G4148" s="11"/>
      <c r="H4148" s="11"/>
    </row>
    <row r="4149" spans="1:8" x14ac:dyDescent="0.2">
      <c r="A4149" t="str">
        <f t="shared" si="66"/>
        <v>RNU75City Hospital</v>
      </c>
      <c r="B4149" t="s">
        <v>159</v>
      </c>
      <c r="C4149" t="s">
        <v>11809</v>
      </c>
      <c r="D4149" t="s">
        <v>2622</v>
      </c>
      <c r="E4149" t="s">
        <v>2623</v>
      </c>
      <c r="F4149" t="s">
        <v>11825</v>
      </c>
      <c r="G4149" s="11"/>
      <c r="H4149" s="11"/>
    </row>
    <row r="4150" spans="1:8" x14ac:dyDescent="0.2">
      <c r="A4150" t="str">
        <f t="shared" si="66"/>
        <v>RNU75Sandford</v>
      </c>
      <c r="B4150" t="s">
        <v>159</v>
      </c>
      <c r="C4150" t="s">
        <v>11809</v>
      </c>
      <c r="D4150" t="s">
        <v>2622</v>
      </c>
      <c r="E4150" t="s">
        <v>2623</v>
      </c>
      <c r="F4150" t="s">
        <v>11827</v>
      </c>
      <c r="G4150" s="11"/>
      <c r="H4150" s="11"/>
    </row>
    <row r="4151" spans="1:8" x14ac:dyDescent="0.2">
      <c r="A4151" t="str">
        <f t="shared" si="66"/>
        <v>RNUDJWallingford</v>
      </c>
      <c r="B4151" t="s">
        <v>159</v>
      </c>
      <c r="C4151" t="s">
        <v>11809</v>
      </c>
      <c r="D4151" t="s">
        <v>2624</v>
      </c>
      <c r="E4151" t="s">
        <v>2016</v>
      </c>
      <c r="F4151" t="s">
        <v>11828</v>
      </c>
      <c r="G4151" s="11"/>
      <c r="H4151" s="11"/>
    </row>
    <row r="4152" spans="1:8" x14ac:dyDescent="0.2">
      <c r="A4152" t="str">
        <f t="shared" si="66"/>
        <v>RNU33Allen</v>
      </c>
      <c r="B4152" t="s">
        <v>159</v>
      </c>
      <c r="C4152" t="s">
        <v>11809</v>
      </c>
      <c r="D4152" t="s">
        <v>2625</v>
      </c>
      <c r="E4152" t="s">
        <v>2626</v>
      </c>
      <c r="F4152" t="s">
        <v>11829</v>
      </c>
      <c r="G4152" s="11"/>
      <c r="H4152" s="11"/>
    </row>
    <row r="4153" spans="1:8" x14ac:dyDescent="0.2">
      <c r="A4153" t="str">
        <f t="shared" si="66"/>
        <v>RNU33Cotswold House Oxford</v>
      </c>
      <c r="B4153" t="s">
        <v>159</v>
      </c>
      <c r="C4153" t="s">
        <v>11809</v>
      </c>
      <c r="D4153" t="s">
        <v>2625</v>
      </c>
      <c r="E4153" t="s">
        <v>2626</v>
      </c>
      <c r="F4153" t="s">
        <v>11830</v>
      </c>
      <c r="G4153" s="11"/>
      <c r="H4153" s="11"/>
    </row>
    <row r="4154" spans="1:8" x14ac:dyDescent="0.2">
      <c r="A4154" t="str">
        <f t="shared" si="66"/>
        <v>RNU33Highfield</v>
      </c>
      <c r="B4154" t="s">
        <v>159</v>
      </c>
      <c r="C4154" t="s">
        <v>11809</v>
      </c>
      <c r="D4154" t="s">
        <v>2625</v>
      </c>
      <c r="E4154" t="s">
        <v>2626</v>
      </c>
      <c r="F4154" t="s">
        <v>11831</v>
      </c>
      <c r="G4154" s="11"/>
      <c r="H4154" s="11"/>
    </row>
    <row r="4155" spans="1:8" x14ac:dyDescent="0.2">
      <c r="A4155" t="str">
        <f t="shared" si="66"/>
        <v>RNU33Vaughan Thomas</v>
      </c>
      <c r="B4155" t="s">
        <v>159</v>
      </c>
      <c r="C4155" t="s">
        <v>11809</v>
      </c>
      <c r="D4155" t="s">
        <v>2625</v>
      </c>
      <c r="E4155" t="s">
        <v>2626</v>
      </c>
      <c r="F4155" t="s">
        <v>11832</v>
      </c>
      <c r="G4155" s="11"/>
      <c r="H4155" s="11"/>
    </row>
    <row r="4156" spans="1:8" x14ac:dyDescent="0.2">
      <c r="A4156" t="str">
        <f t="shared" si="66"/>
        <v>RNU33Wintle</v>
      </c>
      <c r="B4156" t="s">
        <v>159</v>
      </c>
      <c r="C4156" t="s">
        <v>11809</v>
      </c>
      <c r="D4156" t="s">
        <v>2625</v>
      </c>
      <c r="E4156" t="s">
        <v>2626</v>
      </c>
      <c r="F4156" t="s">
        <v>11833</v>
      </c>
      <c r="G4156" s="11"/>
      <c r="H4156" s="11"/>
    </row>
    <row r="4157" spans="1:8" x14ac:dyDescent="0.2">
      <c r="A4157" t="str">
        <f t="shared" si="66"/>
        <v>RNUGPAmber</v>
      </c>
      <c r="B4157" t="s">
        <v>159</v>
      </c>
      <c r="C4157" t="s">
        <v>11809</v>
      </c>
      <c r="D4157" t="s">
        <v>2627</v>
      </c>
      <c r="E4157" t="s">
        <v>2628</v>
      </c>
      <c r="F4157" t="s">
        <v>9282</v>
      </c>
      <c r="G4157" s="11"/>
      <c r="H4157" s="11"/>
    </row>
    <row r="4158" spans="1:8" x14ac:dyDescent="0.2">
      <c r="A4158" t="str">
        <f t="shared" si="66"/>
        <v>RNUGPOpal</v>
      </c>
      <c r="B4158" t="s">
        <v>159</v>
      </c>
      <c r="C4158" t="s">
        <v>11809</v>
      </c>
      <c r="D4158" t="s">
        <v>2627</v>
      </c>
      <c r="E4158" t="s">
        <v>2628</v>
      </c>
      <c r="F4158" t="s">
        <v>11834</v>
      </c>
      <c r="G4158" s="11"/>
      <c r="H4158" s="11"/>
    </row>
    <row r="4159" spans="1:8" x14ac:dyDescent="0.2">
      <c r="A4159" t="str">
        <f t="shared" si="66"/>
        <v>RNUGPRuby</v>
      </c>
      <c r="B4159" t="s">
        <v>159</v>
      </c>
      <c r="C4159" t="s">
        <v>11809</v>
      </c>
      <c r="D4159" t="s">
        <v>2627</v>
      </c>
      <c r="E4159" t="s">
        <v>2628</v>
      </c>
      <c r="F4159" t="s">
        <v>9842</v>
      </c>
      <c r="G4159" s="11"/>
      <c r="H4159" s="11"/>
    </row>
    <row r="4160" spans="1:8" x14ac:dyDescent="0.2">
      <c r="A4160" t="str">
        <f t="shared" si="66"/>
        <v>RNUGPSapphire</v>
      </c>
      <c r="B4160" t="s">
        <v>159</v>
      </c>
      <c r="C4160" t="s">
        <v>11809</v>
      </c>
      <c r="D4160" t="s">
        <v>2627</v>
      </c>
      <c r="E4160" t="s">
        <v>2628</v>
      </c>
      <c r="F4160" t="s">
        <v>11113</v>
      </c>
      <c r="G4160" s="11"/>
      <c r="H4160" s="11"/>
    </row>
    <row r="4161" spans="1:8" x14ac:dyDescent="0.2">
      <c r="A4161" t="str">
        <f t="shared" si="66"/>
        <v>RNUGPWoodlands</v>
      </c>
      <c r="B4161" t="s">
        <v>159</v>
      </c>
      <c r="C4161" t="s">
        <v>11809</v>
      </c>
      <c r="D4161" t="s">
        <v>2627</v>
      </c>
      <c r="E4161" t="s">
        <v>2628</v>
      </c>
      <c r="F4161" t="s">
        <v>10165</v>
      </c>
      <c r="G4161" s="11"/>
      <c r="H4161" s="11"/>
    </row>
    <row r="4162" spans="1:8" x14ac:dyDescent="0.2">
      <c r="A4162" t="str">
        <f t="shared" si="66"/>
        <v>RNUDMLinfoot</v>
      </c>
      <c r="B4162" t="s">
        <v>159</v>
      </c>
      <c r="C4162" t="s">
        <v>11809</v>
      </c>
      <c r="D4162" t="s">
        <v>2629</v>
      </c>
      <c r="E4162" t="s">
        <v>2630</v>
      </c>
      <c r="F4162" t="s">
        <v>11835</v>
      </c>
      <c r="G4162" s="11"/>
      <c r="H4162" s="11"/>
    </row>
    <row r="4163" spans="1:8" x14ac:dyDescent="0.2">
      <c r="A4163" t="str">
        <f t="shared" si="66"/>
        <v>RNUDMWenrisc</v>
      </c>
      <c r="B4163" t="s">
        <v>159</v>
      </c>
      <c r="C4163" t="s">
        <v>11809</v>
      </c>
      <c r="D4163" t="s">
        <v>2629</v>
      </c>
      <c r="E4163" t="s">
        <v>2630</v>
      </c>
      <c r="F4163" t="s">
        <v>11836</v>
      </c>
      <c r="G4163" s="11"/>
      <c r="H4163" s="11"/>
    </row>
    <row r="4164" spans="1:8" x14ac:dyDescent="0.2">
      <c r="A4164" t="str">
        <f t="shared" si="66"/>
        <v>RTH02C-WD Blenheim</v>
      </c>
      <c r="B4164" t="s">
        <v>160</v>
      </c>
      <c r="C4164" t="s">
        <v>11837</v>
      </c>
      <c r="D4164" t="s">
        <v>4045</v>
      </c>
      <c r="E4164" t="s">
        <v>11838</v>
      </c>
      <c r="F4164" t="s">
        <v>11839</v>
      </c>
      <c r="G4164" s="11"/>
      <c r="H4164" s="11"/>
    </row>
    <row r="4165" spans="1:8" x14ac:dyDescent="0.2">
      <c r="A4165" t="str">
        <f t="shared" si="66"/>
        <v>RTH02C-WD Haem</v>
      </c>
      <c r="B4165" t="s">
        <v>160</v>
      </c>
      <c r="C4165" t="s">
        <v>11837</v>
      </c>
      <c r="D4165" t="s">
        <v>4045</v>
      </c>
      <c r="E4165" t="s">
        <v>11838</v>
      </c>
      <c r="F4165" t="s">
        <v>11840</v>
      </c>
      <c r="G4165" s="11"/>
      <c r="H4165" s="11"/>
    </row>
    <row r="4166" spans="1:8" x14ac:dyDescent="0.2">
      <c r="A4166" t="str">
        <f t="shared" si="66"/>
        <v>RTH02C-WD OCJAW</v>
      </c>
      <c r="B4166" t="s">
        <v>160</v>
      </c>
      <c r="C4166" t="s">
        <v>11837</v>
      </c>
      <c r="D4166" t="s">
        <v>4045</v>
      </c>
      <c r="E4166" t="s">
        <v>11838</v>
      </c>
      <c r="F4166" t="s">
        <v>11841</v>
      </c>
      <c r="G4166" s="11"/>
      <c r="H4166" s="11"/>
    </row>
    <row r="4167" spans="1:8" x14ac:dyDescent="0.2">
      <c r="A4167" t="str">
        <f t="shared" si="66"/>
        <v>RTH02C-WD Oncology</v>
      </c>
      <c r="B4167" t="s">
        <v>160</v>
      </c>
      <c r="C4167" t="s">
        <v>11837</v>
      </c>
      <c r="D4167" t="s">
        <v>4045</v>
      </c>
      <c r="E4167" t="s">
        <v>11838</v>
      </c>
      <c r="F4167" t="s">
        <v>11842</v>
      </c>
      <c r="G4167" s="11"/>
      <c r="H4167" s="11"/>
    </row>
    <row r="4168" spans="1:8" x14ac:dyDescent="0.2">
      <c r="A4168" t="str">
        <f t="shared" si="66"/>
        <v>RTH02C-WD Renal</v>
      </c>
      <c r="B4168" t="s">
        <v>160</v>
      </c>
      <c r="C4168" t="s">
        <v>11837</v>
      </c>
      <c r="D4168" t="s">
        <v>4045</v>
      </c>
      <c r="E4168" t="s">
        <v>11838</v>
      </c>
      <c r="F4168" t="s">
        <v>11843</v>
      </c>
      <c r="G4168" s="11"/>
      <c r="H4168" s="11"/>
    </row>
    <row r="4169" spans="1:8" x14ac:dyDescent="0.2">
      <c r="A4169" t="str">
        <f t="shared" si="66"/>
        <v>RTH02C-WD Sobell</v>
      </c>
      <c r="B4169" t="s">
        <v>160</v>
      </c>
      <c r="C4169" t="s">
        <v>11837</v>
      </c>
      <c r="D4169" t="s">
        <v>4045</v>
      </c>
      <c r="E4169" t="s">
        <v>11838</v>
      </c>
      <c r="F4169" t="s">
        <v>11844</v>
      </c>
      <c r="G4169" s="11"/>
      <c r="H4169" s="11"/>
    </row>
    <row r="4170" spans="1:8" x14ac:dyDescent="0.2">
      <c r="A4170" t="str">
        <f t="shared" si="66"/>
        <v>RTH02C-WD Upper GI</v>
      </c>
      <c r="B4170" t="s">
        <v>160</v>
      </c>
      <c r="C4170" t="s">
        <v>11837</v>
      </c>
      <c r="D4170" t="s">
        <v>4045</v>
      </c>
      <c r="E4170" t="s">
        <v>11838</v>
      </c>
      <c r="F4170" t="s">
        <v>11845</v>
      </c>
      <c r="G4170" s="11"/>
      <c r="H4170" s="11"/>
    </row>
    <row r="4171" spans="1:8" x14ac:dyDescent="0.2">
      <c r="A4171" t="str">
        <f t="shared" si="66"/>
        <v>RTH02C-WD Urology</v>
      </c>
      <c r="B4171" t="s">
        <v>160</v>
      </c>
      <c r="C4171" t="s">
        <v>11837</v>
      </c>
      <c r="D4171" t="s">
        <v>4045</v>
      </c>
      <c r="E4171" t="s">
        <v>11838</v>
      </c>
      <c r="F4171" t="s">
        <v>11846</v>
      </c>
      <c r="G4171" s="11"/>
      <c r="H4171" s="11"/>
    </row>
    <row r="4172" spans="1:8" x14ac:dyDescent="0.2">
      <c r="A4172" t="str">
        <f t="shared" si="66"/>
        <v>RTH02C-WD Wytham</v>
      </c>
      <c r="B4172" t="s">
        <v>160</v>
      </c>
      <c r="C4172" t="s">
        <v>11837</v>
      </c>
      <c r="D4172" t="s">
        <v>4045</v>
      </c>
      <c r="E4172" t="s">
        <v>11838</v>
      </c>
      <c r="F4172" t="s">
        <v>11847</v>
      </c>
      <c r="G4172" s="11"/>
      <c r="H4172" s="11"/>
    </row>
    <row r="4173" spans="1:8" x14ac:dyDescent="0.2">
      <c r="A4173" t="str">
        <f t="shared" si="66"/>
        <v>RTH05H-WD Childrens</v>
      </c>
      <c r="B4173" t="s">
        <v>160</v>
      </c>
      <c r="C4173" t="s">
        <v>11837</v>
      </c>
      <c r="D4173" t="s">
        <v>4055</v>
      </c>
      <c r="E4173" t="s">
        <v>11848</v>
      </c>
      <c r="F4173" t="s">
        <v>11849</v>
      </c>
      <c r="G4173" s="11"/>
      <c r="H4173" s="11"/>
    </row>
    <row r="4174" spans="1:8" x14ac:dyDescent="0.2">
      <c r="A4174" t="str">
        <f t="shared" si="66"/>
        <v>RTH05H-WD Crit Care</v>
      </c>
      <c r="B4174" t="s">
        <v>160</v>
      </c>
      <c r="C4174" t="s">
        <v>11837</v>
      </c>
      <c r="D4174" t="s">
        <v>4055</v>
      </c>
      <c r="E4174" t="s">
        <v>11848</v>
      </c>
      <c r="F4174" t="s">
        <v>11850</v>
      </c>
      <c r="G4174" s="11"/>
      <c r="H4174" s="11"/>
    </row>
    <row r="4175" spans="1:8" x14ac:dyDescent="0.2">
      <c r="A4175" t="str">
        <f t="shared" si="66"/>
        <v>RTH05H-WD Juniper</v>
      </c>
      <c r="B4175" t="s">
        <v>160</v>
      </c>
      <c r="C4175" t="s">
        <v>11837</v>
      </c>
      <c r="D4175" t="s">
        <v>4055</v>
      </c>
      <c r="E4175" t="s">
        <v>11848</v>
      </c>
      <c r="F4175" t="s">
        <v>11851</v>
      </c>
      <c r="G4175" s="11"/>
      <c r="H4175" s="11"/>
    </row>
    <row r="4176" spans="1:8" x14ac:dyDescent="0.2">
      <c r="A4176" t="str">
        <f t="shared" si="66"/>
        <v>RTH05H-WD Laburnum</v>
      </c>
      <c r="B4176" t="s">
        <v>160</v>
      </c>
      <c r="C4176" t="s">
        <v>11837</v>
      </c>
      <c r="D4176" t="s">
        <v>4055</v>
      </c>
      <c r="E4176" t="s">
        <v>11848</v>
      </c>
      <c r="F4176" t="s">
        <v>11852</v>
      </c>
      <c r="G4176" s="11"/>
      <c r="H4176" s="11"/>
    </row>
    <row r="4177" spans="1:8" x14ac:dyDescent="0.2">
      <c r="A4177" t="str">
        <f t="shared" si="66"/>
        <v>RTH05H-WD Trauma</v>
      </c>
      <c r="B4177" t="s">
        <v>160</v>
      </c>
      <c r="C4177" t="s">
        <v>11837</v>
      </c>
      <c r="D4177" t="s">
        <v>4055</v>
      </c>
      <c r="E4177" t="s">
        <v>11848</v>
      </c>
      <c r="F4177" t="s">
        <v>11853</v>
      </c>
      <c r="G4177" s="11"/>
      <c r="H4177" s="11"/>
    </row>
    <row r="4178" spans="1:8" x14ac:dyDescent="0.2">
      <c r="A4178" t="str">
        <f t="shared" si="66"/>
        <v>RTH08J-WD 5A</v>
      </c>
      <c r="B4178" t="s">
        <v>160</v>
      </c>
      <c r="C4178" t="s">
        <v>11837</v>
      </c>
      <c r="D4178" t="s">
        <v>4057</v>
      </c>
      <c r="E4178" t="s">
        <v>11854</v>
      </c>
      <c r="F4178" t="s">
        <v>11855</v>
      </c>
      <c r="G4178" s="11"/>
      <c r="H4178" s="11"/>
    </row>
    <row r="4179" spans="1:8" x14ac:dyDescent="0.2">
      <c r="A4179" t="str">
        <f t="shared" si="66"/>
        <v>RTH08J-WD 5F</v>
      </c>
      <c r="B4179" t="s">
        <v>160</v>
      </c>
      <c r="C4179" t="s">
        <v>11837</v>
      </c>
      <c r="D4179" t="s">
        <v>4057</v>
      </c>
      <c r="E4179" t="s">
        <v>11854</v>
      </c>
      <c r="F4179" t="s">
        <v>11856</v>
      </c>
      <c r="G4179" s="11"/>
      <c r="H4179" s="11"/>
    </row>
    <row r="4180" spans="1:8" x14ac:dyDescent="0.2">
      <c r="A4180" t="str">
        <f t="shared" si="66"/>
        <v>RTH08J-WD 6A</v>
      </c>
      <c r="B4180" t="s">
        <v>160</v>
      </c>
      <c r="C4180" t="s">
        <v>11837</v>
      </c>
      <c r="D4180" t="s">
        <v>4057</v>
      </c>
      <c r="E4180" t="s">
        <v>11854</v>
      </c>
      <c r="F4180" t="s">
        <v>11857</v>
      </c>
      <c r="G4180" s="11"/>
      <c r="H4180" s="11"/>
    </row>
    <row r="4181" spans="1:8" x14ac:dyDescent="0.2">
      <c r="A4181" t="str">
        <f t="shared" si="66"/>
        <v>RTH08J-WD 6B Stroke</v>
      </c>
      <c r="B4181" t="s">
        <v>160</v>
      </c>
      <c r="C4181" t="s">
        <v>11837</v>
      </c>
      <c r="D4181" t="s">
        <v>4057</v>
      </c>
      <c r="E4181" t="s">
        <v>11854</v>
      </c>
      <c r="F4181" t="s">
        <v>11858</v>
      </c>
      <c r="G4181" s="11"/>
      <c r="H4181" s="11"/>
    </row>
    <row r="4182" spans="1:8" x14ac:dyDescent="0.2">
      <c r="A4182" t="str">
        <f t="shared" si="66"/>
        <v>RTH08J-WD 6C SSW</v>
      </c>
      <c r="B4182" t="s">
        <v>160</v>
      </c>
      <c r="C4182" t="s">
        <v>11837</v>
      </c>
      <c r="D4182" t="s">
        <v>4057</v>
      </c>
      <c r="E4182" t="s">
        <v>11854</v>
      </c>
      <c r="F4182" t="s">
        <v>11859</v>
      </c>
      <c r="G4182" s="11"/>
      <c r="H4182" s="11"/>
    </row>
    <row r="4183" spans="1:8" x14ac:dyDescent="0.2">
      <c r="A4183" t="str">
        <f t="shared" si="66"/>
        <v>RTH08J-WD 7E Osler</v>
      </c>
      <c r="B4183" t="s">
        <v>160</v>
      </c>
      <c r="C4183" t="s">
        <v>11837</v>
      </c>
      <c r="D4183" t="s">
        <v>4057</v>
      </c>
      <c r="E4183" t="s">
        <v>11854</v>
      </c>
      <c r="F4183" t="s">
        <v>11860</v>
      </c>
      <c r="G4183" s="11"/>
      <c r="H4183" s="11"/>
    </row>
    <row r="4184" spans="1:8" x14ac:dyDescent="0.2">
      <c r="A4184" t="str">
        <f t="shared" si="66"/>
        <v>RTH08J-WD 7F Trauma</v>
      </c>
      <c r="B4184" t="s">
        <v>160</v>
      </c>
      <c r="C4184" t="s">
        <v>11837</v>
      </c>
      <c r="D4184" t="s">
        <v>4057</v>
      </c>
      <c r="E4184" t="s">
        <v>11854</v>
      </c>
      <c r="F4184" t="s">
        <v>11861</v>
      </c>
      <c r="G4184" s="11"/>
      <c r="H4184" s="11"/>
    </row>
    <row r="4185" spans="1:8" x14ac:dyDescent="0.2">
      <c r="A4185" t="str">
        <f t="shared" si="66"/>
        <v>RTH08J-WD AdamTrauma</v>
      </c>
      <c r="B4185" t="s">
        <v>160</v>
      </c>
      <c r="C4185" t="s">
        <v>11837</v>
      </c>
      <c r="D4185" t="s">
        <v>4057</v>
      </c>
      <c r="E4185" t="s">
        <v>11854</v>
      </c>
      <c r="F4185" t="s">
        <v>11862</v>
      </c>
      <c r="G4185" s="11"/>
      <c r="H4185" s="11"/>
    </row>
    <row r="4186" spans="1:8" x14ac:dyDescent="0.2">
      <c r="A4186" t="str">
        <f t="shared" si="66"/>
        <v>RTH08J-WD Adult ICU</v>
      </c>
      <c r="B4186" t="s">
        <v>160</v>
      </c>
      <c r="C4186" t="s">
        <v>11837</v>
      </c>
      <c r="D4186" t="s">
        <v>4057</v>
      </c>
      <c r="E4186" t="s">
        <v>11854</v>
      </c>
      <c r="F4186" t="s">
        <v>11863</v>
      </c>
      <c r="G4186" s="11"/>
      <c r="H4186" s="11"/>
    </row>
    <row r="4187" spans="1:8" x14ac:dyDescent="0.2">
      <c r="A4187" t="str">
        <f t="shared" si="66"/>
        <v>RTH08J-WD Bell-Dray</v>
      </c>
      <c r="B4187" t="s">
        <v>160</v>
      </c>
      <c r="C4187" t="s">
        <v>11837</v>
      </c>
      <c r="D4187" t="s">
        <v>4057</v>
      </c>
      <c r="E4187" t="s">
        <v>11854</v>
      </c>
      <c r="F4187" t="s">
        <v>11864</v>
      </c>
      <c r="G4187" s="11"/>
      <c r="H4187" s="11"/>
    </row>
    <row r="4188" spans="1:8" x14ac:dyDescent="0.2">
      <c r="A4188" t="str">
        <f t="shared" si="66"/>
        <v>RTH08J-WD Card</v>
      </c>
      <c r="B4188" t="s">
        <v>160</v>
      </c>
      <c r="C4188" t="s">
        <v>11837</v>
      </c>
      <c r="D4188" t="s">
        <v>4057</v>
      </c>
      <c r="E4188" t="s">
        <v>11854</v>
      </c>
      <c r="F4188" t="s">
        <v>11865</v>
      </c>
      <c r="G4188" s="11"/>
      <c r="H4188" s="11"/>
    </row>
    <row r="4189" spans="1:8" x14ac:dyDescent="0.2">
      <c r="A4189" t="str">
        <f t="shared" si="66"/>
        <v>RTH08J-WD CMU-A</v>
      </c>
      <c r="B4189" t="s">
        <v>160</v>
      </c>
      <c r="C4189" t="s">
        <v>11837</v>
      </c>
      <c r="D4189" t="s">
        <v>4057</v>
      </c>
      <c r="E4189" t="s">
        <v>11854</v>
      </c>
      <c r="F4189" t="s">
        <v>11866</v>
      </c>
      <c r="G4189" s="11"/>
      <c r="H4189" s="11"/>
    </row>
    <row r="4190" spans="1:8" x14ac:dyDescent="0.2">
      <c r="A4190" t="str">
        <f t="shared" si="66"/>
        <v>RTH08J-WD CMU-B</v>
      </c>
      <c r="B4190" t="s">
        <v>160</v>
      </c>
      <c r="C4190" t="s">
        <v>11837</v>
      </c>
      <c r="D4190" t="s">
        <v>4057</v>
      </c>
      <c r="E4190" t="s">
        <v>11854</v>
      </c>
      <c r="F4190" t="s">
        <v>11867</v>
      </c>
      <c r="G4190" s="11"/>
      <c r="H4190" s="11"/>
    </row>
    <row r="4191" spans="1:8" x14ac:dyDescent="0.2">
      <c r="A4191" t="str">
        <f t="shared" si="66"/>
        <v>RTH08J-WD CMU-C</v>
      </c>
      <c r="B4191" t="s">
        <v>160</v>
      </c>
      <c r="C4191" t="s">
        <v>11837</v>
      </c>
      <c r="D4191" t="s">
        <v>4057</v>
      </c>
      <c r="E4191" t="s">
        <v>11854</v>
      </c>
      <c r="F4191" t="s">
        <v>11868</v>
      </c>
      <c r="G4191" s="11"/>
      <c r="H4191" s="11"/>
    </row>
    <row r="4192" spans="1:8" x14ac:dyDescent="0.2">
      <c r="A4192" t="str">
        <f t="shared" si="66"/>
        <v>RTH08J-WD CMU-D</v>
      </c>
      <c r="B4192" t="s">
        <v>160</v>
      </c>
      <c r="C4192" t="s">
        <v>11837</v>
      </c>
      <c r="D4192" t="s">
        <v>4057</v>
      </c>
      <c r="E4192" t="s">
        <v>11854</v>
      </c>
      <c r="F4192" t="s">
        <v>11869</v>
      </c>
      <c r="G4192" s="11"/>
      <c r="H4192" s="11"/>
    </row>
    <row r="4193" spans="1:8" x14ac:dyDescent="0.2">
      <c r="A4193" t="str">
        <f t="shared" si="66"/>
        <v>RTH08J-WD CT Surgery</v>
      </c>
      <c r="B4193" t="s">
        <v>160</v>
      </c>
      <c r="C4193" t="s">
        <v>11837</v>
      </c>
      <c r="D4193" t="s">
        <v>4057</v>
      </c>
      <c r="E4193" t="s">
        <v>11854</v>
      </c>
      <c r="F4193" t="s">
        <v>11870</v>
      </c>
      <c r="G4193" s="11"/>
      <c r="H4193" s="11"/>
    </row>
    <row r="4194" spans="1:8" x14ac:dyDescent="0.2">
      <c r="A4194" t="str">
        <f t="shared" si="66"/>
        <v>RTH08J-WD CTVCC</v>
      </c>
      <c r="B4194" t="s">
        <v>160</v>
      </c>
      <c r="C4194" t="s">
        <v>11837</v>
      </c>
      <c r="D4194" t="s">
        <v>4057</v>
      </c>
      <c r="E4194" t="s">
        <v>11854</v>
      </c>
      <c r="F4194" t="s">
        <v>11871</v>
      </c>
      <c r="G4194" s="11"/>
      <c r="H4194" s="11"/>
    </row>
    <row r="4195" spans="1:8" x14ac:dyDescent="0.2">
      <c r="A4195" t="str">
        <f t="shared" si="66"/>
        <v>RTH08J-WD Delivery</v>
      </c>
      <c r="B4195" t="s">
        <v>160</v>
      </c>
      <c r="C4195" t="s">
        <v>11837</v>
      </c>
      <c r="D4195" t="s">
        <v>4057</v>
      </c>
      <c r="E4195" t="s">
        <v>11854</v>
      </c>
      <c r="F4195" t="s">
        <v>11872</v>
      </c>
      <c r="G4195" s="11"/>
      <c r="H4195" s="11"/>
    </row>
    <row r="4196" spans="1:8" x14ac:dyDescent="0.2">
      <c r="A4196" t="str">
        <f t="shared" si="66"/>
        <v>RTH08J-WD Gynae</v>
      </c>
      <c r="B4196" t="s">
        <v>160</v>
      </c>
      <c r="C4196" t="s">
        <v>11837</v>
      </c>
      <c r="D4196" t="s">
        <v>4057</v>
      </c>
      <c r="E4196" t="s">
        <v>11854</v>
      </c>
      <c r="F4196" t="s">
        <v>11873</v>
      </c>
      <c r="G4196" s="11"/>
      <c r="H4196" s="11"/>
    </row>
    <row r="4197" spans="1:8" x14ac:dyDescent="0.2">
      <c r="A4197" t="str">
        <f t="shared" si="66"/>
        <v>RTH08J-WD John Warin</v>
      </c>
      <c r="B4197" t="s">
        <v>160</v>
      </c>
      <c r="C4197" t="s">
        <v>11837</v>
      </c>
      <c r="D4197" t="s">
        <v>4057</v>
      </c>
      <c r="E4197" t="s">
        <v>11854</v>
      </c>
      <c r="F4197" t="s">
        <v>11874</v>
      </c>
      <c r="G4197" s="11"/>
      <c r="H4197" s="11"/>
    </row>
    <row r="4198" spans="1:8" x14ac:dyDescent="0.2">
      <c r="A4198" t="str">
        <f t="shared" si="66"/>
        <v>RTH08J-WD Kamrans</v>
      </c>
      <c r="B4198" t="s">
        <v>160</v>
      </c>
      <c r="C4198" t="s">
        <v>11837</v>
      </c>
      <c r="D4198" t="s">
        <v>4057</v>
      </c>
      <c r="E4198" t="s">
        <v>11854</v>
      </c>
      <c r="F4198" t="s">
        <v>11875</v>
      </c>
      <c r="G4198" s="11"/>
      <c r="H4198" s="11"/>
    </row>
    <row r="4199" spans="1:8" x14ac:dyDescent="0.2">
      <c r="A4199" t="str">
        <f t="shared" si="66"/>
        <v>RTH08J-WD Maty L5</v>
      </c>
      <c r="B4199" t="s">
        <v>160</v>
      </c>
      <c r="C4199" t="s">
        <v>11837</v>
      </c>
      <c r="D4199" t="s">
        <v>4057</v>
      </c>
      <c r="E4199" t="s">
        <v>11854</v>
      </c>
      <c r="F4199" t="s">
        <v>11876</v>
      </c>
      <c r="G4199" s="11"/>
      <c r="H4199" s="11"/>
    </row>
    <row r="4200" spans="1:8" x14ac:dyDescent="0.2">
      <c r="A4200" t="str">
        <f t="shared" si="66"/>
        <v>RTH08J-WD Maty L6</v>
      </c>
      <c r="B4200" t="s">
        <v>160</v>
      </c>
      <c r="C4200" t="s">
        <v>11837</v>
      </c>
      <c r="D4200" t="s">
        <v>4057</v>
      </c>
      <c r="E4200" t="s">
        <v>11854</v>
      </c>
      <c r="F4200" t="s">
        <v>11877</v>
      </c>
      <c r="G4200" s="11"/>
      <c r="H4200" s="11"/>
    </row>
    <row r="4201" spans="1:8" x14ac:dyDescent="0.2">
      <c r="A4201" t="str">
        <f t="shared" si="66"/>
        <v>RTH08J-WD Maty OA</v>
      </c>
      <c r="B4201" t="s">
        <v>160</v>
      </c>
      <c r="C4201" t="s">
        <v>11837</v>
      </c>
      <c r="D4201" t="s">
        <v>4057</v>
      </c>
      <c r="E4201" t="s">
        <v>11854</v>
      </c>
      <c r="F4201" t="s">
        <v>11878</v>
      </c>
      <c r="G4201" s="11"/>
      <c r="H4201" s="11"/>
    </row>
    <row r="4202" spans="1:8" x14ac:dyDescent="0.2">
      <c r="A4202" t="str">
        <f t="shared" si="66"/>
        <v>RTH08J-WD Melanies</v>
      </c>
      <c r="B4202" t="s">
        <v>160</v>
      </c>
      <c r="C4202" t="s">
        <v>11837</v>
      </c>
      <c r="D4202" t="s">
        <v>4057</v>
      </c>
      <c r="E4202" t="s">
        <v>11854</v>
      </c>
      <c r="F4202" t="s">
        <v>11879</v>
      </c>
      <c r="G4202" s="11"/>
      <c r="H4202" s="11"/>
    </row>
    <row r="4203" spans="1:8" x14ac:dyDescent="0.2">
      <c r="A4203" t="str">
        <f t="shared" si="66"/>
        <v>RTH08J-WD Neuro ICU</v>
      </c>
      <c r="B4203" t="s">
        <v>160</v>
      </c>
      <c r="C4203" t="s">
        <v>11837</v>
      </c>
      <c r="D4203" t="s">
        <v>4057</v>
      </c>
      <c r="E4203" t="s">
        <v>11854</v>
      </c>
      <c r="F4203" t="s">
        <v>11880</v>
      </c>
      <c r="G4203" s="11"/>
      <c r="H4203" s="11"/>
    </row>
    <row r="4204" spans="1:8" x14ac:dyDescent="0.2">
      <c r="A4204" t="str">
        <f t="shared" si="66"/>
        <v>RTH08J-WD Neuro Red</v>
      </c>
      <c r="B4204" t="s">
        <v>160</v>
      </c>
      <c r="C4204" t="s">
        <v>11837</v>
      </c>
      <c r="D4204" t="s">
        <v>4057</v>
      </c>
      <c r="E4204" t="s">
        <v>11854</v>
      </c>
      <c r="F4204" t="s">
        <v>11881</v>
      </c>
      <c r="G4204" s="11"/>
      <c r="H4204" s="11"/>
    </row>
    <row r="4205" spans="1:8" x14ac:dyDescent="0.2">
      <c r="A4205" t="str">
        <f t="shared" si="66"/>
        <v>RTH08J-WD NeuroBlue</v>
      </c>
      <c r="B4205" t="s">
        <v>160</v>
      </c>
      <c r="C4205" t="s">
        <v>11837</v>
      </c>
      <c r="D4205" t="s">
        <v>4057</v>
      </c>
      <c r="E4205" t="s">
        <v>11854</v>
      </c>
      <c r="F4205" t="s">
        <v>11882</v>
      </c>
      <c r="G4205" s="11"/>
      <c r="H4205" s="11"/>
    </row>
    <row r="4206" spans="1:8" x14ac:dyDescent="0.2">
      <c r="A4206" t="str">
        <f t="shared" si="66"/>
        <v>RTH08J-WD NeuroGreen</v>
      </c>
      <c r="B4206" t="s">
        <v>160</v>
      </c>
      <c r="C4206" t="s">
        <v>11837</v>
      </c>
      <c r="D4206" t="s">
        <v>4057</v>
      </c>
      <c r="E4206" t="s">
        <v>11854</v>
      </c>
      <c r="F4206" t="s">
        <v>11883</v>
      </c>
      <c r="G4206" s="11"/>
      <c r="H4206" s="11"/>
    </row>
    <row r="4207" spans="1:8" x14ac:dyDescent="0.2">
      <c r="A4207" t="str">
        <f t="shared" ref="A4207:A4270" si="67">CONCATENATE(D4207,F4207)</f>
        <v>RTH08J-WD NeuroPurpl</v>
      </c>
      <c r="B4207" t="s">
        <v>160</v>
      </c>
      <c r="C4207" t="s">
        <v>11837</v>
      </c>
      <c r="D4207" t="s">
        <v>4057</v>
      </c>
      <c r="E4207" t="s">
        <v>11854</v>
      </c>
      <c r="F4207" t="s">
        <v>11884</v>
      </c>
      <c r="G4207" s="11"/>
      <c r="H4207" s="11"/>
    </row>
    <row r="4208" spans="1:8" x14ac:dyDescent="0.2">
      <c r="A4208" t="str">
        <f t="shared" si="67"/>
        <v>RTH08J-WD Newborn IC</v>
      </c>
      <c r="B4208" t="s">
        <v>160</v>
      </c>
      <c r="C4208" t="s">
        <v>11837</v>
      </c>
      <c r="D4208" t="s">
        <v>4057</v>
      </c>
      <c r="E4208" t="s">
        <v>11854</v>
      </c>
      <c r="F4208" t="s">
        <v>11885</v>
      </c>
      <c r="G4208" s="11"/>
      <c r="H4208" s="11"/>
    </row>
    <row r="4209" spans="1:8" x14ac:dyDescent="0.2">
      <c r="A4209" t="str">
        <f t="shared" si="67"/>
        <v>RTH08J-WD Paed ICU</v>
      </c>
      <c r="B4209" t="s">
        <v>160</v>
      </c>
      <c r="C4209" t="s">
        <v>11837</v>
      </c>
      <c r="D4209" t="s">
        <v>4057</v>
      </c>
      <c r="E4209" t="s">
        <v>11854</v>
      </c>
      <c r="F4209" t="s">
        <v>11886</v>
      </c>
      <c r="G4209" s="11"/>
      <c r="H4209" s="11"/>
    </row>
    <row r="4210" spans="1:8" x14ac:dyDescent="0.2">
      <c r="A4210" t="str">
        <f t="shared" si="67"/>
        <v>RTH08J-WD Robins</v>
      </c>
      <c r="B4210" t="s">
        <v>160</v>
      </c>
      <c r="C4210" t="s">
        <v>11837</v>
      </c>
      <c r="D4210" t="s">
        <v>4057</v>
      </c>
      <c r="E4210" t="s">
        <v>11854</v>
      </c>
      <c r="F4210" t="s">
        <v>11887</v>
      </c>
      <c r="G4210" s="11"/>
      <c r="H4210" s="11"/>
    </row>
    <row r="4211" spans="1:8" x14ac:dyDescent="0.2">
      <c r="A4211" t="str">
        <f t="shared" si="67"/>
        <v>RTH08J-WD SEU D</v>
      </c>
      <c r="B4211" t="s">
        <v>160</v>
      </c>
      <c r="C4211" t="s">
        <v>11837</v>
      </c>
      <c r="D4211" t="s">
        <v>4057</v>
      </c>
      <c r="E4211" t="s">
        <v>11854</v>
      </c>
      <c r="F4211" t="s">
        <v>11888</v>
      </c>
      <c r="G4211" s="11"/>
      <c r="H4211" s="11"/>
    </row>
    <row r="4212" spans="1:8" x14ac:dyDescent="0.2">
      <c r="A4212" t="str">
        <f t="shared" si="67"/>
        <v>RTH08J-WD SEU E</v>
      </c>
      <c r="B4212" t="s">
        <v>160</v>
      </c>
      <c r="C4212" t="s">
        <v>11837</v>
      </c>
      <c r="D4212" t="s">
        <v>4057</v>
      </c>
      <c r="E4212" t="s">
        <v>11854</v>
      </c>
      <c r="F4212" t="s">
        <v>11889</v>
      </c>
      <c r="G4212" s="11"/>
      <c r="H4212" s="11"/>
    </row>
    <row r="4213" spans="1:8" x14ac:dyDescent="0.2">
      <c r="A4213" t="str">
        <f t="shared" si="67"/>
        <v>RTH08J-WD SEU F</v>
      </c>
      <c r="B4213" t="s">
        <v>160</v>
      </c>
      <c r="C4213" t="s">
        <v>11837</v>
      </c>
      <c r="D4213" t="s">
        <v>4057</v>
      </c>
      <c r="E4213" t="s">
        <v>11854</v>
      </c>
      <c r="F4213" t="s">
        <v>11890</v>
      </c>
      <c r="G4213" s="11"/>
      <c r="H4213" s="11"/>
    </row>
    <row r="4214" spans="1:8" x14ac:dyDescent="0.2">
      <c r="A4214" t="str">
        <f t="shared" si="67"/>
        <v>RTH08J-WD Spires</v>
      </c>
      <c r="B4214" t="s">
        <v>160</v>
      </c>
      <c r="C4214" t="s">
        <v>11837</v>
      </c>
      <c r="D4214" t="s">
        <v>4057</v>
      </c>
      <c r="E4214" t="s">
        <v>11854</v>
      </c>
      <c r="F4214" t="s">
        <v>11891</v>
      </c>
      <c r="G4214" s="11"/>
      <c r="H4214" s="11"/>
    </row>
    <row r="4215" spans="1:8" x14ac:dyDescent="0.2">
      <c r="A4215" t="str">
        <f t="shared" si="67"/>
        <v>RTH08J-WD SSIP</v>
      </c>
      <c r="B4215" t="s">
        <v>160</v>
      </c>
      <c r="C4215" t="s">
        <v>11837</v>
      </c>
      <c r="D4215" t="s">
        <v>4057</v>
      </c>
      <c r="E4215" t="s">
        <v>11854</v>
      </c>
      <c r="F4215" t="s">
        <v>11892</v>
      </c>
      <c r="G4215" s="11"/>
      <c r="H4215" s="11"/>
    </row>
    <row r="4216" spans="1:8" x14ac:dyDescent="0.2">
      <c r="A4216" t="str">
        <f t="shared" si="67"/>
        <v>RTH08J-WD Toms</v>
      </c>
      <c r="B4216" t="s">
        <v>160</v>
      </c>
      <c r="C4216" t="s">
        <v>11837</v>
      </c>
      <c r="D4216" t="s">
        <v>4057</v>
      </c>
      <c r="E4216" t="s">
        <v>11854</v>
      </c>
      <c r="F4216" t="s">
        <v>11893</v>
      </c>
      <c r="G4216" s="11"/>
      <c r="H4216" s="11"/>
    </row>
    <row r="4217" spans="1:8" x14ac:dyDescent="0.2">
      <c r="A4217" t="str">
        <f t="shared" si="67"/>
        <v>RTH03NOC-HDU</v>
      </c>
      <c r="B4217" t="s">
        <v>160</v>
      </c>
      <c r="C4217" t="s">
        <v>11837</v>
      </c>
      <c r="D4217" t="s">
        <v>4070</v>
      </c>
      <c r="E4217" t="s">
        <v>4071</v>
      </c>
      <c r="F4217" t="s">
        <v>11894</v>
      </c>
      <c r="G4217" s="11"/>
      <c r="H4217" s="11"/>
    </row>
    <row r="4218" spans="1:8" x14ac:dyDescent="0.2">
      <c r="A4218" t="str">
        <f t="shared" si="67"/>
        <v>RTH03NOC-OCE</v>
      </c>
      <c r="B4218" t="s">
        <v>160</v>
      </c>
      <c r="C4218" t="s">
        <v>11837</v>
      </c>
      <c r="D4218" t="s">
        <v>4070</v>
      </c>
      <c r="E4218" t="s">
        <v>4071</v>
      </c>
      <c r="F4218" t="s">
        <v>11895</v>
      </c>
      <c r="G4218" s="11"/>
      <c r="H4218" s="11"/>
    </row>
    <row r="4219" spans="1:8" x14ac:dyDescent="0.2">
      <c r="A4219" t="str">
        <f t="shared" si="67"/>
        <v>RTH03NOC-Ward B</v>
      </c>
      <c r="B4219" t="s">
        <v>160</v>
      </c>
      <c r="C4219" t="s">
        <v>11837</v>
      </c>
      <c r="D4219" t="s">
        <v>4070</v>
      </c>
      <c r="E4219" t="s">
        <v>4071</v>
      </c>
      <c r="F4219" t="s">
        <v>11896</v>
      </c>
      <c r="G4219" s="11"/>
      <c r="H4219" s="11"/>
    </row>
    <row r="4220" spans="1:8" x14ac:dyDescent="0.2">
      <c r="A4220" t="str">
        <f t="shared" si="67"/>
        <v>RTH03NOC-Ward E</v>
      </c>
      <c r="B4220" t="s">
        <v>160</v>
      </c>
      <c r="C4220" t="s">
        <v>11837</v>
      </c>
      <c r="D4220" t="s">
        <v>4070</v>
      </c>
      <c r="E4220" t="s">
        <v>4071</v>
      </c>
      <c r="F4220" t="s">
        <v>11897</v>
      </c>
      <c r="G4220" s="11"/>
      <c r="H4220" s="11"/>
    </row>
    <row r="4221" spans="1:8" x14ac:dyDescent="0.2">
      <c r="A4221" t="str">
        <f t="shared" si="67"/>
        <v>RTH03NOC-Ward F</v>
      </c>
      <c r="B4221" t="s">
        <v>160</v>
      </c>
      <c r="C4221" t="s">
        <v>11837</v>
      </c>
      <c r="D4221" t="s">
        <v>4070</v>
      </c>
      <c r="E4221" t="s">
        <v>4071</v>
      </c>
      <c r="F4221" t="s">
        <v>11898</v>
      </c>
      <c r="G4221" s="11"/>
      <c r="H4221" s="11"/>
    </row>
    <row r="4222" spans="1:8" x14ac:dyDescent="0.2">
      <c r="A4222" t="str">
        <f t="shared" si="67"/>
        <v>RTH03NOC-Ward OSSU</v>
      </c>
      <c r="B4222" t="s">
        <v>160</v>
      </c>
      <c r="C4222" t="s">
        <v>11837</v>
      </c>
      <c r="D4222" t="s">
        <v>4070</v>
      </c>
      <c r="E4222" t="s">
        <v>4071</v>
      </c>
      <c r="F4222" t="s">
        <v>11899</v>
      </c>
      <c r="G4222" s="11"/>
      <c r="H4222" s="11"/>
    </row>
    <row r="4223" spans="1:8" x14ac:dyDescent="0.2">
      <c r="A4223" t="str">
        <f t="shared" si="67"/>
        <v>RPGGPBluebell House</v>
      </c>
      <c r="B4223" t="s">
        <v>161</v>
      </c>
      <c r="C4223" t="s">
        <v>11900</v>
      </c>
      <c r="D4223" t="s">
        <v>2891</v>
      </c>
      <c r="E4223" t="s">
        <v>2892</v>
      </c>
      <c r="F4223" t="s">
        <v>11901</v>
      </c>
      <c r="G4223" s="11"/>
      <c r="H4223" s="11"/>
    </row>
    <row r="4224" spans="1:8" x14ac:dyDescent="0.2">
      <c r="A4224" t="str">
        <f t="shared" si="67"/>
        <v>RPGAPBarefoot</v>
      </c>
      <c r="B4224" t="s">
        <v>161</v>
      </c>
      <c r="C4224" t="s">
        <v>11900</v>
      </c>
      <c r="D4224" t="s">
        <v>11902</v>
      </c>
      <c r="E4224" t="s">
        <v>2898</v>
      </c>
      <c r="F4224" t="s">
        <v>11903</v>
      </c>
      <c r="G4224" s="11"/>
      <c r="H4224" s="11"/>
    </row>
    <row r="4225" spans="1:8" x14ac:dyDescent="0.2">
      <c r="A4225" t="str">
        <f t="shared" si="67"/>
        <v>RPGHRBelmarsh</v>
      </c>
      <c r="B4225" t="s">
        <v>161</v>
      </c>
      <c r="C4225" t="s">
        <v>11900</v>
      </c>
      <c r="D4225" t="s">
        <v>2899</v>
      </c>
      <c r="E4225" t="s">
        <v>2900</v>
      </c>
      <c r="F4225" t="s">
        <v>11904</v>
      </c>
      <c r="G4225" s="11"/>
      <c r="H4225" s="11"/>
    </row>
    <row r="4226" spans="1:8" x14ac:dyDescent="0.2">
      <c r="A4226" t="str">
        <f t="shared" si="67"/>
        <v>RPGABBirchwood</v>
      </c>
      <c r="B4226" t="s">
        <v>161</v>
      </c>
      <c r="C4226" t="s">
        <v>11900</v>
      </c>
      <c r="D4226" t="s">
        <v>11905</v>
      </c>
      <c r="E4226" t="s">
        <v>2902</v>
      </c>
      <c r="F4226" t="s">
        <v>11906</v>
      </c>
      <c r="G4226" s="11"/>
      <c r="H4226" s="11"/>
    </row>
    <row r="4227" spans="1:8" x14ac:dyDescent="0.2">
      <c r="A4227" t="str">
        <f t="shared" si="67"/>
        <v>RPGABBurgess</v>
      </c>
      <c r="B4227" t="s">
        <v>161</v>
      </c>
      <c r="C4227" t="s">
        <v>11900</v>
      </c>
      <c r="D4227" t="s">
        <v>11905</v>
      </c>
      <c r="E4227" t="s">
        <v>2902</v>
      </c>
      <c r="F4227" t="s">
        <v>11907</v>
      </c>
      <c r="G4227" s="11"/>
      <c r="H4227" s="11"/>
    </row>
    <row r="4228" spans="1:8" x14ac:dyDescent="0.2">
      <c r="A4228" t="str">
        <f t="shared" si="67"/>
        <v>RPGABCrofton</v>
      </c>
      <c r="B4228" t="s">
        <v>161</v>
      </c>
      <c r="C4228" t="s">
        <v>11900</v>
      </c>
      <c r="D4228" t="s">
        <v>11905</v>
      </c>
      <c r="E4228" t="s">
        <v>2902</v>
      </c>
      <c r="F4228" t="s">
        <v>11908</v>
      </c>
      <c r="G4228" s="11"/>
      <c r="H4228" s="11"/>
    </row>
    <row r="4229" spans="1:8" x14ac:dyDescent="0.2">
      <c r="A4229" t="str">
        <f t="shared" si="67"/>
        <v>RPGABDanson</v>
      </c>
      <c r="B4229" t="s">
        <v>161</v>
      </c>
      <c r="C4229" t="s">
        <v>11900</v>
      </c>
      <c r="D4229" t="s">
        <v>11905</v>
      </c>
      <c r="E4229" t="s">
        <v>2902</v>
      </c>
      <c r="F4229" t="s">
        <v>11909</v>
      </c>
      <c r="G4229" s="11"/>
      <c r="H4229" s="11"/>
    </row>
    <row r="4230" spans="1:8" x14ac:dyDescent="0.2">
      <c r="A4230" t="str">
        <f t="shared" si="67"/>
        <v>RPGABHeath</v>
      </c>
      <c r="B4230" t="s">
        <v>161</v>
      </c>
      <c r="C4230" t="s">
        <v>11900</v>
      </c>
      <c r="D4230" t="s">
        <v>11905</v>
      </c>
      <c r="E4230" t="s">
        <v>2902</v>
      </c>
      <c r="F4230" t="s">
        <v>11910</v>
      </c>
      <c r="G4230" s="11"/>
      <c r="H4230" s="11"/>
    </row>
    <row r="4231" spans="1:8" x14ac:dyDescent="0.2">
      <c r="A4231" t="str">
        <f t="shared" si="67"/>
        <v>RPGABJoydens</v>
      </c>
      <c r="B4231" t="s">
        <v>161</v>
      </c>
      <c r="C4231" t="s">
        <v>11900</v>
      </c>
      <c r="D4231" t="s">
        <v>11905</v>
      </c>
      <c r="E4231" t="s">
        <v>2902</v>
      </c>
      <c r="F4231" t="s">
        <v>11911</v>
      </c>
      <c r="G4231" s="11"/>
      <c r="H4231" s="11"/>
    </row>
    <row r="4232" spans="1:8" x14ac:dyDescent="0.2">
      <c r="A4232" t="str">
        <f t="shared" si="67"/>
        <v>RPGHPEltham Community Beds</v>
      </c>
      <c r="B4232" t="s">
        <v>161</v>
      </c>
      <c r="C4232" t="s">
        <v>11900</v>
      </c>
      <c r="D4232" t="s">
        <v>2911</v>
      </c>
      <c r="E4232" t="s">
        <v>2912</v>
      </c>
      <c r="F4232" t="s">
        <v>11912</v>
      </c>
      <c r="G4232" s="11"/>
      <c r="H4232" s="11"/>
    </row>
    <row r="4233" spans="1:8" x14ac:dyDescent="0.2">
      <c r="A4233" t="str">
        <f t="shared" si="67"/>
        <v>RPGANAtlas House</v>
      </c>
      <c r="B4233" t="s">
        <v>161</v>
      </c>
      <c r="C4233" t="s">
        <v>11900</v>
      </c>
      <c r="D4233" t="s">
        <v>2917</v>
      </c>
      <c r="E4233" t="s">
        <v>2918</v>
      </c>
      <c r="F4233" t="s">
        <v>11913</v>
      </c>
      <c r="G4233" s="11"/>
      <c r="H4233" s="11"/>
    </row>
    <row r="4234" spans="1:8" x14ac:dyDescent="0.2">
      <c r="A4234" t="str">
        <f t="shared" si="67"/>
        <v>RPGADBetts</v>
      </c>
      <c r="B4234" t="s">
        <v>161</v>
      </c>
      <c r="C4234" t="s">
        <v>11900</v>
      </c>
      <c r="D4234" t="s">
        <v>11914</v>
      </c>
      <c r="E4234" t="s">
        <v>2920</v>
      </c>
      <c r="F4234" t="s">
        <v>11915</v>
      </c>
      <c r="G4234" s="11"/>
      <c r="H4234" s="11"/>
    </row>
    <row r="4235" spans="1:8" x14ac:dyDescent="0.2">
      <c r="A4235" t="str">
        <f t="shared" si="67"/>
        <v>RPGADGoddington</v>
      </c>
      <c r="B4235" t="s">
        <v>161</v>
      </c>
      <c r="C4235" t="s">
        <v>11900</v>
      </c>
      <c r="D4235" t="s">
        <v>11914</v>
      </c>
      <c r="E4235" t="s">
        <v>2920</v>
      </c>
      <c r="F4235" t="s">
        <v>11916</v>
      </c>
      <c r="G4235" s="11"/>
      <c r="H4235" s="11"/>
    </row>
    <row r="4236" spans="1:8" x14ac:dyDescent="0.2">
      <c r="A4236" t="str">
        <f t="shared" si="67"/>
        <v>RPGADNorman</v>
      </c>
      <c r="B4236" t="s">
        <v>161</v>
      </c>
      <c r="C4236" t="s">
        <v>11900</v>
      </c>
      <c r="D4236" t="s">
        <v>11914</v>
      </c>
      <c r="E4236" t="s">
        <v>2920</v>
      </c>
      <c r="F4236" t="s">
        <v>11917</v>
      </c>
      <c r="G4236" s="11"/>
      <c r="H4236" s="11"/>
    </row>
    <row r="4237" spans="1:8" x14ac:dyDescent="0.2">
      <c r="A4237" t="str">
        <f t="shared" si="67"/>
        <v>RPGADScadbury Ward</v>
      </c>
      <c r="B4237" t="s">
        <v>161</v>
      </c>
      <c r="C4237" t="s">
        <v>11900</v>
      </c>
      <c r="D4237" t="s">
        <v>11914</v>
      </c>
      <c r="E4237" t="s">
        <v>2920</v>
      </c>
      <c r="F4237" t="s">
        <v>11918</v>
      </c>
      <c r="G4237" s="11"/>
      <c r="H4237" s="11"/>
    </row>
    <row r="4238" spans="1:8" x14ac:dyDescent="0.2">
      <c r="A4238" t="str">
        <f t="shared" si="67"/>
        <v>RPGAGGreenwood</v>
      </c>
      <c r="B4238" t="s">
        <v>161</v>
      </c>
      <c r="C4238" t="s">
        <v>11900</v>
      </c>
      <c r="D4238" t="s">
        <v>2941</v>
      </c>
      <c r="E4238" t="s">
        <v>2942</v>
      </c>
      <c r="F4238" t="s">
        <v>11919</v>
      </c>
      <c r="G4238" s="11"/>
      <c r="H4238" s="11"/>
    </row>
    <row r="4239" spans="1:8" x14ac:dyDescent="0.2">
      <c r="A4239" t="str">
        <f t="shared" si="67"/>
        <v>RPGAGHazelwood</v>
      </c>
      <c r="B4239" t="s">
        <v>161</v>
      </c>
      <c r="C4239" t="s">
        <v>11900</v>
      </c>
      <c r="D4239" t="s">
        <v>2941</v>
      </c>
      <c r="E4239" t="s">
        <v>2942</v>
      </c>
      <c r="F4239" t="s">
        <v>9289</v>
      </c>
      <c r="G4239" s="11"/>
      <c r="H4239" s="11"/>
    </row>
    <row r="4240" spans="1:8" x14ac:dyDescent="0.2">
      <c r="A4240" t="str">
        <f t="shared" si="67"/>
        <v>RPGAGOaktree Lodge</v>
      </c>
      <c r="B4240" t="s">
        <v>161</v>
      </c>
      <c r="C4240" t="s">
        <v>11900</v>
      </c>
      <c r="D4240" t="s">
        <v>2941</v>
      </c>
      <c r="E4240" t="s">
        <v>2942</v>
      </c>
      <c r="F4240" t="s">
        <v>11920</v>
      </c>
      <c r="G4240" s="11"/>
      <c r="H4240" s="11"/>
    </row>
    <row r="4241" spans="1:8" x14ac:dyDescent="0.2">
      <c r="A4241" t="str">
        <f t="shared" si="67"/>
        <v>RPGAEAvery</v>
      </c>
      <c r="B4241" t="s">
        <v>161</v>
      </c>
      <c r="C4241" t="s">
        <v>11900</v>
      </c>
      <c r="D4241" t="s">
        <v>2947</v>
      </c>
      <c r="E4241" t="s">
        <v>2948</v>
      </c>
      <c r="F4241" t="s">
        <v>11921</v>
      </c>
      <c r="G4241" s="11"/>
      <c r="H4241" s="11"/>
    </row>
    <row r="4242" spans="1:8" x14ac:dyDescent="0.2">
      <c r="A4242" t="str">
        <f t="shared" si="67"/>
        <v>RPGAEMaryon</v>
      </c>
      <c r="B4242" t="s">
        <v>161</v>
      </c>
      <c r="C4242" t="s">
        <v>11900</v>
      </c>
      <c r="D4242" t="s">
        <v>2947</v>
      </c>
      <c r="E4242" t="s">
        <v>2948</v>
      </c>
      <c r="F4242" t="s">
        <v>11922</v>
      </c>
      <c r="G4242" s="11"/>
      <c r="H4242" s="11"/>
    </row>
    <row r="4243" spans="1:8" x14ac:dyDescent="0.2">
      <c r="A4243" t="str">
        <f t="shared" si="67"/>
        <v>RPGAEShepherdleas Ward</v>
      </c>
      <c r="B4243" t="s">
        <v>161</v>
      </c>
      <c r="C4243" t="s">
        <v>11900</v>
      </c>
      <c r="D4243" t="s">
        <v>2947</v>
      </c>
      <c r="E4243" t="s">
        <v>2948</v>
      </c>
      <c r="F4243" t="s">
        <v>11923</v>
      </c>
      <c r="G4243" s="11"/>
      <c r="H4243" s="11"/>
    </row>
    <row r="4244" spans="1:8" x14ac:dyDescent="0.2">
      <c r="A4244" t="str">
        <f t="shared" si="67"/>
        <v>RPGAEShrewsbury</v>
      </c>
      <c r="B4244" t="s">
        <v>161</v>
      </c>
      <c r="C4244" t="s">
        <v>11900</v>
      </c>
      <c r="D4244" t="s">
        <v>2947</v>
      </c>
      <c r="E4244" t="s">
        <v>2948</v>
      </c>
      <c r="F4244" t="s">
        <v>11924</v>
      </c>
      <c r="G4244" s="11"/>
      <c r="H4244" s="11"/>
    </row>
    <row r="4245" spans="1:8" x14ac:dyDescent="0.2">
      <c r="A4245" t="str">
        <f t="shared" si="67"/>
        <v>RPGAETarn</v>
      </c>
      <c r="B4245" t="s">
        <v>161</v>
      </c>
      <c r="C4245" t="s">
        <v>11900</v>
      </c>
      <c r="D4245" t="s">
        <v>2947</v>
      </c>
      <c r="E4245" t="s">
        <v>2948</v>
      </c>
      <c r="F4245" t="s">
        <v>11925</v>
      </c>
      <c r="G4245" s="11"/>
      <c r="H4245" s="11"/>
    </row>
    <row r="4246" spans="1:8" x14ac:dyDescent="0.2">
      <c r="A4246" t="str">
        <f t="shared" si="67"/>
        <v>RPGFDBexley Meadowview</v>
      </c>
      <c r="B4246" t="s">
        <v>161</v>
      </c>
      <c r="C4246" t="s">
        <v>11900</v>
      </c>
      <c r="D4246" t="s">
        <v>2955</v>
      </c>
      <c r="E4246" t="s">
        <v>2956</v>
      </c>
      <c r="F4246" t="s">
        <v>11926</v>
      </c>
      <c r="G4246" s="11"/>
      <c r="H4246" s="11"/>
    </row>
    <row r="4247" spans="1:8" x14ac:dyDescent="0.2">
      <c r="A4247" t="str">
        <f t="shared" si="67"/>
        <v>RPGHTThameside</v>
      </c>
      <c r="B4247" t="s">
        <v>161</v>
      </c>
      <c r="C4247" t="s">
        <v>11900</v>
      </c>
      <c r="D4247" t="s">
        <v>2958</v>
      </c>
      <c r="E4247" t="s">
        <v>2959</v>
      </c>
      <c r="F4247" t="s">
        <v>11927</v>
      </c>
      <c r="G4247" s="11"/>
      <c r="H4247" s="11"/>
    </row>
    <row r="4248" spans="1:8" x14ac:dyDescent="0.2">
      <c r="A4248" t="str">
        <f t="shared" si="67"/>
        <v>RPGAHHolbrook</v>
      </c>
      <c r="B4248" t="s">
        <v>161</v>
      </c>
      <c r="C4248" t="s">
        <v>11900</v>
      </c>
      <c r="D4248" t="s">
        <v>2971</v>
      </c>
      <c r="E4248" t="s">
        <v>1721</v>
      </c>
      <c r="F4248" t="s">
        <v>11928</v>
      </c>
      <c r="G4248" s="11"/>
      <c r="H4248" s="11"/>
    </row>
    <row r="4249" spans="1:8" x14ac:dyDescent="0.2">
      <c r="A4249" t="str">
        <f t="shared" si="67"/>
        <v>RPGAHLesney</v>
      </c>
      <c r="B4249" t="s">
        <v>161</v>
      </c>
      <c r="C4249" t="s">
        <v>11900</v>
      </c>
      <c r="D4249" t="s">
        <v>2971</v>
      </c>
      <c r="E4249" t="s">
        <v>1721</v>
      </c>
      <c r="F4249" t="s">
        <v>11929</v>
      </c>
      <c r="G4249" s="11"/>
      <c r="H4249" s="11"/>
    </row>
    <row r="4250" spans="1:8" x14ac:dyDescent="0.2">
      <c r="A4250" t="str">
        <f t="shared" si="67"/>
        <v>RPGAHMilbrook</v>
      </c>
      <c r="B4250" t="s">
        <v>161</v>
      </c>
      <c r="C4250" t="s">
        <v>11900</v>
      </c>
      <c r="D4250" t="s">
        <v>2971</v>
      </c>
      <c r="E4250" t="s">
        <v>1721</v>
      </c>
      <c r="F4250" t="s">
        <v>11930</v>
      </c>
      <c r="G4250" s="11"/>
      <c r="H4250" s="11"/>
    </row>
    <row r="4251" spans="1:8" x14ac:dyDescent="0.2">
      <c r="A4251" t="str">
        <f t="shared" si="67"/>
        <v>RT2HQBealeys</v>
      </c>
      <c r="B4251" t="s">
        <v>162</v>
      </c>
      <c r="C4251" t="s">
        <v>11970</v>
      </c>
      <c r="D4251" t="s">
        <v>3415</v>
      </c>
      <c r="E4251" t="s">
        <v>3416</v>
      </c>
      <c r="F4251" t="s">
        <v>11971</v>
      </c>
      <c r="G4251" s="11"/>
      <c r="H4251" s="11"/>
    </row>
    <row r="4252" spans="1:8" x14ac:dyDescent="0.2">
      <c r="A4252" t="str">
        <f t="shared" si="67"/>
        <v>RT2HQBury - North Ward</v>
      </c>
      <c r="B4252" t="s">
        <v>162</v>
      </c>
      <c r="C4252" t="s">
        <v>11970</v>
      </c>
      <c r="D4252" t="s">
        <v>3415</v>
      </c>
      <c r="E4252" t="s">
        <v>3416</v>
      </c>
      <c r="F4252" t="s">
        <v>11972</v>
      </c>
      <c r="G4252" s="11"/>
      <c r="H4252" s="11"/>
    </row>
    <row r="4253" spans="1:8" x14ac:dyDescent="0.2">
      <c r="A4253" t="str">
        <f t="shared" si="67"/>
        <v>RT2HQBury - Ramsbottom Ward</v>
      </c>
      <c r="B4253" t="s">
        <v>162</v>
      </c>
      <c r="C4253" t="s">
        <v>11970</v>
      </c>
      <c r="D4253" t="s">
        <v>3415</v>
      </c>
      <c r="E4253" t="s">
        <v>3416</v>
      </c>
      <c r="F4253" t="s">
        <v>11973</v>
      </c>
      <c r="G4253" s="11"/>
      <c r="H4253" s="11"/>
    </row>
    <row r="4254" spans="1:8" x14ac:dyDescent="0.2">
      <c r="A4254" t="str">
        <f t="shared" si="67"/>
        <v>RT2HQBury - South Ward</v>
      </c>
      <c r="B4254" t="s">
        <v>162</v>
      </c>
      <c r="C4254" t="s">
        <v>11970</v>
      </c>
      <c r="D4254" t="s">
        <v>3415</v>
      </c>
      <c r="E4254" t="s">
        <v>3416</v>
      </c>
      <c r="F4254" t="s">
        <v>11974</v>
      </c>
      <c r="G4254" s="11"/>
      <c r="H4254" s="11"/>
    </row>
    <row r="4255" spans="1:8" x14ac:dyDescent="0.2">
      <c r="A4255" t="str">
        <f t="shared" si="67"/>
        <v>RT2HQBury - The Hope Unit</v>
      </c>
      <c r="B4255" t="s">
        <v>162</v>
      </c>
      <c r="C4255" t="s">
        <v>11970</v>
      </c>
      <c r="D4255" t="s">
        <v>3415</v>
      </c>
      <c r="E4255" t="s">
        <v>3416</v>
      </c>
      <c r="F4255" t="s">
        <v>11975</v>
      </c>
      <c r="G4255" s="11"/>
      <c r="H4255" s="11"/>
    </row>
    <row r="4256" spans="1:8" x14ac:dyDescent="0.2">
      <c r="A4256" t="str">
        <f t="shared" si="67"/>
        <v>RT2HQBury - The Horizon Unit</v>
      </c>
      <c r="B4256" t="s">
        <v>162</v>
      </c>
      <c r="C4256" t="s">
        <v>11970</v>
      </c>
      <c r="D4256" t="s">
        <v>3415</v>
      </c>
      <c r="E4256" t="s">
        <v>3416</v>
      </c>
      <c r="F4256" t="s">
        <v>11976</v>
      </c>
      <c r="G4256" s="11"/>
      <c r="H4256" s="11"/>
    </row>
    <row r="4257" spans="1:8" x14ac:dyDescent="0.2">
      <c r="A4257" t="str">
        <f t="shared" si="67"/>
        <v>RT2HQButler Green - Green Ward</v>
      </c>
      <c r="B4257" t="s">
        <v>162</v>
      </c>
      <c r="C4257" t="s">
        <v>11970</v>
      </c>
      <c r="D4257" t="s">
        <v>3415</v>
      </c>
      <c r="E4257" t="s">
        <v>3416</v>
      </c>
      <c r="F4257" t="s">
        <v>11977</v>
      </c>
      <c r="G4257" s="11"/>
      <c r="H4257" s="11"/>
    </row>
    <row r="4258" spans="1:8" x14ac:dyDescent="0.2">
      <c r="A4258" t="str">
        <f t="shared" si="67"/>
        <v>RT2HQOldham - Aspen Ward</v>
      </c>
      <c r="B4258" t="s">
        <v>162</v>
      </c>
      <c r="C4258" t="s">
        <v>11970</v>
      </c>
      <c r="D4258" t="s">
        <v>3415</v>
      </c>
      <c r="E4258" t="s">
        <v>3416</v>
      </c>
      <c r="F4258" t="s">
        <v>11978</v>
      </c>
      <c r="G4258" s="11"/>
      <c r="H4258" s="11"/>
    </row>
    <row r="4259" spans="1:8" x14ac:dyDescent="0.2">
      <c r="A4259" t="str">
        <f t="shared" si="67"/>
        <v>RT2HQOldham - Cedar</v>
      </c>
      <c r="B4259" t="s">
        <v>162</v>
      </c>
      <c r="C4259" t="s">
        <v>11970</v>
      </c>
      <c r="D4259" t="s">
        <v>3415</v>
      </c>
      <c r="E4259" t="s">
        <v>3416</v>
      </c>
      <c r="F4259" t="s">
        <v>11979</v>
      </c>
      <c r="G4259" s="11"/>
      <c r="H4259" s="11"/>
    </row>
    <row r="4260" spans="1:8" x14ac:dyDescent="0.2">
      <c r="A4260" t="str">
        <f t="shared" si="67"/>
        <v>RT2HQOldham - Oak Ward</v>
      </c>
      <c r="B4260" t="s">
        <v>162</v>
      </c>
      <c r="C4260" t="s">
        <v>11970</v>
      </c>
      <c r="D4260" t="s">
        <v>3415</v>
      </c>
      <c r="E4260" t="s">
        <v>3416</v>
      </c>
      <c r="F4260" t="s">
        <v>11980</v>
      </c>
      <c r="G4260" s="11"/>
      <c r="H4260" s="11"/>
    </row>
    <row r="4261" spans="1:8" x14ac:dyDescent="0.2">
      <c r="A4261" t="str">
        <f t="shared" si="67"/>
        <v>RT2HQOldham - Rowan</v>
      </c>
      <c r="B4261" t="s">
        <v>162</v>
      </c>
      <c r="C4261" t="s">
        <v>11970</v>
      </c>
      <c r="D4261" t="s">
        <v>3415</v>
      </c>
      <c r="E4261" t="s">
        <v>3416</v>
      </c>
      <c r="F4261" t="s">
        <v>11981</v>
      </c>
      <c r="G4261" s="11"/>
      <c r="H4261" s="11"/>
    </row>
    <row r="4262" spans="1:8" x14ac:dyDescent="0.2">
      <c r="A4262" t="str">
        <f t="shared" si="67"/>
        <v>RT2HQProspect Place</v>
      </c>
      <c r="B4262" t="s">
        <v>162</v>
      </c>
      <c r="C4262" t="s">
        <v>11970</v>
      </c>
      <c r="D4262" t="s">
        <v>3415</v>
      </c>
      <c r="E4262" t="s">
        <v>3416</v>
      </c>
      <c r="F4262" t="s">
        <v>11982</v>
      </c>
      <c r="G4262" s="11"/>
      <c r="H4262" s="11"/>
    </row>
    <row r="4263" spans="1:8" x14ac:dyDescent="0.2">
      <c r="A4263" t="str">
        <f t="shared" si="67"/>
        <v>RT2HQRochdale - Beech</v>
      </c>
      <c r="B4263" t="s">
        <v>162</v>
      </c>
      <c r="C4263" t="s">
        <v>11970</v>
      </c>
      <c r="D4263" t="s">
        <v>3415</v>
      </c>
      <c r="E4263" t="s">
        <v>3416</v>
      </c>
      <c r="F4263" t="s">
        <v>11983</v>
      </c>
      <c r="G4263" s="11"/>
      <c r="H4263" s="11"/>
    </row>
    <row r="4264" spans="1:8" x14ac:dyDescent="0.2">
      <c r="A4264" t="str">
        <f t="shared" si="67"/>
        <v>RT2HQRochdale - Hollingworth</v>
      </c>
      <c r="B4264" t="s">
        <v>162</v>
      </c>
      <c r="C4264" t="s">
        <v>11970</v>
      </c>
      <c r="D4264" t="s">
        <v>3415</v>
      </c>
      <c r="E4264" t="s">
        <v>3416</v>
      </c>
      <c r="F4264" t="s">
        <v>11984</v>
      </c>
      <c r="G4264" s="11"/>
      <c r="H4264" s="11"/>
    </row>
    <row r="4265" spans="1:8" x14ac:dyDescent="0.2">
      <c r="A4265" t="str">
        <f t="shared" si="67"/>
        <v>RT2HQRochdale - Moorside</v>
      </c>
      <c r="B4265" t="s">
        <v>162</v>
      </c>
      <c r="C4265" t="s">
        <v>11970</v>
      </c>
      <c r="D4265" t="s">
        <v>3415</v>
      </c>
      <c r="E4265" t="s">
        <v>3416</v>
      </c>
      <c r="F4265" t="s">
        <v>11985</v>
      </c>
      <c r="G4265" s="11"/>
      <c r="H4265" s="11"/>
    </row>
    <row r="4266" spans="1:8" x14ac:dyDescent="0.2">
      <c r="A4266" t="str">
        <f t="shared" si="67"/>
        <v>RT2HQRochdale - Stansfield Place</v>
      </c>
      <c r="B4266" t="s">
        <v>162</v>
      </c>
      <c r="C4266" t="s">
        <v>11970</v>
      </c>
      <c r="D4266" t="s">
        <v>3415</v>
      </c>
      <c r="E4266" t="s">
        <v>3416</v>
      </c>
      <c r="F4266" t="s">
        <v>11986</v>
      </c>
      <c r="G4266" s="11"/>
      <c r="H4266" s="11"/>
    </row>
    <row r="4267" spans="1:8" x14ac:dyDescent="0.2">
      <c r="A4267" t="str">
        <f t="shared" si="67"/>
        <v>RT2HQStockport - Bevan Place</v>
      </c>
      <c r="B4267" t="s">
        <v>162</v>
      </c>
      <c r="C4267" t="s">
        <v>11970</v>
      </c>
      <c r="D4267" t="s">
        <v>3415</v>
      </c>
      <c r="E4267" t="s">
        <v>3416</v>
      </c>
      <c r="F4267" t="s">
        <v>11987</v>
      </c>
      <c r="G4267" s="11"/>
      <c r="H4267" s="11"/>
    </row>
    <row r="4268" spans="1:8" x14ac:dyDescent="0.2">
      <c r="A4268" t="str">
        <f t="shared" si="67"/>
        <v>RT2HQStockport - Heathfield</v>
      </c>
      <c r="B4268" t="s">
        <v>162</v>
      </c>
      <c r="C4268" t="s">
        <v>11970</v>
      </c>
      <c r="D4268" t="s">
        <v>3415</v>
      </c>
      <c r="E4268" t="s">
        <v>3416</v>
      </c>
      <c r="F4268" t="s">
        <v>11988</v>
      </c>
      <c r="G4268" s="11"/>
      <c r="H4268" s="11"/>
    </row>
    <row r="4269" spans="1:8" x14ac:dyDescent="0.2">
      <c r="A4269" t="str">
        <f t="shared" si="67"/>
        <v>RT2HQStockport - P2 (Davenport)</v>
      </c>
      <c r="B4269" t="s">
        <v>162</v>
      </c>
      <c r="C4269" t="s">
        <v>11970</v>
      </c>
      <c r="D4269" t="s">
        <v>3415</v>
      </c>
      <c r="E4269" t="s">
        <v>3416</v>
      </c>
      <c r="F4269" t="s">
        <v>11989</v>
      </c>
      <c r="G4269" s="11"/>
      <c r="H4269" s="11"/>
    </row>
    <row r="4270" spans="1:8" x14ac:dyDescent="0.2">
      <c r="A4270" t="str">
        <f t="shared" si="67"/>
        <v>RT2HQStockport - P3 (Norbury)</v>
      </c>
      <c r="B4270" t="s">
        <v>162</v>
      </c>
      <c r="C4270" t="s">
        <v>11970</v>
      </c>
      <c r="D4270" t="s">
        <v>3415</v>
      </c>
      <c r="E4270" t="s">
        <v>3416</v>
      </c>
      <c r="F4270" t="s">
        <v>11990</v>
      </c>
      <c r="G4270" s="11"/>
      <c r="H4270" s="11"/>
    </row>
    <row r="4271" spans="1:8" x14ac:dyDescent="0.2">
      <c r="A4271" t="str">
        <f t="shared" ref="A4271:A4334" si="68">CONCATENATE(D4271,F4271)</f>
        <v>RT2HQStockport - P4 (Arden)</v>
      </c>
      <c r="B4271" t="s">
        <v>162</v>
      </c>
      <c r="C4271" t="s">
        <v>11970</v>
      </c>
      <c r="D4271" t="s">
        <v>3415</v>
      </c>
      <c r="E4271" t="s">
        <v>3416</v>
      </c>
      <c r="F4271" t="s">
        <v>11991</v>
      </c>
      <c r="G4271" s="11"/>
      <c r="H4271" s="11"/>
    </row>
    <row r="4272" spans="1:8" x14ac:dyDescent="0.2">
      <c r="A4272" t="str">
        <f t="shared" si="68"/>
        <v>RT2HQStockport - PICU - The Cobden Unit</v>
      </c>
      <c r="B4272" t="s">
        <v>162</v>
      </c>
      <c r="C4272" t="s">
        <v>11970</v>
      </c>
      <c r="D4272" t="s">
        <v>3415</v>
      </c>
      <c r="E4272" t="s">
        <v>3416</v>
      </c>
      <c r="F4272" t="s">
        <v>11992</v>
      </c>
      <c r="G4272" s="11"/>
      <c r="H4272" s="11"/>
    </row>
    <row r="4273" spans="1:8" x14ac:dyDescent="0.2">
      <c r="A4273" t="str">
        <f t="shared" si="68"/>
        <v>RT2HQStockport - Rosewood</v>
      </c>
      <c r="B4273" t="s">
        <v>162</v>
      </c>
      <c r="C4273" t="s">
        <v>11970</v>
      </c>
      <c r="D4273" t="s">
        <v>3415</v>
      </c>
      <c r="E4273" t="s">
        <v>3416</v>
      </c>
      <c r="F4273" t="s">
        <v>11993</v>
      </c>
      <c r="G4273" s="11"/>
      <c r="H4273" s="11"/>
    </row>
    <row r="4274" spans="1:8" x14ac:dyDescent="0.2">
      <c r="A4274" t="str">
        <f t="shared" si="68"/>
        <v>RT2HQStockport - Saffron</v>
      </c>
      <c r="B4274" t="s">
        <v>162</v>
      </c>
      <c r="C4274" t="s">
        <v>11970</v>
      </c>
      <c r="D4274" t="s">
        <v>3415</v>
      </c>
      <c r="E4274" t="s">
        <v>3416</v>
      </c>
      <c r="F4274" t="s">
        <v>11994</v>
      </c>
      <c r="G4274" s="11"/>
      <c r="H4274" s="11"/>
    </row>
    <row r="4275" spans="1:8" x14ac:dyDescent="0.2">
      <c r="A4275" t="str">
        <f t="shared" si="68"/>
        <v>RT2HQTameside - Beckett Place</v>
      </c>
      <c r="B4275" t="s">
        <v>162</v>
      </c>
      <c r="C4275" t="s">
        <v>11970</v>
      </c>
      <c r="D4275" t="s">
        <v>3415</v>
      </c>
      <c r="E4275" t="s">
        <v>3416</v>
      </c>
      <c r="F4275" t="s">
        <v>11995</v>
      </c>
      <c r="G4275" s="11"/>
      <c r="H4275" s="11"/>
    </row>
    <row r="4276" spans="1:8" x14ac:dyDescent="0.2">
      <c r="A4276" t="str">
        <f t="shared" si="68"/>
        <v>RT2HQTameside - Hague Ward</v>
      </c>
      <c r="B4276" t="s">
        <v>162</v>
      </c>
      <c r="C4276" t="s">
        <v>11970</v>
      </c>
      <c r="D4276" t="s">
        <v>3415</v>
      </c>
      <c r="E4276" t="s">
        <v>3416</v>
      </c>
      <c r="F4276" t="s">
        <v>11996</v>
      </c>
      <c r="G4276" s="11"/>
      <c r="H4276" s="11"/>
    </row>
    <row r="4277" spans="1:8" x14ac:dyDescent="0.2">
      <c r="A4277" t="str">
        <f t="shared" si="68"/>
        <v>RT2HQTameside - Hurst Place</v>
      </c>
      <c r="B4277" t="s">
        <v>162</v>
      </c>
      <c r="C4277" t="s">
        <v>11970</v>
      </c>
      <c r="D4277" t="s">
        <v>3415</v>
      </c>
      <c r="E4277" t="s">
        <v>3416</v>
      </c>
      <c r="F4277" t="s">
        <v>11997</v>
      </c>
      <c r="G4277" s="11"/>
      <c r="H4277" s="11"/>
    </row>
    <row r="4278" spans="1:8" x14ac:dyDescent="0.2">
      <c r="A4278" t="str">
        <f t="shared" si="68"/>
        <v>RT2HQTameside - Rhodes Place</v>
      </c>
      <c r="B4278" t="s">
        <v>162</v>
      </c>
      <c r="C4278" t="s">
        <v>11970</v>
      </c>
      <c r="D4278" t="s">
        <v>3415</v>
      </c>
      <c r="E4278" t="s">
        <v>3416</v>
      </c>
      <c r="F4278" t="s">
        <v>11998</v>
      </c>
      <c r="G4278" s="11"/>
      <c r="H4278" s="11"/>
    </row>
    <row r="4279" spans="1:8" x14ac:dyDescent="0.2">
      <c r="A4279" t="str">
        <f t="shared" si="68"/>
        <v>RT2HQTameside - Saxon Suite</v>
      </c>
      <c r="B4279" t="s">
        <v>162</v>
      </c>
      <c r="C4279" t="s">
        <v>11970</v>
      </c>
      <c r="D4279" t="s">
        <v>3415</v>
      </c>
      <c r="E4279" t="s">
        <v>3416</v>
      </c>
      <c r="F4279" t="s">
        <v>11999</v>
      </c>
      <c r="G4279" s="11"/>
      <c r="H4279" s="11"/>
    </row>
    <row r="4280" spans="1:8" x14ac:dyDescent="0.2">
      <c r="A4280" t="str">
        <f t="shared" si="68"/>
        <v>RT2HQTameside - Summers</v>
      </c>
      <c r="B4280" t="s">
        <v>162</v>
      </c>
      <c r="C4280" t="s">
        <v>11970</v>
      </c>
      <c r="D4280" t="s">
        <v>3415</v>
      </c>
      <c r="E4280" t="s">
        <v>3416</v>
      </c>
      <c r="F4280" t="s">
        <v>12000</v>
      </c>
      <c r="G4280" s="11"/>
      <c r="H4280" s="11"/>
    </row>
    <row r="4281" spans="1:8" x14ac:dyDescent="0.2">
      <c r="A4281" t="str">
        <f t="shared" si="68"/>
        <v>RT2HQTameside - Tatton Ward</v>
      </c>
      <c r="B4281" t="s">
        <v>162</v>
      </c>
      <c r="C4281" t="s">
        <v>11970</v>
      </c>
      <c r="D4281" t="s">
        <v>3415</v>
      </c>
      <c r="E4281" t="s">
        <v>3416</v>
      </c>
      <c r="F4281" t="s">
        <v>12001</v>
      </c>
      <c r="G4281" s="11"/>
      <c r="H4281" s="11"/>
    </row>
    <row r="4282" spans="1:8" x14ac:dyDescent="0.2">
      <c r="A4282" t="str">
        <f t="shared" si="68"/>
        <v>RT2HQTameside - Taylor Ward</v>
      </c>
      <c r="B4282" t="s">
        <v>162</v>
      </c>
      <c r="C4282" t="s">
        <v>11970</v>
      </c>
      <c r="D4282" t="s">
        <v>3415</v>
      </c>
      <c r="E4282" t="s">
        <v>3416</v>
      </c>
      <c r="F4282" t="s">
        <v>12002</v>
      </c>
      <c r="G4282" s="11"/>
      <c r="H4282" s="11"/>
    </row>
    <row r="4283" spans="1:8" x14ac:dyDescent="0.2">
      <c r="A4283" t="str">
        <f t="shared" si="68"/>
        <v>RT2HQTameside - Walkerwood</v>
      </c>
      <c r="B4283" t="s">
        <v>162</v>
      </c>
      <c r="C4283" t="s">
        <v>11970</v>
      </c>
      <c r="D4283" t="s">
        <v>3415</v>
      </c>
      <c r="E4283" t="s">
        <v>3416</v>
      </c>
      <c r="F4283" t="s">
        <v>14615</v>
      </c>
      <c r="G4283" s="11"/>
      <c r="H4283" s="11"/>
    </row>
    <row r="4284" spans="1:8" x14ac:dyDescent="0.2">
      <c r="A4284" t="str">
        <f t="shared" si="68"/>
        <v>RHU03A5,6</v>
      </c>
      <c r="B4284" t="s">
        <v>164</v>
      </c>
      <c r="C4284" t="s">
        <v>14225</v>
      </c>
      <c r="D4284" t="s">
        <v>1972</v>
      </c>
      <c r="E4284" t="s">
        <v>570</v>
      </c>
      <c r="F4284" t="s">
        <v>12003</v>
      </c>
      <c r="G4284" s="11"/>
      <c r="H4284" s="11"/>
    </row>
    <row r="4285" spans="1:8" x14ac:dyDescent="0.2">
      <c r="A4285" t="str">
        <f t="shared" si="68"/>
        <v>RHU03C5</v>
      </c>
      <c r="B4285" t="s">
        <v>164</v>
      </c>
      <c r="C4285" t="s">
        <v>14225</v>
      </c>
      <c r="D4285" t="s">
        <v>1972</v>
      </c>
      <c r="E4285" t="s">
        <v>570</v>
      </c>
      <c r="F4285" t="s">
        <v>8988</v>
      </c>
      <c r="G4285" s="11"/>
      <c r="H4285" s="11"/>
    </row>
    <row r="4286" spans="1:8" x14ac:dyDescent="0.2">
      <c r="A4286" t="str">
        <f t="shared" si="68"/>
        <v>RHU03C6</v>
      </c>
      <c r="B4286" t="s">
        <v>164</v>
      </c>
      <c r="C4286" t="s">
        <v>14225</v>
      </c>
      <c r="D4286" t="s">
        <v>1972</v>
      </c>
      <c r="E4286" t="s">
        <v>570</v>
      </c>
      <c r="F4286" t="s">
        <v>8989</v>
      </c>
      <c r="G4286" s="11"/>
      <c r="H4286" s="11"/>
    </row>
    <row r="4287" spans="1:8" x14ac:dyDescent="0.2">
      <c r="A4287" t="str">
        <f t="shared" si="68"/>
        <v>RHU03C7</v>
      </c>
      <c r="B4287" t="s">
        <v>164</v>
      </c>
      <c r="C4287" t="s">
        <v>14225</v>
      </c>
      <c r="D4287" t="s">
        <v>1972</v>
      </c>
      <c r="E4287" t="s">
        <v>570</v>
      </c>
      <c r="F4287" t="s">
        <v>8990</v>
      </c>
      <c r="G4287" s="11"/>
      <c r="H4287" s="11"/>
    </row>
    <row r="4288" spans="1:8" x14ac:dyDescent="0.2">
      <c r="A4288" t="str">
        <f t="shared" si="68"/>
        <v>RHU03CAU</v>
      </c>
      <c r="B4288" t="s">
        <v>164</v>
      </c>
      <c r="C4288" t="s">
        <v>14225</v>
      </c>
      <c r="D4288" t="s">
        <v>1972</v>
      </c>
      <c r="E4288" t="s">
        <v>570</v>
      </c>
      <c r="F4288" t="s">
        <v>12004</v>
      </c>
      <c r="G4288" s="11"/>
      <c r="H4288" s="11"/>
    </row>
    <row r="4289" spans="1:8" x14ac:dyDescent="0.2">
      <c r="A4289" t="str">
        <f t="shared" si="68"/>
        <v>RHU03D1</v>
      </c>
      <c r="B4289" t="s">
        <v>164</v>
      </c>
      <c r="C4289" t="s">
        <v>14225</v>
      </c>
      <c r="D4289" t="s">
        <v>1972</v>
      </c>
      <c r="E4289" t="s">
        <v>570</v>
      </c>
      <c r="F4289" t="s">
        <v>9599</v>
      </c>
      <c r="G4289" s="11"/>
      <c r="H4289" s="11"/>
    </row>
    <row r="4290" spans="1:8" x14ac:dyDescent="0.2">
      <c r="A4290" t="str">
        <f t="shared" si="68"/>
        <v>RHU03D2</v>
      </c>
      <c r="B4290" t="s">
        <v>164</v>
      </c>
      <c r="C4290" t="s">
        <v>14225</v>
      </c>
      <c r="D4290" t="s">
        <v>1972</v>
      </c>
      <c r="E4290" t="s">
        <v>570</v>
      </c>
      <c r="F4290" t="s">
        <v>8996</v>
      </c>
      <c r="G4290" s="11"/>
      <c r="H4290" s="11"/>
    </row>
    <row r="4291" spans="1:8" x14ac:dyDescent="0.2">
      <c r="A4291" t="str">
        <f t="shared" si="68"/>
        <v>RHU03D3</v>
      </c>
      <c r="B4291" t="s">
        <v>164</v>
      </c>
      <c r="C4291" t="s">
        <v>14225</v>
      </c>
      <c r="D4291" t="s">
        <v>1972</v>
      </c>
      <c r="E4291" t="s">
        <v>570</v>
      </c>
      <c r="F4291" t="s">
        <v>9600</v>
      </c>
      <c r="G4291" s="11"/>
      <c r="H4291" s="11"/>
    </row>
    <row r="4292" spans="1:8" x14ac:dyDescent="0.2">
      <c r="A4292" t="str">
        <f t="shared" si="68"/>
        <v>RHU03D4</v>
      </c>
      <c r="B4292" t="s">
        <v>164</v>
      </c>
      <c r="C4292" t="s">
        <v>14225</v>
      </c>
      <c r="D4292" t="s">
        <v>1972</v>
      </c>
      <c r="E4292" t="s">
        <v>570</v>
      </c>
      <c r="F4292" t="s">
        <v>10121</v>
      </c>
      <c r="G4292" s="11"/>
      <c r="H4292" s="11"/>
    </row>
    <row r="4293" spans="1:8" x14ac:dyDescent="0.2">
      <c r="A4293" t="str">
        <f t="shared" si="68"/>
        <v>RHU03D5</v>
      </c>
      <c r="B4293" t="s">
        <v>164</v>
      </c>
      <c r="C4293" t="s">
        <v>14225</v>
      </c>
      <c r="D4293" t="s">
        <v>1972</v>
      </c>
      <c r="E4293" t="s">
        <v>570</v>
      </c>
      <c r="F4293" t="s">
        <v>8997</v>
      </c>
      <c r="G4293" s="11"/>
      <c r="H4293" s="11"/>
    </row>
    <row r="4294" spans="1:8" x14ac:dyDescent="0.2">
      <c r="A4294" t="str">
        <f t="shared" si="68"/>
        <v>RHU03D6</v>
      </c>
      <c r="B4294" t="s">
        <v>164</v>
      </c>
      <c r="C4294" t="s">
        <v>14225</v>
      </c>
      <c r="D4294" t="s">
        <v>1972</v>
      </c>
      <c r="E4294" t="s">
        <v>570</v>
      </c>
      <c r="F4294" t="s">
        <v>12005</v>
      </c>
      <c r="G4294" s="11"/>
      <c r="H4294" s="11"/>
    </row>
    <row r="4295" spans="1:8" x14ac:dyDescent="0.2">
      <c r="A4295" t="str">
        <f t="shared" si="68"/>
        <v>RHU03D7</v>
      </c>
      <c r="B4295" t="s">
        <v>164</v>
      </c>
      <c r="C4295" t="s">
        <v>14225</v>
      </c>
      <c r="D4295" t="s">
        <v>1972</v>
      </c>
      <c r="E4295" t="s">
        <v>570</v>
      </c>
      <c r="F4295" t="s">
        <v>9000</v>
      </c>
      <c r="G4295" s="11"/>
      <c r="H4295" s="11"/>
    </row>
    <row r="4296" spans="1:8" x14ac:dyDescent="0.2">
      <c r="A4296" t="str">
        <f t="shared" si="68"/>
        <v>RHU03D8</v>
      </c>
      <c r="B4296" t="s">
        <v>164</v>
      </c>
      <c r="C4296" t="s">
        <v>14225</v>
      </c>
      <c r="D4296" t="s">
        <v>1972</v>
      </c>
      <c r="E4296" t="s">
        <v>570</v>
      </c>
      <c r="F4296" t="s">
        <v>9001</v>
      </c>
      <c r="G4296" s="11"/>
      <c r="H4296" s="11"/>
    </row>
    <row r="4297" spans="1:8" x14ac:dyDescent="0.2">
      <c r="A4297" t="str">
        <f t="shared" si="68"/>
        <v>RHU03E1</v>
      </c>
      <c r="B4297" t="s">
        <v>164</v>
      </c>
      <c r="C4297" t="s">
        <v>14225</v>
      </c>
      <c r="D4297" t="s">
        <v>1972</v>
      </c>
      <c r="E4297" t="s">
        <v>570</v>
      </c>
      <c r="F4297" t="s">
        <v>10123</v>
      </c>
      <c r="G4297" s="11"/>
      <c r="H4297" s="11"/>
    </row>
    <row r="4298" spans="1:8" x14ac:dyDescent="0.2">
      <c r="A4298" t="str">
        <f t="shared" si="68"/>
        <v>RHU03E2</v>
      </c>
      <c r="B4298" t="s">
        <v>164</v>
      </c>
      <c r="C4298" t="s">
        <v>14225</v>
      </c>
      <c r="D4298" t="s">
        <v>1972</v>
      </c>
      <c r="E4298" t="s">
        <v>570</v>
      </c>
      <c r="F4298" t="s">
        <v>10124</v>
      </c>
      <c r="G4298" s="11"/>
      <c r="H4298" s="11"/>
    </row>
    <row r="4299" spans="1:8" x14ac:dyDescent="0.2">
      <c r="A4299" t="str">
        <f t="shared" si="68"/>
        <v>RHU03E3</v>
      </c>
      <c r="B4299" t="s">
        <v>164</v>
      </c>
      <c r="C4299" t="s">
        <v>14225</v>
      </c>
      <c r="D4299" t="s">
        <v>1972</v>
      </c>
      <c r="E4299" t="s">
        <v>570</v>
      </c>
      <c r="F4299" t="s">
        <v>10125</v>
      </c>
      <c r="G4299" s="11"/>
      <c r="H4299" s="11"/>
    </row>
    <row r="4300" spans="1:8" x14ac:dyDescent="0.2">
      <c r="A4300" t="str">
        <f t="shared" si="68"/>
        <v>RHU03E5 (ITU)</v>
      </c>
      <c r="B4300" t="s">
        <v>164</v>
      </c>
      <c r="C4300" t="s">
        <v>14225</v>
      </c>
      <c r="D4300" t="s">
        <v>1972</v>
      </c>
      <c r="E4300" t="s">
        <v>570</v>
      </c>
      <c r="F4300" t="s">
        <v>12006</v>
      </c>
      <c r="G4300" s="11"/>
      <c r="H4300" s="11"/>
    </row>
    <row r="4301" spans="1:8" x14ac:dyDescent="0.2">
      <c r="A4301" t="str">
        <f t="shared" si="68"/>
        <v>RHU03E6</v>
      </c>
      <c r="B4301" t="s">
        <v>164</v>
      </c>
      <c r="C4301" t="s">
        <v>14225</v>
      </c>
      <c r="D4301" t="s">
        <v>1972</v>
      </c>
      <c r="E4301" t="s">
        <v>570</v>
      </c>
      <c r="F4301" t="s">
        <v>12007</v>
      </c>
      <c r="G4301" s="11"/>
      <c r="H4301" s="11"/>
    </row>
    <row r="4302" spans="1:8" x14ac:dyDescent="0.2">
      <c r="A4302" t="str">
        <f t="shared" si="68"/>
        <v>RHU03E7</v>
      </c>
      <c r="B4302" t="s">
        <v>164</v>
      </c>
      <c r="C4302" t="s">
        <v>14225</v>
      </c>
      <c r="D4302" t="s">
        <v>1972</v>
      </c>
      <c r="E4302" t="s">
        <v>570</v>
      </c>
      <c r="F4302" t="s">
        <v>12008</v>
      </c>
      <c r="G4302" s="11"/>
      <c r="H4302" s="11"/>
    </row>
    <row r="4303" spans="1:8" x14ac:dyDescent="0.2">
      <c r="A4303" t="str">
        <f t="shared" si="68"/>
        <v>RHU03E8</v>
      </c>
      <c r="B4303" t="s">
        <v>164</v>
      </c>
      <c r="C4303" t="s">
        <v>14225</v>
      </c>
      <c r="D4303" t="s">
        <v>1972</v>
      </c>
      <c r="E4303" t="s">
        <v>570</v>
      </c>
      <c r="F4303" t="s">
        <v>12009</v>
      </c>
      <c r="G4303" s="11"/>
      <c r="H4303" s="11"/>
    </row>
    <row r="4304" spans="1:8" x14ac:dyDescent="0.2">
      <c r="A4304" t="str">
        <f t="shared" si="68"/>
        <v>RHU03F1</v>
      </c>
      <c r="B4304" t="s">
        <v>164</v>
      </c>
      <c r="C4304" t="s">
        <v>14225</v>
      </c>
      <c r="D4304" t="s">
        <v>1972</v>
      </c>
      <c r="E4304" t="s">
        <v>570</v>
      </c>
      <c r="F4304" t="s">
        <v>9850</v>
      </c>
      <c r="G4304" s="11"/>
      <c r="H4304" s="11"/>
    </row>
    <row r="4305" spans="1:8" x14ac:dyDescent="0.2">
      <c r="A4305" t="str">
        <f t="shared" si="68"/>
        <v>RHU03F2</v>
      </c>
      <c r="B4305" t="s">
        <v>164</v>
      </c>
      <c r="C4305" t="s">
        <v>14225</v>
      </c>
      <c r="D4305" t="s">
        <v>1972</v>
      </c>
      <c r="E4305" t="s">
        <v>570</v>
      </c>
      <c r="F4305" t="s">
        <v>10127</v>
      </c>
      <c r="G4305" s="11"/>
      <c r="H4305" s="11"/>
    </row>
    <row r="4306" spans="1:8" x14ac:dyDescent="0.2">
      <c r="A4306" t="str">
        <f t="shared" si="68"/>
        <v>RHU03F3</v>
      </c>
      <c r="B4306" t="s">
        <v>164</v>
      </c>
      <c r="C4306" t="s">
        <v>14225</v>
      </c>
      <c r="D4306" t="s">
        <v>1972</v>
      </c>
      <c r="E4306" t="s">
        <v>570</v>
      </c>
      <c r="F4306" t="s">
        <v>9855</v>
      </c>
      <c r="G4306" s="11"/>
      <c r="H4306" s="11"/>
    </row>
    <row r="4307" spans="1:8" x14ac:dyDescent="0.2">
      <c r="A4307" t="str">
        <f t="shared" si="68"/>
        <v>RHU03F4</v>
      </c>
      <c r="B4307" t="s">
        <v>164</v>
      </c>
      <c r="C4307" t="s">
        <v>14225</v>
      </c>
      <c r="D4307" t="s">
        <v>1972</v>
      </c>
      <c r="E4307" t="s">
        <v>570</v>
      </c>
      <c r="F4307" t="s">
        <v>9005</v>
      </c>
      <c r="G4307" s="11"/>
      <c r="H4307" s="11"/>
    </row>
    <row r="4308" spans="1:8" x14ac:dyDescent="0.2">
      <c r="A4308" t="str">
        <f t="shared" si="68"/>
        <v>RHU03F5,6,7</v>
      </c>
      <c r="B4308" t="s">
        <v>164</v>
      </c>
      <c r="C4308" t="s">
        <v>14225</v>
      </c>
      <c r="D4308" t="s">
        <v>1972</v>
      </c>
      <c r="E4308" t="s">
        <v>570</v>
      </c>
      <c r="F4308" t="s">
        <v>12010</v>
      </c>
      <c r="G4308" s="11"/>
      <c r="H4308" s="11"/>
    </row>
    <row r="4309" spans="1:8" x14ac:dyDescent="0.2">
      <c r="A4309" t="str">
        <f t="shared" si="68"/>
        <v>RHU03G1</v>
      </c>
      <c r="B4309" t="s">
        <v>164</v>
      </c>
      <c r="C4309" t="s">
        <v>14225</v>
      </c>
      <c r="D4309" t="s">
        <v>1972</v>
      </c>
      <c r="E4309" t="s">
        <v>570</v>
      </c>
      <c r="F4309" t="s">
        <v>9859</v>
      </c>
      <c r="G4309" s="11"/>
      <c r="H4309" s="11"/>
    </row>
    <row r="4310" spans="1:8" x14ac:dyDescent="0.2">
      <c r="A4310" t="str">
        <f t="shared" si="68"/>
        <v>RHU03G2</v>
      </c>
      <c r="B4310" t="s">
        <v>164</v>
      </c>
      <c r="C4310" t="s">
        <v>14225</v>
      </c>
      <c r="D4310" t="s">
        <v>1972</v>
      </c>
      <c r="E4310" t="s">
        <v>570</v>
      </c>
      <c r="F4310" t="s">
        <v>10128</v>
      </c>
      <c r="G4310" s="11"/>
      <c r="H4310" s="11"/>
    </row>
    <row r="4311" spans="1:8" x14ac:dyDescent="0.2">
      <c r="A4311" t="str">
        <f t="shared" si="68"/>
        <v>RHU03G3</v>
      </c>
      <c r="B4311" t="s">
        <v>164</v>
      </c>
      <c r="C4311" t="s">
        <v>14225</v>
      </c>
      <c r="D4311" t="s">
        <v>1972</v>
      </c>
      <c r="E4311" t="s">
        <v>570</v>
      </c>
      <c r="F4311" t="s">
        <v>9006</v>
      </c>
      <c r="G4311" s="11"/>
      <c r="H4311" s="11"/>
    </row>
    <row r="4312" spans="1:8" x14ac:dyDescent="0.2">
      <c r="A4312" t="str">
        <f t="shared" si="68"/>
        <v>RHU03G4</v>
      </c>
      <c r="B4312" t="s">
        <v>164</v>
      </c>
      <c r="C4312" t="s">
        <v>14225</v>
      </c>
      <c r="D4312" t="s">
        <v>1972</v>
      </c>
      <c r="E4312" t="s">
        <v>570</v>
      </c>
      <c r="F4312" t="s">
        <v>9007</v>
      </c>
      <c r="G4312" s="84" t="s">
        <v>14535</v>
      </c>
      <c r="H4312" s="11"/>
    </row>
    <row r="4313" spans="1:8" x14ac:dyDescent="0.2">
      <c r="A4313" t="str">
        <f t="shared" si="68"/>
        <v>RHU03G5 (Private ward)</v>
      </c>
      <c r="B4313" t="s">
        <v>164</v>
      </c>
      <c r="C4313" t="s">
        <v>14225</v>
      </c>
      <c r="D4313" t="s">
        <v>1972</v>
      </c>
      <c r="E4313" t="s">
        <v>570</v>
      </c>
      <c r="F4313" t="s">
        <v>12011</v>
      </c>
      <c r="G4313" s="84" t="s">
        <v>14535</v>
      </c>
      <c r="H4313" s="11"/>
    </row>
    <row r="4314" spans="1:8" x14ac:dyDescent="0.2">
      <c r="A4314" t="str">
        <f t="shared" si="68"/>
        <v>RHU03G6</v>
      </c>
      <c r="B4314" t="s">
        <v>164</v>
      </c>
      <c r="C4314" t="s">
        <v>14225</v>
      </c>
      <c r="D4314" t="s">
        <v>1972</v>
      </c>
      <c r="E4314" t="s">
        <v>570</v>
      </c>
      <c r="F4314" t="s">
        <v>9009</v>
      </c>
      <c r="G4314" s="84" t="s">
        <v>14535</v>
      </c>
      <c r="H4314" s="11"/>
    </row>
    <row r="4315" spans="1:8" x14ac:dyDescent="0.2">
      <c r="A4315" t="str">
        <f t="shared" si="68"/>
        <v>RHU03G7</v>
      </c>
      <c r="B4315" t="s">
        <v>164</v>
      </c>
      <c r="C4315" t="s">
        <v>14225</v>
      </c>
      <c r="D4315" t="s">
        <v>1972</v>
      </c>
      <c r="E4315" t="s">
        <v>570</v>
      </c>
      <c r="F4315" t="s">
        <v>12012</v>
      </c>
      <c r="G4315" s="84" t="s">
        <v>14535</v>
      </c>
      <c r="H4315" s="11"/>
    </row>
    <row r="4316" spans="1:8" x14ac:dyDescent="0.2">
      <c r="A4316" t="str">
        <f t="shared" si="68"/>
        <v>RHU03G9</v>
      </c>
      <c r="B4316" t="s">
        <v>164</v>
      </c>
      <c r="C4316" t="s">
        <v>14225</v>
      </c>
      <c r="D4316" t="s">
        <v>1972</v>
      </c>
      <c r="E4316" t="s">
        <v>570</v>
      </c>
      <c r="F4316" t="s">
        <v>9864</v>
      </c>
      <c r="G4316" s="84" t="s">
        <v>14535</v>
      </c>
      <c r="H4316" s="11"/>
    </row>
    <row r="4317" spans="1:8" x14ac:dyDescent="0.2">
      <c r="A4317" t="str">
        <f t="shared" si="68"/>
        <v>RHU03Maternity Services</v>
      </c>
      <c r="B4317" t="s">
        <v>164</v>
      </c>
      <c r="C4317" t="s">
        <v>14225</v>
      </c>
      <c r="D4317" t="s">
        <v>1972</v>
      </c>
      <c r="E4317" t="s">
        <v>570</v>
      </c>
      <c r="F4317" t="s">
        <v>10445</v>
      </c>
      <c r="G4317" s="84" t="s">
        <v>14535</v>
      </c>
      <c r="H4317" s="11"/>
    </row>
    <row r="4318" spans="1:8" x14ac:dyDescent="0.2">
      <c r="A4318" t="str">
        <f t="shared" si="68"/>
        <v>RHU03MAU</v>
      </c>
      <c r="B4318" t="s">
        <v>164</v>
      </c>
      <c r="C4318" t="s">
        <v>14225</v>
      </c>
      <c r="D4318" t="s">
        <v>1972</v>
      </c>
      <c r="E4318" t="s">
        <v>570</v>
      </c>
      <c r="F4318" t="s">
        <v>9146</v>
      </c>
      <c r="G4318" s="84" t="s">
        <v>14535</v>
      </c>
      <c r="H4318" s="11"/>
    </row>
    <row r="4319" spans="1:8" x14ac:dyDescent="0.2">
      <c r="A4319" t="str">
        <f t="shared" si="68"/>
        <v>RHU03NICU</v>
      </c>
      <c r="B4319" t="s">
        <v>164</v>
      </c>
      <c r="C4319" t="s">
        <v>14225</v>
      </c>
      <c r="D4319" t="s">
        <v>1972</v>
      </c>
      <c r="E4319" t="s">
        <v>570</v>
      </c>
      <c r="F4319" t="s">
        <v>8404</v>
      </c>
      <c r="G4319" s="84" t="s">
        <v>14535</v>
      </c>
      <c r="H4319" s="11"/>
    </row>
    <row r="4320" spans="1:8" x14ac:dyDescent="0.2">
      <c r="A4320" t="str">
        <f t="shared" si="68"/>
        <v>RHU03Shipwreck</v>
      </c>
      <c r="B4320" t="s">
        <v>164</v>
      </c>
      <c r="C4320" t="s">
        <v>14225</v>
      </c>
      <c r="D4320" t="s">
        <v>1972</v>
      </c>
      <c r="E4320" t="s">
        <v>570</v>
      </c>
      <c r="F4320" t="s">
        <v>12013</v>
      </c>
      <c r="G4320" s="84" t="s">
        <v>14535</v>
      </c>
      <c r="H4320" s="11"/>
    </row>
    <row r="4321" spans="1:8" x14ac:dyDescent="0.2">
      <c r="A4321" t="str">
        <f t="shared" si="68"/>
        <v>RHU03Starfish</v>
      </c>
      <c r="B4321" t="s">
        <v>164</v>
      </c>
      <c r="C4321" t="s">
        <v>14225</v>
      </c>
      <c r="D4321" t="s">
        <v>1972</v>
      </c>
      <c r="E4321" t="s">
        <v>570</v>
      </c>
      <c r="F4321" t="s">
        <v>12014</v>
      </c>
      <c r="G4321" s="84" t="s">
        <v>14535</v>
      </c>
      <c r="H4321" s="11"/>
    </row>
    <row r="4322" spans="1:8" x14ac:dyDescent="0.2">
      <c r="A4322" t="str">
        <f t="shared" si="68"/>
        <v>RHU03Surgical High Care</v>
      </c>
      <c r="B4322" t="s">
        <v>164</v>
      </c>
      <c r="C4322" t="s">
        <v>14225</v>
      </c>
      <c r="D4322" t="s">
        <v>1972</v>
      </c>
      <c r="E4322" t="s">
        <v>570</v>
      </c>
      <c r="F4322" t="s">
        <v>12015</v>
      </c>
      <c r="G4322" s="84" t="s">
        <v>14535</v>
      </c>
      <c r="H4322" s="11"/>
    </row>
    <row r="4323" spans="1:8" x14ac:dyDescent="0.2">
      <c r="A4323" t="str">
        <f t="shared" si="68"/>
        <v>RPC04Burns Unit</v>
      </c>
      <c r="B4323" t="s">
        <v>165</v>
      </c>
      <c r="C4323" t="s">
        <v>12016</v>
      </c>
      <c r="D4323" t="s">
        <v>2883</v>
      </c>
      <c r="E4323" t="s">
        <v>2884</v>
      </c>
      <c r="F4323" t="s">
        <v>9126</v>
      </c>
      <c r="G4323" s="84" t="s">
        <v>14535</v>
      </c>
      <c r="H4323" s="11"/>
    </row>
    <row r="4324" spans="1:8" x14ac:dyDescent="0.2">
      <c r="A4324" t="str">
        <f t="shared" si="68"/>
        <v>RPC04Critical Care Unit</v>
      </c>
      <c r="B4324" t="s">
        <v>165</v>
      </c>
      <c r="C4324" t="s">
        <v>12016</v>
      </c>
      <c r="D4324" t="s">
        <v>2883</v>
      </c>
      <c r="E4324" t="s">
        <v>2884</v>
      </c>
      <c r="F4324" t="s">
        <v>9443</v>
      </c>
      <c r="G4324" s="84" t="s">
        <v>14535</v>
      </c>
      <c r="H4324" s="11"/>
    </row>
    <row r="4325" spans="1:8" x14ac:dyDescent="0.2">
      <c r="A4325" t="str">
        <f t="shared" si="68"/>
        <v>RPC04Margaret Duncombe</v>
      </c>
      <c r="B4325" t="s">
        <v>165</v>
      </c>
      <c r="C4325" t="s">
        <v>12016</v>
      </c>
      <c r="D4325" t="s">
        <v>2883</v>
      </c>
      <c r="E4325" t="s">
        <v>2884</v>
      </c>
      <c r="F4325" t="s">
        <v>12017</v>
      </c>
      <c r="G4325" s="84" t="s">
        <v>14535</v>
      </c>
      <c r="H4325" s="11"/>
    </row>
    <row r="4326" spans="1:8" x14ac:dyDescent="0.2">
      <c r="A4326" t="str">
        <f t="shared" si="68"/>
        <v>RPC04Ross Tilley</v>
      </c>
      <c r="B4326" t="s">
        <v>165</v>
      </c>
      <c r="C4326" t="s">
        <v>12016</v>
      </c>
      <c r="D4326" t="s">
        <v>2883</v>
      </c>
      <c r="E4326" t="s">
        <v>2884</v>
      </c>
      <c r="F4326" t="s">
        <v>12018</v>
      </c>
      <c r="G4326" s="84" t="s">
        <v>14535</v>
      </c>
      <c r="H4326" s="11"/>
    </row>
    <row r="4327" spans="1:8" x14ac:dyDescent="0.2">
      <c r="A4327" t="str">
        <f t="shared" si="68"/>
        <v>RXE92Laurel</v>
      </c>
      <c r="B4327" t="s">
        <v>166</v>
      </c>
      <c r="C4327" t="s">
        <v>12019</v>
      </c>
      <c r="D4327" t="s">
        <v>6550</v>
      </c>
      <c r="E4327" t="s">
        <v>6551</v>
      </c>
      <c r="F4327" t="s">
        <v>8707</v>
      </c>
      <c r="G4327" s="84" t="s">
        <v>14535</v>
      </c>
      <c r="H4327" s="11"/>
    </row>
    <row r="4328" spans="1:8" x14ac:dyDescent="0.2">
      <c r="A4328" t="str">
        <f t="shared" si="68"/>
        <v>RXE92Mulberry Ward</v>
      </c>
      <c r="B4328" t="s">
        <v>166</v>
      </c>
      <c r="C4328" t="s">
        <v>12019</v>
      </c>
      <c r="D4328" t="s">
        <v>6550</v>
      </c>
      <c r="E4328" t="s">
        <v>6551</v>
      </c>
      <c r="F4328" t="s">
        <v>10042</v>
      </c>
      <c r="G4328" s="84" t="s">
        <v>14535</v>
      </c>
      <c r="H4328" s="11"/>
    </row>
    <row r="4329" spans="1:8" x14ac:dyDescent="0.2">
      <c r="A4329" t="str">
        <f t="shared" si="68"/>
        <v>RXE12Goldcrest Ward</v>
      </c>
      <c r="B4329" t="s">
        <v>166</v>
      </c>
      <c r="C4329" t="s">
        <v>12019</v>
      </c>
      <c r="D4329" t="s">
        <v>6558</v>
      </c>
      <c r="E4329" t="s">
        <v>6559</v>
      </c>
      <c r="F4329" t="s">
        <v>12020</v>
      </c>
      <c r="G4329" s="84" t="s">
        <v>14535</v>
      </c>
      <c r="H4329" s="11"/>
    </row>
    <row r="4330" spans="1:8" x14ac:dyDescent="0.2">
      <c r="A4330" t="str">
        <f t="shared" si="68"/>
        <v>RXE12Kingfisher Ward</v>
      </c>
      <c r="B4330" t="s">
        <v>166</v>
      </c>
      <c r="C4330" t="s">
        <v>12019</v>
      </c>
      <c r="D4330" t="s">
        <v>6558</v>
      </c>
      <c r="E4330" t="s">
        <v>6559</v>
      </c>
      <c r="F4330" t="s">
        <v>9995</v>
      </c>
      <c r="G4330" s="84" t="s">
        <v>14535</v>
      </c>
      <c r="H4330" s="11"/>
    </row>
    <row r="4331" spans="1:8" x14ac:dyDescent="0.2">
      <c r="A4331" t="str">
        <f t="shared" si="68"/>
        <v>RXE12Osprey Ward</v>
      </c>
      <c r="B4331" t="s">
        <v>166</v>
      </c>
      <c r="C4331" t="s">
        <v>12019</v>
      </c>
      <c r="D4331" t="s">
        <v>6558</v>
      </c>
      <c r="E4331" t="s">
        <v>6559</v>
      </c>
      <c r="F4331" t="s">
        <v>12021</v>
      </c>
      <c r="G4331" s="84" t="s">
        <v>14535</v>
      </c>
      <c r="H4331" s="11"/>
    </row>
    <row r="4332" spans="1:8" x14ac:dyDescent="0.2">
      <c r="A4332" t="str">
        <f t="shared" si="68"/>
        <v>RXE12Sandpiper Ward</v>
      </c>
      <c r="B4332" t="s">
        <v>166</v>
      </c>
      <c r="C4332" t="s">
        <v>12019</v>
      </c>
      <c r="D4332" t="s">
        <v>6558</v>
      </c>
      <c r="E4332" t="s">
        <v>6559</v>
      </c>
      <c r="F4332" t="s">
        <v>12022</v>
      </c>
      <c r="G4332" s="84" t="s">
        <v>14535</v>
      </c>
      <c r="H4332" s="11"/>
    </row>
    <row r="4333" spans="1:8" x14ac:dyDescent="0.2">
      <c r="A4333" t="str">
        <f t="shared" si="68"/>
        <v>RXE07Brambles</v>
      </c>
      <c r="B4333" t="s">
        <v>166</v>
      </c>
      <c r="C4333" t="s">
        <v>12019</v>
      </c>
      <c r="D4333" t="s">
        <v>6564</v>
      </c>
      <c r="E4333" t="s">
        <v>6565</v>
      </c>
      <c r="F4333" t="s">
        <v>12023</v>
      </c>
      <c r="G4333" s="84" t="s">
        <v>14535</v>
      </c>
      <c r="H4333" s="11"/>
    </row>
    <row r="4334" spans="1:8" x14ac:dyDescent="0.2">
      <c r="A4334" t="str">
        <f t="shared" si="68"/>
        <v>RXE07Glade Ward</v>
      </c>
      <c r="B4334" t="s">
        <v>166</v>
      </c>
      <c r="C4334" t="s">
        <v>12019</v>
      </c>
      <c r="D4334" t="s">
        <v>6564</v>
      </c>
      <c r="E4334" t="s">
        <v>6565</v>
      </c>
      <c r="F4334" t="s">
        <v>12024</v>
      </c>
      <c r="G4334" s="84" t="s">
        <v>14535</v>
      </c>
      <c r="H4334" s="11"/>
    </row>
    <row r="4335" spans="1:8" x14ac:dyDescent="0.2">
      <c r="A4335" t="str">
        <f t="shared" ref="A4335:A4398" si="69">CONCATENATE(D4335,F4335)</f>
        <v>RXEAAAmber Lodge</v>
      </c>
      <c r="B4335" t="s">
        <v>166</v>
      </c>
      <c r="C4335" t="s">
        <v>12019</v>
      </c>
      <c r="D4335" t="s">
        <v>6566</v>
      </c>
      <c r="E4335" t="s">
        <v>6567</v>
      </c>
      <c r="F4335" t="s">
        <v>12025</v>
      </c>
      <c r="G4335" s="84" t="s">
        <v>14535</v>
      </c>
      <c r="H4335" s="11"/>
    </row>
    <row r="4336" spans="1:8" x14ac:dyDescent="0.2">
      <c r="A4336" t="str">
        <f t="shared" si="69"/>
        <v>RXEAABrodsworth Ward</v>
      </c>
      <c r="B4336" t="s">
        <v>166</v>
      </c>
      <c r="C4336" t="s">
        <v>12019</v>
      </c>
      <c r="D4336" t="s">
        <v>6566</v>
      </c>
      <c r="E4336" t="s">
        <v>6567</v>
      </c>
      <c r="F4336" t="s">
        <v>12026</v>
      </c>
      <c r="G4336" s="84" t="s">
        <v>14535</v>
      </c>
      <c r="H4336" s="11"/>
    </row>
    <row r="4337" spans="1:8" x14ac:dyDescent="0.2">
      <c r="A4337" t="str">
        <f t="shared" si="69"/>
        <v>RXEAAConiston</v>
      </c>
      <c r="B4337" t="s">
        <v>166</v>
      </c>
      <c r="C4337" t="s">
        <v>12019</v>
      </c>
      <c r="D4337" t="s">
        <v>6566</v>
      </c>
      <c r="E4337" t="s">
        <v>6567</v>
      </c>
      <c r="F4337" t="s">
        <v>11516</v>
      </c>
      <c r="G4337" s="84" t="s">
        <v>14535</v>
      </c>
      <c r="H4337" s="11"/>
    </row>
    <row r="4338" spans="1:8" x14ac:dyDescent="0.2">
      <c r="A4338" t="str">
        <f t="shared" si="69"/>
        <v>RXEAACoral Lodge</v>
      </c>
      <c r="B4338" t="s">
        <v>166</v>
      </c>
      <c r="C4338" t="s">
        <v>12019</v>
      </c>
      <c r="D4338" t="s">
        <v>6566</v>
      </c>
      <c r="E4338" t="s">
        <v>6567</v>
      </c>
      <c r="F4338" t="s">
        <v>12027</v>
      </c>
      <c r="G4338" s="84" t="s">
        <v>14535</v>
      </c>
      <c r="H4338" s="11"/>
    </row>
    <row r="4339" spans="1:8" x14ac:dyDescent="0.2">
      <c r="A4339" t="str">
        <f t="shared" si="69"/>
        <v>RXEAACusworth Ward</v>
      </c>
      <c r="B4339" t="s">
        <v>166</v>
      </c>
      <c r="C4339" t="s">
        <v>12019</v>
      </c>
      <c r="D4339" t="s">
        <v>6566</v>
      </c>
      <c r="E4339" t="s">
        <v>6567</v>
      </c>
      <c r="F4339" t="s">
        <v>12028</v>
      </c>
      <c r="G4339" s="84" t="s">
        <v>14535</v>
      </c>
      <c r="H4339" s="11"/>
    </row>
    <row r="4340" spans="1:8" x14ac:dyDescent="0.2">
      <c r="A4340" t="str">
        <f t="shared" si="69"/>
        <v>RXEAADanes Court</v>
      </c>
      <c r="B4340" t="s">
        <v>166</v>
      </c>
      <c r="C4340" t="s">
        <v>12019</v>
      </c>
      <c r="D4340" t="s">
        <v>6566</v>
      </c>
      <c r="E4340" t="s">
        <v>6567</v>
      </c>
      <c r="F4340" t="s">
        <v>12029</v>
      </c>
      <c r="G4340" s="84" t="s">
        <v>14535</v>
      </c>
      <c r="H4340" s="11"/>
    </row>
    <row r="4341" spans="1:8" x14ac:dyDescent="0.2">
      <c r="A4341" t="str">
        <f t="shared" si="69"/>
        <v>RXEAAEmerald Ward</v>
      </c>
      <c r="B4341" t="s">
        <v>166</v>
      </c>
      <c r="C4341" t="s">
        <v>12019</v>
      </c>
      <c r="D4341" t="s">
        <v>6566</v>
      </c>
      <c r="E4341" t="s">
        <v>6567</v>
      </c>
      <c r="F4341" t="s">
        <v>9051</v>
      </c>
      <c r="G4341" s="84" t="s">
        <v>14535</v>
      </c>
      <c r="H4341" s="11"/>
    </row>
    <row r="4342" spans="1:8" x14ac:dyDescent="0.2">
      <c r="A4342" t="str">
        <f t="shared" si="69"/>
        <v>RXEAAJubilee Close</v>
      </c>
      <c r="B4342" t="s">
        <v>166</v>
      </c>
      <c r="C4342" t="s">
        <v>12019</v>
      </c>
      <c r="D4342" t="s">
        <v>6566</v>
      </c>
      <c r="E4342" t="s">
        <v>6567</v>
      </c>
      <c r="F4342" t="s">
        <v>12030</v>
      </c>
      <c r="G4342" s="84" t="s">
        <v>14535</v>
      </c>
      <c r="H4342" s="11"/>
    </row>
    <row r="4343" spans="1:8" x14ac:dyDescent="0.2">
      <c r="A4343" t="str">
        <f t="shared" si="69"/>
        <v>RXEAASkelbrooke Ward</v>
      </c>
      <c r="B4343" t="s">
        <v>166</v>
      </c>
      <c r="C4343" t="s">
        <v>12019</v>
      </c>
      <c r="D4343" t="s">
        <v>6566</v>
      </c>
      <c r="E4343" t="s">
        <v>6567</v>
      </c>
      <c r="F4343" t="s">
        <v>12031</v>
      </c>
      <c r="G4343" s="84" t="s">
        <v>14535</v>
      </c>
      <c r="H4343" s="11"/>
    </row>
    <row r="4344" spans="1:8" x14ac:dyDescent="0.2">
      <c r="A4344" t="str">
        <f t="shared" si="69"/>
        <v>RXEAAWindermere</v>
      </c>
      <c r="B4344" t="s">
        <v>166</v>
      </c>
      <c r="C4344" t="s">
        <v>12019</v>
      </c>
      <c r="D4344" t="s">
        <v>6566</v>
      </c>
      <c r="E4344" t="s">
        <v>6567</v>
      </c>
      <c r="F4344" t="s">
        <v>12032</v>
      </c>
      <c r="G4344" s="84" t="s">
        <v>14535</v>
      </c>
      <c r="H4344" s="11"/>
    </row>
    <row r="4345" spans="1:8" x14ac:dyDescent="0.2">
      <c r="A4345" t="str">
        <f t="shared" si="69"/>
        <v>RXEDLSt Johns Hospice</v>
      </c>
      <c r="B4345" t="s">
        <v>166</v>
      </c>
      <c r="C4345" t="s">
        <v>12019</v>
      </c>
      <c r="D4345" t="s">
        <v>6568</v>
      </c>
      <c r="E4345" t="s">
        <v>6569</v>
      </c>
      <c r="F4345" t="s">
        <v>12033</v>
      </c>
      <c r="G4345" s="84" t="s">
        <v>14535</v>
      </c>
      <c r="H4345" s="11"/>
    </row>
    <row r="4346" spans="1:8" x14ac:dyDescent="0.2">
      <c r="A4346" t="str">
        <f t="shared" si="69"/>
        <v>RXEA1Hawthorne Ward</v>
      </c>
      <c r="B4346" t="s">
        <v>166</v>
      </c>
      <c r="C4346" t="s">
        <v>12019</v>
      </c>
      <c r="D4346" t="s">
        <v>6570</v>
      </c>
      <c r="E4346" t="s">
        <v>6571</v>
      </c>
      <c r="F4346" t="s">
        <v>12034</v>
      </c>
      <c r="G4346" s="84" t="s">
        <v>14535</v>
      </c>
      <c r="H4346" s="11"/>
    </row>
    <row r="4347" spans="1:8" x14ac:dyDescent="0.2">
      <c r="A4347" t="str">
        <f t="shared" si="69"/>
        <v>RXEA1Hazel Ward</v>
      </c>
      <c r="B4347" t="s">
        <v>166</v>
      </c>
      <c r="C4347" t="s">
        <v>12019</v>
      </c>
      <c r="D4347" t="s">
        <v>6570</v>
      </c>
      <c r="E4347" t="s">
        <v>6571</v>
      </c>
      <c r="F4347" t="s">
        <v>9078</v>
      </c>
      <c r="G4347" s="84" t="s">
        <v>14535</v>
      </c>
      <c r="H4347" s="11"/>
    </row>
    <row r="4348" spans="1:8" x14ac:dyDescent="0.2">
      <c r="A4348" t="str">
        <f t="shared" si="69"/>
        <v>RXEA1Magnolia Ward</v>
      </c>
      <c r="B4348" t="s">
        <v>166</v>
      </c>
      <c r="C4348" t="s">
        <v>12019</v>
      </c>
      <c r="D4348" t="s">
        <v>6570</v>
      </c>
      <c r="E4348" t="s">
        <v>6571</v>
      </c>
      <c r="F4348" t="s">
        <v>12035</v>
      </c>
      <c r="G4348" s="84" t="s">
        <v>14535</v>
      </c>
      <c r="H4348" s="11"/>
    </row>
    <row r="4349" spans="1:8" x14ac:dyDescent="0.2">
      <c r="A4349" t="str">
        <f t="shared" si="69"/>
        <v>RHW01Acute Stroke Unit</v>
      </c>
      <c r="B4349" t="s">
        <v>167</v>
      </c>
      <c r="C4349" t="s">
        <v>12036</v>
      </c>
      <c r="D4349" t="s">
        <v>2001</v>
      </c>
      <c r="E4349" t="s">
        <v>2002</v>
      </c>
      <c r="F4349" t="s">
        <v>11445</v>
      </c>
      <c r="G4349" s="84" t="s">
        <v>14535</v>
      </c>
      <c r="H4349" s="11"/>
    </row>
    <row r="4350" spans="1:8" x14ac:dyDescent="0.2">
      <c r="A4350" t="str">
        <f t="shared" si="69"/>
        <v>RHW01Adelaide</v>
      </c>
      <c r="B4350" t="s">
        <v>167</v>
      </c>
      <c r="C4350" t="s">
        <v>12036</v>
      </c>
      <c r="D4350" t="s">
        <v>2001</v>
      </c>
      <c r="E4350" t="s">
        <v>2002</v>
      </c>
      <c r="F4350" t="s">
        <v>12037</v>
      </c>
      <c r="G4350" s="84" t="s">
        <v>14535</v>
      </c>
      <c r="H4350" s="11"/>
    </row>
    <row r="4351" spans="1:8" x14ac:dyDescent="0.2">
      <c r="A4351" t="str">
        <f t="shared" si="69"/>
        <v>RHW01Burghfield</v>
      </c>
      <c r="B4351" t="s">
        <v>167</v>
      </c>
      <c r="C4351" t="s">
        <v>12036</v>
      </c>
      <c r="D4351" t="s">
        <v>2001</v>
      </c>
      <c r="E4351" t="s">
        <v>2002</v>
      </c>
      <c r="F4351" t="s">
        <v>12038</v>
      </c>
      <c r="G4351" s="84" t="s">
        <v>14535</v>
      </c>
      <c r="H4351" s="11"/>
    </row>
    <row r="4352" spans="1:8" x14ac:dyDescent="0.2">
      <c r="A4352" t="str">
        <f t="shared" si="69"/>
        <v>RHW01Buscot</v>
      </c>
      <c r="B4352" t="s">
        <v>167</v>
      </c>
      <c r="C4352" t="s">
        <v>12036</v>
      </c>
      <c r="D4352" t="s">
        <v>2001</v>
      </c>
      <c r="E4352" t="s">
        <v>2002</v>
      </c>
      <c r="F4352" t="s">
        <v>12039</v>
      </c>
      <c r="G4352" s="84" t="s">
        <v>14535</v>
      </c>
      <c r="H4352" s="11"/>
    </row>
    <row r="4353" spans="1:8" x14ac:dyDescent="0.2">
      <c r="A4353" t="str">
        <f t="shared" si="69"/>
        <v>RHW01Cardiac Care Unit</v>
      </c>
      <c r="B4353" t="s">
        <v>167</v>
      </c>
      <c r="C4353" t="s">
        <v>12036</v>
      </c>
      <c r="D4353" t="s">
        <v>2001</v>
      </c>
      <c r="E4353" t="s">
        <v>2002</v>
      </c>
      <c r="F4353" t="s">
        <v>10094</v>
      </c>
      <c r="G4353" s="84" t="s">
        <v>14535</v>
      </c>
      <c r="H4353" s="11"/>
    </row>
    <row r="4354" spans="1:8" x14ac:dyDescent="0.2">
      <c r="A4354" t="str">
        <f t="shared" si="69"/>
        <v>RHW01Castle</v>
      </c>
      <c r="B4354" t="s">
        <v>167</v>
      </c>
      <c r="C4354" t="s">
        <v>12036</v>
      </c>
      <c r="D4354" t="s">
        <v>2001</v>
      </c>
      <c r="E4354" t="s">
        <v>2002</v>
      </c>
      <c r="F4354" t="s">
        <v>12040</v>
      </c>
      <c r="G4354" s="84" t="s">
        <v>14535</v>
      </c>
      <c r="H4354" s="11"/>
    </row>
    <row r="4355" spans="1:8" x14ac:dyDescent="0.2">
      <c r="A4355" t="str">
        <f t="shared" si="69"/>
        <v>RHW01Caversham</v>
      </c>
      <c r="B4355" t="s">
        <v>167</v>
      </c>
      <c r="C4355" t="s">
        <v>12036</v>
      </c>
      <c r="D4355" t="s">
        <v>2001</v>
      </c>
      <c r="E4355" t="s">
        <v>2002</v>
      </c>
      <c r="F4355" t="s">
        <v>12041</v>
      </c>
      <c r="G4355" s="84" t="s">
        <v>14535</v>
      </c>
      <c r="H4355" s="11"/>
    </row>
    <row r="4356" spans="1:8" x14ac:dyDescent="0.2">
      <c r="A4356" t="str">
        <f t="shared" si="69"/>
        <v>RHW01Critical Care</v>
      </c>
      <c r="B4356" t="s">
        <v>167</v>
      </c>
      <c r="C4356" t="s">
        <v>12036</v>
      </c>
      <c r="D4356" t="s">
        <v>2001</v>
      </c>
      <c r="E4356" t="s">
        <v>2002</v>
      </c>
      <c r="F4356" t="s">
        <v>9217</v>
      </c>
      <c r="G4356" s="84" t="s">
        <v>14535</v>
      </c>
      <c r="H4356" s="11"/>
    </row>
    <row r="4357" spans="1:8" x14ac:dyDescent="0.2">
      <c r="A4357" t="str">
        <f t="shared" si="69"/>
        <v>RHW01Delivery Suite</v>
      </c>
      <c r="B4357" t="s">
        <v>167</v>
      </c>
      <c r="C4357" t="s">
        <v>12036</v>
      </c>
      <c r="D4357" t="s">
        <v>2001</v>
      </c>
      <c r="E4357" t="s">
        <v>2002</v>
      </c>
      <c r="F4357" t="s">
        <v>8751</v>
      </c>
      <c r="G4357" s="84" t="s">
        <v>14535</v>
      </c>
      <c r="H4357" s="11"/>
    </row>
    <row r="4358" spans="1:8" x14ac:dyDescent="0.2">
      <c r="A4358" t="str">
        <f t="shared" si="69"/>
        <v>RHW01Dorrell</v>
      </c>
      <c r="B4358" t="s">
        <v>167</v>
      </c>
      <c r="C4358" t="s">
        <v>12036</v>
      </c>
      <c r="D4358" t="s">
        <v>2001</v>
      </c>
      <c r="E4358" t="s">
        <v>2002</v>
      </c>
      <c r="F4358" t="s">
        <v>12042</v>
      </c>
      <c r="G4358" s="84" t="s">
        <v>14535</v>
      </c>
      <c r="H4358" s="11"/>
    </row>
    <row r="4359" spans="1:8" x14ac:dyDescent="0.2">
      <c r="A4359" t="str">
        <f t="shared" si="69"/>
        <v>RHW01Emmer Green</v>
      </c>
      <c r="B4359" t="s">
        <v>167</v>
      </c>
      <c r="C4359" t="s">
        <v>12036</v>
      </c>
      <c r="D4359" t="s">
        <v>2001</v>
      </c>
      <c r="E4359" t="s">
        <v>2002</v>
      </c>
      <c r="F4359" t="s">
        <v>12043</v>
      </c>
      <c r="G4359" s="84" t="s">
        <v>14535</v>
      </c>
      <c r="H4359" s="11"/>
    </row>
    <row r="4360" spans="1:8" x14ac:dyDescent="0.2">
      <c r="A4360" t="str">
        <f t="shared" si="69"/>
        <v>RHW01General Surgical Unit</v>
      </c>
      <c r="B4360" t="s">
        <v>167</v>
      </c>
      <c r="C4360" t="s">
        <v>12036</v>
      </c>
      <c r="D4360" t="s">
        <v>2001</v>
      </c>
      <c r="E4360" t="s">
        <v>2002</v>
      </c>
      <c r="F4360" t="s">
        <v>12044</v>
      </c>
      <c r="G4360" s="84" t="s">
        <v>14535</v>
      </c>
      <c r="H4360" s="11"/>
    </row>
    <row r="4361" spans="1:8" x14ac:dyDescent="0.2">
      <c r="A4361" t="str">
        <f t="shared" si="69"/>
        <v>RHW01Hopkins</v>
      </c>
      <c r="B4361" t="s">
        <v>167</v>
      </c>
      <c r="C4361" t="s">
        <v>12036</v>
      </c>
      <c r="D4361" t="s">
        <v>2001</v>
      </c>
      <c r="E4361" t="s">
        <v>2002</v>
      </c>
      <c r="F4361" t="s">
        <v>12045</v>
      </c>
      <c r="G4361" s="84" t="s">
        <v>14535</v>
      </c>
      <c r="H4361" s="11"/>
    </row>
    <row r="4362" spans="1:8" x14ac:dyDescent="0.2">
      <c r="A4362" t="str">
        <f t="shared" si="69"/>
        <v>RHW01Hurley</v>
      </c>
      <c r="B4362" t="s">
        <v>167</v>
      </c>
      <c r="C4362" t="s">
        <v>12036</v>
      </c>
      <c r="D4362" t="s">
        <v>2001</v>
      </c>
      <c r="E4362" t="s">
        <v>2002</v>
      </c>
      <c r="F4362" t="s">
        <v>12046</v>
      </c>
      <c r="G4362" s="84" t="s">
        <v>14535</v>
      </c>
      <c r="H4362" s="11"/>
    </row>
    <row r="4363" spans="1:8" x14ac:dyDescent="0.2">
      <c r="A4363" t="str">
        <f t="shared" si="69"/>
        <v>RHW01Iffley</v>
      </c>
      <c r="B4363" t="s">
        <v>167</v>
      </c>
      <c r="C4363" t="s">
        <v>12036</v>
      </c>
      <c r="D4363" t="s">
        <v>2001</v>
      </c>
      <c r="E4363" t="s">
        <v>2002</v>
      </c>
      <c r="F4363" t="s">
        <v>12047</v>
      </c>
      <c r="G4363" s="84" t="s">
        <v>14535</v>
      </c>
      <c r="H4363" s="11"/>
    </row>
    <row r="4364" spans="1:8" x14ac:dyDescent="0.2">
      <c r="A4364" t="str">
        <f t="shared" si="69"/>
        <v>RHW01Kennet</v>
      </c>
      <c r="B4364" t="s">
        <v>167</v>
      </c>
      <c r="C4364" t="s">
        <v>12036</v>
      </c>
      <c r="D4364" t="s">
        <v>2001</v>
      </c>
      <c r="E4364" t="s">
        <v>2002</v>
      </c>
      <c r="F4364" t="s">
        <v>10622</v>
      </c>
      <c r="G4364" s="84" t="s">
        <v>14535</v>
      </c>
      <c r="H4364" s="11"/>
    </row>
    <row r="4365" spans="1:8" x14ac:dyDescent="0.2">
      <c r="A4365" t="str">
        <f t="shared" si="69"/>
        <v>RHW01Loddon</v>
      </c>
      <c r="B4365" t="s">
        <v>167</v>
      </c>
      <c r="C4365" t="s">
        <v>12036</v>
      </c>
      <c r="D4365" t="s">
        <v>2001</v>
      </c>
      <c r="E4365" t="s">
        <v>2002</v>
      </c>
      <c r="F4365" t="s">
        <v>12048</v>
      </c>
      <c r="G4365" s="11"/>
      <c r="H4365" s="11"/>
    </row>
    <row r="4366" spans="1:8" x14ac:dyDescent="0.2">
      <c r="A4366" t="str">
        <f t="shared" si="69"/>
        <v>RHW01Marsh</v>
      </c>
      <c r="B4366" t="s">
        <v>167</v>
      </c>
      <c r="C4366" t="s">
        <v>12036</v>
      </c>
      <c r="D4366" t="s">
        <v>2001</v>
      </c>
      <c r="E4366" t="s">
        <v>2002</v>
      </c>
      <c r="F4366" t="s">
        <v>12049</v>
      </c>
      <c r="G4366" s="11"/>
      <c r="H4366" s="11"/>
    </row>
    <row r="4367" spans="1:8" x14ac:dyDescent="0.2">
      <c r="A4367" t="str">
        <f t="shared" si="69"/>
        <v>RHW01Mortimer</v>
      </c>
      <c r="B4367" t="s">
        <v>167</v>
      </c>
      <c r="C4367" t="s">
        <v>12036</v>
      </c>
      <c r="D4367" t="s">
        <v>2001</v>
      </c>
      <c r="E4367" t="s">
        <v>2002</v>
      </c>
      <c r="F4367" t="s">
        <v>9938</v>
      </c>
      <c r="G4367" s="11"/>
      <c r="H4367" s="11"/>
    </row>
    <row r="4368" spans="1:8" x14ac:dyDescent="0.2">
      <c r="A4368" t="str">
        <f t="shared" si="69"/>
        <v>RHW01Paediatric</v>
      </c>
      <c r="B4368" t="s">
        <v>167</v>
      </c>
      <c r="C4368" t="s">
        <v>12036</v>
      </c>
      <c r="D4368" t="s">
        <v>2001</v>
      </c>
      <c r="E4368" t="s">
        <v>2002</v>
      </c>
      <c r="F4368" t="s">
        <v>12050</v>
      </c>
      <c r="G4368" s="11"/>
      <c r="H4368" s="11"/>
    </row>
    <row r="4369" spans="1:8" x14ac:dyDescent="0.2">
      <c r="A4369" t="str">
        <f t="shared" si="69"/>
        <v>RHW01Redlands</v>
      </c>
      <c r="B4369" t="s">
        <v>167</v>
      </c>
      <c r="C4369" t="s">
        <v>12036</v>
      </c>
      <c r="D4369" t="s">
        <v>2001</v>
      </c>
      <c r="E4369" t="s">
        <v>2002</v>
      </c>
      <c r="F4369" t="s">
        <v>12051</v>
      </c>
      <c r="G4369" s="11"/>
      <c r="H4369" s="11"/>
    </row>
    <row r="4370" spans="1:8" x14ac:dyDescent="0.2">
      <c r="A4370" t="str">
        <f t="shared" si="69"/>
        <v>RHW01Sidmouth</v>
      </c>
      <c r="B4370" t="s">
        <v>167</v>
      </c>
      <c r="C4370" t="s">
        <v>12036</v>
      </c>
      <c r="D4370" t="s">
        <v>2001</v>
      </c>
      <c r="E4370" t="s">
        <v>2002</v>
      </c>
      <c r="F4370" t="s">
        <v>12052</v>
      </c>
      <c r="G4370" s="11"/>
      <c r="H4370" s="11"/>
    </row>
    <row r="4371" spans="1:8" x14ac:dyDescent="0.2">
      <c r="A4371" t="str">
        <f t="shared" si="69"/>
        <v>RHW01Sonning</v>
      </c>
      <c r="B4371" t="s">
        <v>167</v>
      </c>
      <c r="C4371" t="s">
        <v>12036</v>
      </c>
      <c r="D4371" t="s">
        <v>2001</v>
      </c>
      <c r="E4371" t="s">
        <v>2002</v>
      </c>
      <c r="F4371" t="s">
        <v>12053</v>
      </c>
      <c r="G4371" s="11"/>
      <c r="H4371" s="11"/>
    </row>
    <row r="4372" spans="1:8" x14ac:dyDescent="0.2">
      <c r="A4372" t="str">
        <f t="shared" si="69"/>
        <v>RHW01Trauma Unit</v>
      </c>
      <c r="B4372" t="s">
        <v>167</v>
      </c>
      <c r="C4372" t="s">
        <v>12036</v>
      </c>
      <c r="D4372" t="s">
        <v>2001</v>
      </c>
      <c r="E4372" t="s">
        <v>2002</v>
      </c>
      <c r="F4372" t="s">
        <v>10020</v>
      </c>
      <c r="G4372" s="11"/>
      <c r="H4372" s="11"/>
    </row>
    <row r="4373" spans="1:8" x14ac:dyDescent="0.2">
      <c r="A4373" t="str">
        <f t="shared" si="69"/>
        <v>RHW01Victoria</v>
      </c>
      <c r="B4373" t="s">
        <v>167</v>
      </c>
      <c r="C4373" t="s">
        <v>12036</v>
      </c>
      <c r="D4373" t="s">
        <v>2001</v>
      </c>
      <c r="E4373" t="s">
        <v>2002</v>
      </c>
      <c r="F4373" t="s">
        <v>9928</v>
      </c>
      <c r="G4373" s="11"/>
      <c r="H4373" s="11"/>
    </row>
    <row r="4374" spans="1:8" x14ac:dyDescent="0.2">
      <c r="A4374" t="str">
        <f t="shared" si="69"/>
        <v>RHW01Whitley</v>
      </c>
      <c r="B4374" t="s">
        <v>167</v>
      </c>
      <c r="C4374" t="s">
        <v>12036</v>
      </c>
      <c r="D4374" t="s">
        <v>2001</v>
      </c>
      <c r="E4374" t="s">
        <v>2002</v>
      </c>
      <c r="F4374" t="s">
        <v>12054</v>
      </c>
      <c r="G4374" s="11"/>
      <c r="H4374" s="11"/>
    </row>
    <row r="4375" spans="1:8" x14ac:dyDescent="0.2">
      <c r="A4375" t="str">
        <f t="shared" si="69"/>
        <v>RHW01Woodley</v>
      </c>
      <c r="B4375" t="s">
        <v>167</v>
      </c>
      <c r="C4375" t="s">
        <v>12036</v>
      </c>
      <c r="D4375" t="s">
        <v>2001</v>
      </c>
      <c r="E4375" t="s">
        <v>2002</v>
      </c>
      <c r="F4375" t="s">
        <v>12055</v>
      </c>
      <c r="G4375" s="11"/>
      <c r="H4375" s="11"/>
    </row>
    <row r="4376" spans="1:8" x14ac:dyDescent="0.2">
      <c r="A4376" t="str">
        <f t="shared" si="69"/>
        <v>REF12Acute Maternity Staff</v>
      </c>
      <c r="B4376" t="s">
        <v>168</v>
      </c>
      <c r="C4376" t="s">
        <v>12065</v>
      </c>
      <c r="D4376" t="s">
        <v>1460</v>
      </c>
      <c r="E4376" t="s">
        <v>1461</v>
      </c>
      <c r="F4376" t="s">
        <v>12066</v>
      </c>
      <c r="G4376" s="11"/>
      <c r="H4376" s="11"/>
    </row>
    <row r="4377" spans="1:8" x14ac:dyDescent="0.2">
      <c r="A4377" t="str">
        <f t="shared" si="69"/>
        <v>REF12Acute Medical Unit</v>
      </c>
      <c r="B4377" t="s">
        <v>168</v>
      </c>
      <c r="C4377" t="s">
        <v>12065</v>
      </c>
      <c r="D4377" t="s">
        <v>1460</v>
      </c>
      <c r="E4377" t="s">
        <v>1461</v>
      </c>
      <c r="F4377" t="s">
        <v>9304</v>
      </c>
      <c r="G4377" s="11"/>
      <c r="H4377" s="11"/>
    </row>
    <row r="4378" spans="1:8" x14ac:dyDescent="0.2">
      <c r="A4378" t="str">
        <f t="shared" si="69"/>
        <v>REF12Acute Paeds Staffing</v>
      </c>
      <c r="B4378" t="s">
        <v>168</v>
      </c>
      <c r="C4378" t="s">
        <v>12065</v>
      </c>
      <c r="D4378" t="s">
        <v>1460</v>
      </c>
      <c r="E4378" t="s">
        <v>1461</v>
      </c>
      <c r="F4378" t="s">
        <v>12067</v>
      </c>
      <c r="G4378" s="11"/>
      <c r="H4378" s="11"/>
    </row>
    <row r="4379" spans="1:8" x14ac:dyDescent="0.2">
      <c r="A4379" t="str">
        <f t="shared" si="69"/>
        <v>REF12Cardiac Investigations Unit</v>
      </c>
      <c r="B4379" t="s">
        <v>168</v>
      </c>
      <c r="C4379" t="s">
        <v>12065</v>
      </c>
      <c r="D4379" t="s">
        <v>1460</v>
      </c>
      <c r="E4379" t="s">
        <v>1461</v>
      </c>
      <c r="F4379" t="s">
        <v>12068</v>
      </c>
      <c r="G4379" s="11"/>
      <c r="H4379" s="11"/>
    </row>
    <row r="4380" spans="1:8" x14ac:dyDescent="0.2">
      <c r="A4380" t="str">
        <f t="shared" si="69"/>
        <v>REF12Coronary Care Unit</v>
      </c>
      <c r="B4380" t="s">
        <v>168</v>
      </c>
      <c r="C4380" t="s">
        <v>12065</v>
      </c>
      <c r="D4380" t="s">
        <v>1460</v>
      </c>
      <c r="E4380" t="s">
        <v>1461</v>
      </c>
      <c r="F4380" t="s">
        <v>8643</v>
      </c>
      <c r="G4380" s="11"/>
      <c r="H4380" s="11"/>
    </row>
    <row r="4381" spans="1:8" x14ac:dyDescent="0.2">
      <c r="A4381" t="str">
        <f t="shared" si="69"/>
        <v>REF12Critical Care Unit</v>
      </c>
      <c r="B4381" t="s">
        <v>168</v>
      </c>
      <c r="C4381" t="s">
        <v>12065</v>
      </c>
      <c r="D4381" t="s">
        <v>1460</v>
      </c>
      <c r="E4381" t="s">
        <v>1461</v>
      </c>
      <c r="F4381" t="s">
        <v>9443</v>
      </c>
      <c r="G4381" s="11"/>
      <c r="H4381" s="11"/>
    </row>
    <row r="4382" spans="1:8" x14ac:dyDescent="0.2">
      <c r="A4382" t="str">
        <f t="shared" si="69"/>
        <v>REF12Eden Ward</v>
      </c>
      <c r="B4382" t="s">
        <v>168</v>
      </c>
      <c r="C4382" t="s">
        <v>12065</v>
      </c>
      <c r="D4382" t="s">
        <v>1460</v>
      </c>
      <c r="E4382" t="s">
        <v>1461</v>
      </c>
      <c r="F4382" t="s">
        <v>12069</v>
      </c>
      <c r="G4382" s="11"/>
      <c r="H4382" s="11"/>
    </row>
    <row r="4383" spans="1:8" x14ac:dyDescent="0.2">
      <c r="A4383" t="str">
        <f t="shared" si="69"/>
        <v>REF12Gastroenterology &amp; Liver Unit</v>
      </c>
      <c r="B4383" t="s">
        <v>168</v>
      </c>
      <c r="C4383" t="s">
        <v>12065</v>
      </c>
      <c r="D4383" t="s">
        <v>1460</v>
      </c>
      <c r="E4383" t="s">
        <v>1461</v>
      </c>
      <c r="F4383" t="s">
        <v>12070</v>
      </c>
      <c r="G4383" s="11"/>
      <c r="H4383" s="11"/>
    </row>
    <row r="4384" spans="1:8" x14ac:dyDescent="0.2">
      <c r="A4384" t="str">
        <f t="shared" si="69"/>
        <v>REF12Grenville Ward</v>
      </c>
      <c r="B4384" t="s">
        <v>168</v>
      </c>
      <c r="C4384" t="s">
        <v>12065</v>
      </c>
      <c r="D4384" t="s">
        <v>1460</v>
      </c>
      <c r="E4384" t="s">
        <v>1461</v>
      </c>
      <c r="F4384" t="s">
        <v>12071</v>
      </c>
      <c r="G4384" s="11"/>
      <c r="H4384" s="11"/>
    </row>
    <row r="4385" spans="1:8" x14ac:dyDescent="0.2">
      <c r="A4385" t="str">
        <f t="shared" si="69"/>
        <v>REF12Kerensa Ward</v>
      </c>
      <c r="B4385" t="s">
        <v>168</v>
      </c>
      <c r="C4385" t="s">
        <v>12065</v>
      </c>
      <c r="D4385" t="s">
        <v>1460</v>
      </c>
      <c r="E4385" t="s">
        <v>1461</v>
      </c>
      <c r="F4385" t="s">
        <v>12072</v>
      </c>
      <c r="G4385" s="11"/>
      <c r="H4385" s="11"/>
    </row>
    <row r="4386" spans="1:8" x14ac:dyDescent="0.2">
      <c r="A4386" t="str">
        <f t="shared" si="69"/>
        <v>REF12Kynance Independence Unit</v>
      </c>
      <c r="B4386" t="s">
        <v>168</v>
      </c>
      <c r="C4386" t="s">
        <v>12065</v>
      </c>
      <c r="D4386" t="s">
        <v>1460</v>
      </c>
      <c r="E4386" t="s">
        <v>1461</v>
      </c>
      <c r="F4386" t="s">
        <v>12073</v>
      </c>
      <c r="G4386" s="11"/>
      <c r="H4386" s="11"/>
    </row>
    <row r="4387" spans="1:8" x14ac:dyDescent="0.2">
      <c r="A4387" t="str">
        <f t="shared" si="69"/>
        <v>REF12Lowen Ward</v>
      </c>
      <c r="B4387" t="s">
        <v>168</v>
      </c>
      <c r="C4387" t="s">
        <v>12065</v>
      </c>
      <c r="D4387" t="s">
        <v>1460</v>
      </c>
      <c r="E4387" t="s">
        <v>1461</v>
      </c>
      <c r="F4387" t="s">
        <v>12074</v>
      </c>
      <c r="G4387" s="11"/>
      <c r="H4387" s="11"/>
    </row>
    <row r="4388" spans="1:8" x14ac:dyDescent="0.2">
      <c r="A4388" t="str">
        <f t="shared" si="69"/>
        <v>REF12Neonatal Unit</v>
      </c>
      <c r="B4388" t="s">
        <v>168</v>
      </c>
      <c r="C4388" t="s">
        <v>12065</v>
      </c>
      <c r="D4388" t="s">
        <v>1460</v>
      </c>
      <c r="E4388" t="s">
        <v>1461</v>
      </c>
      <c r="F4388" t="s">
        <v>8353</v>
      </c>
      <c r="G4388" s="11"/>
      <c r="H4388" s="11"/>
    </row>
    <row r="4389" spans="1:8" x14ac:dyDescent="0.2">
      <c r="A4389" t="str">
        <f t="shared" si="69"/>
        <v>REF12Pendennis Ward</v>
      </c>
      <c r="B4389" t="s">
        <v>168</v>
      </c>
      <c r="C4389" t="s">
        <v>12065</v>
      </c>
      <c r="D4389" t="s">
        <v>1460</v>
      </c>
      <c r="E4389" t="s">
        <v>1461</v>
      </c>
      <c r="F4389" t="s">
        <v>12075</v>
      </c>
      <c r="G4389" s="11"/>
      <c r="H4389" s="11"/>
    </row>
    <row r="4390" spans="1:8" x14ac:dyDescent="0.2">
      <c r="A4390" t="str">
        <f t="shared" si="69"/>
        <v>REF12Phoenix Stroke Ward</v>
      </c>
      <c r="B4390" t="s">
        <v>168</v>
      </c>
      <c r="C4390" t="s">
        <v>12065</v>
      </c>
      <c r="D4390" t="s">
        <v>1460</v>
      </c>
      <c r="E4390" t="s">
        <v>1461</v>
      </c>
      <c r="F4390" t="s">
        <v>12076</v>
      </c>
      <c r="G4390" s="11"/>
      <c r="H4390" s="11"/>
    </row>
    <row r="4391" spans="1:8" x14ac:dyDescent="0.2">
      <c r="A4391" t="str">
        <f t="shared" si="69"/>
        <v>REF12Roskear Ward</v>
      </c>
      <c r="B4391" t="s">
        <v>168</v>
      </c>
      <c r="C4391" t="s">
        <v>12065</v>
      </c>
      <c r="D4391" t="s">
        <v>1460</v>
      </c>
      <c r="E4391" t="s">
        <v>1461</v>
      </c>
      <c r="F4391" t="s">
        <v>12077</v>
      </c>
      <c r="G4391" s="11"/>
      <c r="H4391" s="11"/>
    </row>
    <row r="4392" spans="1:8" x14ac:dyDescent="0.2">
      <c r="A4392" t="str">
        <f t="shared" si="69"/>
        <v>REF12St Mawes Unit</v>
      </c>
      <c r="B4392" t="s">
        <v>168</v>
      </c>
      <c r="C4392" t="s">
        <v>12065</v>
      </c>
      <c r="D4392" t="s">
        <v>1460</v>
      </c>
      <c r="E4392" t="s">
        <v>1461</v>
      </c>
      <c r="F4392" t="s">
        <v>12078</v>
      </c>
      <c r="G4392" s="11"/>
      <c r="H4392" s="11"/>
    </row>
    <row r="4393" spans="1:8" x14ac:dyDescent="0.2">
      <c r="A4393" t="str">
        <f t="shared" si="69"/>
        <v>REF12Tintagel Ward</v>
      </c>
      <c r="B4393" t="s">
        <v>168</v>
      </c>
      <c r="C4393" t="s">
        <v>12065</v>
      </c>
      <c r="D4393" t="s">
        <v>1460</v>
      </c>
      <c r="E4393" t="s">
        <v>1461</v>
      </c>
      <c r="F4393" t="s">
        <v>12079</v>
      </c>
      <c r="G4393" s="11"/>
      <c r="H4393" s="11"/>
    </row>
    <row r="4394" spans="1:8" x14ac:dyDescent="0.2">
      <c r="A4394" t="str">
        <f t="shared" si="69"/>
        <v>REF12Trauma Unit</v>
      </c>
      <c r="B4394" t="s">
        <v>168</v>
      </c>
      <c r="C4394" t="s">
        <v>12065</v>
      </c>
      <c r="D4394" t="s">
        <v>1460</v>
      </c>
      <c r="E4394" t="s">
        <v>1461</v>
      </c>
      <c r="F4394" t="s">
        <v>10020</v>
      </c>
      <c r="G4394" s="11"/>
      <c r="H4394" s="11"/>
    </row>
    <row r="4395" spans="1:8" x14ac:dyDescent="0.2">
      <c r="A4395" t="str">
        <f t="shared" si="69"/>
        <v>REF12Wellington Ward</v>
      </c>
      <c r="B4395" t="s">
        <v>168</v>
      </c>
      <c r="C4395" t="s">
        <v>12065</v>
      </c>
      <c r="D4395" t="s">
        <v>1460</v>
      </c>
      <c r="E4395" t="s">
        <v>1461</v>
      </c>
      <c r="F4395" t="s">
        <v>12080</v>
      </c>
      <c r="G4395" s="11"/>
      <c r="H4395" s="11"/>
    </row>
    <row r="4396" spans="1:8" x14ac:dyDescent="0.2">
      <c r="A4396" t="str">
        <f t="shared" si="69"/>
        <v>REF12Wheal Coates Ward</v>
      </c>
      <c r="B4396" t="s">
        <v>168</v>
      </c>
      <c r="C4396" t="s">
        <v>12065</v>
      </c>
      <c r="D4396" t="s">
        <v>1460</v>
      </c>
      <c r="E4396" t="s">
        <v>1461</v>
      </c>
      <c r="F4396" t="s">
        <v>12081</v>
      </c>
      <c r="G4396" s="11"/>
      <c r="H4396" s="11"/>
    </row>
    <row r="4397" spans="1:8" x14ac:dyDescent="0.2">
      <c r="A4397" t="str">
        <f t="shared" si="69"/>
        <v>REF12Wheal Prosper Ward</v>
      </c>
      <c r="B4397" t="s">
        <v>168</v>
      </c>
      <c r="C4397" t="s">
        <v>12065</v>
      </c>
      <c r="D4397" t="s">
        <v>1460</v>
      </c>
      <c r="E4397" t="s">
        <v>1461</v>
      </c>
      <c r="F4397" t="s">
        <v>12082</v>
      </c>
      <c r="G4397" s="11"/>
      <c r="H4397" s="11"/>
    </row>
    <row r="4398" spans="1:8" x14ac:dyDescent="0.2">
      <c r="A4398" t="str">
        <f t="shared" si="69"/>
        <v>REF02Marie Therese House Rehabilitation</v>
      </c>
      <c r="B4398" t="s">
        <v>168</v>
      </c>
      <c r="C4398" t="s">
        <v>12065</v>
      </c>
      <c r="D4398" t="s">
        <v>1462</v>
      </c>
      <c r="E4398" t="s">
        <v>718</v>
      </c>
      <c r="F4398" t="s">
        <v>12083</v>
      </c>
      <c r="G4398" s="11"/>
      <c r="H4398" s="11"/>
    </row>
    <row r="4399" spans="1:8" x14ac:dyDescent="0.2">
      <c r="A4399" t="str">
        <f t="shared" ref="A4399:A4462" si="70">CONCATENATE(D4399,F4399)</f>
        <v>REF02St Josephs Ward &amp; St Michaels</v>
      </c>
      <c r="B4399" t="s">
        <v>168</v>
      </c>
      <c r="C4399" t="s">
        <v>12065</v>
      </c>
      <c r="D4399" t="s">
        <v>1462</v>
      </c>
      <c r="E4399" t="s">
        <v>718</v>
      </c>
      <c r="F4399" t="s">
        <v>12084</v>
      </c>
      <c r="G4399" s="11"/>
      <c r="H4399" s="11"/>
    </row>
    <row r="4400" spans="1:8" x14ac:dyDescent="0.2">
      <c r="A4400" t="str">
        <f t="shared" si="70"/>
        <v>REF01WCH - Medical Unit 1</v>
      </c>
      <c r="B4400" t="s">
        <v>168</v>
      </c>
      <c r="C4400" t="s">
        <v>12065</v>
      </c>
      <c r="D4400" t="s">
        <v>1465</v>
      </c>
      <c r="E4400" t="s">
        <v>1466</v>
      </c>
      <c r="F4400" t="s">
        <v>12085</v>
      </c>
      <c r="G4400" s="11"/>
      <c r="H4400" s="11"/>
    </row>
    <row r="4401" spans="1:8" x14ac:dyDescent="0.2">
      <c r="A4401" t="str">
        <f t="shared" si="70"/>
        <v>REF01WCH - Medical Unit 2</v>
      </c>
      <c r="B4401" t="s">
        <v>168</v>
      </c>
      <c r="C4401" t="s">
        <v>12065</v>
      </c>
      <c r="D4401" t="s">
        <v>1465</v>
      </c>
      <c r="E4401" t="s">
        <v>1466</v>
      </c>
      <c r="F4401" t="s">
        <v>12086</v>
      </c>
      <c r="G4401" s="11"/>
      <c r="H4401" s="11"/>
    </row>
    <row r="4402" spans="1:8" x14ac:dyDescent="0.2">
      <c r="A4402" t="str">
        <f t="shared" si="70"/>
        <v>RH858Exmouth - Doris Heard</v>
      </c>
      <c r="B4402" t="s">
        <v>169</v>
      </c>
      <c r="C4402" t="s">
        <v>14532</v>
      </c>
      <c r="D4402" t="s">
        <v>1725</v>
      </c>
      <c r="E4402" t="s">
        <v>1028</v>
      </c>
      <c r="F4402" t="s">
        <v>12087</v>
      </c>
      <c r="G4402" s="11"/>
      <c r="H4402" s="11"/>
    </row>
    <row r="4403" spans="1:8" x14ac:dyDescent="0.2">
      <c r="A4403" t="str">
        <f t="shared" si="70"/>
        <v>RH812Alexandra Ward</v>
      </c>
      <c r="B4403" t="s">
        <v>169</v>
      </c>
      <c r="C4403" t="s">
        <v>14532</v>
      </c>
      <c r="D4403" t="s">
        <v>14533</v>
      </c>
      <c r="E4403" t="s">
        <v>1031</v>
      </c>
      <c r="F4403" t="s">
        <v>11569</v>
      </c>
      <c r="G4403" s="11"/>
      <c r="H4403" s="11"/>
    </row>
    <row r="4404" spans="1:8" x14ac:dyDescent="0.2">
      <c r="A4404" t="str">
        <f t="shared" si="70"/>
        <v>RH812Capener Ward</v>
      </c>
      <c r="B4404" t="s">
        <v>169</v>
      </c>
      <c r="C4404" t="s">
        <v>14532</v>
      </c>
      <c r="D4404" t="s">
        <v>14533</v>
      </c>
      <c r="E4404" t="s">
        <v>1031</v>
      </c>
      <c r="F4404" t="s">
        <v>11570</v>
      </c>
      <c r="G4404" s="11"/>
      <c r="H4404" s="11"/>
    </row>
    <row r="4405" spans="1:8" x14ac:dyDescent="0.2">
      <c r="A4405" t="str">
        <f t="shared" si="70"/>
        <v>RH812Caroline Thorpe Ward</v>
      </c>
      <c r="B4405" t="s">
        <v>169</v>
      </c>
      <c r="C4405" t="s">
        <v>14532</v>
      </c>
      <c r="D4405" t="s">
        <v>14533</v>
      </c>
      <c r="E4405" t="s">
        <v>1031</v>
      </c>
      <c r="F4405" t="s">
        <v>11571</v>
      </c>
      <c r="G4405" s="11"/>
      <c r="H4405" s="11"/>
    </row>
    <row r="4406" spans="1:8" x14ac:dyDescent="0.2">
      <c r="A4406" t="str">
        <f t="shared" si="70"/>
        <v>RH812Fortescue Ward</v>
      </c>
      <c r="B4406" t="s">
        <v>169</v>
      </c>
      <c r="C4406" t="s">
        <v>14532</v>
      </c>
      <c r="D4406" t="s">
        <v>14533</v>
      </c>
      <c r="E4406" t="s">
        <v>1031</v>
      </c>
      <c r="F4406" t="s">
        <v>11572</v>
      </c>
      <c r="G4406" s="11"/>
      <c r="H4406" s="11"/>
    </row>
    <row r="4407" spans="1:8" x14ac:dyDescent="0.2">
      <c r="A4407" t="str">
        <f t="shared" si="70"/>
        <v>RH812Glossop Ward</v>
      </c>
      <c r="B4407" t="s">
        <v>169</v>
      </c>
      <c r="C4407" t="s">
        <v>14532</v>
      </c>
      <c r="D4407" t="s">
        <v>14533</v>
      </c>
      <c r="E4407" t="s">
        <v>1031</v>
      </c>
      <c r="F4407" t="s">
        <v>11573</v>
      </c>
      <c r="G4407" s="11"/>
      <c r="H4407" s="11"/>
    </row>
    <row r="4408" spans="1:8" x14ac:dyDescent="0.2">
      <c r="A4408" t="str">
        <f t="shared" si="70"/>
        <v>RH812ICU</v>
      </c>
      <c r="B4408" t="s">
        <v>169</v>
      </c>
      <c r="C4408" t="s">
        <v>14532</v>
      </c>
      <c r="D4408" t="s">
        <v>14533</v>
      </c>
      <c r="E4408" t="s">
        <v>1031</v>
      </c>
      <c r="F4408" t="s">
        <v>8828</v>
      </c>
      <c r="G4408" s="11"/>
      <c r="H4408" s="11"/>
    </row>
    <row r="4409" spans="1:8" x14ac:dyDescent="0.2">
      <c r="A4409" t="str">
        <f t="shared" si="70"/>
        <v>RH812King George V</v>
      </c>
      <c r="B4409" t="s">
        <v>169</v>
      </c>
      <c r="C4409" t="s">
        <v>14532</v>
      </c>
      <c r="D4409" t="s">
        <v>14533</v>
      </c>
      <c r="E4409" t="s">
        <v>1031</v>
      </c>
      <c r="F4409" t="s">
        <v>11574</v>
      </c>
      <c r="G4409" s="11"/>
      <c r="H4409" s="11"/>
    </row>
    <row r="4410" spans="1:8" x14ac:dyDescent="0.2">
      <c r="A4410" t="str">
        <f t="shared" si="70"/>
        <v>RH812Lundy Ward</v>
      </c>
      <c r="B4410" t="s">
        <v>169</v>
      </c>
      <c r="C4410" t="s">
        <v>14532</v>
      </c>
      <c r="D4410" t="s">
        <v>14533</v>
      </c>
      <c r="E4410" t="s">
        <v>1031</v>
      </c>
      <c r="F4410" t="s">
        <v>11575</v>
      </c>
      <c r="G4410" s="11"/>
      <c r="H4410" s="11"/>
    </row>
    <row r="4411" spans="1:8" x14ac:dyDescent="0.2">
      <c r="A4411" t="str">
        <f t="shared" si="70"/>
        <v>RH812Maternity Services</v>
      </c>
      <c r="B4411" t="s">
        <v>169</v>
      </c>
      <c r="C4411" t="s">
        <v>14532</v>
      </c>
      <c r="D4411" t="s">
        <v>14533</v>
      </c>
      <c r="E4411" t="s">
        <v>1031</v>
      </c>
      <c r="F4411" t="s">
        <v>10445</v>
      </c>
      <c r="G4411" s="11"/>
      <c r="H4411" s="11"/>
    </row>
    <row r="4412" spans="1:8" x14ac:dyDescent="0.2">
      <c r="A4412" t="str">
        <f t="shared" si="70"/>
        <v>RH812MAU</v>
      </c>
      <c r="B4412" t="s">
        <v>169</v>
      </c>
      <c r="C4412" t="s">
        <v>14532</v>
      </c>
      <c r="D4412" t="s">
        <v>14533</v>
      </c>
      <c r="E4412" t="s">
        <v>1031</v>
      </c>
      <c r="F4412" t="s">
        <v>9146</v>
      </c>
      <c r="G4412" s="11"/>
      <c r="H4412" s="11"/>
    </row>
    <row r="4413" spans="1:8" x14ac:dyDescent="0.2">
      <c r="A4413" t="str">
        <f t="shared" si="70"/>
        <v>RH812SCBU</v>
      </c>
      <c r="B4413" t="s">
        <v>169</v>
      </c>
      <c r="C4413" t="s">
        <v>14532</v>
      </c>
      <c r="D4413" t="s">
        <v>14533</v>
      </c>
      <c r="E4413" t="s">
        <v>1031</v>
      </c>
      <c r="F4413" t="s">
        <v>8490</v>
      </c>
      <c r="G4413" s="11"/>
      <c r="H4413" s="11"/>
    </row>
    <row r="4414" spans="1:8" x14ac:dyDescent="0.2">
      <c r="A4414" t="str">
        <f t="shared" si="70"/>
        <v>RH812Staples Stroke Unit</v>
      </c>
      <c r="B4414" t="s">
        <v>169</v>
      </c>
      <c r="C4414" t="s">
        <v>14532</v>
      </c>
      <c r="D4414" t="s">
        <v>14533</v>
      </c>
      <c r="E4414" t="s">
        <v>1031</v>
      </c>
      <c r="F4414" t="s">
        <v>11576</v>
      </c>
      <c r="G4414" s="11"/>
      <c r="H4414" s="11"/>
    </row>
    <row r="4415" spans="1:8" x14ac:dyDescent="0.2">
      <c r="A4415" t="str">
        <f t="shared" si="70"/>
        <v>RH812Tarka Ward</v>
      </c>
      <c r="B4415" t="s">
        <v>169</v>
      </c>
      <c r="C4415" t="s">
        <v>14532</v>
      </c>
      <c r="D4415" t="s">
        <v>14533</v>
      </c>
      <c r="E4415" t="s">
        <v>1031</v>
      </c>
      <c r="F4415" t="s">
        <v>11577</v>
      </c>
      <c r="G4415" s="11"/>
      <c r="H4415" s="11"/>
    </row>
    <row r="4416" spans="1:8" x14ac:dyDescent="0.2">
      <c r="A4416" t="str">
        <f t="shared" si="70"/>
        <v>RH812Victoria Ward</v>
      </c>
      <c r="B4416" t="s">
        <v>169</v>
      </c>
      <c r="C4416" t="s">
        <v>14532</v>
      </c>
      <c r="D4416" t="s">
        <v>14533</v>
      </c>
      <c r="E4416" t="s">
        <v>1031</v>
      </c>
      <c r="F4416" t="s">
        <v>9628</v>
      </c>
      <c r="G4416" s="11"/>
      <c r="H4416" s="11"/>
    </row>
    <row r="4417" spans="1:8" x14ac:dyDescent="0.2">
      <c r="A4417" t="str">
        <f t="shared" si="70"/>
        <v>RH801Abbey</v>
      </c>
      <c r="B4417" t="s">
        <v>169</v>
      </c>
      <c r="C4417" t="s">
        <v>14532</v>
      </c>
      <c r="D4417" t="s">
        <v>1729</v>
      </c>
      <c r="E4417" t="s">
        <v>1730</v>
      </c>
      <c r="F4417" t="s">
        <v>8757</v>
      </c>
      <c r="G4417" s="11"/>
      <c r="H4417" s="11"/>
    </row>
    <row r="4418" spans="1:8" x14ac:dyDescent="0.2">
      <c r="A4418" t="str">
        <f t="shared" si="70"/>
        <v>RH801AMU Nursing</v>
      </c>
      <c r="B4418" t="s">
        <v>169</v>
      </c>
      <c r="C4418" t="s">
        <v>14532</v>
      </c>
      <c r="D4418" t="s">
        <v>1729</v>
      </c>
      <c r="E4418" t="s">
        <v>1730</v>
      </c>
      <c r="F4418" t="s">
        <v>12088</v>
      </c>
      <c r="G4418" s="11"/>
      <c r="H4418" s="11"/>
    </row>
    <row r="4419" spans="1:8" x14ac:dyDescent="0.2">
      <c r="A4419" t="str">
        <f t="shared" si="70"/>
        <v>RH801Ashburn</v>
      </c>
      <c r="B4419" t="s">
        <v>169</v>
      </c>
      <c r="C4419" t="s">
        <v>14532</v>
      </c>
      <c r="D4419" t="s">
        <v>1729</v>
      </c>
      <c r="E4419" t="s">
        <v>1730</v>
      </c>
      <c r="F4419" t="s">
        <v>12089</v>
      </c>
      <c r="G4419" s="11"/>
      <c r="H4419" s="11"/>
    </row>
    <row r="4420" spans="1:8" x14ac:dyDescent="0.2">
      <c r="A4420" t="str">
        <f t="shared" si="70"/>
        <v>RH801Avon</v>
      </c>
      <c r="B4420" t="s">
        <v>169</v>
      </c>
      <c r="C4420" t="s">
        <v>14532</v>
      </c>
      <c r="D4420" t="s">
        <v>1729</v>
      </c>
      <c r="E4420" t="s">
        <v>1730</v>
      </c>
      <c r="F4420" t="s">
        <v>8699</v>
      </c>
      <c r="G4420" s="11"/>
      <c r="H4420" s="11"/>
    </row>
    <row r="4421" spans="1:8" x14ac:dyDescent="0.2">
      <c r="A4421" t="str">
        <f t="shared" si="70"/>
        <v>RH801Bolham</v>
      </c>
      <c r="B4421" t="s">
        <v>169</v>
      </c>
      <c r="C4421" t="s">
        <v>14532</v>
      </c>
      <c r="D4421" t="s">
        <v>1729</v>
      </c>
      <c r="E4421" t="s">
        <v>1730</v>
      </c>
      <c r="F4421" t="s">
        <v>12090</v>
      </c>
      <c r="G4421" s="11"/>
      <c r="H4421" s="11"/>
    </row>
    <row r="4422" spans="1:8" x14ac:dyDescent="0.2">
      <c r="A4422" t="str">
        <f t="shared" si="70"/>
        <v>RH801Bovey</v>
      </c>
      <c r="B4422" t="s">
        <v>169</v>
      </c>
      <c r="C4422" t="s">
        <v>14532</v>
      </c>
      <c r="D4422" t="s">
        <v>1729</v>
      </c>
      <c r="E4422" t="s">
        <v>1730</v>
      </c>
      <c r="F4422" t="s">
        <v>12091</v>
      </c>
      <c r="G4422" s="11"/>
      <c r="H4422" s="11"/>
    </row>
    <row r="4423" spans="1:8" x14ac:dyDescent="0.2">
      <c r="A4423" t="str">
        <f t="shared" si="70"/>
        <v>RH801Bramble</v>
      </c>
      <c r="B4423" t="s">
        <v>169</v>
      </c>
      <c r="C4423" t="s">
        <v>14532</v>
      </c>
      <c r="D4423" t="s">
        <v>1729</v>
      </c>
      <c r="E4423" t="s">
        <v>1730</v>
      </c>
      <c r="F4423" t="s">
        <v>12092</v>
      </c>
      <c r="G4423" s="11"/>
      <c r="H4423" s="11"/>
    </row>
    <row r="4424" spans="1:8" x14ac:dyDescent="0.2">
      <c r="A4424" t="str">
        <f t="shared" si="70"/>
        <v>RH801Capener</v>
      </c>
      <c r="B4424" t="s">
        <v>169</v>
      </c>
      <c r="C4424" t="s">
        <v>14532</v>
      </c>
      <c r="D4424" t="s">
        <v>1729</v>
      </c>
      <c r="E4424" t="s">
        <v>1730</v>
      </c>
      <c r="F4424" t="s">
        <v>12093</v>
      </c>
      <c r="G4424" s="11"/>
      <c r="H4424" s="11"/>
    </row>
    <row r="4425" spans="1:8" x14ac:dyDescent="0.2">
      <c r="A4425" t="str">
        <f t="shared" si="70"/>
        <v>RH801CCU</v>
      </c>
      <c r="B4425" t="s">
        <v>169</v>
      </c>
      <c r="C4425" t="s">
        <v>14532</v>
      </c>
      <c r="D4425" t="s">
        <v>1729</v>
      </c>
      <c r="E4425" t="s">
        <v>1730</v>
      </c>
      <c r="F4425" t="s">
        <v>8471</v>
      </c>
      <c r="G4425" s="11"/>
      <c r="H4425" s="11"/>
    </row>
    <row r="4426" spans="1:8" x14ac:dyDescent="0.2">
      <c r="A4426" t="str">
        <f t="shared" si="70"/>
        <v>RH801Clyst</v>
      </c>
      <c r="B4426" t="s">
        <v>169</v>
      </c>
      <c r="C4426" t="s">
        <v>14532</v>
      </c>
      <c r="D4426" t="s">
        <v>1729</v>
      </c>
      <c r="E4426" t="s">
        <v>1730</v>
      </c>
      <c r="F4426" t="s">
        <v>12094</v>
      </c>
      <c r="G4426" s="11"/>
      <c r="H4426" s="11"/>
    </row>
    <row r="4427" spans="1:8" x14ac:dyDescent="0.2">
      <c r="A4427" t="str">
        <f t="shared" si="70"/>
        <v>RH801Creedy</v>
      </c>
      <c r="B4427" t="s">
        <v>169</v>
      </c>
      <c r="C4427" t="s">
        <v>14532</v>
      </c>
      <c r="D4427" t="s">
        <v>1729</v>
      </c>
      <c r="E4427" t="s">
        <v>1730</v>
      </c>
      <c r="F4427" t="s">
        <v>12095</v>
      </c>
      <c r="G4427" s="11"/>
      <c r="H4427" s="11"/>
    </row>
    <row r="4428" spans="1:8" x14ac:dyDescent="0.2">
      <c r="A4428" t="str">
        <f t="shared" si="70"/>
        <v>RH801Culm East</v>
      </c>
      <c r="B4428" t="s">
        <v>169</v>
      </c>
      <c r="C4428" t="s">
        <v>14532</v>
      </c>
      <c r="D4428" t="s">
        <v>1729</v>
      </c>
      <c r="E4428" t="s">
        <v>1730</v>
      </c>
      <c r="F4428" t="s">
        <v>12096</v>
      </c>
      <c r="G4428" s="11"/>
      <c r="H4428" s="11"/>
    </row>
    <row r="4429" spans="1:8" x14ac:dyDescent="0.2">
      <c r="A4429" t="str">
        <f t="shared" si="70"/>
        <v>RH801Culm West</v>
      </c>
      <c r="B4429" t="s">
        <v>169</v>
      </c>
      <c r="C4429" t="s">
        <v>14532</v>
      </c>
      <c r="D4429" t="s">
        <v>1729</v>
      </c>
      <c r="E4429" t="s">
        <v>1730</v>
      </c>
      <c r="F4429" t="s">
        <v>12097</v>
      </c>
      <c r="G4429" s="11"/>
      <c r="H4429" s="11"/>
    </row>
    <row r="4430" spans="1:8" x14ac:dyDescent="0.2">
      <c r="A4430" t="str">
        <f t="shared" si="70"/>
        <v>RH801Dart</v>
      </c>
      <c r="B4430" t="s">
        <v>169</v>
      </c>
      <c r="C4430" t="s">
        <v>14532</v>
      </c>
      <c r="D4430" t="s">
        <v>1729</v>
      </c>
      <c r="E4430" t="s">
        <v>1730</v>
      </c>
      <c r="F4430" t="s">
        <v>12098</v>
      </c>
      <c r="G4430" s="11"/>
      <c r="H4430" s="11"/>
    </row>
    <row r="4431" spans="1:8" x14ac:dyDescent="0.2">
      <c r="A4431" t="str">
        <f t="shared" si="70"/>
        <v>RH801Durbin</v>
      </c>
      <c r="B4431" t="s">
        <v>169</v>
      </c>
      <c r="C4431" t="s">
        <v>14532</v>
      </c>
      <c r="D4431" t="s">
        <v>1729</v>
      </c>
      <c r="E4431" t="s">
        <v>1730</v>
      </c>
      <c r="F4431" t="s">
        <v>12099</v>
      </c>
      <c r="G4431" s="11"/>
      <c r="H4431" s="11"/>
    </row>
    <row r="4432" spans="1:8" x14ac:dyDescent="0.2">
      <c r="A4432" t="str">
        <f t="shared" si="70"/>
        <v>RH801Dyball</v>
      </c>
      <c r="B4432" t="s">
        <v>169</v>
      </c>
      <c r="C4432" t="s">
        <v>14532</v>
      </c>
      <c r="D4432" t="s">
        <v>1729</v>
      </c>
      <c r="E4432" t="s">
        <v>1730</v>
      </c>
      <c r="F4432" t="s">
        <v>12100</v>
      </c>
      <c r="G4432" s="11"/>
      <c r="H4432" s="11"/>
    </row>
    <row r="4433" spans="1:8" x14ac:dyDescent="0.2">
      <c r="A4433" t="str">
        <f t="shared" si="70"/>
        <v>RH801Exe</v>
      </c>
      <c r="B4433" t="s">
        <v>169</v>
      </c>
      <c r="C4433" t="s">
        <v>14532</v>
      </c>
      <c r="D4433" t="s">
        <v>1729</v>
      </c>
      <c r="E4433" t="s">
        <v>1730</v>
      </c>
      <c r="F4433" t="s">
        <v>12101</v>
      </c>
      <c r="G4433" s="11"/>
      <c r="H4433" s="11"/>
    </row>
    <row r="4434" spans="1:8" x14ac:dyDescent="0.2">
      <c r="A4434" t="str">
        <f t="shared" si="70"/>
        <v>RH801ITU Teign Ward</v>
      </c>
      <c r="B4434" t="s">
        <v>169</v>
      </c>
      <c r="C4434" t="s">
        <v>14532</v>
      </c>
      <c r="D4434" t="s">
        <v>1729</v>
      </c>
      <c r="E4434" t="s">
        <v>1730</v>
      </c>
      <c r="F4434" t="s">
        <v>12102</v>
      </c>
      <c r="G4434" s="11"/>
      <c r="H4434" s="11"/>
    </row>
    <row r="4435" spans="1:8" x14ac:dyDescent="0.2">
      <c r="A4435" t="str">
        <f t="shared" si="70"/>
        <v>RH801Kenn</v>
      </c>
      <c r="B4435" t="s">
        <v>169</v>
      </c>
      <c r="C4435" t="s">
        <v>14532</v>
      </c>
      <c r="D4435" t="s">
        <v>1729</v>
      </c>
      <c r="E4435" t="s">
        <v>1730</v>
      </c>
      <c r="F4435" t="s">
        <v>12103</v>
      </c>
      <c r="G4435" s="11"/>
      <c r="H4435" s="11"/>
    </row>
    <row r="4436" spans="1:8" x14ac:dyDescent="0.2">
      <c r="A4436" t="str">
        <f t="shared" si="70"/>
        <v>RH801Lowman</v>
      </c>
      <c r="B4436" t="s">
        <v>169</v>
      </c>
      <c r="C4436" t="s">
        <v>14532</v>
      </c>
      <c r="D4436" t="s">
        <v>1729</v>
      </c>
      <c r="E4436" t="s">
        <v>1730</v>
      </c>
      <c r="F4436" t="s">
        <v>12104</v>
      </c>
      <c r="G4436" s="11"/>
      <c r="H4436" s="11"/>
    </row>
    <row r="4437" spans="1:8" x14ac:dyDescent="0.2">
      <c r="A4437" t="str">
        <f t="shared" si="70"/>
        <v>RH801Lyme</v>
      </c>
      <c r="B4437" t="s">
        <v>169</v>
      </c>
      <c r="C4437" t="s">
        <v>14532</v>
      </c>
      <c r="D4437" t="s">
        <v>1729</v>
      </c>
      <c r="E4437" t="s">
        <v>1730</v>
      </c>
      <c r="F4437" t="s">
        <v>12105</v>
      </c>
      <c r="G4437" s="11"/>
      <c r="H4437" s="11"/>
    </row>
    <row r="4438" spans="1:8" x14ac:dyDescent="0.2">
      <c r="A4438" t="str">
        <f t="shared" si="70"/>
        <v>RH801Mardon</v>
      </c>
      <c r="B4438" t="s">
        <v>169</v>
      </c>
      <c r="C4438" t="s">
        <v>14532</v>
      </c>
      <c r="D4438" t="s">
        <v>1729</v>
      </c>
      <c r="E4438" t="s">
        <v>1730</v>
      </c>
      <c r="F4438" t="s">
        <v>12106</v>
      </c>
      <c r="G4438" s="11"/>
      <c r="H4438" s="11"/>
    </row>
    <row r="4439" spans="1:8" x14ac:dyDescent="0.2">
      <c r="A4439" t="str">
        <f t="shared" si="70"/>
        <v>RH801Maternity</v>
      </c>
      <c r="B4439" t="s">
        <v>169</v>
      </c>
      <c r="C4439" t="s">
        <v>14532</v>
      </c>
      <c r="D4439" t="s">
        <v>1729</v>
      </c>
      <c r="E4439" t="s">
        <v>1730</v>
      </c>
      <c r="F4439" t="s">
        <v>9133</v>
      </c>
      <c r="G4439" s="11"/>
      <c r="H4439" s="11"/>
    </row>
    <row r="4440" spans="1:8" x14ac:dyDescent="0.2">
      <c r="A4440" t="str">
        <f t="shared" si="70"/>
        <v>RH801Mere</v>
      </c>
      <c r="B4440" t="s">
        <v>169</v>
      </c>
      <c r="C4440" t="s">
        <v>14532</v>
      </c>
      <c r="D4440" t="s">
        <v>1729</v>
      </c>
      <c r="E4440" t="s">
        <v>1730</v>
      </c>
      <c r="F4440" t="s">
        <v>12107</v>
      </c>
      <c r="G4440" s="11"/>
      <c r="H4440" s="11"/>
    </row>
    <row r="4441" spans="1:8" x14ac:dyDescent="0.2">
      <c r="A4441" t="str">
        <f t="shared" si="70"/>
        <v>RH801NNU</v>
      </c>
      <c r="B4441" t="s">
        <v>169</v>
      </c>
      <c r="C4441" t="s">
        <v>14532</v>
      </c>
      <c r="D4441" t="s">
        <v>1729</v>
      </c>
      <c r="E4441" t="s">
        <v>1730</v>
      </c>
      <c r="F4441" t="s">
        <v>9184</v>
      </c>
      <c r="G4441" s="11"/>
      <c r="H4441" s="11"/>
    </row>
    <row r="4442" spans="1:8" x14ac:dyDescent="0.2">
      <c r="A4442" t="str">
        <f t="shared" si="70"/>
        <v>RH801Okement</v>
      </c>
      <c r="B4442" t="s">
        <v>169</v>
      </c>
      <c r="C4442" t="s">
        <v>14532</v>
      </c>
      <c r="D4442" t="s">
        <v>1729</v>
      </c>
      <c r="E4442" t="s">
        <v>1730</v>
      </c>
      <c r="F4442" t="s">
        <v>12108</v>
      </c>
      <c r="G4442" s="11"/>
      <c r="H4442" s="11"/>
    </row>
    <row r="4443" spans="1:8" x14ac:dyDescent="0.2">
      <c r="A4443" t="str">
        <f t="shared" si="70"/>
        <v>RH801Otter</v>
      </c>
      <c r="B4443" t="s">
        <v>169</v>
      </c>
      <c r="C4443" t="s">
        <v>14532</v>
      </c>
      <c r="D4443" t="s">
        <v>1729</v>
      </c>
      <c r="E4443" t="s">
        <v>1730</v>
      </c>
      <c r="F4443" t="s">
        <v>12109</v>
      </c>
      <c r="G4443" s="11"/>
      <c r="H4443" s="11"/>
    </row>
    <row r="4444" spans="1:8" x14ac:dyDescent="0.2">
      <c r="A4444" t="str">
        <f t="shared" si="70"/>
        <v>RH801Robin Ling (Tavy)</v>
      </c>
      <c r="B4444" t="s">
        <v>169</v>
      </c>
      <c r="C4444" t="s">
        <v>14532</v>
      </c>
      <c r="D4444" t="s">
        <v>1729</v>
      </c>
      <c r="E4444" t="s">
        <v>1730</v>
      </c>
      <c r="F4444" t="s">
        <v>12110</v>
      </c>
      <c r="G4444" s="11"/>
      <c r="H4444" s="11"/>
    </row>
    <row r="4445" spans="1:8" x14ac:dyDescent="0.2">
      <c r="A4445" t="str">
        <f t="shared" si="70"/>
        <v>RH801Taw</v>
      </c>
      <c r="B4445" t="s">
        <v>169</v>
      </c>
      <c r="C4445" t="s">
        <v>14532</v>
      </c>
      <c r="D4445" t="s">
        <v>1729</v>
      </c>
      <c r="E4445" t="s">
        <v>1730</v>
      </c>
      <c r="F4445" t="s">
        <v>12111</v>
      </c>
      <c r="G4445" s="11"/>
      <c r="H4445" s="11"/>
    </row>
    <row r="4446" spans="1:8" x14ac:dyDescent="0.2">
      <c r="A4446" t="str">
        <f t="shared" si="70"/>
        <v>RH801Torridge</v>
      </c>
      <c r="B4446" t="s">
        <v>169</v>
      </c>
      <c r="C4446" t="s">
        <v>14532</v>
      </c>
      <c r="D4446" t="s">
        <v>1729</v>
      </c>
      <c r="E4446" t="s">
        <v>1730</v>
      </c>
      <c r="F4446" t="s">
        <v>12112</v>
      </c>
      <c r="G4446" s="11"/>
      <c r="H4446" s="11"/>
    </row>
    <row r="4447" spans="1:8" x14ac:dyDescent="0.2">
      <c r="A4447" t="str">
        <f t="shared" si="70"/>
        <v>RH801Wynard Escalation</v>
      </c>
      <c r="B4447" t="s">
        <v>169</v>
      </c>
      <c r="C4447" t="s">
        <v>14532</v>
      </c>
      <c r="D4447" t="s">
        <v>1729</v>
      </c>
      <c r="E4447" t="s">
        <v>1730</v>
      </c>
      <c r="F4447" t="s">
        <v>12113</v>
      </c>
      <c r="G4447" s="11"/>
      <c r="H4447" s="11"/>
    </row>
    <row r="4448" spans="1:8" x14ac:dyDescent="0.2">
      <c r="A4448" t="str">
        <f t="shared" si="70"/>
        <v>RH801Wynard Ward</v>
      </c>
      <c r="B4448" t="s">
        <v>169</v>
      </c>
      <c r="C4448" t="s">
        <v>14532</v>
      </c>
      <c r="D4448" t="s">
        <v>1729</v>
      </c>
      <c r="E4448" t="s">
        <v>1730</v>
      </c>
      <c r="F4448" t="s">
        <v>12114</v>
      </c>
      <c r="G4448" s="11"/>
      <c r="H4448" s="11"/>
    </row>
    <row r="4449" spans="1:8" x14ac:dyDescent="0.2">
      <c r="A4449" t="str">
        <f t="shared" si="70"/>
        <v>RH801Yarty</v>
      </c>
      <c r="B4449" t="s">
        <v>169</v>
      </c>
      <c r="C4449" t="s">
        <v>14532</v>
      </c>
      <c r="D4449" t="s">
        <v>1729</v>
      </c>
      <c r="E4449" t="s">
        <v>1730</v>
      </c>
      <c r="F4449" t="s">
        <v>12115</v>
      </c>
      <c r="G4449" s="11"/>
      <c r="H4449" s="11"/>
    </row>
    <row r="4450" spans="1:8" x14ac:dyDescent="0.2">
      <c r="A4450" t="str">
        <f t="shared" si="70"/>
        <v>RH801Yealm</v>
      </c>
      <c r="B4450" t="s">
        <v>169</v>
      </c>
      <c r="C4450" t="s">
        <v>14532</v>
      </c>
      <c r="D4450" t="s">
        <v>1729</v>
      </c>
      <c r="E4450" t="s">
        <v>1730</v>
      </c>
      <c r="F4450" t="s">
        <v>12116</v>
      </c>
      <c r="G4450" s="11"/>
      <c r="H4450" s="11"/>
    </row>
    <row r="4451" spans="1:8" x14ac:dyDescent="0.2">
      <c r="A4451" t="str">
        <f t="shared" si="70"/>
        <v>RH801Yeo</v>
      </c>
      <c r="B4451" t="s">
        <v>169</v>
      </c>
      <c r="C4451" t="s">
        <v>14532</v>
      </c>
      <c r="D4451" t="s">
        <v>1729</v>
      </c>
      <c r="E4451" t="s">
        <v>1730</v>
      </c>
      <c r="F4451" t="s">
        <v>12117</v>
      </c>
      <c r="G4451" s="11"/>
      <c r="H4451" s="11"/>
    </row>
    <row r="4452" spans="1:8" x14ac:dyDescent="0.2">
      <c r="A4452" t="str">
        <f t="shared" si="70"/>
        <v>RH899South Molton Ward</v>
      </c>
      <c r="B4452" t="s">
        <v>169</v>
      </c>
      <c r="C4452" t="s">
        <v>14532</v>
      </c>
      <c r="D4452" t="s">
        <v>14534</v>
      </c>
      <c r="E4452" t="s">
        <v>1034</v>
      </c>
      <c r="F4452" t="s">
        <v>11578</v>
      </c>
      <c r="G4452" s="11"/>
      <c r="H4452" s="11"/>
    </row>
    <row r="4453" spans="1:8" x14ac:dyDescent="0.2">
      <c r="A4453" t="str">
        <f t="shared" si="70"/>
        <v>RH853Tiverton Inpatients</v>
      </c>
      <c r="B4453" t="s">
        <v>169</v>
      </c>
      <c r="C4453" t="s">
        <v>14532</v>
      </c>
      <c r="D4453" t="s">
        <v>1733</v>
      </c>
      <c r="E4453" t="s">
        <v>1035</v>
      </c>
      <c r="F4453" t="s">
        <v>12118</v>
      </c>
      <c r="G4453" s="11"/>
      <c r="H4453" s="11"/>
    </row>
    <row r="4454" spans="1:8" x14ac:dyDescent="0.2">
      <c r="A4454" t="str">
        <f t="shared" si="70"/>
        <v>RH859Sidmouth Hospital</v>
      </c>
      <c r="B4454" t="s">
        <v>169</v>
      </c>
      <c r="C4454" t="s">
        <v>14532</v>
      </c>
      <c r="D4454" t="s">
        <v>1736</v>
      </c>
      <c r="E4454" t="s">
        <v>1737</v>
      </c>
      <c r="F4454" t="s">
        <v>12119</v>
      </c>
      <c r="G4454" s="11"/>
      <c r="H4454" s="11"/>
    </row>
    <row r="4455" spans="1:8" x14ac:dyDescent="0.2">
      <c r="A4455" t="str">
        <f t="shared" si="70"/>
        <v>RAL26Barnet CCU</v>
      </c>
      <c r="B4455" t="s">
        <v>170</v>
      </c>
      <c r="C4455" t="s">
        <v>12120</v>
      </c>
      <c r="D4455" t="s">
        <v>861</v>
      </c>
      <c r="E4455" t="s">
        <v>862</v>
      </c>
      <c r="F4455" t="s">
        <v>12121</v>
      </c>
      <c r="G4455" s="11"/>
      <c r="H4455" s="11"/>
    </row>
    <row r="4456" spans="1:8" x14ac:dyDescent="0.2">
      <c r="A4456" t="str">
        <f t="shared" si="70"/>
        <v>RAL26Barnet Intensive Therapy Unit (ITU)</v>
      </c>
      <c r="B4456" t="s">
        <v>170</v>
      </c>
      <c r="C4456" t="s">
        <v>12120</v>
      </c>
      <c r="D4456" t="s">
        <v>861</v>
      </c>
      <c r="E4456" t="s">
        <v>862</v>
      </c>
      <c r="F4456" t="s">
        <v>12122</v>
      </c>
      <c r="G4456" s="11"/>
      <c r="H4456" s="11"/>
    </row>
    <row r="4457" spans="1:8" x14ac:dyDescent="0.2">
      <c r="A4457" t="str">
        <f t="shared" si="70"/>
        <v>RAL26Barnet Neonatal Care Unit</v>
      </c>
      <c r="B4457" t="s">
        <v>170</v>
      </c>
      <c r="C4457" t="s">
        <v>12120</v>
      </c>
      <c r="D4457" t="s">
        <v>861</v>
      </c>
      <c r="E4457" t="s">
        <v>862</v>
      </c>
      <c r="F4457" t="s">
        <v>12123</v>
      </c>
      <c r="G4457" s="11"/>
      <c r="H4457" s="11"/>
    </row>
    <row r="4458" spans="1:8" x14ac:dyDescent="0.2">
      <c r="A4458" t="str">
        <f t="shared" si="70"/>
        <v>RAL26Beech Ward</v>
      </c>
      <c r="B4458" t="s">
        <v>170</v>
      </c>
      <c r="C4458" t="s">
        <v>12120</v>
      </c>
      <c r="D4458" t="s">
        <v>861</v>
      </c>
      <c r="E4458" t="s">
        <v>862</v>
      </c>
      <c r="F4458" t="s">
        <v>10067</v>
      </c>
      <c r="G4458" s="11"/>
      <c r="H4458" s="11"/>
    </row>
    <row r="4459" spans="1:8" x14ac:dyDescent="0.2">
      <c r="A4459" t="str">
        <f t="shared" si="70"/>
        <v>RAL26Cedar Ward</v>
      </c>
      <c r="B4459" t="s">
        <v>170</v>
      </c>
      <c r="C4459" t="s">
        <v>12120</v>
      </c>
      <c r="D4459" t="s">
        <v>861</v>
      </c>
      <c r="E4459" t="s">
        <v>862</v>
      </c>
      <c r="F4459" t="s">
        <v>10865</v>
      </c>
      <c r="G4459" s="11"/>
      <c r="H4459" s="11"/>
    </row>
    <row r="4460" spans="1:8" x14ac:dyDescent="0.2">
      <c r="A4460" t="str">
        <f t="shared" si="70"/>
        <v>RAL26Damson Ward</v>
      </c>
      <c r="B4460" t="s">
        <v>170</v>
      </c>
      <c r="C4460" t="s">
        <v>12120</v>
      </c>
      <c r="D4460" t="s">
        <v>861</v>
      </c>
      <c r="E4460" t="s">
        <v>862</v>
      </c>
      <c r="F4460" t="s">
        <v>12124</v>
      </c>
      <c r="G4460" s="11"/>
      <c r="H4460" s="11"/>
    </row>
    <row r="4461" spans="1:8" x14ac:dyDescent="0.2">
      <c r="A4461" t="str">
        <f t="shared" si="70"/>
        <v>RAL26Galaxy Ward</v>
      </c>
      <c r="B4461" t="s">
        <v>170</v>
      </c>
      <c r="C4461" t="s">
        <v>12120</v>
      </c>
      <c r="D4461" t="s">
        <v>861</v>
      </c>
      <c r="E4461" t="s">
        <v>862</v>
      </c>
      <c r="F4461" t="s">
        <v>12125</v>
      </c>
      <c r="G4461" s="11"/>
      <c r="H4461" s="11"/>
    </row>
    <row r="4462" spans="1:8" x14ac:dyDescent="0.2">
      <c r="A4462" t="str">
        <f t="shared" si="70"/>
        <v>RAL26Juniper Ward</v>
      </c>
      <c r="B4462" t="s">
        <v>170</v>
      </c>
      <c r="C4462" t="s">
        <v>12120</v>
      </c>
      <c r="D4462" t="s">
        <v>861</v>
      </c>
      <c r="E4462" t="s">
        <v>862</v>
      </c>
      <c r="F4462" t="s">
        <v>10040</v>
      </c>
      <c r="G4462" s="11"/>
      <c r="H4462" s="11"/>
    </row>
    <row r="4463" spans="1:8" x14ac:dyDescent="0.2">
      <c r="A4463" t="str">
        <f t="shared" ref="A4463:A4526" si="71">CONCATENATE(D4463,F4463)</f>
        <v>RAL26Larch Ward</v>
      </c>
      <c r="B4463" t="s">
        <v>170</v>
      </c>
      <c r="C4463" t="s">
        <v>12120</v>
      </c>
      <c r="D4463" t="s">
        <v>861</v>
      </c>
      <c r="E4463" t="s">
        <v>862</v>
      </c>
      <c r="F4463" t="s">
        <v>10870</v>
      </c>
      <c r="G4463" s="11"/>
      <c r="H4463" s="11"/>
    </row>
    <row r="4464" spans="1:8" x14ac:dyDescent="0.2">
      <c r="A4464" t="str">
        <f t="shared" si="71"/>
        <v>RAL26MSSU</v>
      </c>
      <c r="B4464" t="s">
        <v>170</v>
      </c>
      <c r="C4464" t="s">
        <v>12120</v>
      </c>
      <c r="D4464" t="s">
        <v>861</v>
      </c>
      <c r="E4464" t="s">
        <v>862</v>
      </c>
      <c r="F4464" t="s">
        <v>11015</v>
      </c>
      <c r="G4464" s="11"/>
      <c r="H4464" s="11"/>
    </row>
    <row r="4465" spans="1:8" x14ac:dyDescent="0.2">
      <c r="A4465" t="str">
        <f t="shared" si="71"/>
        <v>RAL26Mulberry Ward</v>
      </c>
      <c r="B4465" t="s">
        <v>170</v>
      </c>
      <c r="C4465" t="s">
        <v>12120</v>
      </c>
      <c r="D4465" t="s">
        <v>861</v>
      </c>
      <c r="E4465" t="s">
        <v>862</v>
      </c>
      <c r="F4465" t="s">
        <v>10042</v>
      </c>
      <c r="G4465" s="11"/>
      <c r="H4465" s="11"/>
    </row>
    <row r="4466" spans="1:8" x14ac:dyDescent="0.2">
      <c r="A4466" t="str">
        <f t="shared" si="71"/>
        <v>RAL26Olive Ward</v>
      </c>
      <c r="B4466" t="s">
        <v>170</v>
      </c>
      <c r="C4466" t="s">
        <v>12120</v>
      </c>
      <c r="D4466" t="s">
        <v>861</v>
      </c>
      <c r="E4466" t="s">
        <v>862</v>
      </c>
      <c r="F4466" t="s">
        <v>12126</v>
      </c>
      <c r="G4466" s="11"/>
      <c r="H4466" s="11"/>
    </row>
    <row r="4467" spans="1:8" x14ac:dyDescent="0.2">
      <c r="A4467" t="str">
        <f t="shared" si="71"/>
        <v>RAL26Palm Ward</v>
      </c>
      <c r="B4467" t="s">
        <v>170</v>
      </c>
      <c r="C4467" t="s">
        <v>12120</v>
      </c>
      <c r="D4467" t="s">
        <v>861</v>
      </c>
      <c r="E4467" t="s">
        <v>862</v>
      </c>
      <c r="F4467" t="s">
        <v>12127</v>
      </c>
      <c r="G4467" s="11"/>
      <c r="H4467" s="11"/>
    </row>
    <row r="4468" spans="1:8" x14ac:dyDescent="0.2">
      <c r="A4468" t="str">
        <f t="shared" si="71"/>
        <v>RAL26Rowan Ward</v>
      </c>
      <c r="B4468" t="s">
        <v>170</v>
      </c>
      <c r="C4468" t="s">
        <v>12120</v>
      </c>
      <c r="D4468" t="s">
        <v>861</v>
      </c>
      <c r="E4468" t="s">
        <v>862</v>
      </c>
      <c r="F4468" t="s">
        <v>8667</v>
      </c>
      <c r="G4468" s="11"/>
      <c r="H4468" s="11"/>
    </row>
    <row r="4469" spans="1:8" x14ac:dyDescent="0.2">
      <c r="A4469" t="str">
        <f t="shared" si="71"/>
        <v>RAL26Spruce Ward</v>
      </c>
      <c r="B4469" t="s">
        <v>170</v>
      </c>
      <c r="C4469" t="s">
        <v>12120</v>
      </c>
      <c r="D4469" t="s">
        <v>861</v>
      </c>
      <c r="E4469" t="s">
        <v>862</v>
      </c>
      <c r="F4469" t="s">
        <v>12128</v>
      </c>
      <c r="G4469" s="11"/>
      <c r="H4469" s="11"/>
    </row>
    <row r="4470" spans="1:8" x14ac:dyDescent="0.2">
      <c r="A4470" t="str">
        <f t="shared" si="71"/>
        <v>RAL26Victoria Ward</v>
      </c>
      <c r="B4470" t="s">
        <v>170</v>
      </c>
      <c r="C4470" t="s">
        <v>12120</v>
      </c>
      <c r="D4470" t="s">
        <v>861</v>
      </c>
      <c r="E4470" t="s">
        <v>862</v>
      </c>
      <c r="F4470" t="s">
        <v>9628</v>
      </c>
      <c r="G4470" s="11"/>
      <c r="H4470" s="11"/>
    </row>
    <row r="4471" spans="1:8" x14ac:dyDescent="0.2">
      <c r="A4471" t="str">
        <f t="shared" si="71"/>
        <v>RAL26Walnut Ward</v>
      </c>
      <c r="B4471" t="s">
        <v>170</v>
      </c>
      <c r="C4471" t="s">
        <v>12120</v>
      </c>
      <c r="D4471" t="s">
        <v>861</v>
      </c>
      <c r="E4471" t="s">
        <v>862</v>
      </c>
      <c r="F4471" t="s">
        <v>11492</v>
      </c>
      <c r="G4471" s="11"/>
      <c r="H4471" s="11"/>
    </row>
    <row r="4472" spans="1:8" x14ac:dyDescent="0.2">
      <c r="A4472" t="str">
        <f t="shared" si="71"/>
        <v>RAL26Willow Ward</v>
      </c>
      <c r="B4472" t="s">
        <v>170</v>
      </c>
      <c r="C4472" t="s">
        <v>12120</v>
      </c>
      <c r="D4472" t="s">
        <v>861</v>
      </c>
      <c r="E4472" t="s">
        <v>862</v>
      </c>
      <c r="F4472" t="s">
        <v>9040</v>
      </c>
      <c r="G4472" s="11"/>
      <c r="H4472" s="11"/>
    </row>
    <row r="4473" spans="1:8" x14ac:dyDescent="0.2">
      <c r="A4473" t="str">
        <f t="shared" si="71"/>
        <v>RALC7Surgical Ward</v>
      </c>
      <c r="B4473" t="s">
        <v>170</v>
      </c>
      <c r="C4473" t="s">
        <v>12120</v>
      </c>
      <c r="D4473" t="s">
        <v>12129</v>
      </c>
      <c r="E4473" t="s">
        <v>864</v>
      </c>
      <c r="F4473" t="s">
        <v>12130</v>
      </c>
      <c r="G4473" s="11"/>
      <c r="H4473" s="11"/>
    </row>
    <row r="4474" spans="1:8" x14ac:dyDescent="0.2">
      <c r="A4474" t="str">
        <f t="shared" si="71"/>
        <v>RALRANeuro Rehab</v>
      </c>
      <c r="B4474" t="s">
        <v>170</v>
      </c>
      <c r="C4474" t="s">
        <v>12120</v>
      </c>
      <c r="D4474" t="s">
        <v>865</v>
      </c>
      <c r="E4474" t="s">
        <v>866</v>
      </c>
      <c r="F4474" t="s">
        <v>12131</v>
      </c>
      <c r="G4474" s="11"/>
      <c r="H4474" s="11"/>
    </row>
    <row r="4475" spans="1:8" x14ac:dyDescent="0.2">
      <c r="A4475" t="str">
        <f t="shared" si="71"/>
        <v>RAL0110 East</v>
      </c>
      <c r="B4475" t="s">
        <v>170</v>
      </c>
      <c r="C4475" t="s">
        <v>12120</v>
      </c>
      <c r="D4475" t="s">
        <v>875</v>
      </c>
      <c r="E4475" t="s">
        <v>876</v>
      </c>
      <c r="F4475" t="s">
        <v>12132</v>
      </c>
      <c r="G4475" s="11"/>
      <c r="H4475" s="11"/>
    </row>
    <row r="4476" spans="1:8" x14ac:dyDescent="0.2">
      <c r="A4476" t="str">
        <f t="shared" si="71"/>
        <v>RAL0110 North - HSEP</v>
      </c>
      <c r="B4476" t="s">
        <v>170</v>
      </c>
      <c r="C4476" t="s">
        <v>12120</v>
      </c>
      <c r="D4476" t="s">
        <v>875</v>
      </c>
      <c r="E4476" t="s">
        <v>876</v>
      </c>
      <c r="F4476" t="s">
        <v>12133</v>
      </c>
      <c r="G4476" s="11"/>
      <c r="H4476" s="11"/>
    </row>
    <row r="4477" spans="1:8" x14ac:dyDescent="0.2">
      <c r="A4477" t="str">
        <f t="shared" si="71"/>
        <v>RAL0110 South</v>
      </c>
      <c r="B4477" t="s">
        <v>170</v>
      </c>
      <c r="C4477" t="s">
        <v>12120</v>
      </c>
      <c r="D4477" t="s">
        <v>875</v>
      </c>
      <c r="E4477" t="s">
        <v>876</v>
      </c>
      <c r="F4477" t="s">
        <v>12134</v>
      </c>
      <c r="G4477" s="11"/>
      <c r="H4477" s="11"/>
    </row>
    <row r="4478" spans="1:8" x14ac:dyDescent="0.2">
      <c r="A4478" t="str">
        <f t="shared" si="71"/>
        <v>RAL0110 West</v>
      </c>
      <c r="B4478" t="s">
        <v>170</v>
      </c>
      <c r="C4478" t="s">
        <v>12120</v>
      </c>
      <c r="D4478" t="s">
        <v>875</v>
      </c>
      <c r="E4478" t="s">
        <v>876</v>
      </c>
      <c r="F4478" t="s">
        <v>12135</v>
      </c>
      <c r="G4478" s="11"/>
      <c r="H4478" s="11"/>
    </row>
    <row r="4479" spans="1:8" x14ac:dyDescent="0.2">
      <c r="A4479" t="str">
        <f t="shared" si="71"/>
        <v>RAL0111 East</v>
      </c>
      <c r="B4479" t="s">
        <v>170</v>
      </c>
      <c r="C4479" t="s">
        <v>12120</v>
      </c>
      <c r="D4479" t="s">
        <v>875</v>
      </c>
      <c r="E4479" t="s">
        <v>876</v>
      </c>
      <c r="F4479" t="s">
        <v>12136</v>
      </c>
      <c r="G4479" s="11"/>
      <c r="H4479" s="11"/>
    </row>
    <row r="4480" spans="1:8" x14ac:dyDescent="0.2">
      <c r="A4480" t="str">
        <f t="shared" si="71"/>
        <v>RAL0111 West</v>
      </c>
      <c r="B4480" t="s">
        <v>170</v>
      </c>
      <c r="C4480" t="s">
        <v>12120</v>
      </c>
      <c r="D4480" t="s">
        <v>875</v>
      </c>
      <c r="E4480" t="s">
        <v>876</v>
      </c>
      <c r="F4480" t="s">
        <v>12137</v>
      </c>
      <c r="G4480" s="11"/>
      <c r="H4480" s="11"/>
    </row>
    <row r="4481" spans="1:8" x14ac:dyDescent="0.2">
      <c r="A4481" t="str">
        <f t="shared" si="71"/>
        <v>RAL015 East B</v>
      </c>
      <c r="B4481" t="s">
        <v>170</v>
      </c>
      <c r="C4481" t="s">
        <v>12120</v>
      </c>
      <c r="D4481" t="s">
        <v>875</v>
      </c>
      <c r="E4481" t="s">
        <v>876</v>
      </c>
      <c r="F4481" t="s">
        <v>12138</v>
      </c>
      <c r="G4481" s="11"/>
      <c r="H4481" s="11"/>
    </row>
    <row r="4482" spans="1:8" x14ac:dyDescent="0.2">
      <c r="A4482" t="str">
        <f t="shared" si="71"/>
        <v>RAL015 North A</v>
      </c>
      <c r="B4482" t="s">
        <v>170</v>
      </c>
      <c r="C4482" t="s">
        <v>12120</v>
      </c>
      <c r="D4482" t="s">
        <v>875</v>
      </c>
      <c r="E4482" t="s">
        <v>876</v>
      </c>
      <c r="F4482" t="s">
        <v>12139</v>
      </c>
      <c r="G4482" s="11"/>
      <c r="H4482" s="11"/>
    </row>
    <row r="4483" spans="1:8" x14ac:dyDescent="0.2">
      <c r="A4483" t="str">
        <f t="shared" si="71"/>
        <v>RAL015 South</v>
      </c>
      <c r="B4483" t="s">
        <v>170</v>
      </c>
      <c r="C4483" t="s">
        <v>12120</v>
      </c>
      <c r="D4483" t="s">
        <v>875</v>
      </c>
      <c r="E4483" t="s">
        <v>876</v>
      </c>
      <c r="F4483" t="s">
        <v>10948</v>
      </c>
      <c r="G4483" s="11"/>
      <c r="H4483" s="11"/>
    </row>
    <row r="4484" spans="1:8" x14ac:dyDescent="0.2">
      <c r="A4484" t="str">
        <f t="shared" si="71"/>
        <v>RAL016 North</v>
      </c>
      <c r="B4484" t="s">
        <v>170</v>
      </c>
      <c r="C4484" t="s">
        <v>12120</v>
      </c>
      <c r="D4484" t="s">
        <v>875</v>
      </c>
      <c r="E4484" t="s">
        <v>876</v>
      </c>
      <c r="F4484" t="s">
        <v>10949</v>
      </c>
      <c r="G4484" s="11"/>
      <c r="H4484" s="11"/>
    </row>
    <row r="4485" spans="1:8" x14ac:dyDescent="0.2">
      <c r="A4485" t="str">
        <f t="shared" si="71"/>
        <v>RAL016 South</v>
      </c>
      <c r="B4485" t="s">
        <v>170</v>
      </c>
      <c r="C4485" t="s">
        <v>12120</v>
      </c>
      <c r="D4485" t="s">
        <v>875</v>
      </c>
      <c r="E4485" t="s">
        <v>876</v>
      </c>
      <c r="F4485" t="s">
        <v>10950</v>
      </c>
      <c r="G4485" s="11"/>
      <c r="H4485" s="11"/>
    </row>
    <row r="4486" spans="1:8" x14ac:dyDescent="0.2">
      <c r="A4486" t="str">
        <f t="shared" si="71"/>
        <v>RAL016 West</v>
      </c>
      <c r="B4486" t="s">
        <v>170</v>
      </c>
      <c r="C4486" t="s">
        <v>12120</v>
      </c>
      <c r="D4486" t="s">
        <v>875</v>
      </c>
      <c r="E4486" t="s">
        <v>876</v>
      </c>
      <c r="F4486" t="s">
        <v>12140</v>
      </c>
      <c r="G4486" s="11"/>
      <c r="H4486" s="11"/>
    </row>
    <row r="4487" spans="1:8" x14ac:dyDescent="0.2">
      <c r="A4487" t="str">
        <f t="shared" si="71"/>
        <v>RAL017 East A</v>
      </c>
      <c r="B4487" t="s">
        <v>170</v>
      </c>
      <c r="C4487" t="s">
        <v>12120</v>
      </c>
      <c r="D4487" t="s">
        <v>875</v>
      </c>
      <c r="E4487" t="s">
        <v>876</v>
      </c>
      <c r="F4487" t="s">
        <v>12141</v>
      </c>
      <c r="G4487" s="11"/>
      <c r="H4487" s="11"/>
    </row>
    <row r="4488" spans="1:8" x14ac:dyDescent="0.2">
      <c r="A4488" t="str">
        <f t="shared" si="71"/>
        <v>RAL017 North</v>
      </c>
      <c r="B4488" t="s">
        <v>170</v>
      </c>
      <c r="C4488" t="s">
        <v>12120</v>
      </c>
      <c r="D4488" t="s">
        <v>875</v>
      </c>
      <c r="E4488" t="s">
        <v>876</v>
      </c>
      <c r="F4488" t="s">
        <v>10951</v>
      </c>
      <c r="G4488" s="11"/>
      <c r="H4488" s="11"/>
    </row>
    <row r="4489" spans="1:8" x14ac:dyDescent="0.2">
      <c r="A4489" t="str">
        <f t="shared" si="71"/>
        <v>RAL017 West</v>
      </c>
      <c r="B4489" t="s">
        <v>170</v>
      </c>
      <c r="C4489" t="s">
        <v>12120</v>
      </c>
      <c r="D4489" t="s">
        <v>875</v>
      </c>
      <c r="E4489" t="s">
        <v>876</v>
      </c>
      <c r="F4489" t="s">
        <v>10381</v>
      </c>
      <c r="G4489" s="11"/>
      <c r="H4489" s="11"/>
    </row>
    <row r="4490" spans="1:8" x14ac:dyDescent="0.2">
      <c r="A4490" t="str">
        <f t="shared" si="71"/>
        <v>RAL018 East</v>
      </c>
      <c r="B4490" t="s">
        <v>170</v>
      </c>
      <c r="C4490" t="s">
        <v>12120</v>
      </c>
      <c r="D4490" t="s">
        <v>875</v>
      </c>
      <c r="E4490" t="s">
        <v>876</v>
      </c>
      <c r="F4490" t="s">
        <v>12142</v>
      </c>
      <c r="G4490" s="11"/>
      <c r="H4490" s="11"/>
    </row>
    <row r="4491" spans="1:8" x14ac:dyDescent="0.2">
      <c r="A4491" t="str">
        <f t="shared" si="71"/>
        <v>RAL018 North</v>
      </c>
      <c r="B4491" t="s">
        <v>170</v>
      </c>
      <c r="C4491" t="s">
        <v>12120</v>
      </c>
      <c r="D4491" t="s">
        <v>875</v>
      </c>
      <c r="E4491" t="s">
        <v>876</v>
      </c>
      <c r="F4491" t="s">
        <v>12143</v>
      </c>
      <c r="G4491" s="11"/>
      <c r="H4491" s="11"/>
    </row>
    <row r="4492" spans="1:8" x14ac:dyDescent="0.2">
      <c r="A4492" t="str">
        <f t="shared" si="71"/>
        <v>RAL018 West</v>
      </c>
      <c r="B4492" t="s">
        <v>170</v>
      </c>
      <c r="C4492" t="s">
        <v>12120</v>
      </c>
      <c r="D4492" t="s">
        <v>875</v>
      </c>
      <c r="E4492" t="s">
        <v>876</v>
      </c>
      <c r="F4492" t="s">
        <v>12144</v>
      </c>
      <c r="G4492" s="11"/>
      <c r="H4492" s="11"/>
    </row>
    <row r="4493" spans="1:8" x14ac:dyDescent="0.2">
      <c r="A4493" t="str">
        <f t="shared" si="71"/>
        <v>RAL019 North</v>
      </c>
      <c r="B4493" t="s">
        <v>170</v>
      </c>
      <c r="C4493" t="s">
        <v>12120</v>
      </c>
      <c r="D4493" t="s">
        <v>875</v>
      </c>
      <c r="E4493" t="s">
        <v>876</v>
      </c>
      <c r="F4493" t="s">
        <v>12145</v>
      </c>
      <c r="G4493" s="11"/>
      <c r="H4493" s="11"/>
    </row>
    <row r="4494" spans="1:8" x14ac:dyDescent="0.2">
      <c r="A4494" t="str">
        <f t="shared" si="71"/>
        <v>RAL019 West</v>
      </c>
      <c r="B4494" t="s">
        <v>170</v>
      </c>
      <c r="C4494" t="s">
        <v>12120</v>
      </c>
      <c r="D4494" t="s">
        <v>875</v>
      </c>
      <c r="E4494" t="s">
        <v>876</v>
      </c>
      <c r="F4494" t="s">
        <v>12146</v>
      </c>
      <c r="G4494" s="11"/>
      <c r="H4494" s="11"/>
    </row>
    <row r="4495" spans="1:8" x14ac:dyDescent="0.2">
      <c r="A4495" t="str">
        <f t="shared" si="71"/>
        <v>RAL01ICU 4</v>
      </c>
      <c r="B4495" t="s">
        <v>170</v>
      </c>
      <c r="C4495" t="s">
        <v>12120</v>
      </c>
      <c r="D4495" t="s">
        <v>875</v>
      </c>
      <c r="E4495" t="s">
        <v>876</v>
      </c>
      <c r="F4495" t="s">
        <v>12147</v>
      </c>
      <c r="G4495" s="11"/>
      <c r="H4495" s="11"/>
    </row>
    <row r="4496" spans="1:8" x14ac:dyDescent="0.2">
      <c r="A4496" t="str">
        <f t="shared" si="71"/>
        <v>RAL01RF AAU</v>
      </c>
      <c r="B4496" t="s">
        <v>170</v>
      </c>
      <c r="C4496" t="s">
        <v>12120</v>
      </c>
      <c r="D4496" t="s">
        <v>875</v>
      </c>
      <c r="E4496" t="s">
        <v>876</v>
      </c>
      <c r="F4496" t="s">
        <v>12148</v>
      </c>
      <c r="G4496" s="11"/>
      <c r="H4496" s="11"/>
    </row>
    <row r="4497" spans="1:8" x14ac:dyDescent="0.2">
      <c r="A4497" t="str">
        <f t="shared" si="71"/>
        <v>RAPNMAcute Assessment Unit</v>
      </c>
      <c r="B4497" t="s">
        <v>170</v>
      </c>
      <c r="C4497" t="s">
        <v>12120</v>
      </c>
      <c r="D4497" t="s">
        <v>885</v>
      </c>
      <c r="E4497" t="s">
        <v>886</v>
      </c>
      <c r="F4497" t="s">
        <v>8351</v>
      </c>
      <c r="G4497" s="11"/>
      <c r="H4497" s="11"/>
    </row>
    <row r="4498" spans="1:8" x14ac:dyDescent="0.2">
      <c r="A4498" t="str">
        <f t="shared" si="71"/>
        <v>RAPNMAcute Medical Unit</v>
      </c>
      <c r="B4498" t="s">
        <v>170</v>
      </c>
      <c r="C4498" t="s">
        <v>12120</v>
      </c>
      <c r="D4498" t="s">
        <v>885</v>
      </c>
      <c r="E4498" t="s">
        <v>886</v>
      </c>
      <c r="F4498" t="s">
        <v>9304</v>
      </c>
      <c r="G4498" s="11"/>
      <c r="H4498" s="11"/>
    </row>
    <row r="4499" spans="1:8" x14ac:dyDescent="0.2">
      <c r="A4499" t="str">
        <f t="shared" si="71"/>
        <v>RAPNMAcute Stroke Unit</v>
      </c>
      <c r="B4499" t="s">
        <v>170</v>
      </c>
      <c r="C4499" t="s">
        <v>12120</v>
      </c>
      <c r="D4499" t="s">
        <v>885</v>
      </c>
      <c r="E4499" t="s">
        <v>886</v>
      </c>
      <c r="F4499" t="s">
        <v>11445</v>
      </c>
      <c r="G4499" s="11"/>
      <c r="H4499" s="11"/>
    </row>
    <row r="4500" spans="1:8" x14ac:dyDescent="0.2">
      <c r="A4500" t="str">
        <f t="shared" si="71"/>
        <v>RAPNMCharles Coward</v>
      </c>
      <c r="B4500" t="s">
        <v>170</v>
      </c>
      <c r="C4500" t="s">
        <v>12120</v>
      </c>
      <c r="D4500" t="s">
        <v>885</v>
      </c>
      <c r="E4500" t="s">
        <v>886</v>
      </c>
      <c r="F4500" t="s">
        <v>11446</v>
      </c>
      <c r="G4500" s="11"/>
      <c r="H4500" s="11"/>
    </row>
    <row r="4501" spans="1:8" x14ac:dyDescent="0.2">
      <c r="A4501" t="str">
        <f t="shared" si="71"/>
        <v>RAPNMCritical Care Unit</v>
      </c>
      <c r="B4501" t="s">
        <v>170</v>
      </c>
      <c r="C4501" t="s">
        <v>12120</v>
      </c>
      <c r="D4501" t="s">
        <v>885</v>
      </c>
      <c r="E4501" t="s">
        <v>886</v>
      </c>
      <c r="F4501" t="s">
        <v>9443</v>
      </c>
      <c r="G4501" s="11"/>
      <c r="H4501" s="11"/>
    </row>
    <row r="4502" spans="1:8" x14ac:dyDescent="0.2">
      <c r="A4502" t="str">
        <f t="shared" si="71"/>
        <v>RAPNMLabour Ward</v>
      </c>
      <c r="B4502" t="s">
        <v>170</v>
      </c>
      <c r="C4502" t="s">
        <v>12120</v>
      </c>
      <c r="D4502" t="s">
        <v>885</v>
      </c>
      <c r="E4502" t="s">
        <v>886</v>
      </c>
      <c r="F4502" t="s">
        <v>8829</v>
      </c>
      <c r="G4502" s="11"/>
      <c r="H4502" s="11"/>
    </row>
    <row r="4503" spans="1:8" x14ac:dyDescent="0.2">
      <c r="A4503" t="str">
        <f t="shared" si="71"/>
        <v>RAPNMMaternity ward</v>
      </c>
      <c r="B4503" t="s">
        <v>170</v>
      </c>
      <c r="C4503" t="s">
        <v>12120</v>
      </c>
      <c r="D4503" t="s">
        <v>885</v>
      </c>
      <c r="E4503" t="s">
        <v>886</v>
      </c>
      <c r="F4503" t="s">
        <v>11447</v>
      </c>
      <c r="G4503" s="11"/>
      <c r="H4503" s="11"/>
    </row>
    <row r="4504" spans="1:8" x14ac:dyDescent="0.2">
      <c r="A4504" t="str">
        <f t="shared" si="71"/>
        <v>RAPNMMichael Bates</v>
      </c>
      <c r="B4504" t="s">
        <v>170</v>
      </c>
      <c r="C4504" t="s">
        <v>12120</v>
      </c>
      <c r="D4504" t="s">
        <v>885</v>
      </c>
      <c r="E4504" t="s">
        <v>886</v>
      </c>
      <c r="F4504" t="s">
        <v>11448</v>
      </c>
      <c r="G4504" s="11"/>
      <c r="H4504" s="11"/>
    </row>
    <row r="4505" spans="1:8" x14ac:dyDescent="0.2">
      <c r="A4505" t="str">
        <f t="shared" si="71"/>
        <v>RAPNMPodium Ward 1</v>
      </c>
      <c r="B4505" t="s">
        <v>170</v>
      </c>
      <c r="C4505" t="s">
        <v>12120</v>
      </c>
      <c r="D4505" t="s">
        <v>885</v>
      </c>
      <c r="E4505" t="s">
        <v>886</v>
      </c>
      <c r="F4505" t="s">
        <v>11449</v>
      </c>
      <c r="G4505" s="11"/>
      <c r="H4505" s="11"/>
    </row>
    <row r="4506" spans="1:8" x14ac:dyDescent="0.2">
      <c r="A4506" t="str">
        <f t="shared" si="71"/>
        <v>RAPNMPymmes0</v>
      </c>
      <c r="B4506" t="s">
        <v>170</v>
      </c>
      <c r="C4506" t="s">
        <v>12120</v>
      </c>
      <c r="D4506" t="s">
        <v>885</v>
      </c>
      <c r="E4506" t="s">
        <v>886</v>
      </c>
      <c r="F4506" t="s">
        <v>11450</v>
      </c>
      <c r="G4506" s="11"/>
      <c r="H4506" s="11"/>
    </row>
    <row r="4507" spans="1:8" x14ac:dyDescent="0.2">
      <c r="A4507" t="str">
        <f t="shared" si="71"/>
        <v>RAPNMRainbow</v>
      </c>
      <c r="B4507" t="s">
        <v>170</v>
      </c>
      <c r="C4507" t="s">
        <v>12120</v>
      </c>
      <c r="D4507" t="s">
        <v>885</v>
      </c>
      <c r="E4507" t="s">
        <v>886</v>
      </c>
      <c r="F4507" t="s">
        <v>11451</v>
      </c>
      <c r="G4507" s="11"/>
      <c r="H4507" s="11"/>
    </row>
    <row r="4508" spans="1:8" x14ac:dyDescent="0.2">
      <c r="A4508" t="str">
        <f t="shared" si="71"/>
        <v>RAPNMS3 Orthopaedics</v>
      </c>
      <c r="B4508" t="s">
        <v>170</v>
      </c>
      <c r="C4508" t="s">
        <v>12120</v>
      </c>
      <c r="D4508" t="s">
        <v>885</v>
      </c>
      <c r="E4508" t="s">
        <v>886</v>
      </c>
      <c r="F4508" t="s">
        <v>11452</v>
      </c>
      <c r="G4508" s="11"/>
      <c r="H4508" s="11"/>
    </row>
    <row r="4509" spans="1:8" x14ac:dyDescent="0.2">
      <c r="A4509" t="str">
        <f t="shared" si="71"/>
        <v>RAPNMStarlight</v>
      </c>
      <c r="B4509" t="s">
        <v>170</v>
      </c>
      <c r="C4509" t="s">
        <v>12120</v>
      </c>
      <c r="D4509" t="s">
        <v>885</v>
      </c>
      <c r="E4509" t="s">
        <v>886</v>
      </c>
      <c r="F4509" t="s">
        <v>9151</v>
      </c>
      <c r="G4509" s="11" t="s">
        <v>14259</v>
      </c>
      <c r="H4509" s="11">
        <v>43910</v>
      </c>
    </row>
    <row r="4510" spans="1:8" x14ac:dyDescent="0.2">
      <c r="A4510" t="str">
        <f t="shared" si="71"/>
        <v>RAPNMSunrise</v>
      </c>
      <c r="B4510" t="s">
        <v>170</v>
      </c>
      <c r="C4510" t="s">
        <v>12120</v>
      </c>
      <c r="D4510" t="s">
        <v>885</v>
      </c>
      <c r="E4510" t="s">
        <v>886</v>
      </c>
      <c r="F4510" t="s">
        <v>11453</v>
      </c>
      <c r="G4510" s="11"/>
      <c r="H4510" s="11"/>
    </row>
    <row r="4511" spans="1:8" x14ac:dyDescent="0.2">
      <c r="A4511" t="str">
        <f t="shared" si="71"/>
        <v>RAPNMSurgical Ward 2</v>
      </c>
      <c r="B4511" t="s">
        <v>170</v>
      </c>
      <c r="C4511" t="s">
        <v>12120</v>
      </c>
      <c r="D4511" t="s">
        <v>885</v>
      </c>
      <c r="E4511" t="s">
        <v>886</v>
      </c>
      <c r="F4511" t="s">
        <v>11454</v>
      </c>
      <c r="G4511" s="11"/>
      <c r="H4511" s="11"/>
    </row>
    <row r="4512" spans="1:8" x14ac:dyDescent="0.2">
      <c r="A4512" t="str">
        <f t="shared" si="71"/>
        <v>RAPNMT3S</v>
      </c>
      <c r="B4512" t="s">
        <v>170</v>
      </c>
      <c r="C4512" t="s">
        <v>12120</v>
      </c>
      <c r="D4512" t="s">
        <v>885</v>
      </c>
      <c r="E4512" t="s">
        <v>886</v>
      </c>
      <c r="F4512" t="s">
        <v>11455</v>
      </c>
      <c r="G4512" s="11"/>
      <c r="H4512" s="11"/>
    </row>
    <row r="4513" spans="1:8" x14ac:dyDescent="0.2">
      <c r="A4513" t="str">
        <f t="shared" si="71"/>
        <v>RAPNMT4 Winter Pressure</v>
      </c>
      <c r="B4513" t="s">
        <v>170</v>
      </c>
      <c r="C4513" t="s">
        <v>12120</v>
      </c>
      <c r="D4513" t="s">
        <v>885</v>
      </c>
      <c r="E4513" t="s">
        <v>886</v>
      </c>
      <c r="F4513" t="s">
        <v>11456</v>
      </c>
      <c r="G4513" s="11"/>
      <c r="H4513" s="11"/>
    </row>
    <row r="4514" spans="1:8" x14ac:dyDescent="0.2">
      <c r="A4514" t="str">
        <f t="shared" si="71"/>
        <v>RAPNMT5 Medical Ward</v>
      </c>
      <c r="B4514" t="s">
        <v>170</v>
      </c>
      <c r="C4514" t="s">
        <v>12120</v>
      </c>
      <c r="D4514" t="s">
        <v>885</v>
      </c>
      <c r="E4514" t="s">
        <v>886</v>
      </c>
      <c r="F4514" t="s">
        <v>11457</v>
      </c>
      <c r="G4514" s="11"/>
      <c r="H4514" s="11"/>
    </row>
    <row r="4515" spans="1:8" x14ac:dyDescent="0.2">
      <c r="A4515" t="str">
        <f t="shared" si="71"/>
        <v>RAPNMT6 Medical Ward</v>
      </c>
      <c r="B4515" t="s">
        <v>170</v>
      </c>
      <c r="C4515" t="s">
        <v>12120</v>
      </c>
      <c r="D4515" t="s">
        <v>885</v>
      </c>
      <c r="E4515" t="s">
        <v>886</v>
      </c>
      <c r="F4515" t="s">
        <v>11458</v>
      </c>
      <c r="G4515" s="11"/>
      <c r="H4515" s="11"/>
    </row>
    <row r="4516" spans="1:8" x14ac:dyDescent="0.2">
      <c r="A4516" t="str">
        <f t="shared" si="71"/>
        <v>RAPNMT7 Medical Ward</v>
      </c>
      <c r="B4516" t="s">
        <v>170</v>
      </c>
      <c r="C4516" t="s">
        <v>12120</v>
      </c>
      <c r="D4516" t="s">
        <v>885</v>
      </c>
      <c r="E4516" t="s">
        <v>886</v>
      </c>
      <c r="F4516" t="s">
        <v>11459</v>
      </c>
      <c r="G4516" s="11"/>
      <c r="H4516" s="11"/>
    </row>
    <row r="4517" spans="1:8" x14ac:dyDescent="0.2">
      <c r="A4517" t="str">
        <f t="shared" si="71"/>
        <v>RAPNMT8 Medical Ward</v>
      </c>
      <c r="B4517" t="s">
        <v>170</v>
      </c>
      <c r="C4517" t="s">
        <v>12120</v>
      </c>
      <c r="D4517" t="s">
        <v>885</v>
      </c>
      <c r="E4517" t="s">
        <v>886</v>
      </c>
      <c r="F4517" t="s">
        <v>11460</v>
      </c>
      <c r="G4517" s="11"/>
      <c r="H4517" s="11"/>
    </row>
    <row r="4518" spans="1:8" x14ac:dyDescent="0.2">
      <c r="A4518" t="str">
        <f t="shared" si="71"/>
        <v>RAN01Alan Bray Unit</v>
      </c>
      <c r="B4518" t="s">
        <v>171</v>
      </c>
      <c r="C4518" t="s">
        <v>12149</v>
      </c>
      <c r="D4518" t="s">
        <v>883</v>
      </c>
      <c r="E4518" t="s">
        <v>884</v>
      </c>
      <c r="F4518" t="s">
        <v>12150</v>
      </c>
      <c r="G4518" s="11"/>
      <c r="H4518" s="11"/>
    </row>
    <row r="4519" spans="1:8" x14ac:dyDescent="0.2">
      <c r="A4519" t="str">
        <f t="shared" si="71"/>
        <v>RAN01Children &amp; Teenage Unit</v>
      </c>
      <c r="B4519" t="s">
        <v>171</v>
      </c>
      <c r="C4519" t="s">
        <v>12149</v>
      </c>
      <c r="D4519" t="s">
        <v>883</v>
      </c>
      <c r="E4519" t="s">
        <v>884</v>
      </c>
      <c r="F4519" t="s">
        <v>12151</v>
      </c>
      <c r="G4519" s="11"/>
      <c r="H4519" s="11"/>
    </row>
    <row r="4520" spans="1:8" x14ac:dyDescent="0.2">
      <c r="A4520" t="str">
        <f t="shared" si="71"/>
        <v>RAN01Duke of Gloucester</v>
      </c>
      <c r="B4520" t="s">
        <v>171</v>
      </c>
      <c r="C4520" t="s">
        <v>12149</v>
      </c>
      <c r="D4520" t="s">
        <v>883</v>
      </c>
      <c r="E4520" t="s">
        <v>884</v>
      </c>
      <c r="F4520" t="s">
        <v>12152</v>
      </c>
      <c r="G4520" s="11"/>
      <c r="H4520" s="11"/>
    </row>
    <row r="4521" spans="1:8" x14ac:dyDescent="0.2">
      <c r="A4521" t="str">
        <f t="shared" si="71"/>
        <v>RAN01Jubilee Rehab Ward</v>
      </c>
      <c r="B4521" t="s">
        <v>171</v>
      </c>
      <c r="C4521" t="s">
        <v>12149</v>
      </c>
      <c r="D4521" t="s">
        <v>883</v>
      </c>
      <c r="E4521" t="s">
        <v>884</v>
      </c>
      <c r="F4521" t="s">
        <v>12153</v>
      </c>
      <c r="G4521" s="11"/>
      <c r="H4521" s="11"/>
    </row>
    <row r="4522" spans="1:8" x14ac:dyDescent="0.2">
      <c r="A4522" t="str">
        <f t="shared" si="71"/>
        <v>RAN01London Irish Ward</v>
      </c>
      <c r="B4522" t="s">
        <v>171</v>
      </c>
      <c r="C4522" t="s">
        <v>12149</v>
      </c>
      <c r="D4522" t="s">
        <v>883</v>
      </c>
      <c r="E4522" t="s">
        <v>884</v>
      </c>
      <c r="F4522" t="s">
        <v>12154</v>
      </c>
      <c r="G4522" s="11"/>
      <c r="H4522" s="11"/>
    </row>
    <row r="4523" spans="1:8" x14ac:dyDescent="0.2">
      <c r="A4523" t="str">
        <f t="shared" si="71"/>
        <v>RAN01Short Stay Unit</v>
      </c>
      <c r="B4523" t="s">
        <v>171</v>
      </c>
      <c r="C4523" t="s">
        <v>12149</v>
      </c>
      <c r="D4523" t="s">
        <v>883</v>
      </c>
      <c r="E4523" t="s">
        <v>884</v>
      </c>
      <c r="F4523" t="s">
        <v>12155</v>
      </c>
      <c r="G4523" s="11"/>
      <c r="H4523" s="11"/>
    </row>
    <row r="4524" spans="1:8" x14ac:dyDescent="0.2">
      <c r="A4524" t="str">
        <f t="shared" si="71"/>
        <v>RAN01Spinal Injuries Ward</v>
      </c>
      <c r="B4524" t="s">
        <v>171</v>
      </c>
      <c r="C4524" t="s">
        <v>12149</v>
      </c>
      <c r="D4524" t="s">
        <v>883</v>
      </c>
      <c r="E4524" t="s">
        <v>884</v>
      </c>
      <c r="F4524" t="s">
        <v>12156</v>
      </c>
      <c r="G4524" s="11"/>
      <c r="H4524" s="11"/>
    </row>
    <row r="4525" spans="1:8" x14ac:dyDescent="0.2">
      <c r="A4525" t="str">
        <f t="shared" si="71"/>
        <v>RGM213 NORTH</v>
      </c>
      <c r="B4525" t="s">
        <v>172</v>
      </c>
      <c r="C4525" t="s">
        <v>12157</v>
      </c>
      <c r="D4525" t="s">
        <v>1617</v>
      </c>
      <c r="E4525" t="s">
        <v>1618</v>
      </c>
      <c r="F4525" t="s">
        <v>12158</v>
      </c>
      <c r="G4525" s="11"/>
      <c r="H4525" s="11"/>
    </row>
    <row r="4526" spans="1:8" x14ac:dyDescent="0.2">
      <c r="A4526" t="str">
        <f t="shared" si="71"/>
        <v>RGM213 SOUTH</v>
      </c>
      <c r="B4526" t="s">
        <v>172</v>
      </c>
      <c r="C4526" t="s">
        <v>12157</v>
      </c>
      <c r="D4526" t="s">
        <v>1617</v>
      </c>
      <c r="E4526" t="s">
        <v>1618</v>
      </c>
      <c r="F4526" t="s">
        <v>12159</v>
      </c>
      <c r="G4526" s="11"/>
      <c r="H4526" s="11"/>
    </row>
    <row r="4527" spans="1:8" x14ac:dyDescent="0.2">
      <c r="A4527" t="str">
        <f t="shared" ref="A4527:A4590" si="72">CONCATENATE(D4527,F4527)</f>
        <v>RGM214 N&amp;S</v>
      </c>
      <c r="B4527" t="s">
        <v>172</v>
      </c>
      <c r="C4527" t="s">
        <v>12157</v>
      </c>
      <c r="D4527" t="s">
        <v>1617</v>
      </c>
      <c r="E4527" t="s">
        <v>1618</v>
      </c>
      <c r="F4527" t="s">
        <v>12160</v>
      </c>
      <c r="G4527" s="11"/>
      <c r="H4527" s="11"/>
    </row>
    <row r="4528" spans="1:8" x14ac:dyDescent="0.2">
      <c r="A4528" t="str">
        <f t="shared" si="72"/>
        <v>RGM214 NORTH</v>
      </c>
      <c r="B4528" t="s">
        <v>172</v>
      </c>
      <c r="C4528" t="s">
        <v>12157</v>
      </c>
      <c r="D4528" t="s">
        <v>1617</v>
      </c>
      <c r="E4528" t="s">
        <v>1618</v>
      </c>
      <c r="F4528" t="s">
        <v>14760</v>
      </c>
      <c r="G4528" s="11"/>
      <c r="H4528" s="11"/>
    </row>
    <row r="4529" spans="1:8" x14ac:dyDescent="0.2">
      <c r="A4529" t="str">
        <f t="shared" si="72"/>
        <v>RGM214 NORTH WEST</v>
      </c>
      <c r="B4529" t="s">
        <v>172</v>
      </c>
      <c r="C4529" t="s">
        <v>12157</v>
      </c>
      <c r="D4529" t="s">
        <v>1617</v>
      </c>
      <c r="E4529" t="s">
        <v>1618</v>
      </c>
      <c r="F4529" t="s">
        <v>14176</v>
      </c>
      <c r="G4529" s="11"/>
      <c r="H4529" s="11"/>
    </row>
    <row r="4530" spans="1:8" x14ac:dyDescent="0.2">
      <c r="A4530" t="str">
        <f t="shared" si="72"/>
        <v>RGM214 SOUTH</v>
      </c>
      <c r="B4530" t="s">
        <v>172</v>
      </c>
      <c r="C4530" t="s">
        <v>12157</v>
      </c>
      <c r="D4530" t="s">
        <v>1617</v>
      </c>
      <c r="E4530" t="s">
        <v>1618</v>
      </c>
      <c r="F4530" t="s">
        <v>14761</v>
      </c>
      <c r="G4530" s="11"/>
      <c r="H4530" s="11"/>
    </row>
    <row r="4531" spans="1:8" x14ac:dyDescent="0.2">
      <c r="A4531" t="str">
        <f t="shared" si="72"/>
        <v>RGM215 NORTH</v>
      </c>
      <c r="B4531" t="s">
        <v>172</v>
      </c>
      <c r="C4531" t="s">
        <v>12157</v>
      </c>
      <c r="D4531" t="s">
        <v>1617</v>
      </c>
      <c r="E4531" t="s">
        <v>1618</v>
      </c>
      <c r="F4531" t="s">
        <v>12161</v>
      </c>
      <c r="G4531" s="11"/>
      <c r="H4531" s="11"/>
    </row>
    <row r="4532" spans="1:8" x14ac:dyDescent="0.2">
      <c r="A4532" t="str">
        <f t="shared" si="72"/>
        <v>RGM215 SOUTH</v>
      </c>
      <c r="B4532" t="s">
        <v>172</v>
      </c>
      <c r="C4532" t="s">
        <v>12157</v>
      </c>
      <c r="D4532" t="s">
        <v>1617</v>
      </c>
      <c r="E4532" t="s">
        <v>1618</v>
      </c>
      <c r="F4532" t="s">
        <v>12162</v>
      </c>
      <c r="G4532" s="11"/>
      <c r="H4532" s="11"/>
    </row>
    <row r="4533" spans="1:8" x14ac:dyDescent="0.2">
      <c r="A4533" t="str">
        <f t="shared" si="72"/>
        <v>RGM21CCA</v>
      </c>
      <c r="B4533" t="s">
        <v>172</v>
      </c>
      <c r="C4533" t="s">
        <v>12157</v>
      </c>
      <c r="D4533" t="s">
        <v>1617</v>
      </c>
      <c r="E4533" t="s">
        <v>1618</v>
      </c>
      <c r="F4533" t="s">
        <v>12163</v>
      </c>
      <c r="G4533" s="11"/>
      <c r="H4533" s="11"/>
    </row>
    <row r="4534" spans="1:8" x14ac:dyDescent="0.2">
      <c r="A4534" t="str">
        <f t="shared" si="72"/>
        <v>RGM21DAY WARD</v>
      </c>
      <c r="B4534" t="s">
        <v>172</v>
      </c>
      <c r="C4534" t="s">
        <v>12157</v>
      </c>
      <c r="D4534" t="s">
        <v>1617</v>
      </c>
      <c r="E4534" t="s">
        <v>1618</v>
      </c>
      <c r="F4534" t="s">
        <v>14268</v>
      </c>
      <c r="G4534" s="11"/>
      <c r="H4534" s="11"/>
    </row>
    <row r="4535" spans="1:8" x14ac:dyDescent="0.2">
      <c r="A4535" t="str">
        <f t="shared" si="72"/>
        <v>RA201Albury</v>
      </c>
      <c r="B4535" t="s">
        <v>173</v>
      </c>
      <c r="C4535" t="s">
        <v>12164</v>
      </c>
      <c r="D4535" t="s">
        <v>819</v>
      </c>
      <c r="E4535" t="s">
        <v>820</v>
      </c>
      <c r="F4535" t="s">
        <v>12165</v>
      </c>
      <c r="G4535" s="11"/>
      <c r="H4535" s="11"/>
    </row>
    <row r="4536" spans="1:8" x14ac:dyDescent="0.2">
      <c r="A4536" t="str">
        <f t="shared" si="72"/>
        <v>RA201Bramshott</v>
      </c>
      <c r="B4536" t="s">
        <v>173</v>
      </c>
      <c r="C4536" t="s">
        <v>12164</v>
      </c>
      <c r="D4536" t="s">
        <v>819</v>
      </c>
      <c r="E4536" t="s">
        <v>820</v>
      </c>
      <c r="F4536" t="s">
        <v>12166</v>
      </c>
      <c r="G4536" s="11"/>
      <c r="H4536" s="11"/>
    </row>
    <row r="4537" spans="1:8" x14ac:dyDescent="0.2">
      <c r="A4537" t="str">
        <f t="shared" si="72"/>
        <v>RA201CCU</v>
      </c>
      <c r="B4537" t="s">
        <v>173</v>
      </c>
      <c r="C4537" t="s">
        <v>12164</v>
      </c>
      <c r="D4537" t="s">
        <v>819</v>
      </c>
      <c r="E4537" t="s">
        <v>820</v>
      </c>
      <c r="F4537" t="s">
        <v>8471</v>
      </c>
      <c r="G4537" s="11"/>
      <c r="H4537" s="11"/>
    </row>
    <row r="4538" spans="1:8" x14ac:dyDescent="0.2">
      <c r="A4538" t="str">
        <f t="shared" si="72"/>
        <v>RA201Clandon</v>
      </c>
      <c r="B4538" t="s">
        <v>173</v>
      </c>
      <c r="C4538" t="s">
        <v>12164</v>
      </c>
      <c r="D4538" t="s">
        <v>819</v>
      </c>
      <c r="E4538" t="s">
        <v>820</v>
      </c>
      <c r="F4538" t="s">
        <v>12167</v>
      </c>
      <c r="G4538" s="11"/>
      <c r="H4538" s="11"/>
    </row>
    <row r="4539" spans="1:8" x14ac:dyDescent="0.2">
      <c r="A4539" t="str">
        <f t="shared" si="72"/>
        <v>RA201Compton</v>
      </c>
      <c r="B4539" t="s">
        <v>173</v>
      </c>
      <c r="C4539" t="s">
        <v>12164</v>
      </c>
      <c r="D4539" t="s">
        <v>819</v>
      </c>
      <c r="E4539" t="s">
        <v>820</v>
      </c>
      <c r="F4539" t="s">
        <v>12168</v>
      </c>
      <c r="G4539" s="11"/>
      <c r="H4539" s="11"/>
    </row>
    <row r="4540" spans="1:8" x14ac:dyDescent="0.2">
      <c r="A4540" t="str">
        <f t="shared" si="72"/>
        <v>RA201Eashing</v>
      </c>
      <c r="B4540" t="s">
        <v>173</v>
      </c>
      <c r="C4540" t="s">
        <v>12164</v>
      </c>
      <c r="D4540" t="s">
        <v>819</v>
      </c>
      <c r="E4540" t="s">
        <v>820</v>
      </c>
      <c r="F4540" t="s">
        <v>12169</v>
      </c>
      <c r="G4540" s="11"/>
      <c r="H4540" s="11"/>
    </row>
    <row r="4541" spans="1:8" x14ac:dyDescent="0.2">
      <c r="A4541" t="str">
        <f t="shared" si="72"/>
        <v>RA201EAU</v>
      </c>
      <c r="B4541" t="s">
        <v>173</v>
      </c>
      <c r="C4541" t="s">
        <v>12164</v>
      </c>
      <c r="D4541" t="s">
        <v>819</v>
      </c>
      <c r="E4541" t="s">
        <v>820</v>
      </c>
      <c r="F4541" t="s">
        <v>10267</v>
      </c>
      <c r="G4541" s="11"/>
      <c r="H4541" s="11"/>
    </row>
    <row r="4542" spans="1:8" x14ac:dyDescent="0.2">
      <c r="A4542" t="str">
        <f t="shared" si="72"/>
        <v>RA201Elstead</v>
      </c>
      <c r="B4542" t="s">
        <v>173</v>
      </c>
      <c r="C4542" t="s">
        <v>12164</v>
      </c>
      <c r="D4542" t="s">
        <v>819</v>
      </c>
      <c r="E4542" t="s">
        <v>820</v>
      </c>
      <c r="F4542" t="s">
        <v>12170</v>
      </c>
      <c r="G4542" s="11"/>
      <c r="H4542" s="11"/>
    </row>
    <row r="4543" spans="1:8" x14ac:dyDescent="0.2">
      <c r="A4543" t="str">
        <f t="shared" si="72"/>
        <v>RA201Ewhurst</v>
      </c>
      <c r="B4543" t="s">
        <v>173</v>
      </c>
      <c r="C4543" t="s">
        <v>12164</v>
      </c>
      <c r="D4543" t="s">
        <v>819</v>
      </c>
      <c r="E4543" t="s">
        <v>820</v>
      </c>
      <c r="F4543" t="s">
        <v>12171</v>
      </c>
      <c r="G4543" s="11"/>
      <c r="H4543" s="11"/>
    </row>
    <row r="4544" spans="1:8" x14ac:dyDescent="0.2">
      <c r="A4544" t="str">
        <f t="shared" si="72"/>
        <v>RA201Frensham</v>
      </c>
      <c r="B4544" t="s">
        <v>173</v>
      </c>
      <c r="C4544" t="s">
        <v>12164</v>
      </c>
      <c r="D4544" t="s">
        <v>819</v>
      </c>
      <c r="E4544" t="s">
        <v>820</v>
      </c>
      <c r="F4544" t="s">
        <v>12172</v>
      </c>
      <c r="G4544" s="11"/>
      <c r="H4544" s="11"/>
    </row>
    <row r="4545" spans="1:8" x14ac:dyDescent="0.2">
      <c r="A4545" t="str">
        <f t="shared" si="72"/>
        <v>RA201Hascombe</v>
      </c>
      <c r="B4545" t="s">
        <v>173</v>
      </c>
      <c r="C4545" t="s">
        <v>12164</v>
      </c>
      <c r="D4545" t="s">
        <v>819</v>
      </c>
      <c r="E4545" t="s">
        <v>820</v>
      </c>
      <c r="F4545" t="s">
        <v>12173</v>
      </c>
      <c r="G4545" s="11"/>
      <c r="H4545" s="11"/>
    </row>
    <row r="4546" spans="1:8" x14ac:dyDescent="0.2">
      <c r="A4546" t="str">
        <f t="shared" si="72"/>
        <v>RA201Haslemere Wards</v>
      </c>
      <c r="B4546" t="s">
        <v>173</v>
      </c>
      <c r="C4546" t="s">
        <v>12164</v>
      </c>
      <c r="D4546" t="s">
        <v>819</v>
      </c>
      <c r="E4546" t="s">
        <v>820</v>
      </c>
      <c r="F4546" t="s">
        <v>12174</v>
      </c>
      <c r="G4546" s="11"/>
      <c r="H4546" s="11"/>
    </row>
    <row r="4547" spans="1:8" x14ac:dyDescent="0.2">
      <c r="A4547" t="str">
        <f t="shared" si="72"/>
        <v>RA201Hindhead</v>
      </c>
      <c r="B4547" t="s">
        <v>173</v>
      </c>
      <c r="C4547" t="s">
        <v>12164</v>
      </c>
      <c r="D4547" t="s">
        <v>819</v>
      </c>
      <c r="E4547" t="s">
        <v>820</v>
      </c>
      <c r="F4547" t="s">
        <v>12175</v>
      </c>
      <c r="G4547" s="11"/>
      <c r="H4547" s="11"/>
    </row>
    <row r="4548" spans="1:8" x14ac:dyDescent="0.2">
      <c r="A4548" t="str">
        <f t="shared" si="72"/>
        <v>RA201ICU</v>
      </c>
      <c r="B4548" t="s">
        <v>173</v>
      </c>
      <c r="C4548" t="s">
        <v>12164</v>
      </c>
      <c r="D4548" t="s">
        <v>819</v>
      </c>
      <c r="E4548" t="s">
        <v>820</v>
      </c>
      <c r="F4548" t="s">
        <v>8828</v>
      </c>
      <c r="G4548" s="11"/>
      <c r="H4548" s="11"/>
    </row>
    <row r="4549" spans="1:8" x14ac:dyDescent="0.2">
      <c r="A4549" t="str">
        <f t="shared" si="72"/>
        <v>RA201Maternity</v>
      </c>
      <c r="B4549" t="s">
        <v>173</v>
      </c>
      <c r="C4549" t="s">
        <v>12164</v>
      </c>
      <c r="D4549" t="s">
        <v>819</v>
      </c>
      <c r="E4549" t="s">
        <v>820</v>
      </c>
      <c r="F4549" t="s">
        <v>9133</v>
      </c>
      <c r="G4549" s="11"/>
      <c r="H4549" s="11"/>
    </row>
    <row r="4550" spans="1:8" x14ac:dyDescent="0.2">
      <c r="A4550" t="str">
        <f t="shared" si="72"/>
        <v>RA201Merrow</v>
      </c>
      <c r="B4550" t="s">
        <v>173</v>
      </c>
      <c r="C4550" t="s">
        <v>12164</v>
      </c>
      <c r="D4550" t="s">
        <v>819</v>
      </c>
      <c r="E4550" t="s">
        <v>820</v>
      </c>
      <c r="F4550" t="s">
        <v>12176</v>
      </c>
      <c r="G4550" s="11"/>
      <c r="H4550" s="11"/>
    </row>
    <row r="4551" spans="1:8" x14ac:dyDescent="0.2">
      <c r="A4551" t="str">
        <f t="shared" si="72"/>
        <v>RA201Milford Wards</v>
      </c>
      <c r="B4551" t="s">
        <v>173</v>
      </c>
      <c r="C4551" t="s">
        <v>12164</v>
      </c>
      <c r="D4551" t="s">
        <v>819</v>
      </c>
      <c r="E4551" t="s">
        <v>820</v>
      </c>
      <c r="F4551" t="s">
        <v>12177</v>
      </c>
      <c r="G4551" s="11"/>
      <c r="H4551" s="11"/>
    </row>
    <row r="4552" spans="1:8" x14ac:dyDescent="0.2">
      <c r="A4552" t="str">
        <f t="shared" si="72"/>
        <v>RA201Millbridge</v>
      </c>
      <c r="B4552" t="s">
        <v>173</v>
      </c>
      <c r="C4552" t="s">
        <v>12164</v>
      </c>
      <c r="D4552" t="s">
        <v>819</v>
      </c>
      <c r="E4552" t="s">
        <v>820</v>
      </c>
      <c r="F4552" t="s">
        <v>12178</v>
      </c>
      <c r="G4552" s="11"/>
      <c r="H4552" s="11"/>
    </row>
    <row r="4553" spans="1:8" x14ac:dyDescent="0.2">
      <c r="A4553" t="str">
        <f t="shared" si="72"/>
        <v>RA201Onslow</v>
      </c>
      <c r="B4553" t="s">
        <v>173</v>
      </c>
      <c r="C4553" t="s">
        <v>12164</v>
      </c>
      <c r="D4553" t="s">
        <v>819</v>
      </c>
      <c r="E4553" t="s">
        <v>820</v>
      </c>
      <c r="F4553" t="s">
        <v>12179</v>
      </c>
      <c r="G4553" s="11"/>
      <c r="H4553" s="11"/>
    </row>
    <row r="4554" spans="1:8" x14ac:dyDescent="0.2">
      <c r="A4554" t="str">
        <f t="shared" si="72"/>
        <v>RA201SCBU</v>
      </c>
      <c r="B4554" t="s">
        <v>173</v>
      </c>
      <c r="C4554" t="s">
        <v>12164</v>
      </c>
      <c r="D4554" t="s">
        <v>819</v>
      </c>
      <c r="E4554" t="s">
        <v>820</v>
      </c>
      <c r="F4554" t="s">
        <v>8490</v>
      </c>
      <c r="G4554" s="11"/>
      <c r="H4554" s="11"/>
    </row>
    <row r="4555" spans="1:8" x14ac:dyDescent="0.2">
      <c r="A4555" t="str">
        <f t="shared" si="72"/>
        <v>RA201SSSU</v>
      </c>
      <c r="B4555" t="s">
        <v>173</v>
      </c>
      <c r="C4555" t="s">
        <v>12164</v>
      </c>
      <c r="D4555" t="s">
        <v>819</v>
      </c>
      <c r="E4555" t="s">
        <v>820</v>
      </c>
      <c r="F4555" t="s">
        <v>11022</v>
      </c>
      <c r="G4555" s="11"/>
      <c r="H4555" s="11"/>
    </row>
    <row r="4556" spans="1:8" x14ac:dyDescent="0.2">
      <c r="A4556" t="str">
        <f t="shared" si="72"/>
        <v>RA201Wisley</v>
      </c>
      <c r="B4556" t="s">
        <v>173</v>
      </c>
      <c r="C4556" t="s">
        <v>12164</v>
      </c>
      <c r="D4556" t="s">
        <v>819</v>
      </c>
      <c r="E4556" t="s">
        <v>820</v>
      </c>
      <c r="F4556" t="s">
        <v>12180</v>
      </c>
      <c r="G4556" s="11"/>
      <c r="H4556" s="11"/>
    </row>
    <row r="4557" spans="1:8" x14ac:dyDescent="0.2">
      <c r="A4557" t="str">
        <f t="shared" si="72"/>
        <v>RD102Chippenham  Birthing Centre</v>
      </c>
      <c r="B4557" t="s">
        <v>174</v>
      </c>
      <c r="C4557" t="s">
        <v>12181</v>
      </c>
      <c r="D4557" t="s">
        <v>1099</v>
      </c>
      <c r="E4557" t="s">
        <v>975</v>
      </c>
      <c r="F4557" t="s">
        <v>12182</v>
      </c>
      <c r="G4557" s="11"/>
      <c r="H4557" s="11"/>
    </row>
    <row r="4558" spans="1:8" x14ac:dyDescent="0.2">
      <c r="A4558" t="str">
        <f t="shared" si="72"/>
        <v>RD121Frome Birthing centre</v>
      </c>
      <c r="B4558" t="s">
        <v>174</v>
      </c>
      <c r="C4558" t="s">
        <v>12181</v>
      </c>
      <c r="D4558" t="s">
        <v>1101</v>
      </c>
      <c r="E4558" t="s">
        <v>972</v>
      </c>
      <c r="F4558" t="s">
        <v>12183</v>
      </c>
      <c r="G4558" s="11"/>
      <c r="H4558" s="11"/>
    </row>
    <row r="4559" spans="1:8" x14ac:dyDescent="0.2">
      <c r="A4559" t="str">
        <f t="shared" si="72"/>
        <v>RD129Paulton Birthing centre</v>
      </c>
      <c r="B4559" t="s">
        <v>174</v>
      </c>
      <c r="C4559" t="s">
        <v>12181</v>
      </c>
      <c r="D4559" t="s">
        <v>1106</v>
      </c>
      <c r="E4559" t="s">
        <v>1107</v>
      </c>
      <c r="F4559" t="s">
        <v>12184</v>
      </c>
      <c r="G4559" s="11"/>
      <c r="H4559" s="11"/>
    </row>
    <row r="4560" spans="1:8" x14ac:dyDescent="0.2">
      <c r="A4560" t="str">
        <f t="shared" si="72"/>
        <v>RD115Violet Prince ward</v>
      </c>
      <c r="B4560" t="s">
        <v>174</v>
      </c>
      <c r="C4560" t="s">
        <v>12181</v>
      </c>
      <c r="D4560" t="s">
        <v>1110</v>
      </c>
      <c r="E4560" t="s">
        <v>1111</v>
      </c>
      <c r="F4560" t="s">
        <v>12185</v>
      </c>
      <c r="G4560" s="11"/>
      <c r="H4560" s="11"/>
    </row>
    <row r="4561" spans="1:8" x14ac:dyDescent="0.2">
      <c r="A4561" t="str">
        <f t="shared" si="72"/>
        <v>RD130ACE</v>
      </c>
      <c r="B4561" t="s">
        <v>174</v>
      </c>
      <c r="C4561" t="s">
        <v>12181</v>
      </c>
      <c r="D4561" t="s">
        <v>1112</v>
      </c>
      <c r="E4561" t="s">
        <v>1113</v>
      </c>
      <c r="F4561" t="s">
        <v>12186</v>
      </c>
      <c r="G4561" s="11"/>
      <c r="H4561" s="11"/>
    </row>
    <row r="4562" spans="1:8" x14ac:dyDescent="0.2">
      <c r="A4562" t="str">
        <f t="shared" si="72"/>
        <v>RD130Acute Stroke Unit</v>
      </c>
      <c r="B4562" t="s">
        <v>174</v>
      </c>
      <c r="C4562" t="s">
        <v>12181</v>
      </c>
      <c r="D4562" t="s">
        <v>1112</v>
      </c>
      <c r="E4562" t="s">
        <v>1113</v>
      </c>
      <c r="F4562" t="s">
        <v>11445</v>
      </c>
      <c r="G4562" s="11"/>
      <c r="H4562" s="11"/>
    </row>
    <row r="4563" spans="1:8" x14ac:dyDescent="0.2">
      <c r="A4563" t="str">
        <f t="shared" si="72"/>
        <v>RD130Cardiac Ward</v>
      </c>
      <c r="B4563" t="s">
        <v>174</v>
      </c>
      <c r="C4563" t="s">
        <v>12181</v>
      </c>
      <c r="D4563" t="s">
        <v>1112</v>
      </c>
      <c r="E4563" t="s">
        <v>1113</v>
      </c>
      <c r="F4563" t="s">
        <v>11494</v>
      </c>
      <c r="G4563" s="11"/>
      <c r="H4563" s="11"/>
    </row>
    <row r="4564" spans="1:8" x14ac:dyDescent="0.2">
      <c r="A4564" t="str">
        <f t="shared" si="72"/>
        <v>RD130Charlotte Ward</v>
      </c>
      <c r="B4564" t="s">
        <v>174</v>
      </c>
      <c r="C4564" t="s">
        <v>12181</v>
      </c>
      <c r="D4564" t="s">
        <v>1112</v>
      </c>
      <c r="E4564" t="s">
        <v>1113</v>
      </c>
      <c r="F4564" t="s">
        <v>12187</v>
      </c>
      <c r="G4564" s="11"/>
      <c r="H4564" s="11"/>
    </row>
    <row r="4565" spans="1:8" x14ac:dyDescent="0.2">
      <c r="A4565" t="str">
        <f t="shared" si="72"/>
        <v>RD130Cheselden Ward</v>
      </c>
      <c r="B4565" t="s">
        <v>174</v>
      </c>
      <c r="C4565" t="s">
        <v>12181</v>
      </c>
      <c r="D4565" t="s">
        <v>1112</v>
      </c>
      <c r="E4565" t="s">
        <v>1113</v>
      </c>
      <c r="F4565" t="s">
        <v>12188</v>
      </c>
      <c r="G4565" s="11"/>
      <c r="H4565" s="11"/>
    </row>
    <row r="4566" spans="1:8" x14ac:dyDescent="0.2">
      <c r="A4566" t="str">
        <f t="shared" si="72"/>
        <v>RD130Childrens Ward</v>
      </c>
      <c r="B4566" t="s">
        <v>174</v>
      </c>
      <c r="C4566" t="s">
        <v>12181</v>
      </c>
      <c r="D4566" t="s">
        <v>1112</v>
      </c>
      <c r="E4566" t="s">
        <v>1113</v>
      </c>
      <c r="F4566" t="s">
        <v>10590</v>
      </c>
      <c r="G4566" s="11"/>
      <c r="H4566" s="11"/>
    </row>
    <row r="4567" spans="1:8" x14ac:dyDescent="0.2">
      <c r="A4567" t="str">
        <f t="shared" si="72"/>
        <v>RD130Combe Ward</v>
      </c>
      <c r="B4567" t="s">
        <v>174</v>
      </c>
      <c r="C4567" t="s">
        <v>12181</v>
      </c>
      <c r="D4567" t="s">
        <v>1112</v>
      </c>
      <c r="E4567" t="s">
        <v>1113</v>
      </c>
      <c r="F4567" t="s">
        <v>12189</v>
      </c>
      <c r="G4567" s="11"/>
      <c r="H4567" s="11"/>
    </row>
    <row r="4568" spans="1:8" x14ac:dyDescent="0.2">
      <c r="A4568" t="str">
        <f t="shared" si="72"/>
        <v>RD130Coronary Care Unit</v>
      </c>
      <c r="B4568" t="s">
        <v>174</v>
      </c>
      <c r="C4568" t="s">
        <v>12181</v>
      </c>
      <c r="D4568" t="s">
        <v>1112</v>
      </c>
      <c r="E4568" t="s">
        <v>1113</v>
      </c>
      <c r="F4568" t="s">
        <v>8643</v>
      </c>
      <c r="G4568" s="11"/>
      <c r="H4568" s="11"/>
    </row>
    <row r="4569" spans="1:8" x14ac:dyDescent="0.2">
      <c r="A4569" t="str">
        <f t="shared" si="72"/>
        <v>RD130Forrester Brown Ward A</v>
      </c>
      <c r="B4569" t="s">
        <v>174</v>
      </c>
      <c r="C4569" t="s">
        <v>12181</v>
      </c>
      <c r="D4569" t="s">
        <v>1112</v>
      </c>
      <c r="E4569" t="s">
        <v>1113</v>
      </c>
      <c r="F4569" t="s">
        <v>12190</v>
      </c>
      <c r="G4569" s="11"/>
      <c r="H4569" s="11"/>
    </row>
    <row r="4570" spans="1:8" x14ac:dyDescent="0.2">
      <c r="A4570" t="str">
        <f t="shared" si="72"/>
        <v>RD130Haygarth Ward</v>
      </c>
      <c r="B4570" t="s">
        <v>174</v>
      </c>
      <c r="C4570" t="s">
        <v>12181</v>
      </c>
      <c r="D4570" t="s">
        <v>1112</v>
      </c>
      <c r="E4570" t="s">
        <v>1113</v>
      </c>
      <c r="F4570" t="s">
        <v>12191</v>
      </c>
      <c r="G4570" s="11"/>
      <c r="H4570" s="11"/>
    </row>
    <row r="4571" spans="1:8" x14ac:dyDescent="0.2">
      <c r="A4571" t="str">
        <f t="shared" si="72"/>
        <v>RD130Helena Ward</v>
      </c>
      <c r="B4571" t="s">
        <v>174</v>
      </c>
      <c r="C4571" t="s">
        <v>12181</v>
      </c>
      <c r="D4571" t="s">
        <v>1112</v>
      </c>
      <c r="E4571" t="s">
        <v>1113</v>
      </c>
      <c r="F4571" t="s">
        <v>12192</v>
      </c>
      <c r="G4571" s="11"/>
      <c r="H4571" s="11"/>
    </row>
    <row r="4572" spans="1:8" x14ac:dyDescent="0.2">
      <c r="A4572" t="str">
        <f t="shared" si="72"/>
        <v>RD130Intensive Therapy Unit</v>
      </c>
      <c r="B4572" t="s">
        <v>174</v>
      </c>
      <c r="C4572" t="s">
        <v>12181</v>
      </c>
      <c r="D4572" t="s">
        <v>1112</v>
      </c>
      <c r="E4572" t="s">
        <v>1113</v>
      </c>
      <c r="F4572" t="s">
        <v>12193</v>
      </c>
      <c r="G4572" s="11"/>
      <c r="H4572" s="11"/>
    </row>
    <row r="4573" spans="1:8" x14ac:dyDescent="0.2">
      <c r="A4573" t="str">
        <f t="shared" si="72"/>
        <v>RD130Mary Ward and Central delivery suite</v>
      </c>
      <c r="B4573" t="s">
        <v>174</v>
      </c>
      <c r="C4573" t="s">
        <v>12181</v>
      </c>
      <c r="D4573" t="s">
        <v>1112</v>
      </c>
      <c r="E4573" t="s">
        <v>1113</v>
      </c>
      <c r="F4573" t="s">
        <v>12194</v>
      </c>
      <c r="G4573" s="11"/>
      <c r="H4573" s="11"/>
    </row>
    <row r="4574" spans="1:8" x14ac:dyDescent="0.2">
      <c r="A4574" t="str">
        <f t="shared" si="72"/>
        <v>RD130Medical Assessment Unit</v>
      </c>
      <c r="B4574" t="s">
        <v>174</v>
      </c>
      <c r="C4574" t="s">
        <v>12181</v>
      </c>
      <c r="D4574" t="s">
        <v>1112</v>
      </c>
      <c r="E4574" t="s">
        <v>1113</v>
      </c>
      <c r="F4574" t="s">
        <v>10160</v>
      </c>
      <c r="G4574" s="11"/>
      <c r="H4574" s="11"/>
    </row>
    <row r="4575" spans="1:8" x14ac:dyDescent="0.2">
      <c r="A4575" t="str">
        <f t="shared" si="72"/>
        <v>RD130Medical Short Stay</v>
      </c>
      <c r="B4575" t="s">
        <v>174</v>
      </c>
      <c r="C4575" t="s">
        <v>12181</v>
      </c>
      <c r="D4575" t="s">
        <v>1112</v>
      </c>
      <c r="E4575" t="s">
        <v>1113</v>
      </c>
      <c r="F4575" t="s">
        <v>10161</v>
      </c>
      <c r="G4575" s="11"/>
      <c r="H4575" s="11"/>
    </row>
    <row r="4576" spans="1:8" x14ac:dyDescent="0.2">
      <c r="A4576" t="str">
        <f t="shared" si="72"/>
        <v>RD130Midford Ward</v>
      </c>
      <c r="B4576" t="s">
        <v>174</v>
      </c>
      <c r="C4576" t="s">
        <v>12181</v>
      </c>
      <c r="D4576" t="s">
        <v>1112</v>
      </c>
      <c r="E4576" t="s">
        <v>1113</v>
      </c>
      <c r="F4576" t="s">
        <v>12195</v>
      </c>
      <c r="G4576" s="11"/>
      <c r="H4576" s="11"/>
    </row>
    <row r="4577" spans="1:8" x14ac:dyDescent="0.2">
      <c r="A4577" t="str">
        <f t="shared" si="72"/>
        <v>RD130Neonatal Intensive Care Unit</v>
      </c>
      <c r="B4577" t="s">
        <v>174</v>
      </c>
      <c r="C4577" t="s">
        <v>12181</v>
      </c>
      <c r="D4577" t="s">
        <v>1112</v>
      </c>
      <c r="E4577" t="s">
        <v>1113</v>
      </c>
      <c r="F4577" t="s">
        <v>9603</v>
      </c>
      <c r="G4577" s="11"/>
      <c r="H4577" s="11"/>
    </row>
    <row r="4578" spans="1:8" x14ac:dyDescent="0.2">
      <c r="A4578" t="str">
        <f t="shared" si="72"/>
        <v>RD130Parry Ward</v>
      </c>
      <c r="B4578" t="s">
        <v>174</v>
      </c>
      <c r="C4578" t="s">
        <v>12181</v>
      </c>
      <c r="D4578" t="s">
        <v>1112</v>
      </c>
      <c r="E4578" t="s">
        <v>1113</v>
      </c>
      <c r="F4578" t="s">
        <v>12196</v>
      </c>
      <c r="G4578" s="11"/>
      <c r="H4578" s="11"/>
    </row>
    <row r="4579" spans="1:8" x14ac:dyDescent="0.2">
      <c r="A4579" t="str">
        <f t="shared" si="72"/>
        <v>RD130Phillip Yeoman Ward</v>
      </c>
      <c r="B4579" t="s">
        <v>174</v>
      </c>
      <c r="C4579" t="s">
        <v>12181</v>
      </c>
      <c r="D4579" t="s">
        <v>1112</v>
      </c>
      <c r="E4579" t="s">
        <v>1113</v>
      </c>
      <c r="F4579" t="s">
        <v>12197</v>
      </c>
      <c r="G4579" s="11"/>
      <c r="H4579" s="11"/>
    </row>
    <row r="4580" spans="1:8" x14ac:dyDescent="0.2">
      <c r="A4580" t="str">
        <f t="shared" si="72"/>
        <v>RD130Pierce</v>
      </c>
      <c r="B4580" t="s">
        <v>174</v>
      </c>
      <c r="C4580" t="s">
        <v>12181</v>
      </c>
      <c r="D4580" t="s">
        <v>1112</v>
      </c>
      <c r="E4580" t="s">
        <v>1113</v>
      </c>
      <c r="F4580" t="s">
        <v>12198</v>
      </c>
      <c r="G4580" s="11"/>
      <c r="H4580" s="11"/>
    </row>
    <row r="4581" spans="1:8" x14ac:dyDescent="0.2">
      <c r="A4581" t="str">
        <f t="shared" si="72"/>
        <v>RD130Pulteney Ward</v>
      </c>
      <c r="B4581" t="s">
        <v>174</v>
      </c>
      <c r="C4581" t="s">
        <v>12181</v>
      </c>
      <c r="D4581" t="s">
        <v>1112</v>
      </c>
      <c r="E4581" t="s">
        <v>1113</v>
      </c>
      <c r="F4581" t="s">
        <v>12199</v>
      </c>
      <c r="G4581" s="11"/>
      <c r="H4581" s="11"/>
    </row>
    <row r="4582" spans="1:8" x14ac:dyDescent="0.2">
      <c r="A4582" t="str">
        <f t="shared" si="72"/>
        <v>RD130Respiratory Ward</v>
      </c>
      <c r="B4582" t="s">
        <v>174</v>
      </c>
      <c r="C4582" t="s">
        <v>12181</v>
      </c>
      <c r="D4582" t="s">
        <v>1112</v>
      </c>
      <c r="E4582" t="s">
        <v>1113</v>
      </c>
      <c r="F4582" t="s">
        <v>12200</v>
      </c>
      <c r="G4582" s="11"/>
      <c r="H4582" s="11"/>
    </row>
    <row r="4583" spans="1:8" x14ac:dyDescent="0.2">
      <c r="A4583" t="str">
        <f t="shared" si="72"/>
        <v>RD130Robin Smith Ward</v>
      </c>
      <c r="B4583" t="s">
        <v>174</v>
      </c>
      <c r="C4583" t="s">
        <v>12181</v>
      </c>
      <c r="D4583" t="s">
        <v>1112</v>
      </c>
      <c r="E4583" t="s">
        <v>1113</v>
      </c>
      <c r="F4583" t="s">
        <v>12201</v>
      </c>
      <c r="G4583" s="11"/>
      <c r="H4583" s="11"/>
    </row>
    <row r="4584" spans="1:8" x14ac:dyDescent="0.2">
      <c r="A4584" t="str">
        <f t="shared" si="72"/>
        <v>RD130Surgical Admissions Unit</v>
      </c>
      <c r="B4584" t="s">
        <v>174</v>
      </c>
      <c r="C4584" t="s">
        <v>12181</v>
      </c>
      <c r="D4584" t="s">
        <v>1112</v>
      </c>
      <c r="E4584" t="s">
        <v>1113</v>
      </c>
      <c r="F4584" t="s">
        <v>12202</v>
      </c>
      <c r="G4584" s="11"/>
      <c r="H4584" s="11"/>
    </row>
    <row r="4585" spans="1:8" x14ac:dyDescent="0.2">
      <c r="A4585" t="str">
        <f t="shared" si="72"/>
        <v>RD130Surgical Short Stay Unit</v>
      </c>
      <c r="B4585" t="s">
        <v>174</v>
      </c>
      <c r="C4585" t="s">
        <v>12181</v>
      </c>
      <c r="D4585" t="s">
        <v>1112</v>
      </c>
      <c r="E4585" t="s">
        <v>1113</v>
      </c>
      <c r="F4585" t="s">
        <v>12203</v>
      </c>
      <c r="G4585" s="11"/>
      <c r="H4585" s="11"/>
    </row>
    <row r="4586" spans="1:8" x14ac:dyDescent="0.2">
      <c r="A4586" t="str">
        <f t="shared" si="72"/>
        <v>RD130Waterhouse Ward</v>
      </c>
      <c r="B4586" t="s">
        <v>174</v>
      </c>
      <c r="C4586" t="s">
        <v>12181</v>
      </c>
      <c r="D4586" t="s">
        <v>1112</v>
      </c>
      <c r="E4586" t="s">
        <v>1113</v>
      </c>
      <c r="F4586" t="s">
        <v>12204</v>
      </c>
      <c r="G4586" s="11"/>
      <c r="H4586" s="11"/>
    </row>
    <row r="4587" spans="1:8" x14ac:dyDescent="0.2">
      <c r="A4587" t="str">
        <f t="shared" si="72"/>
        <v>RD130William Budd Ward</v>
      </c>
      <c r="B4587" t="s">
        <v>174</v>
      </c>
      <c r="C4587" t="s">
        <v>12181</v>
      </c>
      <c r="D4587" t="s">
        <v>1112</v>
      </c>
      <c r="E4587" t="s">
        <v>1113</v>
      </c>
      <c r="F4587" t="s">
        <v>12205</v>
      </c>
      <c r="G4587" s="11"/>
      <c r="H4587" s="11"/>
    </row>
    <row r="4588" spans="1:8" x14ac:dyDescent="0.2">
      <c r="A4588" t="str">
        <f t="shared" si="72"/>
        <v>RD108Trowbridge birthing centre</v>
      </c>
      <c r="B4588" t="s">
        <v>174</v>
      </c>
      <c r="C4588" t="s">
        <v>12181</v>
      </c>
      <c r="D4588" t="s">
        <v>1117</v>
      </c>
      <c r="E4588" t="s">
        <v>1118</v>
      </c>
      <c r="F4588" t="s">
        <v>12206</v>
      </c>
      <c r="G4588" s="11"/>
      <c r="H4588" s="11"/>
    </row>
    <row r="4589" spans="1:8" x14ac:dyDescent="0.2">
      <c r="A4589" t="str">
        <f t="shared" si="72"/>
        <v>RNZ02Amesbury</v>
      </c>
      <c r="B4589" t="s">
        <v>176</v>
      </c>
      <c r="C4589" t="s">
        <v>12233</v>
      </c>
      <c r="D4589" t="s">
        <v>2637</v>
      </c>
      <c r="E4589" t="s">
        <v>1974</v>
      </c>
      <c r="F4589" t="s">
        <v>12234</v>
      </c>
      <c r="G4589" s="11"/>
      <c r="H4589" s="11"/>
    </row>
    <row r="4590" spans="1:8" x14ac:dyDescent="0.2">
      <c r="A4590" t="str">
        <f t="shared" si="72"/>
        <v>RNZ02AMU</v>
      </c>
      <c r="B4590" t="s">
        <v>176</v>
      </c>
      <c r="C4590" t="s">
        <v>12233</v>
      </c>
      <c r="D4590" t="s">
        <v>2637</v>
      </c>
      <c r="E4590" t="s">
        <v>1974</v>
      </c>
      <c r="F4590" t="s">
        <v>8388</v>
      </c>
      <c r="G4590" s="11"/>
      <c r="H4590" s="11"/>
    </row>
    <row r="4591" spans="1:8" x14ac:dyDescent="0.2">
      <c r="A4591" t="str">
        <f t="shared" ref="A4591:A4655" si="73">CONCATENATE(D4591,F4591)</f>
        <v>RNZ02Avon</v>
      </c>
      <c r="B4591" t="s">
        <v>176</v>
      </c>
      <c r="C4591" t="s">
        <v>12233</v>
      </c>
      <c r="D4591" t="s">
        <v>2637</v>
      </c>
      <c r="E4591" t="s">
        <v>1974</v>
      </c>
      <c r="F4591" t="s">
        <v>8699</v>
      </c>
      <c r="G4591" s="11"/>
      <c r="H4591" s="11"/>
    </row>
    <row r="4592" spans="1:8" x14ac:dyDescent="0.2">
      <c r="A4592" t="str">
        <f t="shared" si="73"/>
        <v>RNZ02Breamore</v>
      </c>
      <c r="B4592" t="s">
        <v>176</v>
      </c>
      <c r="C4592" t="s">
        <v>12233</v>
      </c>
      <c r="D4592" t="s">
        <v>2637</v>
      </c>
      <c r="E4592" t="s">
        <v>1974</v>
      </c>
      <c r="F4592" t="s">
        <v>12235</v>
      </c>
      <c r="G4592" s="11"/>
      <c r="H4592" s="11"/>
    </row>
    <row r="4593" spans="1:8" x14ac:dyDescent="0.2">
      <c r="A4593" t="str">
        <f t="shared" si="73"/>
        <v>RNZ02Britford</v>
      </c>
      <c r="B4593" t="s">
        <v>176</v>
      </c>
      <c r="C4593" t="s">
        <v>12233</v>
      </c>
      <c r="D4593" t="s">
        <v>2637</v>
      </c>
      <c r="E4593" t="s">
        <v>1974</v>
      </c>
      <c r="F4593" t="s">
        <v>12236</v>
      </c>
      <c r="G4593" s="11"/>
      <c r="H4593" s="11"/>
    </row>
    <row r="4594" spans="1:8" x14ac:dyDescent="0.2">
      <c r="A4594" t="str">
        <f t="shared" si="73"/>
        <v>RNZ02Chilmark</v>
      </c>
      <c r="B4594" t="s">
        <v>176</v>
      </c>
      <c r="C4594" t="s">
        <v>12233</v>
      </c>
      <c r="D4594" t="s">
        <v>2637</v>
      </c>
      <c r="E4594" t="s">
        <v>1974</v>
      </c>
      <c r="F4594" t="s">
        <v>12237</v>
      </c>
      <c r="G4594" s="11"/>
      <c r="H4594" s="11"/>
    </row>
    <row r="4595" spans="1:8" x14ac:dyDescent="0.2">
      <c r="A4595" t="str">
        <f t="shared" si="73"/>
        <v>RNZ02Downton</v>
      </c>
      <c r="B4595" t="s">
        <v>176</v>
      </c>
      <c r="C4595" t="s">
        <v>12233</v>
      </c>
      <c r="D4595" t="s">
        <v>2637</v>
      </c>
      <c r="E4595" t="s">
        <v>1974</v>
      </c>
      <c r="F4595" t="s">
        <v>12238</v>
      </c>
      <c r="G4595" s="11"/>
      <c r="H4595" s="11"/>
    </row>
    <row r="4596" spans="1:8" x14ac:dyDescent="0.2">
      <c r="A4596" t="str">
        <f t="shared" si="73"/>
        <v>RNZ02Durrington</v>
      </c>
      <c r="B4596" t="s">
        <v>176</v>
      </c>
      <c r="C4596" t="s">
        <v>12233</v>
      </c>
      <c r="D4596" t="s">
        <v>2637</v>
      </c>
      <c r="E4596" t="s">
        <v>1974</v>
      </c>
      <c r="F4596" t="s">
        <v>12239</v>
      </c>
      <c r="G4596" s="11"/>
      <c r="H4596" s="11"/>
    </row>
    <row r="4597" spans="1:8" x14ac:dyDescent="0.2">
      <c r="A4597" t="str">
        <f t="shared" si="73"/>
        <v>RNZ02Farley</v>
      </c>
      <c r="B4597" t="s">
        <v>176</v>
      </c>
      <c r="C4597" t="s">
        <v>12233</v>
      </c>
      <c r="D4597" t="s">
        <v>2637</v>
      </c>
      <c r="E4597" t="s">
        <v>1974</v>
      </c>
      <c r="F4597" t="s">
        <v>12240</v>
      </c>
      <c r="G4597" s="11"/>
      <c r="H4597" s="11"/>
    </row>
    <row r="4598" spans="1:8" x14ac:dyDescent="0.2">
      <c r="A4598" t="str">
        <f t="shared" si="73"/>
        <v>RNZ02Hospice</v>
      </c>
      <c r="B4598" t="s">
        <v>176</v>
      </c>
      <c r="C4598" t="s">
        <v>12233</v>
      </c>
      <c r="D4598" t="s">
        <v>2637</v>
      </c>
      <c r="E4598" t="s">
        <v>1974</v>
      </c>
      <c r="F4598" t="s">
        <v>12241</v>
      </c>
      <c r="G4598" s="11"/>
      <c r="H4598" s="11"/>
    </row>
    <row r="4599" spans="1:8" x14ac:dyDescent="0.2">
      <c r="A4599" t="str">
        <f t="shared" si="73"/>
        <v>RNZ02Longford</v>
      </c>
      <c r="B4599" t="s">
        <v>176</v>
      </c>
      <c r="C4599" t="s">
        <v>12233</v>
      </c>
      <c r="D4599" t="s">
        <v>2637</v>
      </c>
      <c r="E4599" t="s">
        <v>1974</v>
      </c>
      <c r="F4599" t="s">
        <v>14269</v>
      </c>
      <c r="G4599" s="11"/>
      <c r="H4599" s="11"/>
    </row>
    <row r="4600" spans="1:8" x14ac:dyDescent="0.2">
      <c r="A4600" t="str">
        <f t="shared" si="73"/>
        <v>RNZ02Maternity</v>
      </c>
      <c r="B4600" t="s">
        <v>176</v>
      </c>
      <c r="C4600" t="s">
        <v>12233</v>
      </c>
      <c r="D4600" t="s">
        <v>2637</v>
      </c>
      <c r="E4600" t="s">
        <v>1974</v>
      </c>
      <c r="F4600" t="s">
        <v>9133</v>
      </c>
      <c r="G4600" s="11"/>
      <c r="H4600" s="11"/>
    </row>
    <row r="4601" spans="1:8" x14ac:dyDescent="0.2">
      <c r="A4601" t="str">
        <f t="shared" si="73"/>
        <v>RNZ02NICU</v>
      </c>
      <c r="B4601" t="s">
        <v>176</v>
      </c>
      <c r="C4601" t="s">
        <v>12233</v>
      </c>
      <c r="D4601" t="s">
        <v>2637</v>
      </c>
      <c r="E4601" t="s">
        <v>1974</v>
      </c>
      <c r="F4601" t="s">
        <v>8404</v>
      </c>
      <c r="G4601" s="11"/>
      <c r="H4601" s="11"/>
    </row>
    <row r="4602" spans="1:8" x14ac:dyDescent="0.2">
      <c r="A4602" t="str">
        <f t="shared" si="73"/>
        <v>RNZ02Odstock</v>
      </c>
      <c r="B4602" t="s">
        <v>176</v>
      </c>
      <c r="C4602" t="s">
        <v>12233</v>
      </c>
      <c r="D4602" t="s">
        <v>2637</v>
      </c>
      <c r="E4602" t="s">
        <v>1974</v>
      </c>
      <c r="F4602" t="s">
        <v>12242</v>
      </c>
      <c r="G4602" s="11"/>
      <c r="H4602" s="11"/>
    </row>
    <row r="4603" spans="1:8" x14ac:dyDescent="0.2">
      <c r="A4603" t="str">
        <f t="shared" si="73"/>
        <v>RNZ02Pembroke</v>
      </c>
      <c r="B4603" t="s">
        <v>176</v>
      </c>
      <c r="C4603" t="s">
        <v>12233</v>
      </c>
      <c r="D4603" t="s">
        <v>2637</v>
      </c>
      <c r="E4603" t="s">
        <v>1974</v>
      </c>
      <c r="F4603" t="s">
        <v>11112</v>
      </c>
      <c r="G4603" s="11"/>
      <c r="H4603" s="11"/>
    </row>
    <row r="4604" spans="1:8" x14ac:dyDescent="0.2">
      <c r="A4604" t="str">
        <f t="shared" si="73"/>
        <v>RNZ02Pitton</v>
      </c>
      <c r="B4604" t="s">
        <v>176</v>
      </c>
      <c r="C4604" t="s">
        <v>12233</v>
      </c>
      <c r="D4604" t="s">
        <v>2637</v>
      </c>
      <c r="E4604" t="s">
        <v>1974</v>
      </c>
      <c r="F4604" t="s">
        <v>12243</v>
      </c>
      <c r="G4604" s="11"/>
      <c r="H4604" s="11"/>
    </row>
    <row r="4605" spans="1:8" x14ac:dyDescent="0.2">
      <c r="A4605" t="str">
        <f t="shared" si="73"/>
        <v>RNZ02Radnor</v>
      </c>
      <c r="B4605" t="s">
        <v>176</v>
      </c>
      <c r="C4605" t="s">
        <v>12233</v>
      </c>
      <c r="D4605" t="s">
        <v>2637</v>
      </c>
      <c r="E4605" t="s">
        <v>1974</v>
      </c>
      <c r="F4605" t="s">
        <v>12244</v>
      </c>
      <c r="G4605" s="11"/>
      <c r="H4605" s="11"/>
    </row>
    <row r="4606" spans="1:8" x14ac:dyDescent="0.2">
      <c r="A4606" t="str">
        <f t="shared" si="73"/>
        <v>RNZ02Redlynch</v>
      </c>
      <c r="B4606" t="s">
        <v>176</v>
      </c>
      <c r="C4606" t="s">
        <v>12233</v>
      </c>
      <c r="D4606" t="s">
        <v>2637</v>
      </c>
      <c r="E4606" t="s">
        <v>1974</v>
      </c>
      <c r="F4606" t="s">
        <v>12245</v>
      </c>
      <c r="G4606" s="11"/>
      <c r="H4606" s="11"/>
    </row>
    <row r="4607" spans="1:8" x14ac:dyDescent="0.2">
      <c r="A4607" t="str">
        <f t="shared" si="73"/>
        <v>RNZ02Sarum</v>
      </c>
      <c r="B4607" t="s">
        <v>176</v>
      </c>
      <c r="C4607" t="s">
        <v>12233</v>
      </c>
      <c r="D4607" t="s">
        <v>2637</v>
      </c>
      <c r="E4607" t="s">
        <v>1974</v>
      </c>
      <c r="F4607" t="s">
        <v>12246</v>
      </c>
      <c r="G4607" s="11"/>
      <c r="H4607" s="11"/>
    </row>
    <row r="4608" spans="1:8" x14ac:dyDescent="0.2">
      <c r="A4608" t="str">
        <f t="shared" si="73"/>
        <v>RNZ02Spire</v>
      </c>
      <c r="B4608" t="s">
        <v>176</v>
      </c>
      <c r="C4608" t="s">
        <v>12233</v>
      </c>
      <c r="D4608" t="s">
        <v>2637</v>
      </c>
      <c r="E4608" t="s">
        <v>1974</v>
      </c>
      <c r="F4608" t="s">
        <v>12247</v>
      </c>
      <c r="G4608" s="11"/>
      <c r="H4608" s="11"/>
    </row>
    <row r="4609" spans="1:8" x14ac:dyDescent="0.2">
      <c r="A4609" t="str">
        <f t="shared" si="73"/>
        <v>RNZ02Tamar</v>
      </c>
      <c r="B4609" t="s">
        <v>176</v>
      </c>
      <c r="C4609" t="s">
        <v>12233</v>
      </c>
      <c r="D4609" t="s">
        <v>2637</v>
      </c>
      <c r="E4609" t="s">
        <v>1974</v>
      </c>
      <c r="F4609" t="s">
        <v>11765</v>
      </c>
      <c r="G4609" s="11"/>
      <c r="H4609" s="11"/>
    </row>
    <row r="4610" spans="1:8" x14ac:dyDescent="0.2">
      <c r="A4610" t="str">
        <f t="shared" si="73"/>
        <v>RNZ02Tisbury</v>
      </c>
      <c r="B4610" t="s">
        <v>176</v>
      </c>
      <c r="C4610" t="s">
        <v>12233</v>
      </c>
      <c r="D4610" t="s">
        <v>2637</v>
      </c>
      <c r="E4610" t="s">
        <v>1974</v>
      </c>
      <c r="F4610" t="s">
        <v>12248</v>
      </c>
      <c r="G4610" s="11"/>
      <c r="H4610" s="11"/>
    </row>
    <row r="4611" spans="1:8" x14ac:dyDescent="0.2">
      <c r="A4611" t="str">
        <f t="shared" si="73"/>
        <v>RNZ02Whiteparish</v>
      </c>
      <c r="B4611" t="s">
        <v>176</v>
      </c>
      <c r="C4611" t="s">
        <v>12233</v>
      </c>
      <c r="D4611" t="s">
        <v>2637</v>
      </c>
      <c r="E4611" t="s">
        <v>1974</v>
      </c>
      <c r="F4611" t="s">
        <v>12249</v>
      </c>
      <c r="G4611" s="11"/>
      <c r="H4611" s="11"/>
    </row>
    <row r="4612" spans="1:8" x14ac:dyDescent="0.2">
      <c r="A4612" t="str">
        <f t="shared" si="73"/>
        <v>RXK03Ophthalmic Unit - City</v>
      </c>
      <c r="B4612" t="s">
        <v>177</v>
      </c>
      <c r="C4612" t="s">
        <v>12250</v>
      </c>
      <c r="D4612" t="s">
        <v>6642</v>
      </c>
      <c r="E4612" t="s">
        <v>6643</v>
      </c>
      <c r="F4612" t="s">
        <v>12251</v>
      </c>
      <c r="G4612" s="11"/>
      <c r="H4612" s="11"/>
    </row>
    <row r="4613" spans="1:8" x14ac:dyDescent="0.2">
      <c r="A4613" t="str">
        <f t="shared" si="73"/>
        <v>RXK02AMUs - City</v>
      </c>
      <c r="B4613" t="s">
        <v>177</v>
      </c>
      <c r="C4613" t="s">
        <v>12250</v>
      </c>
      <c r="D4613" t="s">
        <v>6646</v>
      </c>
      <c r="E4613" t="s">
        <v>6647</v>
      </c>
      <c r="F4613" t="s">
        <v>12252</v>
      </c>
      <c r="G4613" s="11"/>
      <c r="H4613" s="11"/>
    </row>
    <row r="4614" spans="1:8" x14ac:dyDescent="0.2">
      <c r="A4614" t="str">
        <f t="shared" si="73"/>
        <v>RXK02CCS - Critical Care Services - City</v>
      </c>
      <c r="B4614" t="s">
        <v>177</v>
      </c>
      <c r="C4614" t="s">
        <v>12250</v>
      </c>
      <c r="D4614" t="s">
        <v>6646</v>
      </c>
      <c r="E4614" t="s">
        <v>6647</v>
      </c>
      <c r="F4614" t="s">
        <v>12253</v>
      </c>
      <c r="G4614" s="11"/>
      <c r="H4614" s="11"/>
    </row>
    <row r="4615" spans="1:8" x14ac:dyDescent="0.2">
      <c r="A4615" t="str">
        <f t="shared" si="73"/>
        <v>RXK02City Surgical Unit (CSU)</v>
      </c>
      <c r="B4615" t="s">
        <v>177</v>
      </c>
      <c r="C4615" t="s">
        <v>12250</v>
      </c>
      <c r="D4615" t="s">
        <v>6646</v>
      </c>
      <c r="E4615" t="s">
        <v>6647</v>
      </c>
      <c r="F4615" t="s">
        <v>12254</v>
      </c>
      <c r="G4615" s="11"/>
      <c r="H4615" s="11"/>
    </row>
    <row r="4616" spans="1:8" x14ac:dyDescent="0.2">
      <c r="A4616" t="str">
        <f t="shared" si="73"/>
        <v>RXK02D11 - Male Older Adult</v>
      </c>
      <c r="B4616" t="s">
        <v>177</v>
      </c>
      <c r="C4616" t="s">
        <v>12250</v>
      </c>
      <c r="D4616" t="s">
        <v>6646</v>
      </c>
      <c r="E4616" t="s">
        <v>6647</v>
      </c>
      <c r="F4616" t="s">
        <v>12255</v>
      </c>
      <c r="G4616" s="11"/>
      <c r="H4616" s="11"/>
    </row>
    <row r="4617" spans="1:8" x14ac:dyDescent="0.2">
      <c r="A4617" t="str">
        <f t="shared" si="73"/>
        <v>RXK02D15/D16 Gastro/Resp</v>
      </c>
      <c r="B4617" t="s">
        <v>177</v>
      </c>
      <c r="C4617" t="s">
        <v>12250</v>
      </c>
      <c r="D4617" t="s">
        <v>6646</v>
      </c>
      <c r="E4617" t="s">
        <v>6647</v>
      </c>
      <c r="F4617" t="s">
        <v>12256</v>
      </c>
      <c r="G4617" s="11"/>
      <c r="H4617" s="11"/>
    </row>
    <row r="4618" spans="1:8" x14ac:dyDescent="0.2">
      <c r="A4618" t="str">
        <f t="shared" si="73"/>
        <v>RXK02D17 (Gynae Ward)</v>
      </c>
      <c r="B4618" t="s">
        <v>177</v>
      </c>
      <c r="C4618" t="s">
        <v>12250</v>
      </c>
      <c r="D4618" t="s">
        <v>6646</v>
      </c>
      <c r="E4618" t="s">
        <v>6647</v>
      </c>
      <c r="F4618" t="s">
        <v>12257</v>
      </c>
      <c r="G4618" s="11"/>
      <c r="H4618" s="11"/>
    </row>
    <row r="4619" spans="1:8" x14ac:dyDescent="0.2">
      <c r="A4619" t="str">
        <f t="shared" si="73"/>
        <v>RXK02D19 - Paediatric Medicine</v>
      </c>
      <c r="B4619" t="s">
        <v>177</v>
      </c>
      <c r="C4619" t="s">
        <v>12250</v>
      </c>
      <c r="D4619" t="s">
        <v>6646</v>
      </c>
      <c r="E4619" t="s">
        <v>6647</v>
      </c>
      <c r="F4619" t="s">
        <v>12258</v>
      </c>
      <c r="G4619" s="11"/>
      <c r="H4619" s="11"/>
    </row>
    <row r="4620" spans="1:8" x14ac:dyDescent="0.2">
      <c r="A4620" t="str">
        <f t="shared" si="73"/>
        <v>RXK02D26 - Female Older Adult</v>
      </c>
      <c r="B4620" t="s">
        <v>177</v>
      </c>
      <c r="C4620" t="s">
        <v>12250</v>
      </c>
      <c r="D4620" t="s">
        <v>6646</v>
      </c>
      <c r="E4620" t="s">
        <v>6647</v>
      </c>
      <c r="F4620" t="s">
        <v>12259</v>
      </c>
      <c r="G4620" s="11"/>
      <c r="H4620" s="11"/>
    </row>
    <row r="4621" spans="1:8" x14ac:dyDescent="0.2">
      <c r="A4621" t="str">
        <f t="shared" si="73"/>
        <v>RXK02D43 - Community RTG</v>
      </c>
      <c r="B4621" t="s">
        <v>177</v>
      </c>
      <c r="C4621" t="s">
        <v>12250</v>
      </c>
      <c r="D4621" t="s">
        <v>6646</v>
      </c>
      <c r="E4621" t="s">
        <v>6647</v>
      </c>
      <c r="F4621" t="s">
        <v>12260</v>
      </c>
      <c r="G4621" s="11"/>
      <c r="H4621" s="11"/>
    </row>
    <row r="4622" spans="1:8" x14ac:dyDescent="0.2">
      <c r="A4622" t="str">
        <f t="shared" si="73"/>
        <v>RXK02D47 - City</v>
      </c>
      <c r="B4622" t="s">
        <v>177</v>
      </c>
      <c r="C4622" t="s">
        <v>12250</v>
      </c>
      <c r="D4622" t="s">
        <v>6646</v>
      </c>
      <c r="E4622" t="s">
        <v>6647</v>
      </c>
      <c r="F4622" t="s">
        <v>12261</v>
      </c>
      <c r="G4622" s="11"/>
      <c r="H4622" s="11"/>
    </row>
    <row r="4623" spans="1:8" x14ac:dyDescent="0.2">
      <c r="A4623" t="str">
        <f t="shared" si="73"/>
        <v>RXK02D5/D7 - Cardiology</v>
      </c>
      <c r="B4623" t="s">
        <v>177</v>
      </c>
      <c r="C4623" t="s">
        <v>12250</v>
      </c>
      <c r="D4623" t="s">
        <v>6646</v>
      </c>
      <c r="E4623" t="s">
        <v>6647</v>
      </c>
      <c r="F4623" t="s">
        <v>12262</v>
      </c>
      <c r="G4623" s="11"/>
      <c r="H4623" s="11"/>
    </row>
    <row r="4624" spans="1:8" x14ac:dyDescent="0.2">
      <c r="A4624" t="str">
        <f t="shared" si="73"/>
        <v>RXK02Labour Ward - City</v>
      </c>
      <c r="B4624" t="s">
        <v>177</v>
      </c>
      <c r="C4624" t="s">
        <v>12250</v>
      </c>
      <c r="D4624" t="s">
        <v>6646</v>
      </c>
      <c r="E4624" t="s">
        <v>6647</v>
      </c>
      <c r="F4624" t="s">
        <v>12263</v>
      </c>
      <c r="G4624" s="11"/>
      <c r="H4624" s="11"/>
    </row>
    <row r="4625" spans="1:8" x14ac:dyDescent="0.2">
      <c r="A4625" t="str">
        <f t="shared" si="73"/>
        <v>RXK02Maternity 1 - City</v>
      </c>
      <c r="B4625" t="s">
        <v>177</v>
      </c>
      <c r="C4625" t="s">
        <v>12250</v>
      </c>
      <c r="D4625" t="s">
        <v>6646</v>
      </c>
      <c r="E4625" t="s">
        <v>6647</v>
      </c>
      <c r="F4625" t="s">
        <v>12264</v>
      </c>
      <c r="G4625" s="11"/>
      <c r="H4625" s="11"/>
    </row>
    <row r="4626" spans="1:8" x14ac:dyDescent="0.2">
      <c r="A4626" t="str">
        <f t="shared" si="73"/>
        <v>RXK02Maternity 2 - City</v>
      </c>
      <c r="B4626" t="s">
        <v>177</v>
      </c>
      <c r="C4626" t="s">
        <v>12250</v>
      </c>
      <c r="D4626" t="s">
        <v>6646</v>
      </c>
      <c r="E4626" t="s">
        <v>6647</v>
      </c>
      <c r="F4626" t="s">
        <v>12265</v>
      </c>
      <c r="G4626" s="11"/>
      <c r="H4626" s="11"/>
    </row>
    <row r="4627" spans="1:8" x14ac:dyDescent="0.2">
      <c r="A4627" t="str">
        <f t="shared" si="73"/>
        <v>RXK02Neonatal Unit - City</v>
      </c>
      <c r="B4627" t="s">
        <v>177</v>
      </c>
      <c r="C4627" t="s">
        <v>12250</v>
      </c>
      <c r="D4627" t="s">
        <v>6646</v>
      </c>
      <c r="E4627" t="s">
        <v>6647</v>
      </c>
      <c r="F4627" t="s">
        <v>12266</v>
      </c>
      <c r="G4627" s="11"/>
      <c r="H4627" s="11"/>
    </row>
    <row r="4628" spans="1:8" x14ac:dyDescent="0.2">
      <c r="A4628" t="str">
        <f t="shared" si="73"/>
        <v>RXK02Serenity Birth Centre - City</v>
      </c>
      <c r="B4628" t="s">
        <v>177</v>
      </c>
      <c r="C4628" t="s">
        <v>12250</v>
      </c>
      <c r="D4628" t="s">
        <v>6646</v>
      </c>
      <c r="E4628" t="s">
        <v>6647</v>
      </c>
      <c r="F4628" t="s">
        <v>12267</v>
      </c>
      <c r="G4628" s="11"/>
      <c r="H4628" s="11"/>
    </row>
    <row r="4629" spans="1:8" x14ac:dyDescent="0.2">
      <c r="A4629" t="str">
        <f t="shared" si="73"/>
        <v>I3W1AA61000 Stroke and Neurology Ward</v>
      </c>
      <c r="B4629" t="s">
        <v>177</v>
      </c>
      <c r="C4629" t="s">
        <v>12250</v>
      </c>
      <c r="D4629" t="s">
        <v>14865</v>
      </c>
      <c r="E4629" t="s">
        <v>14864</v>
      </c>
      <c r="F4629" s="91" t="s">
        <v>14868</v>
      </c>
      <c r="G4629" s="11"/>
      <c r="H4629" s="11"/>
    </row>
    <row r="4630" spans="1:8" x14ac:dyDescent="0.2">
      <c r="A4630" t="str">
        <f t="shared" si="73"/>
        <v>I3W1AA34000 Respiratory Ward</v>
      </c>
      <c r="B4630" t="s">
        <v>177</v>
      </c>
      <c r="C4630" t="s">
        <v>12250</v>
      </c>
      <c r="D4630" t="s">
        <v>14865</v>
      </c>
      <c r="E4630" t="s">
        <v>14864</v>
      </c>
      <c r="F4630" s="91" t="s">
        <v>14869</v>
      </c>
      <c r="G4630" s="11"/>
      <c r="H4630" s="11"/>
    </row>
    <row r="4631" spans="1:8" x14ac:dyDescent="0.2">
      <c r="A4631" t="str">
        <f t="shared" si="73"/>
        <v>I3W1AA63000 General Medical Ward</v>
      </c>
      <c r="B4631" t="s">
        <v>177</v>
      </c>
      <c r="C4631" t="s">
        <v>12250</v>
      </c>
      <c r="D4631" t="s">
        <v>14865</v>
      </c>
      <c r="E4631" t="s">
        <v>14864</v>
      </c>
      <c r="F4631" s="91" t="s">
        <v>14870</v>
      </c>
      <c r="G4631" s="11"/>
      <c r="H4631" s="11"/>
    </row>
    <row r="4632" spans="1:8" x14ac:dyDescent="0.2">
      <c r="A4632" t="str">
        <f t="shared" si="73"/>
        <v>I3W1AA11000 Acute Medical Unit</v>
      </c>
      <c r="B4632" t="s">
        <v>177</v>
      </c>
      <c r="C4632" t="s">
        <v>12250</v>
      </c>
      <c r="D4632" t="s">
        <v>14865</v>
      </c>
      <c r="E4632" t="s">
        <v>14864</v>
      </c>
      <c r="F4632" s="91" t="s">
        <v>14866</v>
      </c>
      <c r="G4632" s="11"/>
      <c r="H4632" s="11"/>
    </row>
    <row r="4633" spans="1:8" x14ac:dyDescent="0.2">
      <c r="A4633" t="str">
        <f t="shared" si="73"/>
        <v>I3W1AA64000 Medical Ward Acute Elderly</v>
      </c>
      <c r="B4633" t="s">
        <v>177</v>
      </c>
      <c r="C4633" t="s">
        <v>12250</v>
      </c>
      <c r="D4633" t="s">
        <v>14865</v>
      </c>
      <c r="E4633" t="s">
        <v>14864</v>
      </c>
      <c r="F4633" s="91" t="s">
        <v>14867</v>
      </c>
      <c r="G4633" s="11"/>
      <c r="H4633" s="11"/>
    </row>
    <row r="4634" spans="1:8" x14ac:dyDescent="0.2">
      <c r="A4634" t="str">
        <f t="shared" si="73"/>
        <v>I3W1AA68000 Acute Elderly Ward 1</v>
      </c>
      <c r="B4634" t="s">
        <v>177</v>
      </c>
      <c r="C4634" t="s">
        <v>12250</v>
      </c>
      <c r="D4634" t="s">
        <v>14865</v>
      </c>
      <c r="E4634" t="s">
        <v>14864</v>
      </c>
      <c r="F4634" s="91" t="s">
        <v>14871</v>
      </c>
      <c r="G4634" s="11"/>
      <c r="H4634" s="11"/>
    </row>
    <row r="4635" spans="1:8" x14ac:dyDescent="0.2">
      <c r="A4635" t="str">
        <f t="shared" si="73"/>
        <v>I3W1AA69000 Acute Elderly Ward 2</v>
      </c>
      <c r="B4635" t="s">
        <v>177</v>
      </c>
      <c r="C4635" t="s">
        <v>12250</v>
      </c>
      <c r="D4635" t="s">
        <v>14865</v>
      </c>
      <c r="E4635" t="s">
        <v>14864</v>
      </c>
      <c r="F4635" s="91" t="s">
        <v>14872</v>
      </c>
      <c r="G4635" s="11"/>
      <c r="H4635" s="11"/>
    </row>
    <row r="4636" spans="1:8" x14ac:dyDescent="0.2">
      <c r="A4636" t="str">
        <f t="shared" si="73"/>
        <v>I3W1AA15000 Cardiology Ward</v>
      </c>
      <c r="B4636" t="s">
        <v>177</v>
      </c>
      <c r="C4636" t="s">
        <v>12250</v>
      </c>
      <c r="D4636" t="s">
        <v>14865</v>
      </c>
      <c r="E4636" t="s">
        <v>14864</v>
      </c>
      <c r="F4636" s="91" t="s">
        <v>14873</v>
      </c>
      <c r="G4636" s="11"/>
      <c r="H4636" s="11"/>
    </row>
    <row r="4637" spans="1:8" x14ac:dyDescent="0.2">
      <c r="A4637" t="str">
        <f t="shared" si="73"/>
        <v>I3W1AA67000 Gastroenterology Ward</v>
      </c>
      <c r="B4637" t="s">
        <v>177</v>
      </c>
      <c r="C4637" t="s">
        <v>12250</v>
      </c>
      <c r="D4637" t="s">
        <v>14865</v>
      </c>
      <c r="E4637" t="s">
        <v>14864</v>
      </c>
      <c r="F4637" s="91" t="s">
        <v>14874</v>
      </c>
      <c r="G4637" s="11"/>
      <c r="H4637" s="11"/>
    </row>
    <row r="4638" spans="1:8" x14ac:dyDescent="0.2">
      <c r="A4638" t="str">
        <f t="shared" si="73"/>
        <v>I3W1AA23000 Critical Care Unit</v>
      </c>
      <c r="B4638" t="s">
        <v>177</v>
      </c>
      <c r="C4638" t="s">
        <v>12250</v>
      </c>
      <c r="D4638" t="s">
        <v>14865</v>
      </c>
      <c r="E4638" t="s">
        <v>14864</v>
      </c>
      <c r="F4638" s="91" t="s">
        <v>14875</v>
      </c>
      <c r="G4638" s="11"/>
      <c r="H4638" s="11"/>
    </row>
    <row r="4639" spans="1:8" x14ac:dyDescent="0.2">
      <c r="A4639" t="str">
        <f t="shared" si="73"/>
        <v>I3W1AA65000 Surgical Ward 1</v>
      </c>
      <c r="B4639" t="s">
        <v>177</v>
      </c>
      <c r="C4639" t="s">
        <v>12250</v>
      </c>
      <c r="D4639" t="s">
        <v>14865</v>
      </c>
      <c r="E4639" t="s">
        <v>14864</v>
      </c>
      <c r="F4639" s="91" t="s">
        <v>14876</v>
      </c>
      <c r="G4639" s="11"/>
      <c r="H4639" s="11"/>
    </row>
    <row r="4640" spans="1:8" x14ac:dyDescent="0.2">
      <c r="A4640" t="str">
        <f t="shared" si="73"/>
        <v>I3W1AA66000 Surgical Ward 2</v>
      </c>
      <c r="B4640" t="s">
        <v>177</v>
      </c>
      <c r="C4640" t="s">
        <v>12250</v>
      </c>
      <c r="D4640" t="s">
        <v>14865</v>
      </c>
      <c r="E4640" t="s">
        <v>14864</v>
      </c>
      <c r="F4640" s="91" t="s">
        <v>14877</v>
      </c>
      <c r="G4640" s="11"/>
      <c r="H4640" s="11"/>
    </row>
    <row r="4641" spans="1:8" x14ac:dyDescent="0.2">
      <c r="A4641" t="str">
        <f t="shared" si="73"/>
        <v>I3W1AA59000 Elective Orthopaedic Ward</v>
      </c>
      <c r="B4641" t="s">
        <v>177</v>
      </c>
      <c r="C4641" t="s">
        <v>12250</v>
      </c>
      <c r="D4641" t="s">
        <v>14865</v>
      </c>
      <c r="E4641" t="s">
        <v>14864</v>
      </c>
      <c r="F4641" s="91" t="s">
        <v>14878</v>
      </c>
      <c r="G4641" s="11"/>
      <c r="H4641" s="11"/>
    </row>
    <row r="4642" spans="1:8" x14ac:dyDescent="0.2">
      <c r="A4642" t="str">
        <f t="shared" si="73"/>
        <v>I3W1AA62000 Trauma Ward</v>
      </c>
      <c r="B4642" t="s">
        <v>177</v>
      </c>
      <c r="C4642" t="s">
        <v>12250</v>
      </c>
      <c r="D4642" t="s">
        <v>14865</v>
      </c>
      <c r="E4642" t="s">
        <v>14864</v>
      </c>
      <c r="F4642" s="91" t="s">
        <v>14879</v>
      </c>
      <c r="G4642" s="11"/>
      <c r="H4642" s="11"/>
    </row>
    <row r="4643" spans="1:8" x14ac:dyDescent="0.2">
      <c r="A4643" t="str">
        <f t="shared" si="73"/>
        <v>I3W1AA35000 Paediatrics Ward PAU Adolescents and Short Stay</v>
      </c>
      <c r="B4643" t="s">
        <v>177</v>
      </c>
      <c r="C4643" t="s">
        <v>12250</v>
      </c>
      <c r="D4643" t="s">
        <v>14865</v>
      </c>
      <c r="E4643" t="s">
        <v>14864</v>
      </c>
      <c r="F4643" s="91" t="s">
        <v>14880</v>
      </c>
      <c r="G4643" s="11"/>
      <c r="H4643" s="11"/>
    </row>
    <row r="4644" spans="1:8" x14ac:dyDescent="0.2">
      <c r="A4644" t="str">
        <f t="shared" si="73"/>
        <v>I3W1AA37000 Paediatrics Ward 2</v>
      </c>
      <c r="B4644" t="s">
        <v>177</v>
      </c>
      <c r="C4644" t="s">
        <v>12250</v>
      </c>
      <c r="D4644" t="s">
        <v>14865</v>
      </c>
      <c r="E4644" t="s">
        <v>14864</v>
      </c>
      <c r="F4644" s="91" t="s">
        <v>14881</v>
      </c>
      <c r="G4644" s="11"/>
      <c r="H4644" s="11"/>
    </row>
    <row r="4645" spans="1:8" x14ac:dyDescent="0.2">
      <c r="A4645" t="str">
        <f t="shared" si="73"/>
        <v>I3W1AA56000 Gynaecology Ward</v>
      </c>
      <c r="B4645" t="s">
        <v>177</v>
      </c>
      <c r="C4645" t="s">
        <v>12250</v>
      </c>
      <c r="D4645" t="s">
        <v>14865</v>
      </c>
      <c r="E4645" t="s">
        <v>14864</v>
      </c>
      <c r="F4645" s="91" t="s">
        <v>14882</v>
      </c>
      <c r="G4645" s="11"/>
      <c r="H4645" s="11"/>
    </row>
    <row r="4646" spans="1:8" x14ac:dyDescent="0.2">
      <c r="A4646" t="str">
        <f t="shared" si="73"/>
        <v>I3W1ADEL000 Delivery Suite</v>
      </c>
      <c r="B4646" t="s">
        <v>177</v>
      </c>
      <c r="C4646" t="s">
        <v>12250</v>
      </c>
      <c r="D4646" t="s">
        <v>14865</v>
      </c>
      <c r="E4646" t="s">
        <v>14864</v>
      </c>
      <c r="F4646" s="91" t="s">
        <v>14883</v>
      </c>
      <c r="G4646" s="11"/>
      <c r="H4646" s="11"/>
    </row>
    <row r="4647" spans="1:8" x14ac:dyDescent="0.2">
      <c r="A4647" t="str">
        <f t="shared" si="73"/>
        <v>I3W1AM1W000 Maternity Ward C4</v>
      </c>
      <c r="B4647" t="s">
        <v>177</v>
      </c>
      <c r="C4647" t="s">
        <v>12250</v>
      </c>
      <c r="D4647" t="s">
        <v>14865</v>
      </c>
      <c r="E4647" t="s">
        <v>14864</v>
      </c>
      <c r="F4647" s="91" t="s">
        <v>14884</v>
      </c>
      <c r="G4647" s="11"/>
      <c r="H4647" s="11"/>
    </row>
    <row r="4648" spans="1:8" x14ac:dyDescent="0.2">
      <c r="A4648" t="str">
        <f t="shared" si="73"/>
        <v>I3W1AM2W000 Maternity Ward A4</v>
      </c>
      <c r="B4648" t="s">
        <v>177</v>
      </c>
      <c r="C4648" t="s">
        <v>12250</v>
      </c>
      <c r="D4648" t="s">
        <v>14865</v>
      </c>
      <c r="E4648" t="s">
        <v>14864</v>
      </c>
      <c r="F4648" s="91" t="s">
        <v>14885</v>
      </c>
      <c r="G4648" s="11"/>
      <c r="H4648" s="11"/>
    </row>
    <row r="4649" spans="1:8" x14ac:dyDescent="0.2">
      <c r="A4649" t="str">
        <f t="shared" si="73"/>
        <v>I3W1AMLU000 Midwifery Led Birthing Unit</v>
      </c>
      <c r="B4649" t="s">
        <v>177</v>
      </c>
      <c r="C4649" t="s">
        <v>12250</v>
      </c>
      <c r="D4649" t="s">
        <v>14865</v>
      </c>
      <c r="E4649" t="s">
        <v>14864</v>
      </c>
      <c r="F4649" s="91" t="s">
        <v>14886</v>
      </c>
      <c r="G4649" s="11"/>
      <c r="H4649" s="11"/>
    </row>
    <row r="4650" spans="1:8" x14ac:dyDescent="0.2">
      <c r="A4650" t="str">
        <f t="shared" si="73"/>
        <v>I3W1ANEO000 Neonatal Unit Nursing</v>
      </c>
      <c r="B4650" t="s">
        <v>177</v>
      </c>
      <c r="C4650" t="s">
        <v>12250</v>
      </c>
      <c r="D4650" t="s">
        <v>14865</v>
      </c>
      <c r="E4650" t="s">
        <v>14864</v>
      </c>
      <c r="F4650" s="91" t="s">
        <v>14887</v>
      </c>
      <c r="G4650" s="11"/>
      <c r="H4650" s="11"/>
    </row>
    <row r="4651" spans="1:8" x14ac:dyDescent="0.2">
      <c r="A4651" t="str">
        <f t="shared" si="73"/>
        <v>RXK10Eliza Tinsley Ward - Community RTG</v>
      </c>
      <c r="B4651" t="s">
        <v>177</v>
      </c>
      <c r="C4651" t="s">
        <v>12250</v>
      </c>
      <c r="D4651" t="s">
        <v>6648</v>
      </c>
      <c r="E4651" t="s">
        <v>6649</v>
      </c>
      <c r="F4651" t="s">
        <v>12268</v>
      </c>
      <c r="G4651" s="11"/>
      <c r="H4651" s="11"/>
    </row>
    <row r="4652" spans="1:8" x14ac:dyDescent="0.2">
      <c r="A4652" t="str">
        <f t="shared" si="73"/>
        <v>RXK10Henderson</v>
      </c>
      <c r="B4652" t="s">
        <v>177</v>
      </c>
      <c r="C4652" t="s">
        <v>12250</v>
      </c>
      <c r="D4652" t="s">
        <v>6648</v>
      </c>
      <c r="E4652" t="s">
        <v>6649</v>
      </c>
      <c r="F4652" t="s">
        <v>12269</v>
      </c>
      <c r="G4652" s="11"/>
      <c r="H4652" s="11"/>
    </row>
    <row r="4653" spans="1:8" x14ac:dyDescent="0.2">
      <c r="A4653" t="str">
        <f t="shared" si="73"/>
        <v>RXK10Leasowes</v>
      </c>
      <c r="B4653" t="s">
        <v>177</v>
      </c>
      <c r="C4653" t="s">
        <v>12250</v>
      </c>
      <c r="D4653" t="s">
        <v>6648</v>
      </c>
      <c r="E4653" t="s">
        <v>6649</v>
      </c>
      <c r="F4653" t="s">
        <v>12270</v>
      </c>
      <c r="G4653" s="11"/>
      <c r="H4653" s="11"/>
    </row>
    <row r="4654" spans="1:8" x14ac:dyDescent="0.2">
      <c r="A4654" t="str">
        <f t="shared" si="73"/>
        <v>RXK10McCarthy - Rowley</v>
      </c>
      <c r="B4654" t="s">
        <v>177</v>
      </c>
      <c r="C4654" t="s">
        <v>12250</v>
      </c>
      <c r="D4654" t="s">
        <v>6648</v>
      </c>
      <c r="E4654" t="s">
        <v>6649</v>
      </c>
      <c r="F4654" t="s">
        <v>12271</v>
      </c>
      <c r="G4654" s="11"/>
      <c r="H4654" s="11"/>
    </row>
    <row r="4655" spans="1:8" x14ac:dyDescent="0.2">
      <c r="A4655" t="str">
        <f t="shared" si="73"/>
        <v>RXK01AMU A - Sandwell</v>
      </c>
      <c r="B4655" t="s">
        <v>177</v>
      </c>
      <c r="C4655" t="s">
        <v>12250</v>
      </c>
      <c r="D4655" t="s">
        <v>6650</v>
      </c>
      <c r="E4655" t="s">
        <v>6651</v>
      </c>
      <c r="F4655" t="s">
        <v>12272</v>
      </c>
      <c r="G4655" s="11"/>
      <c r="H4655" s="11"/>
    </row>
    <row r="4656" spans="1:8" x14ac:dyDescent="0.2">
      <c r="A4656" t="str">
        <f t="shared" ref="A4656:A4719" si="74">CONCATENATE(D4656,F4656)</f>
        <v>RXK01Critical Care - Sandwell</v>
      </c>
      <c r="B4656" t="s">
        <v>177</v>
      </c>
      <c r="C4656" t="s">
        <v>12250</v>
      </c>
      <c r="D4656" t="s">
        <v>6650</v>
      </c>
      <c r="E4656" t="s">
        <v>6651</v>
      </c>
      <c r="F4656" t="s">
        <v>12273</v>
      </c>
      <c r="G4656" s="11"/>
      <c r="H4656" s="11"/>
    </row>
    <row r="4657" spans="1:8" x14ac:dyDescent="0.2">
      <c r="A4657" t="str">
        <f t="shared" si="74"/>
        <v>RXK01Lyndon 1 - Paediatrics</v>
      </c>
      <c r="B4657" t="s">
        <v>177</v>
      </c>
      <c r="C4657" t="s">
        <v>12250</v>
      </c>
      <c r="D4657" t="s">
        <v>6650</v>
      </c>
      <c r="E4657" t="s">
        <v>6651</v>
      </c>
      <c r="F4657" t="s">
        <v>12274</v>
      </c>
      <c r="G4657" s="11"/>
      <c r="H4657" s="11"/>
    </row>
    <row r="4658" spans="1:8" x14ac:dyDescent="0.2">
      <c r="A4658" t="str">
        <f t="shared" si="74"/>
        <v>RXK01Lyndon 2 - Surgery</v>
      </c>
      <c r="B4658" t="s">
        <v>177</v>
      </c>
      <c r="C4658" t="s">
        <v>12250</v>
      </c>
      <c r="D4658" t="s">
        <v>6650</v>
      </c>
      <c r="E4658" t="s">
        <v>6651</v>
      </c>
      <c r="F4658" t="s">
        <v>12275</v>
      </c>
      <c r="G4658" s="11"/>
      <c r="H4658" s="11"/>
    </row>
    <row r="4659" spans="1:8" x14ac:dyDescent="0.2">
      <c r="A4659" t="str">
        <f t="shared" si="74"/>
        <v>RXK01Lyndon 3 - T&amp;O/Stepdown</v>
      </c>
      <c r="B4659" t="s">
        <v>177</v>
      </c>
      <c r="C4659" t="s">
        <v>12250</v>
      </c>
      <c r="D4659" t="s">
        <v>6650</v>
      </c>
      <c r="E4659" t="s">
        <v>6651</v>
      </c>
      <c r="F4659" t="s">
        <v>12276</v>
      </c>
      <c r="G4659" s="11"/>
      <c r="H4659" s="11"/>
    </row>
    <row r="4660" spans="1:8" x14ac:dyDescent="0.2">
      <c r="A4660" t="str">
        <f t="shared" si="74"/>
        <v>RXK01Lyndon 4</v>
      </c>
      <c r="B4660" t="s">
        <v>177</v>
      </c>
      <c r="C4660" t="s">
        <v>12250</v>
      </c>
      <c r="D4660" t="s">
        <v>6650</v>
      </c>
      <c r="E4660" t="s">
        <v>6651</v>
      </c>
      <c r="F4660" t="s">
        <v>12277</v>
      </c>
      <c r="G4660" s="11"/>
      <c r="H4660" s="11"/>
    </row>
    <row r="4661" spans="1:8" x14ac:dyDescent="0.2">
      <c r="A4661" t="str">
        <f t="shared" si="74"/>
        <v>RXK01Lyndon 5 - Acute Medicine</v>
      </c>
      <c r="B4661" t="s">
        <v>177</v>
      </c>
      <c r="C4661" t="s">
        <v>12250</v>
      </c>
      <c r="D4661" t="s">
        <v>6650</v>
      </c>
      <c r="E4661" t="s">
        <v>6651</v>
      </c>
      <c r="F4661" t="s">
        <v>12278</v>
      </c>
      <c r="G4661" s="11"/>
      <c r="H4661" s="11"/>
    </row>
    <row r="4662" spans="1:8" x14ac:dyDescent="0.2">
      <c r="A4662" t="str">
        <f t="shared" si="74"/>
        <v>RXK01Lyndon Ground - PAU/Adolescents</v>
      </c>
      <c r="B4662" t="s">
        <v>177</v>
      </c>
      <c r="C4662" t="s">
        <v>12250</v>
      </c>
      <c r="D4662" t="s">
        <v>6650</v>
      </c>
      <c r="E4662" t="s">
        <v>6651</v>
      </c>
      <c r="F4662" t="s">
        <v>12279</v>
      </c>
      <c r="G4662" s="11"/>
      <c r="H4662" s="11"/>
    </row>
    <row r="4663" spans="1:8" x14ac:dyDescent="0.2">
      <c r="A4663" t="str">
        <f t="shared" si="74"/>
        <v>RXK01Newton 3 - T&amp;O</v>
      </c>
      <c r="B4663" t="s">
        <v>177</v>
      </c>
      <c r="C4663" t="s">
        <v>12250</v>
      </c>
      <c r="D4663" t="s">
        <v>6650</v>
      </c>
      <c r="E4663" t="s">
        <v>6651</v>
      </c>
      <c r="F4663" t="s">
        <v>12280</v>
      </c>
      <c r="G4663" s="11"/>
      <c r="H4663" s="11"/>
    </row>
    <row r="4664" spans="1:8" x14ac:dyDescent="0.2">
      <c r="A4664" t="str">
        <f t="shared" si="74"/>
        <v>RXK01Newton 4 - Stroke and Neurology Rehab</v>
      </c>
      <c r="B4664" t="s">
        <v>177</v>
      </c>
      <c r="C4664" t="s">
        <v>12250</v>
      </c>
      <c r="D4664" t="s">
        <v>6650</v>
      </c>
      <c r="E4664" t="s">
        <v>6651</v>
      </c>
      <c r="F4664" t="s">
        <v>12281</v>
      </c>
      <c r="G4664" s="11"/>
      <c r="H4664" s="11"/>
    </row>
    <row r="4665" spans="1:8" x14ac:dyDescent="0.2">
      <c r="A4665" t="str">
        <f t="shared" si="74"/>
        <v>RXK01Newton 5 - Haematology</v>
      </c>
      <c r="B4665" t="s">
        <v>177</v>
      </c>
      <c r="C4665" t="s">
        <v>12250</v>
      </c>
      <c r="D4665" t="s">
        <v>6650</v>
      </c>
      <c r="E4665" t="s">
        <v>6651</v>
      </c>
      <c r="F4665" t="s">
        <v>12282</v>
      </c>
      <c r="G4665" s="11"/>
      <c r="H4665" s="11"/>
    </row>
    <row r="4666" spans="1:8" x14ac:dyDescent="0.2">
      <c r="A4666" t="str">
        <f t="shared" si="74"/>
        <v>RXK01Older Persons Assessment Unit (OPAU) - Sandwell</v>
      </c>
      <c r="B4666" t="s">
        <v>177</v>
      </c>
      <c r="C4666" t="s">
        <v>12250</v>
      </c>
      <c r="D4666" t="s">
        <v>6650</v>
      </c>
      <c r="E4666" t="s">
        <v>6651</v>
      </c>
      <c r="F4666" t="s">
        <v>12283</v>
      </c>
      <c r="G4666" s="11"/>
      <c r="H4666" s="11"/>
    </row>
    <row r="4667" spans="1:8" x14ac:dyDescent="0.2">
      <c r="A4667" t="str">
        <f t="shared" si="74"/>
        <v>RXK01Priory 2 - Colorectal/General Surgery</v>
      </c>
      <c r="B4667" t="s">
        <v>177</v>
      </c>
      <c r="C4667" t="s">
        <v>12250</v>
      </c>
      <c r="D4667" t="s">
        <v>6650</v>
      </c>
      <c r="E4667" t="s">
        <v>6651</v>
      </c>
      <c r="F4667" t="s">
        <v>12284</v>
      </c>
      <c r="G4667" s="11"/>
      <c r="H4667" s="11"/>
    </row>
    <row r="4668" spans="1:8" x14ac:dyDescent="0.2">
      <c r="A4668" t="str">
        <f t="shared" si="74"/>
        <v>RXK01Priory 4 - Stroke/Neurology</v>
      </c>
      <c r="B4668" t="s">
        <v>177</v>
      </c>
      <c r="C4668" t="s">
        <v>12250</v>
      </c>
      <c r="D4668" t="s">
        <v>6650</v>
      </c>
      <c r="E4668" t="s">
        <v>6651</v>
      </c>
      <c r="F4668" t="s">
        <v>12285</v>
      </c>
      <c r="G4668" s="11"/>
      <c r="H4668" s="11"/>
    </row>
    <row r="4669" spans="1:8" x14ac:dyDescent="0.2">
      <c r="A4669" t="str">
        <f t="shared" si="74"/>
        <v>RXK01Priory 5 - Gastro/Resp</v>
      </c>
      <c r="B4669" t="s">
        <v>177</v>
      </c>
      <c r="C4669" t="s">
        <v>12250</v>
      </c>
      <c r="D4669" t="s">
        <v>6650</v>
      </c>
      <c r="E4669" t="s">
        <v>6651</v>
      </c>
      <c r="F4669" t="s">
        <v>12286</v>
      </c>
      <c r="G4669" s="11"/>
      <c r="H4669" s="11"/>
    </row>
    <row r="4670" spans="1:8" x14ac:dyDescent="0.2">
      <c r="A4670" t="str">
        <f t="shared" si="74"/>
        <v>RXK01SAU - Sandwell</v>
      </c>
      <c r="B4670" t="s">
        <v>177</v>
      </c>
      <c r="C4670" t="s">
        <v>12250</v>
      </c>
      <c r="D4670" t="s">
        <v>6650</v>
      </c>
      <c r="E4670" t="s">
        <v>6651</v>
      </c>
      <c r="F4670" t="s">
        <v>12287</v>
      </c>
      <c r="G4670" s="11"/>
      <c r="H4670" s="11"/>
    </row>
    <row r="4671" spans="1:8" x14ac:dyDescent="0.2">
      <c r="A4671" t="str">
        <f t="shared" si="74"/>
        <v>RCUEFEmerald</v>
      </c>
      <c r="B4671" t="s">
        <v>178</v>
      </c>
      <c r="C4671" t="s">
        <v>12288</v>
      </c>
      <c r="D4671" t="s">
        <v>1093</v>
      </c>
      <c r="E4671" t="s">
        <v>1094</v>
      </c>
      <c r="F4671" t="s">
        <v>12289</v>
      </c>
      <c r="G4671" s="11"/>
      <c r="H4671" s="11"/>
    </row>
    <row r="4672" spans="1:8" x14ac:dyDescent="0.2">
      <c r="A4672" t="str">
        <f t="shared" si="74"/>
        <v>RCUEFNSU</v>
      </c>
      <c r="B4672" t="s">
        <v>178</v>
      </c>
      <c r="C4672" t="s">
        <v>12288</v>
      </c>
      <c r="D4672" t="s">
        <v>1093</v>
      </c>
      <c r="E4672" t="s">
        <v>1094</v>
      </c>
      <c r="F4672" t="s">
        <v>12290</v>
      </c>
      <c r="G4672" s="11"/>
      <c r="H4672" s="11"/>
    </row>
    <row r="4673" spans="1:8" x14ac:dyDescent="0.2">
      <c r="A4673" t="str">
        <f t="shared" si="74"/>
        <v>RCUEFPCCU</v>
      </c>
      <c r="B4673" t="s">
        <v>178</v>
      </c>
      <c r="C4673" t="s">
        <v>12288</v>
      </c>
      <c r="D4673" t="s">
        <v>1093</v>
      </c>
      <c r="E4673" t="s">
        <v>1094</v>
      </c>
      <c r="F4673" t="s">
        <v>12291</v>
      </c>
      <c r="G4673" s="11"/>
      <c r="H4673" s="11"/>
    </row>
    <row r="4674" spans="1:8" x14ac:dyDescent="0.2">
      <c r="A4674" t="str">
        <f t="shared" si="74"/>
        <v>RCUEFRuby</v>
      </c>
      <c r="B4674" t="s">
        <v>178</v>
      </c>
      <c r="C4674" t="s">
        <v>12288</v>
      </c>
      <c r="D4674" t="s">
        <v>1093</v>
      </c>
      <c r="E4674" t="s">
        <v>1094</v>
      </c>
      <c r="F4674" t="s">
        <v>9842</v>
      </c>
      <c r="G4674" s="11"/>
      <c r="H4674" s="11"/>
    </row>
    <row r="4675" spans="1:8" x14ac:dyDescent="0.2">
      <c r="A4675" t="str">
        <f t="shared" si="74"/>
        <v>RCUEFRyegate House</v>
      </c>
      <c r="B4675" t="s">
        <v>178</v>
      </c>
      <c r="C4675" t="s">
        <v>12288</v>
      </c>
      <c r="D4675" t="s">
        <v>1093</v>
      </c>
      <c r="E4675" t="s">
        <v>1094</v>
      </c>
      <c r="F4675" t="s">
        <v>12292</v>
      </c>
      <c r="G4675" s="11"/>
      <c r="H4675" s="11"/>
    </row>
    <row r="4676" spans="1:8" x14ac:dyDescent="0.2">
      <c r="A4676" t="str">
        <f t="shared" si="74"/>
        <v>RCUEFSapphire</v>
      </c>
      <c r="B4676" t="s">
        <v>178</v>
      </c>
      <c r="C4676" t="s">
        <v>12288</v>
      </c>
      <c r="D4676" t="s">
        <v>1093</v>
      </c>
      <c r="E4676" t="s">
        <v>1094</v>
      </c>
      <c r="F4676" t="s">
        <v>11113</v>
      </c>
      <c r="G4676" s="11"/>
      <c r="H4676" s="11"/>
    </row>
    <row r="4677" spans="1:8" x14ac:dyDescent="0.2">
      <c r="A4677" t="str">
        <f t="shared" si="74"/>
        <v>RCUEFWard 1</v>
      </c>
      <c r="B4677" t="s">
        <v>178</v>
      </c>
      <c r="C4677" t="s">
        <v>12288</v>
      </c>
      <c r="D4677" t="s">
        <v>1093</v>
      </c>
      <c r="E4677" t="s">
        <v>1094</v>
      </c>
      <c r="F4677" t="s">
        <v>8743</v>
      </c>
      <c r="G4677" s="11"/>
      <c r="H4677" s="11"/>
    </row>
    <row r="4678" spans="1:8" x14ac:dyDescent="0.2">
      <c r="A4678" t="str">
        <f t="shared" si="74"/>
        <v>RCUEFWard 2</v>
      </c>
      <c r="B4678" t="s">
        <v>178</v>
      </c>
      <c r="C4678" t="s">
        <v>12288</v>
      </c>
      <c r="D4678" t="s">
        <v>1093</v>
      </c>
      <c r="E4678" t="s">
        <v>1094</v>
      </c>
      <c r="F4678" t="s">
        <v>8746</v>
      </c>
      <c r="G4678" s="11"/>
      <c r="H4678" s="11"/>
    </row>
    <row r="4679" spans="1:8" x14ac:dyDescent="0.2">
      <c r="A4679" t="str">
        <f t="shared" si="74"/>
        <v>RCUEFWard 3</v>
      </c>
      <c r="B4679" t="s">
        <v>178</v>
      </c>
      <c r="C4679" t="s">
        <v>12288</v>
      </c>
      <c r="D4679" t="s">
        <v>1093</v>
      </c>
      <c r="E4679" t="s">
        <v>1094</v>
      </c>
      <c r="F4679" t="s">
        <v>8753</v>
      </c>
      <c r="G4679" s="11"/>
      <c r="H4679" s="11"/>
    </row>
    <row r="4680" spans="1:8" x14ac:dyDescent="0.2">
      <c r="A4680" t="str">
        <f t="shared" si="74"/>
        <v>RCUEFWard 4</v>
      </c>
      <c r="B4680" t="s">
        <v>178</v>
      </c>
      <c r="C4680" t="s">
        <v>12288</v>
      </c>
      <c r="D4680" t="s">
        <v>1093</v>
      </c>
      <c r="E4680" t="s">
        <v>1094</v>
      </c>
      <c r="F4680" t="s">
        <v>8754</v>
      </c>
      <c r="G4680" s="11"/>
      <c r="H4680" s="12"/>
    </row>
    <row r="4681" spans="1:8" x14ac:dyDescent="0.2">
      <c r="A4681" t="str">
        <f t="shared" si="74"/>
        <v>RCUEFWard 5</v>
      </c>
      <c r="B4681" t="s">
        <v>178</v>
      </c>
      <c r="C4681" t="s">
        <v>12288</v>
      </c>
      <c r="D4681" t="s">
        <v>1093</v>
      </c>
      <c r="E4681" t="s">
        <v>1094</v>
      </c>
      <c r="F4681" t="s">
        <v>8747</v>
      </c>
      <c r="G4681" s="11"/>
      <c r="H4681" s="11"/>
    </row>
    <row r="4682" spans="1:8" x14ac:dyDescent="0.2">
      <c r="A4682" t="str">
        <f t="shared" si="74"/>
        <v>RCUEFWard 6</v>
      </c>
      <c r="B4682" t="s">
        <v>178</v>
      </c>
      <c r="C4682" t="s">
        <v>12288</v>
      </c>
      <c r="D4682" t="s">
        <v>1093</v>
      </c>
      <c r="E4682" t="s">
        <v>1094</v>
      </c>
      <c r="F4682" t="s">
        <v>8784</v>
      </c>
      <c r="G4682" s="11"/>
      <c r="H4682" s="11"/>
    </row>
    <row r="4683" spans="1:8" x14ac:dyDescent="0.2">
      <c r="A4683" t="str">
        <f t="shared" si="74"/>
        <v>TAHXMForest Close Ward 1</v>
      </c>
      <c r="B4683" t="s">
        <v>179</v>
      </c>
      <c r="C4683" t="s">
        <v>14183</v>
      </c>
      <c r="D4683" t="s">
        <v>8283</v>
      </c>
      <c r="E4683" t="s">
        <v>8284</v>
      </c>
      <c r="F4683" t="s">
        <v>12293</v>
      </c>
      <c r="G4683" s="11"/>
      <c r="H4683" s="11"/>
    </row>
    <row r="4684" spans="1:8" x14ac:dyDescent="0.2">
      <c r="A4684" t="str">
        <f t="shared" si="74"/>
        <v>TAHXMForest Close Ward 2</v>
      </c>
      <c r="B4684" t="s">
        <v>179</v>
      </c>
      <c r="C4684" t="s">
        <v>14183</v>
      </c>
      <c r="D4684" t="s">
        <v>8283</v>
      </c>
      <c r="E4684" t="s">
        <v>8284</v>
      </c>
      <c r="F4684" t="s">
        <v>12294</v>
      </c>
      <c r="G4684" s="11"/>
      <c r="H4684" s="11"/>
    </row>
    <row r="4685" spans="1:8" x14ac:dyDescent="0.2">
      <c r="A4685" t="str">
        <f t="shared" si="74"/>
        <v>TAHXMForest Close Ward 3</v>
      </c>
      <c r="B4685" t="s">
        <v>179</v>
      </c>
      <c r="C4685" t="s">
        <v>14183</v>
      </c>
      <c r="D4685" t="s">
        <v>8283</v>
      </c>
      <c r="E4685" t="s">
        <v>8284</v>
      </c>
      <c r="F4685" t="s">
        <v>12295</v>
      </c>
      <c r="G4685" s="11"/>
      <c r="H4685" s="11"/>
    </row>
    <row r="4686" spans="1:8" x14ac:dyDescent="0.2">
      <c r="A4686" t="str">
        <f t="shared" si="74"/>
        <v>TAHXNForest Lodge Assessment</v>
      </c>
      <c r="B4686" t="s">
        <v>179</v>
      </c>
      <c r="C4686" t="s">
        <v>14183</v>
      </c>
      <c r="D4686" t="s">
        <v>8285</v>
      </c>
      <c r="E4686" t="s">
        <v>4874</v>
      </c>
      <c r="F4686" t="s">
        <v>12296</v>
      </c>
      <c r="G4686" s="11"/>
      <c r="H4686" s="11"/>
    </row>
    <row r="4687" spans="1:8" x14ac:dyDescent="0.2">
      <c r="A4687" t="str">
        <f t="shared" si="74"/>
        <v>TAHXNForest Lodge Rehab</v>
      </c>
      <c r="B4687" t="s">
        <v>179</v>
      </c>
      <c r="C4687" t="s">
        <v>14183</v>
      </c>
      <c r="D4687" t="s">
        <v>8285</v>
      </c>
      <c r="E4687" t="s">
        <v>4874</v>
      </c>
      <c r="F4687" t="s">
        <v>12297</v>
      </c>
      <c r="G4687" s="11"/>
      <c r="H4687" s="11"/>
    </row>
    <row r="4688" spans="1:8" x14ac:dyDescent="0.2">
      <c r="A4688" t="str">
        <f t="shared" si="74"/>
        <v>TAHXPG1</v>
      </c>
      <c r="B4688" t="s">
        <v>179</v>
      </c>
      <c r="C4688" t="s">
        <v>14183</v>
      </c>
      <c r="D4688" t="s">
        <v>8289</v>
      </c>
      <c r="E4688" t="s">
        <v>8290</v>
      </c>
      <c r="F4688" t="s">
        <v>9859</v>
      </c>
      <c r="G4688" s="11"/>
      <c r="H4688" s="11"/>
    </row>
    <row r="4689" spans="1:8" x14ac:dyDescent="0.2">
      <c r="A4689" t="str">
        <f t="shared" si="74"/>
        <v>TAHECFirshill Rise</v>
      </c>
      <c r="B4689" t="s">
        <v>179</v>
      </c>
      <c r="C4689" t="s">
        <v>14183</v>
      </c>
      <c r="D4689" t="s">
        <v>8293</v>
      </c>
      <c r="E4689" t="s">
        <v>8294</v>
      </c>
      <c r="F4689" t="s">
        <v>12298</v>
      </c>
      <c r="G4689" s="11"/>
      <c r="H4689" s="11"/>
    </row>
    <row r="4690" spans="1:8" x14ac:dyDescent="0.2">
      <c r="A4690" t="str">
        <f t="shared" si="74"/>
        <v>TAHFCBurbage</v>
      </c>
      <c r="B4690" t="s">
        <v>179</v>
      </c>
      <c r="C4690" t="s">
        <v>14183</v>
      </c>
      <c r="D4690" t="s">
        <v>8297</v>
      </c>
      <c r="E4690" t="s">
        <v>8298</v>
      </c>
      <c r="F4690" t="s">
        <v>12299</v>
      </c>
      <c r="G4690" s="11"/>
      <c r="H4690" s="11"/>
    </row>
    <row r="4691" spans="1:8" x14ac:dyDescent="0.2">
      <c r="A4691" t="str">
        <f t="shared" si="74"/>
        <v>TAHFCDovedale 1</v>
      </c>
      <c r="B4691" t="s">
        <v>179</v>
      </c>
      <c r="C4691" t="s">
        <v>14183</v>
      </c>
      <c r="D4691" t="s">
        <v>8297</v>
      </c>
      <c r="E4691" t="s">
        <v>8298</v>
      </c>
      <c r="F4691" t="s">
        <v>12300</v>
      </c>
      <c r="G4691" s="11"/>
      <c r="H4691" s="11"/>
    </row>
    <row r="4692" spans="1:8" x14ac:dyDescent="0.2">
      <c r="A4692" t="str">
        <f t="shared" si="74"/>
        <v>TAHFCStanage</v>
      </c>
      <c r="B4692" t="s">
        <v>179</v>
      </c>
      <c r="C4692" t="s">
        <v>14183</v>
      </c>
      <c r="D4692" t="s">
        <v>8297</v>
      </c>
      <c r="E4692" t="s">
        <v>8298</v>
      </c>
      <c r="F4692" t="s">
        <v>12301</v>
      </c>
      <c r="G4692" s="11"/>
      <c r="H4692" s="11"/>
    </row>
    <row r="4693" spans="1:8" x14ac:dyDescent="0.2">
      <c r="A4693" t="str">
        <f t="shared" si="74"/>
        <v>TAHCCEndcliffe Ward</v>
      </c>
      <c r="B4693" t="s">
        <v>179</v>
      </c>
      <c r="C4693" t="s">
        <v>14183</v>
      </c>
      <c r="D4693" t="s">
        <v>8315</v>
      </c>
      <c r="E4693" t="s">
        <v>8316</v>
      </c>
      <c r="F4693" t="s">
        <v>12302</v>
      </c>
      <c r="G4693" s="11"/>
      <c r="H4693" s="11"/>
    </row>
    <row r="4694" spans="1:8" x14ac:dyDescent="0.2">
      <c r="A4694" t="str">
        <f t="shared" si="74"/>
        <v>TAHCCMaple</v>
      </c>
      <c r="B4694" t="s">
        <v>179</v>
      </c>
      <c r="C4694" t="s">
        <v>14183</v>
      </c>
      <c r="D4694" t="s">
        <v>8315</v>
      </c>
      <c r="E4694" t="s">
        <v>8316</v>
      </c>
      <c r="F4694" t="s">
        <v>8402</v>
      </c>
      <c r="G4694" s="11"/>
      <c r="H4694" s="11"/>
    </row>
    <row r="4695" spans="1:8" x14ac:dyDescent="0.2">
      <c r="A4695" t="str">
        <f t="shared" si="74"/>
        <v>RHQNPBeech Hill - Stroke Pathway &amp; Rehabilitation Centre (SPARC)</v>
      </c>
      <c r="B4695" t="s">
        <v>180</v>
      </c>
      <c r="C4695" t="s">
        <v>12303</v>
      </c>
      <c r="D4695" t="s">
        <v>1955</v>
      </c>
      <c r="E4695" t="s">
        <v>1956</v>
      </c>
      <c r="F4695" t="s">
        <v>12304</v>
      </c>
      <c r="G4695" s="11"/>
      <c r="H4695" s="11"/>
    </row>
    <row r="4696" spans="1:8" x14ac:dyDescent="0.2">
      <c r="A4696" t="str">
        <f t="shared" si="74"/>
        <v>RHQNGAcute Medical Unit</v>
      </c>
      <c r="B4696" t="s">
        <v>180</v>
      </c>
      <c r="C4696" t="s">
        <v>12303</v>
      </c>
      <c r="D4696" t="s">
        <v>1963</v>
      </c>
      <c r="E4696" t="s">
        <v>1090</v>
      </c>
      <c r="F4696" t="s">
        <v>9304</v>
      </c>
      <c r="G4696" s="11"/>
      <c r="H4696" s="11"/>
    </row>
    <row r="4697" spans="1:8" x14ac:dyDescent="0.2">
      <c r="A4697" t="str">
        <f t="shared" si="74"/>
        <v>RHQNGBrearley 1</v>
      </c>
      <c r="B4697" t="s">
        <v>180</v>
      </c>
      <c r="C4697" t="s">
        <v>12303</v>
      </c>
      <c r="D4697" t="s">
        <v>1963</v>
      </c>
      <c r="E4697" t="s">
        <v>1090</v>
      </c>
      <c r="F4697" t="s">
        <v>12305</v>
      </c>
      <c r="G4697" s="11"/>
      <c r="H4697" s="11"/>
    </row>
    <row r="4698" spans="1:8" x14ac:dyDescent="0.2">
      <c r="A4698" t="str">
        <f t="shared" si="74"/>
        <v>RHQNGBrearley 2</v>
      </c>
      <c r="B4698" t="s">
        <v>180</v>
      </c>
      <c r="C4698" t="s">
        <v>12303</v>
      </c>
      <c r="D4698" t="s">
        <v>1963</v>
      </c>
      <c r="E4698" t="s">
        <v>1090</v>
      </c>
      <c r="F4698" t="s">
        <v>12306</v>
      </c>
      <c r="G4698" s="11"/>
      <c r="H4698" s="11"/>
    </row>
    <row r="4699" spans="1:8" x14ac:dyDescent="0.2">
      <c r="A4699" t="str">
        <f t="shared" si="74"/>
        <v>RHQNGBrearley 3</v>
      </c>
      <c r="B4699" t="s">
        <v>180</v>
      </c>
      <c r="C4699" t="s">
        <v>12303</v>
      </c>
      <c r="D4699" t="s">
        <v>1963</v>
      </c>
      <c r="E4699" t="s">
        <v>1090</v>
      </c>
      <c r="F4699" t="s">
        <v>12307</v>
      </c>
      <c r="G4699" s="11"/>
      <c r="H4699" s="11"/>
    </row>
    <row r="4700" spans="1:8" x14ac:dyDescent="0.2">
      <c r="A4700" t="str">
        <f t="shared" si="74"/>
        <v>RHQNGBrearley 4</v>
      </c>
      <c r="B4700" t="s">
        <v>180</v>
      </c>
      <c r="C4700" t="s">
        <v>12303</v>
      </c>
      <c r="D4700" t="s">
        <v>1963</v>
      </c>
      <c r="E4700" t="s">
        <v>1090</v>
      </c>
      <c r="F4700" t="s">
        <v>12308</v>
      </c>
      <c r="G4700" s="11"/>
      <c r="H4700" s="12"/>
    </row>
    <row r="4701" spans="1:8" x14ac:dyDescent="0.2">
      <c r="A4701" t="str">
        <f t="shared" si="74"/>
        <v>RHQNGBrearley 5 (Huntsman 4)</v>
      </c>
      <c r="B4701" t="s">
        <v>180</v>
      </c>
      <c r="C4701" t="s">
        <v>12303</v>
      </c>
      <c r="D4701" t="s">
        <v>1963</v>
      </c>
      <c r="E4701" t="s">
        <v>1090</v>
      </c>
      <c r="F4701" t="s">
        <v>12309</v>
      </c>
      <c r="G4701" s="11"/>
      <c r="H4701" s="12"/>
    </row>
    <row r="4702" spans="1:8" x14ac:dyDescent="0.2">
      <c r="A4702" t="str">
        <f t="shared" si="74"/>
        <v>RHQNGBrearley 6</v>
      </c>
      <c r="B4702" t="s">
        <v>180</v>
      </c>
      <c r="C4702" t="s">
        <v>12303</v>
      </c>
      <c r="D4702" t="s">
        <v>1963</v>
      </c>
      <c r="E4702" t="s">
        <v>1090</v>
      </c>
      <c r="F4702" t="s">
        <v>12310</v>
      </c>
      <c r="G4702" s="11"/>
      <c r="H4702" s="11"/>
    </row>
    <row r="4703" spans="1:8" x14ac:dyDescent="0.2">
      <c r="A4703" t="str">
        <f t="shared" si="74"/>
        <v>RHQNGBrearley 7</v>
      </c>
      <c r="B4703" t="s">
        <v>180</v>
      </c>
      <c r="C4703" t="s">
        <v>12303</v>
      </c>
      <c r="D4703" t="s">
        <v>1963</v>
      </c>
      <c r="E4703" t="s">
        <v>1090</v>
      </c>
      <c r="F4703" t="s">
        <v>12311</v>
      </c>
      <c r="G4703" s="11"/>
      <c r="H4703" s="11"/>
    </row>
    <row r="4704" spans="1:8" x14ac:dyDescent="0.2">
      <c r="A4704" t="str">
        <f t="shared" si="74"/>
        <v>RHQNGBurns Unit</v>
      </c>
      <c r="B4704" t="s">
        <v>180</v>
      </c>
      <c r="C4704" t="s">
        <v>12303</v>
      </c>
      <c r="D4704" t="s">
        <v>1963</v>
      </c>
      <c r="E4704" t="s">
        <v>1090</v>
      </c>
      <c r="F4704" t="s">
        <v>9126</v>
      </c>
      <c r="G4704" s="11"/>
      <c r="H4704" s="11"/>
    </row>
    <row r="4705" spans="1:8" x14ac:dyDescent="0.2">
      <c r="A4705" t="str">
        <f t="shared" si="74"/>
        <v>RHQNGCardiac Intensive Care unit</v>
      </c>
      <c r="B4705" t="s">
        <v>180</v>
      </c>
      <c r="C4705" t="s">
        <v>12303</v>
      </c>
      <c r="D4705" t="s">
        <v>1963</v>
      </c>
      <c r="E4705" t="s">
        <v>1090</v>
      </c>
      <c r="F4705" t="s">
        <v>12312</v>
      </c>
      <c r="G4705" s="11"/>
      <c r="H4705" s="11"/>
    </row>
    <row r="4706" spans="1:8" x14ac:dyDescent="0.2">
      <c r="A4706" t="str">
        <f t="shared" si="74"/>
        <v>RHQNGCCU</v>
      </c>
      <c r="B4706" t="s">
        <v>180</v>
      </c>
      <c r="C4706" t="s">
        <v>12303</v>
      </c>
      <c r="D4706" t="s">
        <v>1963</v>
      </c>
      <c r="E4706" t="s">
        <v>1090</v>
      </c>
      <c r="F4706" t="s">
        <v>8471</v>
      </c>
      <c r="G4706" s="11"/>
      <c r="H4706" s="11"/>
    </row>
    <row r="4707" spans="1:8" x14ac:dyDescent="0.2">
      <c r="A4707" t="str">
        <f t="shared" si="74"/>
        <v>RHQNGChesterman 1</v>
      </c>
      <c r="B4707" t="s">
        <v>180</v>
      </c>
      <c r="C4707" t="s">
        <v>12303</v>
      </c>
      <c r="D4707" t="s">
        <v>1963</v>
      </c>
      <c r="E4707" t="s">
        <v>1090</v>
      </c>
      <c r="F4707" t="s">
        <v>12313</v>
      </c>
      <c r="G4707" s="11"/>
      <c r="H4707" s="11"/>
    </row>
    <row r="4708" spans="1:8" x14ac:dyDescent="0.2">
      <c r="A4708" t="str">
        <f t="shared" si="74"/>
        <v>RHQNGChesterman 3</v>
      </c>
      <c r="B4708" t="s">
        <v>180</v>
      </c>
      <c r="C4708" t="s">
        <v>12303</v>
      </c>
      <c r="D4708" t="s">
        <v>1963</v>
      </c>
      <c r="E4708" t="s">
        <v>1090</v>
      </c>
      <c r="F4708" t="s">
        <v>12314</v>
      </c>
      <c r="G4708" s="11"/>
      <c r="H4708" s="11"/>
    </row>
    <row r="4709" spans="1:8" x14ac:dyDescent="0.2">
      <c r="A4709" t="str">
        <f t="shared" si="74"/>
        <v>RHQNGChesterman 4</v>
      </c>
      <c r="B4709" t="s">
        <v>180</v>
      </c>
      <c r="C4709" t="s">
        <v>12303</v>
      </c>
      <c r="D4709" t="s">
        <v>1963</v>
      </c>
      <c r="E4709" t="s">
        <v>1090</v>
      </c>
      <c r="F4709" t="s">
        <v>12315</v>
      </c>
      <c r="G4709" s="11"/>
      <c r="H4709" s="11"/>
    </row>
    <row r="4710" spans="1:8" x14ac:dyDescent="0.2">
      <c r="A4710" t="str">
        <f t="shared" si="74"/>
        <v>RHQNGCystic Fibrosis</v>
      </c>
      <c r="B4710" t="s">
        <v>180</v>
      </c>
      <c r="C4710" t="s">
        <v>12303</v>
      </c>
      <c r="D4710" t="s">
        <v>1963</v>
      </c>
      <c r="E4710" t="s">
        <v>1090</v>
      </c>
      <c r="F4710" t="s">
        <v>12316</v>
      </c>
      <c r="G4710" s="11"/>
      <c r="H4710" s="11"/>
    </row>
    <row r="4711" spans="1:8" x14ac:dyDescent="0.2">
      <c r="A4711" t="str">
        <f t="shared" si="74"/>
        <v>RHQNGFirth 1 (Robert Hadfield 6)</v>
      </c>
      <c r="B4711" t="s">
        <v>180</v>
      </c>
      <c r="C4711" t="s">
        <v>12303</v>
      </c>
      <c r="D4711" t="s">
        <v>1963</v>
      </c>
      <c r="E4711" t="s">
        <v>1090</v>
      </c>
      <c r="F4711" t="s">
        <v>12317</v>
      </c>
      <c r="G4711" s="11"/>
      <c r="H4711" s="11"/>
    </row>
    <row r="4712" spans="1:8" x14ac:dyDescent="0.2">
      <c r="A4712" t="str">
        <f t="shared" si="74"/>
        <v>RHQNGFirth 2</v>
      </c>
      <c r="B4712" t="s">
        <v>180</v>
      </c>
      <c r="C4712" t="s">
        <v>12303</v>
      </c>
      <c r="D4712" t="s">
        <v>1963</v>
      </c>
      <c r="E4712" t="s">
        <v>1090</v>
      </c>
      <c r="F4712" t="s">
        <v>12318</v>
      </c>
      <c r="G4712" s="11"/>
      <c r="H4712" s="11"/>
    </row>
    <row r="4713" spans="1:8" x14ac:dyDescent="0.2">
      <c r="A4713" t="str">
        <f t="shared" si="74"/>
        <v>RHQNGFirth 3</v>
      </c>
      <c r="B4713" t="s">
        <v>180</v>
      </c>
      <c r="C4713" t="s">
        <v>12303</v>
      </c>
      <c r="D4713" t="s">
        <v>1963</v>
      </c>
      <c r="E4713" t="s">
        <v>1090</v>
      </c>
      <c r="F4713" t="s">
        <v>12319</v>
      </c>
      <c r="G4713" s="11"/>
      <c r="H4713" s="11"/>
    </row>
    <row r="4714" spans="1:8" x14ac:dyDescent="0.2">
      <c r="A4714" t="str">
        <f t="shared" si="74"/>
        <v>RHQNGFirth 4</v>
      </c>
      <c r="B4714" t="s">
        <v>180</v>
      </c>
      <c r="C4714" t="s">
        <v>12303</v>
      </c>
      <c r="D4714" t="s">
        <v>1963</v>
      </c>
      <c r="E4714" t="s">
        <v>1090</v>
      </c>
      <c r="F4714" t="s">
        <v>12320</v>
      </c>
      <c r="G4714" s="11"/>
      <c r="H4714" s="11"/>
    </row>
    <row r="4715" spans="1:8" x14ac:dyDescent="0.2">
      <c r="A4715" t="str">
        <f t="shared" si="74"/>
        <v>RHQNGFirth 7</v>
      </c>
      <c r="B4715" t="s">
        <v>180</v>
      </c>
      <c r="C4715" t="s">
        <v>12303</v>
      </c>
      <c r="D4715" t="s">
        <v>1963</v>
      </c>
      <c r="E4715" t="s">
        <v>1090</v>
      </c>
      <c r="F4715" t="s">
        <v>12321</v>
      </c>
      <c r="G4715" s="11"/>
      <c r="H4715" s="11"/>
    </row>
    <row r="4716" spans="1:8" x14ac:dyDescent="0.2">
      <c r="A4716" t="str">
        <f t="shared" si="74"/>
        <v>RHQNGFirth 8</v>
      </c>
      <c r="B4716" t="s">
        <v>180</v>
      </c>
      <c r="C4716" t="s">
        <v>12303</v>
      </c>
      <c r="D4716" t="s">
        <v>1963</v>
      </c>
      <c r="E4716" t="s">
        <v>1090</v>
      </c>
      <c r="F4716" t="s">
        <v>12322</v>
      </c>
      <c r="G4716" s="11"/>
      <c r="H4716" s="11"/>
    </row>
    <row r="4717" spans="1:8" x14ac:dyDescent="0.2">
      <c r="A4717" t="str">
        <f t="shared" si="74"/>
        <v>RHQNGFirth 9</v>
      </c>
      <c r="B4717" t="s">
        <v>180</v>
      </c>
      <c r="C4717" t="s">
        <v>12303</v>
      </c>
      <c r="D4717" t="s">
        <v>1963</v>
      </c>
      <c r="E4717" t="s">
        <v>1090</v>
      </c>
      <c r="F4717" t="s">
        <v>12323</v>
      </c>
      <c r="G4717" s="11" t="s">
        <v>10946</v>
      </c>
      <c r="H4717" s="11">
        <v>43733</v>
      </c>
    </row>
    <row r="4718" spans="1:8" x14ac:dyDescent="0.2">
      <c r="A4718" t="str">
        <f t="shared" si="74"/>
        <v>RHQNGFrailty Unit - Huntsman 1</v>
      </c>
      <c r="B4718" t="s">
        <v>180</v>
      </c>
      <c r="C4718" t="s">
        <v>12303</v>
      </c>
      <c r="D4718" t="s">
        <v>1963</v>
      </c>
      <c r="E4718" t="s">
        <v>1090</v>
      </c>
      <c r="F4718" t="s">
        <v>12324</v>
      </c>
      <c r="G4718" s="11"/>
      <c r="H4718" s="11"/>
    </row>
    <row r="4719" spans="1:8" x14ac:dyDescent="0.2">
      <c r="A4719" t="str">
        <f t="shared" si="74"/>
        <v>RHQNGGeneral Intensive Care Unit</v>
      </c>
      <c r="B4719" t="s">
        <v>180</v>
      </c>
      <c r="C4719" t="s">
        <v>12303</v>
      </c>
      <c r="D4719" t="s">
        <v>1963</v>
      </c>
      <c r="E4719" t="s">
        <v>1090</v>
      </c>
      <c r="F4719" t="s">
        <v>12325</v>
      </c>
      <c r="G4719" s="11"/>
      <c r="H4719" s="11"/>
    </row>
    <row r="4720" spans="1:8" x14ac:dyDescent="0.2">
      <c r="A4720" t="str">
        <f t="shared" ref="A4720:A4783" si="75">CONCATENATE(D4720,F4720)</f>
        <v>RHQNGHigh Dependency Unit</v>
      </c>
      <c r="B4720" t="s">
        <v>180</v>
      </c>
      <c r="C4720" t="s">
        <v>12303</v>
      </c>
      <c r="D4720" t="s">
        <v>1963</v>
      </c>
      <c r="E4720" t="s">
        <v>1090</v>
      </c>
      <c r="F4720" t="s">
        <v>12326</v>
      </c>
      <c r="G4720" s="11"/>
      <c r="H4720" s="11"/>
    </row>
    <row r="4721" spans="1:8" x14ac:dyDescent="0.2">
      <c r="A4721" t="str">
        <f t="shared" si="75"/>
        <v>RHQNGHuntsman 2 (RH 2)</v>
      </c>
      <c r="B4721" t="s">
        <v>180</v>
      </c>
      <c r="C4721" t="s">
        <v>12303</v>
      </c>
      <c r="D4721" t="s">
        <v>1963</v>
      </c>
      <c r="E4721" t="s">
        <v>1090</v>
      </c>
      <c r="F4721" t="s">
        <v>12327</v>
      </c>
      <c r="G4721" s="11" t="s">
        <v>14827</v>
      </c>
      <c r="H4721" s="11"/>
    </row>
    <row r="4722" spans="1:8" x14ac:dyDescent="0.2">
      <c r="A4722" t="str">
        <f t="shared" si="75"/>
        <v>RHQNGHuntsman 4 (RH 1 / 3)</v>
      </c>
      <c r="B4722" t="s">
        <v>180</v>
      </c>
      <c r="C4722" t="s">
        <v>12303</v>
      </c>
      <c r="D4722" t="s">
        <v>1963</v>
      </c>
      <c r="E4722" t="s">
        <v>1090</v>
      </c>
      <c r="F4722" t="s">
        <v>12328</v>
      </c>
      <c r="G4722" s="11"/>
      <c r="H4722" s="11"/>
    </row>
    <row r="4723" spans="1:8" x14ac:dyDescent="0.2">
      <c r="A4723" t="str">
        <f t="shared" si="75"/>
        <v>RHQNGHuntsman 5 (RH 4)</v>
      </c>
      <c r="B4723" t="s">
        <v>180</v>
      </c>
      <c r="C4723" t="s">
        <v>12303</v>
      </c>
      <c r="D4723" t="s">
        <v>1963</v>
      </c>
      <c r="E4723" t="s">
        <v>1090</v>
      </c>
      <c r="F4723" t="s">
        <v>12329</v>
      </c>
      <c r="G4723" s="11" t="s">
        <v>14827</v>
      </c>
      <c r="H4723" s="11"/>
    </row>
    <row r="4724" spans="1:8" x14ac:dyDescent="0.2">
      <c r="A4724" t="str">
        <f t="shared" si="75"/>
        <v>RHQNGHuntsman 6</v>
      </c>
      <c r="B4724" t="s">
        <v>180</v>
      </c>
      <c r="C4724" t="s">
        <v>12303</v>
      </c>
      <c r="D4724" t="s">
        <v>1963</v>
      </c>
      <c r="E4724" t="s">
        <v>1090</v>
      </c>
      <c r="F4724" t="s">
        <v>12330</v>
      </c>
      <c r="G4724" s="11"/>
      <c r="H4724" s="11"/>
    </row>
    <row r="4725" spans="1:8" x14ac:dyDescent="0.2">
      <c r="A4725" t="str">
        <f t="shared" si="75"/>
        <v>RHQNGHuntsman 7</v>
      </c>
      <c r="B4725" t="s">
        <v>180</v>
      </c>
      <c r="C4725" t="s">
        <v>12303</v>
      </c>
      <c r="D4725" t="s">
        <v>1963</v>
      </c>
      <c r="E4725" t="s">
        <v>1090</v>
      </c>
      <c r="F4725" t="s">
        <v>12331</v>
      </c>
      <c r="G4725" s="11"/>
      <c r="H4725" s="11"/>
    </row>
    <row r="4726" spans="1:8" x14ac:dyDescent="0.2">
      <c r="A4726" t="str">
        <f t="shared" si="75"/>
        <v>RHQNGMacmillan Palliative Care Unit</v>
      </c>
      <c r="B4726" t="s">
        <v>180</v>
      </c>
      <c r="C4726" t="s">
        <v>12303</v>
      </c>
      <c r="D4726" t="s">
        <v>1963</v>
      </c>
      <c r="E4726" t="s">
        <v>1090</v>
      </c>
      <c r="F4726" t="s">
        <v>12332</v>
      </c>
      <c r="G4726" s="11"/>
      <c r="H4726" s="11"/>
    </row>
    <row r="4727" spans="1:8" x14ac:dyDescent="0.2">
      <c r="A4727" t="str">
        <f t="shared" si="75"/>
        <v>RHQNGOsborn 1</v>
      </c>
      <c r="B4727" t="s">
        <v>180</v>
      </c>
      <c r="C4727" t="s">
        <v>12303</v>
      </c>
      <c r="D4727" t="s">
        <v>1963</v>
      </c>
      <c r="E4727" t="s">
        <v>1090</v>
      </c>
      <c r="F4727" t="s">
        <v>12333</v>
      </c>
      <c r="G4727" s="11"/>
      <c r="H4727" s="11"/>
    </row>
    <row r="4728" spans="1:8" x14ac:dyDescent="0.2">
      <c r="A4728" t="str">
        <f t="shared" si="75"/>
        <v>RHQNGOsborn 2</v>
      </c>
      <c r="B4728" t="s">
        <v>180</v>
      </c>
      <c r="C4728" t="s">
        <v>12303</v>
      </c>
      <c r="D4728" t="s">
        <v>1963</v>
      </c>
      <c r="E4728" t="s">
        <v>1090</v>
      </c>
      <c r="F4728" t="s">
        <v>12334</v>
      </c>
      <c r="G4728" s="11" t="s">
        <v>14827</v>
      </c>
      <c r="H4728" s="11"/>
    </row>
    <row r="4729" spans="1:8" x14ac:dyDescent="0.2">
      <c r="A4729" t="str">
        <f t="shared" si="75"/>
        <v>RHQNGOsborn 3</v>
      </c>
      <c r="B4729" t="s">
        <v>180</v>
      </c>
      <c r="C4729" t="s">
        <v>12303</v>
      </c>
      <c r="D4729" t="s">
        <v>1963</v>
      </c>
      <c r="E4729" t="s">
        <v>1090</v>
      </c>
      <c r="F4729" t="s">
        <v>12335</v>
      </c>
      <c r="G4729" s="11"/>
      <c r="H4729" s="11"/>
    </row>
    <row r="4730" spans="1:8" x14ac:dyDescent="0.2">
      <c r="A4730" t="str">
        <f t="shared" si="75"/>
        <v>RHQNGOsborn 4</v>
      </c>
      <c r="B4730" t="s">
        <v>180</v>
      </c>
      <c r="C4730" t="s">
        <v>12303</v>
      </c>
      <c r="D4730" t="s">
        <v>1963</v>
      </c>
      <c r="E4730" t="s">
        <v>1090</v>
      </c>
      <c r="F4730" t="s">
        <v>12336</v>
      </c>
      <c r="G4730" s="11"/>
      <c r="H4730" s="11"/>
    </row>
    <row r="4731" spans="1:8" x14ac:dyDescent="0.2">
      <c r="A4731" t="str">
        <f t="shared" si="75"/>
        <v>RHQNGProgressive Care Unit - Cardiac</v>
      </c>
      <c r="B4731" t="s">
        <v>180</v>
      </c>
      <c r="C4731" t="s">
        <v>12303</v>
      </c>
      <c r="D4731" t="s">
        <v>1963</v>
      </c>
      <c r="E4731" t="s">
        <v>1090</v>
      </c>
      <c r="F4731" t="s">
        <v>12337</v>
      </c>
      <c r="G4731" s="11"/>
      <c r="H4731" s="11"/>
    </row>
    <row r="4732" spans="1:8" x14ac:dyDescent="0.2">
      <c r="A4732" t="str">
        <f t="shared" si="75"/>
        <v>RHQNGRenal Unit E Floor</v>
      </c>
      <c r="B4732" t="s">
        <v>180</v>
      </c>
      <c r="C4732" t="s">
        <v>12303</v>
      </c>
      <c r="D4732" t="s">
        <v>1963</v>
      </c>
      <c r="E4732" t="s">
        <v>1090</v>
      </c>
      <c r="F4732" t="s">
        <v>12338</v>
      </c>
      <c r="G4732" s="11"/>
      <c r="H4732" s="11"/>
    </row>
    <row r="4733" spans="1:8" x14ac:dyDescent="0.2">
      <c r="A4733" t="str">
        <f t="shared" si="75"/>
        <v>RHQNGRenal Unit F Floor</v>
      </c>
      <c r="B4733" t="s">
        <v>180</v>
      </c>
      <c r="C4733" t="s">
        <v>12303</v>
      </c>
      <c r="D4733" t="s">
        <v>1963</v>
      </c>
      <c r="E4733" t="s">
        <v>1090</v>
      </c>
      <c r="F4733" t="s">
        <v>12339</v>
      </c>
      <c r="G4733" s="11"/>
      <c r="H4733" s="11"/>
    </row>
    <row r="4734" spans="1:8" x14ac:dyDescent="0.2">
      <c r="A4734" t="str">
        <f t="shared" si="75"/>
        <v>RHQNGSAC</v>
      </c>
      <c r="B4734" t="s">
        <v>180</v>
      </c>
      <c r="C4734" t="s">
        <v>12303</v>
      </c>
      <c r="D4734" t="s">
        <v>1963</v>
      </c>
      <c r="E4734" t="s">
        <v>1090</v>
      </c>
      <c r="F4734" t="s">
        <v>12340</v>
      </c>
      <c r="G4734" s="11"/>
      <c r="H4734" s="11"/>
    </row>
    <row r="4735" spans="1:8" x14ac:dyDescent="0.2">
      <c r="A4735" t="str">
        <f t="shared" si="75"/>
        <v>RHQNGTAU (Huntsman 3)</v>
      </c>
      <c r="B4735" t="s">
        <v>180</v>
      </c>
      <c r="C4735" t="s">
        <v>12303</v>
      </c>
      <c r="D4735" t="s">
        <v>1963</v>
      </c>
      <c r="E4735" t="s">
        <v>1090</v>
      </c>
      <c r="F4735" t="s">
        <v>12341</v>
      </c>
      <c r="G4735" s="11"/>
      <c r="H4735" s="11"/>
    </row>
    <row r="4736" spans="1:8" x14ac:dyDescent="0.2">
      <c r="A4736" t="str">
        <f t="shared" si="75"/>
        <v>RHQNGVickers 4</v>
      </c>
      <c r="B4736" t="s">
        <v>180</v>
      </c>
      <c r="C4736" t="s">
        <v>12303</v>
      </c>
      <c r="D4736" t="s">
        <v>1963</v>
      </c>
      <c r="E4736" t="s">
        <v>1090</v>
      </c>
      <c r="F4736" t="s">
        <v>12342</v>
      </c>
      <c r="G4736" s="11"/>
      <c r="H4736" s="12"/>
    </row>
    <row r="4737" spans="1:8" x14ac:dyDescent="0.2">
      <c r="A4737" t="str">
        <f t="shared" si="75"/>
        <v>RHQHHCritical Care (RHH)</v>
      </c>
      <c r="B4737" t="s">
        <v>180</v>
      </c>
      <c r="C4737" t="s">
        <v>12303</v>
      </c>
      <c r="D4737" t="s">
        <v>1965</v>
      </c>
      <c r="E4737" t="s">
        <v>1966</v>
      </c>
      <c r="F4737" t="s">
        <v>12343</v>
      </c>
      <c r="G4737" s="11" t="s">
        <v>10946</v>
      </c>
      <c r="H4737" s="11">
        <v>43733</v>
      </c>
    </row>
    <row r="4738" spans="1:8" x14ac:dyDescent="0.2">
      <c r="A4738" t="str">
        <f t="shared" si="75"/>
        <v>RHQHHG2 (H2)</v>
      </c>
      <c r="B4738" t="s">
        <v>180</v>
      </c>
      <c r="C4738" t="s">
        <v>12303</v>
      </c>
      <c r="D4738" t="s">
        <v>1965</v>
      </c>
      <c r="E4738" t="s">
        <v>1966</v>
      </c>
      <c r="F4738" t="s">
        <v>12344</v>
      </c>
      <c r="G4738" s="11" t="s">
        <v>10946</v>
      </c>
      <c r="H4738" s="11">
        <v>43733</v>
      </c>
    </row>
    <row r="4739" spans="1:8" x14ac:dyDescent="0.2">
      <c r="A4739" t="str">
        <f t="shared" si="75"/>
        <v>RHQHHLabour Ward</v>
      </c>
      <c r="B4739" t="s">
        <v>180</v>
      </c>
      <c r="C4739" t="s">
        <v>12303</v>
      </c>
      <c r="D4739" t="s">
        <v>1965</v>
      </c>
      <c r="E4739" t="s">
        <v>1966</v>
      </c>
      <c r="F4739" t="s">
        <v>8829</v>
      </c>
      <c r="G4739" s="11"/>
      <c r="H4739" s="11"/>
    </row>
    <row r="4740" spans="1:8" x14ac:dyDescent="0.2">
      <c r="A4740" t="str">
        <f t="shared" si="75"/>
        <v>RHQHHNeonatal Intensive Care</v>
      </c>
      <c r="B4740" t="s">
        <v>180</v>
      </c>
      <c r="C4740" t="s">
        <v>12303</v>
      </c>
      <c r="D4740" t="s">
        <v>1965</v>
      </c>
      <c r="E4740" t="s">
        <v>1966</v>
      </c>
      <c r="F4740" t="s">
        <v>12345</v>
      </c>
      <c r="G4740" s="11"/>
      <c r="H4740" s="11"/>
    </row>
    <row r="4741" spans="1:8" x14ac:dyDescent="0.2">
      <c r="A4741" t="str">
        <f t="shared" si="75"/>
        <v>RHQHHNeuro Critical Care - K Floor</v>
      </c>
      <c r="B4741" t="s">
        <v>180</v>
      </c>
      <c r="C4741" t="s">
        <v>12303</v>
      </c>
      <c r="D4741" t="s">
        <v>1965</v>
      </c>
      <c r="E4741" t="s">
        <v>1966</v>
      </c>
      <c r="F4741" t="s">
        <v>12346</v>
      </c>
      <c r="G4741" s="11"/>
      <c r="H4741" s="11"/>
    </row>
    <row r="4742" spans="1:8" x14ac:dyDescent="0.2">
      <c r="A4742" t="str">
        <f t="shared" si="75"/>
        <v>RHQHHNorfolk Ward</v>
      </c>
      <c r="B4742" t="s">
        <v>180</v>
      </c>
      <c r="C4742" t="s">
        <v>12303</v>
      </c>
      <c r="D4742" t="s">
        <v>1965</v>
      </c>
      <c r="E4742" t="s">
        <v>1966</v>
      </c>
      <c r="F4742" t="s">
        <v>12347</v>
      </c>
      <c r="G4742" s="11"/>
      <c r="H4742" s="12"/>
    </row>
    <row r="4743" spans="1:8" x14ac:dyDescent="0.2">
      <c r="A4743" t="str">
        <f t="shared" si="75"/>
        <v>RHQHHPulmonary Vascular Disease - M2</v>
      </c>
      <c r="B4743" t="s">
        <v>180</v>
      </c>
      <c r="C4743" t="s">
        <v>12303</v>
      </c>
      <c r="D4743" t="s">
        <v>1965</v>
      </c>
      <c r="E4743" t="s">
        <v>1966</v>
      </c>
      <c r="F4743" t="s">
        <v>12348</v>
      </c>
      <c r="G4743" s="11"/>
      <c r="H4743" s="12"/>
    </row>
    <row r="4744" spans="1:8" x14ac:dyDescent="0.2">
      <c r="A4744" t="str">
        <f t="shared" si="75"/>
        <v>RHQHHQ1 RHH (Brearley 5 NGH)</v>
      </c>
      <c r="B4744" t="s">
        <v>180</v>
      </c>
      <c r="C4744" t="s">
        <v>12303</v>
      </c>
      <c r="D4744" t="s">
        <v>1965</v>
      </c>
      <c r="E4744" t="s">
        <v>1966</v>
      </c>
      <c r="F4744" t="s">
        <v>12349</v>
      </c>
      <c r="G4744" s="11"/>
      <c r="H4744" s="12"/>
    </row>
    <row r="4745" spans="1:8" x14ac:dyDescent="0.2">
      <c r="A4745" t="str">
        <f t="shared" si="75"/>
        <v>RHQHHRivelin Ward</v>
      </c>
      <c r="B4745" t="s">
        <v>180</v>
      </c>
      <c r="C4745" t="s">
        <v>12303</v>
      </c>
      <c r="D4745" t="s">
        <v>1965</v>
      </c>
      <c r="E4745" t="s">
        <v>1966</v>
      </c>
      <c r="F4745" t="s">
        <v>12350</v>
      </c>
      <c r="G4745" s="11"/>
      <c r="H4745" s="11"/>
    </row>
    <row r="4746" spans="1:8" x14ac:dyDescent="0.2">
      <c r="A4746" t="str">
        <f t="shared" si="75"/>
        <v>RHQHHWard F1 (H2)</v>
      </c>
      <c r="B4746" t="s">
        <v>180</v>
      </c>
      <c r="C4746" t="s">
        <v>12303</v>
      </c>
      <c r="D4746" t="s">
        <v>1965</v>
      </c>
      <c r="E4746" t="s">
        <v>1966</v>
      </c>
      <c r="F4746" t="s">
        <v>12351</v>
      </c>
      <c r="G4746" s="11"/>
      <c r="H4746" s="11"/>
    </row>
    <row r="4747" spans="1:8" x14ac:dyDescent="0.2">
      <c r="A4747" t="str">
        <f t="shared" si="75"/>
        <v>RHQHHWard F2</v>
      </c>
      <c r="B4747" t="s">
        <v>180</v>
      </c>
      <c r="C4747" t="s">
        <v>12303</v>
      </c>
      <c r="D4747" t="s">
        <v>1965</v>
      </c>
      <c r="E4747" t="s">
        <v>1966</v>
      </c>
      <c r="F4747" t="s">
        <v>12352</v>
      </c>
      <c r="G4747" s="11"/>
      <c r="H4747" s="11"/>
    </row>
    <row r="4748" spans="1:8" x14ac:dyDescent="0.2">
      <c r="A4748" t="str">
        <f t="shared" si="75"/>
        <v>RHQHHWard G1 Inpatients</v>
      </c>
      <c r="B4748" t="s">
        <v>180</v>
      </c>
      <c r="C4748" t="s">
        <v>12303</v>
      </c>
      <c r="D4748" t="s">
        <v>1965</v>
      </c>
      <c r="E4748" t="s">
        <v>1966</v>
      </c>
      <c r="F4748" t="s">
        <v>12353</v>
      </c>
      <c r="G4748" s="11"/>
      <c r="H4748" s="11"/>
    </row>
    <row r="4749" spans="1:8" x14ac:dyDescent="0.2">
      <c r="A4749" t="str">
        <f t="shared" si="75"/>
        <v>RHQHHWard H2</v>
      </c>
      <c r="B4749" t="s">
        <v>180</v>
      </c>
      <c r="C4749" t="s">
        <v>12303</v>
      </c>
      <c r="D4749" t="s">
        <v>1965</v>
      </c>
      <c r="E4749" t="s">
        <v>1966</v>
      </c>
      <c r="F4749" t="s">
        <v>12354</v>
      </c>
      <c r="G4749" s="11"/>
      <c r="H4749" s="11"/>
    </row>
    <row r="4750" spans="1:8" x14ac:dyDescent="0.2">
      <c r="A4750" t="str">
        <f t="shared" si="75"/>
        <v>RHQHHWard I1</v>
      </c>
      <c r="B4750" t="s">
        <v>180</v>
      </c>
      <c r="C4750" t="s">
        <v>12303</v>
      </c>
      <c r="D4750" t="s">
        <v>1965</v>
      </c>
      <c r="E4750" t="s">
        <v>1966</v>
      </c>
      <c r="F4750" t="s">
        <v>12355</v>
      </c>
      <c r="G4750" s="11"/>
      <c r="H4750" s="11"/>
    </row>
    <row r="4751" spans="1:8" x14ac:dyDescent="0.2">
      <c r="A4751" t="str">
        <f t="shared" si="75"/>
        <v>RHQHHWard L1</v>
      </c>
      <c r="B4751" t="s">
        <v>180</v>
      </c>
      <c r="C4751" t="s">
        <v>12303</v>
      </c>
      <c r="D4751" t="s">
        <v>1965</v>
      </c>
      <c r="E4751" t="s">
        <v>1966</v>
      </c>
      <c r="F4751" t="s">
        <v>12356</v>
      </c>
      <c r="G4751" s="11"/>
      <c r="H4751" s="11"/>
    </row>
    <row r="4752" spans="1:8" x14ac:dyDescent="0.2">
      <c r="A4752" t="str">
        <f t="shared" si="75"/>
        <v>RHQHHWard N2</v>
      </c>
      <c r="B4752" t="s">
        <v>180</v>
      </c>
      <c r="C4752" t="s">
        <v>12303</v>
      </c>
      <c r="D4752" t="s">
        <v>1965</v>
      </c>
      <c r="E4752" t="s">
        <v>1966</v>
      </c>
      <c r="F4752" t="s">
        <v>12357</v>
      </c>
      <c r="G4752" s="11"/>
      <c r="H4752" s="11"/>
    </row>
    <row r="4753" spans="1:8" x14ac:dyDescent="0.2">
      <c r="A4753" t="str">
        <f t="shared" si="75"/>
        <v>RHQHHWard O1</v>
      </c>
      <c r="B4753" t="s">
        <v>180</v>
      </c>
      <c r="C4753" t="s">
        <v>12303</v>
      </c>
      <c r="D4753" t="s">
        <v>1965</v>
      </c>
      <c r="E4753" t="s">
        <v>1966</v>
      </c>
      <c r="F4753" t="s">
        <v>12358</v>
      </c>
      <c r="G4753" s="11"/>
      <c r="H4753" s="11"/>
    </row>
    <row r="4754" spans="1:8" x14ac:dyDescent="0.2">
      <c r="A4754" t="str">
        <f t="shared" si="75"/>
        <v>RHQHHWard P2 (F1)</v>
      </c>
      <c r="B4754" t="s">
        <v>180</v>
      </c>
      <c r="C4754" t="s">
        <v>12303</v>
      </c>
      <c r="D4754" t="s">
        <v>1965</v>
      </c>
      <c r="E4754" t="s">
        <v>1966</v>
      </c>
      <c r="F4754" t="s">
        <v>12359</v>
      </c>
      <c r="G4754" s="11"/>
      <c r="H4754" s="12"/>
    </row>
    <row r="4755" spans="1:8" x14ac:dyDescent="0.2">
      <c r="A4755" t="str">
        <f t="shared" si="75"/>
        <v>RHQHHWard P3/4</v>
      </c>
      <c r="B4755" t="s">
        <v>180</v>
      </c>
      <c r="C4755" t="s">
        <v>12303</v>
      </c>
      <c r="D4755" t="s">
        <v>1965</v>
      </c>
      <c r="E4755" t="s">
        <v>1966</v>
      </c>
      <c r="F4755" t="s">
        <v>12360</v>
      </c>
      <c r="G4755" s="11"/>
      <c r="H4755" s="11"/>
    </row>
    <row r="4756" spans="1:8" x14ac:dyDescent="0.2">
      <c r="A4756" t="str">
        <f t="shared" si="75"/>
        <v>RHQHHWard Q2</v>
      </c>
      <c r="B4756" t="s">
        <v>180</v>
      </c>
      <c r="C4756" t="s">
        <v>12303</v>
      </c>
      <c r="D4756" t="s">
        <v>1965</v>
      </c>
      <c r="E4756" t="s">
        <v>1966</v>
      </c>
      <c r="F4756" t="s">
        <v>12361</v>
      </c>
      <c r="G4756" s="11"/>
      <c r="H4756" s="11"/>
    </row>
    <row r="4757" spans="1:8" x14ac:dyDescent="0.2">
      <c r="A4757" t="str">
        <f t="shared" si="75"/>
        <v>RHQHHWards E1/E2</v>
      </c>
      <c r="B4757" t="s">
        <v>180</v>
      </c>
      <c r="C4757" t="s">
        <v>12303</v>
      </c>
      <c r="D4757" t="s">
        <v>1965</v>
      </c>
      <c r="E4757" t="s">
        <v>1966</v>
      </c>
      <c r="F4757" t="s">
        <v>12362</v>
      </c>
      <c r="G4757" s="11"/>
      <c r="H4757" s="11"/>
    </row>
    <row r="4758" spans="1:8" x14ac:dyDescent="0.2">
      <c r="A4758" t="str">
        <f t="shared" si="75"/>
        <v>RHQHHWhirlow Ward</v>
      </c>
      <c r="B4758" t="s">
        <v>180</v>
      </c>
      <c r="C4758" t="s">
        <v>12303</v>
      </c>
      <c r="D4758" t="s">
        <v>1965</v>
      </c>
      <c r="E4758" t="s">
        <v>1966</v>
      </c>
      <c r="F4758" t="s">
        <v>12363</v>
      </c>
      <c r="G4758" s="11"/>
      <c r="H4758" s="12"/>
    </row>
    <row r="4759" spans="1:8" x14ac:dyDescent="0.2">
      <c r="A4759" t="str">
        <f t="shared" si="75"/>
        <v>RHQWPWard 2</v>
      </c>
      <c r="B4759" t="s">
        <v>180</v>
      </c>
      <c r="C4759" t="s">
        <v>12303</v>
      </c>
      <c r="D4759" t="s">
        <v>1967</v>
      </c>
      <c r="E4759" t="s">
        <v>1968</v>
      </c>
      <c r="F4759" t="s">
        <v>8746</v>
      </c>
      <c r="G4759" s="11"/>
      <c r="H4759" s="11"/>
    </row>
    <row r="4760" spans="1:8" x14ac:dyDescent="0.2">
      <c r="A4760" t="str">
        <f t="shared" si="75"/>
        <v>RHQWPWard 3 +Teenage Cancer Unit</v>
      </c>
      <c r="B4760" t="s">
        <v>180</v>
      </c>
      <c r="C4760" t="s">
        <v>12303</v>
      </c>
      <c r="D4760" t="s">
        <v>1967</v>
      </c>
      <c r="E4760" t="s">
        <v>1968</v>
      </c>
      <c r="F4760" t="s">
        <v>12364</v>
      </c>
      <c r="G4760" s="11"/>
      <c r="H4760" s="11"/>
    </row>
    <row r="4761" spans="1:8" x14ac:dyDescent="0.2">
      <c r="A4761" t="str">
        <f t="shared" si="75"/>
        <v>RK5BCCCU</v>
      </c>
      <c r="B4761" t="s">
        <v>181</v>
      </c>
      <c r="C4761" t="s">
        <v>12365</v>
      </c>
      <c r="D4761" t="s">
        <v>2217</v>
      </c>
      <c r="E4761" t="s">
        <v>2218</v>
      </c>
      <c r="F4761" t="s">
        <v>8471</v>
      </c>
      <c r="G4761" s="11"/>
      <c r="H4761" s="11"/>
    </row>
    <row r="4762" spans="1:8" x14ac:dyDescent="0.2">
      <c r="A4762" t="str">
        <f t="shared" si="75"/>
        <v>RK5BCEAU
(Emergency Assessment Department)</v>
      </c>
      <c r="B4762" t="s">
        <v>181</v>
      </c>
      <c r="C4762" t="s">
        <v>12365</v>
      </c>
      <c r="D4762" t="s">
        <v>2217</v>
      </c>
      <c r="E4762" t="s">
        <v>2218</v>
      </c>
      <c r="F4762" t="s">
        <v>12366</v>
      </c>
      <c r="G4762" s="11"/>
      <c r="H4762" s="11"/>
    </row>
    <row r="4763" spans="1:8" x14ac:dyDescent="0.2">
      <c r="A4763" t="str">
        <f t="shared" si="75"/>
        <v>RK5BCMaternity Inpatients</v>
      </c>
      <c r="B4763" t="s">
        <v>181</v>
      </c>
      <c r="C4763" t="s">
        <v>12365</v>
      </c>
      <c r="D4763" t="s">
        <v>2217</v>
      </c>
      <c r="E4763" t="s">
        <v>2218</v>
      </c>
      <c r="F4763" t="s">
        <v>11496</v>
      </c>
      <c r="G4763" s="11"/>
      <c r="H4763" s="11"/>
    </row>
    <row r="4764" spans="1:8" x14ac:dyDescent="0.2">
      <c r="A4764" t="str">
        <f t="shared" si="75"/>
        <v>RK5BCNICU</v>
      </c>
      <c r="B4764" t="s">
        <v>181</v>
      </c>
      <c r="C4764" t="s">
        <v>12365</v>
      </c>
      <c r="D4764" t="s">
        <v>2217</v>
      </c>
      <c r="E4764" t="s">
        <v>2218</v>
      </c>
      <c r="F4764" t="s">
        <v>8404</v>
      </c>
      <c r="G4764" s="11"/>
      <c r="H4764" s="11"/>
    </row>
    <row r="4765" spans="1:8" x14ac:dyDescent="0.2">
      <c r="A4765" t="str">
        <f t="shared" si="75"/>
        <v>RK5BCOvernight Day Case</v>
      </c>
      <c r="B4765" t="s">
        <v>181</v>
      </c>
      <c r="C4765" t="s">
        <v>12365</v>
      </c>
      <c r="D4765" t="s">
        <v>2217</v>
      </c>
      <c r="E4765" t="s">
        <v>2218</v>
      </c>
      <c r="F4765" t="s">
        <v>12367</v>
      </c>
      <c r="G4765" s="11"/>
      <c r="H4765" s="11"/>
    </row>
    <row r="4766" spans="1:8" x14ac:dyDescent="0.2">
      <c r="A4766" t="str">
        <f t="shared" si="75"/>
        <v>RK5BCPaediatric High Dependency Unit</v>
      </c>
      <c r="B4766" t="s">
        <v>181</v>
      </c>
      <c r="C4766" t="s">
        <v>12365</v>
      </c>
      <c r="D4766" t="s">
        <v>2217</v>
      </c>
      <c r="E4766" t="s">
        <v>2218</v>
      </c>
      <c r="F4766" t="s">
        <v>14829</v>
      </c>
      <c r="G4766" s="11"/>
      <c r="H4766" s="11"/>
    </row>
    <row r="4767" spans="1:8" x14ac:dyDescent="0.2">
      <c r="A4767" t="str">
        <f t="shared" si="75"/>
        <v>RK5BCSAU/Ward 11</v>
      </c>
      <c r="B4767" t="s">
        <v>181</v>
      </c>
      <c r="C4767" t="s">
        <v>12365</v>
      </c>
      <c r="D4767" t="s">
        <v>2217</v>
      </c>
      <c r="E4767" t="s">
        <v>2218</v>
      </c>
      <c r="F4767" t="s">
        <v>12368</v>
      </c>
      <c r="G4767" s="11"/>
      <c r="H4767" s="12"/>
    </row>
    <row r="4768" spans="1:8" x14ac:dyDescent="0.2">
      <c r="A4768" t="str">
        <f t="shared" si="75"/>
        <v>RK5BCSherwood Birthing Unit</v>
      </c>
      <c r="B4768" t="s">
        <v>181</v>
      </c>
      <c r="C4768" t="s">
        <v>12365</v>
      </c>
      <c r="D4768" t="s">
        <v>2217</v>
      </c>
      <c r="E4768" t="s">
        <v>2218</v>
      </c>
      <c r="F4768" t="s">
        <v>14826</v>
      </c>
      <c r="G4768" s="11"/>
      <c r="H4768" s="12"/>
    </row>
    <row r="4769" spans="1:8" x14ac:dyDescent="0.2">
      <c r="A4769" t="str">
        <f t="shared" si="75"/>
        <v>RK5BCSherwood Community Unit</v>
      </c>
      <c r="B4769" t="s">
        <v>181</v>
      </c>
      <c r="C4769" t="s">
        <v>12365</v>
      </c>
      <c r="D4769" t="s">
        <v>2217</v>
      </c>
      <c r="E4769" t="s">
        <v>2218</v>
      </c>
      <c r="F4769" t="s">
        <v>14599</v>
      </c>
      <c r="G4769" s="11"/>
      <c r="H4769" s="11"/>
    </row>
    <row r="4770" spans="1:8" x14ac:dyDescent="0.2">
      <c r="A4770" t="str">
        <f t="shared" si="75"/>
        <v>RK5BCStroke Unit</v>
      </c>
      <c r="B4770" t="s">
        <v>181</v>
      </c>
      <c r="C4770" t="s">
        <v>12365</v>
      </c>
      <c r="D4770" t="s">
        <v>2217</v>
      </c>
      <c r="E4770" t="s">
        <v>2218</v>
      </c>
      <c r="F4770" t="s">
        <v>8774</v>
      </c>
      <c r="G4770" s="11"/>
      <c r="H4770" s="11"/>
    </row>
    <row r="4771" spans="1:8" x14ac:dyDescent="0.2">
      <c r="A4771" t="str">
        <f t="shared" si="75"/>
        <v>RK5BCWard 12</v>
      </c>
      <c r="B4771" t="s">
        <v>181</v>
      </c>
      <c r="C4771" t="s">
        <v>12365</v>
      </c>
      <c r="D4771" t="s">
        <v>2217</v>
      </c>
      <c r="E4771" t="s">
        <v>2218</v>
      </c>
      <c r="F4771" t="s">
        <v>8745</v>
      </c>
      <c r="G4771" s="11"/>
      <c r="H4771" s="11"/>
    </row>
    <row r="4772" spans="1:8" x14ac:dyDescent="0.2">
      <c r="A4772" t="str">
        <f t="shared" si="75"/>
        <v>RK5BCWard 14</v>
      </c>
      <c r="B4772" t="s">
        <v>181</v>
      </c>
      <c r="C4772" t="s">
        <v>12365</v>
      </c>
      <c r="D4772" t="s">
        <v>2217</v>
      </c>
      <c r="E4772" t="s">
        <v>2218</v>
      </c>
      <c r="F4772" t="s">
        <v>8363</v>
      </c>
      <c r="G4772" s="11"/>
      <c r="H4772" s="11"/>
    </row>
    <row r="4773" spans="1:8" x14ac:dyDescent="0.2">
      <c r="A4773" t="str">
        <f t="shared" si="75"/>
        <v>RK5BCWard 14B Elective Orthopaedic Suite</v>
      </c>
      <c r="B4773" t="s">
        <v>181</v>
      </c>
      <c r="C4773" t="s">
        <v>12365</v>
      </c>
      <c r="D4773" t="s">
        <v>2217</v>
      </c>
      <c r="E4773" t="s">
        <v>2218</v>
      </c>
      <c r="F4773" t="s">
        <v>14828</v>
      </c>
      <c r="G4773" s="11"/>
      <c r="H4773" s="11"/>
    </row>
    <row r="4774" spans="1:8" x14ac:dyDescent="0.2">
      <c r="A4774" t="str">
        <f t="shared" si="75"/>
        <v>RK5BCWard 21 - RSU</v>
      </c>
      <c r="B4774" t="s">
        <v>181</v>
      </c>
      <c r="C4774" t="s">
        <v>12365</v>
      </c>
      <c r="D4774" t="s">
        <v>2217</v>
      </c>
      <c r="E4774" t="s">
        <v>2218</v>
      </c>
      <c r="F4774" t="s">
        <v>14588</v>
      </c>
      <c r="G4774" s="11"/>
      <c r="H4774" s="11"/>
    </row>
    <row r="4775" spans="1:8" x14ac:dyDescent="0.2">
      <c r="A4775" t="str">
        <f t="shared" si="75"/>
        <v>RK5BCWard 22</v>
      </c>
      <c r="B4775" t="s">
        <v>181</v>
      </c>
      <c r="C4775" t="s">
        <v>12365</v>
      </c>
      <c r="D4775" t="s">
        <v>2217</v>
      </c>
      <c r="E4775" t="s">
        <v>2218</v>
      </c>
      <c r="F4775" t="s">
        <v>10928</v>
      </c>
      <c r="G4775" s="11"/>
      <c r="H4775" s="11"/>
    </row>
    <row r="4776" spans="1:8" x14ac:dyDescent="0.2">
      <c r="A4776" t="str">
        <f t="shared" si="75"/>
        <v>RK5BCWard 23</v>
      </c>
      <c r="B4776" t="s">
        <v>181</v>
      </c>
      <c r="C4776" t="s">
        <v>12365</v>
      </c>
      <c r="D4776" t="s">
        <v>2217</v>
      </c>
      <c r="E4776" t="s">
        <v>2218</v>
      </c>
      <c r="F4776" t="s">
        <v>8778</v>
      </c>
      <c r="G4776" s="11"/>
      <c r="H4776" s="11"/>
    </row>
    <row r="4777" spans="1:8" x14ac:dyDescent="0.2">
      <c r="A4777" t="str">
        <f t="shared" si="75"/>
        <v>RK5BCWard 24</v>
      </c>
      <c r="B4777" t="s">
        <v>181</v>
      </c>
      <c r="C4777" t="s">
        <v>12365</v>
      </c>
      <c r="D4777" t="s">
        <v>2217</v>
      </c>
      <c r="E4777" t="s">
        <v>2218</v>
      </c>
      <c r="F4777" t="s">
        <v>8512</v>
      </c>
      <c r="G4777" s="11"/>
      <c r="H4777" s="11"/>
    </row>
    <row r="4778" spans="1:8" x14ac:dyDescent="0.2">
      <c r="A4778" t="str">
        <f t="shared" si="75"/>
        <v>RK5BCWard 25</v>
      </c>
      <c r="B4778" t="s">
        <v>181</v>
      </c>
      <c r="C4778" t="s">
        <v>12365</v>
      </c>
      <c r="D4778" t="s">
        <v>2217</v>
      </c>
      <c r="E4778" t="s">
        <v>2218</v>
      </c>
      <c r="F4778" t="s">
        <v>8779</v>
      </c>
      <c r="G4778" s="11"/>
      <c r="H4778" s="11"/>
    </row>
    <row r="4779" spans="1:8" x14ac:dyDescent="0.2">
      <c r="A4779" t="str">
        <f t="shared" si="75"/>
        <v>RK5BCWard 31</v>
      </c>
      <c r="B4779" t="s">
        <v>181</v>
      </c>
      <c r="C4779" t="s">
        <v>12365</v>
      </c>
      <c r="D4779" t="s">
        <v>2217</v>
      </c>
      <c r="E4779" t="s">
        <v>2218</v>
      </c>
      <c r="F4779" t="s">
        <v>8843</v>
      </c>
      <c r="G4779" s="11"/>
      <c r="H4779" s="11"/>
    </row>
    <row r="4780" spans="1:8" x14ac:dyDescent="0.2">
      <c r="A4780" t="str">
        <f t="shared" si="75"/>
        <v>RK5BCWard 32</v>
      </c>
      <c r="B4780" t="s">
        <v>181</v>
      </c>
      <c r="C4780" t="s">
        <v>12365</v>
      </c>
      <c r="D4780" t="s">
        <v>2217</v>
      </c>
      <c r="E4780" t="s">
        <v>2218</v>
      </c>
      <c r="F4780" t="s">
        <v>8516</v>
      </c>
      <c r="G4780" s="11"/>
      <c r="H4780" s="11"/>
    </row>
    <row r="4781" spans="1:8" x14ac:dyDescent="0.2">
      <c r="A4781" t="str">
        <f t="shared" si="75"/>
        <v>RK5BCWard 33</v>
      </c>
      <c r="B4781" t="s">
        <v>181</v>
      </c>
      <c r="C4781" t="s">
        <v>12365</v>
      </c>
      <c r="D4781" t="s">
        <v>2217</v>
      </c>
      <c r="E4781" t="s">
        <v>2218</v>
      </c>
      <c r="F4781" t="s">
        <v>8517</v>
      </c>
      <c r="G4781" s="11"/>
      <c r="H4781" s="11"/>
    </row>
    <row r="4782" spans="1:8" x14ac:dyDescent="0.2">
      <c r="A4782" t="str">
        <f t="shared" si="75"/>
        <v>RK5BCWard 34</v>
      </c>
      <c r="B4782" t="s">
        <v>181</v>
      </c>
      <c r="C4782" t="s">
        <v>12365</v>
      </c>
      <c r="D4782" t="s">
        <v>2217</v>
      </c>
      <c r="E4782" t="s">
        <v>2218</v>
      </c>
      <c r="F4782" t="s">
        <v>8518</v>
      </c>
      <c r="G4782" s="11"/>
      <c r="H4782" s="11"/>
    </row>
    <row r="4783" spans="1:8" x14ac:dyDescent="0.2">
      <c r="A4783" t="str">
        <f t="shared" si="75"/>
        <v>RK5BCWard 36</v>
      </c>
      <c r="B4783" t="s">
        <v>181</v>
      </c>
      <c r="C4783" t="s">
        <v>12365</v>
      </c>
      <c r="D4783" t="s">
        <v>2217</v>
      </c>
      <c r="E4783" t="s">
        <v>2218</v>
      </c>
      <c r="F4783" t="s">
        <v>11479</v>
      </c>
      <c r="G4783" s="11"/>
      <c r="H4783" s="11"/>
    </row>
    <row r="4784" spans="1:8" x14ac:dyDescent="0.2">
      <c r="A4784" t="str">
        <f t="shared" ref="A4784:A4847" si="76">CONCATENATE(D4784,F4784)</f>
        <v>RK5BCWard 41</v>
      </c>
      <c r="B4784" t="s">
        <v>181</v>
      </c>
      <c r="C4784" t="s">
        <v>12365</v>
      </c>
      <c r="D4784" t="s">
        <v>2217</v>
      </c>
      <c r="E4784" t="s">
        <v>2218</v>
      </c>
      <c r="F4784" t="s">
        <v>9223</v>
      </c>
      <c r="G4784" s="11"/>
      <c r="H4784" s="12"/>
    </row>
    <row r="4785" spans="1:8" x14ac:dyDescent="0.2">
      <c r="A4785" t="str">
        <f t="shared" si="76"/>
        <v>RK5BCWard 42</v>
      </c>
      <c r="B4785" t="s">
        <v>181</v>
      </c>
      <c r="C4785" t="s">
        <v>12365</v>
      </c>
      <c r="D4785" t="s">
        <v>2217</v>
      </c>
      <c r="E4785" t="s">
        <v>2218</v>
      </c>
      <c r="F4785" t="s">
        <v>12369</v>
      </c>
      <c r="G4785" s="11"/>
      <c r="H4785" s="11"/>
    </row>
    <row r="4786" spans="1:8" x14ac:dyDescent="0.2">
      <c r="A4786" t="str">
        <f t="shared" si="76"/>
        <v>RK5BCWard 43</v>
      </c>
      <c r="B4786" t="s">
        <v>181</v>
      </c>
      <c r="C4786" t="s">
        <v>12365</v>
      </c>
      <c r="D4786" t="s">
        <v>2217</v>
      </c>
      <c r="E4786" t="s">
        <v>2218</v>
      </c>
      <c r="F4786" t="s">
        <v>12370</v>
      </c>
      <c r="G4786" s="11"/>
      <c r="H4786" s="12"/>
    </row>
    <row r="4787" spans="1:8" x14ac:dyDescent="0.2">
      <c r="A4787" t="str">
        <f t="shared" si="76"/>
        <v>RK5BCWard 44</v>
      </c>
      <c r="B4787" t="s">
        <v>181</v>
      </c>
      <c r="C4787" t="s">
        <v>12365</v>
      </c>
      <c r="D4787" t="s">
        <v>2217</v>
      </c>
      <c r="E4787" t="s">
        <v>2218</v>
      </c>
      <c r="F4787" t="s">
        <v>12371</v>
      </c>
      <c r="G4787" s="11"/>
      <c r="H4787" s="11"/>
    </row>
    <row r="4788" spans="1:8" x14ac:dyDescent="0.2">
      <c r="A4788" t="str">
        <f t="shared" si="76"/>
        <v>RK5BCWard 51</v>
      </c>
      <c r="B4788" t="s">
        <v>181</v>
      </c>
      <c r="C4788" t="s">
        <v>12365</v>
      </c>
      <c r="D4788" t="s">
        <v>2217</v>
      </c>
      <c r="E4788" t="s">
        <v>2218</v>
      </c>
      <c r="F4788" t="s">
        <v>9231</v>
      </c>
      <c r="G4788" s="11"/>
      <c r="H4788" s="11"/>
    </row>
    <row r="4789" spans="1:8" x14ac:dyDescent="0.2">
      <c r="A4789" t="str">
        <f t="shared" si="76"/>
        <v>RK5BCWard 52</v>
      </c>
      <c r="B4789" t="s">
        <v>181</v>
      </c>
      <c r="C4789" t="s">
        <v>12365</v>
      </c>
      <c r="D4789" t="s">
        <v>2217</v>
      </c>
      <c r="E4789" t="s">
        <v>2218</v>
      </c>
      <c r="F4789" t="s">
        <v>9232</v>
      </c>
      <c r="G4789" s="11"/>
      <c r="H4789" s="11"/>
    </row>
    <row r="4790" spans="1:8" x14ac:dyDescent="0.2">
      <c r="A4790" t="str">
        <f t="shared" si="76"/>
        <v>RK5BLChatsworth</v>
      </c>
      <c r="B4790" t="s">
        <v>181</v>
      </c>
      <c r="C4790" t="s">
        <v>12365</v>
      </c>
      <c r="D4790" t="s">
        <v>2219</v>
      </c>
      <c r="E4790" t="s">
        <v>1808</v>
      </c>
      <c r="F4790" t="s">
        <v>14600</v>
      </c>
      <c r="G4790" s="11"/>
      <c r="H4790" s="11"/>
    </row>
    <row r="4791" spans="1:8" x14ac:dyDescent="0.2">
      <c r="A4791" t="str">
        <f t="shared" si="76"/>
        <v>RK5BLLindhurst Ward</v>
      </c>
      <c r="B4791" t="s">
        <v>181</v>
      </c>
      <c r="C4791" t="s">
        <v>12365</v>
      </c>
      <c r="D4791" t="s">
        <v>2219</v>
      </c>
      <c r="E4791" t="s">
        <v>1808</v>
      </c>
      <c r="F4791" t="s">
        <v>12372</v>
      </c>
      <c r="G4791" s="11"/>
      <c r="H4791" s="11"/>
    </row>
    <row r="4792" spans="1:8" x14ac:dyDescent="0.2">
      <c r="A4792" t="str">
        <f t="shared" si="76"/>
        <v>RK5BLOakham Ward</v>
      </c>
      <c r="B4792" t="s">
        <v>181</v>
      </c>
      <c r="C4792" t="s">
        <v>12365</v>
      </c>
      <c r="D4792" t="s">
        <v>2219</v>
      </c>
      <c r="E4792" t="s">
        <v>1808</v>
      </c>
      <c r="F4792" t="s">
        <v>12373</v>
      </c>
      <c r="G4792" s="11"/>
      <c r="H4792" s="11"/>
    </row>
    <row r="4793" spans="1:8" x14ac:dyDescent="0.2">
      <c r="A4793" t="str">
        <f t="shared" si="76"/>
        <v>RK5HPCastle Ward</v>
      </c>
      <c r="B4793" t="s">
        <v>181</v>
      </c>
      <c r="C4793" t="s">
        <v>12365</v>
      </c>
      <c r="D4793" t="s">
        <v>2220</v>
      </c>
      <c r="E4793" t="s">
        <v>1820</v>
      </c>
      <c r="F4793" t="s">
        <v>14604</v>
      </c>
      <c r="G4793" s="11"/>
      <c r="H4793" s="11"/>
    </row>
    <row r="4794" spans="1:8" x14ac:dyDescent="0.2">
      <c r="A4794" t="str">
        <f t="shared" si="76"/>
        <v>RK5HPFernwood</v>
      </c>
      <c r="B4794" t="s">
        <v>181</v>
      </c>
      <c r="C4794" t="s">
        <v>12365</v>
      </c>
      <c r="D4794" t="s">
        <v>2220</v>
      </c>
      <c r="E4794" t="s">
        <v>1820</v>
      </c>
      <c r="F4794" t="s">
        <v>12374</v>
      </c>
      <c r="G4794" s="11"/>
      <c r="H4794" s="11"/>
    </row>
    <row r="4795" spans="1:8" x14ac:dyDescent="0.2">
      <c r="A4795" t="str">
        <f t="shared" si="76"/>
        <v>RK5HPSconce Ward</v>
      </c>
      <c r="B4795" t="s">
        <v>181</v>
      </c>
      <c r="C4795" t="s">
        <v>12365</v>
      </c>
      <c r="D4795" t="s">
        <v>2220</v>
      </c>
      <c r="E4795" t="s">
        <v>1820</v>
      </c>
      <c r="F4795" t="s">
        <v>12375</v>
      </c>
      <c r="G4795" s="11" t="s">
        <v>12424</v>
      </c>
      <c r="H4795" s="11">
        <v>43776</v>
      </c>
    </row>
    <row r="4796" spans="1:8" x14ac:dyDescent="0.2">
      <c r="A4796" t="str">
        <f t="shared" si="76"/>
        <v>RXWAS27SD</v>
      </c>
      <c r="B4796" t="s">
        <v>182</v>
      </c>
      <c r="C4796" t="s">
        <v>12376</v>
      </c>
      <c r="D4796" t="s">
        <v>6977</v>
      </c>
      <c r="E4796" t="s">
        <v>682</v>
      </c>
      <c r="F4796" t="s">
        <v>12377</v>
      </c>
      <c r="G4796" s="11"/>
      <c r="H4796" s="11"/>
    </row>
    <row r="4797" spans="1:8" x14ac:dyDescent="0.2">
      <c r="A4797" t="str">
        <f t="shared" si="76"/>
        <v>RXWASAMU - RSH</v>
      </c>
      <c r="B4797" t="s">
        <v>182</v>
      </c>
      <c r="C4797" t="s">
        <v>12376</v>
      </c>
      <c r="D4797" t="s">
        <v>6977</v>
      </c>
      <c r="E4797" t="s">
        <v>682</v>
      </c>
      <c r="F4797" t="s">
        <v>12378</v>
      </c>
      <c r="G4797" s="11"/>
      <c r="H4797" s="11"/>
    </row>
    <row r="4798" spans="1:8" x14ac:dyDescent="0.2">
      <c r="A4798" t="str">
        <f t="shared" si="76"/>
        <v>RXWASITU/HDU (RSH)</v>
      </c>
      <c r="B4798" t="s">
        <v>182</v>
      </c>
      <c r="C4798" t="s">
        <v>12376</v>
      </c>
      <c r="D4798" t="s">
        <v>6977</v>
      </c>
      <c r="E4798" t="s">
        <v>682</v>
      </c>
      <c r="F4798" t="s">
        <v>12379</v>
      </c>
      <c r="G4798" s="11"/>
      <c r="H4798" s="11"/>
    </row>
    <row r="4799" spans="1:8" x14ac:dyDescent="0.2">
      <c r="A4799" t="str">
        <f t="shared" si="76"/>
        <v>RXWASSAU</v>
      </c>
      <c r="B4799" t="s">
        <v>182</v>
      </c>
      <c r="C4799" t="s">
        <v>12376</v>
      </c>
      <c r="D4799" t="s">
        <v>6977</v>
      </c>
      <c r="E4799" t="s">
        <v>682</v>
      </c>
      <c r="F4799" t="s">
        <v>8405</v>
      </c>
      <c r="G4799" s="11"/>
      <c r="H4799" s="11"/>
    </row>
    <row r="4800" spans="1:8" x14ac:dyDescent="0.2">
      <c r="A4800" t="str">
        <f t="shared" si="76"/>
        <v>RXWASWard 21</v>
      </c>
      <c r="B4800" t="s">
        <v>182</v>
      </c>
      <c r="C4800" t="s">
        <v>12376</v>
      </c>
      <c r="D4800" t="s">
        <v>6977</v>
      </c>
      <c r="E4800" t="s">
        <v>682</v>
      </c>
      <c r="F4800" t="s">
        <v>8369</v>
      </c>
      <c r="G4800" s="11"/>
      <c r="H4800" s="11"/>
    </row>
    <row r="4801" spans="1:8" x14ac:dyDescent="0.2">
      <c r="A4801" t="str">
        <f t="shared" si="76"/>
        <v>RXWASWard 22 O</v>
      </c>
      <c r="B4801" t="s">
        <v>182</v>
      </c>
      <c r="C4801" t="s">
        <v>12376</v>
      </c>
      <c r="D4801" t="s">
        <v>6977</v>
      </c>
      <c r="E4801" t="s">
        <v>682</v>
      </c>
      <c r="F4801" t="s">
        <v>12380</v>
      </c>
      <c r="G4801" s="11"/>
      <c r="H4801" s="11"/>
    </row>
    <row r="4802" spans="1:8" x14ac:dyDescent="0.2">
      <c r="A4802" t="str">
        <f t="shared" si="76"/>
        <v>RXWASWard 22 RE</v>
      </c>
      <c r="B4802" t="s">
        <v>182</v>
      </c>
      <c r="C4802" t="s">
        <v>12376</v>
      </c>
      <c r="D4802" t="s">
        <v>6977</v>
      </c>
      <c r="E4802" t="s">
        <v>682</v>
      </c>
      <c r="F4802" t="s">
        <v>12381</v>
      </c>
      <c r="G4802" s="11"/>
      <c r="H4802" s="11"/>
    </row>
    <row r="4803" spans="1:8" x14ac:dyDescent="0.2">
      <c r="A4803" t="str">
        <f t="shared" si="76"/>
        <v>RXWASWard 23 O/H</v>
      </c>
      <c r="B4803" t="s">
        <v>182</v>
      </c>
      <c r="C4803" t="s">
        <v>12376</v>
      </c>
      <c r="D4803" t="s">
        <v>6977</v>
      </c>
      <c r="E4803" t="s">
        <v>682</v>
      </c>
      <c r="F4803" t="s">
        <v>12382</v>
      </c>
      <c r="G4803" s="11"/>
      <c r="H4803" s="11"/>
    </row>
    <row r="4804" spans="1:8" x14ac:dyDescent="0.2">
      <c r="A4804" t="str">
        <f t="shared" si="76"/>
        <v>RXWASWard 24 CCU</v>
      </c>
      <c r="B4804" t="s">
        <v>182</v>
      </c>
      <c r="C4804" t="s">
        <v>12376</v>
      </c>
      <c r="D4804" t="s">
        <v>6977</v>
      </c>
      <c r="E4804" t="s">
        <v>682</v>
      </c>
      <c r="F4804" t="s">
        <v>12383</v>
      </c>
      <c r="G4804" s="11"/>
      <c r="H4804" s="11"/>
    </row>
    <row r="4805" spans="1:8" x14ac:dyDescent="0.2">
      <c r="A4805" t="str">
        <f t="shared" si="76"/>
        <v>RXWASWard 25</v>
      </c>
      <c r="B4805" t="s">
        <v>182</v>
      </c>
      <c r="C4805" t="s">
        <v>12376</v>
      </c>
      <c r="D4805" t="s">
        <v>6977</v>
      </c>
      <c r="E4805" t="s">
        <v>682</v>
      </c>
      <c r="F4805" t="s">
        <v>8779</v>
      </c>
      <c r="G4805" s="11"/>
      <c r="H4805" s="11"/>
    </row>
    <row r="4806" spans="1:8" x14ac:dyDescent="0.2">
      <c r="A4806" t="str">
        <f t="shared" si="76"/>
        <v>RXWASWard 26 S/ICA/U</v>
      </c>
      <c r="B4806" t="s">
        <v>182</v>
      </c>
      <c r="C4806" t="s">
        <v>12376</v>
      </c>
      <c r="D4806" t="s">
        <v>6977</v>
      </c>
      <c r="E4806" t="s">
        <v>682</v>
      </c>
      <c r="F4806" t="s">
        <v>12384</v>
      </c>
      <c r="G4806" s="11"/>
      <c r="H4806" s="11"/>
    </row>
    <row r="4807" spans="1:8" x14ac:dyDescent="0.2">
      <c r="A4807" t="str">
        <f t="shared" si="76"/>
        <v>RXWASWard 28</v>
      </c>
      <c r="B4807" t="s">
        <v>182</v>
      </c>
      <c r="C4807" t="s">
        <v>12376</v>
      </c>
      <c r="D4807" t="s">
        <v>6977</v>
      </c>
      <c r="E4807" t="s">
        <v>682</v>
      </c>
      <c r="F4807" t="s">
        <v>8841</v>
      </c>
      <c r="G4807" s="11"/>
      <c r="H4807" s="11"/>
    </row>
    <row r="4808" spans="1:8" x14ac:dyDescent="0.2">
      <c r="A4808" t="str">
        <f t="shared" si="76"/>
        <v>RXWASWard 32 Short Stay</v>
      </c>
      <c r="B4808" t="s">
        <v>182</v>
      </c>
      <c r="C4808" t="s">
        <v>12376</v>
      </c>
      <c r="D4808" t="s">
        <v>6977</v>
      </c>
      <c r="E4808" t="s">
        <v>682</v>
      </c>
      <c r="F4808" t="s">
        <v>12385</v>
      </c>
      <c r="G4808" s="11"/>
      <c r="H4808" s="11"/>
    </row>
    <row r="4809" spans="1:8" x14ac:dyDescent="0.2">
      <c r="A4809" t="str">
        <f t="shared" si="76"/>
        <v>RXWMSRSH GP Maty</v>
      </c>
      <c r="B4809" t="s">
        <v>182</v>
      </c>
      <c r="C4809" t="s">
        <v>12376</v>
      </c>
      <c r="D4809" t="s">
        <v>6978</v>
      </c>
      <c r="E4809" t="s">
        <v>6979</v>
      </c>
      <c r="F4809" t="s">
        <v>12386</v>
      </c>
      <c r="G4809" s="11"/>
      <c r="H4809" s="11"/>
    </row>
    <row r="4810" spans="1:8" x14ac:dyDescent="0.2">
      <c r="A4810" t="str">
        <f t="shared" si="76"/>
        <v>RXWATAMU - PRH</v>
      </c>
      <c r="B4810" t="s">
        <v>182</v>
      </c>
      <c r="C4810" t="s">
        <v>12376</v>
      </c>
      <c r="D4810" t="s">
        <v>6980</v>
      </c>
      <c r="E4810" t="s">
        <v>6981</v>
      </c>
      <c r="F4810" t="s">
        <v>12387</v>
      </c>
      <c r="G4810" s="11"/>
      <c r="H4810" s="11"/>
    </row>
    <row r="4811" spans="1:8" x14ac:dyDescent="0.2">
      <c r="A4811" t="str">
        <f t="shared" si="76"/>
        <v>RXWATHASU</v>
      </c>
      <c r="B4811" t="s">
        <v>182</v>
      </c>
      <c r="C4811" t="s">
        <v>12376</v>
      </c>
      <c r="D4811" t="s">
        <v>6980</v>
      </c>
      <c r="E4811" t="s">
        <v>6981</v>
      </c>
      <c r="F4811" t="s">
        <v>8479</v>
      </c>
      <c r="G4811" s="11"/>
      <c r="H4811" s="11"/>
    </row>
    <row r="4812" spans="1:8" x14ac:dyDescent="0.2">
      <c r="A4812" t="str">
        <f t="shared" si="76"/>
        <v>RXWATITU/HDU (PRH)</v>
      </c>
      <c r="B4812" t="s">
        <v>182</v>
      </c>
      <c r="C4812" t="s">
        <v>12376</v>
      </c>
      <c r="D4812" t="s">
        <v>6980</v>
      </c>
      <c r="E4812" t="s">
        <v>6981</v>
      </c>
      <c r="F4812" t="s">
        <v>12388</v>
      </c>
      <c r="G4812" s="11"/>
      <c r="H4812" s="11"/>
    </row>
    <row r="4813" spans="1:8" x14ac:dyDescent="0.2">
      <c r="A4813" t="str">
        <f t="shared" si="76"/>
        <v>RXWATWard 10</v>
      </c>
      <c r="B4813" t="s">
        <v>182</v>
      </c>
      <c r="C4813" t="s">
        <v>12376</v>
      </c>
      <c r="D4813" t="s">
        <v>6980</v>
      </c>
      <c r="E4813" t="s">
        <v>6981</v>
      </c>
      <c r="F4813" t="s">
        <v>8361</v>
      </c>
      <c r="G4813" s="11"/>
      <c r="H4813" s="11"/>
    </row>
    <row r="4814" spans="1:8" x14ac:dyDescent="0.2">
      <c r="A4814" t="str">
        <f t="shared" si="76"/>
        <v>RXWATWard 11</v>
      </c>
      <c r="B4814" t="s">
        <v>182</v>
      </c>
      <c r="C4814" t="s">
        <v>12376</v>
      </c>
      <c r="D4814" t="s">
        <v>6980</v>
      </c>
      <c r="E4814" t="s">
        <v>6981</v>
      </c>
      <c r="F4814" t="s">
        <v>8744</v>
      </c>
      <c r="G4814" s="11"/>
      <c r="H4814" s="11"/>
    </row>
    <row r="4815" spans="1:8" x14ac:dyDescent="0.2">
      <c r="A4815" t="str">
        <f t="shared" si="76"/>
        <v>RXWATWard 14 Gynae</v>
      </c>
      <c r="B4815" t="s">
        <v>182</v>
      </c>
      <c r="C4815" t="s">
        <v>12376</v>
      </c>
      <c r="D4815" t="s">
        <v>6980</v>
      </c>
      <c r="E4815" t="s">
        <v>6981</v>
      </c>
      <c r="F4815" t="s">
        <v>12389</v>
      </c>
      <c r="G4815" s="11" t="s">
        <v>9744</v>
      </c>
      <c r="H4815" s="11">
        <v>43774</v>
      </c>
    </row>
    <row r="4816" spans="1:8" x14ac:dyDescent="0.2">
      <c r="A4816" t="str">
        <f t="shared" si="76"/>
        <v>RXWATWard 15</v>
      </c>
      <c r="B4816" t="s">
        <v>182</v>
      </c>
      <c r="C4816" t="s">
        <v>12376</v>
      </c>
      <c r="D4816" t="s">
        <v>6980</v>
      </c>
      <c r="E4816" t="s">
        <v>6981</v>
      </c>
      <c r="F4816" t="s">
        <v>8364</v>
      </c>
      <c r="G4816" s="11"/>
      <c r="H4816" s="11"/>
    </row>
    <row r="4817" spans="1:8" x14ac:dyDescent="0.2">
      <c r="A4817" t="str">
        <f t="shared" si="76"/>
        <v>RXWATWard 16</v>
      </c>
      <c r="B4817" t="s">
        <v>182</v>
      </c>
      <c r="C4817" t="s">
        <v>12376</v>
      </c>
      <c r="D4817" t="s">
        <v>6980</v>
      </c>
      <c r="E4817" t="s">
        <v>6981</v>
      </c>
      <c r="F4817" t="s">
        <v>8365</v>
      </c>
      <c r="G4817" s="11"/>
      <c r="H4817" s="11"/>
    </row>
    <row r="4818" spans="1:8" x14ac:dyDescent="0.2">
      <c r="A4818" t="str">
        <f t="shared" si="76"/>
        <v>RXWATWard 17</v>
      </c>
      <c r="B4818" t="s">
        <v>182</v>
      </c>
      <c r="C4818" t="s">
        <v>12376</v>
      </c>
      <c r="D4818" t="s">
        <v>6980</v>
      </c>
      <c r="E4818" t="s">
        <v>6981</v>
      </c>
      <c r="F4818" t="s">
        <v>8366</v>
      </c>
      <c r="G4818" s="11"/>
      <c r="H4818" s="11"/>
    </row>
    <row r="4819" spans="1:8" x14ac:dyDescent="0.2">
      <c r="A4819" t="str">
        <f t="shared" si="76"/>
        <v>RXWATWard 17SD</v>
      </c>
      <c r="B4819" t="s">
        <v>182</v>
      </c>
      <c r="C4819" t="s">
        <v>12376</v>
      </c>
      <c r="D4819" t="s">
        <v>6980</v>
      </c>
      <c r="E4819" t="s">
        <v>6981</v>
      </c>
      <c r="F4819" t="s">
        <v>12390</v>
      </c>
      <c r="G4819" s="11" t="s">
        <v>9744</v>
      </c>
      <c r="H4819" s="11">
        <v>43774</v>
      </c>
    </row>
    <row r="4820" spans="1:8" x14ac:dyDescent="0.2">
      <c r="A4820" t="str">
        <f t="shared" si="76"/>
        <v>RXWATWard 19 Childrens</v>
      </c>
      <c r="B4820" t="s">
        <v>182</v>
      </c>
      <c r="C4820" t="s">
        <v>12376</v>
      </c>
      <c r="D4820" t="s">
        <v>6980</v>
      </c>
      <c r="E4820" t="s">
        <v>6981</v>
      </c>
      <c r="F4820" t="s">
        <v>12391</v>
      </c>
      <c r="G4820" s="11"/>
      <c r="H4820" s="11"/>
    </row>
    <row r="4821" spans="1:8" x14ac:dyDescent="0.2">
      <c r="A4821" t="str">
        <f t="shared" si="76"/>
        <v>RXWATWard 4</v>
      </c>
      <c r="B4821" t="s">
        <v>182</v>
      </c>
      <c r="C4821" t="s">
        <v>12376</v>
      </c>
      <c r="D4821" t="s">
        <v>6980</v>
      </c>
      <c r="E4821" t="s">
        <v>6981</v>
      </c>
      <c r="F4821" t="s">
        <v>8754</v>
      </c>
      <c r="G4821" s="11"/>
      <c r="H4821" s="11"/>
    </row>
    <row r="4822" spans="1:8" x14ac:dyDescent="0.2">
      <c r="A4822" t="str">
        <f t="shared" si="76"/>
        <v>RXWATWard 6 CCU</v>
      </c>
      <c r="B4822" t="s">
        <v>182</v>
      </c>
      <c r="C4822" t="s">
        <v>12376</v>
      </c>
      <c r="D4822" t="s">
        <v>6980</v>
      </c>
      <c r="E4822" t="s">
        <v>6981</v>
      </c>
      <c r="F4822" t="s">
        <v>12392</v>
      </c>
      <c r="G4822" s="11"/>
      <c r="H4822" s="11"/>
    </row>
    <row r="4823" spans="1:8" x14ac:dyDescent="0.2">
      <c r="A4823" t="str">
        <f t="shared" si="76"/>
        <v>RXWATWard 7</v>
      </c>
      <c r="B4823" t="s">
        <v>182</v>
      </c>
      <c r="C4823" t="s">
        <v>12376</v>
      </c>
      <c r="D4823" t="s">
        <v>6980</v>
      </c>
      <c r="E4823" t="s">
        <v>6981</v>
      </c>
      <c r="F4823" t="s">
        <v>8785</v>
      </c>
      <c r="G4823" s="11"/>
      <c r="H4823" s="11"/>
    </row>
    <row r="4824" spans="1:8" x14ac:dyDescent="0.2">
      <c r="A4824" t="str">
        <f t="shared" si="76"/>
        <v>RXWATWard 8 ESC</v>
      </c>
      <c r="B4824" t="s">
        <v>182</v>
      </c>
      <c r="C4824" t="s">
        <v>12376</v>
      </c>
      <c r="D4824" t="s">
        <v>6980</v>
      </c>
      <c r="E4824" t="s">
        <v>6981</v>
      </c>
      <c r="F4824" t="s">
        <v>12393</v>
      </c>
      <c r="G4824" s="11"/>
      <c r="H4824" s="11"/>
    </row>
    <row r="4825" spans="1:8" x14ac:dyDescent="0.2">
      <c r="A4825" t="str">
        <f t="shared" si="76"/>
        <v>RXWATWard 9</v>
      </c>
      <c r="B4825" t="s">
        <v>182</v>
      </c>
      <c r="C4825" t="s">
        <v>12376</v>
      </c>
      <c r="D4825" t="s">
        <v>6980</v>
      </c>
      <c r="E4825" t="s">
        <v>6981</v>
      </c>
      <c r="F4825" t="s">
        <v>8749</v>
      </c>
      <c r="G4825" s="11"/>
      <c r="H4825" s="11"/>
    </row>
    <row r="4826" spans="1:8" x14ac:dyDescent="0.2">
      <c r="A4826" t="str">
        <f t="shared" si="76"/>
        <v>RXWMTWard 21 Postnatal</v>
      </c>
      <c r="B4826" t="s">
        <v>182</v>
      </c>
      <c r="C4826" t="s">
        <v>12376</v>
      </c>
      <c r="D4826" t="s">
        <v>6982</v>
      </c>
      <c r="E4826" t="s">
        <v>6983</v>
      </c>
      <c r="F4826" t="s">
        <v>12394</v>
      </c>
      <c r="G4826" s="11" t="s">
        <v>14411</v>
      </c>
      <c r="H4826" s="11"/>
    </row>
    <row r="4827" spans="1:8" x14ac:dyDescent="0.2">
      <c r="A4827" t="str">
        <f t="shared" si="76"/>
        <v>RXWMTWard 22 Antenatal</v>
      </c>
      <c r="B4827" t="s">
        <v>182</v>
      </c>
      <c r="C4827" t="s">
        <v>12376</v>
      </c>
      <c r="D4827" t="s">
        <v>6982</v>
      </c>
      <c r="E4827" t="s">
        <v>6983</v>
      </c>
      <c r="F4827" t="s">
        <v>12395</v>
      </c>
      <c r="G4827" s="11" t="s">
        <v>14413</v>
      </c>
      <c r="H4827" s="12"/>
    </row>
    <row r="4828" spans="1:8" x14ac:dyDescent="0.2">
      <c r="A4828" t="str">
        <f t="shared" si="76"/>
        <v>RXWMTWard 23 NNU</v>
      </c>
      <c r="B4828" t="s">
        <v>182</v>
      </c>
      <c r="C4828" t="s">
        <v>12376</v>
      </c>
      <c r="D4828" t="s">
        <v>6982</v>
      </c>
      <c r="E4828" t="s">
        <v>6983</v>
      </c>
      <c r="F4828" t="s">
        <v>12396</v>
      </c>
      <c r="G4828" s="11" t="s">
        <v>9744</v>
      </c>
      <c r="H4828" s="11">
        <v>43774</v>
      </c>
    </row>
    <row r="4829" spans="1:8" x14ac:dyDescent="0.2">
      <c r="A4829" t="str">
        <f t="shared" si="76"/>
        <v>RXWMTWard 24 Delivery</v>
      </c>
      <c r="B4829" t="s">
        <v>182</v>
      </c>
      <c r="C4829" t="s">
        <v>12376</v>
      </c>
      <c r="D4829" t="s">
        <v>6982</v>
      </c>
      <c r="E4829" t="s">
        <v>6983</v>
      </c>
      <c r="F4829" t="s">
        <v>12397</v>
      </c>
      <c r="G4829" s="11" t="s">
        <v>9744</v>
      </c>
      <c r="H4829" s="12">
        <v>43774</v>
      </c>
    </row>
    <row r="4830" spans="1:8" x14ac:dyDescent="0.2">
      <c r="A4830" t="str">
        <f t="shared" si="76"/>
        <v>RXWMTWrekin Midwife Led Unit</v>
      </c>
      <c r="B4830" t="s">
        <v>182</v>
      </c>
      <c r="C4830" t="s">
        <v>12376</v>
      </c>
      <c r="D4830" t="s">
        <v>6982</v>
      </c>
      <c r="E4830" t="s">
        <v>6983</v>
      </c>
      <c r="F4830" t="s">
        <v>12398</v>
      </c>
      <c r="G4830" s="11"/>
      <c r="H4830" s="11"/>
    </row>
    <row r="4831" spans="1:8" x14ac:dyDescent="0.2">
      <c r="A4831" t="str">
        <f t="shared" si="76"/>
        <v>R1D25Stonehouse Ward</v>
      </c>
      <c r="B4831" t="s">
        <v>183</v>
      </c>
      <c r="C4831" t="s">
        <v>12399</v>
      </c>
      <c r="D4831" t="s">
        <v>607</v>
      </c>
      <c r="E4831" t="s">
        <v>608</v>
      </c>
      <c r="F4831" t="s">
        <v>12400</v>
      </c>
      <c r="G4831" s="11"/>
      <c r="H4831" s="11"/>
    </row>
    <row r="4832" spans="1:8" x14ac:dyDescent="0.2">
      <c r="A4832" t="str">
        <f t="shared" si="76"/>
        <v>R1D22Agnes Campbell</v>
      </c>
      <c r="B4832" t="s">
        <v>183</v>
      </c>
      <c r="C4832" t="s">
        <v>12399</v>
      </c>
      <c r="D4832" t="s">
        <v>613</v>
      </c>
      <c r="E4832" t="s">
        <v>614</v>
      </c>
      <c r="F4832" t="s">
        <v>12401</v>
      </c>
      <c r="G4832" s="11"/>
      <c r="H4832" s="11"/>
    </row>
    <row r="4833" spans="1:8" x14ac:dyDescent="0.2">
      <c r="A4833" t="str">
        <f t="shared" si="76"/>
        <v>R1D21Dinham</v>
      </c>
      <c r="B4833" t="s">
        <v>183</v>
      </c>
      <c r="C4833" t="s">
        <v>12399</v>
      </c>
      <c r="D4833" t="s">
        <v>657</v>
      </c>
      <c r="E4833" t="s">
        <v>658</v>
      </c>
      <c r="F4833" t="s">
        <v>12402</v>
      </c>
      <c r="G4833" s="11"/>
      <c r="H4833" s="11"/>
    </row>
    <row r="4834" spans="1:8" x14ac:dyDescent="0.2">
      <c r="A4834" t="str">
        <f t="shared" si="76"/>
        <v>R1D16Subacute Ward 18</v>
      </c>
      <c r="B4834" t="s">
        <v>183</v>
      </c>
      <c r="C4834" t="s">
        <v>12399</v>
      </c>
      <c r="D4834" t="s">
        <v>681</v>
      </c>
      <c r="E4834" t="s">
        <v>682</v>
      </c>
      <c r="F4834" t="s">
        <v>14734</v>
      </c>
      <c r="G4834" s="11"/>
      <c r="H4834" s="11"/>
    </row>
    <row r="4835" spans="1:8" x14ac:dyDescent="0.2">
      <c r="A4835" t="str">
        <f t="shared" si="76"/>
        <v>R1D03Subacute Ward 36</v>
      </c>
      <c r="B4835" t="s">
        <v>183</v>
      </c>
      <c r="C4835" t="s">
        <v>12399</v>
      </c>
      <c r="D4835" t="s">
        <v>677</v>
      </c>
      <c r="E4835" t="s">
        <v>6981</v>
      </c>
      <c r="F4835" t="s">
        <v>14733</v>
      </c>
      <c r="G4835" s="11"/>
      <c r="H4835" s="11"/>
    </row>
    <row r="4836" spans="1:8" x14ac:dyDescent="0.2">
      <c r="A4836" t="str">
        <f t="shared" si="76"/>
        <v>R1D34Whitchurch Rehab Ward</v>
      </c>
      <c r="B4836" t="s">
        <v>183</v>
      </c>
      <c r="C4836" t="s">
        <v>12399</v>
      </c>
      <c r="D4836" t="s">
        <v>713</v>
      </c>
      <c r="E4836" t="s">
        <v>3243</v>
      </c>
      <c r="F4836" t="s">
        <v>12403</v>
      </c>
      <c r="G4836" s="11"/>
      <c r="H4836" s="11"/>
    </row>
    <row r="4837" spans="1:8" x14ac:dyDescent="0.2">
      <c r="A4837" t="str">
        <f t="shared" si="76"/>
        <v>RH5K6Waverley</v>
      </c>
      <c r="B4837" t="s">
        <v>185</v>
      </c>
      <c r="C4837" t="s">
        <v>14150</v>
      </c>
      <c r="D4837" t="s">
        <v>1656</v>
      </c>
      <c r="E4837" t="s">
        <v>1657</v>
      </c>
      <c r="F4837" t="s">
        <v>12410</v>
      </c>
      <c r="G4837" s="11"/>
      <c r="H4837" s="11"/>
    </row>
    <row r="4838" spans="1:8" x14ac:dyDescent="0.2">
      <c r="A4838" t="str">
        <f t="shared" si="76"/>
        <v>RH5E1Ash</v>
      </c>
      <c r="B4838" t="s">
        <v>185</v>
      </c>
      <c r="C4838" t="s">
        <v>14150</v>
      </c>
      <c r="D4838" t="s">
        <v>1658</v>
      </c>
      <c r="E4838" t="s">
        <v>1659</v>
      </c>
      <c r="F4838" t="s">
        <v>8389</v>
      </c>
      <c r="G4838" s="11"/>
      <c r="H4838" s="11"/>
    </row>
    <row r="4839" spans="1:8" x14ac:dyDescent="0.2">
      <c r="A4839" t="str">
        <f t="shared" si="76"/>
        <v>RH5D1Willow</v>
      </c>
      <c r="B4839" t="s">
        <v>185</v>
      </c>
      <c r="C4839" t="s">
        <v>14150</v>
      </c>
      <c r="D4839" t="s">
        <v>1660</v>
      </c>
      <c r="E4839" t="s">
        <v>1661</v>
      </c>
      <c r="F4839" t="s">
        <v>9206</v>
      </c>
      <c r="G4839" s="11"/>
      <c r="H4839" s="11"/>
    </row>
    <row r="4840" spans="1:8" x14ac:dyDescent="0.2">
      <c r="A4840" t="str">
        <f t="shared" si="76"/>
        <v>RH5F4Burnham</v>
      </c>
      <c r="B4840" t="s">
        <v>185</v>
      </c>
      <c r="C4840" t="s">
        <v>14150</v>
      </c>
      <c r="D4840" t="s">
        <v>1662</v>
      </c>
      <c r="E4840" t="s">
        <v>1663</v>
      </c>
      <c r="F4840" t="s">
        <v>12411</v>
      </c>
      <c r="G4840" s="11"/>
      <c r="H4840" s="11"/>
    </row>
    <row r="4841" spans="1:8" x14ac:dyDescent="0.2">
      <c r="A4841" t="str">
        <f t="shared" si="76"/>
        <v>RH5F9Crewkerne</v>
      </c>
      <c r="B4841" t="s">
        <v>185</v>
      </c>
      <c r="C4841" t="s">
        <v>14150</v>
      </c>
      <c r="D4841" t="s">
        <v>1670</v>
      </c>
      <c r="E4841" t="s">
        <v>1671</v>
      </c>
      <c r="F4841" t="s">
        <v>12412</v>
      </c>
      <c r="G4841" s="11"/>
      <c r="H4841" s="11"/>
    </row>
    <row r="4842" spans="1:8" x14ac:dyDescent="0.2">
      <c r="A4842" t="str">
        <f t="shared" si="76"/>
        <v>RH5G5Marshfield</v>
      </c>
      <c r="B4842" t="s">
        <v>185</v>
      </c>
      <c r="C4842" t="s">
        <v>14150</v>
      </c>
      <c r="D4842" t="s">
        <v>1674</v>
      </c>
      <c r="E4842" t="s">
        <v>977</v>
      </c>
      <c r="F4842" t="s">
        <v>12413</v>
      </c>
      <c r="G4842" s="11"/>
      <c r="H4842" s="11"/>
    </row>
    <row r="4843" spans="1:8" x14ac:dyDescent="0.2">
      <c r="A4843" t="str">
        <f t="shared" si="76"/>
        <v>RH576Holford</v>
      </c>
      <c r="B4843" t="s">
        <v>185</v>
      </c>
      <c r="C4843" t="s">
        <v>14150</v>
      </c>
      <c r="D4843" t="s">
        <v>1677</v>
      </c>
      <c r="E4843" t="s">
        <v>1678</v>
      </c>
      <c r="F4843" t="s">
        <v>12414</v>
      </c>
      <c r="G4843" s="11"/>
      <c r="H4843" s="11"/>
    </row>
    <row r="4844" spans="1:8" x14ac:dyDescent="0.2">
      <c r="A4844" t="str">
        <f t="shared" si="76"/>
        <v>RH5F5Exmoor (Ward 2)</v>
      </c>
      <c r="B4844" t="s">
        <v>185</v>
      </c>
      <c r="C4844" t="s">
        <v>14150</v>
      </c>
      <c r="D4844" t="s">
        <v>1681</v>
      </c>
      <c r="E4844" t="s">
        <v>1682</v>
      </c>
      <c r="F4844" t="s">
        <v>12415</v>
      </c>
      <c r="G4844" s="11"/>
      <c r="H4844" s="11"/>
    </row>
    <row r="4845" spans="1:8" x14ac:dyDescent="0.2">
      <c r="A4845" t="str">
        <f t="shared" si="76"/>
        <v>RH5A8AMU</v>
      </c>
      <c r="B4845" t="s">
        <v>185</v>
      </c>
      <c r="C4845" t="s">
        <v>14150</v>
      </c>
      <c r="D4845" t="s">
        <v>14151</v>
      </c>
      <c r="E4845" t="s">
        <v>973</v>
      </c>
      <c r="F4845" t="s">
        <v>8388</v>
      </c>
      <c r="G4845" s="11" t="s">
        <v>9718</v>
      </c>
      <c r="H4845" s="11">
        <v>43774</v>
      </c>
    </row>
    <row r="4846" spans="1:8" x14ac:dyDescent="0.2">
      <c r="A4846" t="str">
        <f t="shared" si="76"/>
        <v>RH5A8Barrington Ward</v>
      </c>
      <c r="B4846" t="s">
        <v>185</v>
      </c>
      <c r="C4846" t="s">
        <v>14150</v>
      </c>
      <c r="D4846" t="s">
        <v>14151</v>
      </c>
      <c r="E4846" t="s">
        <v>973</v>
      </c>
      <c r="F4846" t="s">
        <v>12840</v>
      </c>
      <c r="G4846" s="11"/>
      <c r="H4846" s="11"/>
    </row>
    <row r="4847" spans="1:8" x14ac:dyDescent="0.2">
      <c r="A4847" t="str">
        <f t="shared" si="76"/>
        <v>RH5A8Beacon Ward</v>
      </c>
      <c r="B4847" t="s">
        <v>185</v>
      </c>
      <c r="C4847" t="s">
        <v>14150</v>
      </c>
      <c r="D4847" t="s">
        <v>14151</v>
      </c>
      <c r="E4847" t="s">
        <v>973</v>
      </c>
      <c r="F4847" t="s">
        <v>12841</v>
      </c>
      <c r="G4847" s="11" t="s">
        <v>9744</v>
      </c>
      <c r="H4847" s="11">
        <v>43774</v>
      </c>
    </row>
    <row r="4848" spans="1:8" x14ac:dyDescent="0.2">
      <c r="A4848" t="str">
        <f t="shared" ref="A4848:A4911" si="77">CONCATENATE(D4848,F4848)</f>
        <v>RH5A8Blake</v>
      </c>
      <c r="B4848" t="s">
        <v>185</v>
      </c>
      <c r="C4848" t="s">
        <v>14150</v>
      </c>
      <c r="D4848" t="s">
        <v>14151</v>
      </c>
      <c r="E4848" t="s">
        <v>973</v>
      </c>
      <c r="F4848" t="s">
        <v>11124</v>
      </c>
      <c r="G4848" s="11"/>
      <c r="H4848" s="11"/>
    </row>
    <row r="4849" spans="1:8" x14ac:dyDescent="0.2">
      <c r="A4849" t="str">
        <f t="shared" si="77"/>
        <v>RH5A8CCU</v>
      </c>
      <c r="B4849" t="s">
        <v>185</v>
      </c>
      <c r="C4849" t="s">
        <v>14150</v>
      </c>
      <c r="D4849" t="s">
        <v>14151</v>
      </c>
      <c r="E4849" t="s">
        <v>973</v>
      </c>
      <c r="F4849" t="s">
        <v>8471</v>
      </c>
      <c r="G4849" s="11"/>
      <c r="H4849" s="11"/>
    </row>
    <row r="4850" spans="1:8" x14ac:dyDescent="0.2">
      <c r="A4850" t="str">
        <f t="shared" si="77"/>
        <v>RH5A8Childrens Unit</v>
      </c>
      <c r="B4850" t="s">
        <v>185</v>
      </c>
      <c r="C4850" t="s">
        <v>14150</v>
      </c>
      <c r="D4850" t="s">
        <v>14151</v>
      </c>
      <c r="E4850" t="s">
        <v>973</v>
      </c>
      <c r="F4850" t="s">
        <v>9597</v>
      </c>
      <c r="G4850" s="11"/>
      <c r="H4850" s="11"/>
    </row>
    <row r="4851" spans="1:8" x14ac:dyDescent="0.2">
      <c r="A4851" t="str">
        <f t="shared" si="77"/>
        <v>RH5A8Coleridge</v>
      </c>
      <c r="B4851" t="s">
        <v>185</v>
      </c>
      <c r="C4851" t="s">
        <v>14150</v>
      </c>
      <c r="D4851" t="s">
        <v>14151</v>
      </c>
      <c r="E4851" t="s">
        <v>973</v>
      </c>
      <c r="F4851" t="s">
        <v>12842</v>
      </c>
      <c r="G4851" s="11"/>
      <c r="H4851" s="11"/>
    </row>
    <row r="4852" spans="1:8" x14ac:dyDescent="0.2">
      <c r="A4852" t="str">
        <f t="shared" si="77"/>
        <v>RH5A8Conservators</v>
      </c>
      <c r="B4852" t="s">
        <v>185</v>
      </c>
      <c r="C4852" t="s">
        <v>14150</v>
      </c>
      <c r="D4852" t="s">
        <v>14151</v>
      </c>
      <c r="E4852" t="s">
        <v>973</v>
      </c>
      <c r="F4852" t="s">
        <v>12843</v>
      </c>
      <c r="G4852" s="11"/>
      <c r="H4852" s="11"/>
    </row>
    <row r="4853" spans="1:8" x14ac:dyDescent="0.2">
      <c r="A4853" t="str">
        <f t="shared" si="77"/>
        <v>RH5A8Dunkery</v>
      </c>
      <c r="B4853" t="s">
        <v>185</v>
      </c>
      <c r="C4853" t="s">
        <v>14150</v>
      </c>
      <c r="D4853" t="s">
        <v>14151</v>
      </c>
      <c r="E4853" t="s">
        <v>973</v>
      </c>
      <c r="F4853" t="s">
        <v>12844</v>
      </c>
      <c r="G4853" s="11"/>
      <c r="H4853" s="11"/>
    </row>
    <row r="4854" spans="1:8" x14ac:dyDescent="0.2">
      <c r="A4854" t="str">
        <f t="shared" si="77"/>
        <v>RH5A8Eliot Ward</v>
      </c>
      <c r="B4854" t="s">
        <v>185</v>
      </c>
      <c r="C4854" t="s">
        <v>14150</v>
      </c>
      <c r="D4854" t="s">
        <v>14151</v>
      </c>
      <c r="E4854" t="s">
        <v>973</v>
      </c>
      <c r="F4854" t="s">
        <v>12845</v>
      </c>
      <c r="G4854" s="11"/>
      <c r="H4854" s="11"/>
    </row>
    <row r="4855" spans="1:8" x14ac:dyDescent="0.2">
      <c r="A4855" t="str">
        <f t="shared" si="77"/>
        <v>RH5A8Exmoor</v>
      </c>
      <c r="B4855" t="s">
        <v>185</v>
      </c>
      <c r="C4855" t="s">
        <v>14150</v>
      </c>
      <c r="D4855" t="s">
        <v>14151</v>
      </c>
      <c r="E4855" t="s">
        <v>973</v>
      </c>
      <c r="F4855" t="s">
        <v>12846</v>
      </c>
      <c r="G4855" s="11"/>
      <c r="H4855" s="11"/>
    </row>
    <row r="4856" spans="1:8" x14ac:dyDescent="0.2">
      <c r="A4856" t="str">
        <f t="shared" si="77"/>
        <v>RH5A8Fielding Ward</v>
      </c>
      <c r="B4856" t="s">
        <v>185</v>
      </c>
      <c r="C4856" t="s">
        <v>14150</v>
      </c>
      <c r="D4856" t="s">
        <v>14151</v>
      </c>
      <c r="E4856" t="s">
        <v>973</v>
      </c>
      <c r="F4856" t="s">
        <v>12847</v>
      </c>
      <c r="G4856" s="11"/>
      <c r="H4856" s="11"/>
    </row>
    <row r="4857" spans="1:8" x14ac:dyDescent="0.2">
      <c r="A4857" t="str">
        <f t="shared" si="77"/>
        <v>RH5A8Gould Ward</v>
      </c>
      <c r="B4857" t="s">
        <v>185</v>
      </c>
      <c r="C4857" t="s">
        <v>14150</v>
      </c>
      <c r="D4857" t="s">
        <v>14151</v>
      </c>
      <c r="E4857" t="s">
        <v>973</v>
      </c>
      <c r="F4857" t="s">
        <v>12848</v>
      </c>
      <c r="G4857" s="11"/>
      <c r="H4857" s="11"/>
    </row>
    <row r="4858" spans="1:8" x14ac:dyDescent="0.2">
      <c r="A4858" t="str">
        <f t="shared" si="77"/>
        <v>RH5A8Hestercombe</v>
      </c>
      <c r="B4858" t="s">
        <v>185</v>
      </c>
      <c r="C4858" t="s">
        <v>14150</v>
      </c>
      <c r="D4858" t="s">
        <v>14151</v>
      </c>
      <c r="E4858" t="s">
        <v>973</v>
      </c>
      <c r="F4858" t="s">
        <v>12849</v>
      </c>
      <c r="G4858" s="11"/>
      <c r="H4858" s="11"/>
    </row>
    <row r="4859" spans="1:8" x14ac:dyDescent="0.2">
      <c r="A4859" t="str">
        <f t="shared" si="77"/>
        <v>RH5A8ITU</v>
      </c>
      <c r="B4859" t="s">
        <v>185</v>
      </c>
      <c r="C4859" t="s">
        <v>14150</v>
      </c>
      <c r="D4859" t="s">
        <v>14151</v>
      </c>
      <c r="E4859" t="s">
        <v>973</v>
      </c>
      <c r="F4859" t="s">
        <v>8398</v>
      </c>
      <c r="G4859" s="11"/>
      <c r="H4859" s="11"/>
    </row>
    <row r="4860" spans="1:8" x14ac:dyDescent="0.2">
      <c r="A4860" t="str">
        <f t="shared" si="77"/>
        <v>RH5A8Lydeard</v>
      </c>
      <c r="B4860" t="s">
        <v>185</v>
      </c>
      <c r="C4860" t="s">
        <v>14150</v>
      </c>
      <c r="D4860" t="s">
        <v>14151</v>
      </c>
      <c r="E4860" t="s">
        <v>973</v>
      </c>
      <c r="F4860" t="s">
        <v>12850</v>
      </c>
      <c r="G4860" s="11"/>
      <c r="H4860" s="11"/>
    </row>
    <row r="4861" spans="1:8" x14ac:dyDescent="0.2">
      <c r="A4861" t="str">
        <f t="shared" si="77"/>
        <v>RH5A8Maternity Wards</v>
      </c>
      <c r="B4861" t="s">
        <v>185</v>
      </c>
      <c r="C4861" t="s">
        <v>14150</v>
      </c>
      <c r="D4861" t="s">
        <v>14151</v>
      </c>
      <c r="E4861" t="s">
        <v>973</v>
      </c>
      <c r="F4861" t="s">
        <v>12851</v>
      </c>
      <c r="G4861" s="11"/>
      <c r="H4861" s="11"/>
    </row>
    <row r="4862" spans="1:8" x14ac:dyDescent="0.2">
      <c r="A4862" t="str">
        <f t="shared" si="77"/>
        <v>RH5A8Mendip</v>
      </c>
      <c r="B4862" t="s">
        <v>185</v>
      </c>
      <c r="C4862" t="s">
        <v>14150</v>
      </c>
      <c r="D4862" t="s">
        <v>14151</v>
      </c>
      <c r="E4862" t="s">
        <v>973</v>
      </c>
      <c r="F4862" t="s">
        <v>12852</v>
      </c>
      <c r="G4862" s="11"/>
      <c r="H4862" s="11"/>
    </row>
    <row r="4863" spans="1:8" x14ac:dyDescent="0.2">
      <c r="A4863" t="str">
        <f t="shared" si="77"/>
        <v>RH5A8Montacute Ward</v>
      </c>
      <c r="B4863" t="s">
        <v>185</v>
      </c>
      <c r="C4863" t="s">
        <v>14150</v>
      </c>
      <c r="D4863" t="s">
        <v>14151</v>
      </c>
      <c r="E4863" t="s">
        <v>973</v>
      </c>
      <c r="F4863" t="s">
        <v>12853</v>
      </c>
      <c r="G4863" s="11"/>
      <c r="H4863" s="11"/>
    </row>
    <row r="4864" spans="1:8" x14ac:dyDescent="0.2">
      <c r="A4864" t="str">
        <f t="shared" si="77"/>
        <v>RH5A8Parkside</v>
      </c>
      <c r="B4864" t="s">
        <v>185</v>
      </c>
      <c r="C4864" t="s">
        <v>14150</v>
      </c>
      <c r="D4864" t="s">
        <v>14151</v>
      </c>
      <c r="E4864" t="s">
        <v>973</v>
      </c>
      <c r="F4864" t="s">
        <v>9867</v>
      </c>
      <c r="G4864" s="11"/>
      <c r="H4864" s="11"/>
    </row>
    <row r="4865" spans="1:8" x14ac:dyDescent="0.2">
      <c r="A4865" t="str">
        <f t="shared" si="77"/>
        <v>RH5A8Portman</v>
      </c>
      <c r="B4865" t="s">
        <v>185</v>
      </c>
      <c r="C4865" t="s">
        <v>14150</v>
      </c>
      <c r="D4865" t="s">
        <v>14151</v>
      </c>
      <c r="E4865" t="s">
        <v>973</v>
      </c>
      <c r="F4865" t="s">
        <v>12854</v>
      </c>
      <c r="G4865" s="11"/>
      <c r="H4865" s="11"/>
    </row>
    <row r="4866" spans="1:8" x14ac:dyDescent="0.2">
      <c r="A4866" t="str">
        <f t="shared" si="77"/>
        <v>RH5A8SAU Ward 2</v>
      </c>
      <c r="B4866" t="s">
        <v>185</v>
      </c>
      <c r="C4866" t="s">
        <v>14150</v>
      </c>
      <c r="D4866" t="s">
        <v>14151</v>
      </c>
      <c r="E4866" t="s">
        <v>973</v>
      </c>
      <c r="F4866" t="s">
        <v>12855</v>
      </c>
      <c r="G4866" s="11"/>
      <c r="H4866" s="11"/>
    </row>
    <row r="4867" spans="1:8" x14ac:dyDescent="0.2">
      <c r="A4867" t="str">
        <f t="shared" si="77"/>
        <v>RH5A8SCBU</v>
      </c>
      <c r="B4867" t="s">
        <v>185</v>
      </c>
      <c r="C4867" t="s">
        <v>14150</v>
      </c>
      <c r="D4867" t="s">
        <v>14151</v>
      </c>
      <c r="E4867" t="s">
        <v>973</v>
      </c>
      <c r="F4867" t="s">
        <v>8490</v>
      </c>
      <c r="G4867" s="11"/>
      <c r="H4867" s="11"/>
    </row>
    <row r="4868" spans="1:8" x14ac:dyDescent="0.2">
      <c r="A4868" t="str">
        <f t="shared" si="77"/>
        <v>RH5A8Sheppard Gastro</v>
      </c>
      <c r="B4868" t="s">
        <v>185</v>
      </c>
      <c r="C4868" t="s">
        <v>14150</v>
      </c>
      <c r="D4868" t="s">
        <v>14151</v>
      </c>
      <c r="E4868" t="s">
        <v>973</v>
      </c>
      <c r="F4868" t="s">
        <v>12856</v>
      </c>
      <c r="G4868" s="11"/>
      <c r="H4868" s="11"/>
    </row>
    <row r="4869" spans="1:8" x14ac:dyDescent="0.2">
      <c r="A4869" t="str">
        <f t="shared" si="77"/>
        <v>RH5A8Surgical Admissions Lounge (SAL)</v>
      </c>
      <c r="B4869" t="s">
        <v>185</v>
      </c>
      <c r="C4869" t="s">
        <v>14150</v>
      </c>
      <c r="D4869" t="s">
        <v>14151</v>
      </c>
      <c r="E4869" t="s">
        <v>973</v>
      </c>
      <c r="F4869" t="s">
        <v>14612</v>
      </c>
      <c r="G4869" s="11"/>
      <c r="H4869" s="11"/>
    </row>
    <row r="4870" spans="1:8" x14ac:dyDescent="0.2">
      <c r="A4870" t="str">
        <f t="shared" si="77"/>
        <v>RH5A8Triscombe</v>
      </c>
      <c r="B4870" t="s">
        <v>185</v>
      </c>
      <c r="C4870" t="s">
        <v>14150</v>
      </c>
      <c r="D4870" t="s">
        <v>14151</v>
      </c>
      <c r="E4870" t="s">
        <v>973</v>
      </c>
      <c r="F4870" t="s">
        <v>12857</v>
      </c>
      <c r="G4870" s="11"/>
      <c r="H4870" s="11"/>
    </row>
    <row r="4871" spans="1:8" x14ac:dyDescent="0.2">
      <c r="A4871" t="str">
        <f t="shared" si="77"/>
        <v>RH5A8Ward 9</v>
      </c>
      <c r="B4871" t="s">
        <v>185</v>
      </c>
      <c r="C4871" t="s">
        <v>14150</v>
      </c>
      <c r="D4871" t="s">
        <v>14151</v>
      </c>
      <c r="E4871" t="s">
        <v>973</v>
      </c>
      <c r="F4871" t="s">
        <v>8749</v>
      </c>
      <c r="G4871" s="11"/>
      <c r="H4871" s="11"/>
    </row>
    <row r="4872" spans="1:8" x14ac:dyDescent="0.2">
      <c r="A4872" t="str">
        <f t="shared" si="77"/>
        <v>RH5A8Wordsworth</v>
      </c>
      <c r="B4872" t="s">
        <v>185</v>
      </c>
      <c r="C4872" t="s">
        <v>14150</v>
      </c>
      <c r="D4872" t="s">
        <v>14151</v>
      </c>
      <c r="E4872" t="s">
        <v>973</v>
      </c>
      <c r="F4872" t="s">
        <v>12858</v>
      </c>
      <c r="G4872" s="11"/>
      <c r="H4872" s="11"/>
    </row>
    <row r="4873" spans="1:8" x14ac:dyDescent="0.2">
      <c r="A4873" t="str">
        <f t="shared" si="77"/>
        <v>RH563Pyrland 1</v>
      </c>
      <c r="B4873" t="s">
        <v>185</v>
      </c>
      <c r="C4873" t="s">
        <v>14150</v>
      </c>
      <c r="D4873" t="s">
        <v>1685</v>
      </c>
      <c r="E4873" t="s">
        <v>1686</v>
      </c>
      <c r="F4873" t="s">
        <v>12416</v>
      </c>
      <c r="G4873" s="11"/>
      <c r="H4873" s="11"/>
    </row>
    <row r="4874" spans="1:8" x14ac:dyDescent="0.2">
      <c r="A4874" t="str">
        <f t="shared" si="77"/>
        <v>RH563Pyrland 2</v>
      </c>
      <c r="B4874" t="s">
        <v>185</v>
      </c>
      <c r="C4874" t="s">
        <v>14150</v>
      </c>
      <c r="D4874" t="s">
        <v>1685</v>
      </c>
      <c r="E4874" t="s">
        <v>1686</v>
      </c>
      <c r="F4874" t="s">
        <v>12417</v>
      </c>
      <c r="G4874" s="11"/>
      <c r="H4874" s="11"/>
    </row>
    <row r="4875" spans="1:8" x14ac:dyDescent="0.2">
      <c r="A4875" t="str">
        <f t="shared" si="77"/>
        <v>RH572Rowan</v>
      </c>
      <c r="B4875" t="s">
        <v>185</v>
      </c>
      <c r="C4875" t="s">
        <v>14150</v>
      </c>
      <c r="D4875" t="s">
        <v>1689</v>
      </c>
      <c r="E4875" t="s">
        <v>1690</v>
      </c>
      <c r="F4875" t="s">
        <v>9364</v>
      </c>
      <c r="G4875" s="11"/>
      <c r="H4875" s="11"/>
    </row>
    <row r="4876" spans="1:8" x14ac:dyDescent="0.2">
      <c r="A4876" t="str">
        <f t="shared" si="77"/>
        <v>RH536Rydon 1</v>
      </c>
      <c r="B4876" t="s">
        <v>185</v>
      </c>
      <c r="C4876" t="s">
        <v>14150</v>
      </c>
      <c r="D4876" t="s">
        <v>1691</v>
      </c>
      <c r="E4876" t="s">
        <v>1692</v>
      </c>
      <c r="F4876" t="s">
        <v>12418</v>
      </c>
      <c r="G4876" s="11"/>
      <c r="H4876" s="11"/>
    </row>
    <row r="4877" spans="1:8" x14ac:dyDescent="0.2">
      <c r="A4877" t="str">
        <f t="shared" si="77"/>
        <v>RH536Rydon 2</v>
      </c>
      <c r="B4877" t="s">
        <v>185</v>
      </c>
      <c r="C4877" t="s">
        <v>14150</v>
      </c>
      <c r="D4877" t="s">
        <v>1691</v>
      </c>
      <c r="E4877" t="s">
        <v>1692</v>
      </c>
      <c r="F4877" t="s">
        <v>12419</v>
      </c>
      <c r="G4877" s="11"/>
      <c r="H4877" s="11"/>
    </row>
    <row r="4878" spans="1:8" x14ac:dyDescent="0.2">
      <c r="A4878" t="str">
        <f t="shared" si="77"/>
        <v>RH5F7Shepton</v>
      </c>
      <c r="B4878" t="s">
        <v>185</v>
      </c>
      <c r="C4878" t="s">
        <v>14150</v>
      </c>
      <c r="D4878" t="s">
        <v>1693</v>
      </c>
      <c r="E4878" t="s">
        <v>974</v>
      </c>
      <c r="F4878" t="s">
        <v>12420</v>
      </c>
      <c r="G4878" s="11"/>
      <c r="H4878" s="11"/>
    </row>
    <row r="4879" spans="1:8" x14ac:dyDescent="0.2">
      <c r="A4879" t="str">
        <f t="shared" si="77"/>
        <v>RH5G1Mary Robertson</v>
      </c>
      <c r="B4879" t="s">
        <v>185</v>
      </c>
      <c r="C4879" t="s">
        <v>14150</v>
      </c>
      <c r="D4879" t="s">
        <v>1694</v>
      </c>
      <c r="E4879" t="s">
        <v>1695</v>
      </c>
      <c r="F4879" t="s">
        <v>12421</v>
      </c>
      <c r="G4879" s="11"/>
      <c r="H4879" s="11"/>
    </row>
    <row r="4880" spans="1:8" x14ac:dyDescent="0.2">
      <c r="A4880" t="str">
        <f t="shared" si="77"/>
        <v>RH5H5St Andrews</v>
      </c>
      <c r="B4880" t="s">
        <v>185</v>
      </c>
      <c r="C4880" t="s">
        <v>14150</v>
      </c>
      <c r="D4880" t="s">
        <v>1696</v>
      </c>
      <c r="E4880" t="s">
        <v>1697</v>
      </c>
      <c r="F4880" t="s">
        <v>12422</v>
      </c>
      <c r="G4880" s="11"/>
      <c r="H4880" s="11"/>
    </row>
    <row r="4881" spans="1:8" x14ac:dyDescent="0.2">
      <c r="A4881" t="str">
        <f t="shared" si="77"/>
        <v>RH563Wellington</v>
      </c>
      <c r="B4881" t="s">
        <v>185</v>
      </c>
      <c r="C4881" t="s">
        <v>14150</v>
      </c>
      <c r="D4881" t="s">
        <v>1685</v>
      </c>
      <c r="E4881" t="s">
        <v>1709</v>
      </c>
      <c r="F4881" t="s">
        <v>12423</v>
      </c>
      <c r="G4881" s="11"/>
      <c r="H4881" s="11"/>
    </row>
    <row r="4882" spans="1:8" x14ac:dyDescent="0.2">
      <c r="A4882" t="str">
        <f t="shared" si="77"/>
        <v>RH5D8Wessex</v>
      </c>
      <c r="B4882" t="s">
        <v>185</v>
      </c>
      <c r="C4882" t="s">
        <v>14150</v>
      </c>
      <c r="D4882" t="s">
        <v>1710</v>
      </c>
      <c r="E4882" t="s">
        <v>1711</v>
      </c>
      <c r="F4882" t="s">
        <v>10134</v>
      </c>
      <c r="G4882" s="11"/>
      <c r="H4882" s="11"/>
    </row>
    <row r="4883" spans="1:8" x14ac:dyDescent="0.2">
      <c r="A4883" t="str">
        <f t="shared" si="77"/>
        <v>RH5F8Combined wards</v>
      </c>
      <c r="B4883" t="s">
        <v>185</v>
      </c>
      <c r="C4883" t="s">
        <v>14150</v>
      </c>
      <c r="D4883" t="s">
        <v>1712</v>
      </c>
      <c r="E4883" t="s">
        <v>1713</v>
      </c>
      <c r="F4883" t="s">
        <v>12425</v>
      </c>
      <c r="G4883" s="11"/>
      <c r="H4883" s="11"/>
    </row>
    <row r="4884" spans="1:8" x14ac:dyDescent="0.2">
      <c r="A4884" t="str">
        <f t="shared" si="77"/>
        <v>RH5F6Meadow</v>
      </c>
      <c r="B4884" t="s">
        <v>185</v>
      </c>
      <c r="C4884" t="s">
        <v>14150</v>
      </c>
      <c r="D4884" t="s">
        <v>1714</v>
      </c>
      <c r="E4884" t="s">
        <v>1715</v>
      </c>
      <c r="F4884" t="s">
        <v>8766</v>
      </c>
      <c r="G4884" s="11"/>
      <c r="H4884" s="11"/>
    </row>
    <row r="4885" spans="1:8" x14ac:dyDescent="0.2">
      <c r="A4885" t="str">
        <f t="shared" si="77"/>
        <v>RH5G2Hadspen</v>
      </c>
      <c r="B4885" t="s">
        <v>185</v>
      </c>
      <c r="C4885" t="s">
        <v>14150</v>
      </c>
      <c r="D4885" t="s">
        <v>1718</v>
      </c>
      <c r="E4885" t="s">
        <v>1719</v>
      </c>
      <c r="F4885" t="s">
        <v>12426</v>
      </c>
      <c r="G4885" s="11"/>
      <c r="H4885" s="11"/>
    </row>
    <row r="4886" spans="1:8" x14ac:dyDescent="0.2">
      <c r="A4886" t="str">
        <f t="shared" si="77"/>
        <v>RV5G0Addison Ward</v>
      </c>
      <c r="B4886" t="s">
        <v>186</v>
      </c>
      <c r="C4886" t="s">
        <v>12427</v>
      </c>
      <c r="D4886" t="s">
        <v>12428</v>
      </c>
      <c r="E4886" t="s">
        <v>12429</v>
      </c>
      <c r="F4886" t="s">
        <v>12430</v>
      </c>
      <c r="G4886" s="11"/>
      <c r="H4886" s="11"/>
    </row>
    <row r="4887" spans="1:8" x14ac:dyDescent="0.2">
      <c r="A4887" t="str">
        <f t="shared" si="77"/>
        <v>RV505Bethlem Adolescent PICU</v>
      </c>
      <c r="B4887" t="s">
        <v>186</v>
      </c>
      <c r="C4887" t="s">
        <v>12427</v>
      </c>
      <c r="D4887" t="s">
        <v>4374</v>
      </c>
      <c r="E4887" t="s">
        <v>12431</v>
      </c>
      <c r="F4887" t="s">
        <v>12432</v>
      </c>
      <c r="G4887" s="11"/>
      <c r="H4887" s="11"/>
    </row>
    <row r="4888" spans="1:8" x14ac:dyDescent="0.2">
      <c r="A4888" t="str">
        <f t="shared" si="77"/>
        <v>RV505Bethlem Adolescent Unit (BAU)</v>
      </c>
      <c r="B4888" t="s">
        <v>186</v>
      </c>
      <c r="C4888" t="s">
        <v>12427</v>
      </c>
      <c r="D4888" t="s">
        <v>4374</v>
      </c>
      <c r="E4888" t="s">
        <v>12431</v>
      </c>
      <c r="F4888" t="s">
        <v>12433</v>
      </c>
      <c r="G4888" s="11"/>
      <c r="H4888" s="11"/>
    </row>
    <row r="4889" spans="1:8" x14ac:dyDescent="0.2">
      <c r="A4889" t="str">
        <f t="shared" si="77"/>
        <v>RV505Brook Ward</v>
      </c>
      <c r="B4889" t="s">
        <v>186</v>
      </c>
      <c r="C4889" t="s">
        <v>12427</v>
      </c>
      <c r="D4889" t="s">
        <v>4374</v>
      </c>
      <c r="E4889" t="s">
        <v>12431</v>
      </c>
      <c r="F4889" t="s">
        <v>10035</v>
      </c>
      <c r="G4889" s="11"/>
      <c r="H4889" s="11"/>
    </row>
    <row r="4890" spans="1:8" x14ac:dyDescent="0.2">
      <c r="A4890" t="str">
        <f t="shared" si="77"/>
        <v>RV505Chaffinch Ward</v>
      </c>
      <c r="B4890" t="s">
        <v>186</v>
      </c>
      <c r="C4890" t="s">
        <v>12427</v>
      </c>
      <c r="D4890" t="s">
        <v>4374</v>
      </c>
      <c r="E4890" t="s">
        <v>12431</v>
      </c>
      <c r="F4890" t="s">
        <v>12434</v>
      </c>
      <c r="G4890" s="11"/>
      <c r="H4890" s="11"/>
    </row>
    <row r="4891" spans="1:8" x14ac:dyDescent="0.2">
      <c r="A4891" t="str">
        <f t="shared" si="77"/>
        <v>RV505Chelsham House</v>
      </c>
      <c r="B4891" t="s">
        <v>186</v>
      </c>
      <c r="C4891" t="s">
        <v>12427</v>
      </c>
      <c r="D4891" t="s">
        <v>4374</v>
      </c>
      <c r="E4891" t="s">
        <v>12431</v>
      </c>
      <c r="F4891" t="s">
        <v>12435</v>
      </c>
      <c r="G4891" s="11" t="s">
        <v>8593</v>
      </c>
      <c r="H4891" s="11">
        <v>43735</v>
      </c>
    </row>
    <row r="4892" spans="1:8" x14ac:dyDescent="0.2">
      <c r="A4892" t="str">
        <f t="shared" si="77"/>
        <v>RV505Croydon PICU</v>
      </c>
      <c r="B4892" t="s">
        <v>186</v>
      </c>
      <c r="C4892" t="s">
        <v>12427</v>
      </c>
      <c r="D4892" t="s">
        <v>4374</v>
      </c>
      <c r="E4892" t="s">
        <v>12431</v>
      </c>
      <c r="F4892" t="s">
        <v>12436</v>
      </c>
      <c r="G4892" s="11"/>
      <c r="H4892" s="11"/>
    </row>
    <row r="4893" spans="1:8" x14ac:dyDescent="0.2">
      <c r="A4893" t="str">
        <f t="shared" si="77"/>
        <v>RV505Eating Disorders Unit (EDU)</v>
      </c>
      <c r="B4893" t="s">
        <v>186</v>
      </c>
      <c r="C4893" t="s">
        <v>12427</v>
      </c>
      <c r="D4893" t="s">
        <v>4374</v>
      </c>
      <c r="E4893" t="s">
        <v>12431</v>
      </c>
      <c r="F4893" t="s">
        <v>12437</v>
      </c>
      <c r="G4893" s="11"/>
      <c r="H4893" s="11"/>
    </row>
    <row r="4894" spans="1:8" x14ac:dyDescent="0.2">
      <c r="A4894" t="str">
        <f t="shared" si="77"/>
        <v>RV505Effra Ward</v>
      </c>
      <c r="B4894" t="s">
        <v>186</v>
      </c>
      <c r="C4894" t="s">
        <v>12427</v>
      </c>
      <c r="D4894" t="s">
        <v>4374</v>
      </c>
      <c r="E4894" t="s">
        <v>12431</v>
      </c>
      <c r="F4894" t="s">
        <v>12438</v>
      </c>
      <c r="G4894" s="11"/>
      <c r="H4894" s="11"/>
    </row>
    <row r="4895" spans="1:8" x14ac:dyDescent="0.2">
      <c r="A4895" t="str">
        <f t="shared" si="77"/>
        <v>RV505Fitzmary 1 (FM1)</v>
      </c>
      <c r="B4895" t="s">
        <v>186</v>
      </c>
      <c r="C4895" t="s">
        <v>12427</v>
      </c>
      <c r="D4895" t="s">
        <v>4374</v>
      </c>
      <c r="E4895" t="s">
        <v>12431</v>
      </c>
      <c r="F4895" t="s">
        <v>12439</v>
      </c>
      <c r="G4895" s="11"/>
      <c r="H4895" s="11"/>
    </row>
    <row r="4896" spans="1:8" x14ac:dyDescent="0.2">
      <c r="A4896" t="str">
        <f t="shared" si="77"/>
        <v>RV505Gresham 1 Ward</v>
      </c>
      <c r="B4896" t="s">
        <v>186</v>
      </c>
      <c r="C4896" t="s">
        <v>12427</v>
      </c>
      <c r="D4896" t="s">
        <v>4374</v>
      </c>
      <c r="E4896" t="s">
        <v>12431</v>
      </c>
      <c r="F4896" t="s">
        <v>12440</v>
      </c>
      <c r="G4896" s="11"/>
      <c r="H4896" s="11"/>
    </row>
    <row r="4897" spans="1:8" x14ac:dyDescent="0.2">
      <c r="A4897" t="str">
        <f t="shared" si="77"/>
        <v>RV505Gresham 2 Ward</v>
      </c>
      <c r="B4897" t="s">
        <v>186</v>
      </c>
      <c r="C4897" t="s">
        <v>12427</v>
      </c>
      <c r="D4897" t="s">
        <v>4374</v>
      </c>
      <c r="E4897" t="s">
        <v>12431</v>
      </c>
      <c r="F4897" t="s">
        <v>12441</v>
      </c>
      <c r="G4897" s="11"/>
      <c r="H4897" s="11"/>
    </row>
    <row r="4898" spans="1:8" x14ac:dyDescent="0.2">
      <c r="A4898" t="str">
        <f t="shared" si="77"/>
        <v>RV505Lishman Unit</v>
      </c>
      <c r="B4898" t="s">
        <v>186</v>
      </c>
      <c r="C4898" t="s">
        <v>12427</v>
      </c>
      <c r="D4898" t="s">
        <v>4374</v>
      </c>
      <c r="E4898" t="s">
        <v>12431</v>
      </c>
      <c r="F4898" t="s">
        <v>12442</v>
      </c>
      <c r="G4898" s="11"/>
      <c r="H4898" s="11"/>
    </row>
    <row r="4899" spans="1:8" x14ac:dyDescent="0.2">
      <c r="A4899" t="str">
        <f t="shared" si="77"/>
        <v>RV505Mother and Baby Unit (MBU)</v>
      </c>
      <c r="B4899" t="s">
        <v>186</v>
      </c>
      <c r="C4899" t="s">
        <v>12427</v>
      </c>
      <c r="D4899" t="s">
        <v>4374</v>
      </c>
      <c r="E4899" t="s">
        <v>12431</v>
      </c>
      <c r="F4899" t="s">
        <v>12443</v>
      </c>
      <c r="G4899" s="11"/>
      <c r="H4899" s="11"/>
    </row>
    <row r="4900" spans="1:8" x14ac:dyDescent="0.2">
      <c r="A4900" t="str">
        <f t="shared" si="77"/>
        <v>RV505National Autism Unit (NAU)</v>
      </c>
      <c r="B4900" t="s">
        <v>186</v>
      </c>
      <c r="C4900" t="s">
        <v>12427</v>
      </c>
      <c r="D4900" t="s">
        <v>4374</v>
      </c>
      <c r="E4900" t="s">
        <v>12431</v>
      </c>
      <c r="F4900" t="s">
        <v>12444</v>
      </c>
      <c r="G4900" s="11"/>
      <c r="H4900" s="11"/>
    </row>
    <row r="4901" spans="1:8" x14ac:dyDescent="0.2">
      <c r="A4901" t="str">
        <f t="shared" si="77"/>
        <v>RV505National Psychosis Inpatient Unit (NPU)</v>
      </c>
      <c r="B4901" t="s">
        <v>186</v>
      </c>
      <c r="C4901" t="s">
        <v>12427</v>
      </c>
      <c r="D4901" t="s">
        <v>4374</v>
      </c>
      <c r="E4901" t="s">
        <v>12431</v>
      </c>
      <c r="F4901" t="s">
        <v>12445</v>
      </c>
      <c r="G4901" s="11"/>
      <c r="H4901" s="11"/>
    </row>
    <row r="4902" spans="1:8" x14ac:dyDescent="0.2">
      <c r="A4902" t="str">
        <f t="shared" si="77"/>
        <v>RV505Norbury Ward</v>
      </c>
      <c r="B4902" t="s">
        <v>186</v>
      </c>
      <c r="C4902" t="s">
        <v>12427</v>
      </c>
      <c r="D4902" t="s">
        <v>4374</v>
      </c>
      <c r="E4902" t="s">
        <v>12431</v>
      </c>
      <c r="F4902" t="s">
        <v>12446</v>
      </c>
      <c r="G4902" s="11"/>
      <c r="H4902" s="11"/>
    </row>
    <row r="4903" spans="1:8" x14ac:dyDescent="0.2">
      <c r="A4903" t="str">
        <f t="shared" si="77"/>
        <v>RV505Spring Ward</v>
      </c>
      <c r="B4903" t="s">
        <v>186</v>
      </c>
      <c r="C4903" t="s">
        <v>12427</v>
      </c>
      <c r="D4903" t="s">
        <v>4374</v>
      </c>
      <c r="E4903" t="s">
        <v>12431</v>
      </c>
      <c r="F4903" t="s">
        <v>12447</v>
      </c>
      <c r="G4903" s="11"/>
      <c r="H4903" s="11"/>
    </row>
    <row r="4904" spans="1:8" x14ac:dyDescent="0.2">
      <c r="A4904" t="str">
        <f t="shared" si="77"/>
        <v>RV505Thames Ward</v>
      </c>
      <c r="B4904" t="s">
        <v>186</v>
      </c>
      <c r="C4904" t="s">
        <v>12427</v>
      </c>
      <c r="D4904" t="s">
        <v>4374</v>
      </c>
      <c r="E4904" t="s">
        <v>12431</v>
      </c>
      <c r="F4904" t="s">
        <v>8500</v>
      </c>
      <c r="G4904" s="11"/>
      <c r="H4904" s="11"/>
    </row>
    <row r="4905" spans="1:8" x14ac:dyDescent="0.2">
      <c r="A4905" t="str">
        <f t="shared" si="77"/>
        <v>RV505Tyson West 1 Ward (TW1)</v>
      </c>
      <c r="B4905" t="s">
        <v>186</v>
      </c>
      <c r="C4905" t="s">
        <v>12427</v>
      </c>
      <c r="D4905" t="s">
        <v>4374</v>
      </c>
      <c r="E4905" t="s">
        <v>12431</v>
      </c>
      <c r="F4905" t="s">
        <v>12448</v>
      </c>
      <c r="G4905" s="11"/>
      <c r="H4905" s="11"/>
    </row>
    <row r="4906" spans="1:8" x14ac:dyDescent="0.2">
      <c r="A4906" t="str">
        <f t="shared" si="77"/>
        <v>RV505Waddon Ward</v>
      </c>
      <c r="B4906" t="s">
        <v>186</v>
      </c>
      <c r="C4906" t="s">
        <v>12427</v>
      </c>
      <c r="D4906" t="s">
        <v>4374</v>
      </c>
      <c r="E4906" t="s">
        <v>12431</v>
      </c>
      <c r="F4906" t="s">
        <v>12449</v>
      </c>
      <c r="G4906" s="11"/>
      <c r="H4906" s="11"/>
    </row>
    <row r="4907" spans="1:8" x14ac:dyDescent="0.2">
      <c r="A4907" t="str">
        <f t="shared" si="77"/>
        <v>RV505Westways Rehabilitation Inpatient Ward</v>
      </c>
      <c r="B4907" t="s">
        <v>186</v>
      </c>
      <c r="C4907" t="s">
        <v>12427</v>
      </c>
      <c r="D4907" t="s">
        <v>4374</v>
      </c>
      <c r="E4907" t="s">
        <v>12431</v>
      </c>
      <c r="F4907" t="s">
        <v>12450</v>
      </c>
      <c r="G4907" s="11"/>
      <c r="H4907" s="11"/>
    </row>
    <row r="4908" spans="1:8" x14ac:dyDescent="0.2">
      <c r="A4908" t="str">
        <f t="shared" si="77"/>
        <v>RV505Snowsfields Adolescent Unit (SAU)</v>
      </c>
      <c r="B4908" t="s">
        <v>186</v>
      </c>
      <c r="C4908" t="s">
        <v>12427</v>
      </c>
      <c r="D4908" t="s">
        <v>4374</v>
      </c>
      <c r="E4908" t="s">
        <v>12452</v>
      </c>
      <c r="F4908" t="s">
        <v>12457</v>
      </c>
      <c r="G4908" s="11"/>
      <c r="H4908" s="11"/>
    </row>
    <row r="4909" spans="1:8" x14ac:dyDescent="0.2">
      <c r="A4909" t="str">
        <f t="shared" si="77"/>
        <v>RV581Heather Close Rehabilitation Inpatient Ward</v>
      </c>
      <c r="B4909" t="s">
        <v>186</v>
      </c>
      <c r="C4909" t="s">
        <v>12427</v>
      </c>
      <c r="D4909" t="s">
        <v>4404</v>
      </c>
      <c r="E4909" t="s">
        <v>4405</v>
      </c>
      <c r="F4909" t="s">
        <v>12451</v>
      </c>
      <c r="G4909" s="11"/>
      <c r="H4909" s="11"/>
    </row>
    <row r="4910" spans="1:8" x14ac:dyDescent="0.2">
      <c r="A4910" t="str">
        <f t="shared" si="77"/>
        <v>RV504Aubrey Lewis 1 Ward (AL1)</v>
      </c>
      <c r="B4910" t="s">
        <v>186</v>
      </c>
      <c r="C4910" t="s">
        <v>12427</v>
      </c>
      <c r="D4910" t="s">
        <v>4408</v>
      </c>
      <c r="E4910" t="s">
        <v>12452</v>
      </c>
      <c r="F4910" t="s">
        <v>12453</v>
      </c>
      <c r="G4910" s="11"/>
      <c r="H4910" s="11"/>
    </row>
    <row r="4911" spans="1:8" x14ac:dyDescent="0.2">
      <c r="A4911" t="str">
        <f t="shared" si="77"/>
        <v>RV504Eileen Skellern 1 Ward (ES1)</v>
      </c>
      <c r="B4911" t="s">
        <v>186</v>
      </c>
      <c r="C4911" t="s">
        <v>12427</v>
      </c>
      <c r="D4911" t="s">
        <v>4408</v>
      </c>
      <c r="E4911" t="s">
        <v>12452</v>
      </c>
      <c r="F4911" t="s">
        <v>12454</v>
      </c>
      <c r="G4911" s="11"/>
      <c r="H4911" s="11"/>
    </row>
    <row r="4912" spans="1:8" x14ac:dyDescent="0.2">
      <c r="A4912" t="str">
        <f t="shared" ref="A4912:A4975" si="78">CONCATENATE(D4912,F4912)</f>
        <v>RV504John Dickson Ward</v>
      </c>
      <c r="B4912" t="s">
        <v>186</v>
      </c>
      <c r="C4912" t="s">
        <v>12427</v>
      </c>
      <c r="D4912" t="s">
        <v>4408</v>
      </c>
      <c r="E4912" t="s">
        <v>12452</v>
      </c>
      <c r="F4912" t="s">
        <v>12455</v>
      </c>
      <c r="G4912" s="11"/>
      <c r="H4912" s="11"/>
    </row>
    <row r="4913" spans="1:8" x14ac:dyDescent="0.2">
      <c r="A4913" t="str">
        <f t="shared" si="78"/>
        <v>RV504Lewis Ward</v>
      </c>
      <c r="B4913" t="s">
        <v>186</v>
      </c>
      <c r="C4913" t="s">
        <v>12427</v>
      </c>
      <c r="D4913" t="s">
        <v>4408</v>
      </c>
      <c r="E4913" t="s">
        <v>12452</v>
      </c>
      <c r="F4913" t="s">
        <v>14410</v>
      </c>
      <c r="G4913" s="11"/>
      <c r="H4913" s="11"/>
    </row>
    <row r="4914" spans="1:8" x14ac:dyDescent="0.2">
      <c r="A4914" t="str">
        <f t="shared" si="78"/>
        <v>RV504Lucas Ward</v>
      </c>
      <c r="B4914" t="s">
        <v>186</v>
      </c>
      <c r="C4914" t="s">
        <v>12427</v>
      </c>
      <c r="D4914" t="s">
        <v>4408</v>
      </c>
      <c r="E4914" t="s">
        <v>12452</v>
      </c>
      <c r="F4914" t="s">
        <v>14412</v>
      </c>
      <c r="G4914" s="11"/>
      <c r="H4914" s="11"/>
    </row>
    <row r="4915" spans="1:8" x14ac:dyDescent="0.2">
      <c r="A4915" t="str">
        <f t="shared" si="78"/>
        <v>RV504Ruskin Unit</v>
      </c>
      <c r="B4915" t="s">
        <v>186</v>
      </c>
      <c r="C4915" t="s">
        <v>12427</v>
      </c>
      <c r="D4915" t="s">
        <v>4408</v>
      </c>
      <c r="E4915" t="s">
        <v>12452</v>
      </c>
      <c r="F4915" t="s">
        <v>12456</v>
      </c>
      <c r="G4915" s="11"/>
      <c r="H4915" s="11"/>
    </row>
    <row r="4916" spans="1:8" x14ac:dyDescent="0.2">
      <c r="A4916" t="str">
        <f t="shared" si="78"/>
        <v>RV5C5Greenvale Specialist Care Unit</v>
      </c>
      <c r="B4916" t="s">
        <v>186</v>
      </c>
      <c r="C4916" t="s">
        <v>12427</v>
      </c>
      <c r="D4916" t="s">
        <v>4415</v>
      </c>
      <c r="E4916" t="s">
        <v>4416</v>
      </c>
      <c r="F4916" t="s">
        <v>12458</v>
      </c>
      <c r="G4916" s="11"/>
      <c r="H4916" s="11"/>
    </row>
    <row r="4917" spans="1:8" x14ac:dyDescent="0.2">
      <c r="A4917" t="str">
        <f t="shared" si="78"/>
        <v>RV5FRKent and Medway Adolescent Unit (KMAU)</v>
      </c>
      <c r="B4917" t="s">
        <v>186</v>
      </c>
      <c r="C4917" t="s">
        <v>12427</v>
      </c>
      <c r="D4917" t="s">
        <v>4421</v>
      </c>
      <c r="E4917" t="s">
        <v>4422</v>
      </c>
      <c r="F4917" t="s">
        <v>12459</v>
      </c>
      <c r="G4917" s="11"/>
      <c r="H4917" s="11"/>
    </row>
    <row r="4918" spans="1:8" x14ac:dyDescent="0.2">
      <c r="A4918" t="str">
        <f t="shared" si="78"/>
        <v>RV509Clare Ward</v>
      </c>
      <c r="B4918" t="s">
        <v>186</v>
      </c>
      <c r="C4918" t="s">
        <v>12427</v>
      </c>
      <c r="D4918" t="s">
        <v>4437</v>
      </c>
      <c r="E4918" t="s">
        <v>12460</v>
      </c>
      <c r="F4918" t="s">
        <v>12461</v>
      </c>
      <c r="G4918" s="11"/>
      <c r="H4918" s="11"/>
    </row>
    <row r="4919" spans="1:8" x14ac:dyDescent="0.2">
      <c r="A4919" t="str">
        <f t="shared" si="78"/>
        <v>RV509Evans Ward</v>
      </c>
      <c r="B4919" t="s">
        <v>186</v>
      </c>
      <c r="C4919" t="s">
        <v>12427</v>
      </c>
      <c r="D4919" t="s">
        <v>4437</v>
      </c>
      <c r="E4919" t="s">
        <v>12460</v>
      </c>
      <c r="F4919" t="s">
        <v>14610</v>
      </c>
      <c r="G4919" s="11"/>
      <c r="H4919" s="11"/>
    </row>
    <row r="4920" spans="1:8" x14ac:dyDescent="0.2">
      <c r="A4920" t="str">
        <f t="shared" si="78"/>
        <v>RV509Hayworth Ward</v>
      </c>
      <c r="B4920" t="s">
        <v>186</v>
      </c>
      <c r="C4920" t="s">
        <v>12427</v>
      </c>
      <c r="D4920" t="s">
        <v>4437</v>
      </c>
      <c r="E4920" t="s">
        <v>12460</v>
      </c>
      <c r="F4920" t="s">
        <v>12462</v>
      </c>
      <c r="G4920" s="11"/>
      <c r="H4920" s="11"/>
    </row>
    <row r="4921" spans="1:8" x14ac:dyDescent="0.2">
      <c r="A4921" t="str">
        <f t="shared" si="78"/>
        <v>RV509Jim Birley Unit (JBU)</v>
      </c>
      <c r="B4921" t="s">
        <v>186</v>
      </c>
      <c r="C4921" t="s">
        <v>12427</v>
      </c>
      <c r="D4921" t="s">
        <v>4437</v>
      </c>
      <c r="E4921" t="s">
        <v>12460</v>
      </c>
      <c r="F4921" t="s">
        <v>12463</v>
      </c>
      <c r="G4921" s="11"/>
      <c r="H4921" s="11"/>
    </row>
    <row r="4922" spans="1:8" x14ac:dyDescent="0.2">
      <c r="A4922" t="str">
        <f t="shared" si="78"/>
        <v>RV509Johnson PICU</v>
      </c>
      <c r="B4922" t="s">
        <v>186</v>
      </c>
      <c r="C4922" t="s">
        <v>12427</v>
      </c>
      <c r="D4922" t="s">
        <v>4437</v>
      </c>
      <c r="E4922" t="s">
        <v>12460</v>
      </c>
      <c r="F4922" t="s">
        <v>12464</v>
      </c>
      <c r="G4922" s="11"/>
      <c r="H4922" s="11"/>
    </row>
    <row r="4923" spans="1:8" x14ac:dyDescent="0.2">
      <c r="A4923" t="str">
        <f t="shared" si="78"/>
        <v>RV509Powell Ward</v>
      </c>
      <c r="B4923" t="s">
        <v>186</v>
      </c>
      <c r="C4923" t="s">
        <v>12427</v>
      </c>
      <c r="D4923" t="s">
        <v>4437</v>
      </c>
      <c r="E4923" t="s">
        <v>12460</v>
      </c>
      <c r="F4923" t="s">
        <v>12465</v>
      </c>
      <c r="G4923" s="11"/>
      <c r="H4923" s="11"/>
    </row>
    <row r="4924" spans="1:8" x14ac:dyDescent="0.2">
      <c r="A4924" t="str">
        <f t="shared" si="78"/>
        <v>RV509Virginia Woolf Ward</v>
      </c>
      <c r="B4924" t="s">
        <v>186</v>
      </c>
      <c r="C4924" t="s">
        <v>12427</v>
      </c>
      <c r="D4924" t="s">
        <v>4437</v>
      </c>
      <c r="E4924" t="s">
        <v>12460</v>
      </c>
      <c r="F4924" t="s">
        <v>12466</v>
      </c>
      <c r="G4924" s="11"/>
      <c r="H4924" s="11"/>
    </row>
    <row r="4925" spans="1:8" x14ac:dyDescent="0.2">
      <c r="A4925" t="str">
        <f t="shared" si="78"/>
        <v>RV509Wharton Ward</v>
      </c>
      <c r="B4925" t="s">
        <v>186</v>
      </c>
      <c r="C4925" t="s">
        <v>12427</v>
      </c>
      <c r="D4925" t="s">
        <v>4437</v>
      </c>
      <c r="E4925" t="s">
        <v>12460</v>
      </c>
      <c r="F4925" t="s">
        <v>12467</v>
      </c>
      <c r="G4925" s="11"/>
      <c r="H4925" s="11"/>
    </row>
    <row r="4926" spans="1:8" x14ac:dyDescent="0.2">
      <c r="A4926" t="str">
        <f t="shared" si="78"/>
        <v>RV502Eden Ward</v>
      </c>
      <c r="B4926" t="s">
        <v>186</v>
      </c>
      <c r="C4926" t="s">
        <v>12427</v>
      </c>
      <c r="D4926" t="s">
        <v>4439</v>
      </c>
      <c r="E4926" t="s">
        <v>12468</v>
      </c>
      <c r="F4926" t="s">
        <v>12069</v>
      </c>
      <c r="G4926" s="11"/>
      <c r="H4926" s="11"/>
    </row>
    <row r="4927" spans="1:8" x14ac:dyDescent="0.2">
      <c r="A4927" t="str">
        <f t="shared" si="78"/>
        <v>RV502Florence Ward</v>
      </c>
      <c r="B4927" t="s">
        <v>186</v>
      </c>
      <c r="C4927" t="s">
        <v>12427</v>
      </c>
      <c r="D4927" t="s">
        <v>4439</v>
      </c>
      <c r="E4927" t="s">
        <v>12468</v>
      </c>
      <c r="F4927" t="s">
        <v>14550</v>
      </c>
      <c r="G4927" s="11"/>
      <c r="H4927" s="11"/>
    </row>
    <row r="4928" spans="1:8" x14ac:dyDescent="0.2">
      <c r="A4928" t="str">
        <f t="shared" si="78"/>
        <v>RV502Lambeth Early Onset Ward (LEO)</v>
      </c>
      <c r="B4928" t="s">
        <v>186</v>
      </c>
      <c r="C4928" t="s">
        <v>12427</v>
      </c>
      <c r="D4928" t="s">
        <v>4439</v>
      </c>
      <c r="E4928" t="s">
        <v>12468</v>
      </c>
      <c r="F4928" t="s">
        <v>12469</v>
      </c>
      <c r="G4928" s="11"/>
      <c r="H4928" s="11"/>
    </row>
    <row r="4929" spans="1:8" x14ac:dyDescent="0.2">
      <c r="A4929" t="str">
        <f t="shared" si="78"/>
        <v>RV502Luther King Ward</v>
      </c>
      <c r="B4929" t="s">
        <v>186</v>
      </c>
      <c r="C4929" t="s">
        <v>12427</v>
      </c>
      <c r="D4929" t="s">
        <v>4439</v>
      </c>
      <c r="E4929" t="s">
        <v>12468</v>
      </c>
      <c r="F4929" t="s">
        <v>12470</v>
      </c>
      <c r="G4929" s="11"/>
      <c r="H4929" s="11"/>
    </row>
    <row r="4930" spans="1:8" x14ac:dyDescent="0.2">
      <c r="A4930" t="str">
        <f t="shared" si="78"/>
        <v>RV502Nelson Ward</v>
      </c>
      <c r="B4930" t="s">
        <v>186</v>
      </c>
      <c r="C4930" t="s">
        <v>12427</v>
      </c>
      <c r="D4930" t="s">
        <v>4439</v>
      </c>
      <c r="E4930" t="s">
        <v>12468</v>
      </c>
      <c r="F4930" t="s">
        <v>12471</v>
      </c>
      <c r="G4930" s="11"/>
      <c r="H4930" s="11"/>
    </row>
    <row r="4931" spans="1:8" x14ac:dyDescent="0.2">
      <c r="A4931" t="str">
        <f t="shared" si="78"/>
        <v>RV502Peak Ward</v>
      </c>
      <c r="B4931" t="s">
        <v>186</v>
      </c>
      <c r="C4931" t="s">
        <v>12427</v>
      </c>
      <c r="D4931" t="s">
        <v>4439</v>
      </c>
      <c r="E4931" t="s">
        <v>12468</v>
      </c>
      <c r="F4931" t="s">
        <v>12472</v>
      </c>
      <c r="G4931" s="11"/>
      <c r="H4931" s="11"/>
    </row>
    <row r="4932" spans="1:8" x14ac:dyDescent="0.2">
      <c r="A4932" t="str">
        <f t="shared" si="78"/>
        <v>RV502Rosa Parks Ward</v>
      </c>
      <c r="B4932" t="s">
        <v>186</v>
      </c>
      <c r="C4932" t="s">
        <v>12427</v>
      </c>
      <c r="D4932" t="s">
        <v>4439</v>
      </c>
      <c r="E4932" t="s">
        <v>12468</v>
      </c>
      <c r="F4932" t="s">
        <v>12473</v>
      </c>
      <c r="G4932" s="11"/>
      <c r="H4932" s="11"/>
    </row>
    <row r="4933" spans="1:8" x14ac:dyDescent="0.2">
      <c r="A4933" t="str">
        <f t="shared" si="78"/>
        <v>RV502Tony Hillis Unit (THU)</v>
      </c>
      <c r="B4933" t="s">
        <v>186</v>
      </c>
      <c r="C4933" t="s">
        <v>12427</v>
      </c>
      <c r="D4933" t="s">
        <v>4439</v>
      </c>
      <c r="E4933" t="s">
        <v>12468</v>
      </c>
      <c r="F4933" t="s">
        <v>12474</v>
      </c>
      <c r="G4933" s="11"/>
      <c r="H4933" s="11"/>
    </row>
    <row r="4934" spans="1:8" x14ac:dyDescent="0.2">
      <c r="A4934" t="str">
        <f t="shared" si="78"/>
        <v>RV502Ward in the Community (WiC)</v>
      </c>
      <c r="B4934" t="s">
        <v>186</v>
      </c>
      <c r="C4934" t="s">
        <v>12427</v>
      </c>
      <c r="D4934" t="s">
        <v>4439</v>
      </c>
      <c r="E4934" t="s">
        <v>12468</v>
      </c>
      <c r="F4934" t="s">
        <v>12475</v>
      </c>
      <c r="G4934" s="11"/>
      <c r="H4934" s="11"/>
    </row>
    <row r="4935" spans="1:8" x14ac:dyDescent="0.2">
      <c r="A4935" t="str">
        <f t="shared" si="78"/>
        <v>RTR03Tocketts Ward East Cleveland Hospital</v>
      </c>
      <c r="B4935" t="s">
        <v>187</v>
      </c>
      <c r="C4935" t="s">
        <v>12476</v>
      </c>
      <c r="D4935" t="s">
        <v>4251</v>
      </c>
      <c r="E4935" t="s">
        <v>4252</v>
      </c>
      <c r="F4935" t="s">
        <v>12477</v>
      </c>
      <c r="G4935" s="11"/>
      <c r="H4935" s="11"/>
    </row>
    <row r="4936" spans="1:8" x14ac:dyDescent="0.2">
      <c r="A4936" t="str">
        <f t="shared" si="78"/>
        <v>RTR45Ainderby FHN</v>
      </c>
      <c r="B4936" t="s">
        <v>187</v>
      </c>
      <c r="C4936" t="s">
        <v>12476</v>
      </c>
      <c r="D4936" t="s">
        <v>4253</v>
      </c>
      <c r="E4936" t="s">
        <v>4254</v>
      </c>
      <c r="F4936" t="s">
        <v>12478</v>
      </c>
      <c r="G4936" s="11"/>
      <c r="H4936" s="11"/>
    </row>
    <row r="4937" spans="1:8" x14ac:dyDescent="0.2">
      <c r="A4937" t="str">
        <f t="shared" si="78"/>
        <v>RTR45Gara Orthopaedic FHN</v>
      </c>
      <c r="B4937" t="s">
        <v>187</v>
      </c>
      <c r="C4937" t="s">
        <v>12476</v>
      </c>
      <c r="D4937" t="s">
        <v>4253</v>
      </c>
      <c r="E4937" t="s">
        <v>4254</v>
      </c>
      <c r="F4937" t="s">
        <v>12479</v>
      </c>
      <c r="G4937" s="11"/>
      <c r="H4937" s="11"/>
    </row>
    <row r="4938" spans="1:8" x14ac:dyDescent="0.2">
      <c r="A4938" t="str">
        <f t="shared" si="78"/>
        <v>RTR45Maternity FHN</v>
      </c>
      <c r="B4938" t="s">
        <v>187</v>
      </c>
      <c r="C4938" t="s">
        <v>12476</v>
      </c>
      <c r="D4938" t="s">
        <v>4253</v>
      </c>
      <c r="E4938" t="s">
        <v>4254</v>
      </c>
      <c r="F4938" t="s">
        <v>12480</v>
      </c>
      <c r="G4938" s="11"/>
      <c r="H4938" s="11"/>
    </row>
    <row r="4939" spans="1:8" x14ac:dyDescent="0.2">
      <c r="A4939" t="str">
        <f t="shared" si="78"/>
        <v>RTR45Romanby FHN</v>
      </c>
      <c r="B4939" t="s">
        <v>187</v>
      </c>
      <c r="C4939" t="s">
        <v>12476</v>
      </c>
      <c r="D4939" t="s">
        <v>4253</v>
      </c>
      <c r="E4939" t="s">
        <v>4254</v>
      </c>
      <c r="F4939" t="s">
        <v>12481</v>
      </c>
      <c r="G4939" s="11"/>
      <c r="H4939" s="11"/>
    </row>
    <row r="4940" spans="1:8" x14ac:dyDescent="0.2">
      <c r="A4940" t="str">
        <f t="shared" si="78"/>
        <v>RTR45Rutson FHN</v>
      </c>
      <c r="B4940" t="s">
        <v>187</v>
      </c>
      <c r="C4940" t="s">
        <v>12476</v>
      </c>
      <c r="D4940" t="s">
        <v>4253</v>
      </c>
      <c r="E4940" t="s">
        <v>4254</v>
      </c>
      <c r="F4940" t="s">
        <v>12482</v>
      </c>
      <c r="G4940" s="11"/>
      <c r="H4940" s="11"/>
    </row>
    <row r="4941" spans="1:8" x14ac:dyDescent="0.2">
      <c r="A4941" t="str">
        <f t="shared" si="78"/>
        <v>RTR07Friary Community Hospital</v>
      </c>
      <c r="B4941" t="s">
        <v>187</v>
      </c>
      <c r="C4941" t="s">
        <v>12476</v>
      </c>
      <c r="D4941" t="s">
        <v>4255</v>
      </c>
      <c r="E4941" t="s">
        <v>4256</v>
      </c>
      <c r="F4941" t="s">
        <v>12483</v>
      </c>
      <c r="G4941" s="11"/>
      <c r="H4941" s="11"/>
    </row>
    <row r="4942" spans="1:8" x14ac:dyDescent="0.2">
      <c r="A4942" t="str">
        <f t="shared" si="78"/>
        <v>RTR18Zetland</v>
      </c>
      <c r="B4942" t="s">
        <v>187</v>
      </c>
      <c r="C4942" t="s">
        <v>12476</v>
      </c>
      <c r="D4942" t="s">
        <v>4261</v>
      </c>
      <c r="E4942" t="s">
        <v>4262</v>
      </c>
      <c r="F4942" t="s">
        <v>12484</v>
      </c>
      <c r="G4942" s="11"/>
      <c r="H4942" s="11"/>
    </row>
    <row r="4943" spans="1:8" x14ac:dyDescent="0.2">
      <c r="A4943" t="str">
        <f t="shared" si="78"/>
        <v>RTRATCardio HDU</v>
      </c>
      <c r="B4943" t="s">
        <v>187</v>
      </c>
      <c r="C4943" t="s">
        <v>12476</v>
      </c>
      <c r="D4943" t="s">
        <v>4264</v>
      </c>
      <c r="E4943" t="s">
        <v>4265</v>
      </c>
      <c r="F4943" t="s">
        <v>12485</v>
      </c>
      <c r="G4943" s="11"/>
      <c r="H4943" s="11"/>
    </row>
    <row r="4944" spans="1:8" x14ac:dyDescent="0.2">
      <c r="A4944" t="str">
        <f t="shared" si="78"/>
        <v>RTRATCardio MB</v>
      </c>
      <c r="B4944" t="s">
        <v>187</v>
      </c>
      <c r="C4944" t="s">
        <v>12476</v>
      </c>
      <c r="D4944" t="s">
        <v>4264</v>
      </c>
      <c r="E4944" t="s">
        <v>4265</v>
      </c>
      <c r="F4944" t="s">
        <v>12486</v>
      </c>
      <c r="G4944" s="11"/>
      <c r="H4944" s="11"/>
    </row>
    <row r="4945" spans="1:8" x14ac:dyDescent="0.2">
      <c r="A4945" t="str">
        <f t="shared" si="78"/>
        <v>RTRATCCU JCUH</v>
      </c>
      <c r="B4945" t="s">
        <v>187</v>
      </c>
      <c r="C4945" t="s">
        <v>12476</v>
      </c>
      <c r="D4945" t="s">
        <v>4264</v>
      </c>
      <c r="E4945" t="s">
        <v>4265</v>
      </c>
      <c r="F4945" t="s">
        <v>12487</v>
      </c>
      <c r="G4945" s="11"/>
      <c r="H4945" s="11"/>
    </row>
    <row r="4946" spans="1:8" x14ac:dyDescent="0.2">
      <c r="A4946" t="str">
        <f t="shared" si="78"/>
        <v>RTRATCICU JCUH</v>
      </c>
      <c r="B4946" t="s">
        <v>187</v>
      </c>
      <c r="C4946" t="s">
        <v>12476</v>
      </c>
      <c r="D4946" t="s">
        <v>4264</v>
      </c>
      <c r="E4946" t="s">
        <v>4265</v>
      </c>
      <c r="F4946" t="s">
        <v>12488</v>
      </c>
      <c r="G4946" s="11"/>
      <c r="H4946" s="11"/>
    </row>
    <row r="4947" spans="1:8" x14ac:dyDescent="0.2">
      <c r="A4947" t="str">
        <f t="shared" si="78"/>
        <v>RTRATCritical Care</v>
      </c>
      <c r="B4947" t="s">
        <v>187</v>
      </c>
      <c r="C4947" t="s">
        <v>12476</v>
      </c>
      <c r="D4947" t="s">
        <v>4264</v>
      </c>
      <c r="E4947" t="s">
        <v>4265</v>
      </c>
      <c r="F4947" t="s">
        <v>9217</v>
      </c>
      <c r="G4947" s="11"/>
      <c r="H4947" s="11"/>
    </row>
    <row r="4948" spans="1:8" x14ac:dyDescent="0.2">
      <c r="A4948" t="str">
        <f t="shared" si="78"/>
        <v>RTRATJC04 (Ward 4)</v>
      </c>
      <c r="B4948" t="s">
        <v>187</v>
      </c>
      <c r="C4948" t="s">
        <v>12476</v>
      </c>
      <c r="D4948" t="s">
        <v>4264</v>
      </c>
      <c r="E4948" t="s">
        <v>4265</v>
      </c>
      <c r="F4948" t="s">
        <v>12489</v>
      </c>
      <c r="G4948" s="11"/>
      <c r="H4948" s="11"/>
    </row>
    <row r="4949" spans="1:8" x14ac:dyDescent="0.2">
      <c r="A4949" t="str">
        <f t="shared" si="78"/>
        <v>RTRATJC06 Gastro</v>
      </c>
      <c r="B4949" t="s">
        <v>187</v>
      </c>
      <c r="C4949" t="s">
        <v>12476</v>
      </c>
      <c r="D4949" t="s">
        <v>4264</v>
      </c>
      <c r="E4949" t="s">
        <v>4265</v>
      </c>
      <c r="F4949" t="s">
        <v>12490</v>
      </c>
      <c r="G4949" s="11"/>
      <c r="H4949" s="11"/>
    </row>
    <row r="4950" spans="1:8" x14ac:dyDescent="0.2">
      <c r="A4950" t="str">
        <f t="shared" si="78"/>
        <v>RTRATJC09 (Ward 9)</v>
      </c>
      <c r="B4950" t="s">
        <v>187</v>
      </c>
      <c r="C4950" t="s">
        <v>12476</v>
      </c>
      <c r="D4950" t="s">
        <v>4264</v>
      </c>
      <c r="E4950" t="s">
        <v>4265</v>
      </c>
      <c r="F4950" t="s">
        <v>12491</v>
      </c>
      <c r="G4950" s="11"/>
      <c r="H4950" s="11"/>
    </row>
    <row r="4951" spans="1:8" x14ac:dyDescent="0.2">
      <c r="A4951" t="str">
        <f t="shared" si="78"/>
        <v>RTRATJC14 Oncology (Ward 14)</v>
      </c>
      <c r="B4951" t="s">
        <v>187</v>
      </c>
      <c r="C4951" t="s">
        <v>12476</v>
      </c>
      <c r="D4951" t="s">
        <v>4264</v>
      </c>
      <c r="E4951" t="s">
        <v>4265</v>
      </c>
      <c r="F4951" t="s">
        <v>12492</v>
      </c>
      <c r="G4951" s="11"/>
      <c r="H4951" s="11"/>
    </row>
    <row r="4952" spans="1:8" x14ac:dyDescent="0.2">
      <c r="A4952" t="str">
        <f t="shared" si="78"/>
        <v>RTRATJC21 (Ward 21)</v>
      </c>
      <c r="B4952" t="s">
        <v>187</v>
      </c>
      <c r="C4952" t="s">
        <v>12476</v>
      </c>
      <c r="D4952" t="s">
        <v>4264</v>
      </c>
      <c r="E4952" t="s">
        <v>4265</v>
      </c>
      <c r="F4952" t="s">
        <v>12493</v>
      </c>
      <c r="G4952" s="11"/>
      <c r="H4952" s="11"/>
    </row>
    <row r="4953" spans="1:8" x14ac:dyDescent="0.2">
      <c r="A4953" t="str">
        <f t="shared" si="78"/>
        <v>RTRATJC22 (Ward 22)</v>
      </c>
      <c r="B4953" t="s">
        <v>187</v>
      </c>
      <c r="C4953" t="s">
        <v>12476</v>
      </c>
      <c r="D4953" t="s">
        <v>4264</v>
      </c>
      <c r="E4953" t="s">
        <v>4265</v>
      </c>
      <c r="F4953" t="s">
        <v>12494</v>
      </c>
      <c r="G4953" s="11"/>
      <c r="H4953" s="11"/>
    </row>
    <row r="4954" spans="1:8" x14ac:dyDescent="0.2">
      <c r="A4954" t="str">
        <f t="shared" si="78"/>
        <v>RTRATJC24 (Ward 24)</v>
      </c>
      <c r="B4954" t="s">
        <v>187</v>
      </c>
      <c r="C4954" t="s">
        <v>12476</v>
      </c>
      <c r="D4954" t="s">
        <v>4264</v>
      </c>
      <c r="E4954" t="s">
        <v>4265</v>
      </c>
      <c r="F4954" t="s">
        <v>12495</v>
      </c>
      <c r="G4954" s="11"/>
      <c r="H4954" s="11"/>
    </row>
    <row r="4955" spans="1:8" x14ac:dyDescent="0.2">
      <c r="A4955" t="str">
        <f t="shared" si="78"/>
        <v>RTRATJC24 HDU</v>
      </c>
      <c r="B4955" t="s">
        <v>187</v>
      </c>
      <c r="C4955" t="s">
        <v>12476</v>
      </c>
      <c r="D4955" t="s">
        <v>4264</v>
      </c>
      <c r="E4955" t="s">
        <v>4265</v>
      </c>
      <c r="F4955" t="s">
        <v>12496</v>
      </c>
      <c r="G4955" s="11"/>
      <c r="H4955" s="11"/>
    </row>
    <row r="4956" spans="1:8" x14ac:dyDescent="0.2">
      <c r="A4956" t="str">
        <f t="shared" si="78"/>
        <v>RTRATJC25 Elective Ortho</v>
      </c>
      <c r="B4956" t="s">
        <v>187</v>
      </c>
      <c r="C4956" t="s">
        <v>12476</v>
      </c>
      <c r="D4956" t="s">
        <v>4264</v>
      </c>
      <c r="E4956" t="s">
        <v>4265</v>
      </c>
      <c r="F4956" t="s">
        <v>12497</v>
      </c>
      <c r="G4956" s="11"/>
      <c r="H4956" s="11"/>
    </row>
    <row r="4957" spans="1:8" x14ac:dyDescent="0.2">
      <c r="A4957" t="str">
        <f t="shared" si="78"/>
        <v>RTRATJC26 (Ward 26)</v>
      </c>
      <c r="B4957" t="s">
        <v>187</v>
      </c>
      <c r="C4957" t="s">
        <v>12476</v>
      </c>
      <c r="D4957" t="s">
        <v>4264</v>
      </c>
      <c r="E4957" t="s">
        <v>4265</v>
      </c>
      <c r="F4957" t="s">
        <v>12498</v>
      </c>
      <c r="G4957" s="11"/>
      <c r="H4957" s="11"/>
    </row>
    <row r="4958" spans="1:8" x14ac:dyDescent="0.2">
      <c r="A4958" t="str">
        <f t="shared" si="78"/>
        <v>RTRATJC27 Neuro</v>
      </c>
      <c r="B4958" t="s">
        <v>187</v>
      </c>
      <c r="C4958" t="s">
        <v>12476</v>
      </c>
      <c r="D4958" t="s">
        <v>4264</v>
      </c>
      <c r="E4958" t="s">
        <v>4265</v>
      </c>
      <c r="F4958" t="s">
        <v>12499</v>
      </c>
      <c r="G4958" s="11"/>
      <c r="H4958" s="11"/>
    </row>
    <row r="4959" spans="1:8" x14ac:dyDescent="0.2">
      <c r="A4959" t="str">
        <f t="shared" si="78"/>
        <v>RTRATJC28 (Ward 28)</v>
      </c>
      <c r="B4959" t="s">
        <v>187</v>
      </c>
      <c r="C4959" t="s">
        <v>12476</v>
      </c>
      <c r="D4959" t="s">
        <v>4264</v>
      </c>
      <c r="E4959" t="s">
        <v>4265</v>
      </c>
      <c r="F4959" t="s">
        <v>12500</v>
      </c>
      <c r="G4959" s="11"/>
      <c r="H4959" s="11"/>
    </row>
    <row r="4960" spans="1:8" x14ac:dyDescent="0.2">
      <c r="A4960" t="str">
        <f t="shared" si="78"/>
        <v>RTRATJC29 (Ward 29)</v>
      </c>
      <c r="B4960" t="s">
        <v>187</v>
      </c>
      <c r="C4960" t="s">
        <v>12476</v>
      </c>
      <c r="D4960" t="s">
        <v>4264</v>
      </c>
      <c r="E4960" t="s">
        <v>4265</v>
      </c>
      <c r="F4960" t="s">
        <v>12501</v>
      </c>
      <c r="G4960" s="11"/>
      <c r="H4960" s="11"/>
    </row>
    <row r="4961" spans="1:8" x14ac:dyDescent="0.2">
      <c r="A4961" t="str">
        <f t="shared" si="78"/>
        <v>RTRATJC31 Vas</v>
      </c>
      <c r="B4961" t="s">
        <v>187</v>
      </c>
      <c r="C4961" t="s">
        <v>12476</v>
      </c>
      <c r="D4961" t="s">
        <v>4264</v>
      </c>
      <c r="E4961" t="s">
        <v>4265</v>
      </c>
      <c r="F4961" t="s">
        <v>12502</v>
      </c>
      <c r="G4961" s="11"/>
      <c r="H4961" s="11"/>
    </row>
    <row r="4962" spans="1:8" x14ac:dyDescent="0.2">
      <c r="A4962" t="str">
        <f t="shared" si="78"/>
        <v>RTRATJC33 Specialty (merger of ward 18 and ward 27)</v>
      </c>
      <c r="B4962" t="s">
        <v>187</v>
      </c>
      <c r="C4962" t="s">
        <v>12476</v>
      </c>
      <c r="D4962" t="s">
        <v>4264</v>
      </c>
      <c r="E4962" t="s">
        <v>4265</v>
      </c>
      <c r="F4962" t="s">
        <v>12503</v>
      </c>
      <c r="G4962" s="11"/>
      <c r="H4962" s="11"/>
    </row>
    <row r="4963" spans="1:8" x14ac:dyDescent="0.2">
      <c r="A4963" t="str">
        <f t="shared" si="78"/>
        <v>RTRATJC34 (Ward 34)</v>
      </c>
      <c r="B4963" t="s">
        <v>187</v>
      </c>
      <c r="C4963" t="s">
        <v>12476</v>
      </c>
      <c r="D4963" t="s">
        <v>4264</v>
      </c>
      <c r="E4963" t="s">
        <v>4265</v>
      </c>
      <c r="F4963" t="s">
        <v>12504</v>
      </c>
      <c r="G4963" s="11"/>
      <c r="H4963" s="11"/>
    </row>
    <row r="4964" spans="1:8" x14ac:dyDescent="0.2">
      <c r="A4964" t="str">
        <f t="shared" si="78"/>
        <v>RTRATJC35 (Ward 35)</v>
      </c>
      <c r="B4964" t="s">
        <v>187</v>
      </c>
      <c r="C4964" t="s">
        <v>12476</v>
      </c>
      <c r="D4964" t="s">
        <v>4264</v>
      </c>
      <c r="E4964" t="s">
        <v>4265</v>
      </c>
      <c r="F4964" t="s">
        <v>12505</v>
      </c>
      <c r="G4964" s="11"/>
      <c r="H4964" s="11"/>
    </row>
    <row r="4965" spans="1:8" x14ac:dyDescent="0.2">
      <c r="A4965" t="str">
        <f t="shared" si="78"/>
        <v>RTRATJC36 Trauma</v>
      </c>
      <c r="B4965" t="s">
        <v>187</v>
      </c>
      <c r="C4965" t="s">
        <v>12476</v>
      </c>
      <c r="D4965" t="s">
        <v>4264</v>
      </c>
      <c r="E4965" t="s">
        <v>4265</v>
      </c>
      <c r="F4965" t="s">
        <v>12506</v>
      </c>
      <c r="G4965" s="11"/>
      <c r="H4965" s="11"/>
    </row>
    <row r="4966" spans="1:8" x14ac:dyDescent="0.2">
      <c r="A4966" t="str">
        <f t="shared" si="78"/>
        <v>RTRATJCCT (Ward 32)</v>
      </c>
      <c r="B4966" t="s">
        <v>187</v>
      </c>
      <c r="C4966" t="s">
        <v>12476</v>
      </c>
      <c r="D4966" t="s">
        <v>4264</v>
      </c>
      <c r="E4966" t="s">
        <v>4265</v>
      </c>
      <c r="F4966" t="s">
        <v>12507</v>
      </c>
      <c r="G4966" s="11"/>
      <c r="H4966" s="11"/>
    </row>
    <row r="4967" spans="1:8" x14ac:dyDescent="0.2">
      <c r="A4967" t="str">
        <f t="shared" si="78"/>
        <v>RTRATJCDS (Central Delivery Suite)</v>
      </c>
      <c r="B4967" t="s">
        <v>187</v>
      </c>
      <c r="C4967" t="s">
        <v>12476</v>
      </c>
      <c r="D4967" t="s">
        <v>4264</v>
      </c>
      <c r="E4967" t="s">
        <v>4265</v>
      </c>
      <c r="F4967" t="s">
        <v>12508</v>
      </c>
      <c r="G4967" s="11"/>
      <c r="H4967" s="11"/>
    </row>
    <row r="4968" spans="1:8" x14ac:dyDescent="0.2">
      <c r="A4968" t="str">
        <f t="shared" si="78"/>
        <v>RTRATNeonatal Unit</v>
      </c>
      <c r="B4968" t="s">
        <v>187</v>
      </c>
      <c r="C4968" t="s">
        <v>12476</v>
      </c>
      <c r="D4968" t="s">
        <v>4264</v>
      </c>
      <c r="E4968" t="s">
        <v>4265</v>
      </c>
      <c r="F4968" t="s">
        <v>8353</v>
      </c>
      <c r="G4968" s="11"/>
      <c r="H4968" s="11"/>
    </row>
    <row r="4969" spans="1:8" x14ac:dyDescent="0.2">
      <c r="A4969" t="str">
        <f t="shared" si="78"/>
        <v>RTRATOPM (Older Persons Medicine)</v>
      </c>
      <c r="B4969" t="s">
        <v>187</v>
      </c>
      <c r="C4969" t="s">
        <v>12476</v>
      </c>
      <c r="D4969" t="s">
        <v>4264</v>
      </c>
      <c r="E4969" t="s">
        <v>4265</v>
      </c>
      <c r="F4969" t="s">
        <v>12509</v>
      </c>
      <c r="G4969" s="11"/>
      <c r="H4969" s="11"/>
    </row>
    <row r="4970" spans="1:8" x14ac:dyDescent="0.2">
      <c r="A4970" t="str">
        <f t="shared" si="78"/>
        <v>RTRATPaediatric Intensive Care Unit (PICU)</v>
      </c>
      <c r="B4970" t="s">
        <v>187</v>
      </c>
      <c r="C4970" t="s">
        <v>12476</v>
      </c>
      <c r="D4970" t="s">
        <v>4264</v>
      </c>
      <c r="E4970" t="s">
        <v>4265</v>
      </c>
      <c r="F4970" t="s">
        <v>12510</v>
      </c>
      <c r="G4970" s="11"/>
      <c r="H4970" s="11"/>
    </row>
    <row r="4971" spans="1:8" x14ac:dyDescent="0.2">
      <c r="A4971" t="str">
        <f t="shared" si="78"/>
        <v>RTRATRAFAU</v>
      </c>
      <c r="B4971" t="s">
        <v>187</v>
      </c>
      <c r="C4971" t="s">
        <v>12476</v>
      </c>
      <c r="D4971" t="s">
        <v>4264</v>
      </c>
      <c r="E4971" t="s">
        <v>4265</v>
      </c>
      <c r="F4971" t="s">
        <v>12511</v>
      </c>
      <c r="G4971" s="11"/>
      <c r="H4971" s="11"/>
    </row>
    <row r="4972" spans="1:8" x14ac:dyDescent="0.2">
      <c r="A4972" t="str">
        <f t="shared" si="78"/>
        <v>RTRATShort Stay (JC02)</v>
      </c>
      <c r="B4972" t="s">
        <v>187</v>
      </c>
      <c r="C4972" t="s">
        <v>12476</v>
      </c>
      <c r="D4972" t="s">
        <v>4264</v>
      </c>
      <c r="E4972" t="s">
        <v>4265</v>
      </c>
      <c r="F4972" t="s">
        <v>12512</v>
      </c>
      <c r="G4972" s="11"/>
      <c r="H4972" s="11"/>
    </row>
    <row r="4973" spans="1:8" x14ac:dyDescent="0.2">
      <c r="A4973" t="str">
        <f t="shared" si="78"/>
        <v>RTRATSpinal Injuries</v>
      </c>
      <c r="B4973" t="s">
        <v>187</v>
      </c>
      <c r="C4973" t="s">
        <v>12476</v>
      </c>
      <c r="D4973" t="s">
        <v>4264</v>
      </c>
      <c r="E4973" t="s">
        <v>4265</v>
      </c>
      <c r="F4973" t="s">
        <v>12513</v>
      </c>
      <c r="G4973" s="11"/>
      <c r="H4973" s="11"/>
    </row>
    <row r="4974" spans="1:8" x14ac:dyDescent="0.2">
      <c r="A4974" t="str">
        <f t="shared" si="78"/>
        <v>RTRATWard 17 JCUH</v>
      </c>
      <c r="B4974" t="s">
        <v>187</v>
      </c>
      <c r="C4974" t="s">
        <v>12476</v>
      </c>
      <c r="D4974" t="s">
        <v>4264</v>
      </c>
      <c r="E4974" t="s">
        <v>4265</v>
      </c>
      <c r="F4974" t="s">
        <v>12514</v>
      </c>
      <c r="G4974" s="11"/>
      <c r="H4974" s="11"/>
    </row>
    <row r="4975" spans="1:8" x14ac:dyDescent="0.2">
      <c r="A4975" t="str">
        <f t="shared" si="78"/>
        <v>RTRATWard 19 Ante Natal</v>
      </c>
      <c r="B4975" t="s">
        <v>187</v>
      </c>
      <c r="C4975" t="s">
        <v>12476</v>
      </c>
      <c r="D4975" t="s">
        <v>4264</v>
      </c>
      <c r="E4975" t="s">
        <v>4265</v>
      </c>
      <c r="F4975" t="s">
        <v>12515</v>
      </c>
      <c r="G4975" s="11"/>
      <c r="H4975" s="11"/>
    </row>
    <row r="4976" spans="1:8" x14ac:dyDescent="0.2">
      <c r="A4976" t="str">
        <f t="shared" ref="A4976:A5039" si="79">CONCATENATE(D4976,F4976)</f>
        <v>RTRATWard 3</v>
      </c>
      <c r="B4976" t="s">
        <v>187</v>
      </c>
      <c r="C4976" t="s">
        <v>12476</v>
      </c>
      <c r="D4976" t="s">
        <v>4264</v>
      </c>
      <c r="E4976" t="s">
        <v>4265</v>
      </c>
      <c r="F4976" t="s">
        <v>8753</v>
      </c>
      <c r="G4976" s="11"/>
      <c r="H4976" s="11"/>
    </row>
    <row r="4977" spans="1:8" x14ac:dyDescent="0.2">
      <c r="A4977" t="str">
        <f t="shared" si="79"/>
        <v>RTRATWard 5 Surgery</v>
      </c>
      <c r="B4977" t="s">
        <v>187</v>
      </c>
      <c r="C4977" t="s">
        <v>12476</v>
      </c>
      <c r="D4977" t="s">
        <v>4264</v>
      </c>
      <c r="E4977" t="s">
        <v>4265</v>
      </c>
      <c r="F4977" t="s">
        <v>12516</v>
      </c>
      <c r="G4977" s="11"/>
      <c r="H4977" s="11"/>
    </row>
    <row r="4978" spans="1:8" x14ac:dyDescent="0.2">
      <c r="A4978" t="str">
        <f t="shared" si="79"/>
        <v>RTRATWard 7 Colo</v>
      </c>
      <c r="B4978" t="s">
        <v>187</v>
      </c>
      <c r="C4978" t="s">
        <v>12476</v>
      </c>
      <c r="D4978" t="s">
        <v>4264</v>
      </c>
      <c r="E4978" t="s">
        <v>4265</v>
      </c>
      <c r="F4978" t="s">
        <v>12517</v>
      </c>
      <c r="G4978" s="11"/>
      <c r="H4978" s="11"/>
    </row>
    <row r="4979" spans="1:8" x14ac:dyDescent="0.2">
      <c r="A4979" t="str">
        <f t="shared" si="79"/>
        <v>RTRATWard 8</v>
      </c>
      <c r="B4979" t="s">
        <v>187</v>
      </c>
      <c r="C4979" t="s">
        <v>12476</v>
      </c>
      <c r="D4979" t="s">
        <v>4264</v>
      </c>
      <c r="E4979" t="s">
        <v>4265</v>
      </c>
      <c r="F4979" t="s">
        <v>8748</v>
      </c>
      <c r="G4979" s="11"/>
      <c r="H4979" s="11"/>
    </row>
    <row r="4980" spans="1:8" x14ac:dyDescent="0.2">
      <c r="A4980" t="str">
        <f t="shared" si="79"/>
        <v>R0B1JELMVILLE</v>
      </c>
      <c r="B4980" t="s">
        <v>188</v>
      </c>
      <c r="C4980" t="s">
        <v>12518</v>
      </c>
      <c r="D4980" t="s">
        <v>272</v>
      </c>
      <c r="E4980" t="s">
        <v>273</v>
      </c>
      <c r="F4980" t="s">
        <v>12519</v>
      </c>
      <c r="G4980" s="11"/>
      <c r="H4980" s="11"/>
    </row>
    <row r="4981" spans="1:8" x14ac:dyDescent="0.2">
      <c r="A4981" t="str">
        <f t="shared" si="79"/>
        <v>R0B0QDELIVERY SUITE</v>
      </c>
      <c r="B4981" t="s">
        <v>188</v>
      </c>
      <c r="C4981" t="s">
        <v>12518</v>
      </c>
      <c r="D4981" t="s">
        <v>274</v>
      </c>
      <c r="E4981" t="s">
        <v>275</v>
      </c>
      <c r="F4981" t="s">
        <v>8623</v>
      </c>
      <c r="G4981" s="11"/>
      <c r="H4981" s="11"/>
    </row>
    <row r="4982" spans="1:8" x14ac:dyDescent="0.2">
      <c r="A4982" t="str">
        <f t="shared" si="79"/>
        <v>R0B0QEAU - EMERGENCY ADMISSION UNIT</v>
      </c>
      <c r="B4982" t="s">
        <v>188</v>
      </c>
      <c r="C4982" t="s">
        <v>12518</v>
      </c>
      <c r="D4982" t="s">
        <v>274</v>
      </c>
      <c r="E4982" t="s">
        <v>275</v>
      </c>
      <c r="F4982" t="s">
        <v>12520</v>
      </c>
      <c r="G4982" s="11"/>
      <c r="H4982" s="11"/>
    </row>
    <row r="4983" spans="1:8" x14ac:dyDescent="0.2">
      <c r="A4983" t="str">
        <f t="shared" si="79"/>
        <v>R0B0QITU / HDU</v>
      </c>
      <c r="B4983" t="s">
        <v>188</v>
      </c>
      <c r="C4983" t="s">
        <v>12518</v>
      </c>
      <c r="D4983" t="s">
        <v>274</v>
      </c>
      <c r="E4983" t="s">
        <v>275</v>
      </c>
      <c r="F4983" t="s">
        <v>12521</v>
      </c>
      <c r="G4983" s="11"/>
      <c r="H4983" s="11"/>
    </row>
    <row r="4984" spans="1:8" x14ac:dyDescent="0.2">
      <c r="A4984" t="str">
        <f t="shared" si="79"/>
        <v>R0B0QPRIMROSE WARD</v>
      </c>
      <c r="B4984" t="s">
        <v>188</v>
      </c>
      <c r="C4984" t="s">
        <v>12518</v>
      </c>
      <c r="D4984" t="s">
        <v>274</v>
      </c>
      <c r="E4984" t="s">
        <v>275</v>
      </c>
      <c r="F4984" t="s">
        <v>12522</v>
      </c>
      <c r="G4984" s="11"/>
      <c r="H4984" s="11"/>
    </row>
    <row r="4985" spans="1:8" x14ac:dyDescent="0.2">
      <c r="A4985" t="str">
        <f t="shared" si="79"/>
        <v>R0B0QSPECIAL CARE BABY UNIT</v>
      </c>
      <c r="B4985" t="s">
        <v>188</v>
      </c>
      <c r="C4985" t="s">
        <v>12518</v>
      </c>
      <c r="D4985" t="s">
        <v>274</v>
      </c>
      <c r="E4985" t="s">
        <v>275</v>
      </c>
      <c r="F4985" t="s">
        <v>12523</v>
      </c>
      <c r="G4985" s="11"/>
      <c r="H4985" s="11"/>
    </row>
    <row r="4986" spans="1:8" x14ac:dyDescent="0.2">
      <c r="A4986" t="str">
        <f t="shared" si="79"/>
        <v>R0B0QSTDH Surgical Centre (IP)</v>
      </c>
      <c r="B4986" t="s">
        <v>188</v>
      </c>
      <c r="C4986" t="s">
        <v>12518</v>
      </c>
      <c r="D4986" t="s">
        <v>274</v>
      </c>
      <c r="E4986" t="s">
        <v>275</v>
      </c>
      <c r="F4986" t="s">
        <v>12524</v>
      </c>
      <c r="G4986" s="11"/>
      <c r="H4986" s="12"/>
    </row>
    <row r="4987" spans="1:8" x14ac:dyDescent="0.2">
      <c r="A4987" t="str">
        <f t="shared" si="79"/>
        <v>R0B0QWARD 10</v>
      </c>
      <c r="B4987" t="s">
        <v>188</v>
      </c>
      <c r="C4987" t="s">
        <v>12518</v>
      </c>
      <c r="D4987" t="s">
        <v>274</v>
      </c>
      <c r="E4987" t="s">
        <v>275</v>
      </c>
      <c r="F4987" t="s">
        <v>8967</v>
      </c>
      <c r="G4987" s="11"/>
      <c r="H4987" s="11"/>
    </row>
    <row r="4988" spans="1:8" x14ac:dyDescent="0.2">
      <c r="A4988" t="str">
        <f t="shared" si="79"/>
        <v>R0B0QWARD 19</v>
      </c>
      <c r="B4988" t="s">
        <v>188</v>
      </c>
      <c r="C4988" t="s">
        <v>12518</v>
      </c>
      <c r="D4988" t="s">
        <v>274</v>
      </c>
      <c r="E4988" t="s">
        <v>275</v>
      </c>
      <c r="F4988" t="s">
        <v>8972</v>
      </c>
      <c r="G4988" s="11"/>
      <c r="H4988" s="11"/>
    </row>
    <row r="4989" spans="1:8" x14ac:dyDescent="0.2">
      <c r="A4989" t="str">
        <f t="shared" si="79"/>
        <v>R0B0QWARD 2</v>
      </c>
      <c r="B4989" t="s">
        <v>188</v>
      </c>
      <c r="C4989" t="s">
        <v>12518</v>
      </c>
      <c r="D4989" t="s">
        <v>274</v>
      </c>
      <c r="E4989" t="s">
        <v>275</v>
      </c>
      <c r="F4989" t="s">
        <v>6711</v>
      </c>
      <c r="G4989" s="11"/>
      <c r="H4989" s="11"/>
    </row>
    <row r="4990" spans="1:8" x14ac:dyDescent="0.2">
      <c r="A4990" t="str">
        <f t="shared" si="79"/>
        <v>R0B0QWARD 22</v>
      </c>
      <c r="B4990" t="s">
        <v>188</v>
      </c>
      <c r="C4990" t="s">
        <v>12518</v>
      </c>
      <c r="D4990" t="s">
        <v>274</v>
      </c>
      <c r="E4990" t="s">
        <v>275</v>
      </c>
      <c r="F4990" t="s">
        <v>8975</v>
      </c>
      <c r="G4990" s="11"/>
      <c r="H4990" s="11"/>
    </row>
    <row r="4991" spans="1:8" x14ac:dyDescent="0.2">
      <c r="A4991" t="str">
        <f t="shared" si="79"/>
        <v>R0B0QWARD 3</v>
      </c>
      <c r="B4991" t="s">
        <v>188</v>
      </c>
      <c r="C4991" t="s">
        <v>12518</v>
      </c>
      <c r="D4991" t="s">
        <v>274</v>
      </c>
      <c r="E4991" t="s">
        <v>275</v>
      </c>
      <c r="F4991" t="s">
        <v>8976</v>
      </c>
      <c r="G4991" s="11"/>
      <c r="H4991" s="11"/>
    </row>
    <row r="4992" spans="1:8" x14ac:dyDescent="0.2">
      <c r="A4992" t="str">
        <f t="shared" si="79"/>
        <v>R0B0QWARD 5</v>
      </c>
      <c r="B4992" t="s">
        <v>188</v>
      </c>
      <c r="C4992" t="s">
        <v>12518</v>
      </c>
      <c r="D4992" t="s">
        <v>274</v>
      </c>
      <c r="E4992" t="s">
        <v>275</v>
      </c>
      <c r="F4992" t="s">
        <v>8977</v>
      </c>
      <c r="G4992" s="11"/>
      <c r="H4992" s="11"/>
    </row>
    <row r="4993" spans="1:8" x14ac:dyDescent="0.2">
      <c r="A4993" t="str">
        <f t="shared" si="79"/>
        <v>R0B0QWARD 6 / CCU (CORONARY CARE UNIT)</v>
      </c>
      <c r="B4993" t="s">
        <v>188</v>
      </c>
      <c r="C4993" t="s">
        <v>12518</v>
      </c>
      <c r="D4993" t="s">
        <v>274</v>
      </c>
      <c r="E4993" t="s">
        <v>275</v>
      </c>
      <c r="F4993" t="s">
        <v>12525</v>
      </c>
      <c r="G4993" s="11"/>
      <c r="H4993" s="11"/>
    </row>
    <row r="4994" spans="1:8" x14ac:dyDescent="0.2">
      <c r="A4994" t="str">
        <f t="shared" si="79"/>
        <v>R0B0QWARD 9</v>
      </c>
      <c r="B4994" t="s">
        <v>188</v>
      </c>
      <c r="C4994" t="s">
        <v>12518</v>
      </c>
      <c r="D4994" t="s">
        <v>274</v>
      </c>
      <c r="E4994" t="s">
        <v>275</v>
      </c>
      <c r="F4994" t="s">
        <v>12526</v>
      </c>
      <c r="G4994" s="11"/>
      <c r="H4994" s="11"/>
    </row>
    <row r="4995" spans="1:8" x14ac:dyDescent="0.2">
      <c r="A4995" t="str">
        <f t="shared" si="79"/>
        <v>R0B0UST BENEDICTS</v>
      </c>
      <c r="B4995" t="s">
        <v>188</v>
      </c>
      <c r="C4995" t="s">
        <v>12518</v>
      </c>
      <c r="D4995" t="s">
        <v>276</v>
      </c>
      <c r="E4995" t="s">
        <v>277</v>
      </c>
      <c r="F4995" t="s">
        <v>12527</v>
      </c>
      <c r="G4995" s="11"/>
      <c r="H4995" s="11"/>
    </row>
    <row r="4996" spans="1:8" x14ac:dyDescent="0.2">
      <c r="A4996" t="str">
        <f t="shared" si="79"/>
        <v>R0B0XHaygarth</v>
      </c>
      <c r="B4996" t="s">
        <v>188</v>
      </c>
      <c r="C4996" t="s">
        <v>12518</v>
      </c>
      <c r="D4996" t="s">
        <v>278</v>
      </c>
      <c r="E4996" t="s">
        <v>279</v>
      </c>
      <c r="F4996" t="s">
        <v>12528</v>
      </c>
      <c r="G4996" s="11"/>
      <c r="H4996" s="11"/>
    </row>
    <row r="4997" spans="1:8" x14ac:dyDescent="0.2">
      <c r="A4997" t="str">
        <f t="shared" si="79"/>
        <v>R0B01CPAU</v>
      </c>
      <c r="B4997" t="s">
        <v>188</v>
      </c>
      <c r="C4997" t="s">
        <v>12518</v>
      </c>
      <c r="D4997" t="s">
        <v>280</v>
      </c>
      <c r="E4997" t="s">
        <v>281</v>
      </c>
      <c r="F4997" t="s">
        <v>12529</v>
      </c>
      <c r="G4997" s="11"/>
      <c r="H4997" s="11"/>
    </row>
    <row r="4998" spans="1:8" x14ac:dyDescent="0.2">
      <c r="A4998" t="str">
        <f t="shared" si="79"/>
        <v>R0B01DGANPN</v>
      </c>
      <c r="B4998" t="s">
        <v>188</v>
      </c>
      <c r="C4998" t="s">
        <v>12518</v>
      </c>
      <c r="D4998" t="s">
        <v>280</v>
      </c>
      <c r="E4998" t="s">
        <v>281</v>
      </c>
      <c r="F4998" t="s">
        <v>12530</v>
      </c>
      <c r="G4998" s="11"/>
      <c r="H4998" s="11"/>
    </row>
    <row r="4999" spans="1:8" x14ac:dyDescent="0.2">
      <c r="A4999" t="str">
        <f t="shared" si="79"/>
        <v>R0B01DGB20</v>
      </c>
      <c r="B4999" t="s">
        <v>188</v>
      </c>
      <c r="C4999" t="s">
        <v>12518</v>
      </c>
      <c r="D4999" t="s">
        <v>280</v>
      </c>
      <c r="E4999" t="s">
        <v>281</v>
      </c>
      <c r="F4999" t="s">
        <v>12531</v>
      </c>
      <c r="G4999" s="11"/>
      <c r="H4999" s="11"/>
    </row>
    <row r="5000" spans="1:8" x14ac:dyDescent="0.2">
      <c r="A5000" t="str">
        <f t="shared" si="79"/>
        <v>R0B01DGB21</v>
      </c>
      <c r="B5000" t="s">
        <v>188</v>
      </c>
      <c r="C5000" t="s">
        <v>12518</v>
      </c>
      <c r="D5000" t="s">
        <v>280</v>
      </c>
      <c r="E5000" t="s">
        <v>281</v>
      </c>
      <c r="F5000" t="s">
        <v>12532</v>
      </c>
      <c r="G5000" s="11"/>
      <c r="H5000" s="11"/>
    </row>
    <row r="5001" spans="1:8" x14ac:dyDescent="0.2">
      <c r="A5001" t="str">
        <f t="shared" si="79"/>
        <v>R0B01DGB26</v>
      </c>
      <c r="B5001" t="s">
        <v>188</v>
      </c>
      <c r="C5001" t="s">
        <v>12518</v>
      </c>
      <c r="D5001" t="s">
        <v>280</v>
      </c>
      <c r="E5001" t="s">
        <v>281</v>
      </c>
      <c r="F5001" t="s">
        <v>12533</v>
      </c>
      <c r="G5001" s="11"/>
      <c r="H5001" s="11"/>
    </row>
    <row r="5002" spans="1:8" x14ac:dyDescent="0.2">
      <c r="A5002" t="str">
        <f t="shared" si="79"/>
        <v>R0B01DGB28</v>
      </c>
      <c r="B5002" t="s">
        <v>188</v>
      </c>
      <c r="C5002" t="s">
        <v>12518</v>
      </c>
      <c r="D5002" t="s">
        <v>280</v>
      </c>
      <c r="E5002" t="s">
        <v>281</v>
      </c>
      <c r="F5002" t="s">
        <v>12534</v>
      </c>
      <c r="G5002" s="11"/>
      <c r="H5002" s="11"/>
    </row>
    <row r="5003" spans="1:8" x14ac:dyDescent="0.2">
      <c r="A5003" t="str">
        <f t="shared" si="79"/>
        <v>R0B01DGC30</v>
      </c>
      <c r="B5003" t="s">
        <v>188</v>
      </c>
      <c r="C5003" t="s">
        <v>12518</v>
      </c>
      <c r="D5003" t="s">
        <v>280</v>
      </c>
      <c r="E5003" t="s">
        <v>281</v>
      </c>
      <c r="F5003" t="s">
        <v>12535</v>
      </c>
      <c r="G5003" s="11"/>
      <c r="H5003" s="11"/>
    </row>
    <row r="5004" spans="1:8" x14ac:dyDescent="0.2">
      <c r="A5004" t="str">
        <f t="shared" si="79"/>
        <v>R0B01DGC31</v>
      </c>
      <c r="B5004" t="s">
        <v>188</v>
      </c>
      <c r="C5004" t="s">
        <v>12518</v>
      </c>
      <c r="D5004" t="s">
        <v>280</v>
      </c>
      <c r="E5004" t="s">
        <v>281</v>
      </c>
      <c r="F5004" t="s">
        <v>12536</v>
      </c>
      <c r="G5004" s="11"/>
      <c r="H5004" s="12"/>
    </row>
    <row r="5005" spans="1:8" x14ac:dyDescent="0.2">
      <c r="A5005" t="str">
        <f t="shared" si="79"/>
        <v>R0B01DGC33</v>
      </c>
      <c r="B5005" t="s">
        <v>188</v>
      </c>
      <c r="C5005" t="s">
        <v>12518</v>
      </c>
      <c r="D5005" t="s">
        <v>280</v>
      </c>
      <c r="E5005" t="s">
        <v>281</v>
      </c>
      <c r="F5005" t="s">
        <v>12537</v>
      </c>
      <c r="G5005" s="11"/>
      <c r="H5005" s="11"/>
    </row>
    <row r="5006" spans="1:8" x14ac:dyDescent="0.2">
      <c r="A5006" t="str">
        <f t="shared" si="79"/>
        <v>R0B01DGC36</v>
      </c>
      <c r="B5006" t="s">
        <v>188</v>
      </c>
      <c r="C5006" t="s">
        <v>12518</v>
      </c>
      <c r="D5006" t="s">
        <v>280</v>
      </c>
      <c r="E5006" t="s">
        <v>281</v>
      </c>
      <c r="F5006" t="s">
        <v>12538</v>
      </c>
      <c r="G5006" s="11"/>
      <c r="H5006" s="11"/>
    </row>
    <row r="5007" spans="1:8" x14ac:dyDescent="0.2">
      <c r="A5007" t="str">
        <f t="shared" si="79"/>
        <v>R0B01DGD41</v>
      </c>
      <c r="B5007" t="s">
        <v>188</v>
      </c>
      <c r="C5007" t="s">
        <v>12518</v>
      </c>
      <c r="D5007" t="s">
        <v>280</v>
      </c>
      <c r="E5007" t="s">
        <v>281</v>
      </c>
      <c r="F5007" t="s">
        <v>12539</v>
      </c>
      <c r="G5007" s="11"/>
      <c r="H5007" s="11"/>
    </row>
    <row r="5008" spans="1:8" x14ac:dyDescent="0.2">
      <c r="A5008" t="str">
        <f t="shared" si="79"/>
        <v>R0B01DGD42</v>
      </c>
      <c r="B5008" t="s">
        <v>188</v>
      </c>
      <c r="C5008" t="s">
        <v>12518</v>
      </c>
      <c r="D5008" t="s">
        <v>280</v>
      </c>
      <c r="E5008" t="s">
        <v>281</v>
      </c>
      <c r="F5008" t="s">
        <v>12540</v>
      </c>
      <c r="G5008" s="11"/>
      <c r="H5008" s="11"/>
    </row>
    <row r="5009" spans="1:8" x14ac:dyDescent="0.2">
      <c r="A5009" t="str">
        <f t="shared" si="79"/>
        <v>R0B01DGD43</v>
      </c>
      <c r="B5009" t="s">
        <v>188</v>
      </c>
      <c r="C5009" t="s">
        <v>12518</v>
      </c>
      <c r="D5009" t="s">
        <v>280</v>
      </c>
      <c r="E5009" t="s">
        <v>281</v>
      </c>
      <c r="F5009" t="s">
        <v>12541</v>
      </c>
      <c r="G5009" s="11"/>
      <c r="H5009" s="11"/>
    </row>
    <row r="5010" spans="1:8" x14ac:dyDescent="0.2">
      <c r="A5010" t="str">
        <f t="shared" si="79"/>
        <v>R0B01DGD47</v>
      </c>
      <c r="B5010" t="s">
        <v>188</v>
      </c>
      <c r="C5010" t="s">
        <v>12518</v>
      </c>
      <c r="D5010" t="s">
        <v>280</v>
      </c>
      <c r="E5010" t="s">
        <v>281</v>
      </c>
      <c r="F5010" t="s">
        <v>12542</v>
      </c>
      <c r="G5010" s="11"/>
      <c r="H5010" s="11"/>
    </row>
    <row r="5011" spans="1:8" x14ac:dyDescent="0.2">
      <c r="A5011" t="str">
        <f t="shared" si="79"/>
        <v>R0B01DGD48</v>
      </c>
      <c r="B5011" t="s">
        <v>188</v>
      </c>
      <c r="C5011" t="s">
        <v>12518</v>
      </c>
      <c r="D5011" t="s">
        <v>280</v>
      </c>
      <c r="E5011" t="s">
        <v>281</v>
      </c>
      <c r="F5011" t="s">
        <v>12543</v>
      </c>
      <c r="G5011" s="11"/>
      <c r="H5011" s="11"/>
    </row>
    <row r="5012" spans="1:8" x14ac:dyDescent="0.2">
      <c r="A5012" t="str">
        <f t="shared" si="79"/>
        <v>R0B01DGDNNU</v>
      </c>
      <c r="B5012" t="s">
        <v>188</v>
      </c>
      <c r="C5012" t="s">
        <v>12518</v>
      </c>
      <c r="D5012" t="s">
        <v>280</v>
      </c>
      <c r="E5012" t="s">
        <v>281</v>
      </c>
      <c r="F5012" t="s">
        <v>12544</v>
      </c>
      <c r="G5012" s="11"/>
      <c r="H5012" s="11"/>
    </row>
    <row r="5013" spans="1:8" x14ac:dyDescent="0.2">
      <c r="A5013" t="str">
        <f t="shared" si="79"/>
        <v>R0B01DGDS</v>
      </c>
      <c r="B5013" t="s">
        <v>188</v>
      </c>
      <c r="C5013" t="s">
        <v>12518</v>
      </c>
      <c r="D5013" t="s">
        <v>280</v>
      </c>
      <c r="E5013" t="s">
        <v>281</v>
      </c>
      <c r="F5013" t="s">
        <v>12545</v>
      </c>
      <c r="G5013" s="11"/>
      <c r="H5013" s="11"/>
    </row>
    <row r="5014" spans="1:8" x14ac:dyDescent="0.2">
      <c r="A5014" t="str">
        <f t="shared" si="79"/>
        <v>R0B01DGE50</v>
      </c>
      <c r="B5014" t="s">
        <v>188</v>
      </c>
      <c r="C5014" t="s">
        <v>12518</v>
      </c>
      <c r="D5014" t="s">
        <v>280</v>
      </c>
      <c r="E5014" t="s">
        <v>281</v>
      </c>
      <c r="F5014" t="s">
        <v>12546</v>
      </c>
      <c r="G5014" s="11"/>
      <c r="H5014" s="11"/>
    </row>
    <row r="5015" spans="1:8" x14ac:dyDescent="0.2">
      <c r="A5015" t="str">
        <f t="shared" si="79"/>
        <v>R0B01DGE51</v>
      </c>
      <c r="B5015" t="s">
        <v>188</v>
      </c>
      <c r="C5015" t="s">
        <v>12518</v>
      </c>
      <c r="D5015" t="s">
        <v>280</v>
      </c>
      <c r="E5015" t="s">
        <v>281</v>
      </c>
      <c r="F5015" t="s">
        <v>12547</v>
      </c>
      <c r="G5015" s="11"/>
      <c r="H5015" s="11"/>
    </row>
    <row r="5016" spans="1:8" x14ac:dyDescent="0.2">
      <c r="A5016" t="str">
        <f t="shared" si="79"/>
        <v>R0B01DGE52</v>
      </c>
      <c r="B5016" t="s">
        <v>188</v>
      </c>
      <c r="C5016" t="s">
        <v>12518</v>
      </c>
      <c r="D5016" t="s">
        <v>280</v>
      </c>
      <c r="E5016" t="s">
        <v>281</v>
      </c>
      <c r="F5016" t="s">
        <v>12548</v>
      </c>
      <c r="G5016" s="11"/>
      <c r="H5016" s="11"/>
    </row>
    <row r="5017" spans="1:8" x14ac:dyDescent="0.2">
      <c r="A5017" t="str">
        <f t="shared" si="79"/>
        <v>R0B01DGE53</v>
      </c>
      <c r="B5017" t="s">
        <v>188</v>
      </c>
      <c r="C5017" t="s">
        <v>12518</v>
      </c>
      <c r="D5017" t="s">
        <v>280</v>
      </c>
      <c r="E5017" t="s">
        <v>281</v>
      </c>
      <c r="F5017" t="s">
        <v>12549</v>
      </c>
      <c r="G5017" s="11"/>
      <c r="H5017" s="11"/>
    </row>
    <row r="5018" spans="1:8" x14ac:dyDescent="0.2">
      <c r="A5018" t="str">
        <f t="shared" si="79"/>
        <v>R0B01DGE54</v>
      </c>
      <c r="B5018" t="s">
        <v>188</v>
      </c>
      <c r="C5018" t="s">
        <v>12518</v>
      </c>
      <c r="D5018" t="s">
        <v>280</v>
      </c>
      <c r="E5018" t="s">
        <v>281</v>
      </c>
      <c r="F5018" t="s">
        <v>12550</v>
      </c>
      <c r="G5018" s="11"/>
      <c r="H5018" s="11"/>
    </row>
    <row r="5019" spans="1:8" x14ac:dyDescent="0.2">
      <c r="A5019" t="str">
        <f t="shared" si="79"/>
        <v>R0B01DGE56</v>
      </c>
      <c r="B5019" t="s">
        <v>188</v>
      </c>
      <c r="C5019" t="s">
        <v>12518</v>
      </c>
      <c r="D5019" t="s">
        <v>280</v>
      </c>
      <c r="E5019" t="s">
        <v>281</v>
      </c>
      <c r="F5019" t="s">
        <v>12551</v>
      </c>
      <c r="G5019" s="11"/>
      <c r="H5019" s="11"/>
    </row>
    <row r="5020" spans="1:8" x14ac:dyDescent="0.2">
      <c r="A5020" t="str">
        <f t="shared" si="79"/>
        <v>R0B01DGE58</v>
      </c>
      <c r="B5020" t="s">
        <v>188</v>
      </c>
      <c r="C5020" t="s">
        <v>12518</v>
      </c>
      <c r="D5020" t="s">
        <v>280</v>
      </c>
      <c r="E5020" t="s">
        <v>281</v>
      </c>
      <c r="F5020" t="s">
        <v>12552</v>
      </c>
      <c r="G5020" s="11"/>
      <c r="H5020" s="11"/>
    </row>
    <row r="5021" spans="1:8" x14ac:dyDescent="0.2">
      <c r="A5021" t="str">
        <f t="shared" si="79"/>
        <v>R0B01DGF61</v>
      </c>
      <c r="B5021" t="s">
        <v>188</v>
      </c>
      <c r="C5021" t="s">
        <v>12518</v>
      </c>
      <c r="D5021" t="s">
        <v>280</v>
      </c>
      <c r="E5021" t="s">
        <v>281</v>
      </c>
      <c r="F5021" t="s">
        <v>12553</v>
      </c>
      <c r="G5021" s="11"/>
      <c r="H5021" s="11"/>
    </row>
    <row r="5022" spans="1:8" x14ac:dyDescent="0.2">
      <c r="A5022" t="str">
        <f t="shared" si="79"/>
        <v>R0B01DGF62</v>
      </c>
      <c r="B5022" t="s">
        <v>188</v>
      </c>
      <c r="C5022" t="s">
        <v>12518</v>
      </c>
      <c r="D5022" t="s">
        <v>280</v>
      </c>
      <c r="E5022" t="s">
        <v>281</v>
      </c>
      <c r="F5022" t="s">
        <v>12554</v>
      </c>
      <c r="G5022" s="11"/>
      <c r="H5022" s="11"/>
    </row>
    <row r="5023" spans="1:8" x14ac:dyDescent="0.2">
      <c r="A5023" t="str">
        <f t="shared" si="79"/>
        <v>R0B01DGF63</v>
      </c>
      <c r="B5023" t="s">
        <v>188</v>
      </c>
      <c r="C5023" t="s">
        <v>12518</v>
      </c>
      <c r="D5023" t="s">
        <v>280</v>
      </c>
      <c r="E5023" t="s">
        <v>281</v>
      </c>
      <c r="F5023" t="s">
        <v>12555</v>
      </c>
      <c r="G5023" s="11" t="s">
        <v>12647</v>
      </c>
      <c r="H5023" s="11">
        <v>43775</v>
      </c>
    </row>
    <row r="5024" spans="1:8" x14ac:dyDescent="0.2">
      <c r="A5024" t="str">
        <f t="shared" si="79"/>
        <v>R0B01DGF64</v>
      </c>
      <c r="B5024" t="s">
        <v>188</v>
      </c>
      <c r="C5024" t="s">
        <v>12518</v>
      </c>
      <c r="D5024" t="s">
        <v>280</v>
      </c>
      <c r="E5024" t="s">
        <v>281</v>
      </c>
      <c r="F5024" t="s">
        <v>12556</v>
      </c>
      <c r="G5024" s="11"/>
      <c r="H5024" s="11"/>
    </row>
    <row r="5025" spans="1:8" x14ac:dyDescent="0.2">
      <c r="A5025" t="str">
        <f t="shared" si="79"/>
        <v>R0B01DGF65</v>
      </c>
      <c r="B5025" t="s">
        <v>188</v>
      </c>
      <c r="C5025" t="s">
        <v>12518</v>
      </c>
      <c r="D5025" t="s">
        <v>280</v>
      </c>
      <c r="E5025" t="s">
        <v>281</v>
      </c>
      <c r="F5025" t="s">
        <v>12557</v>
      </c>
      <c r="G5025" s="11"/>
      <c r="H5025" s="11"/>
    </row>
    <row r="5026" spans="1:8" x14ac:dyDescent="0.2">
      <c r="A5026" t="str">
        <f t="shared" si="79"/>
        <v>R0B01DGICCU</v>
      </c>
      <c r="B5026" t="s">
        <v>188</v>
      </c>
      <c r="C5026" t="s">
        <v>12518</v>
      </c>
      <c r="D5026" t="s">
        <v>280</v>
      </c>
      <c r="E5026" t="s">
        <v>281</v>
      </c>
      <c r="F5026" t="s">
        <v>12558</v>
      </c>
      <c r="G5026" s="11"/>
      <c r="H5026" s="11"/>
    </row>
    <row r="5027" spans="1:8" x14ac:dyDescent="0.2">
      <c r="A5027" t="str">
        <f t="shared" si="79"/>
        <v>R0B01IAU</v>
      </c>
      <c r="B5027" t="s">
        <v>188</v>
      </c>
      <c r="C5027" t="s">
        <v>12518</v>
      </c>
      <c r="D5027" t="s">
        <v>280</v>
      </c>
      <c r="E5027" t="s">
        <v>281</v>
      </c>
      <c r="F5027" t="s">
        <v>12559</v>
      </c>
      <c r="G5027" s="11"/>
      <c r="H5027" s="11"/>
    </row>
    <row r="5028" spans="1:8" x14ac:dyDescent="0.2">
      <c r="A5028" t="str">
        <f t="shared" si="79"/>
        <v>RJC04Ellen Badger</v>
      </c>
      <c r="B5028" t="s">
        <v>189</v>
      </c>
      <c r="C5028" t="s">
        <v>12560</v>
      </c>
      <c r="D5028" t="s">
        <v>2160</v>
      </c>
      <c r="E5028" t="s">
        <v>2161</v>
      </c>
      <c r="F5028" t="s">
        <v>12561</v>
      </c>
      <c r="G5028" s="11"/>
      <c r="H5028" s="11"/>
    </row>
    <row r="5029" spans="1:8" x14ac:dyDescent="0.2">
      <c r="A5029" t="str">
        <f t="shared" si="79"/>
        <v>RJC46Campion ward</v>
      </c>
      <c r="B5029" t="s">
        <v>189</v>
      </c>
      <c r="C5029" t="s">
        <v>12560</v>
      </c>
      <c r="D5029" t="s">
        <v>2162</v>
      </c>
      <c r="E5029" t="s">
        <v>2163</v>
      </c>
      <c r="F5029" t="s">
        <v>12562</v>
      </c>
      <c r="G5029" s="11"/>
      <c r="H5029" s="11"/>
    </row>
    <row r="5030" spans="1:8" x14ac:dyDescent="0.2">
      <c r="A5030" t="str">
        <f t="shared" si="79"/>
        <v>RJC46Chadwick ward</v>
      </c>
      <c r="B5030" t="s">
        <v>189</v>
      </c>
      <c r="C5030" t="s">
        <v>12560</v>
      </c>
      <c r="D5030" t="s">
        <v>2162</v>
      </c>
      <c r="E5030" t="s">
        <v>2163</v>
      </c>
      <c r="F5030" t="s">
        <v>12563</v>
      </c>
      <c r="G5030" s="11"/>
      <c r="H5030" s="11"/>
    </row>
    <row r="5031" spans="1:8" x14ac:dyDescent="0.2">
      <c r="A5031" t="str">
        <f t="shared" si="79"/>
        <v>RJC46Feldon ward</v>
      </c>
      <c r="B5031" t="s">
        <v>189</v>
      </c>
      <c r="C5031" t="s">
        <v>12560</v>
      </c>
      <c r="D5031" t="s">
        <v>2162</v>
      </c>
      <c r="E5031" t="s">
        <v>2163</v>
      </c>
      <c r="F5031" t="s">
        <v>12564</v>
      </c>
      <c r="G5031" s="11"/>
      <c r="H5031" s="11"/>
    </row>
    <row r="5032" spans="1:8" x14ac:dyDescent="0.2">
      <c r="A5032" t="str">
        <f t="shared" si="79"/>
        <v>RJC03Nicol Unit</v>
      </c>
      <c r="B5032" t="s">
        <v>189</v>
      </c>
      <c r="C5032" t="s">
        <v>12560</v>
      </c>
      <c r="D5032" t="s">
        <v>2164</v>
      </c>
      <c r="E5032" t="s">
        <v>12565</v>
      </c>
      <c r="F5032" t="s">
        <v>12566</v>
      </c>
      <c r="G5032" s="11"/>
      <c r="H5032" s="11"/>
    </row>
    <row r="5033" spans="1:8" x14ac:dyDescent="0.2">
      <c r="A5033" t="str">
        <f t="shared" si="79"/>
        <v>RJC02Avon Ward</v>
      </c>
      <c r="B5033" t="s">
        <v>189</v>
      </c>
      <c r="C5033" t="s">
        <v>12560</v>
      </c>
      <c r="D5033" t="s">
        <v>2166</v>
      </c>
      <c r="E5033" t="s">
        <v>12567</v>
      </c>
      <c r="F5033" t="s">
        <v>12568</v>
      </c>
      <c r="G5033" s="11"/>
      <c r="H5033" s="11"/>
    </row>
    <row r="5034" spans="1:8" x14ac:dyDescent="0.2">
      <c r="A5034" t="str">
        <f t="shared" si="79"/>
        <v>RJC02Beaumont ward</v>
      </c>
      <c r="B5034" t="s">
        <v>189</v>
      </c>
      <c r="C5034" t="s">
        <v>12560</v>
      </c>
      <c r="D5034" t="s">
        <v>2166</v>
      </c>
      <c r="E5034" t="s">
        <v>12567</v>
      </c>
      <c r="F5034" t="s">
        <v>12569</v>
      </c>
      <c r="G5034" s="11"/>
      <c r="H5034" s="11"/>
    </row>
    <row r="5035" spans="1:8" x14ac:dyDescent="0.2">
      <c r="A5035" t="str">
        <f t="shared" si="79"/>
        <v>RJC02Cardiology Unit</v>
      </c>
      <c r="B5035" t="s">
        <v>189</v>
      </c>
      <c r="C5035" t="s">
        <v>12560</v>
      </c>
      <c r="D5035" t="s">
        <v>2166</v>
      </c>
      <c r="E5035" t="s">
        <v>12567</v>
      </c>
      <c r="F5035" t="s">
        <v>12570</v>
      </c>
      <c r="G5035" s="11"/>
      <c r="H5035" s="11"/>
    </row>
    <row r="5036" spans="1:8" x14ac:dyDescent="0.2">
      <c r="A5036" t="str">
        <f t="shared" si="79"/>
        <v>RJC02Castle ward</v>
      </c>
      <c r="B5036" t="s">
        <v>189</v>
      </c>
      <c r="C5036" t="s">
        <v>12560</v>
      </c>
      <c r="D5036" t="s">
        <v>2166</v>
      </c>
      <c r="E5036" t="s">
        <v>12567</v>
      </c>
      <c r="F5036" t="s">
        <v>12571</v>
      </c>
      <c r="G5036" s="11"/>
      <c r="H5036" s="11"/>
    </row>
    <row r="5037" spans="1:8" x14ac:dyDescent="0.2">
      <c r="A5037" t="str">
        <f t="shared" si="79"/>
        <v>RJC02Charlecote ward</v>
      </c>
      <c r="B5037" t="s">
        <v>189</v>
      </c>
      <c r="C5037" t="s">
        <v>12560</v>
      </c>
      <c r="D5037" t="s">
        <v>2166</v>
      </c>
      <c r="E5037" t="s">
        <v>12567</v>
      </c>
      <c r="F5037" t="s">
        <v>12572</v>
      </c>
      <c r="G5037" s="11"/>
      <c r="H5037" s="11"/>
    </row>
    <row r="5038" spans="1:8" x14ac:dyDescent="0.2">
      <c r="A5038" t="str">
        <f t="shared" si="79"/>
        <v>RJC02Fairfax/Oken ward</v>
      </c>
      <c r="B5038" t="s">
        <v>189</v>
      </c>
      <c r="C5038" t="s">
        <v>12560</v>
      </c>
      <c r="D5038" t="s">
        <v>2166</v>
      </c>
      <c r="E5038" t="s">
        <v>12567</v>
      </c>
      <c r="F5038" t="s">
        <v>12573</v>
      </c>
      <c r="G5038" s="11"/>
      <c r="H5038" s="11"/>
    </row>
    <row r="5039" spans="1:8" x14ac:dyDescent="0.2">
      <c r="A5039" t="str">
        <f t="shared" si="79"/>
        <v>RJC02Farries ward</v>
      </c>
      <c r="B5039" t="s">
        <v>189</v>
      </c>
      <c r="C5039" t="s">
        <v>12560</v>
      </c>
      <c r="D5039" t="s">
        <v>2166</v>
      </c>
      <c r="E5039" t="s">
        <v>12567</v>
      </c>
      <c r="F5039" t="s">
        <v>12574</v>
      </c>
      <c r="G5039" s="11" t="s">
        <v>14272</v>
      </c>
      <c r="H5039" s="11">
        <v>43860</v>
      </c>
    </row>
    <row r="5040" spans="1:8" x14ac:dyDescent="0.2">
      <c r="A5040" t="str">
        <f t="shared" ref="A5040:A5103" si="80">CONCATENATE(D5040,F5040)</f>
        <v>RJC02Frailty Unit</v>
      </c>
      <c r="B5040" t="s">
        <v>189</v>
      </c>
      <c r="C5040" t="s">
        <v>12560</v>
      </c>
      <c r="D5040" t="s">
        <v>2166</v>
      </c>
      <c r="E5040" t="s">
        <v>12567</v>
      </c>
      <c r="F5040" t="s">
        <v>11187</v>
      </c>
      <c r="G5040" s="11"/>
      <c r="H5040" s="11"/>
    </row>
    <row r="5041" spans="1:8" x14ac:dyDescent="0.2">
      <c r="A5041" t="str">
        <f t="shared" si="80"/>
        <v>RJC02Greville Ward</v>
      </c>
      <c r="B5041" t="s">
        <v>189</v>
      </c>
      <c r="C5041" t="s">
        <v>12560</v>
      </c>
      <c r="D5041" t="s">
        <v>2166</v>
      </c>
      <c r="E5041" t="s">
        <v>12567</v>
      </c>
      <c r="F5041" t="s">
        <v>12575</v>
      </c>
      <c r="G5041" s="11"/>
      <c r="H5041" s="11"/>
    </row>
    <row r="5042" spans="1:8" x14ac:dyDescent="0.2">
      <c r="A5042" t="str">
        <f t="shared" si="80"/>
        <v>RJC02ITU</v>
      </c>
      <c r="B5042" t="s">
        <v>189</v>
      </c>
      <c r="C5042" t="s">
        <v>12560</v>
      </c>
      <c r="D5042" t="s">
        <v>2166</v>
      </c>
      <c r="E5042" t="s">
        <v>12567</v>
      </c>
      <c r="F5042" t="s">
        <v>8398</v>
      </c>
      <c r="G5042" s="11"/>
      <c r="H5042" s="11"/>
    </row>
    <row r="5043" spans="1:8" x14ac:dyDescent="0.2">
      <c r="A5043" t="str">
        <f t="shared" si="80"/>
        <v>RJC02MacGregor Ward</v>
      </c>
      <c r="B5043" t="s">
        <v>189</v>
      </c>
      <c r="C5043" t="s">
        <v>12560</v>
      </c>
      <c r="D5043" t="s">
        <v>2166</v>
      </c>
      <c r="E5043" t="s">
        <v>12567</v>
      </c>
      <c r="F5043" t="s">
        <v>12576</v>
      </c>
      <c r="G5043" s="11"/>
      <c r="H5043" s="11"/>
    </row>
    <row r="5044" spans="1:8" x14ac:dyDescent="0.2">
      <c r="A5044" t="str">
        <f t="shared" si="80"/>
        <v>RJC02Mary ward</v>
      </c>
      <c r="B5044" t="s">
        <v>189</v>
      </c>
      <c r="C5044" t="s">
        <v>12560</v>
      </c>
      <c r="D5044" t="s">
        <v>2166</v>
      </c>
      <c r="E5044" t="s">
        <v>12567</v>
      </c>
      <c r="F5044" t="s">
        <v>12577</v>
      </c>
      <c r="G5044" s="11"/>
      <c r="H5044" s="11"/>
    </row>
    <row r="5045" spans="1:8" x14ac:dyDescent="0.2">
      <c r="A5045" t="str">
        <f t="shared" si="80"/>
        <v>RJC02Maternity Unit</v>
      </c>
      <c r="B5045" t="s">
        <v>189</v>
      </c>
      <c r="C5045" t="s">
        <v>12560</v>
      </c>
      <c r="D5045" t="s">
        <v>2166</v>
      </c>
      <c r="E5045" t="s">
        <v>12567</v>
      </c>
      <c r="F5045" t="s">
        <v>9901</v>
      </c>
      <c r="G5045" s="11"/>
      <c r="H5045" s="11"/>
    </row>
    <row r="5046" spans="1:8" x14ac:dyDescent="0.2">
      <c r="A5046" t="str">
        <f t="shared" si="80"/>
        <v>RJC02SCBU</v>
      </c>
      <c r="B5046" t="s">
        <v>189</v>
      </c>
      <c r="C5046" t="s">
        <v>12560</v>
      </c>
      <c r="D5046" t="s">
        <v>2166</v>
      </c>
      <c r="E5046" t="s">
        <v>12567</v>
      </c>
      <c r="F5046" t="s">
        <v>8490</v>
      </c>
      <c r="G5046" s="11"/>
      <c r="H5046" s="11"/>
    </row>
    <row r="5047" spans="1:8" x14ac:dyDescent="0.2">
      <c r="A5047" t="str">
        <f t="shared" si="80"/>
        <v>RJC02Surgical Unit</v>
      </c>
      <c r="B5047" t="s">
        <v>189</v>
      </c>
      <c r="C5047" t="s">
        <v>12560</v>
      </c>
      <c r="D5047" t="s">
        <v>2166</v>
      </c>
      <c r="E5047" t="s">
        <v>12567</v>
      </c>
      <c r="F5047" t="s">
        <v>12578</v>
      </c>
      <c r="G5047" s="11" t="s">
        <v>11152</v>
      </c>
      <c r="H5047" s="11">
        <v>43735</v>
      </c>
    </row>
    <row r="5048" spans="1:8" x14ac:dyDescent="0.2">
      <c r="A5048" t="str">
        <f t="shared" si="80"/>
        <v>RJC02Thomas Ward</v>
      </c>
      <c r="B5048" t="s">
        <v>189</v>
      </c>
      <c r="C5048" t="s">
        <v>12560</v>
      </c>
      <c r="D5048" t="s">
        <v>2166</v>
      </c>
      <c r="E5048" t="s">
        <v>12567</v>
      </c>
      <c r="F5048" t="s">
        <v>12579</v>
      </c>
      <c r="G5048" s="11"/>
      <c r="H5048" s="11"/>
    </row>
    <row r="5049" spans="1:8" x14ac:dyDescent="0.2">
      <c r="A5049" t="str">
        <f t="shared" si="80"/>
        <v>RJC02Victoria ward</v>
      </c>
      <c r="B5049" t="s">
        <v>189</v>
      </c>
      <c r="C5049" t="s">
        <v>12560</v>
      </c>
      <c r="D5049" t="s">
        <v>2166</v>
      </c>
      <c r="E5049" t="s">
        <v>12567</v>
      </c>
      <c r="F5049" t="s">
        <v>12580</v>
      </c>
      <c r="G5049" s="11"/>
      <c r="H5049" s="11"/>
    </row>
    <row r="5050" spans="1:8" x14ac:dyDescent="0.2">
      <c r="A5050" t="str">
        <f t="shared" si="80"/>
        <v>RJC02Willoughby Ward</v>
      </c>
      <c r="B5050" t="s">
        <v>189</v>
      </c>
      <c r="C5050" t="s">
        <v>12560</v>
      </c>
      <c r="D5050" t="s">
        <v>2166</v>
      </c>
      <c r="E5050" t="s">
        <v>12567</v>
      </c>
      <c r="F5050" t="s">
        <v>12581</v>
      </c>
      <c r="G5050" s="11"/>
      <c r="H5050" s="11"/>
    </row>
    <row r="5051" spans="1:8" x14ac:dyDescent="0.2">
      <c r="A5051" t="str">
        <f t="shared" si="80"/>
        <v>RQY07Laurel Ward</v>
      </c>
      <c r="B5051" t="s">
        <v>190</v>
      </c>
      <c r="C5051" t="s">
        <v>12582</v>
      </c>
      <c r="D5051" t="s">
        <v>3069</v>
      </c>
      <c r="E5051" t="s">
        <v>3070</v>
      </c>
      <c r="F5051" t="s">
        <v>10041</v>
      </c>
      <c r="G5051" s="11"/>
      <c r="H5051" s="11"/>
    </row>
    <row r="5052" spans="1:8" x14ac:dyDescent="0.2">
      <c r="A5052" t="str">
        <f t="shared" si="80"/>
        <v>RQY07Lavender Ward</v>
      </c>
      <c r="B5052" t="s">
        <v>190</v>
      </c>
      <c r="C5052" t="s">
        <v>12582</v>
      </c>
      <c r="D5052" t="s">
        <v>3069</v>
      </c>
      <c r="E5052" t="s">
        <v>3070</v>
      </c>
      <c r="F5052" t="s">
        <v>12583</v>
      </c>
      <c r="G5052" s="11"/>
      <c r="H5052" s="11"/>
    </row>
    <row r="5053" spans="1:8" x14ac:dyDescent="0.2">
      <c r="A5053" t="str">
        <f t="shared" si="80"/>
        <v>RQY07Rose Ward</v>
      </c>
      <c r="B5053" t="s">
        <v>190</v>
      </c>
      <c r="C5053" t="s">
        <v>12582</v>
      </c>
      <c r="D5053" t="s">
        <v>3069</v>
      </c>
      <c r="E5053" t="s">
        <v>3070</v>
      </c>
      <c r="F5053" t="s">
        <v>8666</v>
      </c>
      <c r="G5053" s="11"/>
      <c r="H5053" s="11"/>
    </row>
    <row r="5054" spans="1:8" x14ac:dyDescent="0.2">
      <c r="A5054" t="str">
        <f t="shared" si="80"/>
        <v>RQY01Arc - Aquarius Ward</v>
      </c>
      <c r="B5054" t="s">
        <v>190</v>
      </c>
      <c r="C5054" t="s">
        <v>12582</v>
      </c>
      <c r="D5054" t="s">
        <v>3079</v>
      </c>
      <c r="E5054" t="s">
        <v>3080</v>
      </c>
      <c r="F5054" t="s">
        <v>12584</v>
      </c>
      <c r="G5054" s="11"/>
      <c r="H5054" s="11"/>
    </row>
    <row r="5055" spans="1:8" x14ac:dyDescent="0.2">
      <c r="A5055" t="str">
        <f t="shared" si="80"/>
        <v>RQY01BlueBell (Old Church)</v>
      </c>
      <c r="B5055" t="s">
        <v>190</v>
      </c>
      <c r="C5055" t="s">
        <v>12582</v>
      </c>
      <c r="D5055" t="s">
        <v>3079</v>
      </c>
      <c r="E5055" t="s">
        <v>3080</v>
      </c>
      <c r="F5055" t="s">
        <v>12585</v>
      </c>
      <c r="G5055" s="11"/>
      <c r="H5055" s="11"/>
    </row>
    <row r="5056" spans="1:8" x14ac:dyDescent="0.2">
      <c r="A5056" t="str">
        <f t="shared" si="80"/>
        <v>RQY01Crocus Ward</v>
      </c>
      <c r="B5056" t="s">
        <v>190</v>
      </c>
      <c r="C5056" t="s">
        <v>12582</v>
      </c>
      <c r="D5056" t="s">
        <v>3079</v>
      </c>
      <c r="E5056" t="s">
        <v>3080</v>
      </c>
      <c r="F5056" t="s">
        <v>12586</v>
      </c>
      <c r="G5056" s="11"/>
      <c r="H5056" s="11"/>
    </row>
    <row r="5057" spans="1:8" x14ac:dyDescent="0.2">
      <c r="A5057" t="str">
        <f t="shared" si="80"/>
        <v>RQY01Deaf Child Inpatient Corner Hse</v>
      </c>
      <c r="B5057" t="s">
        <v>190</v>
      </c>
      <c r="C5057" t="s">
        <v>12582</v>
      </c>
      <c r="D5057" t="s">
        <v>3079</v>
      </c>
      <c r="E5057" t="s">
        <v>3080</v>
      </c>
      <c r="F5057" t="s">
        <v>12587</v>
      </c>
      <c r="G5057" s="11"/>
      <c r="H5057" s="11"/>
    </row>
    <row r="5058" spans="1:8" x14ac:dyDescent="0.2">
      <c r="A5058" t="str">
        <f t="shared" si="80"/>
        <v>RQY01EDS National Service Inpatient</v>
      </c>
      <c r="B5058" t="s">
        <v>190</v>
      </c>
      <c r="C5058" t="s">
        <v>12582</v>
      </c>
      <c r="D5058" t="s">
        <v>3079</v>
      </c>
      <c r="E5058" t="s">
        <v>3080</v>
      </c>
      <c r="F5058" t="s">
        <v>12588</v>
      </c>
      <c r="G5058" s="11"/>
      <c r="H5058" s="11"/>
    </row>
    <row r="5059" spans="1:8" x14ac:dyDescent="0.2">
      <c r="A5059" t="str">
        <f t="shared" si="80"/>
        <v>RQY01Ellis Ward (New)</v>
      </c>
      <c r="B5059" t="s">
        <v>190</v>
      </c>
      <c r="C5059" t="s">
        <v>12582</v>
      </c>
      <c r="D5059" t="s">
        <v>3079</v>
      </c>
      <c r="E5059" t="s">
        <v>3080</v>
      </c>
      <c r="F5059" t="s">
        <v>12589</v>
      </c>
      <c r="G5059" s="11"/>
      <c r="H5059" s="11"/>
    </row>
    <row r="5060" spans="1:8" x14ac:dyDescent="0.2">
      <c r="A5060" t="str">
        <f t="shared" si="80"/>
        <v>RQY01Halswell Ward</v>
      </c>
      <c r="B5060" t="s">
        <v>190</v>
      </c>
      <c r="C5060" t="s">
        <v>12582</v>
      </c>
      <c r="D5060" t="s">
        <v>3079</v>
      </c>
      <c r="E5060" t="s">
        <v>3080</v>
      </c>
      <c r="F5060" t="s">
        <v>12590</v>
      </c>
      <c r="G5060" s="11"/>
      <c r="H5060" s="11"/>
    </row>
    <row r="5061" spans="1:8" x14ac:dyDescent="0.2">
      <c r="A5061" t="str">
        <f t="shared" si="80"/>
        <v>RQY01Hume Ward</v>
      </c>
      <c r="B5061" t="s">
        <v>190</v>
      </c>
      <c r="C5061" t="s">
        <v>12582</v>
      </c>
      <c r="D5061" t="s">
        <v>3079</v>
      </c>
      <c r="E5061" t="s">
        <v>3080</v>
      </c>
      <c r="F5061" t="s">
        <v>12591</v>
      </c>
      <c r="G5061" s="11"/>
      <c r="H5061" s="11"/>
    </row>
    <row r="5062" spans="1:8" x14ac:dyDescent="0.2">
      <c r="A5062" t="str">
        <f t="shared" si="80"/>
        <v>RQY01Jupiter Ward</v>
      </c>
      <c r="B5062" t="s">
        <v>190</v>
      </c>
      <c r="C5062" t="s">
        <v>12582</v>
      </c>
      <c r="D5062" t="s">
        <v>3079</v>
      </c>
      <c r="E5062" t="s">
        <v>3080</v>
      </c>
      <c r="F5062" t="s">
        <v>12592</v>
      </c>
      <c r="G5062" s="11"/>
      <c r="H5062" s="11"/>
    </row>
    <row r="5063" spans="1:8" x14ac:dyDescent="0.2">
      <c r="A5063" t="str">
        <f t="shared" si="80"/>
        <v>RQY01OCD/BDD NCG Inpatient &amp; Outpatients</v>
      </c>
      <c r="B5063" t="s">
        <v>190</v>
      </c>
      <c r="C5063" t="s">
        <v>12582</v>
      </c>
      <c r="D5063" t="s">
        <v>3079</v>
      </c>
      <c r="E5063" t="s">
        <v>3080</v>
      </c>
      <c r="F5063" t="s">
        <v>12593</v>
      </c>
      <c r="G5063" s="11"/>
      <c r="H5063" s="11"/>
    </row>
    <row r="5064" spans="1:8" x14ac:dyDescent="0.2">
      <c r="A5064" t="str">
        <f t="shared" si="80"/>
        <v>RQY01Phoenix Ward</v>
      </c>
      <c r="B5064" t="s">
        <v>190</v>
      </c>
      <c r="C5064" t="s">
        <v>12582</v>
      </c>
      <c r="D5064" t="s">
        <v>3079</v>
      </c>
      <c r="E5064" t="s">
        <v>3080</v>
      </c>
      <c r="F5064" t="s">
        <v>11194</v>
      </c>
      <c r="G5064" s="11"/>
      <c r="H5064" s="11"/>
    </row>
    <row r="5065" spans="1:8" x14ac:dyDescent="0.2">
      <c r="A5065" t="str">
        <f t="shared" si="80"/>
        <v>RQY01Ruby Ward (Seymour)</v>
      </c>
      <c r="B5065" t="s">
        <v>190</v>
      </c>
      <c r="C5065" t="s">
        <v>12582</v>
      </c>
      <c r="D5065" t="s">
        <v>3079</v>
      </c>
      <c r="E5065" t="s">
        <v>3080</v>
      </c>
      <c r="F5065" t="s">
        <v>12594</v>
      </c>
      <c r="G5065" s="11"/>
      <c r="H5065" s="11"/>
    </row>
    <row r="5066" spans="1:8" x14ac:dyDescent="0.2">
      <c r="A5066" t="str">
        <f t="shared" si="80"/>
        <v>RQY01The Lotus Assessment Suite</v>
      </c>
      <c r="B5066" t="s">
        <v>190</v>
      </c>
      <c r="C5066" t="s">
        <v>12582</v>
      </c>
      <c r="D5066" t="s">
        <v>3079</v>
      </c>
      <c r="E5066" t="s">
        <v>3080</v>
      </c>
      <c r="F5066" t="s">
        <v>12595</v>
      </c>
      <c r="G5066" s="11"/>
      <c r="H5066" s="11"/>
    </row>
    <row r="5067" spans="1:8" x14ac:dyDescent="0.2">
      <c r="A5067" t="str">
        <f t="shared" si="80"/>
        <v>RQY01Turner Ward</v>
      </c>
      <c r="B5067" t="s">
        <v>190</v>
      </c>
      <c r="C5067" t="s">
        <v>12582</v>
      </c>
      <c r="D5067" t="s">
        <v>3079</v>
      </c>
      <c r="E5067" t="s">
        <v>3080</v>
      </c>
      <c r="F5067" t="s">
        <v>11439</v>
      </c>
      <c r="G5067" s="11"/>
      <c r="H5067" s="11"/>
    </row>
    <row r="5068" spans="1:8" x14ac:dyDescent="0.2">
      <c r="A5068" t="str">
        <f t="shared" si="80"/>
        <v>RQY01Ward 1 (Male P.I.C.U.)</v>
      </c>
      <c r="B5068" t="s">
        <v>190</v>
      </c>
      <c r="C5068" t="s">
        <v>12582</v>
      </c>
      <c r="D5068" t="s">
        <v>3079</v>
      </c>
      <c r="E5068" t="s">
        <v>3080</v>
      </c>
      <c r="F5068" t="s">
        <v>12596</v>
      </c>
      <c r="G5068" s="11"/>
      <c r="H5068" s="11"/>
    </row>
    <row r="5069" spans="1:8" x14ac:dyDescent="0.2">
      <c r="A5069" t="str">
        <f t="shared" si="80"/>
        <v>RQY01Ward 2</v>
      </c>
      <c r="B5069" t="s">
        <v>190</v>
      </c>
      <c r="C5069" t="s">
        <v>12582</v>
      </c>
      <c r="D5069" t="s">
        <v>3079</v>
      </c>
      <c r="E5069" t="s">
        <v>3080</v>
      </c>
      <c r="F5069" t="s">
        <v>8746</v>
      </c>
      <c r="G5069" s="11"/>
      <c r="H5069" s="11"/>
    </row>
    <row r="5070" spans="1:8" x14ac:dyDescent="0.2">
      <c r="A5070" t="str">
        <f t="shared" si="80"/>
        <v>RQY01Ward 3</v>
      </c>
      <c r="B5070" t="s">
        <v>190</v>
      </c>
      <c r="C5070" t="s">
        <v>12582</v>
      </c>
      <c r="D5070" t="s">
        <v>3079</v>
      </c>
      <c r="E5070" t="s">
        <v>3080</v>
      </c>
      <c r="F5070" t="s">
        <v>8753</v>
      </c>
      <c r="G5070" s="11"/>
      <c r="H5070" s="11"/>
    </row>
    <row r="5071" spans="1:8" x14ac:dyDescent="0.2">
      <c r="A5071" t="str">
        <f t="shared" si="80"/>
        <v>RQY01Wisteria (EDS Inpatient CAMHS)</v>
      </c>
      <c r="B5071" t="s">
        <v>190</v>
      </c>
      <c r="C5071" t="s">
        <v>12582</v>
      </c>
      <c r="D5071" t="s">
        <v>3079</v>
      </c>
      <c r="E5071" t="s">
        <v>3080</v>
      </c>
      <c r="F5071" t="s">
        <v>12597</v>
      </c>
      <c r="G5071" s="11"/>
      <c r="H5071" s="11"/>
    </row>
    <row r="5072" spans="1:8" x14ac:dyDescent="0.2">
      <c r="A5072" t="str">
        <f t="shared" si="80"/>
        <v>RQY08Jasmines Ward (Azaleas)</v>
      </c>
      <c r="B5072" t="s">
        <v>190</v>
      </c>
      <c r="C5072" t="s">
        <v>12582</v>
      </c>
      <c r="D5072" t="s">
        <v>3091</v>
      </c>
      <c r="E5072" t="s">
        <v>3092</v>
      </c>
      <c r="F5072" t="s">
        <v>12598</v>
      </c>
      <c r="G5072" s="11"/>
      <c r="H5072" s="11"/>
    </row>
    <row r="5073" spans="1:8" x14ac:dyDescent="0.2">
      <c r="A5073" t="str">
        <f t="shared" si="80"/>
        <v>RQY08Lilacs Ward</v>
      </c>
      <c r="B5073" t="s">
        <v>190</v>
      </c>
      <c r="C5073" t="s">
        <v>12582</v>
      </c>
      <c r="D5073" t="s">
        <v>3091</v>
      </c>
      <c r="E5073" t="s">
        <v>3092</v>
      </c>
      <c r="F5073" t="s">
        <v>12599</v>
      </c>
      <c r="G5073" s="11"/>
      <c r="H5073" s="11"/>
    </row>
    <row r="5074" spans="1:8" x14ac:dyDescent="0.2">
      <c r="A5074" t="str">
        <f t="shared" si="80"/>
        <v>Y9F2NAire</v>
      </c>
      <c r="B5074" t="s">
        <v>191</v>
      </c>
      <c r="C5074" t="s">
        <v>12600</v>
      </c>
      <c r="D5074" t="s">
        <v>14844</v>
      </c>
      <c r="E5074" t="s">
        <v>14843</v>
      </c>
      <c r="F5074" t="s">
        <v>14845</v>
      </c>
      <c r="G5074" s="11"/>
      <c r="H5074" s="11"/>
    </row>
    <row r="5075" spans="1:8" x14ac:dyDescent="0.2">
      <c r="A5075" t="str">
        <f t="shared" si="80"/>
        <v>Y9F2NCalder</v>
      </c>
      <c r="B5075" t="s">
        <v>191</v>
      </c>
      <c r="C5075" t="s">
        <v>12600</v>
      </c>
      <c r="D5075" t="s">
        <v>14844</v>
      </c>
      <c r="E5075" t="s">
        <v>14843</v>
      </c>
      <c r="F5075" t="s">
        <v>14846</v>
      </c>
      <c r="G5075" s="11"/>
      <c r="H5075" s="11"/>
    </row>
    <row r="5076" spans="1:8" x14ac:dyDescent="0.2">
      <c r="A5076" t="str">
        <f t="shared" si="80"/>
        <v>Y9F2NDon</v>
      </c>
      <c r="B5076" t="s">
        <v>191</v>
      </c>
      <c r="C5076" t="s">
        <v>12600</v>
      </c>
      <c r="D5076" t="s">
        <v>14844</v>
      </c>
      <c r="E5076" t="s">
        <v>14843</v>
      </c>
      <c r="F5076" t="s">
        <v>14847</v>
      </c>
      <c r="G5076" s="11"/>
      <c r="H5076" s="11"/>
    </row>
    <row r="5077" spans="1:8" x14ac:dyDescent="0.2">
      <c r="A5077" t="str">
        <f t="shared" si="80"/>
        <v>Y9F2NEsk</v>
      </c>
      <c r="B5077" t="s">
        <v>191</v>
      </c>
      <c r="C5077" t="s">
        <v>12600</v>
      </c>
      <c r="D5077" t="s">
        <v>14844</v>
      </c>
      <c r="E5077" t="s">
        <v>14843</v>
      </c>
      <c r="F5077" t="s">
        <v>14848</v>
      </c>
      <c r="G5077" s="11" t="s">
        <v>14259</v>
      </c>
      <c r="H5077" s="11">
        <v>43910</v>
      </c>
    </row>
    <row r="5078" spans="1:8" x14ac:dyDescent="0.2">
      <c r="A5078" t="str">
        <f t="shared" si="80"/>
        <v>Y9F2NFoss</v>
      </c>
      <c r="B5078" t="s">
        <v>191</v>
      </c>
      <c r="C5078" t="s">
        <v>12600</v>
      </c>
      <c r="D5078" t="s">
        <v>14844</v>
      </c>
      <c r="E5078" t="s">
        <v>14843</v>
      </c>
      <c r="F5078" t="s">
        <v>14849</v>
      </c>
      <c r="G5078" s="11"/>
      <c r="H5078" s="11"/>
    </row>
    <row r="5079" spans="1:8" x14ac:dyDescent="0.2">
      <c r="A5079" t="str">
        <f t="shared" si="80"/>
        <v>Y9F2NSkipton</v>
      </c>
      <c r="B5079" t="s">
        <v>191</v>
      </c>
      <c r="C5079" t="s">
        <v>12600</v>
      </c>
      <c r="D5079" t="s">
        <v>14844</v>
      </c>
      <c r="E5079" t="s">
        <v>14843</v>
      </c>
      <c r="F5079" t="s">
        <v>14850</v>
      </c>
      <c r="G5079" s="11"/>
      <c r="H5079" s="11"/>
    </row>
    <row r="5080" spans="1:8" x14ac:dyDescent="0.2">
      <c r="A5080" t="str">
        <f t="shared" si="80"/>
        <v>Y9F2NWentbridge</v>
      </c>
      <c r="B5080" t="s">
        <v>191</v>
      </c>
      <c r="C5080" t="s">
        <v>12600</v>
      </c>
      <c r="D5080" t="s">
        <v>14844</v>
      </c>
      <c r="E5080" t="s">
        <v>14843</v>
      </c>
      <c r="F5080" t="s">
        <v>14851</v>
      </c>
      <c r="G5080" s="11"/>
      <c r="H5080" s="11"/>
    </row>
    <row r="5081" spans="1:8" x14ac:dyDescent="0.2">
      <c r="A5081" t="str">
        <f t="shared" si="80"/>
        <v>RXG36Enfield Down</v>
      </c>
      <c r="B5081" t="s">
        <v>191</v>
      </c>
      <c r="C5081" t="s">
        <v>12600</v>
      </c>
      <c r="D5081" t="s">
        <v>6599</v>
      </c>
      <c r="E5081" t="s">
        <v>6600</v>
      </c>
      <c r="F5081" t="s">
        <v>12601</v>
      </c>
      <c r="G5081" s="11"/>
      <c r="H5081" s="11"/>
    </row>
    <row r="5082" spans="1:8" x14ac:dyDescent="0.2">
      <c r="A5082" t="str">
        <f t="shared" si="80"/>
        <v>RXG10Appleton</v>
      </c>
      <c r="B5082" t="s">
        <v>191</v>
      </c>
      <c r="C5082" t="s">
        <v>12600</v>
      </c>
      <c r="D5082" t="s">
        <v>6603</v>
      </c>
      <c r="E5082" t="s">
        <v>6604</v>
      </c>
      <c r="F5082" t="s">
        <v>12602</v>
      </c>
      <c r="G5082" s="11"/>
      <c r="H5082" s="11"/>
    </row>
    <row r="5083" spans="1:8" x14ac:dyDescent="0.2">
      <c r="A5083" t="str">
        <f t="shared" si="80"/>
        <v>RXG10Bronte</v>
      </c>
      <c r="B5083" t="s">
        <v>191</v>
      </c>
      <c r="C5083" t="s">
        <v>12600</v>
      </c>
      <c r="D5083" t="s">
        <v>6603</v>
      </c>
      <c r="E5083" t="s">
        <v>6604</v>
      </c>
      <c r="F5083" t="s">
        <v>10615</v>
      </c>
      <c r="G5083" s="11"/>
      <c r="H5083" s="11"/>
    </row>
    <row r="5084" spans="1:8" x14ac:dyDescent="0.2">
      <c r="A5084" t="str">
        <f t="shared" si="80"/>
        <v>RXG10Chippendale</v>
      </c>
      <c r="B5084" t="s">
        <v>191</v>
      </c>
      <c r="C5084" t="s">
        <v>12600</v>
      </c>
      <c r="D5084" t="s">
        <v>6603</v>
      </c>
      <c r="E5084" t="s">
        <v>6604</v>
      </c>
      <c r="F5084" t="s">
        <v>12603</v>
      </c>
      <c r="G5084" s="11"/>
      <c r="H5084" s="11"/>
    </row>
    <row r="5085" spans="1:8" x14ac:dyDescent="0.2">
      <c r="A5085" t="str">
        <f t="shared" si="80"/>
        <v>RXG10Crofton</v>
      </c>
      <c r="B5085" t="s">
        <v>191</v>
      </c>
      <c r="C5085" t="s">
        <v>12600</v>
      </c>
      <c r="D5085" t="s">
        <v>6603</v>
      </c>
      <c r="E5085" t="s">
        <v>6604</v>
      </c>
      <c r="F5085" t="s">
        <v>11908</v>
      </c>
      <c r="G5085" s="11"/>
      <c r="H5085" s="11"/>
    </row>
    <row r="5086" spans="1:8" x14ac:dyDescent="0.2">
      <c r="A5086" t="str">
        <f t="shared" si="80"/>
        <v>RXG10Hepworth</v>
      </c>
      <c r="B5086" t="s">
        <v>191</v>
      </c>
      <c r="C5086" t="s">
        <v>12600</v>
      </c>
      <c r="D5086" t="s">
        <v>6603</v>
      </c>
      <c r="E5086" t="s">
        <v>6604</v>
      </c>
      <c r="F5086" t="s">
        <v>12604</v>
      </c>
      <c r="G5086" s="11"/>
      <c r="H5086" s="11"/>
    </row>
    <row r="5087" spans="1:8" x14ac:dyDescent="0.2">
      <c r="A5087" t="str">
        <f t="shared" si="80"/>
        <v>RXG10Horizon</v>
      </c>
      <c r="B5087" t="s">
        <v>191</v>
      </c>
      <c r="C5087" t="s">
        <v>12600</v>
      </c>
      <c r="D5087" t="s">
        <v>6603</v>
      </c>
      <c r="E5087" t="s">
        <v>6604</v>
      </c>
      <c r="F5087" t="s">
        <v>12605</v>
      </c>
      <c r="G5087" s="11"/>
      <c r="H5087" s="11"/>
    </row>
    <row r="5088" spans="1:8" x14ac:dyDescent="0.2">
      <c r="A5088" t="str">
        <f t="shared" si="80"/>
        <v>RXG10Johnson</v>
      </c>
      <c r="B5088" t="s">
        <v>191</v>
      </c>
      <c r="C5088" t="s">
        <v>12600</v>
      </c>
      <c r="D5088" t="s">
        <v>6603</v>
      </c>
      <c r="E5088" t="s">
        <v>6604</v>
      </c>
      <c r="F5088" t="s">
        <v>11126</v>
      </c>
      <c r="G5088" s="11"/>
      <c r="H5088" s="11"/>
    </row>
    <row r="5089" spans="1:8" x14ac:dyDescent="0.2">
      <c r="A5089" t="str">
        <f t="shared" si="80"/>
        <v>RXG10Newhaven</v>
      </c>
      <c r="B5089" t="s">
        <v>191</v>
      </c>
      <c r="C5089" t="s">
        <v>12600</v>
      </c>
      <c r="D5089" t="s">
        <v>6603</v>
      </c>
      <c r="E5089" t="s">
        <v>6604</v>
      </c>
      <c r="F5089" t="s">
        <v>12606</v>
      </c>
      <c r="G5089" s="11"/>
      <c r="H5089" s="11"/>
    </row>
    <row r="5090" spans="1:8" x14ac:dyDescent="0.2">
      <c r="A5090" t="str">
        <f t="shared" si="80"/>
        <v>RXG10Nostell</v>
      </c>
      <c r="B5090" t="s">
        <v>191</v>
      </c>
      <c r="C5090" t="s">
        <v>12600</v>
      </c>
      <c r="D5090" t="s">
        <v>6603</v>
      </c>
      <c r="E5090" t="s">
        <v>6604</v>
      </c>
      <c r="F5090" t="s">
        <v>12607</v>
      </c>
      <c r="G5090" s="11"/>
      <c r="H5090" s="11"/>
    </row>
    <row r="5091" spans="1:8" x14ac:dyDescent="0.2">
      <c r="A5091" t="str">
        <f t="shared" si="80"/>
        <v>RXG10Priestley</v>
      </c>
      <c r="B5091" t="s">
        <v>191</v>
      </c>
      <c r="C5091" t="s">
        <v>12600</v>
      </c>
      <c r="D5091" t="s">
        <v>6603</v>
      </c>
      <c r="E5091" t="s">
        <v>6604</v>
      </c>
      <c r="F5091" t="s">
        <v>10204</v>
      </c>
      <c r="G5091" s="11"/>
      <c r="H5091" s="11"/>
    </row>
    <row r="5092" spans="1:8" x14ac:dyDescent="0.2">
      <c r="A5092" t="str">
        <f t="shared" si="80"/>
        <v>RXG10Ryburn</v>
      </c>
      <c r="B5092" t="s">
        <v>191</v>
      </c>
      <c r="C5092" t="s">
        <v>12600</v>
      </c>
      <c r="D5092" t="s">
        <v>6603</v>
      </c>
      <c r="E5092" t="s">
        <v>6604</v>
      </c>
      <c r="F5092" t="s">
        <v>12608</v>
      </c>
      <c r="G5092" s="11"/>
      <c r="H5092" s="11"/>
    </row>
    <row r="5093" spans="1:8" x14ac:dyDescent="0.2">
      <c r="A5093" t="str">
        <f t="shared" si="80"/>
        <v>RXG10Sandal</v>
      </c>
      <c r="B5093" t="s">
        <v>191</v>
      </c>
      <c r="C5093" t="s">
        <v>12600</v>
      </c>
      <c r="D5093" t="s">
        <v>6603</v>
      </c>
      <c r="E5093" t="s">
        <v>6604</v>
      </c>
      <c r="F5093" t="s">
        <v>12609</v>
      </c>
      <c r="G5093" s="11"/>
      <c r="H5093" s="11"/>
    </row>
    <row r="5094" spans="1:8" x14ac:dyDescent="0.2">
      <c r="A5094" t="str">
        <f t="shared" si="80"/>
        <v>RXG10Stanley</v>
      </c>
      <c r="B5094" t="s">
        <v>191</v>
      </c>
      <c r="C5094" t="s">
        <v>12600</v>
      </c>
      <c r="D5094" t="s">
        <v>6603</v>
      </c>
      <c r="E5094" t="s">
        <v>6604</v>
      </c>
      <c r="F5094" t="s">
        <v>9300</v>
      </c>
      <c r="G5094" s="11"/>
      <c r="H5094" s="11"/>
    </row>
    <row r="5095" spans="1:8" x14ac:dyDescent="0.2">
      <c r="A5095" t="str">
        <f t="shared" si="80"/>
        <v>RXG10Thornhill</v>
      </c>
      <c r="B5095" t="s">
        <v>191</v>
      </c>
      <c r="C5095" t="s">
        <v>12600</v>
      </c>
      <c r="D5095" t="s">
        <v>6603</v>
      </c>
      <c r="E5095" t="s">
        <v>6604</v>
      </c>
      <c r="F5095" t="s">
        <v>12610</v>
      </c>
      <c r="G5095" s="11"/>
      <c r="H5095" s="11"/>
    </row>
    <row r="5096" spans="1:8" x14ac:dyDescent="0.2">
      <c r="A5096" t="str">
        <f t="shared" si="80"/>
        <v>RXG10Walton</v>
      </c>
      <c r="B5096" t="s">
        <v>191</v>
      </c>
      <c r="C5096" t="s">
        <v>12600</v>
      </c>
      <c r="D5096" t="s">
        <v>6603</v>
      </c>
      <c r="E5096" t="s">
        <v>6604</v>
      </c>
      <c r="F5096" t="s">
        <v>12611</v>
      </c>
      <c r="G5096" s="11"/>
      <c r="H5096" s="11"/>
    </row>
    <row r="5097" spans="1:8" x14ac:dyDescent="0.2">
      <c r="A5097" t="str">
        <f t="shared" si="80"/>
        <v>RXG10Waterton</v>
      </c>
      <c r="B5097" t="s">
        <v>191</v>
      </c>
      <c r="C5097" t="s">
        <v>12600</v>
      </c>
      <c r="D5097" t="s">
        <v>6603</v>
      </c>
      <c r="E5097" t="s">
        <v>6604</v>
      </c>
      <c r="F5097" t="s">
        <v>12612</v>
      </c>
      <c r="G5097" s="11"/>
      <c r="H5097" s="11"/>
    </row>
    <row r="5098" spans="1:8" x14ac:dyDescent="0.2">
      <c r="A5098" t="str">
        <f t="shared" si="80"/>
        <v>RXG82Beamshaw</v>
      </c>
      <c r="B5098" t="s">
        <v>191</v>
      </c>
      <c r="C5098" t="s">
        <v>12600</v>
      </c>
      <c r="D5098" t="s">
        <v>6614</v>
      </c>
      <c r="E5098" t="s">
        <v>6615</v>
      </c>
      <c r="F5098" t="s">
        <v>12613</v>
      </c>
      <c r="G5098" s="11"/>
      <c r="H5098" s="11"/>
    </row>
    <row r="5099" spans="1:8" x14ac:dyDescent="0.2">
      <c r="A5099" t="str">
        <f t="shared" si="80"/>
        <v>RXG82Clark</v>
      </c>
      <c r="B5099" t="s">
        <v>191</v>
      </c>
      <c r="C5099" t="s">
        <v>12600</v>
      </c>
      <c r="D5099" t="s">
        <v>6614</v>
      </c>
      <c r="E5099" t="s">
        <v>6615</v>
      </c>
      <c r="F5099" t="s">
        <v>12614</v>
      </c>
      <c r="G5099" s="11"/>
      <c r="H5099" s="11"/>
    </row>
    <row r="5100" spans="1:8" x14ac:dyDescent="0.2">
      <c r="A5100" t="str">
        <f t="shared" si="80"/>
        <v>RXG82Melton Suite PICU</v>
      </c>
      <c r="B5100" t="s">
        <v>191</v>
      </c>
      <c r="C5100" t="s">
        <v>12600</v>
      </c>
      <c r="D5100" t="s">
        <v>6614</v>
      </c>
      <c r="E5100" t="s">
        <v>6615</v>
      </c>
      <c r="F5100" t="s">
        <v>12615</v>
      </c>
      <c r="G5100" s="11"/>
      <c r="H5100" s="11"/>
    </row>
    <row r="5101" spans="1:8" x14ac:dyDescent="0.2">
      <c r="A5101" t="str">
        <f t="shared" si="80"/>
        <v>RXG82Neuro Rehab Unit</v>
      </c>
      <c r="B5101" t="s">
        <v>191</v>
      </c>
      <c r="C5101" t="s">
        <v>12600</v>
      </c>
      <c r="D5101" t="s">
        <v>6614</v>
      </c>
      <c r="E5101" t="s">
        <v>6615</v>
      </c>
      <c r="F5101" t="s">
        <v>12616</v>
      </c>
      <c r="G5101" s="11"/>
      <c r="H5101" s="11"/>
    </row>
    <row r="5102" spans="1:8" x14ac:dyDescent="0.2">
      <c r="A5102" t="str">
        <f t="shared" si="80"/>
        <v>RXG82Stroke Rehab Unit</v>
      </c>
      <c r="B5102" t="s">
        <v>191</v>
      </c>
      <c r="C5102" t="s">
        <v>12600</v>
      </c>
      <c r="D5102" t="s">
        <v>6614</v>
      </c>
      <c r="E5102" t="s">
        <v>6615</v>
      </c>
      <c r="F5102" t="s">
        <v>12617</v>
      </c>
      <c r="G5102" s="11"/>
      <c r="H5102" s="11"/>
    </row>
    <row r="5103" spans="1:8" x14ac:dyDescent="0.2">
      <c r="A5103" t="str">
        <f t="shared" si="80"/>
        <v>RXG82Willow Ward</v>
      </c>
      <c r="B5103" t="s">
        <v>191</v>
      </c>
      <c r="C5103" t="s">
        <v>12600</v>
      </c>
      <c r="D5103" t="s">
        <v>6614</v>
      </c>
      <c r="E5103" t="s">
        <v>6615</v>
      </c>
      <c r="F5103" t="s">
        <v>9040</v>
      </c>
      <c r="G5103" s="11"/>
      <c r="H5103" s="11"/>
    </row>
    <row r="5104" spans="1:8" x14ac:dyDescent="0.2">
      <c r="A5104" t="str">
        <f t="shared" ref="A5104:A5167" si="81">CONCATENATE(D5104,F5104)</f>
        <v>RXG58Lyndhurst</v>
      </c>
      <c r="B5104" t="s">
        <v>191</v>
      </c>
      <c r="C5104" t="s">
        <v>12600</v>
      </c>
      <c r="D5104" t="s">
        <v>6618</v>
      </c>
      <c r="E5104" t="s">
        <v>2111</v>
      </c>
      <c r="F5104" t="s">
        <v>12618</v>
      </c>
      <c r="G5104" s="11"/>
      <c r="H5104" s="11"/>
    </row>
    <row r="5105" spans="1:8" x14ac:dyDescent="0.2">
      <c r="A5105" t="str">
        <f t="shared" si="81"/>
        <v>RXG11Appleton</v>
      </c>
      <c r="B5105" t="s">
        <v>191</v>
      </c>
      <c r="C5105" t="s">
        <v>12600</v>
      </c>
      <c r="D5105" t="s">
        <v>14854</v>
      </c>
      <c r="E5105" t="s">
        <v>14853</v>
      </c>
      <c r="F5105" t="s">
        <v>12602</v>
      </c>
      <c r="G5105" s="11"/>
      <c r="H5105" s="11"/>
    </row>
    <row r="5106" spans="1:8" x14ac:dyDescent="0.2">
      <c r="A5106" t="str">
        <f t="shared" si="81"/>
        <v>RXG11Bronte</v>
      </c>
      <c r="B5106" t="s">
        <v>191</v>
      </c>
      <c r="C5106" t="s">
        <v>12600</v>
      </c>
      <c r="D5106" t="s">
        <v>14854</v>
      </c>
      <c r="E5106" t="s">
        <v>14853</v>
      </c>
      <c r="F5106" t="s">
        <v>10615</v>
      </c>
      <c r="G5106" s="11"/>
      <c r="H5106" s="11"/>
    </row>
    <row r="5107" spans="1:8" x14ac:dyDescent="0.2">
      <c r="A5107" t="str">
        <f t="shared" si="81"/>
        <v>RXG11Chippendale</v>
      </c>
      <c r="B5107" t="s">
        <v>191</v>
      </c>
      <c r="C5107" t="s">
        <v>12600</v>
      </c>
      <c r="D5107" t="s">
        <v>14854</v>
      </c>
      <c r="E5107" t="s">
        <v>14853</v>
      </c>
      <c r="F5107" t="s">
        <v>12603</v>
      </c>
      <c r="G5107" s="11"/>
      <c r="H5107" s="11"/>
    </row>
    <row r="5108" spans="1:8" x14ac:dyDescent="0.2">
      <c r="A5108" t="str">
        <f t="shared" si="81"/>
        <v>RXG11Hepworth</v>
      </c>
      <c r="B5108" t="s">
        <v>191</v>
      </c>
      <c r="C5108" t="s">
        <v>12600</v>
      </c>
      <c r="D5108" t="s">
        <v>14854</v>
      </c>
      <c r="E5108" t="s">
        <v>14853</v>
      </c>
      <c r="F5108" t="s">
        <v>12604</v>
      </c>
      <c r="G5108" s="11"/>
      <c r="H5108" s="11"/>
    </row>
    <row r="5109" spans="1:8" x14ac:dyDescent="0.2">
      <c r="A5109" t="str">
        <f t="shared" si="81"/>
        <v>RXG11Johnson</v>
      </c>
      <c r="B5109" t="s">
        <v>191</v>
      </c>
      <c r="C5109" t="s">
        <v>12600</v>
      </c>
      <c r="D5109" t="s">
        <v>14854</v>
      </c>
      <c r="E5109" t="s">
        <v>14853</v>
      </c>
      <c r="F5109" t="s">
        <v>11126</v>
      </c>
      <c r="G5109" s="11"/>
      <c r="H5109" s="11"/>
    </row>
    <row r="5110" spans="1:8" x14ac:dyDescent="0.2">
      <c r="A5110" t="str">
        <f t="shared" si="81"/>
        <v>RXG11Priestley</v>
      </c>
      <c r="B5110" t="s">
        <v>191</v>
      </c>
      <c r="C5110" t="s">
        <v>12600</v>
      </c>
      <c r="D5110" t="s">
        <v>14854</v>
      </c>
      <c r="E5110" t="s">
        <v>14853</v>
      </c>
      <c r="F5110" t="s">
        <v>10204</v>
      </c>
      <c r="G5110" s="11"/>
      <c r="H5110" s="12"/>
    </row>
    <row r="5111" spans="1:8" x14ac:dyDescent="0.2">
      <c r="A5111" t="str">
        <f t="shared" si="81"/>
        <v>RXG11Waterton</v>
      </c>
      <c r="B5111" t="s">
        <v>191</v>
      </c>
      <c r="C5111" t="s">
        <v>12600</v>
      </c>
      <c r="D5111" t="s">
        <v>14854</v>
      </c>
      <c r="E5111" t="s">
        <v>14853</v>
      </c>
      <c r="F5111" t="s">
        <v>12612</v>
      </c>
      <c r="G5111" s="11"/>
      <c r="H5111" s="11"/>
    </row>
    <row r="5112" spans="1:8" x14ac:dyDescent="0.2">
      <c r="A5112" t="str">
        <f t="shared" si="81"/>
        <v>RXGDDWard 18</v>
      </c>
      <c r="B5112" t="s">
        <v>191</v>
      </c>
      <c r="C5112" t="s">
        <v>12600</v>
      </c>
      <c r="D5112" t="s">
        <v>6622</v>
      </c>
      <c r="E5112" t="s">
        <v>6623</v>
      </c>
      <c r="F5112" t="s">
        <v>8367</v>
      </c>
      <c r="G5112" s="11"/>
      <c r="H5112" s="11"/>
    </row>
    <row r="5113" spans="1:8" x14ac:dyDescent="0.2">
      <c r="A5113" t="str">
        <f t="shared" si="81"/>
        <v>RXGDDWard 19 - Female</v>
      </c>
      <c r="B5113" t="s">
        <v>191</v>
      </c>
      <c r="C5113" t="s">
        <v>12600</v>
      </c>
      <c r="D5113" t="s">
        <v>6622</v>
      </c>
      <c r="E5113" t="s">
        <v>6623</v>
      </c>
      <c r="F5113" t="s">
        <v>12619</v>
      </c>
      <c r="G5113" s="11"/>
      <c r="H5113" s="11"/>
    </row>
    <row r="5114" spans="1:8" x14ac:dyDescent="0.2">
      <c r="A5114" t="str">
        <f t="shared" si="81"/>
        <v>RXGDDWard 19 - Male</v>
      </c>
      <c r="B5114" t="s">
        <v>191</v>
      </c>
      <c r="C5114" t="s">
        <v>12600</v>
      </c>
      <c r="D5114" t="s">
        <v>6622</v>
      </c>
      <c r="E5114" t="s">
        <v>6623</v>
      </c>
      <c r="F5114" t="s">
        <v>12620</v>
      </c>
      <c r="G5114" s="11"/>
      <c r="H5114" s="11"/>
    </row>
    <row r="5115" spans="1:8" x14ac:dyDescent="0.2">
      <c r="A5115" t="str">
        <f t="shared" si="81"/>
        <v>RXG41Ashdale</v>
      </c>
      <c r="B5115" t="s">
        <v>191</v>
      </c>
      <c r="C5115" t="s">
        <v>12600</v>
      </c>
      <c r="D5115" t="s">
        <v>6627</v>
      </c>
      <c r="E5115" t="s">
        <v>6223</v>
      </c>
      <c r="F5115" t="s">
        <v>12621</v>
      </c>
      <c r="G5115" s="11"/>
      <c r="H5115" s="11"/>
    </row>
    <row r="5116" spans="1:8" x14ac:dyDescent="0.2">
      <c r="A5116" t="str">
        <f t="shared" si="81"/>
        <v>RXG41Beechdale</v>
      </c>
      <c r="B5116" t="s">
        <v>191</v>
      </c>
      <c r="C5116" t="s">
        <v>12600</v>
      </c>
      <c r="D5116" t="s">
        <v>6627</v>
      </c>
      <c r="E5116" t="s">
        <v>6223</v>
      </c>
      <c r="F5116" t="s">
        <v>12622</v>
      </c>
      <c r="G5116" s="11"/>
      <c r="H5116" s="11"/>
    </row>
    <row r="5117" spans="1:8" x14ac:dyDescent="0.2">
      <c r="A5117" t="str">
        <f t="shared" si="81"/>
        <v>RXG41Elmdale</v>
      </c>
      <c r="B5117" t="s">
        <v>191</v>
      </c>
      <c r="C5117" t="s">
        <v>12600</v>
      </c>
      <c r="D5117" t="s">
        <v>6627</v>
      </c>
      <c r="E5117" t="s">
        <v>6223</v>
      </c>
      <c r="F5117" t="s">
        <v>12623</v>
      </c>
      <c r="G5117" s="11"/>
      <c r="H5117" s="11"/>
    </row>
    <row r="5118" spans="1:8" x14ac:dyDescent="0.2">
      <c r="A5118" t="str">
        <f t="shared" si="81"/>
        <v>RXG31Poplars</v>
      </c>
      <c r="B5118" t="s">
        <v>191</v>
      </c>
      <c r="C5118" t="s">
        <v>12600</v>
      </c>
      <c r="D5118" t="s">
        <v>6630</v>
      </c>
      <c r="E5118" t="s">
        <v>6631</v>
      </c>
      <c r="F5118" t="s">
        <v>12624</v>
      </c>
      <c r="G5118" s="11"/>
      <c r="H5118" s="11"/>
    </row>
    <row r="5119" spans="1:8" x14ac:dyDescent="0.2">
      <c r="A5119" t="str">
        <f t="shared" si="81"/>
        <v>RVY02Maternity</v>
      </c>
      <c r="B5119" t="s">
        <v>194</v>
      </c>
      <c r="C5119" t="s">
        <v>12673</v>
      </c>
      <c r="D5119" t="s">
        <v>4810</v>
      </c>
      <c r="E5119" t="s">
        <v>4811</v>
      </c>
      <c r="F5119" t="s">
        <v>9133</v>
      </c>
      <c r="G5119" s="11"/>
      <c r="H5119" s="11"/>
    </row>
    <row r="5120" spans="1:8" x14ac:dyDescent="0.2">
      <c r="A5120" t="str">
        <f t="shared" si="81"/>
        <v>RVY02Neonatal Ward - ODGH</v>
      </c>
      <c r="B5120" t="s">
        <v>194</v>
      </c>
      <c r="C5120" t="s">
        <v>12673</v>
      </c>
      <c r="D5120" t="s">
        <v>4810</v>
      </c>
      <c r="E5120" t="s">
        <v>4811</v>
      </c>
      <c r="F5120" t="s">
        <v>12674</v>
      </c>
      <c r="G5120" s="11"/>
      <c r="H5120" s="11"/>
    </row>
    <row r="5121" spans="1:8" x14ac:dyDescent="0.2">
      <c r="A5121" t="str">
        <f t="shared" si="81"/>
        <v>RVY02Paediatric Unit</v>
      </c>
      <c r="B5121" t="s">
        <v>194</v>
      </c>
      <c r="C5121" t="s">
        <v>12673</v>
      </c>
      <c r="D5121" t="s">
        <v>4810</v>
      </c>
      <c r="E5121" t="s">
        <v>4811</v>
      </c>
      <c r="F5121" t="s">
        <v>12675</v>
      </c>
      <c r="G5121" s="11"/>
      <c r="H5121" s="11"/>
    </row>
    <row r="5122" spans="1:8" x14ac:dyDescent="0.2">
      <c r="A5122" t="str">
        <f t="shared" si="81"/>
        <v>RVY02Short Stay Surgical Unit</v>
      </c>
      <c r="B5122" t="s">
        <v>194</v>
      </c>
      <c r="C5122" t="s">
        <v>12673</v>
      </c>
      <c r="D5122" t="s">
        <v>4810</v>
      </c>
      <c r="E5122" t="s">
        <v>4811</v>
      </c>
      <c r="F5122" t="s">
        <v>12676</v>
      </c>
      <c r="G5122" s="11"/>
      <c r="H5122" s="11"/>
    </row>
    <row r="5123" spans="1:8" x14ac:dyDescent="0.2">
      <c r="A5123" t="str">
        <f t="shared" si="81"/>
        <v>RVY02Ward E</v>
      </c>
      <c r="B5123" t="s">
        <v>194</v>
      </c>
      <c r="C5123" t="s">
        <v>12673</v>
      </c>
      <c r="D5123" t="s">
        <v>4810</v>
      </c>
      <c r="E5123" t="s">
        <v>4811</v>
      </c>
      <c r="F5123" t="s">
        <v>14273</v>
      </c>
      <c r="G5123" s="11"/>
      <c r="H5123" s="11"/>
    </row>
    <row r="5124" spans="1:8" x14ac:dyDescent="0.2">
      <c r="A5124" t="str">
        <f t="shared" si="81"/>
        <v>RVY02Ward G</v>
      </c>
      <c r="B5124" t="s">
        <v>194</v>
      </c>
      <c r="C5124" t="s">
        <v>12673</v>
      </c>
      <c r="D5124" t="s">
        <v>4810</v>
      </c>
      <c r="E5124" t="s">
        <v>4811</v>
      </c>
      <c r="F5124" t="s">
        <v>12677</v>
      </c>
      <c r="G5124" s="11"/>
      <c r="H5124" s="11"/>
    </row>
    <row r="5125" spans="1:8" x14ac:dyDescent="0.2">
      <c r="A5125" t="str">
        <f t="shared" si="81"/>
        <v>RVY02Ward H</v>
      </c>
      <c r="B5125" t="s">
        <v>194</v>
      </c>
      <c r="C5125" t="s">
        <v>12673</v>
      </c>
      <c r="D5125" t="s">
        <v>4810</v>
      </c>
      <c r="E5125" t="s">
        <v>4811</v>
      </c>
      <c r="F5125" t="s">
        <v>12678</v>
      </c>
      <c r="G5125" s="11"/>
      <c r="H5125" s="11"/>
    </row>
    <row r="5126" spans="1:8" x14ac:dyDescent="0.2">
      <c r="A5126" t="str">
        <f t="shared" si="81"/>
        <v>RVY01A&amp;E Observation Ward</v>
      </c>
      <c r="B5126" t="s">
        <v>194</v>
      </c>
      <c r="C5126" t="s">
        <v>12673</v>
      </c>
      <c r="D5126" t="s">
        <v>4812</v>
      </c>
      <c r="E5126" t="s">
        <v>4813</v>
      </c>
      <c r="F5126" t="s">
        <v>11954</v>
      </c>
      <c r="G5126" s="11"/>
      <c r="H5126" s="11"/>
    </row>
    <row r="5127" spans="1:8" x14ac:dyDescent="0.2">
      <c r="A5127" t="str">
        <f t="shared" si="81"/>
        <v>RVY01E A U</v>
      </c>
      <c r="B5127" t="s">
        <v>194</v>
      </c>
      <c r="C5127" t="s">
        <v>12673</v>
      </c>
      <c r="D5127" t="s">
        <v>4812</v>
      </c>
      <c r="E5127" t="s">
        <v>4813</v>
      </c>
      <c r="F5127" t="s">
        <v>12679</v>
      </c>
      <c r="G5127" s="11"/>
      <c r="H5127" s="11"/>
    </row>
    <row r="5128" spans="1:8" x14ac:dyDescent="0.2">
      <c r="A5128" t="str">
        <f t="shared" si="81"/>
        <v>RVY01FESS Ward</v>
      </c>
      <c r="B5128" t="s">
        <v>194</v>
      </c>
      <c r="C5128" t="s">
        <v>12673</v>
      </c>
      <c r="D5128" t="s">
        <v>4812</v>
      </c>
      <c r="E5128" t="s">
        <v>4813</v>
      </c>
      <c r="F5128" t="s">
        <v>12680</v>
      </c>
      <c r="G5128" s="11"/>
      <c r="H5128" s="11"/>
    </row>
    <row r="5129" spans="1:8" x14ac:dyDescent="0.2">
      <c r="A5129" t="str">
        <f t="shared" si="81"/>
        <v>RVY01ITU/CCU</v>
      </c>
      <c r="B5129" t="s">
        <v>194</v>
      </c>
      <c r="C5129" t="s">
        <v>12673</v>
      </c>
      <c r="D5129" t="s">
        <v>4812</v>
      </c>
      <c r="E5129" t="s">
        <v>4813</v>
      </c>
      <c r="F5129" t="s">
        <v>12681</v>
      </c>
      <c r="G5129" s="11"/>
      <c r="H5129" s="11"/>
    </row>
    <row r="5130" spans="1:8" x14ac:dyDescent="0.2">
      <c r="A5130" t="str">
        <f t="shared" si="81"/>
        <v>RVY01Rehab &amp; Discharge Lounge</v>
      </c>
      <c r="B5130" t="s">
        <v>194</v>
      </c>
      <c r="C5130" t="s">
        <v>12673</v>
      </c>
      <c r="D5130" t="s">
        <v>4812</v>
      </c>
      <c r="E5130" t="s">
        <v>4813</v>
      </c>
      <c r="F5130" t="s">
        <v>12682</v>
      </c>
      <c r="G5130" s="11"/>
      <c r="H5130" s="11"/>
    </row>
    <row r="5131" spans="1:8" x14ac:dyDescent="0.2">
      <c r="A5131" t="str">
        <f t="shared" si="81"/>
        <v>RVY01Short Stay Unit</v>
      </c>
      <c r="B5131" t="s">
        <v>194</v>
      </c>
      <c r="C5131" t="s">
        <v>12673</v>
      </c>
      <c r="D5131" t="s">
        <v>4812</v>
      </c>
      <c r="E5131" t="s">
        <v>4813</v>
      </c>
      <c r="F5131" t="s">
        <v>12155</v>
      </c>
      <c r="G5131" s="11"/>
      <c r="H5131" s="11"/>
    </row>
    <row r="5132" spans="1:8" x14ac:dyDescent="0.2">
      <c r="A5132" t="str">
        <f t="shared" si="81"/>
        <v>RVY01Spinal Injuries Unit</v>
      </c>
      <c r="B5132" t="s">
        <v>194</v>
      </c>
      <c r="C5132" t="s">
        <v>12673</v>
      </c>
      <c r="D5132" t="s">
        <v>4812</v>
      </c>
      <c r="E5132" t="s">
        <v>4813</v>
      </c>
      <c r="F5132" t="s">
        <v>12683</v>
      </c>
      <c r="G5132" s="11"/>
      <c r="H5132" s="11"/>
    </row>
    <row r="5133" spans="1:8" x14ac:dyDescent="0.2">
      <c r="A5133" t="str">
        <f t="shared" si="81"/>
        <v>RVY01Stroke Ward</v>
      </c>
      <c r="B5133" t="s">
        <v>194</v>
      </c>
      <c r="C5133" t="s">
        <v>12673</v>
      </c>
      <c r="D5133" t="s">
        <v>4812</v>
      </c>
      <c r="E5133" t="s">
        <v>4813</v>
      </c>
      <c r="F5133" t="s">
        <v>12684</v>
      </c>
      <c r="G5133" s="11"/>
      <c r="H5133" s="11"/>
    </row>
    <row r="5134" spans="1:8" x14ac:dyDescent="0.2">
      <c r="A5134" t="str">
        <f t="shared" si="81"/>
        <v>RVY01Surgical Ward</v>
      </c>
      <c r="B5134" t="s">
        <v>194</v>
      </c>
      <c r="C5134" t="s">
        <v>12673</v>
      </c>
      <c r="D5134" t="s">
        <v>4812</v>
      </c>
      <c r="E5134" t="s">
        <v>4813</v>
      </c>
      <c r="F5134" t="s">
        <v>12130</v>
      </c>
      <c r="G5134" s="11"/>
      <c r="H5134" s="11"/>
    </row>
    <row r="5135" spans="1:8" x14ac:dyDescent="0.2">
      <c r="A5135" t="str">
        <f t="shared" si="81"/>
        <v>RVY01Ward 11B-SDGH</v>
      </c>
      <c r="B5135" t="s">
        <v>194</v>
      </c>
      <c r="C5135" t="s">
        <v>12673</v>
      </c>
      <c r="D5135" t="s">
        <v>4812</v>
      </c>
      <c r="E5135" t="s">
        <v>4813</v>
      </c>
      <c r="F5135" t="s">
        <v>12685</v>
      </c>
      <c r="G5135" s="11"/>
      <c r="H5135" s="11"/>
    </row>
    <row r="5136" spans="1:8" x14ac:dyDescent="0.2">
      <c r="A5136" t="str">
        <f t="shared" si="81"/>
        <v>RVY01Ward 14A</v>
      </c>
      <c r="B5136" t="s">
        <v>194</v>
      </c>
      <c r="C5136" t="s">
        <v>12673</v>
      </c>
      <c r="D5136" t="s">
        <v>4812</v>
      </c>
      <c r="E5136" t="s">
        <v>4813</v>
      </c>
      <c r="F5136" t="s">
        <v>12686</v>
      </c>
      <c r="G5136" s="11"/>
      <c r="H5136" s="11"/>
    </row>
    <row r="5137" spans="1:8" x14ac:dyDescent="0.2">
      <c r="A5137" t="str">
        <f t="shared" si="81"/>
        <v>RVY01Ward 14B-SDGH</v>
      </c>
      <c r="B5137" t="s">
        <v>194</v>
      </c>
      <c r="C5137" t="s">
        <v>12673</v>
      </c>
      <c r="D5137" t="s">
        <v>4812</v>
      </c>
      <c r="E5137" t="s">
        <v>4813</v>
      </c>
      <c r="F5137" t="s">
        <v>12687</v>
      </c>
      <c r="G5137" s="11"/>
      <c r="H5137" s="11"/>
    </row>
    <row r="5138" spans="1:8" x14ac:dyDescent="0.2">
      <c r="A5138" t="str">
        <f t="shared" si="81"/>
        <v>RVY01Ward 15a General Med</v>
      </c>
      <c r="B5138" t="s">
        <v>194</v>
      </c>
      <c r="C5138" t="s">
        <v>12673</v>
      </c>
      <c r="D5138" t="s">
        <v>4812</v>
      </c>
      <c r="E5138" t="s">
        <v>4813</v>
      </c>
      <c r="F5138" t="s">
        <v>12688</v>
      </c>
      <c r="G5138" s="11"/>
      <c r="H5138" s="11"/>
    </row>
    <row r="5139" spans="1:8" x14ac:dyDescent="0.2">
      <c r="A5139" t="str">
        <f t="shared" si="81"/>
        <v>RVY01Ward 7A-SDGH</v>
      </c>
      <c r="B5139" t="s">
        <v>194</v>
      </c>
      <c r="C5139" t="s">
        <v>12673</v>
      </c>
      <c r="D5139" t="s">
        <v>4812</v>
      </c>
      <c r="E5139" t="s">
        <v>4813</v>
      </c>
      <c r="F5139" t="s">
        <v>12689</v>
      </c>
      <c r="G5139" s="11"/>
      <c r="H5139" s="11"/>
    </row>
    <row r="5140" spans="1:8" x14ac:dyDescent="0.2">
      <c r="A5140" t="str">
        <f t="shared" si="81"/>
        <v>RJ731Gwynne Holford Ward</v>
      </c>
      <c r="B5140" t="s">
        <v>195</v>
      </c>
      <c r="C5140" t="s">
        <v>12690</v>
      </c>
      <c r="D5140" t="s">
        <v>2047</v>
      </c>
      <c r="E5140" t="s">
        <v>2048</v>
      </c>
      <c r="F5140" t="s">
        <v>12691</v>
      </c>
      <c r="G5140" s="11"/>
      <c r="H5140" s="11"/>
    </row>
    <row r="5141" spans="1:8" x14ac:dyDescent="0.2">
      <c r="A5141" t="str">
        <f t="shared" si="81"/>
        <v>RJ731Mary Seacole Ward</v>
      </c>
      <c r="B5141" t="s">
        <v>195</v>
      </c>
      <c r="C5141" t="s">
        <v>12690</v>
      </c>
      <c r="D5141" t="s">
        <v>2047</v>
      </c>
      <c r="E5141" t="s">
        <v>2048</v>
      </c>
      <c r="F5141" t="s">
        <v>12692</v>
      </c>
      <c r="G5141" s="11"/>
      <c r="H5141" s="11"/>
    </row>
    <row r="5142" spans="1:8" x14ac:dyDescent="0.2">
      <c r="A5142" t="str">
        <f t="shared" si="81"/>
        <v>RJ701A &amp; E Department</v>
      </c>
      <c r="B5142" t="s">
        <v>195</v>
      </c>
      <c r="C5142" t="s">
        <v>12690</v>
      </c>
      <c r="D5142" t="s">
        <v>2051</v>
      </c>
      <c r="E5142" t="s">
        <v>2052</v>
      </c>
      <c r="F5142" t="s">
        <v>12693</v>
      </c>
      <c r="G5142" s="11"/>
      <c r="H5142" s="11"/>
    </row>
    <row r="5143" spans="1:8" x14ac:dyDescent="0.2">
      <c r="A5143" t="str">
        <f t="shared" si="81"/>
        <v>RJ701Allingham Ward</v>
      </c>
      <c r="B5143" t="s">
        <v>195</v>
      </c>
      <c r="C5143" t="s">
        <v>12690</v>
      </c>
      <c r="D5143" t="s">
        <v>2051</v>
      </c>
      <c r="E5143" t="s">
        <v>2052</v>
      </c>
      <c r="F5143" t="s">
        <v>12694</v>
      </c>
      <c r="G5143" s="11"/>
      <c r="H5143" s="11"/>
    </row>
    <row r="5144" spans="1:8" x14ac:dyDescent="0.2">
      <c r="A5144" t="str">
        <f t="shared" si="81"/>
        <v>RJ701Amyand Ward</v>
      </c>
      <c r="B5144" t="s">
        <v>195</v>
      </c>
      <c r="C5144" t="s">
        <v>12690</v>
      </c>
      <c r="D5144" t="s">
        <v>2051</v>
      </c>
      <c r="E5144" t="s">
        <v>2052</v>
      </c>
      <c r="F5144" t="s">
        <v>12695</v>
      </c>
      <c r="G5144" s="11"/>
      <c r="H5144" s="11"/>
    </row>
    <row r="5145" spans="1:8" x14ac:dyDescent="0.2">
      <c r="A5145" t="str">
        <f t="shared" si="81"/>
        <v>RJ701Belgrave Ward AMW</v>
      </c>
      <c r="B5145" t="s">
        <v>195</v>
      </c>
      <c r="C5145" t="s">
        <v>12690</v>
      </c>
      <c r="D5145" t="s">
        <v>2051</v>
      </c>
      <c r="E5145" t="s">
        <v>2052</v>
      </c>
      <c r="F5145" t="s">
        <v>12696</v>
      </c>
      <c r="G5145" s="11"/>
      <c r="H5145" s="11"/>
    </row>
    <row r="5146" spans="1:8" x14ac:dyDescent="0.2">
      <c r="A5146" t="str">
        <f t="shared" si="81"/>
        <v>RJ701Benjamin Weir Ward AMW</v>
      </c>
      <c r="B5146" t="s">
        <v>195</v>
      </c>
      <c r="C5146" t="s">
        <v>12690</v>
      </c>
      <c r="D5146" t="s">
        <v>2051</v>
      </c>
      <c r="E5146" t="s">
        <v>2052</v>
      </c>
      <c r="F5146" t="s">
        <v>12697</v>
      </c>
      <c r="G5146" s="11"/>
      <c r="H5146" s="11"/>
    </row>
    <row r="5147" spans="1:8" x14ac:dyDescent="0.2">
      <c r="A5147" t="str">
        <f t="shared" si="81"/>
        <v>RJ701Brodie Ward</v>
      </c>
      <c r="B5147" t="s">
        <v>195</v>
      </c>
      <c r="C5147" t="s">
        <v>12690</v>
      </c>
      <c r="D5147" t="s">
        <v>2051</v>
      </c>
      <c r="E5147" t="s">
        <v>2052</v>
      </c>
      <c r="F5147" t="s">
        <v>12698</v>
      </c>
      <c r="G5147" s="11"/>
      <c r="H5147" s="11"/>
    </row>
    <row r="5148" spans="1:8" x14ac:dyDescent="0.2">
      <c r="A5148" t="str">
        <f t="shared" si="81"/>
        <v>RJ701Caesar Hawkins Respiratory - 300 - GENERAL MEDICINE</v>
      </c>
      <c r="B5148" t="s">
        <v>195</v>
      </c>
      <c r="C5148" t="s">
        <v>12690</v>
      </c>
      <c r="D5148" t="s">
        <v>2051</v>
      </c>
      <c r="E5148" t="s">
        <v>2052</v>
      </c>
      <c r="F5148" t="s">
        <v>14527</v>
      </c>
      <c r="G5148" s="11"/>
      <c r="H5148" s="11"/>
    </row>
    <row r="5149" spans="1:8" x14ac:dyDescent="0.2">
      <c r="A5149" t="str">
        <f t="shared" si="81"/>
        <v>RJ701Cardiothoracic Intensive Care Unit</v>
      </c>
      <c r="B5149" t="s">
        <v>195</v>
      </c>
      <c r="C5149" t="s">
        <v>12690</v>
      </c>
      <c r="D5149" t="s">
        <v>2051</v>
      </c>
      <c r="E5149" t="s">
        <v>2052</v>
      </c>
      <c r="F5149" t="s">
        <v>12699</v>
      </c>
      <c r="G5149" s="11"/>
      <c r="H5149" s="11"/>
    </row>
    <row r="5150" spans="1:8" x14ac:dyDescent="0.2">
      <c r="A5150" t="str">
        <f t="shared" si="81"/>
        <v>RJ701Carmen Suite</v>
      </c>
      <c r="B5150" t="s">
        <v>195</v>
      </c>
      <c r="C5150" t="s">
        <v>12690</v>
      </c>
      <c r="D5150" t="s">
        <v>2051</v>
      </c>
      <c r="E5150" t="s">
        <v>2052</v>
      </c>
      <c r="F5150" t="s">
        <v>12700</v>
      </c>
      <c r="G5150" s="11"/>
      <c r="H5150" s="11"/>
    </row>
    <row r="5151" spans="1:8" x14ac:dyDescent="0.2">
      <c r="A5151" t="str">
        <f t="shared" si="81"/>
        <v>RJ701Caroline Ward</v>
      </c>
      <c r="B5151" t="s">
        <v>195</v>
      </c>
      <c r="C5151" t="s">
        <v>12690</v>
      </c>
      <c r="D5151" t="s">
        <v>2051</v>
      </c>
      <c r="E5151" t="s">
        <v>2052</v>
      </c>
      <c r="F5151" t="s">
        <v>12701</v>
      </c>
      <c r="G5151" s="11"/>
      <c r="H5151" s="11"/>
    </row>
    <row r="5152" spans="1:8" x14ac:dyDescent="0.2">
      <c r="A5152" t="str">
        <f t="shared" si="81"/>
        <v>RJ701Cavell Surg Ward</v>
      </c>
      <c r="B5152" t="s">
        <v>195</v>
      </c>
      <c r="C5152" t="s">
        <v>12690</v>
      </c>
      <c r="D5152" t="s">
        <v>2051</v>
      </c>
      <c r="E5152" t="s">
        <v>2052</v>
      </c>
      <c r="F5152" t="s">
        <v>12702</v>
      </c>
      <c r="G5152" s="11"/>
      <c r="H5152" s="11"/>
    </row>
    <row r="5153" spans="1:8" x14ac:dyDescent="0.2">
      <c r="A5153" t="str">
        <f t="shared" si="81"/>
        <v>RJ701Champneys Ward</v>
      </c>
      <c r="B5153" t="s">
        <v>195</v>
      </c>
      <c r="C5153" t="s">
        <v>12690</v>
      </c>
      <c r="D5153" t="s">
        <v>2051</v>
      </c>
      <c r="E5153" t="s">
        <v>2052</v>
      </c>
      <c r="F5153" t="s">
        <v>12703</v>
      </c>
      <c r="G5153" s="11"/>
      <c r="H5153" s="11"/>
    </row>
    <row r="5154" spans="1:8" x14ac:dyDescent="0.2">
      <c r="A5154" t="str">
        <f t="shared" si="81"/>
        <v>RJ701Cheselden Ward</v>
      </c>
      <c r="B5154" t="s">
        <v>195</v>
      </c>
      <c r="C5154" t="s">
        <v>12690</v>
      </c>
      <c r="D5154" t="s">
        <v>2051</v>
      </c>
      <c r="E5154" t="s">
        <v>2052</v>
      </c>
      <c r="F5154" t="s">
        <v>12188</v>
      </c>
      <c r="G5154" s="11"/>
      <c r="H5154" s="11"/>
    </row>
    <row r="5155" spans="1:8" x14ac:dyDescent="0.2">
      <c r="A5155" t="str">
        <f t="shared" si="81"/>
        <v>RJ701Coronary Care Unit</v>
      </c>
      <c r="B5155" t="s">
        <v>195</v>
      </c>
      <c r="C5155" t="s">
        <v>12690</v>
      </c>
      <c r="D5155" t="s">
        <v>2051</v>
      </c>
      <c r="E5155" t="s">
        <v>2052</v>
      </c>
      <c r="F5155" t="s">
        <v>8643</v>
      </c>
      <c r="G5155" s="11"/>
      <c r="H5155" s="11"/>
    </row>
    <row r="5156" spans="1:8" x14ac:dyDescent="0.2">
      <c r="A5156" t="str">
        <f t="shared" si="81"/>
        <v>RJ701Dalby Ward</v>
      </c>
      <c r="B5156" t="s">
        <v>195</v>
      </c>
      <c r="C5156" t="s">
        <v>12690</v>
      </c>
      <c r="D5156" t="s">
        <v>2051</v>
      </c>
      <c r="E5156" t="s">
        <v>2052</v>
      </c>
      <c r="F5156" t="s">
        <v>12704</v>
      </c>
      <c r="G5156" s="11"/>
      <c r="H5156" s="11"/>
    </row>
    <row r="5157" spans="1:8" x14ac:dyDescent="0.2">
      <c r="A5157" t="str">
        <f t="shared" si="81"/>
        <v>RJ701Delivery Suite</v>
      </c>
      <c r="B5157" t="s">
        <v>195</v>
      </c>
      <c r="C5157" t="s">
        <v>12690</v>
      </c>
      <c r="D5157" t="s">
        <v>2051</v>
      </c>
      <c r="E5157" t="s">
        <v>2052</v>
      </c>
      <c r="F5157" t="s">
        <v>8751</v>
      </c>
      <c r="G5157" s="11"/>
      <c r="H5157" s="11"/>
    </row>
    <row r="5158" spans="1:8" x14ac:dyDescent="0.2">
      <c r="A5158" t="str">
        <f t="shared" si="81"/>
        <v>RJ701Florence Nightingale Ward</v>
      </c>
      <c r="B5158" t="s">
        <v>195</v>
      </c>
      <c r="C5158" t="s">
        <v>12690</v>
      </c>
      <c r="D5158" t="s">
        <v>2051</v>
      </c>
      <c r="E5158" t="s">
        <v>2052</v>
      </c>
      <c r="F5158" t="s">
        <v>12705</v>
      </c>
      <c r="G5158" s="11"/>
      <c r="H5158" s="11"/>
    </row>
    <row r="5159" spans="1:8" x14ac:dyDescent="0.2">
      <c r="A5159" t="str">
        <f t="shared" si="81"/>
        <v>RJ701Fred Hewitt Ward</v>
      </c>
      <c r="B5159" t="s">
        <v>195</v>
      </c>
      <c r="C5159" t="s">
        <v>12690</v>
      </c>
      <c r="D5159" t="s">
        <v>2051</v>
      </c>
      <c r="E5159" t="s">
        <v>2052</v>
      </c>
      <c r="F5159" t="s">
        <v>12706</v>
      </c>
      <c r="G5159" s="11"/>
      <c r="H5159" s="11"/>
    </row>
    <row r="5160" spans="1:8" x14ac:dyDescent="0.2">
      <c r="A5160" t="str">
        <f t="shared" si="81"/>
        <v>RJ701General Intensive Care Unit</v>
      </c>
      <c r="B5160" t="s">
        <v>195</v>
      </c>
      <c r="C5160" t="s">
        <v>12690</v>
      </c>
      <c r="D5160" t="s">
        <v>2051</v>
      </c>
      <c r="E5160" t="s">
        <v>2052</v>
      </c>
      <c r="F5160" t="s">
        <v>12325</v>
      </c>
      <c r="G5160" s="11"/>
      <c r="H5160" s="11"/>
    </row>
    <row r="5161" spans="1:8" x14ac:dyDescent="0.2">
      <c r="A5161" t="str">
        <f t="shared" si="81"/>
        <v>RJ701Gordon Smith Ward</v>
      </c>
      <c r="B5161" t="s">
        <v>195</v>
      </c>
      <c r="C5161" t="s">
        <v>12690</v>
      </c>
      <c r="D5161" t="s">
        <v>2051</v>
      </c>
      <c r="E5161" t="s">
        <v>2052</v>
      </c>
      <c r="F5161" t="s">
        <v>12707</v>
      </c>
      <c r="G5161" s="11"/>
      <c r="H5161" s="11"/>
    </row>
    <row r="5162" spans="1:8" x14ac:dyDescent="0.2">
      <c r="A5162" t="str">
        <f t="shared" si="81"/>
        <v>RJ701Gray Ward</v>
      </c>
      <c r="B5162" t="s">
        <v>195</v>
      </c>
      <c r="C5162" t="s">
        <v>12690</v>
      </c>
      <c r="D5162" t="s">
        <v>2051</v>
      </c>
      <c r="E5162" t="s">
        <v>2052</v>
      </c>
      <c r="F5162" t="s">
        <v>12708</v>
      </c>
      <c r="G5162" s="11"/>
      <c r="H5162" s="11"/>
    </row>
    <row r="5163" spans="1:8" x14ac:dyDescent="0.2">
      <c r="A5163" t="str">
        <f t="shared" si="81"/>
        <v>RJ701Gunning Ward</v>
      </c>
      <c r="B5163" t="s">
        <v>195</v>
      </c>
      <c r="C5163" t="s">
        <v>12690</v>
      </c>
      <c r="D5163" t="s">
        <v>2051</v>
      </c>
      <c r="E5163" t="s">
        <v>2052</v>
      </c>
      <c r="F5163" t="s">
        <v>12709</v>
      </c>
      <c r="G5163" s="11"/>
      <c r="H5163" s="11"/>
    </row>
    <row r="5164" spans="1:8" x14ac:dyDescent="0.2">
      <c r="A5164" t="str">
        <f t="shared" si="81"/>
        <v>RJ701Gwillim Ward</v>
      </c>
      <c r="B5164" t="s">
        <v>195</v>
      </c>
      <c r="C5164" t="s">
        <v>12690</v>
      </c>
      <c r="D5164" t="s">
        <v>2051</v>
      </c>
      <c r="E5164" t="s">
        <v>2052</v>
      </c>
      <c r="F5164" t="s">
        <v>12710</v>
      </c>
      <c r="G5164" s="11"/>
      <c r="H5164" s="11"/>
    </row>
    <row r="5165" spans="1:8" x14ac:dyDescent="0.2">
      <c r="A5165" t="str">
        <f t="shared" si="81"/>
        <v>RJ701Heberden</v>
      </c>
      <c r="B5165" t="s">
        <v>195</v>
      </c>
      <c r="C5165" t="s">
        <v>12690</v>
      </c>
      <c r="D5165" t="s">
        <v>2051</v>
      </c>
      <c r="E5165" t="s">
        <v>2052</v>
      </c>
      <c r="F5165" t="s">
        <v>12711</v>
      </c>
      <c r="G5165" s="11"/>
      <c r="H5165" s="11"/>
    </row>
    <row r="5166" spans="1:8" x14ac:dyDescent="0.2">
      <c r="A5166" t="str">
        <f t="shared" si="81"/>
        <v>RJ701Holdsworth Ward</v>
      </c>
      <c r="B5166" t="s">
        <v>195</v>
      </c>
      <c r="C5166" t="s">
        <v>12690</v>
      </c>
      <c r="D5166" t="s">
        <v>2051</v>
      </c>
      <c r="E5166" t="s">
        <v>2052</v>
      </c>
      <c r="F5166" t="s">
        <v>12712</v>
      </c>
      <c r="G5166" s="11"/>
      <c r="H5166" s="11"/>
    </row>
    <row r="5167" spans="1:8" x14ac:dyDescent="0.2">
      <c r="A5167" t="str">
        <f t="shared" si="81"/>
        <v>RJ701James Hope Ward</v>
      </c>
      <c r="B5167" t="s">
        <v>195</v>
      </c>
      <c r="C5167" t="s">
        <v>12690</v>
      </c>
      <c r="D5167" t="s">
        <v>2051</v>
      </c>
      <c r="E5167" t="s">
        <v>2052</v>
      </c>
      <c r="F5167" t="s">
        <v>12713</v>
      </c>
      <c r="G5167" s="11"/>
      <c r="H5167" s="11"/>
    </row>
    <row r="5168" spans="1:8" x14ac:dyDescent="0.2">
      <c r="A5168" t="str">
        <f t="shared" ref="A5168:A5231" si="82">CONCATENATE(D5168,F5168)</f>
        <v>RJ701Keate Ward</v>
      </c>
      <c r="B5168" t="s">
        <v>195</v>
      </c>
      <c r="C5168" t="s">
        <v>12690</v>
      </c>
      <c r="D5168" t="s">
        <v>2051</v>
      </c>
      <c r="E5168" t="s">
        <v>2052</v>
      </c>
      <c r="F5168" t="s">
        <v>12714</v>
      </c>
      <c r="G5168" s="11"/>
      <c r="H5168" s="11"/>
    </row>
    <row r="5169" spans="1:8" x14ac:dyDescent="0.2">
      <c r="A5169" t="str">
        <f t="shared" si="82"/>
        <v>RJ701Kent Ward</v>
      </c>
      <c r="B5169" t="s">
        <v>195</v>
      </c>
      <c r="C5169" t="s">
        <v>12690</v>
      </c>
      <c r="D5169" t="s">
        <v>2051</v>
      </c>
      <c r="E5169" t="s">
        <v>2052</v>
      </c>
      <c r="F5169" t="s">
        <v>12715</v>
      </c>
      <c r="G5169" s="11"/>
      <c r="H5169" s="11"/>
    </row>
    <row r="5170" spans="1:8" x14ac:dyDescent="0.2">
      <c r="A5170" t="str">
        <f t="shared" si="82"/>
        <v>RJ701Marnham Ward</v>
      </c>
      <c r="B5170" t="s">
        <v>195</v>
      </c>
      <c r="C5170" t="s">
        <v>12690</v>
      </c>
      <c r="D5170" t="s">
        <v>2051</v>
      </c>
      <c r="E5170" t="s">
        <v>2052</v>
      </c>
      <c r="F5170" t="s">
        <v>12716</v>
      </c>
      <c r="G5170" s="11"/>
      <c r="H5170" s="11"/>
    </row>
    <row r="5171" spans="1:8" x14ac:dyDescent="0.2">
      <c r="A5171" t="str">
        <f t="shared" si="82"/>
        <v>RJ701McEntee Ward</v>
      </c>
      <c r="B5171" t="s">
        <v>195</v>
      </c>
      <c r="C5171" t="s">
        <v>12690</v>
      </c>
      <c r="D5171" t="s">
        <v>2051</v>
      </c>
      <c r="E5171" t="s">
        <v>2052</v>
      </c>
      <c r="F5171" t="s">
        <v>12717</v>
      </c>
      <c r="G5171" s="11" t="s">
        <v>12750</v>
      </c>
      <c r="H5171" s="11">
        <v>43700</v>
      </c>
    </row>
    <row r="5172" spans="1:8" x14ac:dyDescent="0.2">
      <c r="A5172" t="str">
        <f t="shared" si="82"/>
        <v>RJ701Mckissock Ward</v>
      </c>
      <c r="B5172" t="s">
        <v>195</v>
      </c>
      <c r="C5172" t="s">
        <v>12690</v>
      </c>
      <c r="D5172" t="s">
        <v>2051</v>
      </c>
      <c r="E5172" t="s">
        <v>2052</v>
      </c>
      <c r="F5172" t="s">
        <v>12718</v>
      </c>
      <c r="G5172" s="11"/>
      <c r="H5172" s="11"/>
    </row>
    <row r="5173" spans="1:8" x14ac:dyDescent="0.2">
      <c r="A5173" t="str">
        <f t="shared" si="82"/>
        <v>RJ701Neo Natal Unit</v>
      </c>
      <c r="B5173" t="s">
        <v>195</v>
      </c>
      <c r="C5173" t="s">
        <v>12690</v>
      </c>
      <c r="D5173" t="s">
        <v>2051</v>
      </c>
      <c r="E5173" t="s">
        <v>2052</v>
      </c>
      <c r="F5173" t="s">
        <v>9520</v>
      </c>
      <c r="G5173" s="11"/>
      <c r="H5173" s="11"/>
    </row>
    <row r="5174" spans="1:8" x14ac:dyDescent="0.2">
      <c r="A5174" t="str">
        <f t="shared" si="82"/>
        <v>RJ701Neuro Intensive Care Unit</v>
      </c>
      <c r="B5174" t="s">
        <v>195</v>
      </c>
      <c r="C5174" t="s">
        <v>12690</v>
      </c>
      <c r="D5174" t="s">
        <v>2051</v>
      </c>
      <c r="E5174" t="s">
        <v>2052</v>
      </c>
      <c r="F5174" t="s">
        <v>12719</v>
      </c>
      <c r="G5174" s="11"/>
      <c r="H5174" s="11"/>
    </row>
    <row r="5175" spans="1:8" x14ac:dyDescent="0.2">
      <c r="A5175" t="str">
        <f t="shared" si="82"/>
        <v>RJ701Nicholls Ward</v>
      </c>
      <c r="B5175" t="s">
        <v>195</v>
      </c>
      <c r="C5175" t="s">
        <v>12690</v>
      </c>
      <c r="D5175" t="s">
        <v>2051</v>
      </c>
      <c r="E5175" t="s">
        <v>2052</v>
      </c>
      <c r="F5175" t="s">
        <v>12720</v>
      </c>
      <c r="G5175" s="11"/>
      <c r="H5175" s="11"/>
    </row>
    <row r="5176" spans="1:8" x14ac:dyDescent="0.2">
      <c r="A5176" t="str">
        <f t="shared" si="82"/>
        <v>RJ701Nye Bevan Unit</v>
      </c>
      <c r="B5176" t="s">
        <v>195</v>
      </c>
      <c r="C5176" t="s">
        <v>12690</v>
      </c>
      <c r="D5176" t="s">
        <v>2051</v>
      </c>
      <c r="E5176" t="s">
        <v>2052</v>
      </c>
      <c r="F5176" t="s">
        <v>12721</v>
      </c>
      <c r="G5176" s="11"/>
      <c r="H5176" s="11"/>
    </row>
    <row r="5177" spans="1:8" x14ac:dyDescent="0.2">
      <c r="A5177" t="str">
        <f t="shared" si="82"/>
        <v>RJ701Paediatric Intensive Care Unit</v>
      </c>
      <c r="B5177" t="s">
        <v>195</v>
      </c>
      <c r="C5177" t="s">
        <v>12690</v>
      </c>
      <c r="D5177" t="s">
        <v>2051</v>
      </c>
      <c r="E5177" t="s">
        <v>2052</v>
      </c>
      <c r="F5177" t="s">
        <v>12722</v>
      </c>
      <c r="G5177" s="11"/>
      <c r="H5177" s="11"/>
    </row>
    <row r="5178" spans="1:8" x14ac:dyDescent="0.2">
      <c r="A5178" t="str">
        <f t="shared" si="82"/>
        <v>RJ701Pinckney Ward</v>
      </c>
      <c r="B5178" t="s">
        <v>195</v>
      </c>
      <c r="C5178" t="s">
        <v>12690</v>
      </c>
      <c r="D5178" t="s">
        <v>2051</v>
      </c>
      <c r="E5178" t="s">
        <v>2052</v>
      </c>
      <c r="F5178" t="s">
        <v>12723</v>
      </c>
      <c r="G5178" s="11"/>
      <c r="H5178" s="11"/>
    </row>
    <row r="5179" spans="1:8" x14ac:dyDescent="0.2">
      <c r="A5179" t="str">
        <f t="shared" si="82"/>
        <v>RJ701Richmond Ward</v>
      </c>
      <c r="B5179" t="s">
        <v>195</v>
      </c>
      <c r="C5179" t="s">
        <v>12690</v>
      </c>
      <c r="D5179" t="s">
        <v>2051</v>
      </c>
      <c r="E5179" t="s">
        <v>2052</v>
      </c>
      <c r="F5179" t="s">
        <v>12724</v>
      </c>
      <c r="G5179" s="11"/>
      <c r="H5179" s="11"/>
    </row>
    <row r="5180" spans="1:8" x14ac:dyDescent="0.2">
      <c r="A5180" t="str">
        <f t="shared" si="82"/>
        <v>RJ701Rodney Smith Med Ward</v>
      </c>
      <c r="B5180" t="s">
        <v>195</v>
      </c>
      <c r="C5180" t="s">
        <v>12690</v>
      </c>
      <c r="D5180" t="s">
        <v>2051</v>
      </c>
      <c r="E5180" t="s">
        <v>2052</v>
      </c>
      <c r="F5180" t="s">
        <v>12725</v>
      </c>
      <c r="G5180" s="11"/>
      <c r="H5180" s="11"/>
    </row>
    <row r="5181" spans="1:8" x14ac:dyDescent="0.2">
      <c r="A5181" t="str">
        <f t="shared" si="82"/>
        <v>RJ701Ruth Myles Ward</v>
      </c>
      <c r="B5181" t="s">
        <v>195</v>
      </c>
      <c r="C5181" t="s">
        <v>12690</v>
      </c>
      <c r="D5181" t="s">
        <v>2051</v>
      </c>
      <c r="E5181" t="s">
        <v>2052</v>
      </c>
      <c r="F5181" t="s">
        <v>12726</v>
      </c>
      <c r="G5181" s="11"/>
      <c r="H5181" s="11"/>
    </row>
    <row r="5182" spans="1:8" x14ac:dyDescent="0.2">
      <c r="A5182" t="str">
        <f t="shared" si="82"/>
        <v>RJ701Special Care Baby Unit</v>
      </c>
      <c r="B5182" t="s">
        <v>195</v>
      </c>
      <c r="C5182" t="s">
        <v>12690</v>
      </c>
      <c r="D5182" t="s">
        <v>2051</v>
      </c>
      <c r="E5182" t="s">
        <v>2052</v>
      </c>
      <c r="F5182" t="s">
        <v>9150</v>
      </c>
      <c r="G5182" s="11"/>
      <c r="H5182" s="11"/>
    </row>
    <row r="5183" spans="1:8" x14ac:dyDescent="0.2">
      <c r="A5183" t="str">
        <f t="shared" si="82"/>
        <v>RJ701Trevor Howell Ward</v>
      </c>
      <c r="B5183" t="s">
        <v>195</v>
      </c>
      <c r="C5183" t="s">
        <v>12690</v>
      </c>
      <c r="D5183" t="s">
        <v>2051</v>
      </c>
      <c r="E5183" t="s">
        <v>2052</v>
      </c>
      <c r="F5183" t="s">
        <v>12727</v>
      </c>
      <c r="G5183" s="11"/>
      <c r="H5183" s="11"/>
    </row>
    <row r="5184" spans="1:8" x14ac:dyDescent="0.2">
      <c r="A5184" t="str">
        <f t="shared" si="82"/>
        <v>RJ701Vernon Ward</v>
      </c>
      <c r="B5184" t="s">
        <v>195</v>
      </c>
      <c r="C5184" t="s">
        <v>12690</v>
      </c>
      <c r="D5184" t="s">
        <v>2051</v>
      </c>
      <c r="E5184" t="s">
        <v>2052</v>
      </c>
      <c r="F5184" t="s">
        <v>12728</v>
      </c>
      <c r="G5184" s="11"/>
      <c r="H5184" s="11"/>
    </row>
    <row r="5185" spans="1:8" x14ac:dyDescent="0.2">
      <c r="A5185" t="str">
        <f t="shared" si="82"/>
        <v>RJ701William Drummond HASU</v>
      </c>
      <c r="B5185" t="s">
        <v>195</v>
      </c>
      <c r="C5185" t="s">
        <v>12690</v>
      </c>
      <c r="D5185" t="s">
        <v>2051</v>
      </c>
      <c r="E5185" t="s">
        <v>2052</v>
      </c>
      <c r="F5185" t="s">
        <v>12729</v>
      </c>
      <c r="G5185" s="11"/>
      <c r="H5185" s="11"/>
    </row>
    <row r="5186" spans="1:8" x14ac:dyDescent="0.2">
      <c r="A5186" t="str">
        <f t="shared" si="82"/>
        <v>RJ701Wolfson Centre</v>
      </c>
      <c r="B5186" t="s">
        <v>195</v>
      </c>
      <c r="C5186" t="s">
        <v>12690</v>
      </c>
      <c r="D5186" t="s">
        <v>2051</v>
      </c>
      <c r="E5186" t="s">
        <v>2052</v>
      </c>
      <c r="F5186" t="s">
        <v>12730</v>
      </c>
      <c r="G5186" s="11"/>
      <c r="H5186" s="11"/>
    </row>
    <row r="5187" spans="1:8" x14ac:dyDescent="0.2">
      <c r="A5187" t="str">
        <f t="shared" si="82"/>
        <v>RBN03Newton Ward</v>
      </c>
      <c r="B5187" t="s">
        <v>196</v>
      </c>
      <c r="C5187" t="s">
        <v>12731</v>
      </c>
      <c r="D5187" t="s">
        <v>1005</v>
      </c>
      <c r="E5187" t="s">
        <v>1006</v>
      </c>
      <c r="F5187" t="s">
        <v>12732</v>
      </c>
      <c r="G5187" s="11"/>
      <c r="H5187" s="11"/>
    </row>
    <row r="5188" spans="1:8" x14ac:dyDescent="0.2">
      <c r="A5188" t="str">
        <f t="shared" si="82"/>
        <v>RBN02Duffy Ward</v>
      </c>
      <c r="B5188" t="s">
        <v>196</v>
      </c>
      <c r="C5188" t="s">
        <v>12731</v>
      </c>
      <c r="D5188" t="s">
        <v>1007</v>
      </c>
      <c r="E5188" t="s">
        <v>1008</v>
      </c>
      <c r="F5188" t="s">
        <v>12733</v>
      </c>
      <c r="G5188" s="11"/>
      <c r="H5188" s="11"/>
    </row>
    <row r="5189" spans="1:8" x14ac:dyDescent="0.2">
      <c r="A5189" t="str">
        <f t="shared" si="82"/>
        <v>RBN02Seddon</v>
      </c>
      <c r="B5189" t="s">
        <v>196</v>
      </c>
      <c r="C5189" t="s">
        <v>12731</v>
      </c>
      <c r="D5189" t="s">
        <v>1007</v>
      </c>
      <c r="E5189" t="s">
        <v>1008</v>
      </c>
      <c r="F5189" t="s">
        <v>12734</v>
      </c>
      <c r="G5189" s="11"/>
      <c r="H5189" s="11"/>
    </row>
    <row r="5190" spans="1:8" x14ac:dyDescent="0.2">
      <c r="A5190" t="str">
        <f t="shared" si="82"/>
        <v>RBN011A</v>
      </c>
      <c r="B5190" t="s">
        <v>196</v>
      </c>
      <c r="C5190" t="s">
        <v>12731</v>
      </c>
      <c r="D5190" t="s">
        <v>1011</v>
      </c>
      <c r="E5190" t="s">
        <v>1012</v>
      </c>
      <c r="F5190" t="s">
        <v>12735</v>
      </c>
      <c r="G5190" s="11"/>
      <c r="H5190" s="11"/>
    </row>
    <row r="5191" spans="1:8" x14ac:dyDescent="0.2">
      <c r="A5191" t="str">
        <f t="shared" si="82"/>
        <v>RBN011B</v>
      </c>
      <c r="B5191" t="s">
        <v>196</v>
      </c>
      <c r="C5191" t="s">
        <v>12731</v>
      </c>
      <c r="D5191" t="s">
        <v>1011</v>
      </c>
      <c r="E5191" t="s">
        <v>1012</v>
      </c>
      <c r="F5191" t="s">
        <v>12736</v>
      </c>
      <c r="G5191" s="11"/>
      <c r="H5191" s="11"/>
    </row>
    <row r="5192" spans="1:8" x14ac:dyDescent="0.2">
      <c r="A5192" t="str">
        <f t="shared" si="82"/>
        <v>RBN011C</v>
      </c>
      <c r="B5192" t="s">
        <v>196</v>
      </c>
      <c r="C5192" t="s">
        <v>12731</v>
      </c>
      <c r="D5192" t="s">
        <v>1011</v>
      </c>
      <c r="E5192" t="s">
        <v>1012</v>
      </c>
      <c r="F5192" t="s">
        <v>8540</v>
      </c>
      <c r="G5192" s="11"/>
      <c r="H5192" s="11"/>
    </row>
    <row r="5193" spans="1:8" x14ac:dyDescent="0.2">
      <c r="A5193" t="str">
        <f t="shared" si="82"/>
        <v>RBN011D</v>
      </c>
      <c r="B5193" t="s">
        <v>196</v>
      </c>
      <c r="C5193" t="s">
        <v>12731</v>
      </c>
      <c r="D5193" t="s">
        <v>1011</v>
      </c>
      <c r="E5193" t="s">
        <v>1012</v>
      </c>
      <c r="F5193" t="s">
        <v>8541</v>
      </c>
      <c r="G5193" s="11"/>
      <c r="H5193" s="11"/>
    </row>
    <row r="5194" spans="1:8" x14ac:dyDescent="0.2">
      <c r="A5194" t="str">
        <f t="shared" si="82"/>
        <v>RBN011E</v>
      </c>
      <c r="B5194" t="s">
        <v>196</v>
      </c>
      <c r="C5194" t="s">
        <v>12731</v>
      </c>
      <c r="D5194" t="s">
        <v>1011</v>
      </c>
      <c r="E5194" t="s">
        <v>1012</v>
      </c>
      <c r="F5194" t="s">
        <v>8542</v>
      </c>
      <c r="G5194" s="11"/>
      <c r="H5194" s="11"/>
    </row>
    <row r="5195" spans="1:8" x14ac:dyDescent="0.2">
      <c r="A5195" t="str">
        <f t="shared" si="82"/>
        <v>RBN012A</v>
      </c>
      <c r="B5195" t="s">
        <v>196</v>
      </c>
      <c r="C5195" t="s">
        <v>12731</v>
      </c>
      <c r="D5195" t="s">
        <v>1011</v>
      </c>
      <c r="E5195" t="s">
        <v>1012</v>
      </c>
      <c r="F5195" t="s">
        <v>9965</v>
      </c>
      <c r="G5195" s="11"/>
      <c r="H5195" s="11"/>
    </row>
    <row r="5196" spans="1:8" x14ac:dyDescent="0.2">
      <c r="A5196" t="str">
        <f t="shared" si="82"/>
        <v>RBN012B</v>
      </c>
      <c r="B5196" t="s">
        <v>196</v>
      </c>
      <c r="C5196" t="s">
        <v>12731</v>
      </c>
      <c r="D5196" t="s">
        <v>1011</v>
      </c>
      <c r="E5196" t="s">
        <v>1012</v>
      </c>
      <c r="F5196" t="s">
        <v>9966</v>
      </c>
      <c r="G5196" s="11"/>
      <c r="H5196" s="11"/>
    </row>
    <row r="5197" spans="1:8" x14ac:dyDescent="0.2">
      <c r="A5197" t="str">
        <f t="shared" si="82"/>
        <v>RBN012C</v>
      </c>
      <c r="B5197" t="s">
        <v>196</v>
      </c>
      <c r="C5197" t="s">
        <v>12731</v>
      </c>
      <c r="D5197" t="s">
        <v>1011</v>
      </c>
      <c r="E5197" t="s">
        <v>1012</v>
      </c>
      <c r="F5197" t="s">
        <v>12737</v>
      </c>
      <c r="G5197" s="11"/>
      <c r="H5197" s="11"/>
    </row>
    <row r="5198" spans="1:8" x14ac:dyDescent="0.2">
      <c r="A5198" t="str">
        <f t="shared" si="82"/>
        <v>RBN012D</v>
      </c>
      <c r="B5198" t="s">
        <v>196</v>
      </c>
      <c r="C5198" t="s">
        <v>12731</v>
      </c>
      <c r="D5198" t="s">
        <v>1011</v>
      </c>
      <c r="E5198" t="s">
        <v>1012</v>
      </c>
      <c r="F5198" t="s">
        <v>12738</v>
      </c>
      <c r="G5198" s="11"/>
      <c r="H5198" s="11"/>
    </row>
    <row r="5199" spans="1:8" x14ac:dyDescent="0.2">
      <c r="A5199" t="str">
        <f t="shared" si="82"/>
        <v>RBN012E</v>
      </c>
      <c r="B5199" t="s">
        <v>196</v>
      </c>
      <c r="C5199" t="s">
        <v>12731</v>
      </c>
      <c r="D5199" t="s">
        <v>1011</v>
      </c>
      <c r="E5199" t="s">
        <v>1012</v>
      </c>
      <c r="F5199" t="s">
        <v>12739</v>
      </c>
      <c r="G5199" s="11"/>
      <c r="H5199" s="11"/>
    </row>
    <row r="5200" spans="1:8" x14ac:dyDescent="0.2">
      <c r="A5200" t="str">
        <f t="shared" si="82"/>
        <v>RBN013A</v>
      </c>
      <c r="B5200" t="s">
        <v>196</v>
      </c>
      <c r="C5200" t="s">
        <v>12731</v>
      </c>
      <c r="D5200" t="s">
        <v>1011</v>
      </c>
      <c r="E5200" t="s">
        <v>1012</v>
      </c>
      <c r="F5200" t="s">
        <v>8377</v>
      </c>
      <c r="G5200" s="11"/>
      <c r="H5200" s="11"/>
    </row>
    <row r="5201" spans="1:8" x14ac:dyDescent="0.2">
      <c r="A5201" t="str">
        <f t="shared" si="82"/>
        <v>RBN013Alpha</v>
      </c>
      <c r="B5201" t="s">
        <v>196</v>
      </c>
      <c r="C5201" t="s">
        <v>12731</v>
      </c>
      <c r="D5201" t="s">
        <v>1011</v>
      </c>
      <c r="E5201" t="s">
        <v>1012</v>
      </c>
      <c r="F5201" t="s">
        <v>12740</v>
      </c>
      <c r="G5201" s="11"/>
      <c r="H5201" s="11"/>
    </row>
    <row r="5202" spans="1:8" x14ac:dyDescent="0.2">
      <c r="A5202" t="str">
        <f t="shared" si="82"/>
        <v>RBN013B</v>
      </c>
      <c r="B5202" t="s">
        <v>196</v>
      </c>
      <c r="C5202" t="s">
        <v>12731</v>
      </c>
      <c r="D5202" t="s">
        <v>1011</v>
      </c>
      <c r="E5202" t="s">
        <v>1012</v>
      </c>
      <c r="F5202" t="s">
        <v>8378</v>
      </c>
      <c r="G5202" s="11"/>
      <c r="H5202" s="11"/>
    </row>
    <row r="5203" spans="1:8" x14ac:dyDescent="0.2">
      <c r="A5203" t="str">
        <f t="shared" si="82"/>
        <v>RBN013C</v>
      </c>
      <c r="B5203" t="s">
        <v>196</v>
      </c>
      <c r="C5203" t="s">
        <v>12731</v>
      </c>
      <c r="D5203" t="s">
        <v>1011</v>
      </c>
      <c r="E5203" t="s">
        <v>1012</v>
      </c>
      <c r="F5203" t="s">
        <v>8379</v>
      </c>
      <c r="G5203" s="11"/>
      <c r="H5203" s="11"/>
    </row>
    <row r="5204" spans="1:8" x14ac:dyDescent="0.2">
      <c r="A5204" t="str">
        <f t="shared" si="82"/>
        <v>RBN013D</v>
      </c>
      <c r="B5204" t="s">
        <v>196</v>
      </c>
      <c r="C5204" t="s">
        <v>12731</v>
      </c>
      <c r="D5204" t="s">
        <v>1011</v>
      </c>
      <c r="E5204" t="s">
        <v>1012</v>
      </c>
      <c r="F5204" t="s">
        <v>12741</v>
      </c>
      <c r="G5204" s="11"/>
      <c r="H5204" s="11"/>
    </row>
    <row r="5205" spans="1:8" x14ac:dyDescent="0.2">
      <c r="A5205" t="str">
        <f t="shared" si="82"/>
        <v>RBN013E Gynae</v>
      </c>
      <c r="B5205" t="s">
        <v>196</v>
      </c>
      <c r="C5205" t="s">
        <v>12731</v>
      </c>
      <c r="D5205" t="s">
        <v>1011</v>
      </c>
      <c r="E5205" t="s">
        <v>1012</v>
      </c>
      <c r="F5205" t="s">
        <v>12742</v>
      </c>
      <c r="G5205" s="11"/>
      <c r="H5205" s="11"/>
    </row>
    <row r="5206" spans="1:8" x14ac:dyDescent="0.2">
      <c r="A5206" t="str">
        <f t="shared" si="82"/>
        <v>RBN013E Ortho</v>
      </c>
      <c r="B5206" t="s">
        <v>196</v>
      </c>
      <c r="C5206" t="s">
        <v>12731</v>
      </c>
      <c r="D5206" t="s">
        <v>1011</v>
      </c>
      <c r="E5206" t="s">
        <v>1012</v>
      </c>
      <c r="F5206" t="s">
        <v>12743</v>
      </c>
      <c r="G5206" s="11"/>
      <c r="H5206" s="11"/>
    </row>
    <row r="5207" spans="1:8" x14ac:dyDescent="0.2">
      <c r="A5207" t="str">
        <f t="shared" si="82"/>
        <v>RBN013F</v>
      </c>
      <c r="B5207" t="s">
        <v>196</v>
      </c>
      <c r="C5207" t="s">
        <v>12731</v>
      </c>
      <c r="D5207" t="s">
        <v>1011</v>
      </c>
      <c r="E5207" t="s">
        <v>1012</v>
      </c>
      <c r="F5207" t="s">
        <v>12744</v>
      </c>
      <c r="G5207" s="11"/>
      <c r="H5207" s="11"/>
    </row>
    <row r="5208" spans="1:8" x14ac:dyDescent="0.2">
      <c r="A5208" t="str">
        <f t="shared" si="82"/>
        <v>RBN014A</v>
      </c>
      <c r="B5208" t="s">
        <v>196</v>
      </c>
      <c r="C5208" t="s">
        <v>12731</v>
      </c>
      <c r="D5208" t="s">
        <v>1011</v>
      </c>
      <c r="E5208" t="s">
        <v>1012</v>
      </c>
      <c r="F5208" t="s">
        <v>8380</v>
      </c>
      <c r="G5208" s="11"/>
      <c r="H5208" s="11"/>
    </row>
    <row r="5209" spans="1:8" x14ac:dyDescent="0.2">
      <c r="A5209" t="str">
        <f t="shared" si="82"/>
        <v>RBN014B</v>
      </c>
      <c r="B5209" t="s">
        <v>196</v>
      </c>
      <c r="C5209" t="s">
        <v>12731</v>
      </c>
      <c r="D5209" t="s">
        <v>1011</v>
      </c>
      <c r="E5209" t="s">
        <v>1012</v>
      </c>
      <c r="F5209" t="s">
        <v>8381</v>
      </c>
      <c r="G5209" s="11"/>
      <c r="H5209" s="11"/>
    </row>
    <row r="5210" spans="1:8" x14ac:dyDescent="0.2">
      <c r="A5210" t="str">
        <f t="shared" si="82"/>
        <v>RBN014C</v>
      </c>
      <c r="B5210" t="s">
        <v>196</v>
      </c>
      <c r="C5210" t="s">
        <v>12731</v>
      </c>
      <c r="D5210" t="s">
        <v>1011</v>
      </c>
      <c r="E5210" t="s">
        <v>1012</v>
      </c>
      <c r="F5210" t="s">
        <v>8382</v>
      </c>
      <c r="G5210" s="11"/>
      <c r="H5210" s="11"/>
    </row>
    <row r="5211" spans="1:8" x14ac:dyDescent="0.2">
      <c r="A5211" t="str">
        <f t="shared" si="82"/>
        <v>RBN014D</v>
      </c>
      <c r="B5211" t="s">
        <v>196</v>
      </c>
      <c r="C5211" t="s">
        <v>12731</v>
      </c>
      <c r="D5211" t="s">
        <v>1011</v>
      </c>
      <c r="E5211" t="s">
        <v>1012</v>
      </c>
      <c r="F5211" t="s">
        <v>12745</v>
      </c>
      <c r="G5211" s="11"/>
      <c r="H5211" s="11"/>
    </row>
    <row r="5212" spans="1:8" x14ac:dyDescent="0.2">
      <c r="A5212" t="str">
        <f t="shared" si="82"/>
        <v>RBN014E</v>
      </c>
      <c r="B5212" t="s">
        <v>196</v>
      </c>
      <c r="C5212" t="s">
        <v>12731</v>
      </c>
      <c r="D5212" t="s">
        <v>1011</v>
      </c>
      <c r="E5212" t="s">
        <v>1012</v>
      </c>
      <c r="F5212" t="s">
        <v>12746</v>
      </c>
      <c r="G5212" s="11"/>
      <c r="H5212" s="11"/>
    </row>
    <row r="5213" spans="1:8" x14ac:dyDescent="0.2">
      <c r="A5213" t="str">
        <f t="shared" si="82"/>
        <v>RBN014F</v>
      </c>
      <c r="B5213" t="s">
        <v>196</v>
      </c>
      <c r="C5213" t="s">
        <v>12731</v>
      </c>
      <c r="D5213" t="s">
        <v>1011</v>
      </c>
      <c r="E5213" t="s">
        <v>1012</v>
      </c>
      <c r="F5213" t="s">
        <v>12747</v>
      </c>
      <c r="G5213" s="11"/>
      <c r="H5213" s="11"/>
    </row>
    <row r="5214" spans="1:8" x14ac:dyDescent="0.2">
      <c r="A5214" t="str">
        <f t="shared" si="82"/>
        <v>RBN015A</v>
      </c>
      <c r="B5214" t="s">
        <v>196</v>
      </c>
      <c r="C5214" t="s">
        <v>12731</v>
      </c>
      <c r="D5214" t="s">
        <v>1011</v>
      </c>
      <c r="E5214" t="s">
        <v>1012</v>
      </c>
      <c r="F5214" t="s">
        <v>10907</v>
      </c>
      <c r="G5214" s="11"/>
      <c r="H5214" s="11"/>
    </row>
    <row r="5215" spans="1:8" x14ac:dyDescent="0.2">
      <c r="A5215" t="str">
        <f t="shared" si="82"/>
        <v>RBN015B</v>
      </c>
      <c r="B5215" t="s">
        <v>196</v>
      </c>
      <c r="C5215" t="s">
        <v>12731</v>
      </c>
      <c r="D5215" t="s">
        <v>1011</v>
      </c>
      <c r="E5215" t="s">
        <v>1012</v>
      </c>
      <c r="F5215" t="s">
        <v>9968</v>
      </c>
      <c r="G5215" s="11"/>
      <c r="H5215" s="11"/>
    </row>
    <row r="5216" spans="1:8" x14ac:dyDescent="0.2">
      <c r="A5216" t="str">
        <f t="shared" si="82"/>
        <v>RBN015C</v>
      </c>
      <c r="B5216" t="s">
        <v>196</v>
      </c>
      <c r="C5216" t="s">
        <v>12731</v>
      </c>
      <c r="D5216" t="s">
        <v>1011</v>
      </c>
      <c r="E5216" t="s">
        <v>1012</v>
      </c>
      <c r="F5216" t="s">
        <v>12748</v>
      </c>
      <c r="G5216" s="11"/>
      <c r="H5216" s="11"/>
    </row>
    <row r="5217" spans="1:8" x14ac:dyDescent="0.2">
      <c r="A5217" t="str">
        <f t="shared" si="82"/>
        <v>RBN015D</v>
      </c>
      <c r="B5217" t="s">
        <v>196</v>
      </c>
      <c r="C5217" t="s">
        <v>12731</v>
      </c>
      <c r="D5217" t="s">
        <v>1011</v>
      </c>
      <c r="E5217" t="s">
        <v>1012</v>
      </c>
      <c r="F5217" t="s">
        <v>12749</v>
      </c>
      <c r="G5217" s="11"/>
      <c r="H5217" s="11"/>
    </row>
    <row r="5218" spans="1:8" x14ac:dyDescent="0.2">
      <c r="A5218" t="str">
        <f t="shared" si="82"/>
        <v>RBN01Delivery Suite</v>
      </c>
      <c r="B5218" t="s">
        <v>196</v>
      </c>
      <c r="C5218" t="s">
        <v>12731</v>
      </c>
      <c r="D5218" t="s">
        <v>1011</v>
      </c>
      <c r="E5218" t="s">
        <v>1012</v>
      </c>
      <c r="F5218" t="s">
        <v>8751</v>
      </c>
      <c r="G5218" s="11"/>
      <c r="H5218" s="11"/>
    </row>
    <row r="5219" spans="1:8" x14ac:dyDescent="0.2">
      <c r="A5219" t="str">
        <f t="shared" si="82"/>
        <v>RBN01SCBU</v>
      </c>
      <c r="B5219" t="s">
        <v>196</v>
      </c>
      <c r="C5219" t="s">
        <v>12731</v>
      </c>
      <c r="D5219" t="s">
        <v>1011</v>
      </c>
      <c r="E5219" t="s">
        <v>1012</v>
      </c>
      <c r="F5219" t="s">
        <v>8490</v>
      </c>
      <c r="G5219" s="11"/>
      <c r="H5219" s="11"/>
    </row>
    <row r="5220" spans="1:8" x14ac:dyDescent="0.2">
      <c r="A5220" t="str">
        <f t="shared" si="82"/>
        <v>RWJ03Devonshire Centre for Neuro-Rehabilitation</v>
      </c>
      <c r="B5220" t="s">
        <v>197</v>
      </c>
      <c r="C5220" t="s">
        <v>12751</v>
      </c>
      <c r="D5220" t="s">
        <v>5234</v>
      </c>
      <c r="E5220" t="s">
        <v>5235</v>
      </c>
      <c r="F5220" t="s">
        <v>12752</v>
      </c>
      <c r="G5220" s="11"/>
      <c r="H5220" s="11"/>
    </row>
    <row r="5221" spans="1:8" x14ac:dyDescent="0.2">
      <c r="A5221" t="str">
        <f t="shared" si="82"/>
        <v>RWJ09A1</v>
      </c>
      <c r="B5221" t="s">
        <v>197</v>
      </c>
      <c r="C5221" t="s">
        <v>12751</v>
      </c>
      <c r="D5221" t="s">
        <v>5239</v>
      </c>
      <c r="E5221" t="s">
        <v>5240</v>
      </c>
      <c r="F5221" t="s">
        <v>11074</v>
      </c>
      <c r="G5221" s="11"/>
      <c r="H5221" s="11"/>
    </row>
    <row r="5222" spans="1:8" x14ac:dyDescent="0.2">
      <c r="A5222" t="str">
        <f t="shared" si="82"/>
        <v>RWJ09A10</v>
      </c>
      <c r="B5222" t="s">
        <v>197</v>
      </c>
      <c r="C5222" t="s">
        <v>12751</v>
      </c>
      <c r="D5222" t="s">
        <v>5239</v>
      </c>
      <c r="E5222" t="s">
        <v>5240</v>
      </c>
      <c r="F5222" t="s">
        <v>12753</v>
      </c>
      <c r="G5222" s="11"/>
      <c r="H5222" s="11"/>
    </row>
    <row r="5223" spans="1:8" x14ac:dyDescent="0.2">
      <c r="A5223" t="str">
        <f t="shared" si="82"/>
        <v>RWJ09A11</v>
      </c>
      <c r="B5223" t="s">
        <v>197</v>
      </c>
      <c r="C5223" t="s">
        <v>12751</v>
      </c>
      <c r="D5223" t="s">
        <v>5239</v>
      </c>
      <c r="E5223" t="s">
        <v>5240</v>
      </c>
      <c r="F5223" t="s">
        <v>12754</v>
      </c>
      <c r="G5223" s="11"/>
      <c r="H5223" s="11"/>
    </row>
    <row r="5224" spans="1:8" x14ac:dyDescent="0.2">
      <c r="A5224" t="str">
        <f t="shared" si="82"/>
        <v>RWJ09A3</v>
      </c>
      <c r="B5224" t="s">
        <v>197</v>
      </c>
      <c r="C5224" t="s">
        <v>12751</v>
      </c>
      <c r="D5224" t="s">
        <v>5239</v>
      </c>
      <c r="E5224" t="s">
        <v>5240</v>
      </c>
      <c r="F5224" t="s">
        <v>8980</v>
      </c>
      <c r="G5224" s="11"/>
      <c r="H5224" s="12"/>
    </row>
    <row r="5225" spans="1:8" x14ac:dyDescent="0.2">
      <c r="A5225" t="str">
        <f t="shared" si="82"/>
        <v>RWJ09AMU</v>
      </c>
      <c r="B5225" t="s">
        <v>197</v>
      </c>
      <c r="C5225" t="s">
        <v>12751</v>
      </c>
      <c r="D5225" t="s">
        <v>5239</v>
      </c>
      <c r="E5225" t="s">
        <v>5240</v>
      </c>
      <c r="F5225" t="s">
        <v>8388</v>
      </c>
      <c r="G5225" s="11"/>
      <c r="H5225" s="11"/>
    </row>
    <row r="5226" spans="1:8" x14ac:dyDescent="0.2">
      <c r="A5226" t="str">
        <f t="shared" si="82"/>
        <v>RWJ09B4</v>
      </c>
      <c r="B5226" t="s">
        <v>197</v>
      </c>
      <c r="C5226" t="s">
        <v>12751</v>
      </c>
      <c r="D5226" t="s">
        <v>5239</v>
      </c>
      <c r="E5226" t="s">
        <v>5240</v>
      </c>
      <c r="F5226" t="s">
        <v>9588</v>
      </c>
      <c r="G5226" s="11"/>
      <c r="H5226" s="11"/>
    </row>
    <row r="5227" spans="1:8" x14ac:dyDescent="0.2">
      <c r="A5227" t="str">
        <f t="shared" si="82"/>
        <v>RWJ09B6</v>
      </c>
      <c r="B5227" t="s">
        <v>197</v>
      </c>
      <c r="C5227" t="s">
        <v>12751</v>
      </c>
      <c r="D5227" t="s">
        <v>5239</v>
      </c>
      <c r="E5227" t="s">
        <v>5240</v>
      </c>
      <c r="F5227" t="s">
        <v>12210</v>
      </c>
      <c r="G5227" s="11"/>
      <c r="H5227" s="11"/>
    </row>
    <row r="5228" spans="1:8" x14ac:dyDescent="0.2">
      <c r="A5228" t="str">
        <f t="shared" si="82"/>
        <v>RWJ09Birth Centre</v>
      </c>
      <c r="B5228" t="s">
        <v>197</v>
      </c>
      <c r="C5228" t="s">
        <v>12751</v>
      </c>
      <c r="D5228" t="s">
        <v>5239</v>
      </c>
      <c r="E5228" t="s">
        <v>5240</v>
      </c>
      <c r="F5228" t="s">
        <v>8750</v>
      </c>
      <c r="G5228" s="11"/>
      <c r="H5228" s="11"/>
    </row>
    <row r="5229" spans="1:8" x14ac:dyDescent="0.2">
      <c r="A5229" t="str">
        <f t="shared" si="82"/>
        <v>RWJ09C3</v>
      </c>
      <c r="B5229" t="s">
        <v>197</v>
      </c>
      <c r="C5229" t="s">
        <v>12751</v>
      </c>
      <c r="D5229" t="s">
        <v>5239</v>
      </c>
      <c r="E5229" t="s">
        <v>5240</v>
      </c>
      <c r="F5229" t="s">
        <v>8986</v>
      </c>
      <c r="G5229" s="11"/>
      <c r="H5229" s="11"/>
    </row>
    <row r="5230" spans="1:8" x14ac:dyDescent="0.2">
      <c r="A5230" t="str">
        <f t="shared" si="82"/>
        <v>RWJ09C4</v>
      </c>
      <c r="B5230" t="s">
        <v>197</v>
      </c>
      <c r="C5230" t="s">
        <v>12751</v>
      </c>
      <c r="D5230" t="s">
        <v>5239</v>
      </c>
      <c r="E5230" t="s">
        <v>5240</v>
      </c>
      <c r="F5230" t="s">
        <v>8987</v>
      </c>
      <c r="G5230" s="11"/>
      <c r="H5230" s="11"/>
    </row>
    <row r="5231" spans="1:8" x14ac:dyDescent="0.2">
      <c r="A5231" t="str">
        <f t="shared" si="82"/>
        <v>RWJ09C6</v>
      </c>
      <c r="B5231" t="s">
        <v>197</v>
      </c>
      <c r="C5231" t="s">
        <v>12751</v>
      </c>
      <c r="D5231" t="s">
        <v>5239</v>
      </c>
      <c r="E5231" t="s">
        <v>5240</v>
      </c>
      <c r="F5231" t="s">
        <v>8989</v>
      </c>
      <c r="G5231" s="11"/>
      <c r="H5231" s="11"/>
    </row>
    <row r="5232" spans="1:8" x14ac:dyDescent="0.2">
      <c r="A5232" t="str">
        <f t="shared" ref="A5232:A5295" si="83">CONCATENATE(D5232,F5232)</f>
        <v>RWJ09Clinical Decisions Unit</v>
      </c>
      <c r="B5232" t="s">
        <v>197</v>
      </c>
      <c r="C5232" t="s">
        <v>12751</v>
      </c>
      <c r="D5232" t="s">
        <v>5239</v>
      </c>
      <c r="E5232" t="s">
        <v>5240</v>
      </c>
      <c r="F5232" t="s">
        <v>11602</v>
      </c>
      <c r="G5232" s="11"/>
      <c r="H5232" s="11"/>
    </row>
    <row r="5233" spans="1:8" x14ac:dyDescent="0.2">
      <c r="A5233" t="str">
        <f t="shared" si="83"/>
        <v>RWJ09Coronary Care Unit</v>
      </c>
      <c r="B5233" t="s">
        <v>197</v>
      </c>
      <c r="C5233" t="s">
        <v>12751</v>
      </c>
      <c r="D5233" t="s">
        <v>5239</v>
      </c>
      <c r="E5233" t="s">
        <v>5240</v>
      </c>
      <c r="F5233" t="s">
        <v>8643</v>
      </c>
      <c r="G5233" s="11"/>
      <c r="H5233" s="11"/>
    </row>
    <row r="5234" spans="1:8" x14ac:dyDescent="0.2">
      <c r="A5234" t="str">
        <f t="shared" si="83"/>
        <v>RWJ09D1</v>
      </c>
      <c r="B5234" t="s">
        <v>197</v>
      </c>
      <c r="C5234" t="s">
        <v>12751</v>
      </c>
      <c r="D5234" t="s">
        <v>5239</v>
      </c>
      <c r="E5234" t="s">
        <v>5240</v>
      </c>
      <c r="F5234" t="s">
        <v>9599</v>
      </c>
      <c r="G5234" s="11"/>
      <c r="H5234" s="11"/>
    </row>
    <row r="5235" spans="1:8" x14ac:dyDescent="0.2">
      <c r="A5235" t="str">
        <f t="shared" si="83"/>
        <v>RWJ09D2</v>
      </c>
      <c r="B5235" t="s">
        <v>197</v>
      </c>
      <c r="C5235" t="s">
        <v>12751</v>
      </c>
      <c r="D5235" t="s">
        <v>5239</v>
      </c>
      <c r="E5235" t="s">
        <v>5240</v>
      </c>
      <c r="F5235" t="s">
        <v>8996</v>
      </c>
      <c r="G5235" s="11"/>
      <c r="H5235" s="11"/>
    </row>
    <row r="5236" spans="1:8" x14ac:dyDescent="0.2">
      <c r="A5236" t="str">
        <f t="shared" si="83"/>
        <v>RWJ09D4</v>
      </c>
      <c r="B5236" t="s">
        <v>197</v>
      </c>
      <c r="C5236" t="s">
        <v>12751</v>
      </c>
      <c r="D5236" t="s">
        <v>5239</v>
      </c>
      <c r="E5236" t="s">
        <v>5240</v>
      </c>
      <c r="F5236" t="s">
        <v>10121</v>
      </c>
      <c r="G5236" s="11"/>
      <c r="H5236" s="11"/>
    </row>
    <row r="5237" spans="1:8" x14ac:dyDescent="0.2">
      <c r="A5237" t="str">
        <f t="shared" si="83"/>
        <v>RWJ09D5</v>
      </c>
      <c r="B5237" t="s">
        <v>197</v>
      </c>
      <c r="C5237" t="s">
        <v>12751</v>
      </c>
      <c r="D5237" t="s">
        <v>5239</v>
      </c>
      <c r="E5237" t="s">
        <v>5240</v>
      </c>
      <c r="F5237" t="s">
        <v>8997</v>
      </c>
      <c r="G5237" s="11"/>
      <c r="H5237" s="11"/>
    </row>
    <row r="5238" spans="1:8" x14ac:dyDescent="0.2">
      <c r="A5238" t="str">
        <f t="shared" si="83"/>
        <v>RWJ09D6</v>
      </c>
      <c r="B5238" t="s">
        <v>197</v>
      </c>
      <c r="C5238" t="s">
        <v>12751</v>
      </c>
      <c r="D5238" t="s">
        <v>5239</v>
      </c>
      <c r="E5238" t="s">
        <v>5240</v>
      </c>
      <c r="F5238" t="s">
        <v>12005</v>
      </c>
      <c r="G5238" s="11"/>
      <c r="H5238" s="11"/>
    </row>
    <row r="5239" spans="1:8" x14ac:dyDescent="0.2">
      <c r="A5239" t="str">
        <f t="shared" si="83"/>
        <v>RWJ09D7</v>
      </c>
      <c r="B5239" t="s">
        <v>197</v>
      </c>
      <c r="C5239" t="s">
        <v>12751</v>
      </c>
      <c r="D5239" t="s">
        <v>5239</v>
      </c>
      <c r="E5239" t="s">
        <v>5240</v>
      </c>
      <c r="F5239" t="s">
        <v>9000</v>
      </c>
      <c r="G5239" s="11"/>
      <c r="H5239" s="11"/>
    </row>
    <row r="5240" spans="1:8" x14ac:dyDescent="0.2">
      <c r="A5240" t="str">
        <f t="shared" si="83"/>
        <v>RWJ09Delivery Suite</v>
      </c>
      <c r="B5240" t="s">
        <v>197</v>
      </c>
      <c r="C5240" t="s">
        <v>12751</v>
      </c>
      <c r="D5240" t="s">
        <v>5239</v>
      </c>
      <c r="E5240" t="s">
        <v>5240</v>
      </c>
      <c r="F5240" t="s">
        <v>8751</v>
      </c>
      <c r="G5240" s="11"/>
      <c r="H5240" s="11"/>
    </row>
    <row r="5241" spans="1:8" x14ac:dyDescent="0.2">
      <c r="A5241" t="str">
        <f t="shared" si="83"/>
        <v>RWJ09E1</v>
      </c>
      <c r="B5241" t="s">
        <v>197</v>
      </c>
      <c r="C5241" t="s">
        <v>12751</v>
      </c>
      <c r="D5241" t="s">
        <v>5239</v>
      </c>
      <c r="E5241" t="s">
        <v>5240</v>
      </c>
      <c r="F5241" t="s">
        <v>10123</v>
      </c>
      <c r="G5241" s="11"/>
      <c r="H5241" s="11"/>
    </row>
    <row r="5242" spans="1:8" x14ac:dyDescent="0.2">
      <c r="A5242" t="str">
        <f t="shared" si="83"/>
        <v>RWJ09E2</v>
      </c>
      <c r="B5242" t="s">
        <v>197</v>
      </c>
      <c r="C5242" t="s">
        <v>12751</v>
      </c>
      <c r="D5242" t="s">
        <v>5239</v>
      </c>
      <c r="E5242" t="s">
        <v>5240</v>
      </c>
      <c r="F5242" t="s">
        <v>10124</v>
      </c>
      <c r="G5242" s="11"/>
      <c r="H5242" s="11"/>
    </row>
    <row r="5243" spans="1:8" x14ac:dyDescent="0.2">
      <c r="A5243" t="str">
        <f t="shared" si="83"/>
        <v>RWJ09E3</v>
      </c>
      <c r="B5243" t="s">
        <v>197</v>
      </c>
      <c r="C5243" t="s">
        <v>12751</v>
      </c>
      <c r="D5243" t="s">
        <v>5239</v>
      </c>
      <c r="E5243" t="s">
        <v>5240</v>
      </c>
      <c r="F5243" t="s">
        <v>10125</v>
      </c>
      <c r="G5243" s="11"/>
      <c r="H5243" s="11"/>
    </row>
    <row r="5244" spans="1:8" x14ac:dyDescent="0.2">
      <c r="A5244" t="str">
        <f t="shared" si="83"/>
        <v>RWJ09ICU &amp; HDU</v>
      </c>
      <c r="B5244" t="s">
        <v>197</v>
      </c>
      <c r="C5244" t="s">
        <v>12751</v>
      </c>
      <c r="D5244" t="s">
        <v>5239</v>
      </c>
      <c r="E5244" t="s">
        <v>5240</v>
      </c>
      <c r="F5244" t="s">
        <v>12755</v>
      </c>
      <c r="G5244" s="11"/>
      <c r="H5244" s="11"/>
    </row>
    <row r="5245" spans="1:8" x14ac:dyDescent="0.2">
      <c r="A5245" t="str">
        <f t="shared" si="83"/>
        <v>RWJ09Jasmine Ward</v>
      </c>
      <c r="B5245" t="s">
        <v>197</v>
      </c>
      <c r="C5245" t="s">
        <v>12751</v>
      </c>
      <c r="D5245" t="s">
        <v>5239</v>
      </c>
      <c r="E5245" t="s">
        <v>5240</v>
      </c>
      <c r="F5245" t="s">
        <v>12756</v>
      </c>
      <c r="G5245" s="11"/>
      <c r="H5245" s="11"/>
    </row>
    <row r="5246" spans="1:8" x14ac:dyDescent="0.2">
      <c r="A5246" t="str">
        <f t="shared" si="83"/>
        <v>RWJ09M4</v>
      </c>
      <c r="B5246" t="s">
        <v>197</v>
      </c>
      <c r="C5246" t="s">
        <v>12751</v>
      </c>
      <c r="D5246" t="s">
        <v>5239</v>
      </c>
      <c r="E5246" t="s">
        <v>5240</v>
      </c>
      <c r="F5246" t="s">
        <v>8831</v>
      </c>
      <c r="G5246" s="11"/>
      <c r="H5246" s="11"/>
    </row>
    <row r="5247" spans="1:8" x14ac:dyDescent="0.2">
      <c r="A5247" t="str">
        <f t="shared" si="83"/>
        <v>RWJ09Maternity 2</v>
      </c>
      <c r="B5247" t="s">
        <v>197</v>
      </c>
      <c r="C5247" t="s">
        <v>12751</v>
      </c>
      <c r="D5247" t="s">
        <v>5239</v>
      </c>
      <c r="E5247" t="s">
        <v>5240</v>
      </c>
      <c r="F5247" t="s">
        <v>12757</v>
      </c>
      <c r="G5247" s="11"/>
      <c r="H5247" s="11"/>
    </row>
    <row r="5248" spans="1:8" x14ac:dyDescent="0.2">
      <c r="A5248" t="str">
        <f t="shared" si="83"/>
        <v>RWJ09Neonatal Unit</v>
      </c>
      <c r="B5248" t="s">
        <v>197</v>
      </c>
      <c r="C5248" t="s">
        <v>12751</v>
      </c>
      <c r="D5248" t="s">
        <v>5239</v>
      </c>
      <c r="E5248" t="s">
        <v>5240</v>
      </c>
      <c r="F5248" t="s">
        <v>8353</v>
      </c>
      <c r="G5248" s="11"/>
      <c r="H5248" s="11"/>
    </row>
    <row r="5249" spans="1:8" x14ac:dyDescent="0.2">
      <c r="A5249" t="str">
        <f t="shared" si="83"/>
        <v>RWJ09SAU</v>
      </c>
      <c r="B5249" t="s">
        <v>197</v>
      </c>
      <c r="C5249" t="s">
        <v>12751</v>
      </c>
      <c r="D5249" t="s">
        <v>5239</v>
      </c>
      <c r="E5249" t="s">
        <v>5240</v>
      </c>
      <c r="F5249" t="s">
        <v>8405</v>
      </c>
      <c r="G5249" s="11"/>
      <c r="H5249" s="11"/>
    </row>
    <row r="5250" spans="1:8" x14ac:dyDescent="0.2">
      <c r="A5250" t="str">
        <f t="shared" si="83"/>
        <v>RWJ09Short Stay Surgical Unit</v>
      </c>
      <c r="B5250" t="s">
        <v>197</v>
      </c>
      <c r="C5250" t="s">
        <v>12751</v>
      </c>
      <c r="D5250" t="s">
        <v>5239</v>
      </c>
      <c r="E5250" t="s">
        <v>5240</v>
      </c>
      <c r="F5250" t="s">
        <v>12676</v>
      </c>
      <c r="G5250" s="11"/>
      <c r="H5250" s="11"/>
    </row>
    <row r="5251" spans="1:8" x14ac:dyDescent="0.2">
      <c r="A5251" t="str">
        <f t="shared" si="83"/>
        <v>RWJ09Tree House</v>
      </c>
      <c r="B5251" t="s">
        <v>197</v>
      </c>
      <c r="C5251" t="s">
        <v>12751</v>
      </c>
      <c r="D5251" t="s">
        <v>5239</v>
      </c>
      <c r="E5251" t="s">
        <v>5240</v>
      </c>
      <c r="F5251" t="s">
        <v>12758</v>
      </c>
      <c r="G5251" s="11"/>
      <c r="H5251" s="11"/>
    </row>
    <row r="5252" spans="1:8" x14ac:dyDescent="0.2">
      <c r="A5252" t="str">
        <f t="shared" si="83"/>
        <v>RWJ88Bluebell Ward</v>
      </c>
      <c r="B5252" t="s">
        <v>197</v>
      </c>
      <c r="C5252" t="s">
        <v>12751</v>
      </c>
      <c r="D5252" t="s">
        <v>5241</v>
      </c>
      <c r="E5252" t="s">
        <v>4955</v>
      </c>
      <c r="F5252" t="s">
        <v>8661</v>
      </c>
      <c r="G5252" s="11"/>
      <c r="H5252" s="11"/>
    </row>
    <row r="5253" spans="1:8" x14ac:dyDescent="0.2">
      <c r="A5253" t="str">
        <f t="shared" si="83"/>
        <v>RXX10Anderson</v>
      </c>
      <c r="B5253" t="s">
        <v>198</v>
      </c>
      <c r="C5253" t="s">
        <v>12759</v>
      </c>
      <c r="D5253" t="s">
        <v>6984</v>
      </c>
      <c r="E5253" t="s">
        <v>14841</v>
      </c>
      <c r="F5253" t="s">
        <v>12760</v>
      </c>
      <c r="G5253" s="11"/>
      <c r="H5253" s="11"/>
    </row>
    <row r="5254" spans="1:8" x14ac:dyDescent="0.2">
      <c r="A5254" t="str">
        <f t="shared" si="83"/>
        <v>RXX10Blake</v>
      </c>
      <c r="B5254" t="s">
        <v>198</v>
      </c>
      <c r="C5254" t="s">
        <v>12759</v>
      </c>
      <c r="D5254" t="s">
        <v>6984</v>
      </c>
      <c r="E5254" t="s">
        <v>14841</v>
      </c>
      <c r="F5254" t="s">
        <v>11124</v>
      </c>
      <c r="G5254" s="11"/>
      <c r="H5254" s="11"/>
    </row>
    <row r="5255" spans="1:8" x14ac:dyDescent="0.2">
      <c r="A5255" t="str">
        <f t="shared" si="83"/>
        <v>RXX10Lyra</v>
      </c>
      <c r="B5255" t="s">
        <v>198</v>
      </c>
      <c r="C5255" t="s">
        <v>12759</v>
      </c>
      <c r="D5255" t="s">
        <v>6984</v>
      </c>
      <c r="E5255" t="s">
        <v>14841</v>
      </c>
      <c r="F5255" t="s">
        <v>14835</v>
      </c>
      <c r="G5255" s="11"/>
      <c r="H5255" s="11"/>
    </row>
    <row r="5256" spans="1:8" x14ac:dyDescent="0.2">
      <c r="A5256" t="str">
        <f t="shared" si="83"/>
        <v>RXX10Clare</v>
      </c>
      <c r="B5256" t="s">
        <v>198</v>
      </c>
      <c r="C5256" t="s">
        <v>12759</v>
      </c>
      <c r="D5256" t="s">
        <v>6984</v>
      </c>
      <c r="E5256" t="s">
        <v>14841</v>
      </c>
      <c r="F5256" t="s">
        <v>12761</v>
      </c>
      <c r="G5256" s="11"/>
      <c r="H5256" s="11"/>
    </row>
    <row r="5257" spans="1:8" x14ac:dyDescent="0.2">
      <c r="A5257" t="str">
        <f t="shared" si="83"/>
        <v>RXX10Orion</v>
      </c>
      <c r="B5257" t="s">
        <v>198</v>
      </c>
      <c r="C5257" t="s">
        <v>12759</v>
      </c>
      <c r="D5257" t="s">
        <v>6984</v>
      </c>
      <c r="E5257" t="s">
        <v>14841</v>
      </c>
      <c r="F5257" t="s">
        <v>14837</v>
      </c>
      <c r="G5257" s="11"/>
      <c r="H5257" s="11"/>
    </row>
    <row r="5258" spans="1:8" x14ac:dyDescent="0.2">
      <c r="A5258" t="str">
        <f t="shared" si="83"/>
        <v>RXX10Polaris</v>
      </c>
      <c r="B5258" t="s">
        <v>198</v>
      </c>
      <c r="C5258" t="s">
        <v>12759</v>
      </c>
      <c r="D5258" t="s">
        <v>6984</v>
      </c>
      <c r="E5258" t="s">
        <v>14841</v>
      </c>
      <c r="F5258" t="s">
        <v>14838</v>
      </c>
      <c r="G5258" s="11"/>
      <c r="H5258" s="11"/>
    </row>
    <row r="5259" spans="1:8" x14ac:dyDescent="0.2">
      <c r="A5259" t="str">
        <f t="shared" si="83"/>
        <v>RXX10Spenser</v>
      </c>
      <c r="B5259" t="s">
        <v>198</v>
      </c>
      <c r="C5259" t="s">
        <v>12759</v>
      </c>
      <c r="D5259" t="s">
        <v>6984</v>
      </c>
      <c r="E5259" t="s">
        <v>14841</v>
      </c>
      <c r="F5259" t="s">
        <v>12762</v>
      </c>
      <c r="G5259" s="11"/>
      <c r="H5259" s="11"/>
    </row>
    <row r="5260" spans="1:8" x14ac:dyDescent="0.2">
      <c r="A5260" t="str">
        <f t="shared" si="83"/>
        <v>RXX10Vega</v>
      </c>
      <c r="B5260" t="s">
        <v>198</v>
      </c>
      <c r="C5260" t="s">
        <v>12759</v>
      </c>
      <c r="D5260" t="s">
        <v>6984</v>
      </c>
      <c r="E5260" t="s">
        <v>14841</v>
      </c>
      <c r="F5260" t="s">
        <v>14836</v>
      </c>
      <c r="G5260" s="11"/>
      <c r="H5260" s="11"/>
    </row>
    <row r="5261" spans="1:8" x14ac:dyDescent="0.2">
      <c r="A5261" t="str">
        <f t="shared" si="83"/>
        <v>RXX16Spenser</v>
      </c>
      <c r="B5261" t="s">
        <v>198</v>
      </c>
      <c r="C5261" t="s">
        <v>12759</v>
      </c>
      <c r="D5261" t="s">
        <v>7107</v>
      </c>
      <c r="E5261" t="s">
        <v>5662</v>
      </c>
      <c r="F5261" t="s">
        <v>12762</v>
      </c>
      <c r="G5261" s="11"/>
      <c r="H5261" s="11"/>
    </row>
    <row r="5262" spans="1:8" x14ac:dyDescent="0.2">
      <c r="A5262" t="str">
        <f t="shared" si="83"/>
        <v>RXX22Juniper</v>
      </c>
      <c r="B5262" t="s">
        <v>198</v>
      </c>
      <c r="C5262" t="s">
        <v>12759</v>
      </c>
      <c r="D5262" t="s">
        <v>14839</v>
      </c>
      <c r="E5262" t="s">
        <v>14840</v>
      </c>
      <c r="F5262" t="s">
        <v>8497</v>
      </c>
      <c r="G5262" s="11"/>
      <c r="H5262" s="11"/>
    </row>
    <row r="5263" spans="1:8" x14ac:dyDescent="0.2">
      <c r="A5263" t="str">
        <f t="shared" si="83"/>
        <v>RXX22Magnolia</v>
      </c>
      <c r="B5263" t="s">
        <v>198</v>
      </c>
      <c r="C5263" t="s">
        <v>12759</v>
      </c>
      <c r="D5263" t="s">
        <v>14839</v>
      </c>
      <c r="E5263" t="s">
        <v>14840</v>
      </c>
      <c r="F5263" t="s">
        <v>8501</v>
      </c>
      <c r="G5263" s="11"/>
      <c r="H5263" s="11"/>
    </row>
    <row r="5264" spans="1:8" x14ac:dyDescent="0.2">
      <c r="A5264" t="str">
        <f t="shared" si="83"/>
        <v>RXX22Mulberry</v>
      </c>
      <c r="B5264" t="s">
        <v>198</v>
      </c>
      <c r="C5264" t="s">
        <v>12759</v>
      </c>
      <c r="D5264" t="s">
        <v>14839</v>
      </c>
      <c r="E5264" t="s">
        <v>14840</v>
      </c>
      <c r="F5264" t="s">
        <v>9360</v>
      </c>
      <c r="G5264" s="11"/>
      <c r="H5264" s="11"/>
    </row>
    <row r="5265" spans="1:8" x14ac:dyDescent="0.2">
      <c r="A5265" t="str">
        <f t="shared" si="83"/>
        <v>RXX22Victoria</v>
      </c>
      <c r="B5265" t="s">
        <v>198</v>
      </c>
      <c r="C5265" t="s">
        <v>12759</v>
      </c>
      <c r="D5265" t="s">
        <v>14839</v>
      </c>
      <c r="E5265" t="s">
        <v>14840</v>
      </c>
      <c r="F5265" t="s">
        <v>9928</v>
      </c>
      <c r="G5265" s="11"/>
      <c r="H5265" s="11"/>
    </row>
    <row r="5266" spans="1:8" x14ac:dyDescent="0.2">
      <c r="A5266" t="str">
        <f t="shared" si="83"/>
        <v>RXX29Juniper</v>
      </c>
      <c r="B5266" t="s">
        <v>198</v>
      </c>
      <c r="C5266" t="s">
        <v>12759</v>
      </c>
      <c r="D5266" t="s">
        <v>7024</v>
      </c>
      <c r="E5266" t="s">
        <v>814</v>
      </c>
      <c r="F5266" t="s">
        <v>8497</v>
      </c>
      <c r="G5266" s="11"/>
      <c r="H5266" s="11"/>
    </row>
    <row r="5267" spans="1:8" x14ac:dyDescent="0.2">
      <c r="A5267" t="str">
        <f t="shared" si="83"/>
        <v>RXX29Magnolia</v>
      </c>
      <c r="B5267" t="s">
        <v>198</v>
      </c>
      <c r="C5267" t="s">
        <v>12759</v>
      </c>
      <c r="D5267" t="s">
        <v>7024</v>
      </c>
      <c r="E5267" t="s">
        <v>814</v>
      </c>
      <c r="F5267" t="s">
        <v>8501</v>
      </c>
      <c r="G5267" s="11"/>
      <c r="H5267" s="11"/>
    </row>
    <row r="5268" spans="1:8" x14ac:dyDescent="0.2">
      <c r="A5268" t="str">
        <f t="shared" si="83"/>
        <v>RXX29Mulberry</v>
      </c>
      <c r="B5268" t="s">
        <v>198</v>
      </c>
      <c r="C5268" t="s">
        <v>12759</v>
      </c>
      <c r="D5268" t="s">
        <v>7024</v>
      </c>
      <c r="E5268" t="s">
        <v>814</v>
      </c>
      <c r="F5268" t="s">
        <v>9360</v>
      </c>
      <c r="G5268" s="11"/>
      <c r="H5268" s="11"/>
    </row>
    <row r="5269" spans="1:8" x14ac:dyDescent="0.2">
      <c r="A5269" t="str">
        <f t="shared" si="83"/>
        <v>RXX29Rowan</v>
      </c>
      <c r="B5269" t="s">
        <v>198</v>
      </c>
      <c r="C5269" t="s">
        <v>12759</v>
      </c>
      <c r="D5269" t="s">
        <v>7024</v>
      </c>
      <c r="E5269" t="s">
        <v>814</v>
      </c>
      <c r="F5269" t="s">
        <v>9364</v>
      </c>
      <c r="G5269" s="11"/>
      <c r="H5269" s="11"/>
    </row>
    <row r="5270" spans="1:8" x14ac:dyDescent="0.2">
      <c r="A5270" t="str">
        <f t="shared" si="83"/>
        <v>RXX29Victoria</v>
      </c>
      <c r="B5270" t="s">
        <v>198</v>
      </c>
      <c r="C5270" t="s">
        <v>12759</v>
      </c>
      <c r="D5270" t="s">
        <v>7024</v>
      </c>
      <c r="E5270" t="s">
        <v>814</v>
      </c>
      <c r="F5270" t="s">
        <v>9928</v>
      </c>
      <c r="G5270" s="11"/>
      <c r="H5270" s="11"/>
    </row>
    <row r="5271" spans="1:8" x14ac:dyDescent="0.2">
      <c r="A5271" t="str">
        <f t="shared" si="83"/>
        <v>RXX2VDeacon</v>
      </c>
      <c r="B5271" t="s">
        <v>198</v>
      </c>
      <c r="C5271" t="s">
        <v>12759</v>
      </c>
      <c r="D5271" t="s">
        <v>7105</v>
      </c>
      <c r="E5271" t="s">
        <v>7106</v>
      </c>
      <c r="F5271" t="s">
        <v>12763</v>
      </c>
      <c r="G5271" s="11"/>
      <c r="H5271" s="11"/>
    </row>
    <row r="5272" spans="1:8" x14ac:dyDescent="0.2">
      <c r="A5272" t="str">
        <f t="shared" si="83"/>
        <v>RXX2TThe Meadows</v>
      </c>
      <c r="B5272" t="s">
        <v>198</v>
      </c>
      <c r="C5272" t="s">
        <v>12759</v>
      </c>
      <c r="D5272" t="s">
        <v>7115</v>
      </c>
      <c r="E5272" t="s">
        <v>2970</v>
      </c>
      <c r="F5272" t="s">
        <v>12764</v>
      </c>
      <c r="G5272" s="11"/>
      <c r="H5272" s="11"/>
    </row>
    <row r="5273" spans="1:8" x14ac:dyDescent="0.2">
      <c r="A5273" t="str">
        <f t="shared" si="83"/>
        <v>RTP04Abinger Ward</v>
      </c>
      <c r="B5273" t="s">
        <v>199</v>
      </c>
      <c r="C5273" t="s">
        <v>12765</v>
      </c>
      <c r="D5273" t="s">
        <v>4161</v>
      </c>
      <c r="E5273" t="s">
        <v>4162</v>
      </c>
      <c r="F5273" t="s">
        <v>12766</v>
      </c>
      <c r="G5273" s="11"/>
      <c r="H5273" s="11"/>
    </row>
    <row r="5274" spans="1:8" x14ac:dyDescent="0.2">
      <c r="A5274" t="str">
        <f t="shared" si="83"/>
        <v>RTP04Acute Medical Unit</v>
      </c>
      <c r="B5274" t="s">
        <v>199</v>
      </c>
      <c r="C5274" t="s">
        <v>12765</v>
      </c>
      <c r="D5274" t="s">
        <v>4161</v>
      </c>
      <c r="E5274" t="s">
        <v>4162</v>
      </c>
      <c r="F5274" t="s">
        <v>9304</v>
      </c>
      <c r="G5274" s="11"/>
      <c r="H5274" s="11"/>
    </row>
    <row r="5275" spans="1:8" x14ac:dyDescent="0.2">
      <c r="A5275" t="str">
        <f t="shared" si="83"/>
        <v>RTP04Birthing Centre</v>
      </c>
      <c r="B5275" t="s">
        <v>199</v>
      </c>
      <c r="C5275" t="s">
        <v>12765</v>
      </c>
      <c r="D5275" t="s">
        <v>4161</v>
      </c>
      <c r="E5275" t="s">
        <v>4162</v>
      </c>
      <c r="F5275" t="s">
        <v>8504</v>
      </c>
      <c r="G5275" s="11"/>
      <c r="H5275" s="11"/>
    </row>
    <row r="5276" spans="1:8" x14ac:dyDescent="0.2">
      <c r="A5276" t="str">
        <f t="shared" si="83"/>
        <v>RTP04Bletchingley Ward</v>
      </c>
      <c r="B5276" t="s">
        <v>199</v>
      </c>
      <c r="C5276" t="s">
        <v>12765</v>
      </c>
      <c r="D5276" t="s">
        <v>4161</v>
      </c>
      <c r="E5276" t="s">
        <v>4162</v>
      </c>
      <c r="F5276" t="s">
        <v>12767</v>
      </c>
      <c r="G5276" s="11"/>
      <c r="H5276" s="11"/>
    </row>
    <row r="5277" spans="1:8" x14ac:dyDescent="0.2">
      <c r="A5277" t="str">
        <f t="shared" si="83"/>
        <v>RTP04Brockham Ward</v>
      </c>
      <c r="B5277" t="s">
        <v>199</v>
      </c>
      <c r="C5277" t="s">
        <v>12765</v>
      </c>
      <c r="D5277" t="s">
        <v>4161</v>
      </c>
      <c r="E5277" t="s">
        <v>4162</v>
      </c>
      <c r="F5277" t="s">
        <v>12768</v>
      </c>
      <c r="G5277" s="11"/>
      <c r="H5277" s="11"/>
    </row>
    <row r="5278" spans="1:8" x14ac:dyDescent="0.2">
      <c r="A5278" t="str">
        <f t="shared" si="83"/>
        <v>RTP04Brook Ward</v>
      </c>
      <c r="B5278" t="s">
        <v>199</v>
      </c>
      <c r="C5278" t="s">
        <v>12765</v>
      </c>
      <c r="D5278" t="s">
        <v>4161</v>
      </c>
      <c r="E5278" t="s">
        <v>4162</v>
      </c>
      <c r="F5278" t="s">
        <v>10035</v>
      </c>
      <c r="G5278" s="11"/>
      <c r="H5278" s="11"/>
    </row>
    <row r="5279" spans="1:8" x14ac:dyDescent="0.2">
      <c r="A5279" t="str">
        <f t="shared" si="83"/>
        <v>RTP04Buckland Ward</v>
      </c>
      <c r="B5279" t="s">
        <v>199</v>
      </c>
      <c r="C5279" t="s">
        <v>12765</v>
      </c>
      <c r="D5279" t="s">
        <v>4161</v>
      </c>
      <c r="E5279" t="s">
        <v>4162</v>
      </c>
      <c r="F5279" t="s">
        <v>12769</v>
      </c>
      <c r="G5279" s="11"/>
      <c r="H5279" s="11"/>
    </row>
    <row r="5280" spans="1:8" x14ac:dyDescent="0.2">
      <c r="A5280" t="str">
        <f t="shared" si="83"/>
        <v>RTP04Burstow Ward</v>
      </c>
      <c r="B5280" t="s">
        <v>199</v>
      </c>
      <c r="C5280" t="s">
        <v>12765</v>
      </c>
      <c r="D5280" t="s">
        <v>4161</v>
      </c>
      <c r="E5280" t="s">
        <v>4162</v>
      </c>
      <c r="F5280" t="s">
        <v>12770</v>
      </c>
      <c r="G5280" s="11"/>
      <c r="H5280" s="11"/>
    </row>
    <row r="5281" spans="1:8" x14ac:dyDescent="0.2">
      <c r="A5281" t="str">
        <f t="shared" si="83"/>
        <v>RTP04Capel Annex l Ward</v>
      </c>
      <c r="B5281" t="s">
        <v>199</v>
      </c>
      <c r="C5281" t="s">
        <v>12765</v>
      </c>
      <c r="D5281" t="s">
        <v>4161</v>
      </c>
      <c r="E5281" t="s">
        <v>4162</v>
      </c>
      <c r="F5281" t="s">
        <v>12771</v>
      </c>
      <c r="G5281" s="11"/>
      <c r="H5281" s="11"/>
    </row>
    <row r="5282" spans="1:8" x14ac:dyDescent="0.2">
      <c r="A5282" t="str">
        <f t="shared" si="83"/>
        <v>RTP04Capel Ward</v>
      </c>
      <c r="B5282" t="s">
        <v>199</v>
      </c>
      <c r="C5282" t="s">
        <v>12765</v>
      </c>
      <c r="D5282" t="s">
        <v>4161</v>
      </c>
      <c r="E5282" t="s">
        <v>4162</v>
      </c>
      <c r="F5282" t="s">
        <v>12772</v>
      </c>
      <c r="G5282" s="11"/>
      <c r="H5282" s="11"/>
    </row>
    <row r="5283" spans="1:8" x14ac:dyDescent="0.2">
      <c r="A5283" t="str">
        <f t="shared" si="83"/>
        <v>RTP04Chaldon Ward</v>
      </c>
      <c r="B5283" t="s">
        <v>199</v>
      </c>
      <c r="C5283" t="s">
        <v>12765</v>
      </c>
      <c r="D5283" t="s">
        <v>4161</v>
      </c>
      <c r="E5283" t="s">
        <v>4162</v>
      </c>
      <c r="F5283" t="s">
        <v>12773</v>
      </c>
      <c r="G5283" s="11"/>
      <c r="H5283" s="11"/>
    </row>
    <row r="5284" spans="1:8" x14ac:dyDescent="0.2">
      <c r="A5284" t="str">
        <f t="shared" si="83"/>
        <v>RTP04Charlwood Ward</v>
      </c>
      <c r="B5284" t="s">
        <v>199</v>
      </c>
      <c r="C5284" t="s">
        <v>12765</v>
      </c>
      <c r="D5284" t="s">
        <v>4161</v>
      </c>
      <c r="E5284" t="s">
        <v>4162</v>
      </c>
      <c r="F5284" t="s">
        <v>12774</v>
      </c>
      <c r="G5284" s="11"/>
      <c r="H5284" s="11"/>
    </row>
    <row r="5285" spans="1:8" x14ac:dyDescent="0.2">
      <c r="A5285" t="str">
        <f t="shared" si="83"/>
        <v>RTP04Copthorne Ward</v>
      </c>
      <c r="B5285" t="s">
        <v>199</v>
      </c>
      <c r="C5285" t="s">
        <v>12765</v>
      </c>
      <c r="D5285" t="s">
        <v>4161</v>
      </c>
      <c r="E5285" t="s">
        <v>4162</v>
      </c>
      <c r="F5285" t="s">
        <v>12775</v>
      </c>
      <c r="G5285" s="11"/>
      <c r="H5285" s="11"/>
    </row>
    <row r="5286" spans="1:8" x14ac:dyDescent="0.2">
      <c r="A5286" t="str">
        <f t="shared" si="83"/>
        <v>RTP04Coronary Care Unit</v>
      </c>
      <c r="B5286" t="s">
        <v>199</v>
      </c>
      <c r="C5286" t="s">
        <v>12765</v>
      </c>
      <c r="D5286" t="s">
        <v>4161</v>
      </c>
      <c r="E5286" t="s">
        <v>4162</v>
      </c>
      <c r="F5286" t="s">
        <v>8643</v>
      </c>
      <c r="G5286" s="11"/>
      <c r="H5286" s="11"/>
    </row>
    <row r="5287" spans="1:8" x14ac:dyDescent="0.2">
      <c r="A5287" t="str">
        <f t="shared" si="83"/>
        <v>RTP04Delivery Suite</v>
      </c>
      <c r="B5287" t="s">
        <v>199</v>
      </c>
      <c r="C5287" t="s">
        <v>12765</v>
      </c>
      <c r="D5287" t="s">
        <v>4161</v>
      </c>
      <c r="E5287" t="s">
        <v>4162</v>
      </c>
      <c r="F5287" t="s">
        <v>8751</v>
      </c>
      <c r="G5287" s="11"/>
      <c r="H5287" s="11"/>
    </row>
    <row r="5288" spans="1:8" x14ac:dyDescent="0.2">
      <c r="A5288" t="str">
        <f t="shared" si="83"/>
        <v>RTP04Discharge Lounge</v>
      </c>
      <c r="B5288" t="s">
        <v>199</v>
      </c>
      <c r="C5288" t="s">
        <v>12765</v>
      </c>
      <c r="D5288" t="s">
        <v>4161</v>
      </c>
      <c r="E5288" t="s">
        <v>4162</v>
      </c>
      <c r="F5288" t="s">
        <v>12776</v>
      </c>
      <c r="G5288" s="11"/>
      <c r="H5288" s="11"/>
    </row>
    <row r="5289" spans="1:8" x14ac:dyDescent="0.2">
      <c r="A5289" t="str">
        <f t="shared" si="83"/>
        <v>RTP04Godstone Ward (Haem)</v>
      </c>
      <c r="B5289" t="s">
        <v>199</v>
      </c>
      <c r="C5289" t="s">
        <v>12765</v>
      </c>
      <c r="D5289" t="s">
        <v>4161</v>
      </c>
      <c r="E5289" t="s">
        <v>4162</v>
      </c>
      <c r="F5289" t="s">
        <v>12777</v>
      </c>
      <c r="G5289" s="11"/>
      <c r="H5289" s="11"/>
    </row>
    <row r="5290" spans="1:8" x14ac:dyDescent="0.2">
      <c r="A5290" t="str">
        <f t="shared" si="83"/>
        <v>RTP04Godstone Ward (Med)</v>
      </c>
      <c r="B5290" t="s">
        <v>199</v>
      </c>
      <c r="C5290" t="s">
        <v>12765</v>
      </c>
      <c r="D5290" t="s">
        <v>4161</v>
      </c>
      <c r="E5290" t="s">
        <v>4162</v>
      </c>
      <c r="F5290" t="s">
        <v>12778</v>
      </c>
      <c r="G5290" s="11"/>
      <c r="H5290" s="11"/>
    </row>
    <row r="5291" spans="1:8" x14ac:dyDescent="0.2">
      <c r="A5291" t="str">
        <f t="shared" si="83"/>
        <v>RTP04Holmwood Ward</v>
      </c>
      <c r="B5291" t="s">
        <v>199</v>
      </c>
      <c r="C5291" t="s">
        <v>12765</v>
      </c>
      <c r="D5291" t="s">
        <v>4161</v>
      </c>
      <c r="E5291" t="s">
        <v>4162</v>
      </c>
      <c r="F5291" t="s">
        <v>12779</v>
      </c>
      <c r="G5291" s="11"/>
      <c r="H5291" s="11"/>
    </row>
    <row r="5292" spans="1:8" x14ac:dyDescent="0.2">
      <c r="A5292" t="str">
        <f t="shared" si="83"/>
        <v>RTP04ITU/HDU</v>
      </c>
      <c r="B5292" t="s">
        <v>199</v>
      </c>
      <c r="C5292" t="s">
        <v>12765</v>
      </c>
      <c r="D5292" t="s">
        <v>4161</v>
      </c>
      <c r="E5292" t="s">
        <v>4162</v>
      </c>
      <c r="F5292" t="s">
        <v>9311</v>
      </c>
      <c r="G5292" s="11"/>
      <c r="H5292" s="11"/>
    </row>
    <row r="5293" spans="1:8" x14ac:dyDescent="0.2">
      <c r="A5293" t="str">
        <f t="shared" si="83"/>
        <v>RTP04Leigh Ward</v>
      </c>
      <c r="B5293" t="s">
        <v>199</v>
      </c>
      <c r="C5293" t="s">
        <v>12765</v>
      </c>
      <c r="D5293" t="s">
        <v>4161</v>
      </c>
      <c r="E5293" t="s">
        <v>4162</v>
      </c>
      <c r="F5293" t="s">
        <v>12780</v>
      </c>
      <c r="G5293" s="11"/>
      <c r="H5293" s="11"/>
    </row>
    <row r="5294" spans="1:8" x14ac:dyDescent="0.2">
      <c r="A5294" t="str">
        <f t="shared" si="83"/>
        <v>RTP04Meadvale Ward</v>
      </c>
      <c r="B5294" t="s">
        <v>199</v>
      </c>
      <c r="C5294" t="s">
        <v>12765</v>
      </c>
      <c r="D5294" t="s">
        <v>4161</v>
      </c>
      <c r="E5294" t="s">
        <v>4162</v>
      </c>
      <c r="F5294" t="s">
        <v>12781</v>
      </c>
      <c r="G5294" s="11"/>
      <c r="H5294" s="11"/>
    </row>
    <row r="5295" spans="1:8" x14ac:dyDescent="0.2">
      <c r="A5295" t="str">
        <f t="shared" si="83"/>
        <v>RTP04Neonatal Unit</v>
      </c>
      <c r="B5295" t="s">
        <v>199</v>
      </c>
      <c r="C5295" t="s">
        <v>12765</v>
      </c>
      <c r="D5295" t="s">
        <v>4161</v>
      </c>
      <c r="E5295" t="s">
        <v>4162</v>
      </c>
      <c r="F5295" t="s">
        <v>8353</v>
      </c>
      <c r="G5295" s="11"/>
      <c r="H5295" s="11"/>
    </row>
    <row r="5296" spans="1:8" x14ac:dyDescent="0.2">
      <c r="A5296" t="str">
        <f t="shared" ref="A5296:A5359" si="84">CONCATENATE(D5296,F5296)</f>
        <v>RTP04Newdigate Ward</v>
      </c>
      <c r="B5296" t="s">
        <v>199</v>
      </c>
      <c r="C5296" t="s">
        <v>12765</v>
      </c>
      <c r="D5296" t="s">
        <v>4161</v>
      </c>
      <c r="E5296" t="s">
        <v>4162</v>
      </c>
      <c r="F5296" t="s">
        <v>12782</v>
      </c>
      <c r="G5296" s="11"/>
      <c r="H5296" s="11"/>
    </row>
    <row r="5297" spans="1:8" x14ac:dyDescent="0.2">
      <c r="A5297" t="str">
        <f t="shared" si="84"/>
        <v>RTP04Nutfield Ward</v>
      </c>
      <c r="B5297" t="s">
        <v>199</v>
      </c>
      <c r="C5297" t="s">
        <v>12765</v>
      </c>
      <c r="D5297" t="s">
        <v>4161</v>
      </c>
      <c r="E5297" t="s">
        <v>4162</v>
      </c>
      <c r="F5297" t="s">
        <v>12783</v>
      </c>
      <c r="G5297" s="11"/>
      <c r="H5297" s="11"/>
    </row>
    <row r="5298" spans="1:8" x14ac:dyDescent="0.2">
      <c r="A5298" t="str">
        <f t="shared" si="84"/>
        <v>RTP04Outwood Ward</v>
      </c>
      <c r="B5298" t="s">
        <v>199</v>
      </c>
      <c r="C5298" t="s">
        <v>12765</v>
      </c>
      <c r="D5298" t="s">
        <v>4161</v>
      </c>
      <c r="E5298" t="s">
        <v>4162</v>
      </c>
      <c r="F5298" t="s">
        <v>12784</v>
      </c>
      <c r="G5298" s="11"/>
      <c r="H5298" s="11"/>
    </row>
    <row r="5299" spans="1:8" x14ac:dyDescent="0.2">
      <c r="A5299" t="str">
        <f t="shared" si="84"/>
        <v>RTP04Rusper Ward</v>
      </c>
      <c r="B5299" t="s">
        <v>199</v>
      </c>
      <c r="C5299" t="s">
        <v>12765</v>
      </c>
      <c r="D5299" t="s">
        <v>4161</v>
      </c>
      <c r="E5299" t="s">
        <v>4162</v>
      </c>
      <c r="F5299" t="s">
        <v>12785</v>
      </c>
      <c r="G5299" s="11"/>
      <c r="H5299" s="11"/>
    </row>
    <row r="5300" spans="1:8" x14ac:dyDescent="0.2">
      <c r="A5300" t="str">
        <f t="shared" si="84"/>
        <v>RTP04Surgical Assessment Unit</v>
      </c>
      <c r="B5300" t="s">
        <v>199</v>
      </c>
      <c r="C5300" t="s">
        <v>12765</v>
      </c>
      <c r="D5300" t="s">
        <v>4161</v>
      </c>
      <c r="E5300" t="s">
        <v>4162</v>
      </c>
      <c r="F5300" t="s">
        <v>8775</v>
      </c>
      <c r="G5300" s="11"/>
      <c r="H5300" s="11"/>
    </row>
    <row r="5301" spans="1:8" x14ac:dyDescent="0.2">
      <c r="A5301" t="str">
        <f t="shared" si="84"/>
        <v>RTP04Tandridge Ward</v>
      </c>
      <c r="B5301" t="s">
        <v>199</v>
      </c>
      <c r="C5301" t="s">
        <v>12765</v>
      </c>
      <c r="D5301" t="s">
        <v>4161</v>
      </c>
      <c r="E5301" t="s">
        <v>4162</v>
      </c>
      <c r="F5301" t="s">
        <v>12786</v>
      </c>
      <c r="G5301" s="11"/>
      <c r="H5301" s="11"/>
    </row>
    <row r="5302" spans="1:8" x14ac:dyDescent="0.2">
      <c r="A5302" t="str">
        <f t="shared" si="84"/>
        <v>RTP04Tilgate Annex</v>
      </c>
      <c r="B5302" t="s">
        <v>199</v>
      </c>
      <c r="C5302" t="s">
        <v>12765</v>
      </c>
      <c r="D5302" t="s">
        <v>4161</v>
      </c>
      <c r="E5302" t="s">
        <v>4162</v>
      </c>
      <c r="F5302" t="s">
        <v>12787</v>
      </c>
      <c r="G5302" s="11"/>
      <c r="H5302" s="11"/>
    </row>
    <row r="5303" spans="1:8" x14ac:dyDescent="0.2">
      <c r="A5303" t="str">
        <f t="shared" si="84"/>
        <v>RTP04Tilgate Ward</v>
      </c>
      <c r="B5303" t="s">
        <v>199</v>
      </c>
      <c r="C5303" t="s">
        <v>12765</v>
      </c>
      <c r="D5303" t="s">
        <v>4161</v>
      </c>
      <c r="E5303" t="s">
        <v>4162</v>
      </c>
      <c r="F5303" t="s">
        <v>12788</v>
      </c>
      <c r="G5303" s="11"/>
      <c r="H5303" s="11"/>
    </row>
    <row r="5304" spans="1:8" x14ac:dyDescent="0.2">
      <c r="A5304" t="str">
        <f t="shared" si="84"/>
        <v>RTP04Woodland Ward</v>
      </c>
      <c r="B5304" t="s">
        <v>199</v>
      </c>
      <c r="C5304" t="s">
        <v>12765</v>
      </c>
      <c r="D5304" t="s">
        <v>4161</v>
      </c>
      <c r="E5304" t="s">
        <v>4162</v>
      </c>
      <c r="F5304" t="s">
        <v>12789</v>
      </c>
      <c r="G5304" s="11"/>
      <c r="H5304" s="11"/>
    </row>
    <row r="5305" spans="1:8" x14ac:dyDescent="0.2">
      <c r="A5305" t="str">
        <f t="shared" si="84"/>
        <v>RDR1RArundel Dist Hosp</v>
      </c>
      <c r="B5305" t="s">
        <v>200</v>
      </c>
      <c r="C5305" t="s">
        <v>12790</v>
      </c>
      <c r="D5305" t="s">
        <v>1153</v>
      </c>
      <c r="E5305" t="s">
        <v>1154</v>
      </c>
      <c r="F5305" t="s">
        <v>12791</v>
      </c>
      <c r="G5305" s="11"/>
      <c r="H5305" s="11"/>
    </row>
    <row r="5306" spans="1:8" x14ac:dyDescent="0.2">
      <c r="A5306" t="str">
        <f t="shared" si="84"/>
        <v>RDR2VDon Baines Ward</v>
      </c>
      <c r="B5306" t="s">
        <v>200</v>
      </c>
      <c r="C5306" t="s">
        <v>12790</v>
      </c>
      <c r="D5306" t="s">
        <v>1155</v>
      </c>
      <c r="E5306" t="s">
        <v>1156</v>
      </c>
      <c r="F5306" t="s">
        <v>12792</v>
      </c>
      <c r="G5306" s="11"/>
      <c r="H5306" s="11"/>
    </row>
    <row r="5307" spans="1:8" x14ac:dyDescent="0.2">
      <c r="A5307" t="str">
        <f t="shared" si="84"/>
        <v>RDR2VLeslie Smith Ward</v>
      </c>
      <c r="B5307" t="s">
        <v>200</v>
      </c>
      <c r="C5307" t="s">
        <v>12790</v>
      </c>
      <c r="D5307" t="s">
        <v>1155</v>
      </c>
      <c r="E5307" t="s">
        <v>1156</v>
      </c>
      <c r="F5307" t="s">
        <v>12793</v>
      </c>
      <c r="G5307" s="11"/>
      <c r="H5307" s="11"/>
    </row>
    <row r="5308" spans="1:8" x14ac:dyDescent="0.2">
      <c r="A5308" t="str">
        <f t="shared" si="84"/>
        <v>RDR3ECaravelle Ward</v>
      </c>
      <c r="B5308" t="s">
        <v>200</v>
      </c>
      <c r="C5308" t="s">
        <v>12790</v>
      </c>
      <c r="D5308" t="s">
        <v>1167</v>
      </c>
      <c r="E5308" t="s">
        <v>1168</v>
      </c>
      <c r="F5308" t="s">
        <v>12794</v>
      </c>
      <c r="G5308" s="11"/>
      <c r="H5308" s="11"/>
    </row>
    <row r="5309" spans="1:8" x14ac:dyDescent="0.2">
      <c r="A5309" t="str">
        <f t="shared" si="84"/>
        <v>RDR3EPiper Ward</v>
      </c>
      <c r="B5309" t="s">
        <v>200</v>
      </c>
      <c r="C5309" t="s">
        <v>12790</v>
      </c>
      <c r="D5309" t="s">
        <v>1167</v>
      </c>
      <c r="E5309" t="s">
        <v>1168</v>
      </c>
      <c r="F5309" t="s">
        <v>12795</v>
      </c>
      <c r="G5309" s="11"/>
      <c r="H5309" s="11"/>
    </row>
    <row r="5310" spans="1:8" x14ac:dyDescent="0.2">
      <c r="A5310" t="str">
        <f t="shared" si="84"/>
        <v>RDR3EViking Ward</v>
      </c>
      <c r="B5310" t="s">
        <v>200</v>
      </c>
      <c r="C5310" t="s">
        <v>12790</v>
      </c>
      <c r="D5310" t="s">
        <v>1167</v>
      </c>
      <c r="E5310" t="s">
        <v>1168</v>
      </c>
      <c r="F5310" t="s">
        <v>12796</v>
      </c>
      <c r="G5310" s="11"/>
      <c r="H5310" s="11"/>
    </row>
    <row r="5311" spans="1:8" x14ac:dyDescent="0.2">
      <c r="A5311" t="str">
        <f t="shared" si="84"/>
        <v>RDRCRCrowborough Hospital</v>
      </c>
      <c r="B5311" t="s">
        <v>200</v>
      </c>
      <c r="C5311" t="s">
        <v>12790</v>
      </c>
      <c r="D5311" t="s">
        <v>1169</v>
      </c>
      <c r="E5311" t="s">
        <v>1170</v>
      </c>
      <c r="F5311" t="s">
        <v>12797</v>
      </c>
      <c r="G5311" s="11"/>
      <c r="H5311" s="11"/>
    </row>
    <row r="5312" spans="1:8" x14ac:dyDescent="0.2">
      <c r="A5312" t="str">
        <f t="shared" si="84"/>
        <v>RDRHRHorizon Unit</v>
      </c>
      <c r="B5312" t="s">
        <v>200</v>
      </c>
      <c r="C5312" t="s">
        <v>12790</v>
      </c>
      <c r="D5312" t="s">
        <v>1181</v>
      </c>
      <c r="E5312" t="s">
        <v>1182</v>
      </c>
      <c r="F5312" t="s">
        <v>12798</v>
      </c>
      <c r="G5312" s="11"/>
      <c r="H5312" s="11"/>
    </row>
    <row r="5313" spans="1:8" x14ac:dyDescent="0.2">
      <c r="A5313" t="str">
        <f t="shared" si="84"/>
        <v>RDRLCLewes Vic Hospital</v>
      </c>
      <c r="B5313" t="s">
        <v>200</v>
      </c>
      <c r="C5313" t="s">
        <v>12790</v>
      </c>
      <c r="D5313" t="s">
        <v>1195</v>
      </c>
      <c r="E5313" t="s">
        <v>1196</v>
      </c>
      <c r="F5313" t="s">
        <v>12799</v>
      </c>
      <c r="G5313" s="11"/>
      <c r="H5313" s="11"/>
    </row>
    <row r="5314" spans="1:8" x14ac:dyDescent="0.2">
      <c r="A5314" t="str">
        <f t="shared" si="84"/>
        <v>RDR1HSalvington Lodge</v>
      </c>
      <c r="B5314" t="s">
        <v>200</v>
      </c>
      <c r="C5314" t="s">
        <v>12790</v>
      </c>
      <c r="D5314" t="s">
        <v>1221</v>
      </c>
      <c r="E5314" t="s">
        <v>1222</v>
      </c>
      <c r="F5314" t="s">
        <v>12800</v>
      </c>
      <c r="G5314" s="11"/>
      <c r="H5314" s="11"/>
    </row>
    <row r="5315" spans="1:8" x14ac:dyDescent="0.2">
      <c r="A5315" t="str">
        <f t="shared" si="84"/>
        <v>RDR4CKleinwort Ward</v>
      </c>
      <c r="B5315" t="s">
        <v>200</v>
      </c>
      <c r="C5315" t="s">
        <v>12790</v>
      </c>
      <c r="D5315" t="s">
        <v>1233</v>
      </c>
      <c r="E5315" t="s">
        <v>1234</v>
      </c>
      <c r="F5315" t="s">
        <v>12801</v>
      </c>
      <c r="G5315" s="11" t="s">
        <v>14243</v>
      </c>
      <c r="H5315" s="11">
        <v>43994</v>
      </c>
    </row>
    <row r="5316" spans="1:8" x14ac:dyDescent="0.2">
      <c r="A5316" t="str">
        <f t="shared" si="84"/>
        <v>RDRHAUckfield Hospital</v>
      </c>
      <c r="B5316" t="s">
        <v>200</v>
      </c>
      <c r="C5316" t="s">
        <v>12790</v>
      </c>
      <c r="D5316" t="s">
        <v>1243</v>
      </c>
      <c r="E5316" t="s">
        <v>1244</v>
      </c>
      <c r="F5316" t="s">
        <v>12802</v>
      </c>
      <c r="G5316" s="11"/>
      <c r="H5316" s="11"/>
    </row>
    <row r="5317" spans="1:8" x14ac:dyDescent="0.2">
      <c r="A5317" t="str">
        <f t="shared" si="84"/>
        <v>RDR1LZachary Merton Ward</v>
      </c>
      <c r="B5317" t="s">
        <v>200</v>
      </c>
      <c r="C5317" t="s">
        <v>12790</v>
      </c>
      <c r="D5317" t="s">
        <v>1247</v>
      </c>
      <c r="E5317" t="s">
        <v>1248</v>
      </c>
      <c r="F5317" t="s">
        <v>12803</v>
      </c>
      <c r="G5317" s="11"/>
      <c r="H5317" s="11"/>
    </row>
    <row r="5318" spans="1:8" x14ac:dyDescent="0.2">
      <c r="A5318" t="str">
        <f t="shared" si="84"/>
        <v>RX2F3Amberstone</v>
      </c>
      <c r="B5318" t="s">
        <v>201</v>
      </c>
      <c r="C5318" t="s">
        <v>12804</v>
      </c>
      <c r="D5318" t="s">
        <v>5712</v>
      </c>
      <c r="E5318" t="s">
        <v>5713</v>
      </c>
      <c r="F5318" t="s">
        <v>12805</v>
      </c>
      <c r="G5318" s="11" t="s">
        <v>14243</v>
      </c>
      <c r="H5318" s="11">
        <v>43994</v>
      </c>
    </row>
    <row r="5319" spans="1:8" x14ac:dyDescent="0.2">
      <c r="A5319" t="str">
        <f t="shared" si="84"/>
        <v>RX2L8Beechwood</v>
      </c>
      <c r="B5319" t="s">
        <v>201</v>
      </c>
      <c r="C5319" t="s">
        <v>12804</v>
      </c>
      <c r="D5319" t="s">
        <v>5722</v>
      </c>
      <c r="E5319" t="s">
        <v>5723</v>
      </c>
      <c r="F5319" t="s">
        <v>9294</v>
      </c>
      <c r="G5319" s="11"/>
      <c r="H5319" s="11"/>
    </row>
    <row r="5320" spans="1:8" x14ac:dyDescent="0.2">
      <c r="A5320" t="str">
        <f t="shared" si="84"/>
        <v>RX2X4Chalkhill</v>
      </c>
      <c r="B5320" t="s">
        <v>201</v>
      </c>
      <c r="C5320" t="s">
        <v>12804</v>
      </c>
      <c r="D5320" t="s">
        <v>5738</v>
      </c>
      <c r="E5320" t="s">
        <v>5739</v>
      </c>
      <c r="F5320" t="s">
        <v>12806</v>
      </c>
      <c r="G5320" s="11" t="s">
        <v>14243</v>
      </c>
      <c r="H5320" s="11">
        <v>43994</v>
      </c>
    </row>
    <row r="5321" spans="1:8" x14ac:dyDescent="0.2">
      <c r="A5321" t="str">
        <f t="shared" si="84"/>
        <v>RX27DFir Ward</v>
      </c>
      <c r="B5321" t="s">
        <v>201</v>
      </c>
      <c r="C5321" t="s">
        <v>12804</v>
      </c>
      <c r="D5321" t="s">
        <v>5747</v>
      </c>
      <c r="E5321" t="s">
        <v>5748</v>
      </c>
      <c r="F5321" t="s">
        <v>12807</v>
      </c>
      <c r="G5321" s="11"/>
      <c r="H5321" s="11"/>
    </row>
    <row r="5322" spans="1:8" x14ac:dyDescent="0.2">
      <c r="A5322" t="str">
        <f t="shared" si="84"/>
        <v>RX27DHazel Ward</v>
      </c>
      <c r="B5322" t="s">
        <v>201</v>
      </c>
      <c r="C5322" t="s">
        <v>12804</v>
      </c>
      <c r="D5322" t="s">
        <v>5747</v>
      </c>
      <c r="E5322" t="s">
        <v>5748</v>
      </c>
      <c r="F5322" t="s">
        <v>9078</v>
      </c>
      <c r="G5322" s="11"/>
      <c r="H5322" s="11"/>
    </row>
    <row r="5323" spans="1:8" x14ac:dyDescent="0.2">
      <c r="A5323" t="str">
        <f t="shared" si="84"/>
        <v>RX27DPine Ward</v>
      </c>
      <c r="B5323" t="s">
        <v>201</v>
      </c>
      <c r="C5323" t="s">
        <v>12804</v>
      </c>
      <c r="D5323" t="s">
        <v>5747</v>
      </c>
      <c r="E5323" t="s">
        <v>5748</v>
      </c>
      <c r="F5323" t="s">
        <v>9073</v>
      </c>
      <c r="G5323" s="11"/>
      <c r="H5323" s="11"/>
    </row>
    <row r="5324" spans="1:8" x14ac:dyDescent="0.2">
      <c r="A5324" t="str">
        <f t="shared" si="84"/>
        <v>RX2M1St Raphael Ward</v>
      </c>
      <c r="B5324" t="s">
        <v>201</v>
      </c>
      <c r="C5324" t="s">
        <v>12804</v>
      </c>
      <c r="D5324" t="s">
        <v>5757</v>
      </c>
      <c r="E5324" t="s">
        <v>5758</v>
      </c>
      <c r="F5324" t="s">
        <v>9736</v>
      </c>
      <c r="G5324" s="11"/>
      <c r="H5324" s="11"/>
    </row>
    <row r="5325" spans="1:8" x14ac:dyDescent="0.2">
      <c r="A5325" t="str">
        <f t="shared" si="84"/>
        <v>RX2M1Woodlands Abbey</v>
      </c>
      <c r="B5325" t="s">
        <v>201</v>
      </c>
      <c r="C5325" t="s">
        <v>12804</v>
      </c>
      <c r="D5325" t="s">
        <v>5757</v>
      </c>
      <c r="E5325" t="s">
        <v>5758</v>
      </c>
      <c r="F5325" t="s">
        <v>9739</v>
      </c>
      <c r="G5325" s="11"/>
      <c r="H5325" s="12"/>
    </row>
    <row r="5326" spans="1:8" x14ac:dyDescent="0.2">
      <c r="A5326" t="str">
        <f t="shared" si="84"/>
        <v>RX2M1Woodlands Castle</v>
      </c>
      <c r="B5326" t="s">
        <v>201</v>
      </c>
      <c r="C5326" t="s">
        <v>12804</v>
      </c>
      <c r="D5326" t="s">
        <v>5757</v>
      </c>
      <c r="E5326" t="s">
        <v>5758</v>
      </c>
      <c r="F5326" t="s">
        <v>9740</v>
      </c>
      <c r="G5326" s="11"/>
      <c r="H5326" s="11"/>
    </row>
    <row r="5327" spans="1:8" x14ac:dyDescent="0.2">
      <c r="A5327" t="str">
        <f t="shared" si="84"/>
        <v>RX2E7Amberley Ward</v>
      </c>
      <c r="B5327" t="s">
        <v>201</v>
      </c>
      <c r="C5327" t="s">
        <v>12804</v>
      </c>
      <c r="D5327" t="s">
        <v>5776</v>
      </c>
      <c r="E5327" t="s">
        <v>2796</v>
      </c>
      <c r="F5327" t="s">
        <v>12808</v>
      </c>
      <c r="G5327" s="11"/>
      <c r="H5327" s="11"/>
    </row>
    <row r="5328" spans="1:8" x14ac:dyDescent="0.2">
      <c r="A5328" t="str">
        <f t="shared" si="84"/>
        <v>RX2E7Bodiam</v>
      </c>
      <c r="B5328" t="s">
        <v>201</v>
      </c>
      <c r="C5328" t="s">
        <v>12804</v>
      </c>
      <c r="D5328" t="s">
        <v>5776</v>
      </c>
      <c r="E5328" t="s">
        <v>2796</v>
      </c>
      <c r="F5328" t="s">
        <v>12809</v>
      </c>
      <c r="G5328" s="11"/>
      <c r="H5328" s="11"/>
    </row>
    <row r="5329" spans="1:8" x14ac:dyDescent="0.2">
      <c r="A5329" t="str">
        <f t="shared" si="84"/>
        <v>RX2E7Heathfield Ward</v>
      </c>
      <c r="B5329" t="s">
        <v>201</v>
      </c>
      <c r="C5329" t="s">
        <v>12804</v>
      </c>
      <c r="D5329" t="s">
        <v>5776</v>
      </c>
      <c r="E5329" t="s">
        <v>2796</v>
      </c>
      <c r="F5329" t="s">
        <v>12810</v>
      </c>
      <c r="G5329" s="11"/>
      <c r="H5329" s="11"/>
    </row>
    <row r="5330" spans="1:8" x14ac:dyDescent="0.2">
      <c r="A5330" t="str">
        <f t="shared" si="84"/>
        <v>RX2EMRosemary Ward</v>
      </c>
      <c r="B5330" t="s">
        <v>201</v>
      </c>
      <c r="C5330" t="s">
        <v>12804</v>
      </c>
      <c r="D5330" t="s">
        <v>14575</v>
      </c>
      <c r="E5330" t="s">
        <v>14574</v>
      </c>
      <c r="F5330" t="s">
        <v>13819</v>
      </c>
      <c r="G5330" s="11"/>
      <c r="H5330" s="11"/>
    </row>
    <row r="5331" spans="1:8" x14ac:dyDescent="0.2">
      <c r="A5331" t="str">
        <f t="shared" si="84"/>
        <v>RX2EMSage Ward</v>
      </c>
      <c r="B5331" t="s">
        <v>201</v>
      </c>
      <c r="C5331" t="s">
        <v>12804</v>
      </c>
      <c r="D5331" t="s">
        <v>14575</v>
      </c>
      <c r="E5331" t="s">
        <v>14574</v>
      </c>
      <c r="F5331" t="s">
        <v>14576</v>
      </c>
      <c r="G5331" s="11"/>
      <c r="H5331" s="11"/>
    </row>
    <row r="5332" spans="1:8" x14ac:dyDescent="0.2">
      <c r="A5332" t="str">
        <f t="shared" si="84"/>
        <v>RX2EMThyme Ward</v>
      </c>
      <c r="B5332" t="s">
        <v>201</v>
      </c>
      <c r="C5332" t="s">
        <v>12804</v>
      </c>
      <c r="D5332" t="s">
        <v>14575</v>
      </c>
      <c r="E5332" t="s">
        <v>14574</v>
      </c>
      <c r="F5332" t="s">
        <v>14626</v>
      </c>
      <c r="G5332" s="11"/>
      <c r="H5332" s="11"/>
    </row>
    <row r="5333" spans="1:8" x14ac:dyDescent="0.2">
      <c r="A5333" t="str">
        <f t="shared" si="84"/>
        <v>RX2E9Ash Ward</v>
      </c>
      <c r="B5333" t="s">
        <v>201</v>
      </c>
      <c r="C5333" t="s">
        <v>12804</v>
      </c>
      <c r="D5333" t="s">
        <v>14582</v>
      </c>
      <c r="E5333" t="s">
        <v>14581</v>
      </c>
      <c r="F5333" t="s">
        <v>10863</v>
      </c>
      <c r="G5333" s="11"/>
      <c r="H5333" s="11"/>
    </row>
    <row r="5334" spans="1:8" x14ac:dyDescent="0.2">
      <c r="A5334" t="str">
        <f t="shared" si="84"/>
        <v>RX2E9Blossom Ward</v>
      </c>
      <c r="B5334" t="s">
        <v>201</v>
      </c>
      <c r="C5334" t="s">
        <v>12804</v>
      </c>
      <c r="D5334" t="s">
        <v>14582</v>
      </c>
      <c r="E5334" t="s">
        <v>14581</v>
      </c>
      <c r="F5334" t="s">
        <v>14583</v>
      </c>
      <c r="G5334" s="11"/>
      <c r="H5334" s="11"/>
    </row>
    <row r="5335" spans="1:8" x14ac:dyDescent="0.2">
      <c r="A5335" t="str">
        <f t="shared" si="84"/>
        <v>RX2E9Elm Ward</v>
      </c>
      <c r="B5335" t="s">
        <v>201</v>
      </c>
      <c r="C5335" t="s">
        <v>12804</v>
      </c>
      <c r="D5335" t="s">
        <v>14582</v>
      </c>
      <c r="E5335" t="s">
        <v>14581</v>
      </c>
      <c r="F5335" t="s">
        <v>10039</v>
      </c>
      <c r="G5335" s="11"/>
      <c r="H5335" s="11"/>
    </row>
    <row r="5336" spans="1:8" x14ac:dyDescent="0.2">
      <c r="A5336" t="str">
        <f t="shared" si="84"/>
        <v>RX2E9Oak Ward</v>
      </c>
      <c r="B5336" t="s">
        <v>201</v>
      </c>
      <c r="C5336" t="s">
        <v>12804</v>
      </c>
      <c r="D5336" t="s">
        <v>14582</v>
      </c>
      <c r="E5336" t="s">
        <v>14581</v>
      </c>
      <c r="F5336" t="s">
        <v>10069</v>
      </c>
      <c r="G5336" s="11"/>
      <c r="H5336" s="11"/>
    </row>
    <row r="5337" spans="1:8" x14ac:dyDescent="0.2">
      <c r="A5337" t="str">
        <f t="shared" si="84"/>
        <v>RX2C8Crawley Road</v>
      </c>
      <c r="B5337" t="s">
        <v>201</v>
      </c>
      <c r="C5337" t="s">
        <v>12804</v>
      </c>
      <c r="D5337" t="s">
        <v>5822</v>
      </c>
      <c r="E5337" t="s">
        <v>1184</v>
      </c>
      <c r="F5337" t="s">
        <v>12812</v>
      </c>
      <c r="G5337" s="11"/>
      <c r="H5337" s="11"/>
    </row>
    <row r="5338" spans="1:8" x14ac:dyDescent="0.2">
      <c r="A5338" t="str">
        <f t="shared" si="84"/>
        <v>RX2P0Amber Ward</v>
      </c>
      <c r="B5338" t="s">
        <v>201</v>
      </c>
      <c r="C5338" t="s">
        <v>12804</v>
      </c>
      <c r="D5338" t="s">
        <v>5831</v>
      </c>
      <c r="E5338" t="s">
        <v>5832</v>
      </c>
      <c r="F5338" t="s">
        <v>9049</v>
      </c>
      <c r="G5338" s="11"/>
      <c r="H5338" s="11"/>
    </row>
    <row r="5339" spans="1:8" x14ac:dyDescent="0.2">
      <c r="A5339" t="str">
        <f t="shared" si="84"/>
        <v>RX2P0Coral Ward</v>
      </c>
      <c r="B5339" t="s">
        <v>201</v>
      </c>
      <c r="C5339" t="s">
        <v>12804</v>
      </c>
      <c r="D5339" t="s">
        <v>5831</v>
      </c>
      <c r="E5339" t="s">
        <v>5832</v>
      </c>
      <c r="F5339" t="s">
        <v>9050</v>
      </c>
      <c r="G5339" s="11"/>
      <c r="H5339" s="11"/>
    </row>
    <row r="5340" spans="1:8" x14ac:dyDescent="0.2">
      <c r="A5340" t="str">
        <f t="shared" si="84"/>
        <v>RX2P0Jade Ward</v>
      </c>
      <c r="B5340" t="s">
        <v>201</v>
      </c>
      <c r="C5340" t="s">
        <v>12804</v>
      </c>
      <c r="D5340" t="s">
        <v>5831</v>
      </c>
      <c r="E5340" t="s">
        <v>5832</v>
      </c>
      <c r="F5340" t="s">
        <v>9053</v>
      </c>
      <c r="G5340" s="11"/>
      <c r="H5340" s="11"/>
    </row>
    <row r="5341" spans="1:8" x14ac:dyDescent="0.2">
      <c r="A5341" t="str">
        <f t="shared" si="84"/>
        <v>RX2P0Opal Ward</v>
      </c>
      <c r="B5341" t="s">
        <v>201</v>
      </c>
      <c r="C5341" t="s">
        <v>12804</v>
      </c>
      <c r="D5341" t="s">
        <v>5831</v>
      </c>
      <c r="E5341" t="s">
        <v>5832</v>
      </c>
      <c r="F5341" t="s">
        <v>9055</v>
      </c>
      <c r="G5341" s="11"/>
      <c r="H5341" s="11"/>
    </row>
    <row r="5342" spans="1:8" x14ac:dyDescent="0.2">
      <c r="A5342" t="str">
        <f t="shared" si="84"/>
        <v>RX277Larch Ward</v>
      </c>
      <c r="B5342" t="s">
        <v>201</v>
      </c>
      <c r="C5342" t="s">
        <v>12804</v>
      </c>
      <c r="D5342" t="s">
        <v>5849</v>
      </c>
      <c r="E5342" t="s">
        <v>5850</v>
      </c>
      <c r="F5342" t="s">
        <v>10870</v>
      </c>
      <c r="G5342" s="11"/>
      <c r="H5342" s="11"/>
    </row>
    <row r="5343" spans="1:8" x14ac:dyDescent="0.2">
      <c r="A5343" t="str">
        <f t="shared" si="84"/>
        <v>RX277Maple Ward</v>
      </c>
      <c r="B5343" t="s">
        <v>201</v>
      </c>
      <c r="C5343" t="s">
        <v>12804</v>
      </c>
      <c r="D5343" t="s">
        <v>5849</v>
      </c>
      <c r="E5343" t="s">
        <v>5850</v>
      </c>
      <c r="F5343" t="s">
        <v>10872</v>
      </c>
      <c r="G5343" s="11" t="s">
        <v>14276</v>
      </c>
      <c r="H5343" s="11">
        <v>44039</v>
      </c>
    </row>
    <row r="5344" spans="1:8" x14ac:dyDescent="0.2">
      <c r="A5344" t="str">
        <f t="shared" si="84"/>
        <v>RX277Rowan Ward</v>
      </c>
      <c r="B5344" t="s">
        <v>201</v>
      </c>
      <c r="C5344" t="s">
        <v>12804</v>
      </c>
      <c r="D5344" t="s">
        <v>5849</v>
      </c>
      <c r="E5344" t="s">
        <v>5850</v>
      </c>
      <c r="F5344" t="s">
        <v>8667</v>
      </c>
      <c r="G5344" s="11" t="s">
        <v>14276</v>
      </c>
      <c r="H5344" s="11">
        <v>44039</v>
      </c>
    </row>
    <row r="5345" spans="1:8" x14ac:dyDescent="0.2">
      <c r="A5345" t="str">
        <f t="shared" si="84"/>
        <v>RX277Selden Centre</v>
      </c>
      <c r="B5345" t="s">
        <v>201</v>
      </c>
      <c r="C5345" t="s">
        <v>12804</v>
      </c>
      <c r="D5345" t="s">
        <v>5849</v>
      </c>
      <c r="E5345" t="s">
        <v>5850</v>
      </c>
      <c r="F5345" t="s">
        <v>12813</v>
      </c>
      <c r="G5345" s="11"/>
      <c r="H5345" s="11"/>
    </row>
    <row r="5346" spans="1:8" x14ac:dyDescent="0.2">
      <c r="A5346" t="str">
        <f t="shared" si="84"/>
        <v>RX277Shepherd House</v>
      </c>
      <c r="B5346" t="s">
        <v>201</v>
      </c>
      <c r="C5346" t="s">
        <v>12804</v>
      </c>
      <c r="D5346" t="s">
        <v>5849</v>
      </c>
      <c r="E5346" t="s">
        <v>5850</v>
      </c>
      <c r="F5346" t="s">
        <v>12814</v>
      </c>
      <c r="G5346" s="11"/>
      <c r="H5346" s="11"/>
    </row>
    <row r="5347" spans="1:8" x14ac:dyDescent="0.2">
      <c r="A5347" t="str">
        <f t="shared" si="84"/>
        <v>RX213Brunswick Ward</v>
      </c>
      <c r="B5347" t="s">
        <v>201</v>
      </c>
      <c r="C5347" t="s">
        <v>12804</v>
      </c>
      <c r="D5347" t="s">
        <v>5858</v>
      </c>
      <c r="E5347" t="s">
        <v>1202</v>
      </c>
      <c r="F5347" t="s">
        <v>12815</v>
      </c>
      <c r="G5347" s="11"/>
      <c r="H5347" s="11"/>
    </row>
    <row r="5348" spans="1:8" x14ac:dyDescent="0.2">
      <c r="A5348" t="str">
        <f t="shared" si="84"/>
        <v>RX213Caburn Ward</v>
      </c>
      <c r="B5348" t="s">
        <v>201</v>
      </c>
      <c r="C5348" t="s">
        <v>12804</v>
      </c>
      <c r="D5348" t="s">
        <v>5858</v>
      </c>
      <c r="E5348" t="s">
        <v>1202</v>
      </c>
      <c r="F5348" t="s">
        <v>12816</v>
      </c>
      <c r="G5348" s="11"/>
      <c r="H5348" s="11"/>
    </row>
    <row r="5349" spans="1:8" x14ac:dyDescent="0.2">
      <c r="A5349" t="str">
        <f t="shared" si="84"/>
        <v>RX213Meridian Ward</v>
      </c>
      <c r="B5349" t="s">
        <v>201</v>
      </c>
      <c r="C5349" t="s">
        <v>12804</v>
      </c>
      <c r="D5349" t="s">
        <v>5858</v>
      </c>
      <c r="E5349" t="s">
        <v>1202</v>
      </c>
      <c r="F5349" t="s">
        <v>12817</v>
      </c>
      <c r="G5349" s="11"/>
      <c r="H5349" s="11"/>
    </row>
    <row r="5350" spans="1:8" x14ac:dyDescent="0.2">
      <c r="A5350" t="str">
        <f t="shared" si="84"/>
        <v>RX213Pavillion Ward</v>
      </c>
      <c r="B5350" t="s">
        <v>201</v>
      </c>
      <c r="C5350" t="s">
        <v>12804</v>
      </c>
      <c r="D5350" t="s">
        <v>5858</v>
      </c>
      <c r="E5350" t="s">
        <v>1202</v>
      </c>
      <c r="F5350" t="s">
        <v>12818</v>
      </c>
      <c r="G5350" s="11"/>
      <c r="H5350" s="11"/>
    </row>
    <row r="5351" spans="1:8" x14ac:dyDescent="0.2">
      <c r="A5351" t="str">
        <f t="shared" si="84"/>
        <v>RX213Regency Ward</v>
      </c>
      <c r="B5351" t="s">
        <v>201</v>
      </c>
      <c r="C5351" t="s">
        <v>12804</v>
      </c>
      <c r="D5351" t="s">
        <v>5858</v>
      </c>
      <c r="E5351" t="s">
        <v>1202</v>
      </c>
      <c r="F5351" t="s">
        <v>12819</v>
      </c>
      <c r="G5351" s="11"/>
      <c r="H5351" s="11"/>
    </row>
    <row r="5352" spans="1:8" x14ac:dyDescent="0.2">
      <c r="A5352" t="str">
        <f t="shared" si="84"/>
        <v>RX26NOaklands Ward</v>
      </c>
      <c r="B5352" t="s">
        <v>201</v>
      </c>
      <c r="C5352" t="s">
        <v>12804</v>
      </c>
      <c r="D5352" t="s">
        <v>5882</v>
      </c>
      <c r="E5352" t="s">
        <v>5883</v>
      </c>
      <c r="F5352" t="s">
        <v>12820</v>
      </c>
      <c r="G5352" s="11"/>
      <c r="H5352" s="11"/>
    </row>
    <row r="5353" spans="1:8" x14ac:dyDescent="0.2">
      <c r="A5353" t="str">
        <f t="shared" si="84"/>
        <v>RX2F9Rutland Gardens</v>
      </c>
      <c r="B5353" t="s">
        <v>201</v>
      </c>
      <c r="C5353" t="s">
        <v>12804</v>
      </c>
      <c r="D5353" t="s">
        <v>14586</v>
      </c>
      <c r="E5353" t="s">
        <v>14584</v>
      </c>
      <c r="F5353" t="s">
        <v>14587</v>
      </c>
      <c r="G5353" s="11"/>
      <c r="H5353" s="11"/>
    </row>
    <row r="5354" spans="1:8" x14ac:dyDescent="0.2">
      <c r="A5354" t="str">
        <f t="shared" si="84"/>
        <v>RX240Connolly House</v>
      </c>
      <c r="B5354" t="s">
        <v>201</v>
      </c>
      <c r="C5354" t="s">
        <v>12804</v>
      </c>
      <c r="D5354" t="s">
        <v>5954</v>
      </c>
      <c r="E5354" t="s">
        <v>5955</v>
      </c>
      <c r="F5354" t="s">
        <v>12821</v>
      </c>
      <c r="G5354" s="11"/>
      <c r="H5354" s="11"/>
    </row>
    <row r="5355" spans="1:8" x14ac:dyDescent="0.2">
      <c r="A5355" t="str">
        <f t="shared" si="84"/>
        <v>RX240Grove Ward</v>
      </c>
      <c r="B5355" t="s">
        <v>201</v>
      </c>
      <c r="C5355" t="s">
        <v>12804</v>
      </c>
      <c r="D5355" t="s">
        <v>5954</v>
      </c>
      <c r="E5355" t="s">
        <v>5955</v>
      </c>
      <c r="F5355" t="s">
        <v>12822</v>
      </c>
      <c r="G5355" s="11"/>
      <c r="H5355" s="11"/>
    </row>
    <row r="5356" spans="1:8" x14ac:dyDescent="0.2">
      <c r="A5356" t="str">
        <f t="shared" si="84"/>
        <v>RX240Orchard Ward</v>
      </c>
      <c r="B5356" t="s">
        <v>201</v>
      </c>
      <c r="C5356" t="s">
        <v>12804</v>
      </c>
      <c r="D5356" t="s">
        <v>5954</v>
      </c>
      <c r="E5356" t="s">
        <v>5955</v>
      </c>
      <c r="F5356" t="s">
        <v>12823</v>
      </c>
      <c r="G5356" s="11"/>
      <c r="H5356" s="11"/>
    </row>
    <row r="5357" spans="1:8" x14ac:dyDescent="0.2">
      <c r="A5357" t="str">
        <f t="shared" si="84"/>
        <v>RMP01Acute Cardiology Unit</v>
      </c>
      <c r="B5357" t="s">
        <v>202</v>
      </c>
      <c r="C5357" t="s">
        <v>12824</v>
      </c>
      <c r="D5357" t="s">
        <v>2381</v>
      </c>
      <c r="E5357" t="s">
        <v>2382</v>
      </c>
      <c r="F5357" t="s">
        <v>11467</v>
      </c>
      <c r="G5357" s="11"/>
      <c r="H5357" s="11"/>
    </row>
    <row r="5358" spans="1:8" x14ac:dyDescent="0.2">
      <c r="A5358" t="str">
        <f t="shared" si="84"/>
        <v>RMP01Acute Medical Unit</v>
      </c>
      <c r="B5358" t="s">
        <v>202</v>
      </c>
      <c r="C5358" t="s">
        <v>12824</v>
      </c>
      <c r="D5358" t="s">
        <v>2381</v>
      </c>
      <c r="E5358" t="s">
        <v>2382</v>
      </c>
      <c r="F5358" t="s">
        <v>9304</v>
      </c>
      <c r="G5358" s="11"/>
      <c r="H5358" s="11"/>
    </row>
    <row r="5359" spans="1:8" x14ac:dyDescent="0.2">
      <c r="A5359" t="str">
        <f t="shared" si="84"/>
        <v>RMP01Childrens Unit</v>
      </c>
      <c r="B5359" t="s">
        <v>202</v>
      </c>
      <c r="C5359" t="s">
        <v>12824</v>
      </c>
      <c r="D5359" t="s">
        <v>2381</v>
      </c>
      <c r="E5359" t="s">
        <v>2382</v>
      </c>
      <c r="F5359" t="s">
        <v>9597</v>
      </c>
      <c r="G5359" s="11"/>
      <c r="H5359" s="11"/>
    </row>
    <row r="5360" spans="1:8" x14ac:dyDescent="0.2">
      <c r="A5360" t="str">
        <f t="shared" ref="A5360:A5423" si="85">CONCATENATE(D5360,F5360)</f>
        <v>RMP01Critical Care Unit</v>
      </c>
      <c r="B5360" t="s">
        <v>202</v>
      </c>
      <c r="C5360" t="s">
        <v>12824</v>
      </c>
      <c r="D5360" t="s">
        <v>2381</v>
      </c>
      <c r="E5360" t="s">
        <v>2382</v>
      </c>
      <c r="F5360" t="s">
        <v>9443</v>
      </c>
      <c r="G5360" s="11"/>
      <c r="H5360" s="11"/>
    </row>
    <row r="5361" spans="1:8" x14ac:dyDescent="0.2">
      <c r="A5361" t="str">
        <f t="shared" si="85"/>
        <v>RMP01Day Surgery Endoscopy Unit</v>
      </c>
      <c r="B5361" t="s">
        <v>202</v>
      </c>
      <c r="C5361" t="s">
        <v>12824</v>
      </c>
      <c r="D5361" t="s">
        <v>2381</v>
      </c>
      <c r="E5361" t="s">
        <v>2382</v>
      </c>
      <c r="F5361" t="s">
        <v>14274</v>
      </c>
      <c r="G5361" s="11"/>
      <c r="H5361" s="11"/>
    </row>
    <row r="5362" spans="1:8" x14ac:dyDescent="0.2">
      <c r="A5362" t="str">
        <f t="shared" si="85"/>
        <v>RMP01Emergency Orthopaedic Unit</v>
      </c>
      <c r="B5362" t="s">
        <v>202</v>
      </c>
      <c r="C5362" t="s">
        <v>12824</v>
      </c>
      <c r="D5362" t="s">
        <v>2381</v>
      </c>
      <c r="E5362" t="s">
        <v>2382</v>
      </c>
      <c r="F5362" t="s">
        <v>12825</v>
      </c>
      <c r="G5362" s="11"/>
      <c r="H5362" s="11"/>
    </row>
    <row r="5363" spans="1:8" x14ac:dyDescent="0.2">
      <c r="A5363" t="str">
        <f t="shared" si="85"/>
        <v>RMP01Heart Care Unit</v>
      </c>
      <c r="B5363" t="s">
        <v>202</v>
      </c>
      <c r="C5363" t="s">
        <v>12824</v>
      </c>
      <c r="D5363" t="s">
        <v>2381</v>
      </c>
      <c r="E5363" t="s">
        <v>2382</v>
      </c>
      <c r="F5363" t="s">
        <v>12826</v>
      </c>
      <c r="G5363" s="11"/>
      <c r="H5363" s="11"/>
    </row>
    <row r="5364" spans="1:8" x14ac:dyDescent="0.2">
      <c r="A5364" t="str">
        <f t="shared" si="85"/>
        <v>RMP01Integrated Assessment Unit</v>
      </c>
      <c r="B5364" t="s">
        <v>202</v>
      </c>
      <c r="C5364" t="s">
        <v>12824</v>
      </c>
      <c r="D5364" t="s">
        <v>2381</v>
      </c>
      <c r="E5364" t="s">
        <v>2382</v>
      </c>
      <c r="F5364" t="s">
        <v>14275</v>
      </c>
      <c r="G5364" s="11"/>
      <c r="H5364" s="11"/>
    </row>
    <row r="5365" spans="1:8" x14ac:dyDescent="0.2">
      <c r="A5365" t="str">
        <f t="shared" si="85"/>
        <v>RMP01Integrated Surgical Gynaecology Unit</v>
      </c>
      <c r="B5365" t="s">
        <v>202</v>
      </c>
      <c r="C5365" t="s">
        <v>12824</v>
      </c>
      <c r="D5365" t="s">
        <v>2381</v>
      </c>
      <c r="E5365" t="s">
        <v>2382</v>
      </c>
      <c r="F5365" t="s">
        <v>12827</v>
      </c>
      <c r="G5365" s="11"/>
      <c r="H5365" s="11"/>
    </row>
    <row r="5366" spans="1:8" x14ac:dyDescent="0.2">
      <c r="A5366" t="str">
        <f t="shared" si="85"/>
        <v>RMP01Maternity Unit</v>
      </c>
      <c r="B5366" t="s">
        <v>202</v>
      </c>
      <c r="C5366" t="s">
        <v>12824</v>
      </c>
      <c r="D5366" t="s">
        <v>2381</v>
      </c>
      <c r="E5366" t="s">
        <v>2382</v>
      </c>
      <c r="F5366" t="s">
        <v>9901</v>
      </c>
      <c r="G5366" s="11"/>
      <c r="H5366" s="11"/>
    </row>
    <row r="5367" spans="1:8" x14ac:dyDescent="0.2">
      <c r="A5367" t="str">
        <f t="shared" si="85"/>
        <v>RMP01Neonatal Intensive Care Unit</v>
      </c>
      <c r="B5367" t="s">
        <v>202</v>
      </c>
      <c r="C5367" t="s">
        <v>12824</v>
      </c>
      <c r="D5367" t="s">
        <v>2381</v>
      </c>
      <c r="E5367" t="s">
        <v>2382</v>
      </c>
      <c r="F5367" t="s">
        <v>9603</v>
      </c>
      <c r="G5367" s="11" t="s">
        <v>8593</v>
      </c>
      <c r="H5367" s="11">
        <v>43735</v>
      </c>
    </row>
    <row r="5368" spans="1:8" x14ac:dyDescent="0.2">
      <c r="A5368" t="str">
        <f t="shared" si="85"/>
        <v>RMP01Planned Orthopaedic Unit</v>
      </c>
      <c r="B5368" t="s">
        <v>202</v>
      </c>
      <c r="C5368" t="s">
        <v>12824</v>
      </c>
      <c r="D5368" t="s">
        <v>2381</v>
      </c>
      <c r="E5368" t="s">
        <v>2382</v>
      </c>
      <c r="F5368" t="s">
        <v>12828</v>
      </c>
      <c r="G5368" s="11"/>
      <c r="H5368" s="11"/>
    </row>
    <row r="5369" spans="1:8" x14ac:dyDescent="0.2">
      <c r="A5369" t="str">
        <f t="shared" si="85"/>
        <v>RMP01Stamford Unit 1st Floor</v>
      </c>
      <c r="B5369" t="s">
        <v>202</v>
      </c>
      <c r="C5369" t="s">
        <v>12824</v>
      </c>
      <c r="D5369" t="s">
        <v>2381</v>
      </c>
      <c r="E5369" t="s">
        <v>2382</v>
      </c>
      <c r="F5369" t="s">
        <v>12829</v>
      </c>
      <c r="G5369" s="11"/>
      <c r="H5369" s="11"/>
    </row>
    <row r="5370" spans="1:8" x14ac:dyDescent="0.2">
      <c r="A5370" t="str">
        <f t="shared" si="85"/>
        <v>RMP01Stamford Unit 2nd Floor</v>
      </c>
      <c r="B5370" t="s">
        <v>202</v>
      </c>
      <c r="C5370" t="s">
        <v>12824</v>
      </c>
      <c r="D5370" t="s">
        <v>2381</v>
      </c>
      <c r="E5370" t="s">
        <v>2382</v>
      </c>
      <c r="F5370" t="s">
        <v>12830</v>
      </c>
      <c r="G5370" s="11"/>
      <c r="H5370" s="11"/>
    </row>
    <row r="5371" spans="1:8" x14ac:dyDescent="0.2">
      <c r="A5371" t="str">
        <f t="shared" si="85"/>
        <v>RMP01Stamford Unit Ground Floor</v>
      </c>
      <c r="B5371" t="s">
        <v>202</v>
      </c>
      <c r="C5371" t="s">
        <v>12824</v>
      </c>
      <c r="D5371" t="s">
        <v>2381</v>
      </c>
      <c r="E5371" t="s">
        <v>2382</v>
      </c>
      <c r="F5371" t="s">
        <v>12831</v>
      </c>
      <c r="G5371" s="11"/>
      <c r="H5371" s="11"/>
    </row>
    <row r="5372" spans="1:8" x14ac:dyDescent="0.2">
      <c r="A5372" t="str">
        <f t="shared" si="85"/>
        <v>RMP01Ward 27 Maternity</v>
      </c>
      <c r="B5372" t="s">
        <v>202</v>
      </c>
      <c r="C5372" t="s">
        <v>12824</v>
      </c>
      <c r="D5372" t="s">
        <v>2381</v>
      </c>
      <c r="E5372" t="s">
        <v>2382</v>
      </c>
      <c r="F5372" t="s">
        <v>12832</v>
      </c>
      <c r="G5372" s="11"/>
      <c r="H5372" s="11"/>
    </row>
    <row r="5373" spans="1:8" x14ac:dyDescent="0.2">
      <c r="A5373" t="str">
        <f t="shared" si="85"/>
        <v>RMP01Ward 31 Adult Medicine</v>
      </c>
      <c r="B5373" t="s">
        <v>202</v>
      </c>
      <c r="C5373" t="s">
        <v>12824</v>
      </c>
      <c r="D5373" t="s">
        <v>2381</v>
      </c>
      <c r="E5373" t="s">
        <v>2382</v>
      </c>
      <c r="F5373" t="s">
        <v>12833</v>
      </c>
      <c r="G5373" s="11"/>
      <c r="H5373" s="11"/>
    </row>
    <row r="5374" spans="1:8" x14ac:dyDescent="0.2">
      <c r="A5374" t="str">
        <f t="shared" si="85"/>
        <v>RMP01Ward 40 Adult Medicine</v>
      </c>
      <c r="B5374" t="s">
        <v>202</v>
      </c>
      <c r="C5374" t="s">
        <v>12824</v>
      </c>
      <c r="D5374" t="s">
        <v>2381</v>
      </c>
      <c r="E5374" t="s">
        <v>2382</v>
      </c>
      <c r="F5374" t="s">
        <v>12834</v>
      </c>
      <c r="G5374" s="11"/>
      <c r="H5374" s="11"/>
    </row>
    <row r="5375" spans="1:8" x14ac:dyDescent="0.2">
      <c r="A5375" t="str">
        <f t="shared" si="85"/>
        <v>RMP01Ward 41 Adult Medicine</v>
      </c>
      <c r="B5375" t="s">
        <v>202</v>
      </c>
      <c r="C5375" t="s">
        <v>12824</v>
      </c>
      <c r="D5375" t="s">
        <v>2381</v>
      </c>
      <c r="E5375" t="s">
        <v>2382</v>
      </c>
      <c r="F5375" t="s">
        <v>12835</v>
      </c>
      <c r="G5375" s="11"/>
      <c r="H5375" s="11"/>
    </row>
    <row r="5376" spans="1:8" x14ac:dyDescent="0.2">
      <c r="A5376" t="str">
        <f t="shared" si="85"/>
        <v>RMP01Ward 42 Adult Medicine</v>
      </c>
      <c r="B5376" t="s">
        <v>202</v>
      </c>
      <c r="C5376" t="s">
        <v>12824</v>
      </c>
      <c r="D5376" t="s">
        <v>2381</v>
      </c>
      <c r="E5376" t="s">
        <v>2382</v>
      </c>
      <c r="F5376" t="s">
        <v>12836</v>
      </c>
      <c r="G5376" s="11"/>
      <c r="H5376" s="11"/>
    </row>
    <row r="5377" spans="1:8" x14ac:dyDescent="0.2">
      <c r="A5377" t="str">
        <f t="shared" si="85"/>
        <v>RMP01Ward 44 Adult Medicine</v>
      </c>
      <c r="B5377" t="s">
        <v>202</v>
      </c>
      <c r="C5377" t="s">
        <v>12824</v>
      </c>
      <c r="D5377" t="s">
        <v>2381</v>
      </c>
      <c r="E5377" t="s">
        <v>2382</v>
      </c>
      <c r="F5377" t="s">
        <v>12837</v>
      </c>
      <c r="G5377" s="11"/>
      <c r="H5377" s="11"/>
    </row>
    <row r="5378" spans="1:8" x14ac:dyDescent="0.2">
      <c r="A5378" t="str">
        <f t="shared" si="85"/>
        <v>RMP01Ward 45 Adult Medicine and Stroke Support</v>
      </c>
      <c r="B5378" t="s">
        <v>202</v>
      </c>
      <c r="C5378" t="s">
        <v>12824</v>
      </c>
      <c r="D5378" t="s">
        <v>2381</v>
      </c>
      <c r="E5378" t="s">
        <v>2382</v>
      </c>
      <c r="F5378" t="s">
        <v>12838</v>
      </c>
      <c r="G5378" s="11"/>
      <c r="H5378" s="11"/>
    </row>
    <row r="5379" spans="1:8" x14ac:dyDescent="0.2">
      <c r="A5379" t="str">
        <f t="shared" si="85"/>
        <v>RMP01Ward 46 Adult Medicine</v>
      </c>
      <c r="B5379" t="s">
        <v>202</v>
      </c>
      <c r="C5379" t="s">
        <v>12824</v>
      </c>
      <c r="D5379" t="s">
        <v>2381</v>
      </c>
      <c r="E5379" t="s">
        <v>2382</v>
      </c>
      <c r="F5379" t="s">
        <v>12839</v>
      </c>
      <c r="G5379" s="11"/>
      <c r="H5379" s="11"/>
    </row>
    <row r="5380" spans="1:8" x14ac:dyDescent="0.2">
      <c r="A5380" t="str">
        <f t="shared" si="85"/>
        <v>RX3ATCeddesfeld</v>
      </c>
      <c r="B5380" t="s">
        <v>203</v>
      </c>
      <c r="C5380" t="s">
        <v>12859</v>
      </c>
      <c r="D5380" t="s">
        <v>6012</v>
      </c>
      <c r="E5380" t="s">
        <v>6013</v>
      </c>
      <c r="F5380" t="s">
        <v>12860</v>
      </c>
      <c r="G5380" s="11"/>
      <c r="H5380" s="11"/>
    </row>
    <row r="5381" spans="1:8" x14ac:dyDescent="0.2">
      <c r="A5381" t="str">
        <f t="shared" si="85"/>
        <v>RX3ATHamsterley</v>
      </c>
      <c r="B5381" t="s">
        <v>203</v>
      </c>
      <c r="C5381" t="s">
        <v>12859</v>
      </c>
      <c r="D5381" t="s">
        <v>6012</v>
      </c>
      <c r="E5381" t="s">
        <v>6013</v>
      </c>
      <c r="F5381" t="s">
        <v>12861</v>
      </c>
      <c r="G5381" s="11"/>
      <c r="H5381" s="11"/>
    </row>
    <row r="5382" spans="1:8" x14ac:dyDescent="0.2">
      <c r="A5382" t="str">
        <f t="shared" si="85"/>
        <v>RX3FCAysgarth</v>
      </c>
      <c r="B5382" t="s">
        <v>203</v>
      </c>
      <c r="C5382" t="s">
        <v>12859</v>
      </c>
      <c r="D5382" t="s">
        <v>6014</v>
      </c>
      <c r="E5382" t="s">
        <v>6015</v>
      </c>
      <c r="F5382" t="s">
        <v>12862</v>
      </c>
      <c r="G5382" s="11"/>
      <c r="H5382" s="11"/>
    </row>
    <row r="5383" spans="1:8" x14ac:dyDescent="0.2">
      <c r="A5383" t="str">
        <f t="shared" si="85"/>
        <v>RX3NPBankfields Court Unit 2</v>
      </c>
      <c r="B5383" t="s">
        <v>203</v>
      </c>
      <c r="C5383" t="s">
        <v>12859</v>
      </c>
      <c r="D5383" t="s">
        <v>6020</v>
      </c>
      <c r="E5383" t="s">
        <v>6021</v>
      </c>
      <c r="F5383" t="s">
        <v>12863</v>
      </c>
      <c r="G5383" s="11"/>
      <c r="H5383" s="11"/>
    </row>
    <row r="5384" spans="1:8" x14ac:dyDescent="0.2">
      <c r="A5384" t="str">
        <f t="shared" si="85"/>
        <v>RX3NQBankfields Court</v>
      </c>
      <c r="B5384" t="s">
        <v>203</v>
      </c>
      <c r="C5384" t="s">
        <v>12859</v>
      </c>
      <c r="D5384" t="s">
        <v>6022</v>
      </c>
      <c r="E5384" t="s">
        <v>6023</v>
      </c>
      <c r="F5384" t="s">
        <v>12864</v>
      </c>
      <c r="G5384" s="11"/>
      <c r="H5384" s="11"/>
    </row>
    <row r="5385" spans="1:8" x14ac:dyDescent="0.2">
      <c r="A5385" t="str">
        <f t="shared" si="85"/>
        <v>RX35ECherry Tree House</v>
      </c>
      <c r="B5385" t="s">
        <v>203</v>
      </c>
      <c r="C5385" t="s">
        <v>12859</v>
      </c>
      <c r="D5385" t="s">
        <v>6036</v>
      </c>
      <c r="E5385" t="s">
        <v>6037</v>
      </c>
      <c r="F5385" t="s">
        <v>12865</v>
      </c>
      <c r="G5385" s="11"/>
      <c r="H5385" s="11"/>
    </row>
    <row r="5386" spans="1:8" x14ac:dyDescent="0.2">
      <c r="A5386" t="str">
        <f t="shared" si="85"/>
        <v>RX3EYAyckbourn Danby Ward</v>
      </c>
      <c r="B5386" t="s">
        <v>203</v>
      </c>
      <c r="C5386" t="s">
        <v>12859</v>
      </c>
      <c r="D5386" t="s">
        <v>6044</v>
      </c>
      <c r="E5386" t="s">
        <v>6045</v>
      </c>
      <c r="F5386" t="s">
        <v>12866</v>
      </c>
      <c r="G5386" s="11"/>
      <c r="H5386" s="11"/>
    </row>
    <row r="5387" spans="1:8" x14ac:dyDescent="0.2">
      <c r="A5387" t="str">
        <f t="shared" si="85"/>
        <v>RX3EYAyckbourn Esk Ward</v>
      </c>
      <c r="B5387" t="s">
        <v>203</v>
      </c>
      <c r="C5387" t="s">
        <v>12859</v>
      </c>
      <c r="D5387" t="s">
        <v>6044</v>
      </c>
      <c r="E5387" t="s">
        <v>6045</v>
      </c>
      <c r="F5387" t="s">
        <v>12867</v>
      </c>
      <c r="G5387" s="11"/>
      <c r="H5387" s="11"/>
    </row>
    <row r="5388" spans="1:8" x14ac:dyDescent="0.2">
      <c r="A5388" t="str">
        <f t="shared" si="85"/>
        <v>RX3MVRowan Lea</v>
      </c>
      <c r="B5388" t="s">
        <v>203</v>
      </c>
      <c r="C5388" t="s">
        <v>12859</v>
      </c>
      <c r="D5388" t="s">
        <v>6046</v>
      </c>
      <c r="E5388" t="s">
        <v>6047</v>
      </c>
      <c r="F5388" t="s">
        <v>12868</v>
      </c>
      <c r="G5388" s="11"/>
      <c r="H5388" s="11"/>
    </row>
    <row r="5389" spans="1:8" x14ac:dyDescent="0.2">
      <c r="A5389" t="str">
        <f t="shared" si="85"/>
        <v>RX3KIEbor Ward</v>
      </c>
      <c r="B5389" t="s">
        <v>203</v>
      </c>
      <c r="C5389" t="s">
        <v>12859</v>
      </c>
      <c r="D5389" t="s">
        <v>14152</v>
      </c>
      <c r="E5389" t="s">
        <v>14153</v>
      </c>
      <c r="F5389" t="s">
        <v>12880</v>
      </c>
      <c r="G5389" s="11"/>
      <c r="H5389" s="11"/>
    </row>
    <row r="5390" spans="1:8" x14ac:dyDescent="0.2">
      <c r="A5390" t="str">
        <f t="shared" si="85"/>
        <v>RX3KIMinster Ward</v>
      </c>
      <c r="B5390" t="s">
        <v>203</v>
      </c>
      <c r="C5390" t="s">
        <v>12859</v>
      </c>
      <c r="D5390" t="s">
        <v>14152</v>
      </c>
      <c r="E5390" t="s">
        <v>14153</v>
      </c>
      <c r="F5390" t="s">
        <v>12881</v>
      </c>
      <c r="G5390" s="11"/>
      <c r="H5390" s="11"/>
    </row>
    <row r="5391" spans="1:8" x14ac:dyDescent="0.2">
      <c r="A5391" t="str">
        <f t="shared" si="85"/>
        <v>RX3KIMoor Croft</v>
      </c>
      <c r="B5391" t="s">
        <v>203</v>
      </c>
      <c r="C5391" t="s">
        <v>12859</v>
      </c>
      <c r="D5391" t="s">
        <v>14152</v>
      </c>
      <c r="E5391" t="s">
        <v>14153</v>
      </c>
      <c r="F5391" t="s">
        <v>14154</v>
      </c>
      <c r="G5391" s="11"/>
      <c r="H5391" s="11"/>
    </row>
    <row r="5392" spans="1:8" x14ac:dyDescent="0.2">
      <c r="A5392" t="str">
        <f t="shared" si="85"/>
        <v>RX3KIWold View</v>
      </c>
      <c r="B5392" t="s">
        <v>203</v>
      </c>
      <c r="C5392" t="s">
        <v>12859</v>
      </c>
      <c r="D5392" t="s">
        <v>14152</v>
      </c>
      <c r="E5392" t="s">
        <v>14153</v>
      </c>
      <c r="F5392" t="s">
        <v>14155</v>
      </c>
      <c r="G5392" s="11"/>
      <c r="H5392" s="11"/>
    </row>
    <row r="5393" spans="1:8" x14ac:dyDescent="0.2">
      <c r="A5393" t="str">
        <f t="shared" si="85"/>
        <v>RX3CLBek-Ramsey Ward</v>
      </c>
      <c r="B5393" t="s">
        <v>203</v>
      </c>
      <c r="C5393" t="s">
        <v>12859</v>
      </c>
      <c r="D5393" t="s">
        <v>6083</v>
      </c>
      <c r="E5393" t="s">
        <v>6084</v>
      </c>
      <c r="F5393" t="s">
        <v>12869</v>
      </c>
      <c r="G5393" s="11"/>
      <c r="H5393" s="11"/>
    </row>
    <row r="5394" spans="1:8" x14ac:dyDescent="0.2">
      <c r="A5394" t="str">
        <f t="shared" si="85"/>
        <v>RX3CLFarnham Ward</v>
      </c>
      <c r="B5394" t="s">
        <v>203</v>
      </c>
      <c r="C5394" t="s">
        <v>12859</v>
      </c>
      <c r="D5394" t="s">
        <v>6083</v>
      </c>
      <c r="E5394" t="s">
        <v>6084</v>
      </c>
      <c r="F5394" t="s">
        <v>12870</v>
      </c>
      <c r="G5394" s="11"/>
      <c r="H5394" s="11"/>
    </row>
    <row r="5395" spans="1:8" x14ac:dyDescent="0.2">
      <c r="A5395" t="str">
        <f t="shared" si="85"/>
        <v>RX3CLHarland AMH</v>
      </c>
      <c r="B5395" t="s">
        <v>203</v>
      </c>
      <c r="C5395" t="s">
        <v>12859</v>
      </c>
      <c r="D5395" t="s">
        <v>6083</v>
      </c>
      <c r="E5395" t="s">
        <v>6084</v>
      </c>
      <c r="F5395" t="s">
        <v>12871</v>
      </c>
      <c r="G5395" s="11"/>
      <c r="H5395" s="11"/>
    </row>
    <row r="5396" spans="1:8" x14ac:dyDescent="0.2">
      <c r="A5396" t="str">
        <f t="shared" si="85"/>
        <v>RX3CLRoseberry Wards</v>
      </c>
      <c r="B5396" t="s">
        <v>203</v>
      </c>
      <c r="C5396" t="s">
        <v>12859</v>
      </c>
      <c r="D5396" t="s">
        <v>6083</v>
      </c>
      <c r="E5396" t="s">
        <v>6084</v>
      </c>
      <c r="F5396" t="s">
        <v>12872</v>
      </c>
      <c r="G5396" s="11"/>
      <c r="H5396" s="11"/>
    </row>
    <row r="5397" spans="1:8" x14ac:dyDescent="0.2">
      <c r="A5397" t="str">
        <f t="shared" si="85"/>
        <v>RX3CLTalbot Ward</v>
      </c>
      <c r="B5397" t="s">
        <v>203</v>
      </c>
      <c r="C5397" t="s">
        <v>12859</v>
      </c>
      <c r="D5397" t="s">
        <v>6083</v>
      </c>
      <c r="E5397" t="s">
        <v>6084</v>
      </c>
      <c r="F5397" t="s">
        <v>12873</v>
      </c>
      <c r="G5397" s="11"/>
      <c r="H5397" s="11"/>
    </row>
    <row r="5398" spans="1:8" x14ac:dyDescent="0.2">
      <c r="A5398" t="str">
        <f t="shared" si="85"/>
        <v>RX3CLTunstall Ward</v>
      </c>
      <c r="B5398" t="s">
        <v>203</v>
      </c>
      <c r="C5398" t="s">
        <v>12859</v>
      </c>
      <c r="D5398" t="s">
        <v>6083</v>
      </c>
      <c r="E5398" t="s">
        <v>6084</v>
      </c>
      <c r="F5398" t="s">
        <v>12874</v>
      </c>
      <c r="G5398" s="11"/>
      <c r="H5398" s="11"/>
    </row>
    <row r="5399" spans="1:8" x14ac:dyDescent="0.2">
      <c r="A5399" t="str">
        <f t="shared" si="85"/>
        <v>RX3NJLustrum Vale</v>
      </c>
      <c r="B5399" t="s">
        <v>203</v>
      </c>
      <c r="C5399" t="s">
        <v>12859</v>
      </c>
      <c r="D5399" t="s">
        <v>6099</v>
      </c>
      <c r="E5399" t="s">
        <v>6100</v>
      </c>
      <c r="F5399" t="s">
        <v>12875</v>
      </c>
      <c r="G5399" s="11"/>
      <c r="H5399" s="11"/>
    </row>
    <row r="5400" spans="1:8" x14ac:dyDescent="0.2">
      <c r="A5400" t="str">
        <f t="shared" si="85"/>
        <v>RX33YMeadowfields</v>
      </c>
      <c r="B5400" t="s">
        <v>203</v>
      </c>
      <c r="C5400" t="s">
        <v>12859</v>
      </c>
      <c r="D5400" t="s">
        <v>6105</v>
      </c>
      <c r="E5400" t="s">
        <v>12876</v>
      </c>
      <c r="F5400" t="s">
        <v>12877</v>
      </c>
      <c r="G5400" s="11"/>
      <c r="H5400" s="11"/>
    </row>
    <row r="5401" spans="1:8" x14ac:dyDescent="0.2">
      <c r="A5401" t="str">
        <f t="shared" si="85"/>
        <v>RX33WOak Rise</v>
      </c>
      <c r="B5401" t="s">
        <v>203</v>
      </c>
      <c r="C5401" t="s">
        <v>12859</v>
      </c>
      <c r="D5401" t="s">
        <v>6149</v>
      </c>
      <c r="E5401" t="s">
        <v>1564</v>
      </c>
      <c r="F5401" t="s">
        <v>12878</v>
      </c>
      <c r="G5401" s="11"/>
      <c r="H5401" s="11"/>
    </row>
    <row r="5402" spans="1:8" x14ac:dyDescent="0.2">
      <c r="A5402" t="str">
        <f t="shared" si="85"/>
        <v>RX3KNOakwood</v>
      </c>
      <c r="B5402" t="s">
        <v>203</v>
      </c>
      <c r="C5402" t="s">
        <v>12859</v>
      </c>
      <c r="D5402" t="s">
        <v>6150</v>
      </c>
      <c r="E5402" t="s">
        <v>6151</v>
      </c>
      <c r="F5402" t="s">
        <v>12879</v>
      </c>
      <c r="G5402" s="11"/>
      <c r="H5402" s="11"/>
    </row>
    <row r="5403" spans="1:8" x14ac:dyDescent="0.2">
      <c r="A5403" t="str">
        <f t="shared" si="85"/>
        <v>RX34LEbor Ward</v>
      </c>
      <c r="B5403" t="s">
        <v>203</v>
      </c>
      <c r="C5403" t="s">
        <v>12859</v>
      </c>
      <c r="D5403" t="s">
        <v>6164</v>
      </c>
      <c r="E5403" t="s">
        <v>1570</v>
      </c>
      <c r="F5403" t="s">
        <v>12880</v>
      </c>
      <c r="G5403" s="11"/>
      <c r="H5403" s="11"/>
    </row>
    <row r="5404" spans="1:8" x14ac:dyDescent="0.2">
      <c r="A5404" t="str">
        <f t="shared" si="85"/>
        <v>RX34LMinster Ward</v>
      </c>
      <c r="B5404" t="s">
        <v>203</v>
      </c>
      <c r="C5404" t="s">
        <v>12859</v>
      </c>
      <c r="D5404" t="s">
        <v>6164</v>
      </c>
      <c r="E5404" t="s">
        <v>1570</v>
      </c>
      <c r="F5404" t="s">
        <v>12881</v>
      </c>
      <c r="G5404" s="11"/>
      <c r="H5404" s="11"/>
    </row>
    <row r="5405" spans="1:8" x14ac:dyDescent="0.2">
      <c r="A5405" t="str">
        <f t="shared" si="85"/>
        <v>RX3ADPrimrose Lodge</v>
      </c>
      <c r="B5405" t="s">
        <v>203</v>
      </c>
      <c r="C5405" t="s">
        <v>12859</v>
      </c>
      <c r="D5405" t="s">
        <v>6189</v>
      </c>
      <c r="E5405" t="s">
        <v>6190</v>
      </c>
      <c r="F5405" t="s">
        <v>12882</v>
      </c>
      <c r="G5405" s="11"/>
      <c r="H5405" s="11"/>
    </row>
    <row r="5406" spans="1:8" x14ac:dyDescent="0.2">
      <c r="A5406" t="str">
        <f t="shared" si="85"/>
        <v>RX33VAcomb Garth</v>
      </c>
      <c r="B5406" t="s">
        <v>203</v>
      </c>
      <c r="C5406" t="s">
        <v>12859</v>
      </c>
      <c r="D5406" t="s">
        <v>6006</v>
      </c>
      <c r="E5406" t="s">
        <v>12883</v>
      </c>
      <c r="F5406" t="s">
        <v>12884</v>
      </c>
      <c r="G5406" s="11"/>
      <c r="H5406" s="11"/>
    </row>
    <row r="5407" spans="1:8" x14ac:dyDescent="0.2">
      <c r="A5407" t="str">
        <f t="shared" si="85"/>
        <v>RX33ABaysdale</v>
      </c>
      <c r="B5407" t="s">
        <v>203</v>
      </c>
      <c r="C5407" t="s">
        <v>12859</v>
      </c>
      <c r="D5407" t="s">
        <v>6192</v>
      </c>
      <c r="E5407" t="s">
        <v>6193</v>
      </c>
      <c r="F5407" t="s">
        <v>12885</v>
      </c>
      <c r="G5407" s="11"/>
      <c r="H5407" s="11"/>
    </row>
    <row r="5408" spans="1:8" x14ac:dyDescent="0.2">
      <c r="A5408" t="str">
        <f t="shared" si="85"/>
        <v>RX33ABedale Ward</v>
      </c>
      <c r="B5408" t="s">
        <v>203</v>
      </c>
      <c r="C5408" t="s">
        <v>12859</v>
      </c>
      <c r="D5408" t="s">
        <v>6192</v>
      </c>
      <c r="E5408" t="s">
        <v>6193</v>
      </c>
      <c r="F5408" t="s">
        <v>12886</v>
      </c>
      <c r="G5408" s="11"/>
      <c r="H5408" s="11"/>
    </row>
    <row r="5409" spans="1:8" x14ac:dyDescent="0.2">
      <c r="A5409" t="str">
        <f t="shared" si="85"/>
        <v>RX33ABilsdale</v>
      </c>
      <c r="B5409" t="s">
        <v>203</v>
      </c>
      <c r="C5409" t="s">
        <v>12859</v>
      </c>
      <c r="D5409" t="s">
        <v>6192</v>
      </c>
      <c r="E5409" t="s">
        <v>6193</v>
      </c>
      <c r="F5409" t="s">
        <v>12887</v>
      </c>
      <c r="G5409" s="11"/>
      <c r="H5409" s="11"/>
    </row>
    <row r="5410" spans="1:8" x14ac:dyDescent="0.2">
      <c r="A5410" t="str">
        <f t="shared" si="85"/>
        <v>RX33ABrambling</v>
      </c>
      <c r="B5410" t="s">
        <v>203</v>
      </c>
      <c r="C5410" t="s">
        <v>12859</v>
      </c>
      <c r="D5410" t="s">
        <v>6192</v>
      </c>
      <c r="E5410" t="s">
        <v>6193</v>
      </c>
      <c r="F5410" t="s">
        <v>12888</v>
      </c>
      <c r="G5410" s="11"/>
      <c r="H5410" s="11"/>
    </row>
    <row r="5411" spans="1:8" x14ac:dyDescent="0.2">
      <c r="A5411" t="str">
        <f t="shared" si="85"/>
        <v>RX33ABransdale</v>
      </c>
      <c r="B5411" t="s">
        <v>203</v>
      </c>
      <c r="C5411" t="s">
        <v>12859</v>
      </c>
      <c r="D5411" t="s">
        <v>6192</v>
      </c>
      <c r="E5411" t="s">
        <v>6193</v>
      </c>
      <c r="F5411" t="s">
        <v>12889</v>
      </c>
      <c r="G5411" s="11"/>
      <c r="H5411" s="11"/>
    </row>
    <row r="5412" spans="1:8" x14ac:dyDescent="0.2">
      <c r="A5412" t="str">
        <f t="shared" si="85"/>
        <v>RX33AClover / Ivy</v>
      </c>
      <c r="B5412" t="s">
        <v>203</v>
      </c>
      <c r="C5412" t="s">
        <v>12859</v>
      </c>
      <c r="D5412" t="s">
        <v>6192</v>
      </c>
      <c r="E5412" t="s">
        <v>6193</v>
      </c>
      <c r="F5412" t="s">
        <v>12890</v>
      </c>
      <c r="G5412" s="11"/>
      <c r="H5412" s="11"/>
    </row>
    <row r="5413" spans="1:8" x14ac:dyDescent="0.2">
      <c r="A5413" t="str">
        <f t="shared" si="85"/>
        <v>RX33AEagle Enhanced Care RP</v>
      </c>
      <c r="B5413" t="s">
        <v>203</v>
      </c>
      <c r="C5413" t="s">
        <v>12859</v>
      </c>
      <c r="D5413" t="s">
        <v>6192</v>
      </c>
      <c r="E5413" t="s">
        <v>6193</v>
      </c>
      <c r="F5413" t="s">
        <v>12891</v>
      </c>
      <c r="G5413" s="11"/>
      <c r="H5413" s="11"/>
    </row>
    <row r="5414" spans="1:8" x14ac:dyDescent="0.2">
      <c r="A5414" t="str">
        <f t="shared" si="85"/>
        <v>RX33AHarrier / Hawk</v>
      </c>
      <c r="B5414" t="s">
        <v>203</v>
      </c>
      <c r="C5414" t="s">
        <v>12859</v>
      </c>
      <c r="D5414" t="s">
        <v>6192</v>
      </c>
      <c r="E5414" t="s">
        <v>6193</v>
      </c>
      <c r="F5414" t="s">
        <v>12892</v>
      </c>
      <c r="G5414" s="11"/>
      <c r="H5414" s="12"/>
    </row>
    <row r="5415" spans="1:8" x14ac:dyDescent="0.2">
      <c r="A5415" t="str">
        <f t="shared" si="85"/>
        <v>RX33AJay Ward</v>
      </c>
      <c r="B5415" t="s">
        <v>203</v>
      </c>
      <c r="C5415" t="s">
        <v>12859</v>
      </c>
      <c r="D5415" t="s">
        <v>6192</v>
      </c>
      <c r="E5415" t="s">
        <v>6193</v>
      </c>
      <c r="F5415" t="s">
        <v>12893</v>
      </c>
      <c r="G5415" s="11"/>
      <c r="H5415" s="11"/>
    </row>
    <row r="5416" spans="1:8" x14ac:dyDescent="0.2">
      <c r="A5416" t="str">
        <f t="shared" si="85"/>
        <v>RX33AKestrel / Kite.</v>
      </c>
      <c r="B5416" t="s">
        <v>203</v>
      </c>
      <c r="C5416" t="s">
        <v>12859</v>
      </c>
      <c r="D5416" t="s">
        <v>6192</v>
      </c>
      <c r="E5416" t="s">
        <v>6193</v>
      </c>
      <c r="F5416" t="s">
        <v>12894</v>
      </c>
      <c r="G5416" s="11"/>
      <c r="H5416" s="11"/>
    </row>
    <row r="5417" spans="1:8" x14ac:dyDescent="0.2">
      <c r="A5417" t="str">
        <f t="shared" si="85"/>
        <v>RX33AKirkdale</v>
      </c>
      <c r="B5417" t="s">
        <v>203</v>
      </c>
      <c r="C5417" t="s">
        <v>12859</v>
      </c>
      <c r="D5417" t="s">
        <v>6192</v>
      </c>
      <c r="E5417" t="s">
        <v>6193</v>
      </c>
      <c r="F5417" t="s">
        <v>12895</v>
      </c>
      <c r="G5417" s="11"/>
      <c r="H5417" s="11"/>
    </row>
    <row r="5418" spans="1:8" x14ac:dyDescent="0.2">
      <c r="A5418" t="str">
        <f t="shared" si="85"/>
        <v>RX33ALark</v>
      </c>
      <c r="B5418" t="s">
        <v>203</v>
      </c>
      <c r="C5418" t="s">
        <v>12859</v>
      </c>
      <c r="D5418" t="s">
        <v>6192</v>
      </c>
      <c r="E5418" t="s">
        <v>6193</v>
      </c>
      <c r="F5418" t="s">
        <v>12896</v>
      </c>
      <c r="G5418" s="11"/>
      <c r="H5418" s="11"/>
    </row>
    <row r="5419" spans="1:8" x14ac:dyDescent="0.2">
      <c r="A5419" t="str">
        <f t="shared" si="85"/>
        <v>RX33ALinnet Ward</v>
      </c>
      <c r="B5419" t="s">
        <v>203</v>
      </c>
      <c r="C5419" t="s">
        <v>12859</v>
      </c>
      <c r="D5419" t="s">
        <v>6192</v>
      </c>
      <c r="E5419" t="s">
        <v>6193</v>
      </c>
      <c r="F5419" t="s">
        <v>12897</v>
      </c>
      <c r="G5419" s="11"/>
      <c r="H5419" s="11"/>
    </row>
    <row r="5420" spans="1:8" x14ac:dyDescent="0.2">
      <c r="A5420" t="str">
        <f t="shared" si="85"/>
        <v>RX33AMallard</v>
      </c>
      <c r="B5420" t="s">
        <v>203</v>
      </c>
      <c r="C5420" t="s">
        <v>12859</v>
      </c>
      <c r="D5420" t="s">
        <v>6192</v>
      </c>
      <c r="E5420" t="s">
        <v>6193</v>
      </c>
      <c r="F5420" t="s">
        <v>12898</v>
      </c>
      <c r="G5420" s="11"/>
      <c r="H5420" s="11"/>
    </row>
    <row r="5421" spans="1:8" x14ac:dyDescent="0.2">
      <c r="A5421" t="str">
        <f t="shared" si="85"/>
        <v>RX33AMandarin</v>
      </c>
      <c r="B5421" t="s">
        <v>203</v>
      </c>
      <c r="C5421" t="s">
        <v>12859</v>
      </c>
      <c r="D5421" t="s">
        <v>6192</v>
      </c>
      <c r="E5421" t="s">
        <v>6193</v>
      </c>
      <c r="F5421" t="s">
        <v>12899</v>
      </c>
      <c r="G5421" s="11"/>
      <c r="H5421" s="11"/>
    </row>
    <row r="5422" spans="1:8" x14ac:dyDescent="0.2">
      <c r="A5422" t="str">
        <f t="shared" si="85"/>
        <v>RX33AMerlin</v>
      </c>
      <c r="B5422" t="s">
        <v>203</v>
      </c>
      <c r="C5422" t="s">
        <v>12859</v>
      </c>
      <c r="D5422" t="s">
        <v>6192</v>
      </c>
      <c r="E5422" t="s">
        <v>6193</v>
      </c>
      <c r="F5422" t="s">
        <v>12900</v>
      </c>
      <c r="G5422" s="11"/>
      <c r="H5422" s="11"/>
    </row>
    <row r="5423" spans="1:8" x14ac:dyDescent="0.2">
      <c r="A5423" t="str">
        <f t="shared" si="85"/>
        <v>RX33ANewtondale</v>
      </c>
      <c r="B5423" t="s">
        <v>203</v>
      </c>
      <c r="C5423" t="s">
        <v>12859</v>
      </c>
      <c r="D5423" t="s">
        <v>6192</v>
      </c>
      <c r="E5423" t="s">
        <v>6193</v>
      </c>
      <c r="F5423" t="s">
        <v>12901</v>
      </c>
      <c r="G5423" s="11"/>
      <c r="H5423" s="11"/>
    </row>
    <row r="5424" spans="1:8" x14ac:dyDescent="0.2">
      <c r="A5424" t="str">
        <f t="shared" ref="A5424:A5487" si="86">CONCATENATE(D5424,F5424)</f>
        <v>RX33ANightingale</v>
      </c>
      <c r="B5424" t="s">
        <v>203</v>
      </c>
      <c r="C5424" t="s">
        <v>12859</v>
      </c>
      <c r="D5424" t="s">
        <v>6192</v>
      </c>
      <c r="E5424" t="s">
        <v>6193</v>
      </c>
      <c r="F5424" t="s">
        <v>9137</v>
      </c>
      <c r="G5424" s="11"/>
      <c r="H5424" s="11"/>
    </row>
    <row r="5425" spans="1:8" x14ac:dyDescent="0.2">
      <c r="A5425" t="str">
        <f t="shared" si="86"/>
        <v>RX33ANorthdale Centre</v>
      </c>
      <c r="B5425" t="s">
        <v>203</v>
      </c>
      <c r="C5425" t="s">
        <v>12859</v>
      </c>
      <c r="D5425" t="s">
        <v>6192</v>
      </c>
      <c r="E5425" t="s">
        <v>6193</v>
      </c>
      <c r="F5425" t="s">
        <v>12902</v>
      </c>
      <c r="G5425" s="11"/>
      <c r="H5425" s="11"/>
    </row>
    <row r="5426" spans="1:8" x14ac:dyDescent="0.2">
      <c r="A5426" t="str">
        <f t="shared" si="86"/>
        <v>RX33AOverdale</v>
      </c>
      <c r="B5426" t="s">
        <v>203</v>
      </c>
      <c r="C5426" t="s">
        <v>12859</v>
      </c>
      <c r="D5426" t="s">
        <v>6192</v>
      </c>
      <c r="E5426" t="s">
        <v>6193</v>
      </c>
      <c r="F5426" t="s">
        <v>12903</v>
      </c>
      <c r="G5426" s="11"/>
      <c r="H5426" s="11"/>
    </row>
    <row r="5427" spans="1:8" x14ac:dyDescent="0.2">
      <c r="A5427" t="str">
        <f t="shared" si="86"/>
        <v>RX33ASandpiper Ward</v>
      </c>
      <c r="B5427" t="s">
        <v>203</v>
      </c>
      <c r="C5427" t="s">
        <v>12859</v>
      </c>
      <c r="D5427" t="s">
        <v>6192</v>
      </c>
      <c r="E5427" t="s">
        <v>6193</v>
      </c>
      <c r="F5427" t="s">
        <v>12022</v>
      </c>
      <c r="G5427" s="11"/>
      <c r="H5427" s="11"/>
    </row>
    <row r="5428" spans="1:8" x14ac:dyDescent="0.2">
      <c r="A5428" t="str">
        <f t="shared" si="86"/>
        <v>RX33AStockdale</v>
      </c>
      <c r="B5428" t="s">
        <v>203</v>
      </c>
      <c r="C5428" t="s">
        <v>12859</v>
      </c>
      <c r="D5428" t="s">
        <v>6192</v>
      </c>
      <c r="E5428" t="s">
        <v>6193</v>
      </c>
      <c r="F5428" t="s">
        <v>12904</v>
      </c>
      <c r="G5428" s="11"/>
      <c r="H5428" s="11"/>
    </row>
    <row r="5429" spans="1:8" x14ac:dyDescent="0.2">
      <c r="A5429" t="str">
        <f t="shared" si="86"/>
        <v>RX33ASwift Ward</v>
      </c>
      <c r="B5429" t="s">
        <v>203</v>
      </c>
      <c r="C5429" t="s">
        <v>12859</v>
      </c>
      <c r="D5429" t="s">
        <v>6192</v>
      </c>
      <c r="E5429" t="s">
        <v>6193</v>
      </c>
      <c r="F5429" t="s">
        <v>12905</v>
      </c>
      <c r="G5429" s="11"/>
      <c r="H5429" s="11"/>
    </row>
    <row r="5430" spans="1:8" x14ac:dyDescent="0.2">
      <c r="A5430" t="str">
        <f t="shared" si="86"/>
        <v>RX33AThistle</v>
      </c>
      <c r="B5430" t="s">
        <v>203</v>
      </c>
      <c r="C5430" t="s">
        <v>12859</v>
      </c>
      <c r="D5430" t="s">
        <v>6192</v>
      </c>
      <c r="E5430" t="s">
        <v>6193</v>
      </c>
      <c r="F5430" t="s">
        <v>12906</v>
      </c>
      <c r="G5430" s="11"/>
      <c r="H5430" s="11"/>
    </row>
    <row r="5431" spans="1:8" x14ac:dyDescent="0.2">
      <c r="A5431" t="str">
        <f t="shared" si="86"/>
        <v>RX3NHWesterdale North</v>
      </c>
      <c r="B5431" t="s">
        <v>203</v>
      </c>
      <c r="C5431" t="s">
        <v>12859</v>
      </c>
      <c r="D5431" t="s">
        <v>6194</v>
      </c>
      <c r="E5431" t="s">
        <v>6195</v>
      </c>
      <c r="F5431" t="s">
        <v>12907</v>
      </c>
      <c r="G5431" s="11"/>
      <c r="H5431" s="11"/>
    </row>
    <row r="5432" spans="1:8" x14ac:dyDescent="0.2">
      <c r="A5432" t="str">
        <f t="shared" si="86"/>
        <v>RX3NHWesterdale South</v>
      </c>
      <c r="B5432" t="s">
        <v>203</v>
      </c>
      <c r="C5432" t="s">
        <v>12859</v>
      </c>
      <c r="D5432" t="s">
        <v>6194</v>
      </c>
      <c r="E5432" t="s">
        <v>6195</v>
      </c>
      <c r="F5432" t="s">
        <v>12908</v>
      </c>
      <c r="G5432" s="11"/>
      <c r="H5432" s="11"/>
    </row>
    <row r="5433" spans="1:8" x14ac:dyDescent="0.2">
      <c r="A5433" t="str">
        <f t="shared" si="86"/>
        <v>RX3KWSpringwood</v>
      </c>
      <c r="B5433" t="s">
        <v>203</v>
      </c>
      <c r="C5433" t="s">
        <v>12859</v>
      </c>
      <c r="D5433" t="s">
        <v>6208</v>
      </c>
      <c r="E5433" t="s">
        <v>6209</v>
      </c>
      <c r="F5433" t="s">
        <v>12909</v>
      </c>
      <c r="G5433" s="11"/>
      <c r="H5433" s="11"/>
    </row>
    <row r="5434" spans="1:8" x14ac:dyDescent="0.2">
      <c r="A5434" t="str">
        <f t="shared" si="86"/>
        <v>RX3YECedar (NY)</v>
      </c>
      <c r="B5434" t="s">
        <v>203</v>
      </c>
      <c r="C5434" t="s">
        <v>12859</v>
      </c>
      <c r="D5434" t="s">
        <v>6220</v>
      </c>
      <c r="E5434" t="s">
        <v>6221</v>
      </c>
      <c r="F5434" t="s">
        <v>12910</v>
      </c>
      <c r="G5434" s="11"/>
      <c r="H5434" s="11"/>
    </row>
    <row r="5435" spans="1:8" x14ac:dyDescent="0.2">
      <c r="A5435" t="str">
        <f t="shared" si="86"/>
        <v>RX3YERowan Ward</v>
      </c>
      <c r="B5435" t="s">
        <v>203</v>
      </c>
      <c r="C5435" t="s">
        <v>12859</v>
      </c>
      <c r="D5435" t="s">
        <v>6220</v>
      </c>
      <c r="E5435" t="s">
        <v>6221</v>
      </c>
      <c r="F5435" t="s">
        <v>8667</v>
      </c>
      <c r="G5435" s="11"/>
      <c r="H5435" s="11"/>
    </row>
    <row r="5436" spans="1:8" x14ac:dyDescent="0.2">
      <c r="A5436" t="str">
        <f t="shared" si="86"/>
        <v>RX3YKThe Orchards (NY)</v>
      </c>
      <c r="B5436" t="s">
        <v>203</v>
      </c>
      <c r="C5436" t="s">
        <v>12859</v>
      </c>
      <c r="D5436" t="s">
        <v>6233</v>
      </c>
      <c r="E5436" t="s">
        <v>6234</v>
      </c>
      <c r="F5436" t="s">
        <v>12911</v>
      </c>
      <c r="G5436" s="11"/>
      <c r="H5436" s="11"/>
    </row>
    <row r="5437" spans="1:8" x14ac:dyDescent="0.2">
      <c r="A5437" t="str">
        <f t="shared" si="86"/>
        <v>RX3LFNewberry Centre</v>
      </c>
      <c r="B5437" t="s">
        <v>203</v>
      </c>
      <c r="C5437" t="s">
        <v>12859</v>
      </c>
      <c r="D5437" t="s">
        <v>6248</v>
      </c>
      <c r="E5437" t="s">
        <v>6249</v>
      </c>
      <c r="F5437" t="s">
        <v>12912</v>
      </c>
      <c r="G5437" s="11"/>
      <c r="H5437" s="11"/>
    </row>
    <row r="5438" spans="1:8" x14ac:dyDescent="0.2">
      <c r="A5438" t="str">
        <f t="shared" si="86"/>
        <v>RX3LFThe Evergreen Centre</v>
      </c>
      <c r="B5438" t="s">
        <v>203</v>
      </c>
      <c r="C5438" t="s">
        <v>12859</v>
      </c>
      <c r="D5438" t="s">
        <v>6248</v>
      </c>
      <c r="E5438" t="s">
        <v>6249</v>
      </c>
      <c r="F5438" t="s">
        <v>12913</v>
      </c>
      <c r="G5438" s="11"/>
      <c r="H5438" s="11"/>
    </row>
    <row r="5439" spans="1:8" x14ac:dyDescent="0.2">
      <c r="A5439" t="str">
        <f t="shared" si="86"/>
        <v>RX3LFWestwood Centre</v>
      </c>
      <c r="B5439" t="s">
        <v>203</v>
      </c>
      <c r="C5439" t="s">
        <v>12859</v>
      </c>
      <c r="D5439" t="s">
        <v>6248</v>
      </c>
      <c r="E5439" t="s">
        <v>6249</v>
      </c>
      <c r="F5439" t="s">
        <v>12914</v>
      </c>
      <c r="G5439" s="11"/>
      <c r="H5439" s="11"/>
    </row>
    <row r="5440" spans="1:8" x14ac:dyDescent="0.2">
      <c r="A5440" t="str">
        <f t="shared" si="86"/>
        <v>RX3MMBirch Ward</v>
      </c>
      <c r="B5440" t="s">
        <v>203</v>
      </c>
      <c r="C5440" t="s">
        <v>12859</v>
      </c>
      <c r="D5440" t="s">
        <v>6252</v>
      </c>
      <c r="E5440" t="s">
        <v>2329</v>
      </c>
      <c r="F5440" t="s">
        <v>10068</v>
      </c>
      <c r="G5440" s="11"/>
      <c r="H5440" s="11"/>
    </row>
    <row r="5441" spans="1:8" x14ac:dyDescent="0.2">
      <c r="A5441" t="str">
        <f t="shared" si="86"/>
        <v>RX3MMCedar</v>
      </c>
      <c r="B5441" t="s">
        <v>203</v>
      </c>
      <c r="C5441" t="s">
        <v>12859</v>
      </c>
      <c r="D5441" t="s">
        <v>6252</v>
      </c>
      <c r="E5441" t="s">
        <v>2329</v>
      </c>
      <c r="F5441" t="s">
        <v>8393</v>
      </c>
      <c r="G5441" s="11"/>
      <c r="H5441" s="11"/>
    </row>
    <row r="5442" spans="1:8" x14ac:dyDescent="0.2">
      <c r="A5442" t="str">
        <f t="shared" si="86"/>
        <v>RX3MMElm Ward</v>
      </c>
      <c r="B5442" t="s">
        <v>203</v>
      </c>
      <c r="C5442" t="s">
        <v>12859</v>
      </c>
      <c r="D5442" t="s">
        <v>6252</v>
      </c>
      <c r="E5442" t="s">
        <v>2329</v>
      </c>
      <c r="F5442" t="s">
        <v>10039</v>
      </c>
      <c r="G5442" s="11"/>
      <c r="H5442" s="11"/>
    </row>
    <row r="5443" spans="1:8" x14ac:dyDescent="0.2">
      <c r="A5443" t="str">
        <f t="shared" si="86"/>
        <v>RX3MMHolly</v>
      </c>
      <c r="B5443" t="s">
        <v>203</v>
      </c>
      <c r="C5443" t="s">
        <v>12859</v>
      </c>
      <c r="D5443" t="s">
        <v>6252</v>
      </c>
      <c r="E5443" t="s">
        <v>2329</v>
      </c>
      <c r="F5443" t="s">
        <v>8397</v>
      </c>
      <c r="G5443" s="11"/>
      <c r="H5443" s="11"/>
    </row>
    <row r="5444" spans="1:8" x14ac:dyDescent="0.2">
      <c r="A5444" t="str">
        <f t="shared" si="86"/>
        <v>RX3MMMaple</v>
      </c>
      <c r="B5444" t="s">
        <v>203</v>
      </c>
      <c r="C5444" t="s">
        <v>12859</v>
      </c>
      <c r="D5444" t="s">
        <v>6252</v>
      </c>
      <c r="E5444" t="s">
        <v>2329</v>
      </c>
      <c r="F5444" t="s">
        <v>8402</v>
      </c>
      <c r="G5444" s="11"/>
      <c r="H5444" s="11"/>
    </row>
    <row r="5445" spans="1:8" x14ac:dyDescent="0.2">
      <c r="A5445" t="str">
        <f t="shared" si="86"/>
        <v>RX3MMOak Ward</v>
      </c>
      <c r="B5445" t="s">
        <v>203</v>
      </c>
      <c r="C5445" t="s">
        <v>12859</v>
      </c>
      <c r="D5445" t="s">
        <v>6252</v>
      </c>
      <c r="E5445" t="s">
        <v>2329</v>
      </c>
      <c r="F5445" t="s">
        <v>10069</v>
      </c>
      <c r="G5445" s="11"/>
      <c r="H5445" s="11"/>
    </row>
    <row r="5446" spans="1:8" x14ac:dyDescent="0.2">
      <c r="A5446" t="str">
        <f t="shared" si="86"/>
        <v>RX3MMWillow Ward</v>
      </c>
      <c r="B5446" t="s">
        <v>203</v>
      </c>
      <c r="C5446" t="s">
        <v>12859</v>
      </c>
      <c r="D5446" t="s">
        <v>6252</v>
      </c>
      <c r="E5446" t="s">
        <v>2329</v>
      </c>
      <c r="F5446" t="s">
        <v>9040</v>
      </c>
      <c r="G5446" s="11"/>
      <c r="H5446" s="11"/>
    </row>
    <row r="5447" spans="1:8" x14ac:dyDescent="0.2">
      <c r="A5447" t="str">
        <f t="shared" si="86"/>
        <v>RBV01Oncolocy Critical Care Unit</v>
      </c>
      <c r="B5447" t="s">
        <v>204</v>
      </c>
      <c r="C5447" t="s">
        <v>12915</v>
      </c>
      <c r="D5447" t="s">
        <v>1023</v>
      </c>
      <c r="E5447" t="s">
        <v>1024</v>
      </c>
      <c r="F5447" t="s">
        <v>12916</v>
      </c>
      <c r="G5447" s="11"/>
      <c r="H5447" s="11"/>
    </row>
    <row r="5448" spans="1:8" x14ac:dyDescent="0.2">
      <c r="A5448" t="str">
        <f t="shared" si="86"/>
        <v>RBV01Oncology Assessment Unit</v>
      </c>
      <c r="B5448" t="s">
        <v>204</v>
      </c>
      <c r="C5448" t="s">
        <v>12915</v>
      </c>
      <c r="D5448" t="s">
        <v>1023</v>
      </c>
      <c r="E5448" t="s">
        <v>1024</v>
      </c>
      <c r="F5448" t="s">
        <v>12917</v>
      </c>
      <c r="G5448" s="11"/>
      <c r="H5448" s="11"/>
    </row>
    <row r="5449" spans="1:8" x14ac:dyDescent="0.2">
      <c r="A5449" t="str">
        <f t="shared" si="86"/>
        <v>RBV01Palatine Ward</v>
      </c>
      <c r="B5449" t="s">
        <v>204</v>
      </c>
      <c r="C5449" t="s">
        <v>12915</v>
      </c>
      <c r="D5449" t="s">
        <v>1023</v>
      </c>
      <c r="E5449" t="s">
        <v>1024</v>
      </c>
      <c r="F5449" t="s">
        <v>12918</v>
      </c>
      <c r="G5449" s="11"/>
      <c r="H5449" s="11"/>
    </row>
    <row r="5450" spans="1:8" x14ac:dyDescent="0.2">
      <c r="A5450" t="str">
        <f t="shared" si="86"/>
        <v>RBV01Ward 10</v>
      </c>
      <c r="B5450" t="s">
        <v>204</v>
      </c>
      <c r="C5450" t="s">
        <v>12915</v>
      </c>
      <c r="D5450" t="s">
        <v>1023</v>
      </c>
      <c r="E5450" t="s">
        <v>1024</v>
      </c>
      <c r="F5450" t="s">
        <v>8361</v>
      </c>
      <c r="G5450" s="11"/>
      <c r="H5450" s="11"/>
    </row>
    <row r="5451" spans="1:8" x14ac:dyDescent="0.2">
      <c r="A5451" t="str">
        <f t="shared" si="86"/>
        <v>RBV01Ward 11</v>
      </c>
      <c r="B5451" t="s">
        <v>204</v>
      </c>
      <c r="C5451" t="s">
        <v>12915</v>
      </c>
      <c r="D5451" t="s">
        <v>1023</v>
      </c>
      <c r="E5451" t="s">
        <v>1024</v>
      </c>
      <c r="F5451" t="s">
        <v>8744</v>
      </c>
      <c r="G5451" s="11"/>
      <c r="H5451" s="11"/>
    </row>
    <row r="5452" spans="1:8" x14ac:dyDescent="0.2">
      <c r="A5452" t="str">
        <f t="shared" si="86"/>
        <v>RBV01Ward 12</v>
      </c>
      <c r="B5452" t="s">
        <v>204</v>
      </c>
      <c r="C5452" t="s">
        <v>12915</v>
      </c>
      <c r="D5452" t="s">
        <v>1023</v>
      </c>
      <c r="E5452" t="s">
        <v>1024</v>
      </c>
      <c r="F5452" t="s">
        <v>8745</v>
      </c>
      <c r="G5452" s="11"/>
      <c r="H5452" s="11"/>
    </row>
    <row r="5453" spans="1:8" x14ac:dyDescent="0.2">
      <c r="A5453" t="str">
        <f t="shared" si="86"/>
        <v>RBV01Ward 4</v>
      </c>
      <c r="B5453" t="s">
        <v>204</v>
      </c>
      <c r="C5453" t="s">
        <v>12915</v>
      </c>
      <c r="D5453" t="s">
        <v>1023</v>
      </c>
      <c r="E5453" t="s">
        <v>1024</v>
      </c>
      <c r="F5453" t="s">
        <v>8754</v>
      </c>
      <c r="G5453" s="11"/>
      <c r="H5453" s="11"/>
    </row>
    <row r="5454" spans="1:8" x14ac:dyDescent="0.2">
      <c r="A5454" t="str">
        <f t="shared" si="86"/>
        <v>REN20Conway</v>
      </c>
      <c r="B5454" t="s">
        <v>205</v>
      </c>
      <c r="C5454" t="s">
        <v>12919</v>
      </c>
      <c r="D5454" t="s">
        <v>1481</v>
      </c>
      <c r="E5454" t="s">
        <v>14424</v>
      </c>
      <c r="F5454" t="s">
        <v>12922</v>
      </c>
      <c r="G5454" s="11"/>
      <c r="H5454" s="11"/>
    </row>
    <row r="5455" spans="1:8" x14ac:dyDescent="0.2">
      <c r="A5455" t="str">
        <f t="shared" si="86"/>
        <v>REN20Mersey</v>
      </c>
      <c r="B5455" t="s">
        <v>205</v>
      </c>
      <c r="C5455" t="s">
        <v>12919</v>
      </c>
      <c r="D5455" t="s">
        <v>1481</v>
      </c>
      <c r="E5455" t="s">
        <v>14424</v>
      </c>
      <c r="F5455" t="s">
        <v>12923</v>
      </c>
      <c r="G5455" s="11"/>
      <c r="H5455" s="11"/>
    </row>
    <row r="5456" spans="1:8" x14ac:dyDescent="0.2">
      <c r="A5456" t="str">
        <f t="shared" si="86"/>
        <v>REN20Sulby</v>
      </c>
      <c r="B5456" t="s">
        <v>205</v>
      </c>
      <c r="C5456" t="s">
        <v>12919</v>
      </c>
      <c r="D5456" t="s">
        <v>1481</v>
      </c>
      <c r="E5456" t="s">
        <v>14424</v>
      </c>
      <c r="F5456" t="s">
        <v>12924</v>
      </c>
      <c r="G5456" s="11" t="s">
        <v>12954</v>
      </c>
      <c r="H5456" s="11">
        <v>43783</v>
      </c>
    </row>
    <row r="5457" spans="1:8" x14ac:dyDescent="0.2">
      <c r="A5457" t="str">
        <f t="shared" si="86"/>
        <v>REN2210Z and 7X</v>
      </c>
      <c r="B5457" t="s">
        <v>205</v>
      </c>
      <c r="C5457" t="s">
        <v>12919</v>
      </c>
      <c r="D5457" t="s">
        <v>1479</v>
      </c>
      <c r="E5457" t="s">
        <v>1480</v>
      </c>
      <c r="F5457" t="s">
        <v>12920</v>
      </c>
      <c r="G5457" s="11"/>
      <c r="H5457" s="11"/>
    </row>
    <row r="5458" spans="1:8" x14ac:dyDescent="0.2">
      <c r="A5458" t="str">
        <f t="shared" si="86"/>
        <v>REN227Y</v>
      </c>
      <c r="B5458" t="s">
        <v>205</v>
      </c>
      <c r="C5458" t="s">
        <v>12919</v>
      </c>
      <c r="D5458" t="s">
        <v>1479</v>
      </c>
      <c r="E5458" t="s">
        <v>1480</v>
      </c>
      <c r="F5458" t="s">
        <v>12921</v>
      </c>
      <c r="G5458" s="11"/>
      <c r="H5458" s="11"/>
    </row>
    <row r="5459" spans="1:8" x14ac:dyDescent="0.2">
      <c r="A5459" t="str">
        <f t="shared" si="86"/>
        <v>RNA01B1</v>
      </c>
      <c r="B5459" t="s">
        <v>206</v>
      </c>
      <c r="C5459" t="s">
        <v>12925</v>
      </c>
      <c r="D5459" t="s">
        <v>2488</v>
      </c>
      <c r="E5459" t="s">
        <v>411</v>
      </c>
      <c r="F5459" t="s">
        <v>11767</v>
      </c>
      <c r="G5459" s="11"/>
      <c r="H5459" s="11"/>
    </row>
    <row r="5460" spans="1:8" x14ac:dyDescent="0.2">
      <c r="A5460" t="str">
        <f t="shared" si="86"/>
        <v>RNA01B2(H)</v>
      </c>
      <c r="B5460" t="s">
        <v>206</v>
      </c>
      <c r="C5460" t="s">
        <v>12925</v>
      </c>
      <c r="D5460" t="s">
        <v>2488</v>
      </c>
      <c r="E5460" t="s">
        <v>411</v>
      </c>
      <c r="F5460" t="s">
        <v>12926</v>
      </c>
      <c r="G5460" s="11"/>
      <c r="H5460" s="11"/>
    </row>
    <row r="5461" spans="1:8" x14ac:dyDescent="0.2">
      <c r="A5461" t="str">
        <f t="shared" si="86"/>
        <v>RNA01B2(T)</v>
      </c>
      <c r="B5461" t="s">
        <v>206</v>
      </c>
      <c r="C5461" t="s">
        <v>12925</v>
      </c>
      <c r="D5461" t="s">
        <v>2488</v>
      </c>
      <c r="E5461" t="s">
        <v>411</v>
      </c>
      <c r="F5461" t="s">
        <v>12927</v>
      </c>
      <c r="G5461" s="11"/>
      <c r="H5461" s="11"/>
    </row>
    <row r="5462" spans="1:8" x14ac:dyDescent="0.2">
      <c r="A5462" t="str">
        <f t="shared" si="86"/>
        <v>RNA01B3</v>
      </c>
      <c r="B5462" t="s">
        <v>206</v>
      </c>
      <c r="C5462" t="s">
        <v>12925</v>
      </c>
      <c r="D5462" t="s">
        <v>2488</v>
      </c>
      <c r="E5462" t="s">
        <v>411</v>
      </c>
      <c r="F5462" t="s">
        <v>12928</v>
      </c>
      <c r="G5462" s="11"/>
      <c r="H5462" s="11"/>
    </row>
    <row r="5463" spans="1:8" x14ac:dyDescent="0.2">
      <c r="A5463" t="str">
        <f t="shared" si="86"/>
        <v>RNA01B4</v>
      </c>
      <c r="B5463" t="s">
        <v>206</v>
      </c>
      <c r="C5463" t="s">
        <v>12925</v>
      </c>
      <c r="D5463" t="s">
        <v>2488</v>
      </c>
      <c r="E5463" t="s">
        <v>411</v>
      </c>
      <c r="F5463" t="s">
        <v>9588</v>
      </c>
      <c r="G5463" s="11"/>
      <c r="H5463" s="11"/>
    </row>
    <row r="5464" spans="1:8" x14ac:dyDescent="0.2">
      <c r="A5464" t="str">
        <f t="shared" si="86"/>
        <v>RNA01B5</v>
      </c>
      <c r="B5464" t="s">
        <v>206</v>
      </c>
      <c r="C5464" t="s">
        <v>12925</v>
      </c>
      <c r="D5464" t="s">
        <v>2488</v>
      </c>
      <c r="E5464" t="s">
        <v>411</v>
      </c>
      <c r="F5464" t="s">
        <v>12209</v>
      </c>
      <c r="G5464" s="11"/>
      <c r="H5464" s="11"/>
    </row>
    <row r="5465" spans="1:8" x14ac:dyDescent="0.2">
      <c r="A5465" t="str">
        <f t="shared" si="86"/>
        <v>RNA01C1</v>
      </c>
      <c r="B5465" t="s">
        <v>206</v>
      </c>
      <c r="C5465" t="s">
        <v>12925</v>
      </c>
      <c r="D5465" t="s">
        <v>2488</v>
      </c>
      <c r="E5465" t="s">
        <v>411</v>
      </c>
      <c r="F5465" t="s">
        <v>9590</v>
      </c>
      <c r="G5465" s="11"/>
      <c r="H5465" s="11"/>
    </row>
    <row r="5466" spans="1:8" x14ac:dyDescent="0.2">
      <c r="A5466" t="str">
        <f t="shared" si="86"/>
        <v>RNA01C2</v>
      </c>
      <c r="B5466" t="s">
        <v>206</v>
      </c>
      <c r="C5466" t="s">
        <v>12925</v>
      </c>
      <c r="D5466" t="s">
        <v>2488</v>
      </c>
      <c r="E5466" t="s">
        <v>411</v>
      </c>
      <c r="F5466" t="s">
        <v>8985</v>
      </c>
      <c r="G5466" s="11"/>
      <c r="H5466" s="11"/>
    </row>
    <row r="5467" spans="1:8" x14ac:dyDescent="0.2">
      <c r="A5467" t="str">
        <f t="shared" si="86"/>
        <v>RNA01C3</v>
      </c>
      <c r="B5467" t="s">
        <v>206</v>
      </c>
      <c r="C5467" t="s">
        <v>12925</v>
      </c>
      <c r="D5467" t="s">
        <v>2488</v>
      </c>
      <c r="E5467" t="s">
        <v>411</v>
      </c>
      <c r="F5467" t="s">
        <v>8986</v>
      </c>
      <c r="G5467" s="11"/>
      <c r="H5467" s="11"/>
    </row>
    <row r="5468" spans="1:8" x14ac:dyDescent="0.2">
      <c r="A5468" t="str">
        <f t="shared" si="86"/>
        <v>RNA01C4</v>
      </c>
      <c r="B5468" t="s">
        <v>206</v>
      </c>
      <c r="C5468" t="s">
        <v>12925</v>
      </c>
      <c r="D5468" t="s">
        <v>2488</v>
      </c>
      <c r="E5468" t="s">
        <v>411</v>
      </c>
      <c r="F5468" t="s">
        <v>8987</v>
      </c>
      <c r="G5468" s="11"/>
      <c r="H5468" s="11"/>
    </row>
    <row r="5469" spans="1:8" x14ac:dyDescent="0.2">
      <c r="A5469" t="str">
        <f t="shared" si="86"/>
        <v>RNA01C5</v>
      </c>
      <c r="B5469" t="s">
        <v>206</v>
      </c>
      <c r="C5469" t="s">
        <v>12925</v>
      </c>
      <c r="D5469" t="s">
        <v>2488</v>
      </c>
      <c r="E5469" t="s">
        <v>411</v>
      </c>
      <c r="F5469" t="s">
        <v>8988</v>
      </c>
      <c r="G5469" s="11"/>
      <c r="H5469" s="11"/>
    </row>
    <row r="5470" spans="1:8" x14ac:dyDescent="0.2">
      <c r="A5470" t="str">
        <f t="shared" si="86"/>
        <v>RNA01C6</v>
      </c>
      <c r="B5470" t="s">
        <v>206</v>
      </c>
      <c r="C5470" t="s">
        <v>12925</v>
      </c>
      <c r="D5470" t="s">
        <v>2488</v>
      </c>
      <c r="E5470" t="s">
        <v>411</v>
      </c>
      <c r="F5470" t="s">
        <v>8989</v>
      </c>
      <c r="G5470" s="11"/>
      <c r="H5470" s="12"/>
    </row>
    <row r="5471" spans="1:8" x14ac:dyDescent="0.2">
      <c r="A5471" t="str">
        <f t="shared" si="86"/>
        <v>RNA01C7</v>
      </c>
      <c r="B5471" t="s">
        <v>206</v>
      </c>
      <c r="C5471" t="s">
        <v>12925</v>
      </c>
      <c r="D5471" t="s">
        <v>2488</v>
      </c>
      <c r="E5471" t="s">
        <v>411</v>
      </c>
      <c r="F5471" t="s">
        <v>8990</v>
      </c>
      <c r="G5471" s="11"/>
      <c r="H5471" s="11"/>
    </row>
    <row r="5472" spans="1:8" x14ac:dyDescent="0.2">
      <c r="A5472" t="str">
        <f t="shared" si="86"/>
        <v>RNA01C8</v>
      </c>
      <c r="B5472" t="s">
        <v>206</v>
      </c>
      <c r="C5472" t="s">
        <v>12925</v>
      </c>
      <c r="D5472" t="s">
        <v>2488</v>
      </c>
      <c r="E5472" t="s">
        <v>411</v>
      </c>
      <c r="F5472" t="s">
        <v>8991</v>
      </c>
      <c r="G5472" s="11"/>
      <c r="H5472" s="11"/>
    </row>
    <row r="5473" spans="1:8" x14ac:dyDescent="0.2">
      <c r="A5473" t="str">
        <f t="shared" si="86"/>
        <v>RNA01CCU_PCCU</v>
      </c>
      <c r="B5473" t="s">
        <v>206</v>
      </c>
      <c r="C5473" t="s">
        <v>12925</v>
      </c>
      <c r="D5473" t="s">
        <v>2488</v>
      </c>
      <c r="E5473" t="s">
        <v>411</v>
      </c>
      <c r="F5473" t="s">
        <v>12929</v>
      </c>
      <c r="G5473" s="11"/>
      <c r="H5473" s="11"/>
    </row>
    <row r="5474" spans="1:8" x14ac:dyDescent="0.2">
      <c r="A5474" t="str">
        <f t="shared" si="86"/>
        <v>RNA01Critical Care</v>
      </c>
      <c r="B5474" t="s">
        <v>206</v>
      </c>
      <c r="C5474" t="s">
        <v>12925</v>
      </c>
      <c r="D5474" t="s">
        <v>2488</v>
      </c>
      <c r="E5474" t="s">
        <v>411</v>
      </c>
      <c r="F5474" t="s">
        <v>9217</v>
      </c>
      <c r="G5474" s="11"/>
      <c r="H5474" s="11"/>
    </row>
    <row r="5475" spans="1:8" x14ac:dyDescent="0.2">
      <c r="A5475" t="str">
        <f t="shared" si="86"/>
        <v>RNA01EAU AMU 1</v>
      </c>
      <c r="B5475" t="s">
        <v>206</v>
      </c>
      <c r="C5475" t="s">
        <v>12925</v>
      </c>
      <c r="D5475" t="s">
        <v>2488</v>
      </c>
      <c r="E5475" t="s">
        <v>411</v>
      </c>
      <c r="F5475" t="s">
        <v>12930</v>
      </c>
      <c r="G5475" s="11"/>
      <c r="H5475" s="11"/>
    </row>
    <row r="5476" spans="1:8" x14ac:dyDescent="0.2">
      <c r="A5476" t="str">
        <f t="shared" si="86"/>
        <v>RNA01Maternity</v>
      </c>
      <c r="B5476" t="s">
        <v>206</v>
      </c>
      <c r="C5476" t="s">
        <v>12925</v>
      </c>
      <c r="D5476" t="s">
        <v>2488</v>
      </c>
      <c r="E5476" t="s">
        <v>411</v>
      </c>
      <c r="F5476" t="s">
        <v>9133</v>
      </c>
      <c r="G5476" s="11"/>
      <c r="H5476" s="11"/>
    </row>
    <row r="5477" spans="1:8" x14ac:dyDescent="0.2">
      <c r="A5477" t="str">
        <f t="shared" si="86"/>
        <v>RNA01MHDU</v>
      </c>
      <c r="B5477" t="s">
        <v>206</v>
      </c>
      <c r="C5477" t="s">
        <v>12925</v>
      </c>
      <c r="D5477" t="s">
        <v>2488</v>
      </c>
      <c r="E5477" t="s">
        <v>411</v>
      </c>
      <c r="F5477" t="s">
        <v>8738</v>
      </c>
      <c r="G5477" s="11"/>
      <c r="H5477" s="11"/>
    </row>
    <row r="5478" spans="1:8" x14ac:dyDescent="0.2">
      <c r="A5478" t="str">
        <f t="shared" si="86"/>
        <v>RNA01NNU</v>
      </c>
      <c r="B5478" t="s">
        <v>206</v>
      </c>
      <c r="C5478" t="s">
        <v>12925</v>
      </c>
      <c r="D5478" t="s">
        <v>2488</v>
      </c>
      <c r="E5478" t="s">
        <v>411</v>
      </c>
      <c r="F5478" t="s">
        <v>9184</v>
      </c>
      <c r="G5478" s="11"/>
      <c r="H5478" s="11"/>
    </row>
    <row r="5479" spans="1:8" x14ac:dyDescent="0.2">
      <c r="A5479" t="str">
        <f t="shared" si="86"/>
        <v>RAS01ALDERBOURNE</v>
      </c>
      <c r="B5479" t="s">
        <v>207</v>
      </c>
      <c r="C5479" t="s">
        <v>12931</v>
      </c>
      <c r="D5479" t="s">
        <v>887</v>
      </c>
      <c r="E5479" t="s">
        <v>888</v>
      </c>
      <c r="F5479" t="s">
        <v>12932</v>
      </c>
      <c r="G5479" s="11"/>
      <c r="H5479" s="11"/>
    </row>
    <row r="5480" spans="1:8" x14ac:dyDescent="0.2">
      <c r="A5480" t="str">
        <f t="shared" si="86"/>
        <v>RAS01ALEXANDRA WARD</v>
      </c>
      <c r="B5480" t="s">
        <v>207</v>
      </c>
      <c r="C5480" t="s">
        <v>12931</v>
      </c>
      <c r="D5480" t="s">
        <v>887</v>
      </c>
      <c r="E5480" t="s">
        <v>888</v>
      </c>
      <c r="F5480" t="s">
        <v>12933</v>
      </c>
      <c r="G5480" s="11"/>
      <c r="H5480" s="11"/>
    </row>
    <row r="5481" spans="1:8" x14ac:dyDescent="0.2">
      <c r="A5481" t="str">
        <f t="shared" si="86"/>
        <v>RAS01AMU</v>
      </c>
      <c r="B5481" t="s">
        <v>207</v>
      </c>
      <c r="C5481" t="s">
        <v>12931</v>
      </c>
      <c r="D5481" t="s">
        <v>887</v>
      </c>
      <c r="E5481" t="s">
        <v>888</v>
      </c>
      <c r="F5481" t="s">
        <v>8388</v>
      </c>
      <c r="G5481" s="11"/>
      <c r="H5481" s="11"/>
    </row>
    <row r="5482" spans="1:8" x14ac:dyDescent="0.2">
      <c r="A5482" t="str">
        <f t="shared" si="86"/>
        <v>RAS01BEACONSFIELD EAST</v>
      </c>
      <c r="B5482" t="s">
        <v>207</v>
      </c>
      <c r="C5482" t="s">
        <v>12931</v>
      </c>
      <c r="D5482" t="s">
        <v>887</v>
      </c>
      <c r="E5482" t="s">
        <v>888</v>
      </c>
      <c r="F5482" t="s">
        <v>12934</v>
      </c>
      <c r="G5482" s="11"/>
      <c r="H5482" s="11"/>
    </row>
    <row r="5483" spans="1:8" x14ac:dyDescent="0.2">
      <c r="A5483" t="str">
        <f t="shared" si="86"/>
        <v>RAS01BEVAN WARD</v>
      </c>
      <c r="B5483" t="s">
        <v>207</v>
      </c>
      <c r="C5483" t="s">
        <v>12931</v>
      </c>
      <c r="D5483" t="s">
        <v>887</v>
      </c>
      <c r="E5483" t="s">
        <v>888</v>
      </c>
      <c r="F5483" t="s">
        <v>12935</v>
      </c>
      <c r="G5483" s="11"/>
      <c r="H5483" s="11"/>
    </row>
    <row r="5484" spans="1:8" x14ac:dyDescent="0.2">
      <c r="A5484" t="str">
        <f t="shared" si="86"/>
        <v>RAS01CHURCHILL WARD</v>
      </c>
      <c r="B5484" t="s">
        <v>207</v>
      </c>
      <c r="C5484" t="s">
        <v>12931</v>
      </c>
      <c r="D5484" t="s">
        <v>887</v>
      </c>
      <c r="E5484" t="s">
        <v>888</v>
      </c>
      <c r="F5484" t="s">
        <v>12936</v>
      </c>
      <c r="G5484" s="11"/>
      <c r="H5484" s="11"/>
    </row>
    <row r="5485" spans="1:8" x14ac:dyDescent="0.2">
      <c r="A5485" t="str">
        <f t="shared" si="86"/>
        <v>RAS01CORONARY CARE UNIT</v>
      </c>
      <c r="B5485" t="s">
        <v>207</v>
      </c>
      <c r="C5485" t="s">
        <v>12931</v>
      </c>
      <c r="D5485" t="s">
        <v>887</v>
      </c>
      <c r="E5485" t="s">
        <v>888</v>
      </c>
      <c r="F5485" t="s">
        <v>12937</v>
      </c>
      <c r="G5485" s="11"/>
      <c r="H5485" s="11"/>
    </row>
    <row r="5486" spans="1:8" x14ac:dyDescent="0.2">
      <c r="A5486" t="str">
        <f t="shared" si="86"/>
        <v>RAS01DRAYTON</v>
      </c>
      <c r="B5486" t="s">
        <v>207</v>
      </c>
      <c r="C5486" t="s">
        <v>12931</v>
      </c>
      <c r="D5486" t="s">
        <v>887</v>
      </c>
      <c r="E5486" t="s">
        <v>888</v>
      </c>
      <c r="F5486" t="s">
        <v>12938</v>
      </c>
      <c r="G5486" s="11"/>
      <c r="H5486" s="11"/>
    </row>
    <row r="5487" spans="1:8" x14ac:dyDescent="0.2">
      <c r="A5487" t="str">
        <f t="shared" si="86"/>
        <v>RAS01FLEMING WARD</v>
      </c>
      <c r="B5487" t="s">
        <v>207</v>
      </c>
      <c r="C5487" t="s">
        <v>12931</v>
      </c>
      <c r="D5487" t="s">
        <v>887</v>
      </c>
      <c r="E5487" t="s">
        <v>888</v>
      </c>
      <c r="F5487" t="s">
        <v>12939</v>
      </c>
      <c r="G5487" s="11"/>
      <c r="H5487" s="11"/>
    </row>
    <row r="5488" spans="1:8" x14ac:dyDescent="0.2">
      <c r="A5488" t="str">
        <f t="shared" ref="A5488:A5551" si="87">CONCATENATE(D5488,F5488)</f>
        <v>RAS01GRANGE-ADMISSIONS</v>
      </c>
      <c r="B5488" t="s">
        <v>207</v>
      </c>
      <c r="C5488" t="s">
        <v>12931</v>
      </c>
      <c r="D5488" t="s">
        <v>887</v>
      </c>
      <c r="E5488" t="s">
        <v>888</v>
      </c>
      <c r="F5488" t="s">
        <v>12940</v>
      </c>
      <c r="G5488" s="11"/>
      <c r="H5488" s="11"/>
    </row>
    <row r="5489" spans="1:8" x14ac:dyDescent="0.2">
      <c r="A5489" t="str">
        <f t="shared" si="87"/>
        <v>RAS01HAYES</v>
      </c>
      <c r="B5489" t="s">
        <v>207</v>
      </c>
      <c r="C5489" t="s">
        <v>12931</v>
      </c>
      <c r="D5489" t="s">
        <v>887</v>
      </c>
      <c r="E5489" t="s">
        <v>888</v>
      </c>
      <c r="F5489" t="s">
        <v>12941</v>
      </c>
      <c r="G5489" s="11"/>
      <c r="H5489" s="11"/>
    </row>
    <row r="5490" spans="1:8" x14ac:dyDescent="0.2">
      <c r="A5490" t="str">
        <f t="shared" si="87"/>
        <v>RAS01ITU/HDU</v>
      </c>
      <c r="B5490" t="s">
        <v>207</v>
      </c>
      <c r="C5490" t="s">
        <v>12931</v>
      </c>
      <c r="D5490" t="s">
        <v>887</v>
      </c>
      <c r="E5490" t="s">
        <v>888</v>
      </c>
      <c r="F5490" t="s">
        <v>9311</v>
      </c>
      <c r="G5490" s="11"/>
      <c r="H5490" s="11"/>
    </row>
    <row r="5491" spans="1:8" x14ac:dyDescent="0.2">
      <c r="A5491" t="str">
        <f t="shared" si="87"/>
        <v>RAS01JERSEY</v>
      </c>
      <c r="B5491" t="s">
        <v>207</v>
      </c>
      <c r="C5491" t="s">
        <v>12931</v>
      </c>
      <c r="D5491" t="s">
        <v>887</v>
      </c>
      <c r="E5491" t="s">
        <v>888</v>
      </c>
      <c r="F5491" t="s">
        <v>12942</v>
      </c>
      <c r="G5491" s="11"/>
      <c r="H5491" s="11"/>
    </row>
    <row r="5492" spans="1:8" x14ac:dyDescent="0.2">
      <c r="A5492" t="str">
        <f t="shared" si="87"/>
        <v>RAS01KATHERINE MATERNITY LED UNIT</v>
      </c>
      <c r="B5492" t="s">
        <v>207</v>
      </c>
      <c r="C5492" t="s">
        <v>12931</v>
      </c>
      <c r="D5492" t="s">
        <v>887</v>
      </c>
      <c r="E5492" t="s">
        <v>888</v>
      </c>
      <c r="F5492" t="s">
        <v>12943</v>
      </c>
      <c r="G5492" s="11"/>
      <c r="H5492" s="11"/>
    </row>
    <row r="5493" spans="1:8" x14ac:dyDescent="0.2">
      <c r="A5493" t="str">
        <f t="shared" si="87"/>
        <v>RAS01KATHERINE WARD</v>
      </c>
      <c r="B5493" t="s">
        <v>207</v>
      </c>
      <c r="C5493" t="s">
        <v>12931</v>
      </c>
      <c r="D5493" t="s">
        <v>887</v>
      </c>
      <c r="E5493" t="s">
        <v>888</v>
      </c>
      <c r="F5493" t="s">
        <v>12944</v>
      </c>
      <c r="G5493" s="11"/>
      <c r="H5493" s="11"/>
    </row>
    <row r="5494" spans="1:8" x14ac:dyDescent="0.2">
      <c r="A5494" t="str">
        <f t="shared" si="87"/>
        <v>RAS01KENNEDY</v>
      </c>
      <c r="B5494" t="s">
        <v>207</v>
      </c>
      <c r="C5494" t="s">
        <v>12931</v>
      </c>
      <c r="D5494" t="s">
        <v>887</v>
      </c>
      <c r="E5494" t="s">
        <v>888</v>
      </c>
      <c r="F5494" t="s">
        <v>12945</v>
      </c>
      <c r="G5494" s="11"/>
      <c r="H5494" s="11"/>
    </row>
    <row r="5495" spans="1:8" x14ac:dyDescent="0.2">
      <c r="A5495" t="str">
        <f t="shared" si="87"/>
        <v>RAS01LABOUR WARD</v>
      </c>
      <c r="B5495" t="s">
        <v>207</v>
      </c>
      <c r="C5495" t="s">
        <v>12931</v>
      </c>
      <c r="D5495" t="s">
        <v>887</v>
      </c>
      <c r="E5495" t="s">
        <v>888</v>
      </c>
      <c r="F5495" t="s">
        <v>12946</v>
      </c>
      <c r="G5495" s="11"/>
      <c r="H5495" s="11"/>
    </row>
    <row r="5496" spans="1:8" x14ac:dyDescent="0.2">
      <c r="A5496" t="str">
        <f t="shared" si="87"/>
        <v>RAS01LISTER WARD</v>
      </c>
      <c r="B5496" t="s">
        <v>207</v>
      </c>
      <c r="C5496" t="s">
        <v>12931</v>
      </c>
      <c r="D5496" t="s">
        <v>887</v>
      </c>
      <c r="E5496" t="s">
        <v>888</v>
      </c>
      <c r="F5496" t="s">
        <v>12947</v>
      </c>
      <c r="G5496" s="11"/>
      <c r="H5496" s="11"/>
    </row>
    <row r="5497" spans="1:8" x14ac:dyDescent="0.2">
      <c r="A5497" t="str">
        <f t="shared" si="87"/>
        <v>RAS01NEONATAL INTENSIVE CARE</v>
      </c>
      <c r="B5497" t="s">
        <v>207</v>
      </c>
      <c r="C5497" t="s">
        <v>12931</v>
      </c>
      <c r="D5497" t="s">
        <v>887</v>
      </c>
      <c r="E5497" t="s">
        <v>888</v>
      </c>
      <c r="F5497" t="s">
        <v>12948</v>
      </c>
      <c r="G5497" s="11"/>
      <c r="H5497" s="11"/>
    </row>
    <row r="5498" spans="1:8" x14ac:dyDescent="0.2">
      <c r="A5498" t="str">
        <f t="shared" si="87"/>
        <v>RAS01PAGETT WARD</v>
      </c>
      <c r="B5498" t="s">
        <v>207</v>
      </c>
      <c r="C5498" t="s">
        <v>12931</v>
      </c>
      <c r="D5498" t="s">
        <v>887</v>
      </c>
      <c r="E5498" t="s">
        <v>888</v>
      </c>
      <c r="F5498" t="s">
        <v>12949</v>
      </c>
      <c r="G5498" s="11"/>
      <c r="H5498" s="11"/>
    </row>
    <row r="5499" spans="1:8" x14ac:dyDescent="0.2">
      <c r="A5499" t="str">
        <f t="shared" si="87"/>
        <v>RAS01PETER PAN</v>
      </c>
      <c r="B5499" t="s">
        <v>207</v>
      </c>
      <c r="C5499" t="s">
        <v>12931</v>
      </c>
      <c r="D5499" t="s">
        <v>887</v>
      </c>
      <c r="E5499" t="s">
        <v>888</v>
      </c>
      <c r="F5499" t="s">
        <v>12950</v>
      </c>
      <c r="G5499" s="11"/>
      <c r="H5499" s="11"/>
    </row>
    <row r="5500" spans="1:8" x14ac:dyDescent="0.2">
      <c r="A5500" t="str">
        <f t="shared" si="87"/>
        <v>RAS01THE STROKE UNIT</v>
      </c>
      <c r="B5500" t="s">
        <v>207</v>
      </c>
      <c r="C5500" t="s">
        <v>12931</v>
      </c>
      <c r="D5500" t="s">
        <v>887</v>
      </c>
      <c r="E5500" t="s">
        <v>888</v>
      </c>
      <c r="F5500" t="s">
        <v>12951</v>
      </c>
      <c r="G5500" s="11"/>
      <c r="H5500" s="11"/>
    </row>
    <row r="5501" spans="1:8" x14ac:dyDescent="0.2">
      <c r="A5501" t="str">
        <f t="shared" si="87"/>
        <v>RAS02DANIELS WARD</v>
      </c>
      <c r="B5501" t="s">
        <v>207</v>
      </c>
      <c r="C5501" t="s">
        <v>12931</v>
      </c>
      <c r="D5501" t="s">
        <v>889</v>
      </c>
      <c r="E5501" t="s">
        <v>890</v>
      </c>
      <c r="F5501" t="s">
        <v>12952</v>
      </c>
      <c r="G5501" s="11"/>
      <c r="H5501" s="11"/>
    </row>
    <row r="5502" spans="1:8" x14ac:dyDescent="0.2">
      <c r="A5502" t="str">
        <f t="shared" si="87"/>
        <v>RAS02EDMUND</v>
      </c>
      <c r="B5502" t="s">
        <v>207</v>
      </c>
      <c r="C5502" t="s">
        <v>12931</v>
      </c>
      <c r="D5502" t="s">
        <v>889</v>
      </c>
      <c r="E5502" t="s">
        <v>890</v>
      </c>
      <c r="F5502" t="s">
        <v>12953</v>
      </c>
      <c r="G5502" s="11"/>
      <c r="H5502" s="11"/>
    </row>
    <row r="5503" spans="1:8" x14ac:dyDescent="0.2">
      <c r="A5503" t="str">
        <f t="shared" si="87"/>
        <v>RAS02TRINITY WARD</v>
      </c>
      <c r="B5503" t="s">
        <v>207</v>
      </c>
      <c r="C5503" t="s">
        <v>12931</v>
      </c>
      <c r="D5503" t="s">
        <v>889</v>
      </c>
      <c r="E5503" t="s">
        <v>890</v>
      </c>
      <c r="F5503" t="s">
        <v>12955</v>
      </c>
      <c r="G5503" s="11"/>
      <c r="H5503" s="11"/>
    </row>
    <row r="5504" spans="1:8" x14ac:dyDescent="0.2">
      <c r="A5504" t="str">
        <f t="shared" si="87"/>
        <v>RTD01FH01</v>
      </c>
      <c r="B5504" t="s">
        <v>208</v>
      </c>
      <c r="C5504" t="s">
        <v>12956</v>
      </c>
      <c r="D5504" t="s">
        <v>3865</v>
      </c>
      <c r="E5504" t="s">
        <v>3866</v>
      </c>
      <c r="F5504" t="s">
        <v>12957</v>
      </c>
      <c r="G5504" s="11"/>
      <c r="H5504" s="11"/>
    </row>
    <row r="5505" spans="1:8" x14ac:dyDescent="0.2">
      <c r="A5505" t="str">
        <f t="shared" si="87"/>
        <v>RTD01FH02</v>
      </c>
      <c r="B5505" t="s">
        <v>208</v>
      </c>
      <c r="C5505" t="s">
        <v>12956</v>
      </c>
      <c r="D5505" t="s">
        <v>3865</v>
      </c>
      <c r="E5505" t="s">
        <v>3866</v>
      </c>
      <c r="F5505" t="s">
        <v>12958</v>
      </c>
      <c r="G5505" s="11"/>
      <c r="H5505" s="11"/>
    </row>
    <row r="5506" spans="1:8" x14ac:dyDescent="0.2">
      <c r="A5506" t="str">
        <f t="shared" si="87"/>
        <v>RTD01FH03</v>
      </c>
      <c r="B5506" t="s">
        <v>208</v>
      </c>
      <c r="C5506" t="s">
        <v>12956</v>
      </c>
      <c r="D5506" t="s">
        <v>3865</v>
      </c>
      <c r="E5506" t="s">
        <v>3866</v>
      </c>
      <c r="F5506" t="s">
        <v>12959</v>
      </c>
      <c r="G5506" s="11"/>
      <c r="H5506" s="11"/>
    </row>
    <row r="5507" spans="1:8" x14ac:dyDescent="0.2">
      <c r="A5507" t="str">
        <f t="shared" si="87"/>
        <v>RTD01FH05</v>
      </c>
      <c r="B5507" t="s">
        <v>208</v>
      </c>
      <c r="C5507" t="s">
        <v>12956</v>
      </c>
      <c r="D5507" t="s">
        <v>3865</v>
      </c>
      <c r="E5507" t="s">
        <v>3866</v>
      </c>
      <c r="F5507" t="s">
        <v>12960</v>
      </c>
      <c r="G5507" s="11"/>
      <c r="H5507" s="11"/>
    </row>
    <row r="5508" spans="1:8" x14ac:dyDescent="0.2">
      <c r="A5508" t="str">
        <f t="shared" si="87"/>
        <v>RTD01FH06</v>
      </c>
      <c r="B5508" t="s">
        <v>208</v>
      </c>
      <c r="C5508" t="s">
        <v>12956</v>
      </c>
      <c r="D5508" t="s">
        <v>3865</v>
      </c>
      <c r="E5508" t="s">
        <v>3866</v>
      </c>
      <c r="F5508" t="s">
        <v>12961</v>
      </c>
      <c r="G5508" s="11"/>
      <c r="H5508" s="11"/>
    </row>
    <row r="5509" spans="1:8" x14ac:dyDescent="0.2">
      <c r="A5509" t="str">
        <f t="shared" si="87"/>
        <v>RTD01FH07</v>
      </c>
      <c r="B5509" t="s">
        <v>208</v>
      </c>
      <c r="C5509" t="s">
        <v>12956</v>
      </c>
      <c r="D5509" t="s">
        <v>3865</v>
      </c>
      <c r="E5509" t="s">
        <v>3866</v>
      </c>
      <c r="F5509" t="s">
        <v>12962</v>
      </c>
      <c r="G5509" s="11"/>
      <c r="H5509" s="11"/>
    </row>
    <row r="5510" spans="1:8" x14ac:dyDescent="0.2">
      <c r="A5510" t="str">
        <f t="shared" si="87"/>
        <v>RTD01FH08</v>
      </c>
      <c r="B5510" t="s">
        <v>208</v>
      </c>
      <c r="C5510" t="s">
        <v>12956</v>
      </c>
      <c r="D5510" t="s">
        <v>3865</v>
      </c>
      <c r="E5510" t="s">
        <v>3866</v>
      </c>
      <c r="F5510" t="s">
        <v>12963</v>
      </c>
      <c r="G5510" s="11"/>
      <c r="H5510" s="11"/>
    </row>
    <row r="5511" spans="1:8" x14ac:dyDescent="0.2">
      <c r="A5511" t="str">
        <f t="shared" si="87"/>
        <v>RTD01FH09</v>
      </c>
      <c r="B5511" t="s">
        <v>208</v>
      </c>
      <c r="C5511" t="s">
        <v>12956</v>
      </c>
      <c r="D5511" t="s">
        <v>3865</v>
      </c>
      <c r="E5511" t="s">
        <v>3866</v>
      </c>
      <c r="F5511" t="s">
        <v>12964</v>
      </c>
      <c r="G5511" s="11"/>
      <c r="H5511" s="11"/>
    </row>
    <row r="5512" spans="1:8" x14ac:dyDescent="0.2">
      <c r="A5512" t="str">
        <f t="shared" si="87"/>
        <v>RTD01FH10</v>
      </c>
      <c r="B5512" t="s">
        <v>208</v>
      </c>
      <c r="C5512" t="s">
        <v>12956</v>
      </c>
      <c r="D5512" t="s">
        <v>3865</v>
      </c>
      <c r="E5512" t="s">
        <v>3866</v>
      </c>
      <c r="F5512" t="s">
        <v>12965</v>
      </c>
      <c r="G5512" s="11" t="s">
        <v>8593</v>
      </c>
      <c r="H5512" s="11">
        <v>43735</v>
      </c>
    </row>
    <row r="5513" spans="1:8" x14ac:dyDescent="0.2">
      <c r="A5513" t="str">
        <f t="shared" si="87"/>
        <v>RTD01FH13</v>
      </c>
      <c r="B5513" t="s">
        <v>208</v>
      </c>
      <c r="C5513" t="s">
        <v>12956</v>
      </c>
      <c r="D5513" t="s">
        <v>3865</v>
      </c>
      <c r="E5513" t="s">
        <v>3866</v>
      </c>
      <c r="F5513" t="s">
        <v>12966</v>
      </c>
      <c r="G5513" s="11"/>
      <c r="H5513" s="11"/>
    </row>
    <row r="5514" spans="1:8" x14ac:dyDescent="0.2">
      <c r="A5514" t="str">
        <f t="shared" si="87"/>
        <v>RTD01FH14</v>
      </c>
      <c r="B5514" t="s">
        <v>208</v>
      </c>
      <c r="C5514" t="s">
        <v>12956</v>
      </c>
      <c r="D5514" t="s">
        <v>3865</v>
      </c>
      <c r="E5514" t="s">
        <v>3866</v>
      </c>
      <c r="F5514" t="s">
        <v>12967</v>
      </c>
      <c r="G5514" s="11"/>
      <c r="H5514" s="11"/>
    </row>
    <row r="5515" spans="1:8" x14ac:dyDescent="0.2">
      <c r="A5515" t="str">
        <f t="shared" si="87"/>
        <v>RTD01FH15</v>
      </c>
      <c r="B5515" t="s">
        <v>208</v>
      </c>
      <c r="C5515" t="s">
        <v>12956</v>
      </c>
      <c r="D5515" t="s">
        <v>3865</v>
      </c>
      <c r="E5515" t="s">
        <v>3866</v>
      </c>
      <c r="F5515" t="s">
        <v>12968</v>
      </c>
      <c r="G5515" s="11"/>
      <c r="H5515" s="11"/>
    </row>
    <row r="5516" spans="1:8" x14ac:dyDescent="0.2">
      <c r="A5516" t="str">
        <f t="shared" si="87"/>
        <v>RTD01FH16</v>
      </c>
      <c r="B5516" t="s">
        <v>208</v>
      </c>
      <c r="C5516" t="s">
        <v>12956</v>
      </c>
      <c r="D5516" t="s">
        <v>3865</v>
      </c>
      <c r="E5516" t="s">
        <v>3866</v>
      </c>
      <c r="F5516" t="s">
        <v>12969</v>
      </c>
      <c r="G5516" s="11"/>
      <c r="H5516" s="11"/>
    </row>
    <row r="5517" spans="1:8" x14ac:dyDescent="0.2">
      <c r="A5517" t="str">
        <f t="shared" si="87"/>
        <v>RTD01FH17</v>
      </c>
      <c r="B5517" t="s">
        <v>208</v>
      </c>
      <c r="C5517" t="s">
        <v>12956</v>
      </c>
      <c r="D5517" t="s">
        <v>3865</v>
      </c>
      <c r="E5517" t="s">
        <v>3866</v>
      </c>
      <c r="F5517" t="s">
        <v>12970</v>
      </c>
      <c r="G5517" s="11"/>
      <c r="H5517" s="11"/>
    </row>
    <row r="5518" spans="1:8" x14ac:dyDescent="0.2">
      <c r="A5518" t="str">
        <f t="shared" si="87"/>
        <v>RTD01FH18</v>
      </c>
      <c r="B5518" t="s">
        <v>208</v>
      </c>
      <c r="C5518" t="s">
        <v>12956</v>
      </c>
      <c r="D5518" t="s">
        <v>3865</v>
      </c>
      <c r="E5518" t="s">
        <v>3866</v>
      </c>
      <c r="F5518" t="s">
        <v>12971</v>
      </c>
      <c r="G5518" s="11"/>
      <c r="H5518" s="11"/>
    </row>
    <row r="5519" spans="1:8" x14ac:dyDescent="0.2">
      <c r="A5519" t="str">
        <f t="shared" si="87"/>
        <v>RTD01FH19</v>
      </c>
      <c r="B5519" t="s">
        <v>208</v>
      </c>
      <c r="C5519" t="s">
        <v>12956</v>
      </c>
      <c r="D5519" t="s">
        <v>3865</v>
      </c>
      <c r="E5519" t="s">
        <v>3866</v>
      </c>
      <c r="F5519" t="s">
        <v>12972</v>
      </c>
      <c r="G5519" s="11"/>
      <c r="H5519" s="11"/>
    </row>
    <row r="5520" spans="1:8" x14ac:dyDescent="0.2">
      <c r="A5520" t="str">
        <f t="shared" si="87"/>
        <v>RTD01FH20</v>
      </c>
      <c r="B5520" t="s">
        <v>208</v>
      </c>
      <c r="C5520" t="s">
        <v>12956</v>
      </c>
      <c r="D5520" t="s">
        <v>3865</v>
      </c>
      <c r="E5520" t="s">
        <v>3866</v>
      </c>
      <c r="F5520" t="s">
        <v>12973</v>
      </c>
      <c r="G5520" s="11"/>
      <c r="H5520" s="11"/>
    </row>
    <row r="5521" spans="1:8" x14ac:dyDescent="0.2">
      <c r="A5521" t="str">
        <f t="shared" si="87"/>
        <v>RTD01FH21</v>
      </c>
      <c r="B5521" t="s">
        <v>208</v>
      </c>
      <c r="C5521" t="s">
        <v>12956</v>
      </c>
      <c r="D5521" t="s">
        <v>3865</v>
      </c>
      <c r="E5521" t="s">
        <v>3866</v>
      </c>
      <c r="F5521" t="s">
        <v>12974</v>
      </c>
      <c r="G5521" s="11"/>
      <c r="H5521" s="11"/>
    </row>
    <row r="5522" spans="1:8" x14ac:dyDescent="0.2">
      <c r="A5522" t="str">
        <f t="shared" si="87"/>
        <v>RTD01FH23</v>
      </c>
      <c r="B5522" t="s">
        <v>208</v>
      </c>
      <c r="C5522" t="s">
        <v>12956</v>
      </c>
      <c r="D5522" t="s">
        <v>3865</v>
      </c>
      <c r="E5522" t="s">
        <v>3866</v>
      </c>
      <c r="F5522" t="s">
        <v>12975</v>
      </c>
      <c r="G5522" s="11"/>
      <c r="H5522" s="11"/>
    </row>
    <row r="5523" spans="1:8" x14ac:dyDescent="0.2">
      <c r="A5523" t="str">
        <f t="shared" si="87"/>
        <v>RTD01FH24</v>
      </c>
      <c r="B5523" t="s">
        <v>208</v>
      </c>
      <c r="C5523" t="s">
        <v>12956</v>
      </c>
      <c r="D5523" t="s">
        <v>3865</v>
      </c>
      <c r="E5523" t="s">
        <v>3866</v>
      </c>
      <c r="F5523" t="s">
        <v>12976</v>
      </c>
      <c r="G5523" s="11"/>
      <c r="H5523" s="11"/>
    </row>
    <row r="5524" spans="1:8" x14ac:dyDescent="0.2">
      <c r="A5524" t="str">
        <f t="shared" si="87"/>
        <v>RTD01FH25</v>
      </c>
      <c r="B5524" t="s">
        <v>208</v>
      </c>
      <c r="C5524" t="s">
        <v>12956</v>
      </c>
      <c r="D5524" t="s">
        <v>3865</v>
      </c>
      <c r="E5524" t="s">
        <v>3866</v>
      </c>
      <c r="F5524" t="s">
        <v>12977</v>
      </c>
      <c r="G5524" s="11"/>
      <c r="H5524" s="11"/>
    </row>
    <row r="5525" spans="1:8" x14ac:dyDescent="0.2">
      <c r="A5525" t="str">
        <f t="shared" si="87"/>
        <v>RTD01FH27</v>
      </c>
      <c r="B5525" t="s">
        <v>208</v>
      </c>
      <c r="C5525" t="s">
        <v>12956</v>
      </c>
      <c r="D5525" t="s">
        <v>3865</v>
      </c>
      <c r="E5525" t="s">
        <v>3866</v>
      </c>
      <c r="F5525" t="s">
        <v>12978</v>
      </c>
      <c r="G5525" s="11"/>
      <c r="H5525" s="11"/>
    </row>
    <row r="5526" spans="1:8" x14ac:dyDescent="0.2">
      <c r="A5526" t="str">
        <f t="shared" si="87"/>
        <v>RTD01FH29</v>
      </c>
      <c r="B5526" t="s">
        <v>208</v>
      </c>
      <c r="C5526" t="s">
        <v>12956</v>
      </c>
      <c r="D5526" t="s">
        <v>3865</v>
      </c>
      <c r="E5526" t="s">
        <v>3866</v>
      </c>
      <c r="F5526" t="s">
        <v>12979</v>
      </c>
      <c r="G5526" s="11"/>
      <c r="H5526" s="11"/>
    </row>
    <row r="5527" spans="1:8" x14ac:dyDescent="0.2">
      <c r="A5527" t="str">
        <f t="shared" si="87"/>
        <v>RTD01FH30</v>
      </c>
      <c r="B5527" t="s">
        <v>208</v>
      </c>
      <c r="C5527" t="s">
        <v>12956</v>
      </c>
      <c r="D5527" t="s">
        <v>3865</v>
      </c>
      <c r="E5527" t="s">
        <v>3866</v>
      </c>
      <c r="F5527" t="s">
        <v>12980</v>
      </c>
      <c r="G5527" s="11"/>
      <c r="H5527" s="11"/>
    </row>
    <row r="5528" spans="1:8" x14ac:dyDescent="0.2">
      <c r="A5528" t="str">
        <f t="shared" si="87"/>
        <v>RTD01FH37</v>
      </c>
      <c r="B5528" t="s">
        <v>208</v>
      </c>
      <c r="C5528" t="s">
        <v>12956</v>
      </c>
      <c r="D5528" t="s">
        <v>3865</v>
      </c>
      <c r="E5528" t="s">
        <v>3866</v>
      </c>
      <c r="F5528" t="s">
        <v>12981</v>
      </c>
      <c r="G5528" s="11"/>
      <c r="H5528" s="11"/>
    </row>
    <row r="5529" spans="1:8" x14ac:dyDescent="0.2">
      <c r="A5529" t="str">
        <f t="shared" si="87"/>
        <v>RTD01FH38</v>
      </c>
      <c r="B5529" t="s">
        <v>208</v>
      </c>
      <c r="C5529" t="s">
        <v>12956</v>
      </c>
      <c r="D5529" t="s">
        <v>3865</v>
      </c>
      <c r="E5529" t="s">
        <v>3866</v>
      </c>
      <c r="F5529" t="s">
        <v>12982</v>
      </c>
      <c r="G5529" s="11"/>
      <c r="H5529" s="11"/>
    </row>
    <row r="5530" spans="1:8" x14ac:dyDescent="0.2">
      <c r="A5530" t="str">
        <f t="shared" si="87"/>
        <v>RTD01FHPICU</v>
      </c>
      <c r="B5530" t="s">
        <v>208</v>
      </c>
      <c r="C5530" t="s">
        <v>12956</v>
      </c>
      <c r="D5530" t="s">
        <v>3865</v>
      </c>
      <c r="E5530" t="s">
        <v>3866</v>
      </c>
      <c r="F5530" t="s">
        <v>12983</v>
      </c>
      <c r="G5530" s="11"/>
      <c r="H5530" s="11"/>
    </row>
    <row r="5531" spans="1:8" x14ac:dyDescent="0.2">
      <c r="A5531" t="str">
        <f t="shared" si="87"/>
        <v>RTD06NCCC32</v>
      </c>
      <c r="B5531" t="s">
        <v>208</v>
      </c>
      <c r="C5531" t="s">
        <v>12956</v>
      </c>
      <c r="D5531" t="s">
        <v>3873</v>
      </c>
      <c r="E5531" t="s">
        <v>3874</v>
      </c>
      <c r="F5531" t="s">
        <v>12984</v>
      </c>
      <c r="G5531" s="11"/>
      <c r="H5531" s="11"/>
    </row>
    <row r="5532" spans="1:8" x14ac:dyDescent="0.2">
      <c r="A5532" t="str">
        <f t="shared" si="87"/>
        <v>RTD06NCCC33</v>
      </c>
      <c r="B5532" t="s">
        <v>208</v>
      </c>
      <c r="C5532" t="s">
        <v>12956</v>
      </c>
      <c r="D5532" t="s">
        <v>3873</v>
      </c>
      <c r="E5532" t="s">
        <v>3874</v>
      </c>
      <c r="F5532" t="s">
        <v>12985</v>
      </c>
      <c r="G5532" s="11"/>
      <c r="H5532" s="11"/>
    </row>
    <row r="5533" spans="1:8" x14ac:dyDescent="0.2">
      <c r="A5533" t="str">
        <f t="shared" si="87"/>
        <v>RTD06NCCC34</v>
      </c>
      <c r="B5533" t="s">
        <v>208</v>
      </c>
      <c r="C5533" t="s">
        <v>12956</v>
      </c>
      <c r="D5533" t="s">
        <v>3873</v>
      </c>
      <c r="E5533" t="s">
        <v>3874</v>
      </c>
      <c r="F5533" t="s">
        <v>12986</v>
      </c>
      <c r="G5533" s="11"/>
      <c r="H5533" s="11"/>
    </row>
    <row r="5534" spans="1:8" x14ac:dyDescent="0.2">
      <c r="A5534" t="str">
        <f t="shared" si="87"/>
        <v>RTD06NCCC35</v>
      </c>
      <c r="B5534" t="s">
        <v>208</v>
      </c>
      <c r="C5534" t="s">
        <v>12956</v>
      </c>
      <c r="D5534" t="s">
        <v>3873</v>
      </c>
      <c r="E5534" t="s">
        <v>3874</v>
      </c>
      <c r="F5534" t="s">
        <v>12987</v>
      </c>
      <c r="G5534" s="11"/>
      <c r="H5534" s="11"/>
    </row>
    <row r="5535" spans="1:8" x14ac:dyDescent="0.2">
      <c r="A5535" t="str">
        <f t="shared" si="87"/>
        <v>RTD02RV01A</v>
      </c>
      <c r="B5535" t="s">
        <v>208</v>
      </c>
      <c r="C5535" t="s">
        <v>12956</v>
      </c>
      <c r="D5535" t="s">
        <v>3879</v>
      </c>
      <c r="E5535" t="s">
        <v>3880</v>
      </c>
      <c r="F5535" t="s">
        <v>12988</v>
      </c>
      <c r="G5535" s="11"/>
      <c r="H5535" s="11"/>
    </row>
    <row r="5536" spans="1:8" x14ac:dyDescent="0.2">
      <c r="A5536" t="str">
        <f t="shared" si="87"/>
        <v>RTD02RV01B</v>
      </c>
      <c r="B5536" t="s">
        <v>208</v>
      </c>
      <c r="C5536" t="s">
        <v>12956</v>
      </c>
      <c r="D5536" t="s">
        <v>3879</v>
      </c>
      <c r="E5536" t="s">
        <v>3880</v>
      </c>
      <c r="F5536" t="s">
        <v>12989</v>
      </c>
      <c r="G5536" s="11"/>
      <c r="H5536" s="11"/>
    </row>
    <row r="5537" spans="1:8" x14ac:dyDescent="0.2">
      <c r="A5537" t="str">
        <f t="shared" si="87"/>
        <v>RTD02RV02</v>
      </c>
      <c r="B5537" t="s">
        <v>208</v>
      </c>
      <c r="C5537" t="s">
        <v>12956</v>
      </c>
      <c r="D5537" t="s">
        <v>3879</v>
      </c>
      <c r="E5537" t="s">
        <v>3880</v>
      </c>
      <c r="F5537" t="s">
        <v>12990</v>
      </c>
      <c r="G5537" s="11"/>
      <c r="H5537" s="11"/>
    </row>
    <row r="5538" spans="1:8" x14ac:dyDescent="0.2">
      <c r="A5538" t="str">
        <f t="shared" si="87"/>
        <v>RTD02RV03</v>
      </c>
      <c r="B5538" t="s">
        <v>208</v>
      </c>
      <c r="C5538" t="s">
        <v>12956</v>
      </c>
      <c r="D5538" t="s">
        <v>3879</v>
      </c>
      <c r="E5538" t="s">
        <v>3880</v>
      </c>
      <c r="F5538" t="s">
        <v>12991</v>
      </c>
      <c r="G5538" s="11"/>
      <c r="H5538" s="11"/>
    </row>
    <row r="5539" spans="1:8" x14ac:dyDescent="0.2">
      <c r="A5539" t="str">
        <f t="shared" si="87"/>
        <v>RTD02RV04</v>
      </c>
      <c r="B5539" t="s">
        <v>208</v>
      </c>
      <c r="C5539" t="s">
        <v>12956</v>
      </c>
      <c r="D5539" t="s">
        <v>3879</v>
      </c>
      <c r="E5539" t="s">
        <v>3880</v>
      </c>
      <c r="F5539" t="s">
        <v>12992</v>
      </c>
      <c r="G5539" s="11"/>
      <c r="H5539" s="11"/>
    </row>
    <row r="5540" spans="1:8" x14ac:dyDescent="0.2">
      <c r="A5540" t="str">
        <f t="shared" si="87"/>
        <v>RTD02RV05</v>
      </c>
      <c r="B5540" t="s">
        <v>208</v>
      </c>
      <c r="C5540" t="s">
        <v>12956</v>
      </c>
      <c r="D5540" t="s">
        <v>3879</v>
      </c>
      <c r="E5540" t="s">
        <v>3880</v>
      </c>
      <c r="F5540" t="s">
        <v>12993</v>
      </c>
      <c r="G5540" s="11"/>
      <c r="H5540" s="11"/>
    </row>
    <row r="5541" spans="1:8" x14ac:dyDescent="0.2">
      <c r="A5541" t="str">
        <f t="shared" si="87"/>
        <v>RTD02RV09</v>
      </c>
      <c r="B5541" t="s">
        <v>208</v>
      </c>
      <c r="C5541" t="s">
        <v>12956</v>
      </c>
      <c r="D5541" t="s">
        <v>3879</v>
      </c>
      <c r="E5541" t="s">
        <v>3880</v>
      </c>
      <c r="F5541" t="s">
        <v>12994</v>
      </c>
      <c r="G5541" s="11"/>
      <c r="H5541" s="11"/>
    </row>
    <row r="5542" spans="1:8" x14ac:dyDescent="0.2">
      <c r="A5542" t="str">
        <f t="shared" si="87"/>
        <v>RTD02RV10</v>
      </c>
      <c r="B5542" t="s">
        <v>208</v>
      </c>
      <c r="C5542" t="s">
        <v>12956</v>
      </c>
      <c r="D5542" t="s">
        <v>3879</v>
      </c>
      <c r="E5542" t="s">
        <v>3880</v>
      </c>
      <c r="F5542" t="s">
        <v>12995</v>
      </c>
      <c r="G5542" s="11"/>
      <c r="H5542" s="11"/>
    </row>
    <row r="5543" spans="1:8" x14ac:dyDescent="0.2">
      <c r="A5543" t="str">
        <f t="shared" si="87"/>
        <v>RTD02RV11</v>
      </c>
      <c r="B5543" t="s">
        <v>208</v>
      </c>
      <c r="C5543" t="s">
        <v>12956</v>
      </c>
      <c r="D5543" t="s">
        <v>3879</v>
      </c>
      <c r="E5543" t="s">
        <v>3880</v>
      </c>
      <c r="F5543" t="s">
        <v>12996</v>
      </c>
      <c r="G5543" s="11"/>
      <c r="H5543" s="11"/>
    </row>
    <row r="5544" spans="1:8" x14ac:dyDescent="0.2">
      <c r="A5544" t="str">
        <f t="shared" si="87"/>
        <v>RTD02RV12</v>
      </c>
      <c r="B5544" t="s">
        <v>208</v>
      </c>
      <c r="C5544" t="s">
        <v>12956</v>
      </c>
      <c r="D5544" t="s">
        <v>3879</v>
      </c>
      <c r="E5544" t="s">
        <v>3880</v>
      </c>
      <c r="F5544" t="s">
        <v>12997</v>
      </c>
      <c r="G5544" s="11"/>
      <c r="H5544" s="11"/>
    </row>
    <row r="5545" spans="1:8" x14ac:dyDescent="0.2">
      <c r="A5545" t="str">
        <f t="shared" si="87"/>
        <v>RTD02RV15</v>
      </c>
      <c r="B5545" t="s">
        <v>208</v>
      </c>
      <c r="C5545" t="s">
        <v>12956</v>
      </c>
      <c r="D5545" t="s">
        <v>3879</v>
      </c>
      <c r="E5545" t="s">
        <v>3880</v>
      </c>
      <c r="F5545" t="s">
        <v>12998</v>
      </c>
      <c r="G5545" s="11"/>
      <c r="H5545" s="11"/>
    </row>
    <row r="5546" spans="1:8" x14ac:dyDescent="0.2">
      <c r="A5546" t="str">
        <f t="shared" si="87"/>
        <v>RTD02RV16</v>
      </c>
      <c r="B5546" t="s">
        <v>208</v>
      </c>
      <c r="C5546" t="s">
        <v>12956</v>
      </c>
      <c r="D5546" t="s">
        <v>3879</v>
      </c>
      <c r="E5546" t="s">
        <v>3880</v>
      </c>
      <c r="F5546" t="s">
        <v>12999</v>
      </c>
      <c r="G5546" s="11"/>
      <c r="H5546" s="11"/>
    </row>
    <row r="5547" spans="1:8" x14ac:dyDescent="0.2">
      <c r="A5547" t="str">
        <f t="shared" si="87"/>
        <v>RTD02RV18</v>
      </c>
      <c r="B5547" t="s">
        <v>208</v>
      </c>
      <c r="C5547" t="s">
        <v>12956</v>
      </c>
      <c r="D5547" t="s">
        <v>3879</v>
      </c>
      <c r="E5547" t="s">
        <v>3880</v>
      </c>
      <c r="F5547" t="s">
        <v>13000</v>
      </c>
      <c r="G5547" s="11"/>
      <c r="H5547" s="11"/>
    </row>
    <row r="5548" spans="1:8" x14ac:dyDescent="0.2">
      <c r="A5548" t="str">
        <f t="shared" si="87"/>
        <v>RTD02RV19</v>
      </c>
      <c r="B5548" t="s">
        <v>208</v>
      </c>
      <c r="C5548" t="s">
        <v>12956</v>
      </c>
      <c r="D5548" t="s">
        <v>3879</v>
      </c>
      <c r="E5548" t="s">
        <v>3880</v>
      </c>
      <c r="F5548" t="s">
        <v>13001</v>
      </c>
      <c r="G5548" s="11"/>
      <c r="H5548" s="11"/>
    </row>
    <row r="5549" spans="1:8" x14ac:dyDescent="0.2">
      <c r="A5549" t="str">
        <f t="shared" si="87"/>
        <v>RTD02RV20</v>
      </c>
      <c r="B5549" t="s">
        <v>208</v>
      </c>
      <c r="C5549" t="s">
        <v>12956</v>
      </c>
      <c r="D5549" t="s">
        <v>3879</v>
      </c>
      <c r="E5549" t="s">
        <v>3880</v>
      </c>
      <c r="F5549" t="s">
        <v>13002</v>
      </c>
      <c r="G5549" s="11"/>
      <c r="H5549" s="11"/>
    </row>
    <row r="5550" spans="1:8" x14ac:dyDescent="0.2">
      <c r="A5550" t="str">
        <f t="shared" si="87"/>
        <v>RTD02RV22</v>
      </c>
      <c r="B5550" t="s">
        <v>208</v>
      </c>
      <c r="C5550" t="s">
        <v>12956</v>
      </c>
      <c r="D5550" t="s">
        <v>3879</v>
      </c>
      <c r="E5550" t="s">
        <v>3880</v>
      </c>
      <c r="F5550" t="s">
        <v>13003</v>
      </c>
      <c r="G5550" s="11"/>
      <c r="H5550" s="11"/>
    </row>
    <row r="5551" spans="1:8" x14ac:dyDescent="0.2">
      <c r="A5551" t="str">
        <f t="shared" si="87"/>
        <v>RTD02RV23</v>
      </c>
      <c r="B5551" t="s">
        <v>208</v>
      </c>
      <c r="C5551" t="s">
        <v>12956</v>
      </c>
      <c r="D5551" t="s">
        <v>3879</v>
      </c>
      <c r="E5551" t="s">
        <v>3880</v>
      </c>
      <c r="F5551" t="s">
        <v>13004</v>
      </c>
      <c r="G5551" s="11"/>
      <c r="H5551" s="11"/>
    </row>
    <row r="5552" spans="1:8" x14ac:dyDescent="0.2">
      <c r="A5552" t="str">
        <f t="shared" ref="A5552:A5615" si="88">CONCATENATE(D5552,F5552)</f>
        <v>RTD02RV30</v>
      </c>
      <c r="B5552" t="s">
        <v>208</v>
      </c>
      <c r="C5552" t="s">
        <v>12956</v>
      </c>
      <c r="D5552" t="s">
        <v>3879</v>
      </c>
      <c r="E5552" t="s">
        <v>3880</v>
      </c>
      <c r="F5552" t="s">
        <v>13005</v>
      </c>
      <c r="G5552" s="11"/>
      <c r="H5552" s="11"/>
    </row>
    <row r="5553" spans="1:8" x14ac:dyDescent="0.2">
      <c r="A5553" t="str">
        <f t="shared" si="88"/>
        <v>RTD02RV31</v>
      </c>
      <c r="B5553" t="s">
        <v>208</v>
      </c>
      <c r="C5553" t="s">
        <v>12956</v>
      </c>
      <c r="D5553" t="s">
        <v>3879</v>
      </c>
      <c r="E5553" t="s">
        <v>3880</v>
      </c>
      <c r="F5553" t="s">
        <v>13006</v>
      </c>
      <c r="G5553" s="11"/>
      <c r="H5553" s="11"/>
    </row>
    <row r="5554" spans="1:8" x14ac:dyDescent="0.2">
      <c r="A5554" t="str">
        <f t="shared" si="88"/>
        <v>RTD02RV32/33</v>
      </c>
      <c r="B5554" t="s">
        <v>208</v>
      </c>
      <c r="C5554" t="s">
        <v>12956</v>
      </c>
      <c r="D5554" t="s">
        <v>3879</v>
      </c>
      <c r="E5554" t="s">
        <v>3880</v>
      </c>
      <c r="F5554" t="s">
        <v>13007</v>
      </c>
      <c r="G5554" s="11"/>
      <c r="H5554" s="11"/>
    </row>
    <row r="5555" spans="1:8" x14ac:dyDescent="0.2">
      <c r="A5555" t="str">
        <f t="shared" si="88"/>
        <v>RTD02RV34</v>
      </c>
      <c r="B5555" t="s">
        <v>208</v>
      </c>
      <c r="C5555" t="s">
        <v>12956</v>
      </c>
      <c r="D5555" t="s">
        <v>3879</v>
      </c>
      <c r="E5555" t="s">
        <v>3880</v>
      </c>
      <c r="F5555" t="s">
        <v>13008</v>
      </c>
      <c r="G5555" s="11"/>
      <c r="H5555" s="11"/>
    </row>
    <row r="5556" spans="1:8" x14ac:dyDescent="0.2">
      <c r="A5556" t="str">
        <f t="shared" si="88"/>
        <v>RTD02RV35</v>
      </c>
      <c r="B5556" t="s">
        <v>208</v>
      </c>
      <c r="C5556" t="s">
        <v>12956</v>
      </c>
      <c r="D5556" t="s">
        <v>3879</v>
      </c>
      <c r="E5556" t="s">
        <v>3880</v>
      </c>
      <c r="F5556" t="s">
        <v>13009</v>
      </c>
      <c r="G5556" s="11"/>
      <c r="H5556" s="11"/>
    </row>
    <row r="5557" spans="1:8" x14ac:dyDescent="0.2">
      <c r="A5557" t="str">
        <f t="shared" si="88"/>
        <v>RTD02RV36</v>
      </c>
      <c r="B5557" t="s">
        <v>208</v>
      </c>
      <c r="C5557" t="s">
        <v>12956</v>
      </c>
      <c r="D5557" t="s">
        <v>3879</v>
      </c>
      <c r="E5557" t="s">
        <v>3880</v>
      </c>
      <c r="F5557" t="s">
        <v>13010</v>
      </c>
      <c r="G5557" s="11"/>
      <c r="H5557" s="11"/>
    </row>
    <row r="5558" spans="1:8" x14ac:dyDescent="0.2">
      <c r="A5558" t="str">
        <f t="shared" si="88"/>
        <v>RTD02RV37</v>
      </c>
      <c r="B5558" t="s">
        <v>208</v>
      </c>
      <c r="C5558" t="s">
        <v>12956</v>
      </c>
      <c r="D5558" t="s">
        <v>3879</v>
      </c>
      <c r="E5558" t="s">
        <v>3880</v>
      </c>
      <c r="F5558" t="s">
        <v>13011</v>
      </c>
      <c r="G5558" s="11"/>
      <c r="H5558" s="11"/>
    </row>
    <row r="5559" spans="1:8" x14ac:dyDescent="0.2">
      <c r="A5559" t="str">
        <f t="shared" si="88"/>
        <v>RTD02RV38C</v>
      </c>
      <c r="B5559" t="s">
        <v>208</v>
      </c>
      <c r="C5559" t="s">
        <v>12956</v>
      </c>
      <c r="D5559" t="s">
        <v>3879</v>
      </c>
      <c r="E5559" t="s">
        <v>3880</v>
      </c>
      <c r="F5559" t="s">
        <v>13012</v>
      </c>
      <c r="G5559" s="11"/>
      <c r="H5559" s="11"/>
    </row>
    <row r="5560" spans="1:8" x14ac:dyDescent="0.2">
      <c r="A5560" t="str">
        <f t="shared" si="88"/>
        <v>RTD02RV40</v>
      </c>
      <c r="B5560" t="s">
        <v>208</v>
      </c>
      <c r="C5560" t="s">
        <v>12956</v>
      </c>
      <c r="D5560" t="s">
        <v>3879</v>
      </c>
      <c r="E5560" t="s">
        <v>3880</v>
      </c>
      <c r="F5560" t="s">
        <v>13013</v>
      </c>
      <c r="G5560" s="11"/>
      <c r="H5560" s="11"/>
    </row>
    <row r="5561" spans="1:8" x14ac:dyDescent="0.2">
      <c r="A5561" t="str">
        <f t="shared" si="88"/>
        <v>RTD02RV41</v>
      </c>
      <c r="B5561" t="s">
        <v>208</v>
      </c>
      <c r="C5561" t="s">
        <v>12956</v>
      </c>
      <c r="D5561" t="s">
        <v>3879</v>
      </c>
      <c r="E5561" t="s">
        <v>3880</v>
      </c>
      <c r="F5561" t="s">
        <v>13014</v>
      </c>
      <c r="G5561" s="11"/>
      <c r="H5561" s="11"/>
    </row>
    <row r="5562" spans="1:8" x14ac:dyDescent="0.2">
      <c r="A5562" t="str">
        <f t="shared" si="88"/>
        <v>RTD02RV42</v>
      </c>
      <c r="B5562" t="s">
        <v>208</v>
      </c>
      <c r="C5562" t="s">
        <v>12956</v>
      </c>
      <c r="D5562" t="s">
        <v>3879</v>
      </c>
      <c r="E5562" t="s">
        <v>3880</v>
      </c>
      <c r="F5562" t="s">
        <v>13015</v>
      </c>
      <c r="G5562" s="11"/>
      <c r="H5562" s="11"/>
    </row>
    <row r="5563" spans="1:8" x14ac:dyDescent="0.2">
      <c r="A5563" t="str">
        <f t="shared" si="88"/>
        <v>RTD02RV43</v>
      </c>
      <c r="B5563" t="s">
        <v>208</v>
      </c>
      <c r="C5563" t="s">
        <v>12956</v>
      </c>
      <c r="D5563" t="s">
        <v>3879</v>
      </c>
      <c r="E5563" t="s">
        <v>3880</v>
      </c>
      <c r="F5563" t="s">
        <v>13016</v>
      </c>
      <c r="G5563" s="11"/>
      <c r="H5563" s="11"/>
    </row>
    <row r="5564" spans="1:8" x14ac:dyDescent="0.2">
      <c r="A5564" t="str">
        <f t="shared" si="88"/>
        <v>RTD02RV44</v>
      </c>
      <c r="B5564" t="s">
        <v>208</v>
      </c>
      <c r="C5564" t="s">
        <v>12956</v>
      </c>
      <c r="D5564" t="s">
        <v>3879</v>
      </c>
      <c r="E5564" t="s">
        <v>3880</v>
      </c>
      <c r="F5564" t="s">
        <v>13017</v>
      </c>
      <c r="G5564" s="11"/>
      <c r="H5564" s="11"/>
    </row>
    <row r="5565" spans="1:8" x14ac:dyDescent="0.2">
      <c r="A5565" t="str">
        <f t="shared" si="88"/>
        <v>RTD02RV46</v>
      </c>
      <c r="B5565" t="s">
        <v>208</v>
      </c>
      <c r="C5565" t="s">
        <v>12956</v>
      </c>
      <c r="D5565" t="s">
        <v>3879</v>
      </c>
      <c r="E5565" t="s">
        <v>3880</v>
      </c>
      <c r="F5565" t="s">
        <v>13018</v>
      </c>
      <c r="G5565" s="11"/>
      <c r="H5565" s="11"/>
    </row>
    <row r="5566" spans="1:8" x14ac:dyDescent="0.2">
      <c r="A5566" t="str">
        <f t="shared" si="88"/>
        <v>RTD02RV47</v>
      </c>
      <c r="B5566" t="s">
        <v>208</v>
      </c>
      <c r="C5566" t="s">
        <v>12956</v>
      </c>
      <c r="D5566" t="s">
        <v>3879</v>
      </c>
      <c r="E5566" t="s">
        <v>3880</v>
      </c>
      <c r="F5566" t="s">
        <v>13019</v>
      </c>
      <c r="G5566" s="11"/>
      <c r="H5566" s="11"/>
    </row>
    <row r="5567" spans="1:8" x14ac:dyDescent="0.2">
      <c r="A5567" t="str">
        <f t="shared" si="88"/>
        <v>RTD02RV48</v>
      </c>
      <c r="B5567" t="s">
        <v>208</v>
      </c>
      <c r="C5567" t="s">
        <v>12956</v>
      </c>
      <c r="D5567" t="s">
        <v>3879</v>
      </c>
      <c r="E5567" t="s">
        <v>3880</v>
      </c>
      <c r="F5567" t="s">
        <v>13020</v>
      </c>
      <c r="G5567" s="11"/>
      <c r="H5567" s="11"/>
    </row>
    <row r="5568" spans="1:8" x14ac:dyDescent="0.2">
      <c r="A5568" t="str">
        <f t="shared" si="88"/>
        <v>RTD02RV49</v>
      </c>
      <c r="B5568" t="s">
        <v>208</v>
      </c>
      <c r="C5568" t="s">
        <v>12956</v>
      </c>
      <c r="D5568" t="s">
        <v>3879</v>
      </c>
      <c r="E5568" t="s">
        <v>3880</v>
      </c>
      <c r="F5568" t="s">
        <v>13021</v>
      </c>
      <c r="G5568" s="11"/>
      <c r="H5568" s="11"/>
    </row>
    <row r="5569" spans="1:8" x14ac:dyDescent="0.2">
      <c r="A5569" t="str">
        <f t="shared" si="88"/>
        <v>RTD02RV50</v>
      </c>
      <c r="B5569" t="s">
        <v>208</v>
      </c>
      <c r="C5569" t="s">
        <v>12956</v>
      </c>
      <c r="D5569" t="s">
        <v>3879</v>
      </c>
      <c r="E5569" t="s">
        <v>3880</v>
      </c>
      <c r="F5569" t="s">
        <v>13022</v>
      </c>
      <c r="G5569" s="11"/>
      <c r="H5569" s="11"/>
    </row>
    <row r="5570" spans="1:8" x14ac:dyDescent="0.2">
      <c r="A5570" t="str">
        <f t="shared" si="88"/>
        <v>RTD02RV51</v>
      </c>
      <c r="B5570" t="s">
        <v>208</v>
      </c>
      <c r="C5570" t="s">
        <v>12956</v>
      </c>
      <c r="D5570" t="s">
        <v>3879</v>
      </c>
      <c r="E5570" t="s">
        <v>3880</v>
      </c>
      <c r="F5570" t="s">
        <v>13023</v>
      </c>
      <c r="G5570" s="11"/>
      <c r="H5570" s="11"/>
    </row>
    <row r="5571" spans="1:8" x14ac:dyDescent="0.2">
      <c r="A5571" t="str">
        <f t="shared" si="88"/>
        <v>RTD02RV52</v>
      </c>
      <c r="B5571" t="s">
        <v>208</v>
      </c>
      <c r="C5571" t="s">
        <v>12956</v>
      </c>
      <c r="D5571" t="s">
        <v>3879</v>
      </c>
      <c r="E5571" t="s">
        <v>3880</v>
      </c>
      <c r="F5571" t="s">
        <v>13024</v>
      </c>
      <c r="G5571" s="11"/>
      <c r="H5571" s="11"/>
    </row>
    <row r="5572" spans="1:8" x14ac:dyDescent="0.2">
      <c r="A5572" t="str">
        <f t="shared" si="88"/>
        <v>RTD02RVAS</v>
      </c>
      <c r="B5572" t="s">
        <v>208</v>
      </c>
      <c r="C5572" t="s">
        <v>12956</v>
      </c>
      <c r="D5572" t="s">
        <v>3879</v>
      </c>
      <c r="E5572" t="s">
        <v>3880</v>
      </c>
      <c r="F5572" t="s">
        <v>13025</v>
      </c>
      <c r="G5572" s="11"/>
      <c r="H5572" s="11"/>
    </row>
    <row r="5573" spans="1:8" x14ac:dyDescent="0.2">
      <c r="A5573" t="str">
        <f t="shared" si="88"/>
        <v>RTD02RVNBC</v>
      </c>
      <c r="B5573" t="s">
        <v>208</v>
      </c>
      <c r="C5573" t="s">
        <v>12956</v>
      </c>
      <c r="D5573" t="s">
        <v>3879</v>
      </c>
      <c r="E5573" t="s">
        <v>3880</v>
      </c>
      <c r="F5573" t="s">
        <v>13026</v>
      </c>
      <c r="G5573" s="11"/>
      <c r="H5573" s="11"/>
    </row>
    <row r="5574" spans="1:8" x14ac:dyDescent="0.2">
      <c r="A5574" t="str">
        <f t="shared" si="88"/>
        <v>RTD02RVNEU</v>
      </c>
      <c r="B5574" t="s">
        <v>208</v>
      </c>
      <c r="C5574" t="s">
        <v>12956</v>
      </c>
      <c r="D5574" t="s">
        <v>3879</v>
      </c>
      <c r="E5574" t="s">
        <v>3880</v>
      </c>
      <c r="F5574" t="s">
        <v>13027</v>
      </c>
      <c r="G5574" s="11"/>
      <c r="H5574" s="11"/>
    </row>
    <row r="5575" spans="1:8" x14ac:dyDescent="0.2">
      <c r="A5575" t="str">
        <f t="shared" si="88"/>
        <v>RTD02RVPARK</v>
      </c>
      <c r="B5575" t="s">
        <v>208</v>
      </c>
      <c r="C5575" t="s">
        <v>12956</v>
      </c>
      <c r="D5575" t="s">
        <v>3879</v>
      </c>
      <c r="E5575" t="s">
        <v>3880</v>
      </c>
      <c r="F5575" t="s">
        <v>13028</v>
      </c>
      <c r="G5575" s="11"/>
      <c r="H5575" s="11"/>
    </row>
    <row r="5576" spans="1:8" x14ac:dyDescent="0.2">
      <c r="A5576" t="str">
        <f t="shared" si="88"/>
        <v>RTD02RVRDS</v>
      </c>
      <c r="B5576" t="s">
        <v>208</v>
      </c>
      <c r="C5576" t="s">
        <v>12956</v>
      </c>
      <c r="D5576" t="s">
        <v>3879</v>
      </c>
      <c r="E5576" t="s">
        <v>3880</v>
      </c>
      <c r="F5576" t="s">
        <v>13029</v>
      </c>
      <c r="G5576" s="11"/>
      <c r="H5576" s="11"/>
    </row>
    <row r="5577" spans="1:8" x14ac:dyDescent="0.2">
      <c r="A5577" t="str">
        <f t="shared" si="88"/>
        <v>RQWG0Birthing Unit</v>
      </c>
      <c r="B5577" t="s">
        <v>209</v>
      </c>
      <c r="C5577" t="s">
        <v>13030</v>
      </c>
      <c r="D5577" t="s">
        <v>3017</v>
      </c>
      <c r="E5577" t="s">
        <v>3018</v>
      </c>
      <c r="F5577" t="s">
        <v>11178</v>
      </c>
      <c r="G5577" s="11"/>
      <c r="H5577" s="11"/>
    </row>
    <row r="5578" spans="1:8" x14ac:dyDescent="0.2">
      <c r="A5578" t="str">
        <f t="shared" si="88"/>
        <v>RQWG0Chamberlen Ward</v>
      </c>
      <c r="B5578" t="s">
        <v>209</v>
      </c>
      <c r="C5578" t="s">
        <v>13030</v>
      </c>
      <c r="D5578" t="s">
        <v>3017</v>
      </c>
      <c r="E5578" t="s">
        <v>3018</v>
      </c>
      <c r="F5578" t="s">
        <v>13031</v>
      </c>
      <c r="G5578" s="11"/>
      <c r="H5578" s="11"/>
    </row>
    <row r="5579" spans="1:8" x14ac:dyDescent="0.2">
      <c r="A5579" t="str">
        <f t="shared" si="88"/>
        <v>RQWG0Charnley Ward</v>
      </c>
      <c r="B5579" t="s">
        <v>209</v>
      </c>
      <c r="C5579" t="s">
        <v>13030</v>
      </c>
      <c r="D5579" t="s">
        <v>3017</v>
      </c>
      <c r="E5579" t="s">
        <v>3018</v>
      </c>
      <c r="F5579" t="s">
        <v>13032</v>
      </c>
      <c r="G5579" s="11"/>
      <c r="H5579" s="11"/>
    </row>
    <row r="5580" spans="1:8" x14ac:dyDescent="0.2">
      <c r="A5580" t="str">
        <f t="shared" si="88"/>
        <v>RQWG0Dolphin Ward</v>
      </c>
      <c r="B5580" t="s">
        <v>209</v>
      </c>
      <c r="C5580" t="s">
        <v>13030</v>
      </c>
      <c r="D5580" t="s">
        <v>3017</v>
      </c>
      <c r="E5580" t="s">
        <v>3018</v>
      </c>
      <c r="F5580" t="s">
        <v>13033</v>
      </c>
      <c r="G5580" s="11"/>
      <c r="H5580" s="11"/>
    </row>
    <row r="5581" spans="1:8" x14ac:dyDescent="0.2">
      <c r="A5581" t="str">
        <f t="shared" si="88"/>
        <v>RQWG0Gibberd Ward</v>
      </c>
      <c r="B5581" t="s">
        <v>209</v>
      </c>
      <c r="C5581" t="s">
        <v>13030</v>
      </c>
      <c r="D5581" t="s">
        <v>3017</v>
      </c>
      <c r="E5581" t="s">
        <v>3018</v>
      </c>
      <c r="F5581" t="s">
        <v>13034</v>
      </c>
      <c r="G5581" s="11"/>
      <c r="H5581" s="11"/>
    </row>
    <row r="5582" spans="1:8" x14ac:dyDescent="0.2">
      <c r="A5582" t="str">
        <f t="shared" si="88"/>
        <v>RQWG0Harold Ward</v>
      </c>
      <c r="B5582" t="s">
        <v>209</v>
      </c>
      <c r="C5582" t="s">
        <v>13030</v>
      </c>
      <c r="D5582" t="s">
        <v>3017</v>
      </c>
      <c r="E5582" t="s">
        <v>3018</v>
      </c>
      <c r="F5582" t="s">
        <v>13035</v>
      </c>
      <c r="G5582" s="11"/>
      <c r="H5582" s="11"/>
    </row>
    <row r="5583" spans="1:8" x14ac:dyDescent="0.2">
      <c r="A5583" t="str">
        <f t="shared" si="88"/>
        <v>RQWG0Harvey Ward</v>
      </c>
      <c r="B5583" t="s">
        <v>209</v>
      </c>
      <c r="C5583" t="s">
        <v>13030</v>
      </c>
      <c r="D5583" t="s">
        <v>3017</v>
      </c>
      <c r="E5583" t="s">
        <v>3018</v>
      </c>
      <c r="F5583" t="s">
        <v>13036</v>
      </c>
      <c r="G5583" s="11"/>
      <c r="H5583" s="11"/>
    </row>
    <row r="5584" spans="1:8" x14ac:dyDescent="0.2">
      <c r="A5584" t="str">
        <f t="shared" si="88"/>
        <v>RQWG0Henry Moore Ward</v>
      </c>
      <c r="B5584" t="s">
        <v>209</v>
      </c>
      <c r="C5584" t="s">
        <v>13030</v>
      </c>
      <c r="D5584" t="s">
        <v>3017</v>
      </c>
      <c r="E5584" t="s">
        <v>3018</v>
      </c>
      <c r="F5584" t="s">
        <v>13037</v>
      </c>
      <c r="G5584" s="11"/>
      <c r="H5584" s="11"/>
    </row>
    <row r="5585" spans="1:8" x14ac:dyDescent="0.2">
      <c r="A5585" t="str">
        <f t="shared" si="88"/>
        <v>RQWG0ITU &amp; HDU</v>
      </c>
      <c r="B5585" t="s">
        <v>209</v>
      </c>
      <c r="C5585" t="s">
        <v>13030</v>
      </c>
      <c r="D5585" t="s">
        <v>3017</v>
      </c>
      <c r="E5585" t="s">
        <v>3018</v>
      </c>
      <c r="F5585" t="s">
        <v>13038</v>
      </c>
      <c r="G5585" s="11"/>
      <c r="H5585" s="11"/>
    </row>
    <row r="5586" spans="1:8" x14ac:dyDescent="0.2">
      <c r="A5586" t="str">
        <f t="shared" si="88"/>
        <v>RQWG0John Snow</v>
      </c>
      <c r="B5586" t="s">
        <v>209</v>
      </c>
      <c r="C5586" t="s">
        <v>13030</v>
      </c>
      <c r="D5586" t="s">
        <v>3017</v>
      </c>
      <c r="E5586" t="s">
        <v>3018</v>
      </c>
      <c r="F5586" t="s">
        <v>13039</v>
      </c>
      <c r="G5586" s="11"/>
      <c r="H5586" s="11"/>
    </row>
    <row r="5587" spans="1:8" x14ac:dyDescent="0.2">
      <c r="A5587" t="str">
        <f t="shared" si="88"/>
        <v>RQWG0Kingsmoor Cardiac Care Unit</v>
      </c>
      <c r="B5587" t="s">
        <v>209</v>
      </c>
      <c r="C5587" t="s">
        <v>13030</v>
      </c>
      <c r="D5587" t="s">
        <v>3017</v>
      </c>
      <c r="E5587" t="s">
        <v>3018</v>
      </c>
      <c r="F5587" t="s">
        <v>13040</v>
      </c>
      <c r="G5587" s="11"/>
      <c r="H5587" s="11"/>
    </row>
    <row r="5588" spans="1:8" x14ac:dyDescent="0.2">
      <c r="A5588" t="str">
        <f t="shared" si="88"/>
        <v>RQWG0Labour Ward</v>
      </c>
      <c r="B5588" t="s">
        <v>209</v>
      </c>
      <c r="C5588" t="s">
        <v>13030</v>
      </c>
      <c r="D5588" t="s">
        <v>3017</v>
      </c>
      <c r="E5588" t="s">
        <v>3018</v>
      </c>
      <c r="F5588" t="s">
        <v>8829</v>
      </c>
      <c r="G5588" s="11"/>
      <c r="H5588" s="11"/>
    </row>
    <row r="5589" spans="1:8" x14ac:dyDescent="0.2">
      <c r="A5589" t="str">
        <f t="shared" si="88"/>
        <v>RQWG0Lister Ward</v>
      </c>
      <c r="B5589" t="s">
        <v>209</v>
      </c>
      <c r="C5589" t="s">
        <v>13030</v>
      </c>
      <c r="D5589" t="s">
        <v>3017</v>
      </c>
      <c r="E5589" t="s">
        <v>3018</v>
      </c>
      <c r="F5589" t="s">
        <v>10562</v>
      </c>
      <c r="G5589" s="11"/>
      <c r="H5589" s="11"/>
    </row>
    <row r="5590" spans="1:8" x14ac:dyDescent="0.2">
      <c r="A5590" t="str">
        <f t="shared" si="88"/>
        <v>RQWG0Locke Ward</v>
      </c>
      <c r="B5590" t="s">
        <v>209</v>
      </c>
      <c r="C5590" t="s">
        <v>13030</v>
      </c>
      <c r="D5590" t="s">
        <v>3017</v>
      </c>
      <c r="E5590" t="s">
        <v>3018</v>
      </c>
      <c r="F5590" t="s">
        <v>13041</v>
      </c>
      <c r="G5590" s="11"/>
      <c r="H5590" s="11"/>
    </row>
    <row r="5591" spans="1:8" x14ac:dyDescent="0.2">
      <c r="A5591" t="str">
        <f t="shared" si="88"/>
        <v>RQWG0Medical Assessment Unit Fleming</v>
      </c>
      <c r="B5591" t="s">
        <v>209</v>
      </c>
      <c r="C5591" t="s">
        <v>13030</v>
      </c>
      <c r="D5591" t="s">
        <v>3017</v>
      </c>
      <c r="E5591" t="s">
        <v>3018</v>
      </c>
      <c r="F5591" t="s">
        <v>13042</v>
      </c>
      <c r="G5591" s="11"/>
      <c r="H5591" s="11"/>
    </row>
    <row r="5592" spans="1:8" x14ac:dyDescent="0.2">
      <c r="A5592" t="str">
        <f t="shared" si="88"/>
        <v>RQWG0Medical Short-Stay Unit Saunders</v>
      </c>
      <c r="B5592" t="s">
        <v>209</v>
      </c>
      <c r="C5592" t="s">
        <v>13030</v>
      </c>
      <c r="D5592" t="s">
        <v>3017</v>
      </c>
      <c r="E5592" t="s">
        <v>3018</v>
      </c>
      <c r="F5592" t="s">
        <v>13043</v>
      </c>
      <c r="G5592" s="11"/>
      <c r="H5592" s="11"/>
    </row>
    <row r="5593" spans="1:8" x14ac:dyDescent="0.2">
      <c r="A5593" t="str">
        <f t="shared" si="88"/>
        <v>RQWG0Neo-Natal Unit</v>
      </c>
      <c r="B5593" t="s">
        <v>209</v>
      </c>
      <c r="C5593" t="s">
        <v>13030</v>
      </c>
      <c r="D5593" t="s">
        <v>3017</v>
      </c>
      <c r="E5593" t="s">
        <v>3018</v>
      </c>
      <c r="F5593" t="s">
        <v>13044</v>
      </c>
      <c r="G5593" s="11"/>
      <c r="H5593" s="11"/>
    </row>
    <row r="5594" spans="1:8" x14ac:dyDescent="0.2">
      <c r="A5594" t="str">
        <f t="shared" si="88"/>
        <v>RQWG0Penn Ward</v>
      </c>
      <c r="B5594" t="s">
        <v>209</v>
      </c>
      <c r="C5594" t="s">
        <v>13030</v>
      </c>
      <c r="D5594" t="s">
        <v>3017</v>
      </c>
      <c r="E5594" t="s">
        <v>3018</v>
      </c>
      <c r="F5594" t="s">
        <v>13045</v>
      </c>
      <c r="G5594" s="11"/>
      <c r="H5594" s="11"/>
    </row>
    <row r="5595" spans="1:8" x14ac:dyDescent="0.2">
      <c r="A5595" t="str">
        <f t="shared" si="88"/>
        <v>RQWG0Ray Admissions Unit</v>
      </c>
      <c r="B5595" t="s">
        <v>209</v>
      </c>
      <c r="C5595" t="s">
        <v>13030</v>
      </c>
      <c r="D5595" t="s">
        <v>3017</v>
      </c>
      <c r="E5595" t="s">
        <v>3018</v>
      </c>
      <c r="F5595" t="s">
        <v>13046</v>
      </c>
      <c r="G5595" s="11"/>
      <c r="H5595" s="11"/>
    </row>
    <row r="5596" spans="1:8" x14ac:dyDescent="0.2">
      <c r="A5596" t="str">
        <f t="shared" si="88"/>
        <v>RQWG0Samson Ward</v>
      </c>
      <c r="B5596" t="s">
        <v>209</v>
      </c>
      <c r="C5596" t="s">
        <v>13030</v>
      </c>
      <c r="D5596" t="s">
        <v>3017</v>
      </c>
      <c r="E5596" t="s">
        <v>3018</v>
      </c>
      <c r="F5596" t="s">
        <v>13047</v>
      </c>
      <c r="G5596" s="11"/>
      <c r="H5596" s="11"/>
    </row>
    <row r="5597" spans="1:8" x14ac:dyDescent="0.2">
      <c r="A5597" t="str">
        <f t="shared" si="88"/>
        <v>RQWG0Tye Green Ward</v>
      </c>
      <c r="B5597" t="s">
        <v>209</v>
      </c>
      <c r="C5597" t="s">
        <v>13030</v>
      </c>
      <c r="D5597" t="s">
        <v>3017</v>
      </c>
      <c r="E5597" t="s">
        <v>3018</v>
      </c>
      <c r="F5597" t="s">
        <v>13048</v>
      </c>
      <c r="G5597" s="11"/>
      <c r="H5597" s="11"/>
    </row>
    <row r="5598" spans="1:8" x14ac:dyDescent="0.2">
      <c r="A5598" t="str">
        <f t="shared" si="88"/>
        <v>RQWG0Winter Ward</v>
      </c>
      <c r="B5598" t="s">
        <v>209</v>
      </c>
      <c r="C5598" t="s">
        <v>13030</v>
      </c>
      <c r="D5598" t="s">
        <v>3017</v>
      </c>
      <c r="E5598" t="s">
        <v>3018</v>
      </c>
      <c r="F5598" t="s">
        <v>13049</v>
      </c>
      <c r="G5598" s="11"/>
      <c r="H5598" s="11"/>
    </row>
    <row r="5599" spans="1:8" x14ac:dyDescent="0.2">
      <c r="A5599" t="str">
        <f t="shared" si="88"/>
        <v>RCX70Acute Medical Unit</v>
      </c>
      <c r="B5599" t="s">
        <v>210</v>
      </c>
      <c r="C5599" t="s">
        <v>13050</v>
      </c>
      <c r="D5599" t="s">
        <v>1097</v>
      </c>
      <c r="E5599" t="s">
        <v>1098</v>
      </c>
      <c r="F5599" t="s">
        <v>9304</v>
      </c>
      <c r="G5599" s="11"/>
      <c r="H5599" s="11"/>
    </row>
    <row r="5600" spans="1:8" x14ac:dyDescent="0.2">
      <c r="A5600" t="str">
        <f t="shared" si="88"/>
        <v>RCX70Assessment Zone</v>
      </c>
      <c r="B5600" t="s">
        <v>210</v>
      </c>
      <c r="C5600" t="s">
        <v>13050</v>
      </c>
      <c r="D5600" t="s">
        <v>1097</v>
      </c>
      <c r="E5600" t="s">
        <v>1098</v>
      </c>
      <c r="F5600" t="s">
        <v>13051</v>
      </c>
      <c r="G5600" s="11"/>
      <c r="H5600" s="11"/>
    </row>
    <row r="5601" spans="1:8" x14ac:dyDescent="0.2">
      <c r="A5601" t="str">
        <f t="shared" si="88"/>
        <v>RCX70Castleacre</v>
      </c>
      <c r="B5601" t="s">
        <v>210</v>
      </c>
      <c r="C5601" t="s">
        <v>13050</v>
      </c>
      <c r="D5601" t="s">
        <v>1097</v>
      </c>
      <c r="E5601" t="s">
        <v>1098</v>
      </c>
      <c r="F5601" t="s">
        <v>13052</v>
      </c>
      <c r="G5601" s="11"/>
      <c r="H5601" s="11"/>
    </row>
    <row r="5602" spans="1:8" x14ac:dyDescent="0.2">
      <c r="A5602" t="str">
        <f t="shared" si="88"/>
        <v>RCX70Central Delivery suite</v>
      </c>
      <c r="B5602" t="s">
        <v>210</v>
      </c>
      <c r="C5602" t="s">
        <v>13050</v>
      </c>
      <c r="D5602" t="s">
        <v>1097</v>
      </c>
      <c r="E5602" t="s">
        <v>1098</v>
      </c>
      <c r="F5602" t="s">
        <v>13053</v>
      </c>
      <c r="G5602" s="11"/>
      <c r="H5602" s="11"/>
    </row>
    <row r="5603" spans="1:8" x14ac:dyDescent="0.2">
      <c r="A5603" t="str">
        <f t="shared" si="88"/>
        <v>RCX70Critical Care</v>
      </c>
      <c r="B5603" t="s">
        <v>210</v>
      </c>
      <c r="C5603" t="s">
        <v>13050</v>
      </c>
      <c r="D5603" t="s">
        <v>1097</v>
      </c>
      <c r="E5603" t="s">
        <v>1098</v>
      </c>
      <c r="F5603" t="s">
        <v>9217</v>
      </c>
      <c r="G5603" s="11"/>
      <c r="H5603" s="11"/>
    </row>
    <row r="5604" spans="1:8" x14ac:dyDescent="0.2">
      <c r="A5604" t="str">
        <f t="shared" si="88"/>
        <v>RCX70Denver</v>
      </c>
      <c r="B5604" t="s">
        <v>210</v>
      </c>
      <c r="C5604" t="s">
        <v>13050</v>
      </c>
      <c r="D5604" t="s">
        <v>1097</v>
      </c>
      <c r="E5604" t="s">
        <v>1098</v>
      </c>
      <c r="F5604" t="s">
        <v>13054</v>
      </c>
      <c r="G5604" s="11"/>
      <c r="H5604" s="11"/>
    </row>
    <row r="5605" spans="1:8" x14ac:dyDescent="0.2">
      <c r="A5605" t="str">
        <f t="shared" si="88"/>
        <v>RCX70ED Obs Ward</v>
      </c>
      <c r="B5605" t="s">
        <v>210</v>
      </c>
      <c r="C5605" t="s">
        <v>13050</v>
      </c>
      <c r="D5605" t="s">
        <v>1097</v>
      </c>
      <c r="E5605" t="s">
        <v>1098</v>
      </c>
      <c r="F5605" t="s">
        <v>13055</v>
      </c>
      <c r="G5605" s="11"/>
      <c r="H5605" s="11"/>
    </row>
    <row r="5606" spans="1:8" x14ac:dyDescent="0.2">
      <c r="A5606" t="str">
        <f t="shared" si="88"/>
        <v>RCX70Elm</v>
      </c>
      <c r="B5606" t="s">
        <v>210</v>
      </c>
      <c r="C5606" t="s">
        <v>13050</v>
      </c>
      <c r="D5606" t="s">
        <v>1097</v>
      </c>
      <c r="E5606" t="s">
        <v>1098</v>
      </c>
      <c r="F5606" t="s">
        <v>12811</v>
      </c>
      <c r="G5606" s="11"/>
      <c r="H5606" s="11"/>
    </row>
    <row r="5607" spans="1:8" x14ac:dyDescent="0.2">
      <c r="A5607" t="str">
        <f t="shared" si="88"/>
        <v>RCX70Gayton</v>
      </c>
      <c r="B5607" t="s">
        <v>210</v>
      </c>
      <c r="C5607" t="s">
        <v>13050</v>
      </c>
      <c r="D5607" t="s">
        <v>1097</v>
      </c>
      <c r="E5607" t="s">
        <v>1098</v>
      </c>
      <c r="F5607" t="s">
        <v>13056</v>
      </c>
      <c r="G5607" s="11"/>
      <c r="H5607" s="11"/>
    </row>
    <row r="5608" spans="1:8" x14ac:dyDescent="0.2">
      <c r="A5608" t="str">
        <f t="shared" si="88"/>
        <v>RCX70Marham</v>
      </c>
      <c r="B5608" t="s">
        <v>210</v>
      </c>
      <c r="C5608" t="s">
        <v>13050</v>
      </c>
      <c r="D5608" t="s">
        <v>1097</v>
      </c>
      <c r="E5608" t="s">
        <v>1098</v>
      </c>
      <c r="F5608" t="s">
        <v>13057</v>
      </c>
      <c r="G5608" s="11"/>
      <c r="H5608" s="11"/>
    </row>
    <row r="5609" spans="1:8" x14ac:dyDescent="0.2">
      <c r="A5609" t="str">
        <f t="shared" si="88"/>
        <v>RCX70Necton</v>
      </c>
      <c r="B5609" t="s">
        <v>210</v>
      </c>
      <c r="C5609" t="s">
        <v>13050</v>
      </c>
      <c r="D5609" t="s">
        <v>1097</v>
      </c>
      <c r="E5609" t="s">
        <v>1098</v>
      </c>
      <c r="F5609" t="s">
        <v>13058</v>
      </c>
      <c r="G5609" s="11"/>
      <c r="H5609" s="11"/>
    </row>
    <row r="5610" spans="1:8" x14ac:dyDescent="0.2">
      <c r="A5610" t="str">
        <f t="shared" si="88"/>
        <v>RCX70NICU</v>
      </c>
      <c r="B5610" t="s">
        <v>210</v>
      </c>
      <c r="C5610" t="s">
        <v>13050</v>
      </c>
      <c r="D5610" t="s">
        <v>1097</v>
      </c>
      <c r="E5610" t="s">
        <v>1098</v>
      </c>
      <c r="F5610" t="s">
        <v>8404</v>
      </c>
      <c r="G5610" s="11"/>
      <c r="H5610" s="11"/>
    </row>
    <row r="5611" spans="1:8" x14ac:dyDescent="0.2">
      <c r="A5611" t="str">
        <f t="shared" si="88"/>
        <v>RCX70Oxborough</v>
      </c>
      <c r="B5611" t="s">
        <v>210</v>
      </c>
      <c r="C5611" t="s">
        <v>13050</v>
      </c>
      <c r="D5611" t="s">
        <v>1097</v>
      </c>
      <c r="E5611" t="s">
        <v>1098</v>
      </c>
      <c r="F5611" t="s">
        <v>13059</v>
      </c>
      <c r="G5611" s="11"/>
      <c r="H5611" s="11"/>
    </row>
    <row r="5612" spans="1:8" x14ac:dyDescent="0.2">
      <c r="A5612" t="str">
        <f t="shared" si="88"/>
        <v>RCX70Rudham</v>
      </c>
      <c r="B5612" t="s">
        <v>210</v>
      </c>
      <c r="C5612" t="s">
        <v>13050</v>
      </c>
      <c r="D5612" t="s">
        <v>1097</v>
      </c>
      <c r="E5612" t="s">
        <v>1098</v>
      </c>
      <c r="F5612" t="s">
        <v>13060</v>
      </c>
      <c r="G5612" s="11"/>
      <c r="H5612" s="11"/>
    </row>
    <row r="5613" spans="1:8" x14ac:dyDescent="0.2">
      <c r="A5613" t="str">
        <f t="shared" si="88"/>
        <v>RCX70Shouldham</v>
      </c>
      <c r="B5613" t="s">
        <v>210</v>
      </c>
      <c r="C5613" t="s">
        <v>13050</v>
      </c>
      <c r="D5613" t="s">
        <v>1097</v>
      </c>
      <c r="E5613" t="s">
        <v>1098</v>
      </c>
      <c r="F5613" t="s">
        <v>13061</v>
      </c>
      <c r="G5613" s="11"/>
      <c r="H5613" s="11"/>
    </row>
    <row r="5614" spans="1:8" x14ac:dyDescent="0.2">
      <c r="A5614" t="str">
        <f t="shared" si="88"/>
        <v>RCX70Stanhoe</v>
      </c>
      <c r="B5614" t="s">
        <v>210</v>
      </c>
      <c r="C5614" t="s">
        <v>13050</v>
      </c>
      <c r="D5614" t="s">
        <v>1097</v>
      </c>
      <c r="E5614" t="s">
        <v>1098</v>
      </c>
      <c r="F5614" t="s">
        <v>13062</v>
      </c>
      <c r="G5614" s="11"/>
      <c r="H5614" s="11"/>
    </row>
    <row r="5615" spans="1:8" x14ac:dyDescent="0.2">
      <c r="A5615" t="str">
        <f t="shared" si="88"/>
        <v>RCX70Surgical Assessment Unit</v>
      </c>
      <c r="B5615" t="s">
        <v>210</v>
      </c>
      <c r="C5615" t="s">
        <v>13050</v>
      </c>
      <c r="D5615" t="s">
        <v>1097</v>
      </c>
      <c r="E5615" t="s">
        <v>1098</v>
      </c>
      <c r="F5615" t="s">
        <v>8775</v>
      </c>
      <c r="G5615" s="11"/>
      <c r="H5615" s="11"/>
    </row>
    <row r="5616" spans="1:8" x14ac:dyDescent="0.2">
      <c r="A5616" t="str">
        <f t="shared" ref="A5616:A5679" si="89">CONCATENATE(D5616,F5616)</f>
        <v>RCX70Tilney</v>
      </c>
      <c r="B5616" t="s">
        <v>210</v>
      </c>
      <c r="C5616" t="s">
        <v>13050</v>
      </c>
      <c r="D5616" t="s">
        <v>1097</v>
      </c>
      <c r="E5616" t="s">
        <v>1098</v>
      </c>
      <c r="F5616" t="s">
        <v>13063</v>
      </c>
      <c r="G5616" s="11"/>
      <c r="H5616" s="11"/>
    </row>
    <row r="5617" spans="1:8" x14ac:dyDescent="0.2">
      <c r="A5617" t="str">
        <f t="shared" si="89"/>
        <v>RCX70West Newton</v>
      </c>
      <c r="B5617" t="s">
        <v>210</v>
      </c>
      <c r="C5617" t="s">
        <v>13050</v>
      </c>
      <c r="D5617" t="s">
        <v>1097</v>
      </c>
      <c r="E5617" t="s">
        <v>1098</v>
      </c>
      <c r="F5617" t="s">
        <v>13064</v>
      </c>
      <c r="G5617" s="11"/>
      <c r="H5617" s="11"/>
    </row>
    <row r="5618" spans="1:8" x14ac:dyDescent="0.2">
      <c r="A5618" t="str">
        <f t="shared" si="89"/>
        <v>RCX70West Raynham</v>
      </c>
      <c r="B5618" t="s">
        <v>210</v>
      </c>
      <c r="C5618" t="s">
        <v>13050</v>
      </c>
      <c r="D5618" t="s">
        <v>1097</v>
      </c>
      <c r="E5618" t="s">
        <v>1098</v>
      </c>
      <c r="F5618" t="s">
        <v>13065</v>
      </c>
      <c r="G5618" s="11"/>
      <c r="H5618" s="11"/>
    </row>
    <row r="5619" spans="1:8" x14ac:dyDescent="0.2">
      <c r="A5619" t="str">
        <f t="shared" si="89"/>
        <v>RCX70Windsor</v>
      </c>
      <c r="B5619" t="s">
        <v>210</v>
      </c>
      <c r="C5619" t="s">
        <v>13050</v>
      </c>
      <c r="D5619" t="s">
        <v>1097</v>
      </c>
      <c r="E5619" t="s">
        <v>1098</v>
      </c>
      <c r="F5619" t="s">
        <v>12641</v>
      </c>
      <c r="G5619" s="11"/>
      <c r="H5619" s="11"/>
    </row>
    <row r="5620" spans="1:8" x14ac:dyDescent="0.2">
      <c r="A5620" t="str">
        <f t="shared" si="89"/>
        <v>RL131Alice</v>
      </c>
      <c r="B5620" t="s">
        <v>211</v>
      </c>
      <c r="C5620" t="s">
        <v>13066</v>
      </c>
      <c r="D5620" t="s">
        <v>2321</v>
      </c>
      <c r="E5620" t="s">
        <v>2322</v>
      </c>
      <c r="F5620" t="s">
        <v>13067</v>
      </c>
      <c r="G5620" s="11"/>
      <c r="H5620" s="11"/>
    </row>
    <row r="5621" spans="1:8" x14ac:dyDescent="0.2">
      <c r="A5621" t="str">
        <f t="shared" si="89"/>
        <v>RL131Clwyd</v>
      </c>
      <c r="B5621" t="s">
        <v>211</v>
      </c>
      <c r="C5621" t="s">
        <v>13066</v>
      </c>
      <c r="D5621" t="s">
        <v>2321</v>
      </c>
      <c r="E5621" t="s">
        <v>2322</v>
      </c>
      <c r="F5621" t="s">
        <v>13068</v>
      </c>
      <c r="G5621" s="11"/>
      <c r="H5621" s="11"/>
    </row>
    <row r="5622" spans="1:8" x14ac:dyDescent="0.2">
      <c r="A5622" t="str">
        <f t="shared" si="89"/>
        <v>RL131Gladstone</v>
      </c>
      <c r="B5622" t="s">
        <v>211</v>
      </c>
      <c r="C5622" t="s">
        <v>13066</v>
      </c>
      <c r="D5622" t="s">
        <v>2321</v>
      </c>
      <c r="E5622" t="s">
        <v>2322</v>
      </c>
      <c r="F5622" t="s">
        <v>13069</v>
      </c>
      <c r="G5622" s="11"/>
      <c r="H5622" s="11"/>
    </row>
    <row r="5623" spans="1:8" x14ac:dyDescent="0.2">
      <c r="A5623" t="str">
        <f t="shared" si="89"/>
        <v>RL131HDU</v>
      </c>
      <c r="B5623" t="s">
        <v>211</v>
      </c>
      <c r="C5623" t="s">
        <v>13066</v>
      </c>
      <c r="D5623" t="s">
        <v>2321</v>
      </c>
      <c r="E5623" t="s">
        <v>2322</v>
      </c>
      <c r="F5623" t="s">
        <v>9180</v>
      </c>
      <c r="G5623" s="11"/>
      <c r="H5623" s="11"/>
    </row>
    <row r="5624" spans="1:8" x14ac:dyDescent="0.2">
      <c r="A5624" t="str">
        <f t="shared" si="89"/>
        <v>RL131Kenyon</v>
      </c>
      <c r="B5624" t="s">
        <v>211</v>
      </c>
      <c r="C5624" t="s">
        <v>13066</v>
      </c>
      <c r="D5624" t="s">
        <v>2321</v>
      </c>
      <c r="E5624" t="s">
        <v>2322</v>
      </c>
      <c r="F5624" t="s">
        <v>13070</v>
      </c>
      <c r="G5624" s="11"/>
      <c r="H5624" s="11"/>
    </row>
    <row r="5625" spans="1:8" x14ac:dyDescent="0.2">
      <c r="A5625" t="str">
        <f t="shared" si="89"/>
        <v>RL131Ludlow</v>
      </c>
      <c r="B5625" t="s">
        <v>211</v>
      </c>
      <c r="C5625" t="s">
        <v>13066</v>
      </c>
      <c r="D5625" t="s">
        <v>2321</v>
      </c>
      <c r="E5625" t="s">
        <v>2322</v>
      </c>
      <c r="F5625" t="s">
        <v>13071</v>
      </c>
      <c r="G5625" s="11"/>
      <c r="H5625" s="11"/>
    </row>
    <row r="5626" spans="1:8" x14ac:dyDescent="0.2">
      <c r="A5626" t="str">
        <f t="shared" si="89"/>
        <v>RL131Oswald</v>
      </c>
      <c r="B5626" t="s">
        <v>211</v>
      </c>
      <c r="C5626" t="s">
        <v>13066</v>
      </c>
      <c r="D5626" t="s">
        <v>2321</v>
      </c>
      <c r="E5626" t="s">
        <v>2322</v>
      </c>
      <c r="F5626" t="s">
        <v>13072</v>
      </c>
      <c r="G5626" s="11"/>
      <c r="H5626" s="11"/>
    </row>
    <row r="5627" spans="1:8" x14ac:dyDescent="0.2">
      <c r="A5627" t="str">
        <f t="shared" si="89"/>
        <v>RL131Powys</v>
      </c>
      <c r="B5627" t="s">
        <v>211</v>
      </c>
      <c r="C5627" t="s">
        <v>13066</v>
      </c>
      <c r="D5627" t="s">
        <v>2321</v>
      </c>
      <c r="E5627" t="s">
        <v>2322</v>
      </c>
      <c r="F5627" t="s">
        <v>13073</v>
      </c>
      <c r="G5627" s="11"/>
      <c r="H5627" s="11"/>
    </row>
    <row r="5628" spans="1:8" x14ac:dyDescent="0.2">
      <c r="A5628" t="str">
        <f t="shared" si="89"/>
        <v>RL131Sheldon</v>
      </c>
      <c r="B5628" t="s">
        <v>211</v>
      </c>
      <c r="C5628" t="s">
        <v>13066</v>
      </c>
      <c r="D5628" t="s">
        <v>2321</v>
      </c>
      <c r="E5628" t="s">
        <v>2322</v>
      </c>
      <c r="F5628" t="s">
        <v>13074</v>
      </c>
      <c r="G5628" s="11"/>
      <c r="H5628" s="11"/>
    </row>
    <row r="5629" spans="1:8" x14ac:dyDescent="0.2">
      <c r="A5629" t="str">
        <f t="shared" si="89"/>
        <v>RL131Wrekin</v>
      </c>
      <c r="B5629" t="s">
        <v>211</v>
      </c>
      <c r="C5629" t="s">
        <v>13066</v>
      </c>
      <c r="D5629" t="s">
        <v>2321</v>
      </c>
      <c r="E5629" t="s">
        <v>2322</v>
      </c>
      <c r="F5629" t="s">
        <v>9486</v>
      </c>
      <c r="G5629" s="11"/>
      <c r="H5629" s="11"/>
    </row>
    <row r="5630" spans="1:8" x14ac:dyDescent="0.2">
      <c r="A5630" t="str">
        <f t="shared" si="89"/>
        <v>RFRPAA1</v>
      </c>
      <c r="B5630" t="s">
        <v>212</v>
      </c>
      <c r="C5630" t="s">
        <v>13075</v>
      </c>
      <c r="D5630" t="s">
        <v>1498</v>
      </c>
      <c r="E5630" t="s">
        <v>1499</v>
      </c>
      <c r="F5630" t="s">
        <v>11074</v>
      </c>
      <c r="G5630" s="11"/>
      <c r="H5630" s="11"/>
    </row>
    <row r="5631" spans="1:8" x14ac:dyDescent="0.2">
      <c r="A5631" t="str">
        <f t="shared" si="89"/>
        <v>RFRPAA2</v>
      </c>
      <c r="B5631" t="s">
        <v>212</v>
      </c>
      <c r="C5631" t="s">
        <v>13075</v>
      </c>
      <c r="D5631" t="s">
        <v>1498</v>
      </c>
      <c r="E5631" t="s">
        <v>1499</v>
      </c>
      <c r="F5631" t="s">
        <v>11075</v>
      </c>
      <c r="G5631" s="11"/>
      <c r="H5631" s="11"/>
    </row>
    <row r="5632" spans="1:8" x14ac:dyDescent="0.2">
      <c r="A5632" t="str">
        <f t="shared" si="89"/>
        <v>RFRPAA3</v>
      </c>
      <c r="B5632" t="s">
        <v>212</v>
      </c>
      <c r="C5632" t="s">
        <v>13075</v>
      </c>
      <c r="D5632" t="s">
        <v>1498</v>
      </c>
      <c r="E5632" t="s">
        <v>1499</v>
      </c>
      <c r="F5632" t="s">
        <v>8980</v>
      </c>
      <c r="G5632" s="11"/>
      <c r="H5632" s="11"/>
    </row>
    <row r="5633" spans="1:8" x14ac:dyDescent="0.2">
      <c r="A5633" t="str">
        <f t="shared" si="89"/>
        <v>RFRPAA5</v>
      </c>
      <c r="B5633" t="s">
        <v>212</v>
      </c>
      <c r="C5633" t="s">
        <v>13075</v>
      </c>
      <c r="D5633" t="s">
        <v>1498</v>
      </c>
      <c r="E5633" t="s">
        <v>1499</v>
      </c>
      <c r="F5633" t="s">
        <v>8983</v>
      </c>
      <c r="G5633" s="11"/>
      <c r="H5633" s="11"/>
    </row>
    <row r="5634" spans="1:8" x14ac:dyDescent="0.2">
      <c r="A5634" t="str">
        <f t="shared" si="89"/>
        <v>RFRPAA7</v>
      </c>
      <c r="B5634" t="s">
        <v>212</v>
      </c>
      <c r="C5634" t="s">
        <v>13075</v>
      </c>
      <c r="D5634" t="s">
        <v>1498</v>
      </c>
      <c r="E5634" t="s">
        <v>1499</v>
      </c>
      <c r="F5634" t="s">
        <v>11077</v>
      </c>
      <c r="G5634" s="11"/>
      <c r="H5634" s="11"/>
    </row>
    <row r="5635" spans="1:8" x14ac:dyDescent="0.2">
      <c r="A5635" t="str">
        <f t="shared" si="89"/>
        <v>RFRPAAMU</v>
      </c>
      <c r="B5635" t="s">
        <v>212</v>
      </c>
      <c r="C5635" t="s">
        <v>13075</v>
      </c>
      <c r="D5635" t="s">
        <v>1498</v>
      </c>
      <c r="E5635" t="s">
        <v>1499</v>
      </c>
      <c r="F5635" t="s">
        <v>8388</v>
      </c>
      <c r="G5635" s="11"/>
      <c r="H5635" s="11"/>
    </row>
    <row r="5636" spans="1:8" x14ac:dyDescent="0.2">
      <c r="A5636" t="str">
        <f t="shared" si="89"/>
        <v>RFRPAASU</v>
      </c>
      <c r="B5636" t="s">
        <v>212</v>
      </c>
      <c r="C5636" t="s">
        <v>13075</v>
      </c>
      <c r="D5636" t="s">
        <v>1498</v>
      </c>
      <c r="E5636" t="s">
        <v>1499</v>
      </c>
      <c r="F5636" t="s">
        <v>12208</v>
      </c>
      <c r="G5636" s="11"/>
      <c r="H5636" s="11"/>
    </row>
    <row r="5637" spans="1:8" x14ac:dyDescent="0.2">
      <c r="A5637" t="str">
        <f t="shared" si="89"/>
        <v>RFRPAB11</v>
      </c>
      <c r="B5637" t="s">
        <v>212</v>
      </c>
      <c r="C5637" t="s">
        <v>13075</v>
      </c>
      <c r="D5637" t="s">
        <v>1498</v>
      </c>
      <c r="E5637" t="s">
        <v>1499</v>
      </c>
      <c r="F5637" t="s">
        <v>13076</v>
      </c>
      <c r="G5637" s="11"/>
      <c r="H5637" s="11"/>
    </row>
    <row r="5638" spans="1:8" x14ac:dyDescent="0.2">
      <c r="A5638" t="str">
        <f t="shared" si="89"/>
        <v>RFRPAB5</v>
      </c>
      <c r="B5638" t="s">
        <v>212</v>
      </c>
      <c r="C5638" t="s">
        <v>13075</v>
      </c>
      <c r="D5638" t="s">
        <v>1498</v>
      </c>
      <c r="E5638" t="s">
        <v>1499</v>
      </c>
      <c r="F5638" t="s">
        <v>12209</v>
      </c>
      <c r="G5638" s="11"/>
      <c r="H5638" s="11"/>
    </row>
    <row r="5639" spans="1:8" x14ac:dyDescent="0.2">
      <c r="A5639" t="str">
        <f t="shared" si="89"/>
        <v>RFRPACCU</v>
      </c>
      <c r="B5639" t="s">
        <v>212</v>
      </c>
      <c r="C5639" t="s">
        <v>13075</v>
      </c>
      <c r="D5639" t="s">
        <v>1498</v>
      </c>
      <c r="E5639" t="s">
        <v>1499</v>
      </c>
      <c r="F5639" t="s">
        <v>8471</v>
      </c>
      <c r="G5639" s="11"/>
      <c r="H5639" s="11"/>
    </row>
    <row r="5640" spans="1:8" x14ac:dyDescent="0.2">
      <c r="A5640" t="str">
        <f t="shared" si="89"/>
        <v>RFRPAChildrens Ward</v>
      </c>
      <c r="B5640" t="s">
        <v>212</v>
      </c>
      <c r="C5640" t="s">
        <v>13075</v>
      </c>
      <c r="D5640" t="s">
        <v>1498</v>
      </c>
      <c r="E5640" t="s">
        <v>1499</v>
      </c>
      <c r="F5640" t="s">
        <v>10590</v>
      </c>
      <c r="G5640" s="11"/>
      <c r="H5640" s="11"/>
    </row>
    <row r="5641" spans="1:8" x14ac:dyDescent="0.2">
      <c r="A5641" t="str">
        <f t="shared" si="89"/>
        <v>RFRPACommunity Unit</v>
      </c>
      <c r="B5641" t="s">
        <v>212</v>
      </c>
      <c r="C5641" t="s">
        <v>13075</v>
      </c>
      <c r="D5641" t="s">
        <v>1498</v>
      </c>
      <c r="E5641" t="s">
        <v>1499</v>
      </c>
      <c r="F5641" t="s">
        <v>13077</v>
      </c>
      <c r="G5641" s="11"/>
      <c r="H5641" s="11"/>
    </row>
    <row r="5642" spans="1:8" x14ac:dyDescent="0.2">
      <c r="A5642" t="str">
        <f t="shared" si="89"/>
        <v>RFRPACritical Care</v>
      </c>
      <c r="B5642" t="s">
        <v>212</v>
      </c>
      <c r="C5642" t="s">
        <v>13075</v>
      </c>
      <c r="D5642" t="s">
        <v>1498</v>
      </c>
      <c r="E5642" t="s">
        <v>1499</v>
      </c>
      <c r="F5642" t="s">
        <v>9217</v>
      </c>
      <c r="G5642" s="11"/>
      <c r="H5642" s="11"/>
    </row>
    <row r="5643" spans="1:8" x14ac:dyDescent="0.2">
      <c r="A5643" t="str">
        <f t="shared" si="89"/>
        <v>RFRPAFitzwilliam</v>
      </c>
      <c r="B5643" t="s">
        <v>212</v>
      </c>
      <c r="C5643" t="s">
        <v>13075</v>
      </c>
      <c r="D5643" t="s">
        <v>1498</v>
      </c>
      <c r="E5643" t="s">
        <v>1499</v>
      </c>
      <c r="F5643" t="s">
        <v>13078</v>
      </c>
      <c r="G5643" s="11"/>
      <c r="H5643" s="11"/>
    </row>
    <row r="5644" spans="1:8" x14ac:dyDescent="0.2">
      <c r="A5644" t="str">
        <f t="shared" si="89"/>
        <v>RFRPAKeppel</v>
      </c>
      <c r="B5644" t="s">
        <v>212</v>
      </c>
      <c r="C5644" t="s">
        <v>13075</v>
      </c>
      <c r="D5644" t="s">
        <v>1498</v>
      </c>
      <c r="E5644" t="s">
        <v>1499</v>
      </c>
      <c r="F5644" t="s">
        <v>13079</v>
      </c>
      <c r="G5644" s="11"/>
      <c r="H5644" s="11"/>
    </row>
    <row r="5645" spans="1:8" x14ac:dyDescent="0.2">
      <c r="A5645" t="str">
        <f t="shared" si="89"/>
        <v>RFRPALabour Ward</v>
      </c>
      <c r="B5645" t="s">
        <v>212</v>
      </c>
      <c r="C5645" t="s">
        <v>13075</v>
      </c>
      <c r="D5645" t="s">
        <v>1498</v>
      </c>
      <c r="E5645" t="s">
        <v>1499</v>
      </c>
      <c r="F5645" t="s">
        <v>8829</v>
      </c>
      <c r="G5645" s="11"/>
      <c r="H5645" s="11"/>
    </row>
    <row r="5646" spans="1:8" x14ac:dyDescent="0.2">
      <c r="A5646" t="str">
        <f t="shared" si="89"/>
        <v>RFRPANeuro Rehab</v>
      </c>
      <c r="B5646" t="s">
        <v>212</v>
      </c>
      <c r="C5646" t="s">
        <v>13075</v>
      </c>
      <c r="D5646" t="s">
        <v>1498</v>
      </c>
      <c r="E5646" t="s">
        <v>1499</v>
      </c>
      <c r="F5646" t="s">
        <v>12131</v>
      </c>
      <c r="G5646" s="11"/>
      <c r="H5646" s="11"/>
    </row>
    <row r="5647" spans="1:8" x14ac:dyDescent="0.2">
      <c r="A5647" t="str">
        <f t="shared" si="89"/>
        <v>RFRPASCBU</v>
      </c>
      <c r="B5647" t="s">
        <v>212</v>
      </c>
      <c r="C5647" t="s">
        <v>13075</v>
      </c>
      <c r="D5647" t="s">
        <v>1498</v>
      </c>
      <c r="E5647" t="s">
        <v>1499</v>
      </c>
      <c r="F5647" t="s">
        <v>8490</v>
      </c>
      <c r="G5647" s="11"/>
      <c r="H5647" s="11"/>
    </row>
    <row r="5648" spans="1:8" x14ac:dyDescent="0.2">
      <c r="A5648" t="str">
        <f t="shared" si="89"/>
        <v>RFRPASitwell</v>
      </c>
      <c r="B5648" t="s">
        <v>212</v>
      </c>
      <c r="C5648" t="s">
        <v>13075</v>
      </c>
      <c r="D5648" t="s">
        <v>1498</v>
      </c>
      <c r="E5648" t="s">
        <v>1499</v>
      </c>
      <c r="F5648" t="s">
        <v>13080</v>
      </c>
      <c r="G5648" s="11"/>
      <c r="H5648" s="11"/>
    </row>
    <row r="5649" spans="1:8" x14ac:dyDescent="0.2">
      <c r="A5649" t="str">
        <f t="shared" si="89"/>
        <v>RFRPAStroke Unit</v>
      </c>
      <c r="B5649" t="s">
        <v>212</v>
      </c>
      <c r="C5649" t="s">
        <v>13075</v>
      </c>
      <c r="D5649" t="s">
        <v>1498</v>
      </c>
      <c r="E5649" t="s">
        <v>1499</v>
      </c>
      <c r="F5649" t="s">
        <v>8774</v>
      </c>
      <c r="G5649" s="11"/>
      <c r="H5649" s="11"/>
    </row>
    <row r="5650" spans="1:8" x14ac:dyDescent="0.2">
      <c r="A5650" t="str">
        <f t="shared" si="89"/>
        <v>RFRPAWharncliffe</v>
      </c>
      <c r="B5650" t="s">
        <v>212</v>
      </c>
      <c r="C5650" t="s">
        <v>13075</v>
      </c>
      <c r="D5650" t="s">
        <v>1498</v>
      </c>
      <c r="E5650" t="s">
        <v>1499</v>
      </c>
      <c r="F5650" t="s">
        <v>13081</v>
      </c>
      <c r="G5650" s="11"/>
      <c r="H5650" s="11"/>
    </row>
    <row r="5651" spans="1:8" x14ac:dyDescent="0.2">
      <c r="A5651" t="str">
        <f t="shared" si="89"/>
        <v>RPY01Burdett Coutts</v>
      </c>
      <c r="B5651" t="s">
        <v>213</v>
      </c>
      <c r="C5651" t="s">
        <v>13082</v>
      </c>
      <c r="D5651" t="s">
        <v>2974</v>
      </c>
      <c r="E5651" t="s">
        <v>2975</v>
      </c>
      <c r="F5651" t="s">
        <v>13083</v>
      </c>
      <c r="G5651" s="11"/>
      <c r="H5651" s="11"/>
    </row>
    <row r="5652" spans="1:8" x14ac:dyDescent="0.2">
      <c r="A5652" t="str">
        <f t="shared" si="89"/>
        <v>RPY01Critical Care Unit</v>
      </c>
      <c r="B5652" t="s">
        <v>213</v>
      </c>
      <c r="C5652" t="s">
        <v>13082</v>
      </c>
      <c r="D5652" t="s">
        <v>2974</v>
      </c>
      <c r="E5652" t="s">
        <v>2975</v>
      </c>
      <c r="F5652" t="s">
        <v>9443</v>
      </c>
      <c r="G5652" s="11"/>
      <c r="H5652" s="11"/>
    </row>
    <row r="5653" spans="1:8" x14ac:dyDescent="0.2">
      <c r="A5653" t="str">
        <f t="shared" si="89"/>
        <v>RPY01Ellis Ward</v>
      </c>
      <c r="B5653" t="s">
        <v>213</v>
      </c>
      <c r="C5653" t="s">
        <v>13082</v>
      </c>
      <c r="D5653" t="s">
        <v>2974</v>
      </c>
      <c r="E5653" t="s">
        <v>2975</v>
      </c>
      <c r="F5653" t="s">
        <v>13084</v>
      </c>
      <c r="G5653" s="11"/>
      <c r="H5653" s="11"/>
    </row>
    <row r="5654" spans="1:8" x14ac:dyDescent="0.2">
      <c r="A5654" t="str">
        <f t="shared" si="89"/>
        <v>RPY01Granard House 1</v>
      </c>
      <c r="B5654" t="s">
        <v>213</v>
      </c>
      <c r="C5654" t="s">
        <v>13082</v>
      </c>
      <c r="D5654" t="s">
        <v>2974</v>
      </c>
      <c r="E5654" t="s">
        <v>2975</v>
      </c>
      <c r="F5654" t="s">
        <v>13085</v>
      </c>
      <c r="G5654" s="11"/>
      <c r="H5654" s="11"/>
    </row>
    <row r="5655" spans="1:8" x14ac:dyDescent="0.2">
      <c r="A5655" t="str">
        <f t="shared" si="89"/>
        <v>RPY01Granard House 2</v>
      </c>
      <c r="B5655" t="s">
        <v>213</v>
      </c>
      <c r="C5655" t="s">
        <v>13082</v>
      </c>
      <c r="D5655" t="s">
        <v>2974</v>
      </c>
      <c r="E5655" t="s">
        <v>2975</v>
      </c>
      <c r="F5655" t="s">
        <v>13086</v>
      </c>
      <c r="G5655" s="11"/>
      <c r="H5655" s="11"/>
    </row>
    <row r="5656" spans="1:8" x14ac:dyDescent="0.2">
      <c r="A5656" t="str">
        <f t="shared" si="89"/>
        <v>RPY01Granard House 3</v>
      </c>
      <c r="B5656" t="s">
        <v>213</v>
      </c>
      <c r="C5656" t="s">
        <v>13082</v>
      </c>
      <c r="D5656" t="s">
        <v>2974</v>
      </c>
      <c r="E5656" t="s">
        <v>2975</v>
      </c>
      <c r="F5656" t="s">
        <v>13087</v>
      </c>
      <c r="G5656" s="11"/>
      <c r="H5656" s="11"/>
    </row>
    <row r="5657" spans="1:8" x14ac:dyDescent="0.2">
      <c r="A5657" t="str">
        <f t="shared" si="89"/>
        <v>RPY01Horder Ward</v>
      </c>
      <c r="B5657" t="s">
        <v>213</v>
      </c>
      <c r="C5657" t="s">
        <v>13082</v>
      </c>
      <c r="D5657" t="s">
        <v>2974</v>
      </c>
      <c r="E5657" t="s">
        <v>2975</v>
      </c>
      <c r="F5657" t="s">
        <v>13088</v>
      </c>
      <c r="G5657" s="11"/>
      <c r="H5657" s="11"/>
    </row>
    <row r="5658" spans="1:8" x14ac:dyDescent="0.2">
      <c r="A5658" t="str">
        <f t="shared" si="89"/>
        <v>RPY01Markus Ward</v>
      </c>
      <c r="B5658" t="s">
        <v>213</v>
      </c>
      <c r="C5658" t="s">
        <v>13082</v>
      </c>
      <c r="D5658" t="s">
        <v>2974</v>
      </c>
      <c r="E5658" t="s">
        <v>2975</v>
      </c>
      <c r="F5658" t="s">
        <v>13089</v>
      </c>
      <c r="G5658" s="11"/>
      <c r="H5658" s="11"/>
    </row>
    <row r="5659" spans="1:8" x14ac:dyDescent="0.2">
      <c r="A5659" t="str">
        <f t="shared" si="89"/>
        <v>RPY01Wilson Ward</v>
      </c>
      <c r="B5659" t="s">
        <v>213</v>
      </c>
      <c r="C5659" t="s">
        <v>13082</v>
      </c>
      <c r="D5659" t="s">
        <v>2974</v>
      </c>
      <c r="E5659" t="s">
        <v>2975</v>
      </c>
      <c r="F5659" t="s">
        <v>11097</v>
      </c>
      <c r="G5659" s="11"/>
      <c r="H5659" s="11"/>
    </row>
    <row r="5660" spans="1:8" x14ac:dyDescent="0.2">
      <c r="A5660" t="str">
        <f t="shared" si="89"/>
        <v>RPY02Bud Flanagan East Ward</v>
      </c>
      <c r="B5660" t="s">
        <v>213</v>
      </c>
      <c r="C5660" t="s">
        <v>13082</v>
      </c>
      <c r="D5660" t="s">
        <v>2976</v>
      </c>
      <c r="E5660" t="s">
        <v>2977</v>
      </c>
      <c r="F5660" t="s">
        <v>13090</v>
      </c>
      <c r="G5660" s="11"/>
      <c r="H5660" s="11"/>
    </row>
    <row r="5661" spans="1:8" x14ac:dyDescent="0.2">
      <c r="A5661" t="str">
        <f t="shared" si="89"/>
        <v>RPY02Bud Flanagan West Ward</v>
      </c>
      <c r="B5661" t="s">
        <v>213</v>
      </c>
      <c r="C5661" t="s">
        <v>13082</v>
      </c>
      <c r="D5661" t="s">
        <v>2976</v>
      </c>
      <c r="E5661" t="s">
        <v>2977</v>
      </c>
      <c r="F5661" t="s">
        <v>13091</v>
      </c>
      <c r="G5661" s="11"/>
      <c r="H5661" s="11"/>
    </row>
    <row r="5662" spans="1:8" x14ac:dyDescent="0.2">
      <c r="A5662" t="str">
        <f t="shared" si="89"/>
        <v>RPY02Kennaway Ward</v>
      </c>
      <c r="B5662" t="s">
        <v>213</v>
      </c>
      <c r="C5662" t="s">
        <v>13082</v>
      </c>
      <c r="D5662" t="s">
        <v>2976</v>
      </c>
      <c r="E5662" t="s">
        <v>2977</v>
      </c>
      <c r="F5662" t="s">
        <v>13092</v>
      </c>
      <c r="G5662" s="11"/>
      <c r="H5662" s="11"/>
    </row>
    <row r="5663" spans="1:8" x14ac:dyDescent="0.2">
      <c r="A5663" t="str">
        <f t="shared" si="89"/>
        <v>RPY02McElwain Ward</v>
      </c>
      <c r="B5663" t="s">
        <v>213</v>
      </c>
      <c r="C5663" t="s">
        <v>13082</v>
      </c>
      <c r="D5663" t="s">
        <v>2976</v>
      </c>
      <c r="E5663" t="s">
        <v>2977</v>
      </c>
      <c r="F5663" t="s">
        <v>13093</v>
      </c>
      <c r="G5663" s="11"/>
      <c r="H5663" s="11"/>
    </row>
    <row r="5664" spans="1:8" x14ac:dyDescent="0.2">
      <c r="A5664" t="str">
        <f t="shared" si="89"/>
        <v>RPY02Oak Ward</v>
      </c>
      <c r="B5664" t="s">
        <v>213</v>
      </c>
      <c r="C5664" t="s">
        <v>13082</v>
      </c>
      <c r="D5664" t="s">
        <v>2976</v>
      </c>
      <c r="E5664" t="s">
        <v>2977</v>
      </c>
      <c r="F5664" t="s">
        <v>10069</v>
      </c>
      <c r="G5664" s="11"/>
      <c r="H5664" s="11"/>
    </row>
    <row r="5665" spans="1:8" x14ac:dyDescent="0.2">
      <c r="A5665" t="str">
        <f t="shared" si="89"/>
        <v>RPY02Robert Tiffany Ward</v>
      </c>
      <c r="B5665" t="s">
        <v>213</v>
      </c>
      <c r="C5665" t="s">
        <v>13082</v>
      </c>
      <c r="D5665" t="s">
        <v>2976</v>
      </c>
      <c r="E5665" t="s">
        <v>2977</v>
      </c>
      <c r="F5665" t="s">
        <v>13094</v>
      </c>
      <c r="G5665" s="11"/>
      <c r="H5665" s="11"/>
    </row>
    <row r="5666" spans="1:8" x14ac:dyDescent="0.2">
      <c r="A5666" t="str">
        <f t="shared" si="89"/>
        <v>RPY02Smithers Ward</v>
      </c>
      <c r="B5666" t="s">
        <v>213</v>
      </c>
      <c r="C5666" t="s">
        <v>13082</v>
      </c>
      <c r="D5666" t="s">
        <v>2976</v>
      </c>
      <c r="E5666" t="s">
        <v>2977</v>
      </c>
      <c r="F5666" t="s">
        <v>13095</v>
      </c>
      <c r="G5666" s="11"/>
      <c r="H5666" s="11"/>
    </row>
    <row r="5667" spans="1:8" x14ac:dyDescent="0.2">
      <c r="A5667" t="str">
        <f t="shared" si="89"/>
        <v>RPY02Teenage and Young Adult Unit</v>
      </c>
      <c r="B5667" t="s">
        <v>213</v>
      </c>
      <c r="C5667" t="s">
        <v>13082</v>
      </c>
      <c r="D5667" t="s">
        <v>2976</v>
      </c>
      <c r="E5667" t="s">
        <v>2977</v>
      </c>
      <c r="F5667" t="s">
        <v>13096</v>
      </c>
      <c r="G5667" s="11"/>
      <c r="H5667" s="11"/>
    </row>
    <row r="5668" spans="1:8" x14ac:dyDescent="0.2">
      <c r="A5668" t="str">
        <f t="shared" si="89"/>
        <v>RPY02Wiltshaw Ward</v>
      </c>
      <c r="B5668" t="s">
        <v>213</v>
      </c>
      <c r="C5668" t="s">
        <v>13082</v>
      </c>
      <c r="D5668" t="s">
        <v>2976</v>
      </c>
      <c r="E5668" t="s">
        <v>2977</v>
      </c>
      <c r="F5668" t="s">
        <v>13097</v>
      </c>
      <c r="G5668" s="11"/>
      <c r="H5668" s="11"/>
    </row>
    <row r="5669" spans="1:8" x14ac:dyDescent="0.2">
      <c r="A5669" t="str">
        <f t="shared" si="89"/>
        <v>RRJ05HDU</v>
      </c>
      <c r="B5669" t="s">
        <v>214</v>
      </c>
      <c r="C5669" t="s">
        <v>13098</v>
      </c>
      <c r="D5669" t="s">
        <v>3258</v>
      </c>
      <c r="E5669" t="s">
        <v>3259</v>
      </c>
      <c r="F5669" t="s">
        <v>9180</v>
      </c>
      <c r="G5669" s="11"/>
      <c r="H5669" s="11"/>
    </row>
    <row r="5670" spans="1:8" x14ac:dyDescent="0.2">
      <c r="A5670" t="str">
        <f t="shared" si="89"/>
        <v>RRJ05Ward 1</v>
      </c>
      <c r="B5670" t="s">
        <v>214</v>
      </c>
      <c r="C5670" t="s">
        <v>13098</v>
      </c>
      <c r="D5670" t="s">
        <v>3258</v>
      </c>
      <c r="E5670" t="s">
        <v>3259</v>
      </c>
      <c r="F5670" t="s">
        <v>8743</v>
      </c>
      <c r="G5670" s="11"/>
      <c r="H5670" s="11"/>
    </row>
    <row r="5671" spans="1:8" x14ac:dyDescent="0.2">
      <c r="A5671" t="str">
        <f t="shared" si="89"/>
        <v>RRJ05Ward 10 &amp; 12</v>
      </c>
      <c r="B5671" t="s">
        <v>214</v>
      </c>
      <c r="C5671" t="s">
        <v>13098</v>
      </c>
      <c r="D5671" t="s">
        <v>3258</v>
      </c>
      <c r="E5671" t="s">
        <v>3259</v>
      </c>
      <c r="F5671" t="s">
        <v>13099</v>
      </c>
      <c r="G5671" s="11"/>
      <c r="H5671" s="11"/>
    </row>
    <row r="5672" spans="1:8" x14ac:dyDescent="0.2">
      <c r="A5672" t="str">
        <f t="shared" si="89"/>
        <v>RRJ05Ward 11</v>
      </c>
      <c r="B5672" t="s">
        <v>214</v>
      </c>
      <c r="C5672" t="s">
        <v>13098</v>
      </c>
      <c r="D5672" t="s">
        <v>3258</v>
      </c>
      <c r="E5672" t="s">
        <v>3259</v>
      </c>
      <c r="F5672" t="s">
        <v>8744</v>
      </c>
      <c r="G5672" s="11"/>
      <c r="H5672" s="11"/>
    </row>
    <row r="5673" spans="1:8" x14ac:dyDescent="0.2">
      <c r="A5673" t="str">
        <f t="shared" si="89"/>
        <v>RRJ05Ward 2</v>
      </c>
      <c r="B5673" t="s">
        <v>214</v>
      </c>
      <c r="C5673" t="s">
        <v>13098</v>
      </c>
      <c r="D5673" t="s">
        <v>3258</v>
      </c>
      <c r="E5673" t="s">
        <v>3259</v>
      </c>
      <c r="F5673" t="s">
        <v>8746</v>
      </c>
      <c r="G5673" s="11"/>
      <c r="H5673" s="11"/>
    </row>
    <row r="5674" spans="1:8" x14ac:dyDescent="0.2">
      <c r="A5674" t="str">
        <f t="shared" si="89"/>
        <v>RRJ05Ward 3</v>
      </c>
      <c r="B5674" t="s">
        <v>214</v>
      </c>
      <c r="C5674" t="s">
        <v>13098</v>
      </c>
      <c r="D5674" t="s">
        <v>3258</v>
      </c>
      <c r="E5674" t="s">
        <v>3259</v>
      </c>
      <c r="F5674" t="s">
        <v>8753</v>
      </c>
      <c r="G5674" s="11"/>
      <c r="H5674" s="11"/>
    </row>
    <row r="5675" spans="1:8" x14ac:dyDescent="0.2">
      <c r="A5675" t="str">
        <f t="shared" si="89"/>
        <v>RL4TCFairoak</v>
      </c>
      <c r="B5675" t="s">
        <v>215</v>
      </c>
      <c r="C5675" t="s">
        <v>13100</v>
      </c>
      <c r="D5675" t="s">
        <v>2323</v>
      </c>
      <c r="E5675" t="s">
        <v>717</v>
      </c>
      <c r="F5675" t="s">
        <v>13101</v>
      </c>
      <c r="G5675" s="11"/>
      <c r="H5675" s="11"/>
    </row>
    <row r="5676" spans="1:8" x14ac:dyDescent="0.2">
      <c r="A5676" t="str">
        <f t="shared" si="89"/>
        <v>RL4TCHilton Main</v>
      </c>
      <c r="B5676" t="s">
        <v>215</v>
      </c>
      <c r="C5676" t="s">
        <v>13100</v>
      </c>
      <c r="D5676" t="s">
        <v>2323</v>
      </c>
      <c r="E5676" t="s">
        <v>717</v>
      </c>
      <c r="F5676" t="s">
        <v>13102</v>
      </c>
      <c r="G5676" s="11"/>
      <c r="H5676" s="11"/>
    </row>
    <row r="5677" spans="1:8" x14ac:dyDescent="0.2">
      <c r="A5677" t="str">
        <f t="shared" si="89"/>
        <v>RL403A12</v>
      </c>
      <c r="B5677" t="s">
        <v>215</v>
      </c>
      <c r="C5677" t="s">
        <v>13100</v>
      </c>
      <c r="D5677" t="s">
        <v>2324</v>
      </c>
      <c r="E5677" t="s">
        <v>375</v>
      </c>
      <c r="F5677" t="s">
        <v>13103</v>
      </c>
      <c r="G5677" s="11"/>
      <c r="H5677" s="11"/>
    </row>
    <row r="5678" spans="1:8" x14ac:dyDescent="0.2">
      <c r="A5678" t="str">
        <f t="shared" si="89"/>
        <v>RL403A14</v>
      </c>
      <c r="B5678" t="s">
        <v>215</v>
      </c>
      <c r="C5678" t="s">
        <v>13100</v>
      </c>
      <c r="D5678" t="s">
        <v>2324</v>
      </c>
      <c r="E5678" t="s">
        <v>375</v>
      </c>
      <c r="F5678" t="s">
        <v>13104</v>
      </c>
      <c r="G5678" s="11"/>
      <c r="H5678" s="11"/>
    </row>
    <row r="5679" spans="1:8" x14ac:dyDescent="0.2">
      <c r="A5679" t="str">
        <f t="shared" si="89"/>
        <v>RL403A21</v>
      </c>
      <c r="B5679" t="s">
        <v>215</v>
      </c>
      <c r="C5679" t="s">
        <v>13100</v>
      </c>
      <c r="D5679" t="s">
        <v>2324</v>
      </c>
      <c r="E5679" t="s">
        <v>375</v>
      </c>
      <c r="F5679" t="s">
        <v>13105</v>
      </c>
      <c r="G5679" s="11"/>
      <c r="H5679" s="11"/>
    </row>
    <row r="5680" spans="1:8" x14ac:dyDescent="0.2">
      <c r="A5680" t="str">
        <f t="shared" ref="A5680:A5743" si="90">CONCATENATE(D5680,F5680)</f>
        <v>RL403A23</v>
      </c>
      <c r="B5680" t="s">
        <v>215</v>
      </c>
      <c r="C5680" t="s">
        <v>13100</v>
      </c>
      <c r="D5680" t="s">
        <v>2324</v>
      </c>
      <c r="E5680" t="s">
        <v>375</v>
      </c>
      <c r="F5680" t="s">
        <v>11726</v>
      </c>
      <c r="G5680" s="11"/>
      <c r="H5680" s="11"/>
    </row>
    <row r="5681" spans="1:8" x14ac:dyDescent="0.2">
      <c r="A5681" t="str">
        <f t="shared" si="90"/>
        <v>RL403A5</v>
      </c>
      <c r="B5681" t="s">
        <v>215</v>
      </c>
      <c r="C5681" t="s">
        <v>13100</v>
      </c>
      <c r="D5681" t="s">
        <v>2324</v>
      </c>
      <c r="E5681" t="s">
        <v>375</v>
      </c>
      <c r="F5681" t="s">
        <v>8983</v>
      </c>
      <c r="G5681" s="11"/>
      <c r="H5681" s="11"/>
    </row>
    <row r="5682" spans="1:8" x14ac:dyDescent="0.2">
      <c r="A5682" t="str">
        <f t="shared" si="90"/>
        <v>RL403A6</v>
      </c>
      <c r="B5682" t="s">
        <v>215</v>
      </c>
      <c r="C5682" t="s">
        <v>13100</v>
      </c>
      <c r="D5682" t="s">
        <v>2324</v>
      </c>
      <c r="E5682" t="s">
        <v>375</v>
      </c>
      <c r="F5682" t="s">
        <v>11076</v>
      </c>
      <c r="G5682" s="11"/>
      <c r="H5682" s="11"/>
    </row>
    <row r="5683" spans="1:8" x14ac:dyDescent="0.2">
      <c r="A5683" t="str">
        <f t="shared" si="90"/>
        <v>RL403A7</v>
      </c>
      <c r="B5683" t="s">
        <v>215</v>
      </c>
      <c r="C5683" t="s">
        <v>13100</v>
      </c>
      <c r="D5683" t="s">
        <v>2324</v>
      </c>
      <c r="E5683" t="s">
        <v>375</v>
      </c>
      <c r="F5683" t="s">
        <v>11077</v>
      </c>
      <c r="G5683" s="11"/>
      <c r="H5683" s="11"/>
    </row>
    <row r="5684" spans="1:8" x14ac:dyDescent="0.2">
      <c r="A5684" t="str">
        <f t="shared" si="90"/>
        <v>RL403A8</v>
      </c>
      <c r="B5684" t="s">
        <v>215</v>
      </c>
      <c r="C5684" t="s">
        <v>13100</v>
      </c>
      <c r="D5684" t="s">
        <v>2324</v>
      </c>
      <c r="E5684" t="s">
        <v>375</v>
      </c>
      <c r="F5684" t="s">
        <v>13106</v>
      </c>
      <c r="G5684" s="11"/>
      <c r="H5684" s="11"/>
    </row>
    <row r="5685" spans="1:8" x14ac:dyDescent="0.2">
      <c r="A5685" t="str">
        <f t="shared" si="90"/>
        <v>RL403A9</v>
      </c>
      <c r="B5685" t="s">
        <v>215</v>
      </c>
      <c r="C5685" t="s">
        <v>13100</v>
      </c>
      <c r="D5685" t="s">
        <v>2324</v>
      </c>
      <c r="E5685" t="s">
        <v>375</v>
      </c>
      <c r="F5685" t="s">
        <v>11078</v>
      </c>
      <c r="G5685" s="11"/>
      <c r="H5685" s="11"/>
    </row>
    <row r="5686" spans="1:8" x14ac:dyDescent="0.2">
      <c r="A5686" t="str">
        <f t="shared" si="90"/>
        <v>RL403AMU</v>
      </c>
      <c r="B5686" t="s">
        <v>215</v>
      </c>
      <c r="C5686" t="s">
        <v>13100</v>
      </c>
      <c r="D5686" t="s">
        <v>2324</v>
      </c>
      <c r="E5686" t="s">
        <v>375</v>
      </c>
      <c r="F5686" t="s">
        <v>8388</v>
      </c>
      <c r="G5686" s="11"/>
      <c r="H5686" s="11"/>
    </row>
    <row r="5687" spans="1:8" x14ac:dyDescent="0.2">
      <c r="A5687" t="str">
        <f t="shared" si="90"/>
        <v>RL403ASU</v>
      </c>
      <c r="B5687" t="s">
        <v>215</v>
      </c>
      <c r="C5687" t="s">
        <v>13100</v>
      </c>
      <c r="D5687" t="s">
        <v>2324</v>
      </c>
      <c r="E5687" t="s">
        <v>375</v>
      </c>
      <c r="F5687" t="s">
        <v>12208</v>
      </c>
      <c r="G5687" s="11"/>
      <c r="H5687" s="11"/>
    </row>
    <row r="5688" spans="1:8" x14ac:dyDescent="0.2">
      <c r="A5688" t="str">
        <f t="shared" si="90"/>
        <v>RL403B14</v>
      </c>
      <c r="B5688" t="s">
        <v>215</v>
      </c>
      <c r="C5688" t="s">
        <v>13100</v>
      </c>
      <c r="D5688" t="s">
        <v>2324</v>
      </c>
      <c r="E5688" t="s">
        <v>375</v>
      </c>
      <c r="F5688" t="s">
        <v>13107</v>
      </c>
      <c r="G5688" s="11"/>
      <c r="H5688" s="11"/>
    </row>
    <row r="5689" spans="1:8" x14ac:dyDescent="0.2">
      <c r="A5689" t="str">
        <f t="shared" si="90"/>
        <v>RL403B8</v>
      </c>
      <c r="B5689" t="s">
        <v>215</v>
      </c>
      <c r="C5689" t="s">
        <v>13100</v>
      </c>
      <c r="D5689" t="s">
        <v>2324</v>
      </c>
      <c r="E5689" t="s">
        <v>375</v>
      </c>
      <c r="F5689" t="s">
        <v>12212</v>
      </c>
      <c r="G5689" s="11"/>
      <c r="H5689" s="11"/>
    </row>
    <row r="5690" spans="1:8" x14ac:dyDescent="0.2">
      <c r="A5690" t="str">
        <f t="shared" si="90"/>
        <v>RL403Beynon short stay</v>
      </c>
      <c r="B5690" t="s">
        <v>215</v>
      </c>
      <c r="C5690" t="s">
        <v>13100</v>
      </c>
      <c r="D5690" t="s">
        <v>2324</v>
      </c>
      <c r="E5690" t="s">
        <v>375</v>
      </c>
      <c r="F5690" t="s">
        <v>13108</v>
      </c>
      <c r="G5690" s="11"/>
      <c r="H5690" s="11"/>
    </row>
    <row r="5691" spans="1:8" x14ac:dyDescent="0.2">
      <c r="A5691" t="str">
        <f t="shared" si="90"/>
        <v>RL403C15</v>
      </c>
      <c r="B5691" t="s">
        <v>215</v>
      </c>
      <c r="C5691" t="s">
        <v>13100</v>
      </c>
      <c r="D5691" t="s">
        <v>2324</v>
      </c>
      <c r="E5691" t="s">
        <v>375</v>
      </c>
      <c r="F5691" t="s">
        <v>10214</v>
      </c>
      <c r="G5691" s="11"/>
      <c r="H5691" s="11"/>
    </row>
    <row r="5692" spans="1:8" x14ac:dyDescent="0.2">
      <c r="A5692" t="str">
        <f t="shared" si="90"/>
        <v>RL403C16</v>
      </c>
      <c r="B5692" t="s">
        <v>215</v>
      </c>
      <c r="C5692" t="s">
        <v>13100</v>
      </c>
      <c r="D5692" t="s">
        <v>2324</v>
      </c>
      <c r="E5692" t="s">
        <v>375</v>
      </c>
      <c r="F5692" t="s">
        <v>10215</v>
      </c>
      <c r="G5692" s="11"/>
      <c r="H5692" s="11"/>
    </row>
    <row r="5693" spans="1:8" x14ac:dyDescent="0.2">
      <c r="A5693" t="str">
        <f t="shared" si="90"/>
        <v>RL403C17</v>
      </c>
      <c r="B5693" t="s">
        <v>215</v>
      </c>
      <c r="C5693" t="s">
        <v>13100</v>
      </c>
      <c r="D5693" t="s">
        <v>2324</v>
      </c>
      <c r="E5693" t="s">
        <v>375</v>
      </c>
      <c r="F5693" t="s">
        <v>13109</v>
      </c>
      <c r="G5693" s="11"/>
      <c r="H5693" s="11"/>
    </row>
    <row r="5694" spans="1:8" x14ac:dyDescent="0.2">
      <c r="A5694" t="str">
        <f t="shared" si="90"/>
        <v>RL403C18</v>
      </c>
      <c r="B5694" t="s">
        <v>215</v>
      </c>
      <c r="C5694" t="s">
        <v>13100</v>
      </c>
      <c r="D5694" t="s">
        <v>2324</v>
      </c>
      <c r="E5694" t="s">
        <v>375</v>
      </c>
      <c r="F5694" t="s">
        <v>10217</v>
      </c>
      <c r="G5694" s="11"/>
      <c r="H5694" s="11"/>
    </row>
    <row r="5695" spans="1:8" x14ac:dyDescent="0.2">
      <c r="A5695" t="str">
        <f t="shared" si="90"/>
        <v>RL403C19</v>
      </c>
      <c r="B5695" t="s">
        <v>215</v>
      </c>
      <c r="C5695" t="s">
        <v>13100</v>
      </c>
      <c r="D5695" t="s">
        <v>2324</v>
      </c>
      <c r="E5695" t="s">
        <v>375</v>
      </c>
      <c r="F5695" t="s">
        <v>10218</v>
      </c>
      <c r="G5695" s="11"/>
      <c r="H5695" s="11"/>
    </row>
    <row r="5696" spans="1:8" x14ac:dyDescent="0.2">
      <c r="A5696" t="str">
        <f t="shared" si="90"/>
        <v>RL403C22</v>
      </c>
      <c r="B5696" t="s">
        <v>215</v>
      </c>
      <c r="C5696" t="s">
        <v>13100</v>
      </c>
      <c r="D5696" t="s">
        <v>2324</v>
      </c>
      <c r="E5696" t="s">
        <v>375</v>
      </c>
      <c r="F5696" t="s">
        <v>9596</v>
      </c>
      <c r="G5696" s="11"/>
      <c r="H5696" s="11"/>
    </row>
    <row r="5697" spans="1:8" x14ac:dyDescent="0.2">
      <c r="A5697" t="str">
        <f t="shared" si="90"/>
        <v>RL403C24</v>
      </c>
      <c r="B5697" t="s">
        <v>215</v>
      </c>
      <c r="C5697" t="s">
        <v>13100</v>
      </c>
      <c r="D5697" t="s">
        <v>2324</v>
      </c>
      <c r="E5697" t="s">
        <v>375</v>
      </c>
      <c r="F5697" t="s">
        <v>13110</v>
      </c>
      <c r="G5697" s="11"/>
      <c r="H5697" s="11"/>
    </row>
    <row r="5698" spans="1:8" x14ac:dyDescent="0.2">
      <c r="A5698" t="str">
        <f t="shared" si="90"/>
        <v>RL403C25</v>
      </c>
      <c r="B5698" t="s">
        <v>215</v>
      </c>
      <c r="C5698" t="s">
        <v>13100</v>
      </c>
      <c r="D5698" t="s">
        <v>2324</v>
      </c>
      <c r="E5698" t="s">
        <v>375</v>
      </c>
      <c r="F5698" t="s">
        <v>11734</v>
      </c>
      <c r="G5698" s="11"/>
      <c r="H5698" s="11"/>
    </row>
    <row r="5699" spans="1:8" x14ac:dyDescent="0.2">
      <c r="A5699" t="str">
        <f t="shared" si="90"/>
        <v>RL403C41</v>
      </c>
      <c r="B5699" t="s">
        <v>215</v>
      </c>
      <c r="C5699" t="s">
        <v>13100</v>
      </c>
      <c r="D5699" t="s">
        <v>2324</v>
      </c>
      <c r="E5699" t="s">
        <v>375</v>
      </c>
      <c r="F5699" t="s">
        <v>13111</v>
      </c>
      <c r="G5699" s="11"/>
      <c r="H5699" s="11"/>
    </row>
    <row r="5700" spans="1:8" x14ac:dyDescent="0.2">
      <c r="A5700" t="str">
        <f t="shared" si="90"/>
        <v>RL403CHU</v>
      </c>
      <c r="B5700" t="s">
        <v>215</v>
      </c>
      <c r="C5700" t="s">
        <v>13100</v>
      </c>
      <c r="D5700" t="s">
        <v>2324</v>
      </c>
      <c r="E5700" t="s">
        <v>375</v>
      </c>
      <c r="F5700" t="s">
        <v>13112</v>
      </c>
      <c r="G5700" s="11"/>
      <c r="H5700" s="11"/>
    </row>
    <row r="5701" spans="1:8" x14ac:dyDescent="0.2">
      <c r="A5701" t="str">
        <f t="shared" si="90"/>
        <v>RL403D7</v>
      </c>
      <c r="B5701" t="s">
        <v>215</v>
      </c>
      <c r="C5701" t="s">
        <v>13100</v>
      </c>
      <c r="D5701" t="s">
        <v>2324</v>
      </c>
      <c r="E5701" t="s">
        <v>375</v>
      </c>
      <c r="F5701" t="s">
        <v>9000</v>
      </c>
      <c r="G5701" s="11"/>
      <c r="H5701" s="11"/>
    </row>
    <row r="5702" spans="1:8" x14ac:dyDescent="0.2">
      <c r="A5702" t="str">
        <f t="shared" si="90"/>
        <v>RL403Deanesly</v>
      </c>
      <c r="B5702" t="s">
        <v>215</v>
      </c>
      <c r="C5702" t="s">
        <v>13100</v>
      </c>
      <c r="D5702" t="s">
        <v>2324</v>
      </c>
      <c r="E5702" t="s">
        <v>375</v>
      </c>
      <c r="F5702" t="s">
        <v>13113</v>
      </c>
      <c r="G5702" s="11"/>
      <c r="H5702" s="11"/>
    </row>
    <row r="5703" spans="1:8" x14ac:dyDescent="0.2">
      <c r="A5703" t="str">
        <f t="shared" si="90"/>
        <v>RL403ICCU</v>
      </c>
      <c r="B5703" t="s">
        <v>215</v>
      </c>
      <c r="C5703" t="s">
        <v>13100</v>
      </c>
      <c r="D5703" t="s">
        <v>2324</v>
      </c>
      <c r="E5703" t="s">
        <v>375</v>
      </c>
      <c r="F5703" t="s">
        <v>13114</v>
      </c>
      <c r="G5703" s="11"/>
      <c r="H5703" s="11"/>
    </row>
    <row r="5704" spans="1:8" x14ac:dyDescent="0.2">
      <c r="A5704" t="str">
        <f t="shared" si="90"/>
        <v>RL403Maternity ward</v>
      </c>
      <c r="B5704" t="s">
        <v>215</v>
      </c>
      <c r="C5704" t="s">
        <v>13100</v>
      </c>
      <c r="D5704" t="s">
        <v>2324</v>
      </c>
      <c r="E5704" t="s">
        <v>375</v>
      </c>
      <c r="F5704" t="s">
        <v>11447</v>
      </c>
      <c r="G5704" s="11"/>
      <c r="H5704" s="11"/>
    </row>
    <row r="5705" spans="1:8" x14ac:dyDescent="0.2">
      <c r="A5705" t="str">
        <f t="shared" si="90"/>
        <v>RL403Neonatal unit</v>
      </c>
      <c r="B5705" t="s">
        <v>215</v>
      </c>
      <c r="C5705" t="s">
        <v>13100</v>
      </c>
      <c r="D5705" t="s">
        <v>2324</v>
      </c>
      <c r="E5705" t="s">
        <v>375</v>
      </c>
      <c r="F5705" t="s">
        <v>13115</v>
      </c>
      <c r="G5705" s="11"/>
      <c r="H5705" s="11"/>
    </row>
    <row r="5706" spans="1:8" x14ac:dyDescent="0.2">
      <c r="A5706" t="str">
        <f t="shared" si="90"/>
        <v>RL403NRU</v>
      </c>
      <c r="B5706" t="s">
        <v>215</v>
      </c>
      <c r="C5706" t="s">
        <v>13100</v>
      </c>
      <c r="D5706" t="s">
        <v>2324</v>
      </c>
      <c r="E5706" t="s">
        <v>375</v>
      </c>
      <c r="F5706" t="s">
        <v>10686</v>
      </c>
      <c r="G5706" s="11"/>
      <c r="H5706" s="11"/>
    </row>
    <row r="5707" spans="1:8" x14ac:dyDescent="0.2">
      <c r="A5707" t="str">
        <f t="shared" si="90"/>
        <v>RL4CDWard 1</v>
      </c>
      <c r="B5707" t="s">
        <v>215</v>
      </c>
      <c r="C5707" t="s">
        <v>13100</v>
      </c>
      <c r="D5707" t="s">
        <v>2328</v>
      </c>
      <c r="E5707" t="s">
        <v>2329</v>
      </c>
      <c r="F5707" t="s">
        <v>8743</v>
      </c>
      <c r="G5707" s="11"/>
      <c r="H5707" s="11"/>
    </row>
    <row r="5708" spans="1:8" x14ac:dyDescent="0.2">
      <c r="A5708" t="str">
        <f t="shared" si="90"/>
        <v>RL4CDWard 2</v>
      </c>
      <c r="B5708" t="s">
        <v>215</v>
      </c>
      <c r="C5708" t="s">
        <v>13100</v>
      </c>
      <c r="D5708" t="s">
        <v>2328</v>
      </c>
      <c r="E5708" t="s">
        <v>2329</v>
      </c>
      <c r="F5708" t="s">
        <v>8746</v>
      </c>
      <c r="G5708" s="11"/>
      <c r="H5708" s="11"/>
    </row>
    <row r="5709" spans="1:8" x14ac:dyDescent="0.2">
      <c r="A5709" t="str">
        <f t="shared" si="90"/>
        <v>RET20Cairns</v>
      </c>
      <c r="B5709" t="s">
        <v>216</v>
      </c>
      <c r="C5709" t="s">
        <v>13116</v>
      </c>
      <c r="D5709" t="s">
        <v>1486</v>
      </c>
      <c r="E5709" t="s">
        <v>1487</v>
      </c>
      <c r="F5709" t="s">
        <v>13117</v>
      </c>
      <c r="G5709" s="11"/>
      <c r="H5709" s="11"/>
    </row>
    <row r="5710" spans="1:8" x14ac:dyDescent="0.2">
      <c r="A5710" t="str">
        <f t="shared" si="90"/>
        <v>RET20Caton</v>
      </c>
      <c r="B5710" t="s">
        <v>216</v>
      </c>
      <c r="C5710" t="s">
        <v>13116</v>
      </c>
      <c r="D5710" t="s">
        <v>1486</v>
      </c>
      <c r="E5710" t="s">
        <v>1487</v>
      </c>
      <c r="F5710" t="s">
        <v>13118</v>
      </c>
      <c r="G5710" s="11"/>
      <c r="H5710" s="11"/>
    </row>
    <row r="5711" spans="1:8" x14ac:dyDescent="0.2">
      <c r="A5711" t="str">
        <f t="shared" si="90"/>
        <v>RET20Chavasse</v>
      </c>
      <c r="B5711" t="s">
        <v>216</v>
      </c>
      <c r="C5711" t="s">
        <v>13116</v>
      </c>
      <c r="D5711" t="s">
        <v>1486</v>
      </c>
      <c r="E5711" t="s">
        <v>1487</v>
      </c>
      <c r="F5711" t="s">
        <v>13119</v>
      </c>
      <c r="G5711" s="11"/>
      <c r="H5711" s="11"/>
    </row>
    <row r="5712" spans="1:8" x14ac:dyDescent="0.2">
      <c r="A5712" t="str">
        <f t="shared" si="90"/>
        <v>RET20CRU</v>
      </c>
      <c r="B5712" t="s">
        <v>216</v>
      </c>
      <c r="C5712" t="s">
        <v>13116</v>
      </c>
      <c r="D5712" t="s">
        <v>1486</v>
      </c>
      <c r="E5712" t="s">
        <v>1487</v>
      </c>
      <c r="F5712" t="s">
        <v>10720</v>
      </c>
      <c r="G5712" s="11"/>
      <c r="H5712" s="11"/>
    </row>
    <row r="5713" spans="1:8" x14ac:dyDescent="0.2">
      <c r="A5713" t="str">
        <f t="shared" si="90"/>
        <v>RET20Dott</v>
      </c>
      <c r="B5713" t="s">
        <v>216</v>
      </c>
      <c r="C5713" t="s">
        <v>13116</v>
      </c>
      <c r="D5713" t="s">
        <v>1486</v>
      </c>
      <c r="E5713" t="s">
        <v>1487</v>
      </c>
      <c r="F5713" t="s">
        <v>13120</v>
      </c>
      <c r="G5713" s="11"/>
      <c r="H5713" s="11"/>
    </row>
    <row r="5714" spans="1:8" x14ac:dyDescent="0.2">
      <c r="A5714" t="str">
        <f t="shared" si="90"/>
        <v>RET20Horsley ITU</v>
      </c>
      <c r="B5714" t="s">
        <v>216</v>
      </c>
      <c r="C5714" t="s">
        <v>13116</v>
      </c>
      <c r="D5714" t="s">
        <v>1486</v>
      </c>
      <c r="E5714" t="s">
        <v>1487</v>
      </c>
      <c r="F5714" t="s">
        <v>13121</v>
      </c>
      <c r="G5714" s="11"/>
      <c r="H5714" s="11"/>
    </row>
    <row r="5715" spans="1:8" x14ac:dyDescent="0.2">
      <c r="A5715" t="str">
        <f t="shared" si="90"/>
        <v>RET20Lipton</v>
      </c>
      <c r="B5715" t="s">
        <v>216</v>
      </c>
      <c r="C5715" t="s">
        <v>13116</v>
      </c>
      <c r="D5715" t="s">
        <v>1486</v>
      </c>
      <c r="E5715" t="s">
        <v>1487</v>
      </c>
      <c r="F5715" t="s">
        <v>13122</v>
      </c>
      <c r="G5715" s="11"/>
      <c r="H5715" s="11"/>
    </row>
    <row r="5716" spans="1:8" x14ac:dyDescent="0.2">
      <c r="A5716" t="str">
        <f t="shared" si="90"/>
        <v>RET20Sherrington</v>
      </c>
      <c r="B5716" t="s">
        <v>216</v>
      </c>
      <c r="C5716" t="s">
        <v>13116</v>
      </c>
      <c r="D5716" t="s">
        <v>1486</v>
      </c>
      <c r="E5716" t="s">
        <v>1487</v>
      </c>
      <c r="F5716" t="s">
        <v>13123</v>
      </c>
      <c r="G5716" s="11"/>
      <c r="H5716" s="11"/>
    </row>
    <row r="5717" spans="1:8" x14ac:dyDescent="0.2">
      <c r="A5717" t="str">
        <f t="shared" si="90"/>
        <v>RA954Brixham</v>
      </c>
      <c r="B5717" t="s">
        <v>218</v>
      </c>
      <c r="C5717" t="s">
        <v>13124</v>
      </c>
      <c r="D5717" t="s">
        <v>841</v>
      </c>
      <c r="E5717" t="s">
        <v>721</v>
      </c>
      <c r="F5717" t="s">
        <v>13125</v>
      </c>
      <c r="G5717" s="11"/>
      <c r="H5717" s="11"/>
    </row>
    <row r="5718" spans="1:8" x14ac:dyDescent="0.2">
      <c r="A5718" t="str">
        <f t="shared" si="90"/>
        <v>RA956Dawlish</v>
      </c>
      <c r="B5718" t="s">
        <v>218</v>
      </c>
      <c r="C5718" t="s">
        <v>13124</v>
      </c>
      <c r="D5718" t="s">
        <v>844</v>
      </c>
      <c r="E5718" t="s">
        <v>723</v>
      </c>
      <c r="F5718" t="s">
        <v>13126</v>
      </c>
      <c r="G5718" s="11"/>
      <c r="H5718" s="11"/>
    </row>
    <row r="5719" spans="1:8" x14ac:dyDescent="0.2">
      <c r="A5719" t="str">
        <f t="shared" si="90"/>
        <v>RA957Newton Abbot - Teign Ward</v>
      </c>
      <c r="B5719" t="s">
        <v>218</v>
      </c>
      <c r="C5719" t="s">
        <v>13124</v>
      </c>
      <c r="D5719" t="s">
        <v>845</v>
      </c>
      <c r="E5719" t="s">
        <v>724</v>
      </c>
      <c r="F5719" t="s">
        <v>13127</v>
      </c>
      <c r="G5719" s="11"/>
      <c r="H5719" s="11"/>
    </row>
    <row r="5720" spans="1:8" x14ac:dyDescent="0.2">
      <c r="A5720" t="str">
        <f t="shared" si="90"/>
        <v>RA957Newton Abbot - Templar Ward</v>
      </c>
      <c r="B5720" t="s">
        <v>218</v>
      </c>
      <c r="C5720" t="s">
        <v>13124</v>
      </c>
      <c r="D5720" t="s">
        <v>845</v>
      </c>
      <c r="E5720" t="s">
        <v>724</v>
      </c>
      <c r="F5720" t="s">
        <v>13128</v>
      </c>
      <c r="G5720" s="11"/>
      <c r="H5720" s="11"/>
    </row>
    <row r="5721" spans="1:8" x14ac:dyDescent="0.2">
      <c r="A5721" t="str">
        <f t="shared" si="90"/>
        <v>RA901Ainslie</v>
      </c>
      <c r="B5721" t="s">
        <v>218</v>
      </c>
      <c r="C5721" t="s">
        <v>13124</v>
      </c>
      <c r="D5721" t="s">
        <v>848</v>
      </c>
      <c r="E5721" t="s">
        <v>849</v>
      </c>
      <c r="F5721" t="s">
        <v>13129</v>
      </c>
      <c r="G5721" s="11"/>
      <c r="H5721" s="11"/>
    </row>
    <row r="5722" spans="1:8" x14ac:dyDescent="0.2">
      <c r="A5722" t="str">
        <f t="shared" si="90"/>
        <v>RA901Allerton</v>
      </c>
      <c r="B5722" t="s">
        <v>218</v>
      </c>
      <c r="C5722" t="s">
        <v>13124</v>
      </c>
      <c r="D5722" t="s">
        <v>848</v>
      </c>
      <c r="E5722" t="s">
        <v>849</v>
      </c>
      <c r="F5722" t="s">
        <v>13130</v>
      </c>
      <c r="G5722" s="11"/>
      <c r="H5722" s="11"/>
    </row>
    <row r="5723" spans="1:8" x14ac:dyDescent="0.2">
      <c r="A5723" t="str">
        <f t="shared" si="90"/>
        <v>RA901Cheetham Hill</v>
      </c>
      <c r="B5723" t="s">
        <v>218</v>
      </c>
      <c r="C5723" t="s">
        <v>13124</v>
      </c>
      <c r="D5723" t="s">
        <v>848</v>
      </c>
      <c r="E5723" t="s">
        <v>849</v>
      </c>
      <c r="F5723" t="s">
        <v>13131</v>
      </c>
      <c r="G5723" s="11"/>
      <c r="H5723" s="11"/>
    </row>
    <row r="5724" spans="1:8" x14ac:dyDescent="0.2">
      <c r="A5724" t="str">
        <f t="shared" si="90"/>
        <v>RA901Coronary Care</v>
      </c>
      <c r="B5724" t="s">
        <v>218</v>
      </c>
      <c r="C5724" t="s">
        <v>13124</v>
      </c>
      <c r="D5724" t="s">
        <v>848</v>
      </c>
      <c r="E5724" t="s">
        <v>849</v>
      </c>
      <c r="F5724" t="s">
        <v>10442</v>
      </c>
      <c r="G5724" s="11"/>
      <c r="H5724" s="11"/>
    </row>
    <row r="5725" spans="1:8" x14ac:dyDescent="0.2">
      <c r="A5725" t="str">
        <f t="shared" si="90"/>
        <v>RA901Cromie</v>
      </c>
      <c r="B5725" t="s">
        <v>218</v>
      </c>
      <c r="C5725" t="s">
        <v>13124</v>
      </c>
      <c r="D5725" t="s">
        <v>848</v>
      </c>
      <c r="E5725" t="s">
        <v>849</v>
      </c>
      <c r="F5725" t="s">
        <v>13132</v>
      </c>
      <c r="G5725" s="11"/>
      <c r="H5725" s="11"/>
    </row>
    <row r="5726" spans="1:8" x14ac:dyDescent="0.2">
      <c r="A5726" t="str">
        <f t="shared" si="90"/>
        <v>RA901Dunlop</v>
      </c>
      <c r="B5726" t="s">
        <v>218</v>
      </c>
      <c r="C5726" t="s">
        <v>13124</v>
      </c>
      <c r="D5726" t="s">
        <v>848</v>
      </c>
      <c r="E5726" t="s">
        <v>849</v>
      </c>
      <c r="F5726" t="s">
        <v>13133</v>
      </c>
      <c r="G5726" s="11"/>
      <c r="H5726" s="11"/>
    </row>
    <row r="5727" spans="1:8" x14ac:dyDescent="0.2">
      <c r="A5727" t="str">
        <f t="shared" si="90"/>
        <v>RA901EAU3</v>
      </c>
      <c r="B5727" t="s">
        <v>218</v>
      </c>
      <c r="C5727" t="s">
        <v>13124</v>
      </c>
      <c r="D5727" t="s">
        <v>848</v>
      </c>
      <c r="E5727" t="s">
        <v>849</v>
      </c>
      <c r="F5727" t="s">
        <v>13134</v>
      </c>
      <c r="G5727" s="11"/>
      <c r="H5727" s="11"/>
    </row>
    <row r="5728" spans="1:8" x14ac:dyDescent="0.2">
      <c r="A5728" t="str">
        <f t="shared" si="90"/>
        <v>RA901EAU4</v>
      </c>
      <c r="B5728" t="s">
        <v>218</v>
      </c>
      <c r="C5728" t="s">
        <v>13124</v>
      </c>
      <c r="D5728" t="s">
        <v>848</v>
      </c>
      <c r="E5728" t="s">
        <v>849</v>
      </c>
      <c r="F5728" t="s">
        <v>13135</v>
      </c>
      <c r="G5728" s="11"/>
      <c r="H5728" s="11"/>
    </row>
    <row r="5729" spans="1:8" x14ac:dyDescent="0.2">
      <c r="A5729" t="str">
        <f t="shared" si="90"/>
        <v>RA901Ella Rowcroft</v>
      </c>
      <c r="B5729" t="s">
        <v>218</v>
      </c>
      <c r="C5729" t="s">
        <v>13124</v>
      </c>
      <c r="D5729" t="s">
        <v>848</v>
      </c>
      <c r="E5729" t="s">
        <v>849</v>
      </c>
      <c r="F5729" t="s">
        <v>13136</v>
      </c>
      <c r="G5729" s="11"/>
      <c r="H5729" s="11"/>
    </row>
    <row r="5730" spans="1:8" x14ac:dyDescent="0.2">
      <c r="A5730" t="str">
        <f t="shared" si="90"/>
        <v>RA901Forrest</v>
      </c>
      <c r="B5730" t="s">
        <v>218</v>
      </c>
      <c r="C5730" t="s">
        <v>13124</v>
      </c>
      <c r="D5730" t="s">
        <v>848</v>
      </c>
      <c r="E5730" t="s">
        <v>849</v>
      </c>
      <c r="F5730" t="s">
        <v>13137</v>
      </c>
      <c r="G5730" s="11"/>
      <c r="H5730" s="11"/>
    </row>
    <row r="5731" spans="1:8" x14ac:dyDescent="0.2">
      <c r="A5731" t="str">
        <f t="shared" si="90"/>
        <v>RA901George Earle</v>
      </c>
      <c r="B5731" t="s">
        <v>218</v>
      </c>
      <c r="C5731" t="s">
        <v>13124</v>
      </c>
      <c r="D5731" t="s">
        <v>848</v>
      </c>
      <c r="E5731" t="s">
        <v>849</v>
      </c>
      <c r="F5731" t="s">
        <v>13138</v>
      </c>
      <c r="G5731" s="11"/>
      <c r="H5731" s="11"/>
    </row>
    <row r="5732" spans="1:8" x14ac:dyDescent="0.2">
      <c r="A5732" t="str">
        <f t="shared" si="90"/>
        <v>RA901ICU</v>
      </c>
      <c r="B5732" t="s">
        <v>218</v>
      </c>
      <c r="C5732" t="s">
        <v>13124</v>
      </c>
      <c r="D5732" t="s">
        <v>848</v>
      </c>
      <c r="E5732" t="s">
        <v>849</v>
      </c>
      <c r="F5732" t="s">
        <v>8828</v>
      </c>
      <c r="G5732" s="11"/>
      <c r="H5732" s="11"/>
    </row>
    <row r="5733" spans="1:8" x14ac:dyDescent="0.2">
      <c r="A5733" t="str">
        <f t="shared" si="90"/>
        <v>RA901John Macpherson</v>
      </c>
      <c r="B5733" t="s">
        <v>218</v>
      </c>
      <c r="C5733" t="s">
        <v>13124</v>
      </c>
      <c r="D5733" t="s">
        <v>848</v>
      </c>
      <c r="E5733" t="s">
        <v>849</v>
      </c>
      <c r="F5733" t="s">
        <v>13139</v>
      </c>
      <c r="G5733" s="11"/>
      <c r="H5733" s="11"/>
    </row>
    <row r="5734" spans="1:8" x14ac:dyDescent="0.2">
      <c r="A5734" t="str">
        <f t="shared" si="90"/>
        <v>RA901Louisa Cary</v>
      </c>
      <c r="B5734" t="s">
        <v>218</v>
      </c>
      <c r="C5734" t="s">
        <v>13124</v>
      </c>
      <c r="D5734" t="s">
        <v>848</v>
      </c>
      <c r="E5734" t="s">
        <v>849</v>
      </c>
      <c r="F5734" t="s">
        <v>13140</v>
      </c>
      <c r="G5734" s="11"/>
      <c r="H5734" s="11"/>
    </row>
    <row r="5735" spans="1:8" x14ac:dyDescent="0.2">
      <c r="A5735" t="str">
        <f t="shared" si="90"/>
        <v>RA901Midgley</v>
      </c>
      <c r="B5735" t="s">
        <v>218</v>
      </c>
      <c r="C5735" t="s">
        <v>13124</v>
      </c>
      <c r="D5735" t="s">
        <v>848</v>
      </c>
      <c r="E5735" t="s">
        <v>849</v>
      </c>
      <c r="F5735" t="s">
        <v>13141</v>
      </c>
      <c r="G5735" s="11"/>
      <c r="H5735" s="11"/>
    </row>
    <row r="5736" spans="1:8" x14ac:dyDescent="0.2">
      <c r="A5736" t="str">
        <f t="shared" si="90"/>
        <v>RA901SCBU</v>
      </c>
      <c r="B5736" t="s">
        <v>218</v>
      </c>
      <c r="C5736" t="s">
        <v>13124</v>
      </c>
      <c r="D5736" t="s">
        <v>848</v>
      </c>
      <c r="E5736" t="s">
        <v>849</v>
      </c>
      <c r="F5736" t="s">
        <v>8490</v>
      </c>
      <c r="G5736" s="11"/>
      <c r="H5736" s="11"/>
    </row>
    <row r="5737" spans="1:8" x14ac:dyDescent="0.2">
      <c r="A5737" t="str">
        <f t="shared" si="90"/>
        <v>RA901Simpson</v>
      </c>
      <c r="B5737" t="s">
        <v>218</v>
      </c>
      <c r="C5737" t="s">
        <v>13124</v>
      </c>
      <c r="D5737" t="s">
        <v>848</v>
      </c>
      <c r="E5737" t="s">
        <v>849</v>
      </c>
      <c r="F5737" t="s">
        <v>10170</v>
      </c>
      <c r="G5737" s="11"/>
      <c r="H5737" s="11"/>
    </row>
    <row r="5738" spans="1:8" x14ac:dyDescent="0.2">
      <c r="A5738" t="str">
        <f t="shared" si="90"/>
        <v>RA901Turner</v>
      </c>
      <c r="B5738" t="s">
        <v>218</v>
      </c>
      <c r="C5738" t="s">
        <v>13124</v>
      </c>
      <c r="D5738" t="s">
        <v>848</v>
      </c>
      <c r="E5738" t="s">
        <v>849</v>
      </c>
      <c r="F5738" t="s">
        <v>13142</v>
      </c>
      <c r="G5738" s="11"/>
      <c r="H5738" s="11"/>
    </row>
    <row r="5739" spans="1:8" x14ac:dyDescent="0.2">
      <c r="A5739" t="str">
        <f t="shared" si="90"/>
        <v>RA979Totnes</v>
      </c>
      <c r="B5739" t="s">
        <v>218</v>
      </c>
      <c r="C5739" t="s">
        <v>13124</v>
      </c>
      <c r="D5739" t="s">
        <v>850</v>
      </c>
      <c r="E5739" t="s">
        <v>727</v>
      </c>
      <c r="F5739" t="s">
        <v>13143</v>
      </c>
      <c r="G5739" s="11"/>
      <c r="H5739" s="11"/>
    </row>
    <row r="5740" spans="1:8" x14ac:dyDescent="0.2">
      <c r="A5740" t="str">
        <f t="shared" si="90"/>
        <v>RWDLPAcute Care Unit</v>
      </c>
      <c r="B5740" t="s">
        <v>219</v>
      </c>
      <c r="C5740" t="s">
        <v>13144</v>
      </c>
      <c r="D5740" t="s">
        <v>5149</v>
      </c>
      <c r="E5740" t="s">
        <v>5150</v>
      </c>
      <c r="F5740" t="s">
        <v>13145</v>
      </c>
      <c r="G5740" s="11"/>
      <c r="H5740" s="11"/>
    </row>
    <row r="5741" spans="1:8" x14ac:dyDescent="0.2">
      <c r="A5741" t="str">
        <f t="shared" si="90"/>
        <v>RWDLPEmergency Assessment Unit</v>
      </c>
      <c r="B5741" t="s">
        <v>219</v>
      </c>
      <c r="C5741" t="s">
        <v>13144</v>
      </c>
      <c r="D5741" t="s">
        <v>5149</v>
      </c>
      <c r="E5741" t="s">
        <v>5150</v>
      </c>
      <c r="F5741" t="s">
        <v>10593</v>
      </c>
      <c r="G5741" s="11"/>
      <c r="H5741" s="11"/>
    </row>
    <row r="5742" spans="1:8" x14ac:dyDescent="0.2">
      <c r="A5742" t="str">
        <f t="shared" si="90"/>
        <v>RWDLPWard 1</v>
      </c>
      <c r="B5742" t="s">
        <v>219</v>
      </c>
      <c r="C5742" t="s">
        <v>13144</v>
      </c>
      <c r="D5742" t="s">
        <v>5149</v>
      </c>
      <c r="E5742" t="s">
        <v>5150</v>
      </c>
      <c r="F5742" t="s">
        <v>8743</v>
      </c>
      <c r="G5742" s="11"/>
      <c r="H5742" s="11"/>
    </row>
    <row r="5743" spans="1:8" x14ac:dyDescent="0.2">
      <c r="A5743" t="str">
        <f t="shared" si="90"/>
        <v>RWDLPWard 2</v>
      </c>
      <c r="B5743" t="s">
        <v>219</v>
      </c>
      <c r="C5743" t="s">
        <v>13144</v>
      </c>
      <c r="D5743" t="s">
        <v>5149</v>
      </c>
      <c r="E5743" t="s">
        <v>5150</v>
      </c>
      <c r="F5743" t="s">
        <v>8746</v>
      </c>
      <c r="G5743" s="11"/>
      <c r="H5743" s="11"/>
    </row>
    <row r="5744" spans="1:8" x14ac:dyDescent="0.2">
      <c r="A5744" t="str">
        <f t="shared" ref="A5744:A5807" si="91">CONCATENATE(D5744,F5744)</f>
        <v>RWDLPWard 6</v>
      </c>
      <c r="B5744" t="s">
        <v>219</v>
      </c>
      <c r="C5744" t="s">
        <v>13144</v>
      </c>
      <c r="D5744" t="s">
        <v>5149</v>
      </c>
      <c r="E5744" t="s">
        <v>5150</v>
      </c>
      <c r="F5744" t="s">
        <v>8784</v>
      </c>
      <c r="G5744" s="11"/>
      <c r="H5744" s="11"/>
    </row>
    <row r="5745" spans="1:8" x14ac:dyDescent="0.2">
      <c r="A5745" t="str">
        <f t="shared" si="91"/>
        <v>RWDDAAshby</v>
      </c>
      <c r="B5745" t="s">
        <v>219</v>
      </c>
      <c r="C5745" t="s">
        <v>13144</v>
      </c>
      <c r="D5745" t="s">
        <v>5157</v>
      </c>
      <c r="E5745" t="s">
        <v>5158</v>
      </c>
      <c r="F5745" t="s">
        <v>10845</v>
      </c>
      <c r="G5745" s="11"/>
      <c r="H5745" s="11"/>
    </row>
    <row r="5746" spans="1:8" x14ac:dyDescent="0.2">
      <c r="A5746" t="str">
        <f t="shared" si="91"/>
        <v>RWDDABardney</v>
      </c>
      <c r="B5746" t="s">
        <v>219</v>
      </c>
      <c r="C5746" t="s">
        <v>13144</v>
      </c>
      <c r="D5746" t="s">
        <v>5157</v>
      </c>
      <c r="E5746" t="s">
        <v>5158</v>
      </c>
      <c r="F5746" t="s">
        <v>13146</v>
      </c>
      <c r="G5746" s="11"/>
      <c r="H5746" s="11"/>
    </row>
    <row r="5747" spans="1:8" x14ac:dyDescent="0.2">
      <c r="A5747" t="str">
        <f t="shared" si="91"/>
        <v>RWDDABranston</v>
      </c>
      <c r="B5747" t="s">
        <v>219</v>
      </c>
      <c r="C5747" t="s">
        <v>13144</v>
      </c>
      <c r="D5747" t="s">
        <v>5157</v>
      </c>
      <c r="E5747" t="s">
        <v>5158</v>
      </c>
      <c r="F5747" t="s">
        <v>13147</v>
      </c>
      <c r="G5747" s="11"/>
      <c r="H5747" s="11"/>
    </row>
    <row r="5748" spans="1:8" x14ac:dyDescent="0.2">
      <c r="A5748" t="str">
        <f t="shared" si="91"/>
        <v>RWDDABurton</v>
      </c>
      <c r="B5748" t="s">
        <v>219</v>
      </c>
      <c r="C5748" t="s">
        <v>13144</v>
      </c>
      <c r="D5748" t="s">
        <v>5157</v>
      </c>
      <c r="E5748" t="s">
        <v>5158</v>
      </c>
      <c r="F5748" t="s">
        <v>13148</v>
      </c>
      <c r="G5748" s="11"/>
      <c r="H5748" s="11"/>
    </row>
    <row r="5749" spans="1:8" x14ac:dyDescent="0.2">
      <c r="A5749" t="str">
        <f t="shared" si="91"/>
        <v>RWDDACarlton-Coleby</v>
      </c>
      <c r="B5749" t="s">
        <v>219</v>
      </c>
      <c r="C5749" t="s">
        <v>13144</v>
      </c>
      <c r="D5749" t="s">
        <v>5157</v>
      </c>
      <c r="E5749" t="s">
        <v>5158</v>
      </c>
      <c r="F5749" t="s">
        <v>13149</v>
      </c>
      <c r="G5749" s="11"/>
      <c r="H5749" s="11"/>
    </row>
    <row r="5750" spans="1:8" x14ac:dyDescent="0.2">
      <c r="A5750" t="str">
        <f t="shared" si="91"/>
        <v>RWDDAClayton</v>
      </c>
      <c r="B5750" t="s">
        <v>219</v>
      </c>
      <c r="C5750" t="s">
        <v>13144</v>
      </c>
      <c r="D5750" t="s">
        <v>5157</v>
      </c>
      <c r="E5750" t="s">
        <v>5158</v>
      </c>
      <c r="F5750" t="s">
        <v>13150</v>
      </c>
      <c r="G5750" s="11"/>
      <c r="H5750" s="11"/>
    </row>
    <row r="5751" spans="1:8" x14ac:dyDescent="0.2">
      <c r="A5751" t="str">
        <f t="shared" si="91"/>
        <v>RWDDADixon</v>
      </c>
      <c r="B5751" t="s">
        <v>219</v>
      </c>
      <c r="C5751" t="s">
        <v>13144</v>
      </c>
      <c r="D5751" t="s">
        <v>5157</v>
      </c>
      <c r="E5751" t="s">
        <v>5158</v>
      </c>
      <c r="F5751" t="s">
        <v>13151</v>
      </c>
      <c r="G5751" s="11"/>
      <c r="H5751" s="11"/>
    </row>
    <row r="5752" spans="1:8" x14ac:dyDescent="0.2">
      <c r="A5752" t="str">
        <f t="shared" si="91"/>
        <v>RWDDAFrailty Assessment Unit</v>
      </c>
      <c r="B5752" t="s">
        <v>219</v>
      </c>
      <c r="C5752" t="s">
        <v>13144</v>
      </c>
      <c r="D5752" t="s">
        <v>5157</v>
      </c>
      <c r="E5752" t="s">
        <v>5158</v>
      </c>
      <c r="F5752" t="s">
        <v>13152</v>
      </c>
      <c r="G5752" s="11"/>
      <c r="H5752" s="11"/>
    </row>
    <row r="5753" spans="1:8" x14ac:dyDescent="0.2">
      <c r="A5753" t="str">
        <f t="shared" si="91"/>
        <v>RWDDAGreetwell</v>
      </c>
      <c r="B5753" t="s">
        <v>219</v>
      </c>
      <c r="C5753" t="s">
        <v>13144</v>
      </c>
      <c r="D5753" t="s">
        <v>5157</v>
      </c>
      <c r="E5753" t="s">
        <v>5158</v>
      </c>
      <c r="F5753" t="s">
        <v>13153</v>
      </c>
      <c r="G5753" s="11"/>
      <c r="H5753" s="11"/>
    </row>
    <row r="5754" spans="1:8" x14ac:dyDescent="0.2">
      <c r="A5754" t="str">
        <f t="shared" si="91"/>
        <v>RWDDAHatton</v>
      </c>
      <c r="B5754" t="s">
        <v>219</v>
      </c>
      <c r="C5754" t="s">
        <v>13144</v>
      </c>
      <c r="D5754" t="s">
        <v>5157</v>
      </c>
      <c r="E5754" t="s">
        <v>5158</v>
      </c>
      <c r="F5754" t="s">
        <v>13154</v>
      </c>
      <c r="G5754" s="11"/>
      <c r="H5754" s="11"/>
    </row>
    <row r="5755" spans="1:8" x14ac:dyDescent="0.2">
      <c r="A5755" t="str">
        <f t="shared" si="91"/>
        <v>RWDDAICU</v>
      </c>
      <c r="B5755" t="s">
        <v>219</v>
      </c>
      <c r="C5755" t="s">
        <v>13144</v>
      </c>
      <c r="D5755" t="s">
        <v>5157</v>
      </c>
      <c r="E5755" t="s">
        <v>5158</v>
      </c>
      <c r="F5755" t="s">
        <v>8828</v>
      </c>
      <c r="G5755" s="11"/>
      <c r="H5755" s="11"/>
    </row>
    <row r="5756" spans="1:8" x14ac:dyDescent="0.2">
      <c r="A5756" t="str">
        <f t="shared" si="91"/>
        <v>RWDDAJohnson</v>
      </c>
      <c r="B5756" t="s">
        <v>219</v>
      </c>
      <c r="C5756" t="s">
        <v>13144</v>
      </c>
      <c r="D5756" t="s">
        <v>5157</v>
      </c>
      <c r="E5756" t="s">
        <v>5158</v>
      </c>
      <c r="F5756" t="s">
        <v>11126</v>
      </c>
      <c r="G5756" s="11"/>
      <c r="H5756" s="11"/>
    </row>
    <row r="5757" spans="1:8" x14ac:dyDescent="0.2">
      <c r="A5757" t="str">
        <f t="shared" si="91"/>
        <v>RWDDALancaster</v>
      </c>
      <c r="B5757" t="s">
        <v>219</v>
      </c>
      <c r="C5757" t="s">
        <v>13144</v>
      </c>
      <c r="D5757" t="s">
        <v>5157</v>
      </c>
      <c r="E5757" t="s">
        <v>5158</v>
      </c>
      <c r="F5757" t="s">
        <v>13155</v>
      </c>
      <c r="G5757" s="11"/>
      <c r="H5757" s="11"/>
    </row>
    <row r="5758" spans="1:8" x14ac:dyDescent="0.2">
      <c r="A5758" t="str">
        <f t="shared" si="91"/>
        <v>RWDDAMEAU</v>
      </c>
      <c r="B5758" t="s">
        <v>219</v>
      </c>
      <c r="C5758" t="s">
        <v>13144</v>
      </c>
      <c r="D5758" t="s">
        <v>5157</v>
      </c>
      <c r="E5758" t="s">
        <v>5158</v>
      </c>
      <c r="F5758" t="s">
        <v>13156</v>
      </c>
      <c r="G5758" s="11"/>
      <c r="H5758" s="11"/>
    </row>
    <row r="5759" spans="1:8" x14ac:dyDescent="0.2">
      <c r="A5759" t="str">
        <f t="shared" si="91"/>
        <v>RWDDANavenby</v>
      </c>
      <c r="B5759" t="s">
        <v>219</v>
      </c>
      <c r="C5759" t="s">
        <v>13144</v>
      </c>
      <c r="D5759" t="s">
        <v>5157</v>
      </c>
      <c r="E5759" t="s">
        <v>5158</v>
      </c>
      <c r="F5759" t="s">
        <v>13157</v>
      </c>
      <c r="G5759" s="11"/>
      <c r="H5759" s="11"/>
    </row>
    <row r="5760" spans="1:8" x14ac:dyDescent="0.2">
      <c r="A5760" t="str">
        <f t="shared" si="91"/>
        <v>RWDDANeonatal (SCBU)</v>
      </c>
      <c r="B5760" t="s">
        <v>219</v>
      </c>
      <c r="C5760" t="s">
        <v>13144</v>
      </c>
      <c r="D5760" t="s">
        <v>5157</v>
      </c>
      <c r="E5760" t="s">
        <v>5158</v>
      </c>
      <c r="F5760" t="s">
        <v>13158</v>
      </c>
      <c r="G5760" s="11"/>
      <c r="H5760" s="11"/>
    </row>
    <row r="5761" spans="1:8" x14ac:dyDescent="0.2">
      <c r="A5761" t="str">
        <f t="shared" si="91"/>
        <v>RWDDANettleham</v>
      </c>
      <c r="B5761" t="s">
        <v>219</v>
      </c>
      <c r="C5761" t="s">
        <v>13144</v>
      </c>
      <c r="D5761" t="s">
        <v>5157</v>
      </c>
      <c r="E5761" t="s">
        <v>5158</v>
      </c>
      <c r="F5761" t="s">
        <v>13159</v>
      </c>
      <c r="G5761" s="11"/>
      <c r="H5761" s="11"/>
    </row>
    <row r="5762" spans="1:8" x14ac:dyDescent="0.2">
      <c r="A5762" t="str">
        <f t="shared" si="91"/>
        <v>RWDDANeustadt-Welton</v>
      </c>
      <c r="B5762" t="s">
        <v>219</v>
      </c>
      <c r="C5762" t="s">
        <v>13144</v>
      </c>
      <c r="D5762" t="s">
        <v>5157</v>
      </c>
      <c r="E5762" t="s">
        <v>5158</v>
      </c>
      <c r="F5762" t="s">
        <v>13160</v>
      </c>
      <c r="G5762" s="11"/>
      <c r="H5762" s="11"/>
    </row>
    <row r="5763" spans="1:8" x14ac:dyDescent="0.2">
      <c r="A5763" t="str">
        <f t="shared" si="91"/>
        <v>RWDDARainforest</v>
      </c>
      <c r="B5763" t="s">
        <v>219</v>
      </c>
      <c r="C5763" t="s">
        <v>13144</v>
      </c>
      <c r="D5763" t="s">
        <v>5157</v>
      </c>
      <c r="E5763" t="s">
        <v>5158</v>
      </c>
      <c r="F5763" t="s">
        <v>13161</v>
      </c>
      <c r="G5763" s="11"/>
      <c r="H5763" s="11"/>
    </row>
    <row r="5764" spans="1:8" x14ac:dyDescent="0.2">
      <c r="A5764" t="str">
        <f t="shared" si="91"/>
        <v>RWDDAScampton</v>
      </c>
      <c r="B5764" t="s">
        <v>219</v>
      </c>
      <c r="C5764" t="s">
        <v>13144</v>
      </c>
      <c r="D5764" t="s">
        <v>5157</v>
      </c>
      <c r="E5764" t="s">
        <v>5158</v>
      </c>
      <c r="F5764" t="s">
        <v>13162</v>
      </c>
      <c r="G5764" s="11"/>
      <c r="H5764" s="11"/>
    </row>
    <row r="5765" spans="1:8" x14ac:dyDescent="0.2">
      <c r="A5765" t="str">
        <f t="shared" si="91"/>
        <v>RWDDASEAU</v>
      </c>
      <c r="B5765" t="s">
        <v>219</v>
      </c>
      <c r="C5765" t="s">
        <v>13144</v>
      </c>
      <c r="D5765" t="s">
        <v>5157</v>
      </c>
      <c r="E5765" t="s">
        <v>5158</v>
      </c>
      <c r="F5765" t="s">
        <v>13163</v>
      </c>
      <c r="G5765" s="11"/>
      <c r="H5765" s="11"/>
    </row>
    <row r="5766" spans="1:8" x14ac:dyDescent="0.2">
      <c r="A5766" t="str">
        <f t="shared" si="91"/>
        <v>RWDDAShuttleworth</v>
      </c>
      <c r="B5766" t="s">
        <v>219</v>
      </c>
      <c r="C5766" t="s">
        <v>13144</v>
      </c>
      <c r="D5766" t="s">
        <v>5157</v>
      </c>
      <c r="E5766" t="s">
        <v>5158</v>
      </c>
      <c r="F5766" t="s">
        <v>13164</v>
      </c>
      <c r="G5766" s="11"/>
      <c r="H5766" s="11"/>
    </row>
    <row r="5767" spans="1:8" x14ac:dyDescent="0.2">
      <c r="A5767" t="str">
        <f t="shared" si="91"/>
        <v>RWDDAStroke Unit</v>
      </c>
      <c r="B5767" t="s">
        <v>219</v>
      </c>
      <c r="C5767" t="s">
        <v>13144</v>
      </c>
      <c r="D5767" t="s">
        <v>5157</v>
      </c>
      <c r="E5767" t="s">
        <v>5158</v>
      </c>
      <c r="F5767" t="s">
        <v>8774</v>
      </c>
      <c r="G5767" s="11"/>
      <c r="H5767" s="11"/>
    </row>
    <row r="5768" spans="1:8" x14ac:dyDescent="0.2">
      <c r="A5768" t="str">
        <f t="shared" si="91"/>
        <v>RWDDAWaddington</v>
      </c>
      <c r="B5768" t="s">
        <v>219</v>
      </c>
      <c r="C5768" t="s">
        <v>13144</v>
      </c>
      <c r="D5768" t="s">
        <v>5157</v>
      </c>
      <c r="E5768" t="s">
        <v>5158</v>
      </c>
      <c r="F5768" t="s">
        <v>13165</v>
      </c>
      <c r="G5768" s="11"/>
      <c r="H5768" s="11"/>
    </row>
    <row r="5769" spans="1:8" x14ac:dyDescent="0.2">
      <c r="A5769" t="str">
        <f t="shared" si="91"/>
        <v>RWDLA1B</v>
      </c>
      <c r="B5769" t="s">
        <v>219</v>
      </c>
      <c r="C5769" t="s">
        <v>13144</v>
      </c>
      <c r="D5769" t="s">
        <v>5159</v>
      </c>
      <c r="E5769" t="s">
        <v>5160</v>
      </c>
      <c r="F5769" t="s">
        <v>12736</v>
      </c>
      <c r="G5769" s="11"/>
      <c r="H5769" s="11"/>
    </row>
    <row r="5770" spans="1:8" x14ac:dyDescent="0.2">
      <c r="A5770" t="str">
        <f t="shared" si="91"/>
        <v>RWDLAAcute Cardiac Unit</v>
      </c>
      <c r="B5770" t="s">
        <v>219</v>
      </c>
      <c r="C5770" t="s">
        <v>13144</v>
      </c>
      <c r="D5770" t="s">
        <v>5159</v>
      </c>
      <c r="E5770" t="s">
        <v>5160</v>
      </c>
      <c r="F5770" t="s">
        <v>13166</v>
      </c>
      <c r="G5770" s="11"/>
      <c r="H5770" s="11"/>
    </row>
    <row r="5771" spans="1:8" x14ac:dyDescent="0.2">
      <c r="A5771" t="str">
        <f t="shared" si="91"/>
        <v>RWDLAAcute Medical Short Stay</v>
      </c>
      <c r="B5771" t="s">
        <v>219</v>
      </c>
      <c r="C5771" t="s">
        <v>13144</v>
      </c>
      <c r="D5771" t="s">
        <v>5159</v>
      </c>
      <c r="E5771" t="s">
        <v>5160</v>
      </c>
      <c r="F5771" t="s">
        <v>13167</v>
      </c>
      <c r="G5771" s="11"/>
      <c r="H5771" s="12"/>
    </row>
    <row r="5772" spans="1:8" x14ac:dyDescent="0.2">
      <c r="A5772" t="str">
        <f t="shared" si="91"/>
        <v>RWDLABevan Ward</v>
      </c>
      <c r="B5772" t="s">
        <v>219</v>
      </c>
      <c r="C5772" t="s">
        <v>13144</v>
      </c>
      <c r="D5772" t="s">
        <v>5159</v>
      </c>
      <c r="E5772" t="s">
        <v>5160</v>
      </c>
      <c r="F5772" t="s">
        <v>9606</v>
      </c>
      <c r="G5772" s="11"/>
      <c r="H5772" s="11"/>
    </row>
    <row r="5773" spans="1:8" x14ac:dyDescent="0.2">
      <c r="A5773" t="str">
        <f t="shared" si="91"/>
        <v>RWDLAChildrens Ward</v>
      </c>
      <c r="B5773" t="s">
        <v>219</v>
      </c>
      <c r="C5773" t="s">
        <v>13144</v>
      </c>
      <c r="D5773" t="s">
        <v>5159</v>
      </c>
      <c r="E5773" t="s">
        <v>5160</v>
      </c>
      <c r="F5773" t="s">
        <v>10590</v>
      </c>
      <c r="G5773" s="11"/>
      <c r="H5773" s="11"/>
    </row>
    <row r="5774" spans="1:8" x14ac:dyDescent="0.2">
      <c r="A5774" t="str">
        <f t="shared" si="91"/>
        <v>RWDLAICU</v>
      </c>
      <c r="B5774" t="s">
        <v>219</v>
      </c>
      <c r="C5774" t="s">
        <v>13144</v>
      </c>
      <c r="D5774" t="s">
        <v>5159</v>
      </c>
      <c r="E5774" t="s">
        <v>5160</v>
      </c>
      <c r="F5774" t="s">
        <v>8828</v>
      </c>
      <c r="G5774" s="11"/>
      <c r="H5774" s="11"/>
    </row>
    <row r="5775" spans="1:8" x14ac:dyDescent="0.2">
      <c r="A5775" t="str">
        <f t="shared" si="91"/>
        <v>RWDLAIntegrated Assessment Centre</v>
      </c>
      <c r="B5775" t="s">
        <v>219</v>
      </c>
      <c r="C5775" t="s">
        <v>13144</v>
      </c>
      <c r="D5775" t="s">
        <v>5159</v>
      </c>
      <c r="E5775" t="s">
        <v>5160</v>
      </c>
      <c r="F5775" t="s">
        <v>13168</v>
      </c>
      <c r="G5775" s="11"/>
      <c r="H5775" s="11"/>
    </row>
    <row r="5776" spans="1:8" x14ac:dyDescent="0.2">
      <c r="A5776" t="str">
        <f t="shared" si="91"/>
        <v>RWDLALabour Ward</v>
      </c>
      <c r="B5776" t="s">
        <v>219</v>
      </c>
      <c r="C5776" t="s">
        <v>13144</v>
      </c>
      <c r="D5776" t="s">
        <v>5159</v>
      </c>
      <c r="E5776" t="s">
        <v>5160</v>
      </c>
      <c r="F5776" t="s">
        <v>8829</v>
      </c>
      <c r="G5776" s="11"/>
      <c r="H5776" s="11"/>
    </row>
    <row r="5777" spans="1:8" x14ac:dyDescent="0.2">
      <c r="A5777" t="str">
        <f t="shared" si="91"/>
        <v>RWDLAMaternity Ward</v>
      </c>
      <c r="B5777" t="s">
        <v>219</v>
      </c>
      <c r="C5777" t="s">
        <v>13144</v>
      </c>
      <c r="D5777" t="s">
        <v>5159</v>
      </c>
      <c r="E5777" t="s">
        <v>5160</v>
      </c>
      <c r="F5777" t="s">
        <v>10684</v>
      </c>
      <c r="G5777" s="11"/>
      <c r="H5777" s="11"/>
    </row>
    <row r="5778" spans="1:8" x14ac:dyDescent="0.2">
      <c r="A5778" t="str">
        <f t="shared" si="91"/>
        <v>RWDLANeonatal (SCBU)</v>
      </c>
      <c r="B5778" t="s">
        <v>219</v>
      </c>
      <c r="C5778" t="s">
        <v>13144</v>
      </c>
      <c r="D5778" t="s">
        <v>5159</v>
      </c>
      <c r="E5778" t="s">
        <v>5160</v>
      </c>
      <c r="F5778" t="s">
        <v>13158</v>
      </c>
      <c r="G5778" s="11"/>
      <c r="H5778" s="11"/>
    </row>
    <row r="5779" spans="1:8" x14ac:dyDescent="0.2">
      <c r="A5779" t="str">
        <f t="shared" si="91"/>
        <v>RWDLAOrthopaedic Ward</v>
      </c>
      <c r="B5779" t="s">
        <v>219</v>
      </c>
      <c r="C5779" t="s">
        <v>13144</v>
      </c>
      <c r="D5779" t="s">
        <v>5159</v>
      </c>
      <c r="E5779" t="s">
        <v>5160</v>
      </c>
      <c r="F5779" t="s">
        <v>13169</v>
      </c>
      <c r="G5779" s="11"/>
      <c r="H5779" s="11"/>
    </row>
    <row r="5780" spans="1:8" x14ac:dyDescent="0.2">
      <c r="A5780" t="str">
        <f t="shared" si="91"/>
        <v>RWDLAStroke Unit</v>
      </c>
      <c r="B5780" t="s">
        <v>219</v>
      </c>
      <c r="C5780" t="s">
        <v>13144</v>
      </c>
      <c r="D5780" t="s">
        <v>5159</v>
      </c>
      <c r="E5780" t="s">
        <v>5160</v>
      </c>
      <c r="F5780" t="s">
        <v>8774</v>
      </c>
      <c r="G5780" s="11"/>
      <c r="H5780" s="11"/>
    </row>
    <row r="5781" spans="1:8" x14ac:dyDescent="0.2">
      <c r="A5781" t="str">
        <f t="shared" si="91"/>
        <v>RWDLAWard 5A</v>
      </c>
      <c r="B5781" t="s">
        <v>219</v>
      </c>
      <c r="C5781" t="s">
        <v>13144</v>
      </c>
      <c r="D5781" t="s">
        <v>5159</v>
      </c>
      <c r="E5781" t="s">
        <v>5160</v>
      </c>
      <c r="F5781" t="s">
        <v>13170</v>
      </c>
      <c r="G5781" s="11"/>
      <c r="H5781" s="11"/>
    </row>
    <row r="5782" spans="1:8" x14ac:dyDescent="0.2">
      <c r="A5782" t="str">
        <f t="shared" si="91"/>
        <v>RWDLAWard 5B</v>
      </c>
      <c r="B5782" t="s">
        <v>219</v>
      </c>
      <c r="C5782" t="s">
        <v>13144</v>
      </c>
      <c r="D5782" t="s">
        <v>5159</v>
      </c>
      <c r="E5782" t="s">
        <v>5160</v>
      </c>
      <c r="F5782" t="s">
        <v>13171</v>
      </c>
      <c r="G5782" s="11"/>
      <c r="H5782" s="11"/>
    </row>
    <row r="5783" spans="1:8" x14ac:dyDescent="0.2">
      <c r="A5783" t="str">
        <f t="shared" si="91"/>
        <v>RWDLAWard 6A</v>
      </c>
      <c r="B5783" t="s">
        <v>219</v>
      </c>
      <c r="C5783" t="s">
        <v>13144</v>
      </c>
      <c r="D5783" t="s">
        <v>5159</v>
      </c>
      <c r="E5783" t="s">
        <v>5160</v>
      </c>
      <c r="F5783" t="s">
        <v>13172</v>
      </c>
      <c r="G5783" s="11"/>
      <c r="H5783" s="11"/>
    </row>
    <row r="5784" spans="1:8" x14ac:dyDescent="0.2">
      <c r="A5784" t="str">
        <f t="shared" si="91"/>
        <v>RWDLAWard 6B</v>
      </c>
      <c r="B5784" t="s">
        <v>219</v>
      </c>
      <c r="C5784" t="s">
        <v>13144</v>
      </c>
      <c r="D5784" t="s">
        <v>5159</v>
      </c>
      <c r="E5784" t="s">
        <v>5160</v>
      </c>
      <c r="F5784" t="s">
        <v>13173</v>
      </c>
      <c r="G5784" s="11"/>
      <c r="H5784" s="11"/>
    </row>
    <row r="5785" spans="1:8" x14ac:dyDescent="0.2">
      <c r="A5785" t="str">
        <f t="shared" si="91"/>
        <v>RWDLAWard 7A</v>
      </c>
      <c r="B5785" t="s">
        <v>219</v>
      </c>
      <c r="C5785" t="s">
        <v>13144</v>
      </c>
      <c r="D5785" t="s">
        <v>5159</v>
      </c>
      <c r="E5785" t="s">
        <v>5160</v>
      </c>
      <c r="F5785" t="s">
        <v>13174</v>
      </c>
      <c r="G5785" s="11"/>
      <c r="H5785" s="11"/>
    </row>
    <row r="5786" spans="1:8" x14ac:dyDescent="0.2">
      <c r="A5786" t="str">
        <f t="shared" si="91"/>
        <v>RWDLAWard 7B</v>
      </c>
      <c r="B5786" t="s">
        <v>219</v>
      </c>
      <c r="C5786" t="s">
        <v>13144</v>
      </c>
      <c r="D5786" t="s">
        <v>5159</v>
      </c>
      <c r="E5786" t="s">
        <v>5160</v>
      </c>
      <c r="F5786" t="s">
        <v>13175</v>
      </c>
      <c r="G5786" s="11"/>
      <c r="H5786" s="11"/>
    </row>
    <row r="5787" spans="1:8" x14ac:dyDescent="0.2">
      <c r="A5787" t="str">
        <f t="shared" si="91"/>
        <v>RWDLAWard 8A</v>
      </c>
      <c r="B5787" t="s">
        <v>219</v>
      </c>
      <c r="C5787" t="s">
        <v>13144</v>
      </c>
      <c r="D5787" t="s">
        <v>5159</v>
      </c>
      <c r="E5787" t="s">
        <v>5160</v>
      </c>
      <c r="F5787" t="s">
        <v>13176</v>
      </c>
      <c r="G5787" s="11"/>
      <c r="H5787" s="11"/>
    </row>
    <row r="5788" spans="1:8" x14ac:dyDescent="0.2">
      <c r="A5788" t="str">
        <f t="shared" si="91"/>
        <v>C4M4JGWB Haematology 2nd Floor East</v>
      </c>
      <c r="B5788" t="s">
        <v>220</v>
      </c>
      <c r="C5788" t="s">
        <v>14633</v>
      </c>
      <c r="D5788" t="s">
        <v>14632</v>
      </c>
      <c r="E5788" t="s">
        <v>14631</v>
      </c>
      <c r="F5788" t="s">
        <v>14634</v>
      </c>
      <c r="G5788" s="11"/>
      <c r="H5788" s="11"/>
    </row>
    <row r="5789" spans="1:8" x14ac:dyDescent="0.2">
      <c r="A5789" t="str">
        <f t="shared" si="91"/>
        <v>C4M4JGWB Haematology 2nd Floor North</v>
      </c>
      <c r="B5789" t="s">
        <v>220</v>
      </c>
      <c r="C5789" t="s">
        <v>14633</v>
      </c>
      <c r="D5789" t="s">
        <v>14632</v>
      </c>
      <c r="E5789" t="s">
        <v>14631</v>
      </c>
      <c r="F5789" t="s">
        <v>14635</v>
      </c>
      <c r="G5789" s="11"/>
      <c r="H5789" s="11"/>
    </row>
    <row r="5790" spans="1:8" x14ac:dyDescent="0.2">
      <c r="A5790" t="str">
        <f t="shared" si="91"/>
        <v>C4M4JGWB Haematology 3rd Floor East</v>
      </c>
      <c r="B5790" t="s">
        <v>220</v>
      </c>
      <c r="C5790" t="s">
        <v>14633</v>
      </c>
      <c r="D5790" t="s">
        <v>14632</v>
      </c>
      <c r="E5790" t="s">
        <v>14631</v>
      </c>
      <c r="F5790" t="s">
        <v>14636</v>
      </c>
      <c r="G5790" s="11"/>
      <c r="H5790" s="11"/>
    </row>
    <row r="5791" spans="1:8" x14ac:dyDescent="0.2">
      <c r="A5791" t="str">
        <f t="shared" si="91"/>
        <v>C4M4JGWB Haematology 3rd Floor North</v>
      </c>
      <c r="B5791" t="s">
        <v>220</v>
      </c>
      <c r="C5791" t="s">
        <v>14633</v>
      </c>
      <c r="D5791" t="s">
        <v>14632</v>
      </c>
      <c r="E5791" t="s">
        <v>14631</v>
      </c>
      <c r="F5791" t="s">
        <v>14637</v>
      </c>
      <c r="G5791" s="11"/>
      <c r="H5791" s="11"/>
    </row>
    <row r="5792" spans="1:8" x14ac:dyDescent="0.2">
      <c r="A5792" t="str">
        <f t="shared" si="91"/>
        <v>C4M4JGWB Haematology 4th Floor East</v>
      </c>
      <c r="B5792" t="s">
        <v>220</v>
      </c>
      <c r="C5792" t="s">
        <v>14633</v>
      </c>
      <c r="D5792" t="s">
        <v>14632</v>
      </c>
      <c r="E5792" t="s">
        <v>14631</v>
      </c>
      <c r="F5792" t="s">
        <v>14638</v>
      </c>
      <c r="G5792" s="11"/>
      <c r="H5792" s="11"/>
    </row>
    <row r="5793" spans="1:8" x14ac:dyDescent="0.2">
      <c r="A5793" t="str">
        <f t="shared" si="91"/>
        <v>C4M4JGWB Surgical Ward</v>
      </c>
      <c r="B5793" t="s">
        <v>220</v>
      </c>
      <c r="C5793" t="s">
        <v>14633</v>
      </c>
      <c r="D5793" t="s">
        <v>14632</v>
      </c>
      <c r="E5793" t="s">
        <v>14631</v>
      </c>
      <c r="F5793" t="s">
        <v>14639</v>
      </c>
      <c r="G5793" s="11"/>
      <c r="H5793" s="11"/>
    </row>
    <row r="5794" spans="1:8" x14ac:dyDescent="0.2">
      <c r="A5794" t="str">
        <f t="shared" si="91"/>
        <v>RRVNQBernard Sunley</v>
      </c>
      <c r="B5794" t="s">
        <v>220</v>
      </c>
      <c r="C5794" t="s">
        <v>13177</v>
      </c>
      <c r="D5794" t="s">
        <v>3295</v>
      </c>
      <c r="E5794" t="s">
        <v>3296</v>
      </c>
      <c r="F5794" t="s">
        <v>13178</v>
      </c>
      <c r="G5794" s="11"/>
      <c r="H5794" s="11"/>
    </row>
    <row r="5795" spans="1:8" x14ac:dyDescent="0.2">
      <c r="A5795" t="str">
        <f t="shared" si="91"/>
        <v>RRVNQDavid Ferrier</v>
      </c>
      <c r="B5795" t="s">
        <v>220</v>
      </c>
      <c r="C5795" t="s">
        <v>13177</v>
      </c>
      <c r="D5795" t="s">
        <v>3295</v>
      </c>
      <c r="E5795" t="s">
        <v>3296</v>
      </c>
      <c r="F5795" t="s">
        <v>13179</v>
      </c>
      <c r="G5795" s="11"/>
      <c r="H5795" s="11"/>
    </row>
    <row r="5796" spans="1:8" x14ac:dyDescent="0.2">
      <c r="A5796" t="str">
        <f t="shared" si="91"/>
        <v>RRVNQHughling Jackson</v>
      </c>
      <c r="B5796" t="s">
        <v>220</v>
      </c>
      <c r="C5796" t="s">
        <v>13177</v>
      </c>
      <c r="D5796" t="s">
        <v>3295</v>
      </c>
      <c r="E5796" t="s">
        <v>3296</v>
      </c>
      <c r="F5796" t="s">
        <v>13180</v>
      </c>
      <c r="G5796" s="11"/>
      <c r="H5796" s="11"/>
    </row>
    <row r="5797" spans="1:8" x14ac:dyDescent="0.2">
      <c r="A5797" t="str">
        <f t="shared" si="91"/>
        <v>RRVNQJohn Young &amp; Maida Vale</v>
      </c>
      <c r="B5797" t="s">
        <v>220</v>
      </c>
      <c r="C5797" t="s">
        <v>13177</v>
      </c>
      <c r="D5797" t="s">
        <v>3295</v>
      </c>
      <c r="E5797" t="s">
        <v>3296</v>
      </c>
      <c r="F5797" t="s">
        <v>13181</v>
      </c>
      <c r="G5797" s="11"/>
      <c r="H5797" s="11"/>
    </row>
    <row r="5798" spans="1:8" x14ac:dyDescent="0.2">
      <c r="A5798" t="str">
        <f t="shared" si="91"/>
        <v>RRVNQLady Anne Allerton</v>
      </c>
      <c r="B5798" t="s">
        <v>220</v>
      </c>
      <c r="C5798" t="s">
        <v>13177</v>
      </c>
      <c r="D5798" t="s">
        <v>3295</v>
      </c>
      <c r="E5798" t="s">
        <v>3296</v>
      </c>
      <c r="F5798" t="s">
        <v>13182</v>
      </c>
      <c r="G5798" s="11"/>
      <c r="H5798" s="11"/>
    </row>
    <row r="5799" spans="1:8" x14ac:dyDescent="0.2">
      <c r="A5799" t="str">
        <f t="shared" si="91"/>
        <v>RRVNQMITU</v>
      </c>
      <c r="B5799" t="s">
        <v>220</v>
      </c>
      <c r="C5799" t="s">
        <v>13177</v>
      </c>
      <c r="D5799" t="s">
        <v>3295</v>
      </c>
      <c r="E5799" t="s">
        <v>3296</v>
      </c>
      <c r="F5799" t="s">
        <v>13183</v>
      </c>
      <c r="G5799" s="11"/>
      <c r="H5799" s="11"/>
    </row>
    <row r="5800" spans="1:8" x14ac:dyDescent="0.2">
      <c r="A5800" t="str">
        <f t="shared" si="91"/>
        <v>RRVNQMolly Lane Fox Unit</v>
      </c>
      <c r="B5800" t="s">
        <v>220</v>
      </c>
      <c r="C5800" t="s">
        <v>13177</v>
      </c>
      <c r="D5800" t="s">
        <v>3295</v>
      </c>
      <c r="E5800" t="s">
        <v>3296</v>
      </c>
      <c r="F5800" t="s">
        <v>13184</v>
      </c>
      <c r="G5800" s="11"/>
      <c r="H5800" s="11"/>
    </row>
    <row r="5801" spans="1:8" x14ac:dyDescent="0.2">
      <c r="A5801" t="str">
        <f t="shared" si="91"/>
        <v>RRVNQNeurological Rehab</v>
      </c>
      <c r="B5801" t="s">
        <v>220</v>
      </c>
      <c r="C5801" t="s">
        <v>13177</v>
      </c>
      <c r="D5801" t="s">
        <v>3295</v>
      </c>
      <c r="E5801" t="s">
        <v>3296</v>
      </c>
      <c r="F5801" t="s">
        <v>13185</v>
      </c>
      <c r="G5801" s="11"/>
      <c r="H5801" s="11"/>
    </row>
    <row r="5802" spans="1:8" x14ac:dyDescent="0.2">
      <c r="A5802" t="str">
        <f t="shared" si="91"/>
        <v>RRVNQNeuromuscular Complex Care</v>
      </c>
      <c r="B5802" t="s">
        <v>220</v>
      </c>
      <c r="C5802" t="s">
        <v>13177</v>
      </c>
      <c r="D5802" t="s">
        <v>3295</v>
      </c>
      <c r="E5802" t="s">
        <v>3296</v>
      </c>
      <c r="F5802" t="s">
        <v>13186</v>
      </c>
      <c r="G5802" s="11"/>
      <c r="H5802" s="11"/>
    </row>
    <row r="5803" spans="1:8" x14ac:dyDescent="0.2">
      <c r="A5803" t="str">
        <f t="shared" si="91"/>
        <v>RRVNQSITU</v>
      </c>
      <c r="B5803" t="s">
        <v>220</v>
      </c>
      <c r="C5803" t="s">
        <v>13177</v>
      </c>
      <c r="D5803" t="s">
        <v>3295</v>
      </c>
      <c r="E5803" t="s">
        <v>3296</v>
      </c>
      <c r="F5803" t="s">
        <v>13187</v>
      </c>
      <c r="G5803" s="11"/>
      <c r="H5803" s="11"/>
    </row>
    <row r="5804" spans="1:8" x14ac:dyDescent="0.2">
      <c r="A5804" t="str">
        <f t="shared" si="91"/>
        <v>RRVNQTelemetry Unit</v>
      </c>
      <c r="B5804" t="s">
        <v>220</v>
      </c>
      <c r="C5804" t="s">
        <v>13177</v>
      </c>
      <c r="D5804" t="s">
        <v>3295</v>
      </c>
      <c r="E5804" t="s">
        <v>3296</v>
      </c>
      <c r="F5804" t="s">
        <v>13188</v>
      </c>
      <c r="G5804" s="11"/>
      <c r="H5804" s="11"/>
    </row>
    <row r="5805" spans="1:8" x14ac:dyDescent="0.2">
      <c r="A5805" t="str">
        <f t="shared" si="91"/>
        <v>RRVNQVictor Horsley</v>
      </c>
      <c r="B5805" t="s">
        <v>220</v>
      </c>
      <c r="C5805" t="s">
        <v>13177</v>
      </c>
      <c r="D5805" t="s">
        <v>3295</v>
      </c>
      <c r="E5805" t="s">
        <v>3296</v>
      </c>
      <c r="F5805" t="s">
        <v>13189</v>
      </c>
      <c r="G5805" s="11"/>
      <c r="H5805" s="11"/>
    </row>
    <row r="5806" spans="1:8" x14ac:dyDescent="0.2">
      <c r="A5806" t="str">
        <f t="shared" si="91"/>
        <v>RRV303rd Floor Urology</v>
      </c>
      <c r="B5806" t="s">
        <v>220</v>
      </c>
      <c r="C5806" t="s">
        <v>13177</v>
      </c>
      <c r="D5806" t="s">
        <v>3301</v>
      </c>
      <c r="E5806" t="s">
        <v>3302</v>
      </c>
      <c r="F5806" t="s">
        <v>13190</v>
      </c>
      <c r="G5806" s="11"/>
      <c r="H5806" s="11"/>
    </row>
    <row r="5807" spans="1:8" x14ac:dyDescent="0.2">
      <c r="A5807" t="str">
        <f t="shared" si="91"/>
        <v>RRV304th Floor Thoracic</v>
      </c>
      <c r="B5807" t="s">
        <v>220</v>
      </c>
      <c r="C5807" t="s">
        <v>13177</v>
      </c>
      <c r="D5807" t="s">
        <v>3301</v>
      </c>
      <c r="E5807" t="s">
        <v>3302</v>
      </c>
      <c r="F5807" t="s">
        <v>13191</v>
      </c>
      <c r="G5807" s="11"/>
      <c r="H5807" s="11"/>
    </row>
    <row r="5808" spans="1:8" x14ac:dyDescent="0.2">
      <c r="A5808" t="str">
        <f t="shared" ref="A5808:A5871" si="92">CONCATENATE(D5808,F5808)</f>
        <v>RRV03Evergreen</v>
      </c>
      <c r="B5808" t="s">
        <v>220</v>
      </c>
      <c r="C5808" t="s">
        <v>13177</v>
      </c>
      <c r="D5808" t="s">
        <v>3315</v>
      </c>
      <c r="E5808" t="s">
        <v>3316</v>
      </c>
      <c r="F5808" t="s">
        <v>13192</v>
      </c>
      <c r="G5808" s="11"/>
      <c r="H5808" s="11"/>
    </row>
    <row r="5809" spans="1:8" x14ac:dyDescent="0.2">
      <c r="A5809" t="str">
        <f t="shared" si="92"/>
        <v>RRV03Head and Neck T06</v>
      </c>
      <c r="B5809" t="s">
        <v>220</v>
      </c>
      <c r="C5809" t="s">
        <v>13177</v>
      </c>
      <c r="D5809" t="s">
        <v>3315</v>
      </c>
      <c r="E5809" t="s">
        <v>3316</v>
      </c>
      <c r="F5809" t="s">
        <v>13193</v>
      </c>
      <c r="G5809" s="11"/>
      <c r="H5809" s="11"/>
    </row>
    <row r="5810" spans="1:8" x14ac:dyDescent="0.2">
      <c r="A5810" t="str">
        <f t="shared" si="92"/>
        <v>RRV03Hyper Acute Stroke Unit</v>
      </c>
      <c r="B5810" t="s">
        <v>220</v>
      </c>
      <c r="C5810" t="s">
        <v>13177</v>
      </c>
      <c r="D5810" t="s">
        <v>3315</v>
      </c>
      <c r="E5810" t="s">
        <v>3316</v>
      </c>
      <c r="F5810" t="s">
        <v>13194</v>
      </c>
      <c r="G5810" s="11"/>
      <c r="H5810" s="11"/>
    </row>
    <row r="5811" spans="1:8" x14ac:dyDescent="0.2">
      <c r="A5811" t="str">
        <f t="shared" si="92"/>
        <v>RRV03T03 Critical Care</v>
      </c>
      <c r="B5811" t="s">
        <v>220</v>
      </c>
      <c r="C5811" t="s">
        <v>13177</v>
      </c>
      <c r="D5811" t="s">
        <v>3315</v>
      </c>
      <c r="E5811" t="s">
        <v>3316</v>
      </c>
      <c r="F5811" t="s">
        <v>13195</v>
      </c>
      <c r="G5811" s="11"/>
      <c r="H5811" s="11"/>
    </row>
    <row r="5812" spans="1:8" x14ac:dyDescent="0.2">
      <c r="A5812" t="str">
        <f t="shared" si="92"/>
        <v>RRV03T06 North Short Stay Ward</v>
      </c>
      <c r="B5812" t="s">
        <v>220</v>
      </c>
      <c r="C5812" t="s">
        <v>13177</v>
      </c>
      <c r="D5812" t="s">
        <v>3315</v>
      </c>
      <c r="E5812" t="s">
        <v>3316</v>
      </c>
      <c r="F5812" t="s">
        <v>13196</v>
      </c>
      <c r="G5812" s="11"/>
      <c r="H5812" s="11"/>
    </row>
    <row r="5813" spans="1:8" x14ac:dyDescent="0.2">
      <c r="A5813" t="str">
        <f t="shared" si="92"/>
        <v>RRV03T06 South Gynae</v>
      </c>
      <c r="B5813" t="s">
        <v>220</v>
      </c>
      <c r="C5813" t="s">
        <v>13177</v>
      </c>
      <c r="D5813" t="s">
        <v>3315</v>
      </c>
      <c r="E5813" t="s">
        <v>3316</v>
      </c>
      <c r="F5813" t="s">
        <v>13197</v>
      </c>
      <c r="G5813" s="11"/>
      <c r="H5813" s="11"/>
    </row>
    <row r="5814" spans="1:8" x14ac:dyDescent="0.2">
      <c r="A5814" t="str">
        <f t="shared" si="92"/>
        <v>RRV03T11 North</v>
      </c>
      <c r="B5814" t="s">
        <v>220</v>
      </c>
      <c r="C5814" t="s">
        <v>13177</v>
      </c>
      <c r="D5814" t="s">
        <v>3315</v>
      </c>
      <c r="E5814" t="s">
        <v>3316</v>
      </c>
      <c r="F5814" t="s">
        <v>13198</v>
      </c>
      <c r="G5814" s="11"/>
      <c r="H5814" s="11"/>
    </row>
    <row r="5815" spans="1:8" x14ac:dyDescent="0.2">
      <c r="A5815" t="str">
        <f t="shared" si="92"/>
        <v>RRV03T11 South</v>
      </c>
      <c r="B5815" t="s">
        <v>220</v>
      </c>
      <c r="C5815" t="s">
        <v>13177</v>
      </c>
      <c r="D5815" t="s">
        <v>3315</v>
      </c>
      <c r="E5815" t="s">
        <v>3316</v>
      </c>
      <c r="F5815" t="s">
        <v>13199</v>
      </c>
      <c r="G5815" s="11"/>
      <c r="H5815" s="11"/>
    </row>
    <row r="5816" spans="1:8" x14ac:dyDescent="0.2">
      <c r="A5816" t="str">
        <f t="shared" si="92"/>
        <v>RRV03T12 North</v>
      </c>
      <c r="B5816" t="s">
        <v>220</v>
      </c>
      <c r="C5816" t="s">
        <v>13177</v>
      </c>
      <c r="D5816" t="s">
        <v>3315</v>
      </c>
      <c r="E5816" t="s">
        <v>3316</v>
      </c>
      <c r="F5816" t="s">
        <v>13200</v>
      </c>
      <c r="G5816" s="11"/>
      <c r="H5816" s="11"/>
    </row>
    <row r="5817" spans="1:8" x14ac:dyDescent="0.2">
      <c r="A5817" t="str">
        <f t="shared" si="92"/>
        <v>RRV03T12 South</v>
      </c>
      <c r="B5817" t="s">
        <v>220</v>
      </c>
      <c r="C5817" t="s">
        <v>13177</v>
      </c>
      <c r="D5817" t="s">
        <v>3315</v>
      </c>
      <c r="E5817" t="s">
        <v>3316</v>
      </c>
      <c r="F5817" t="s">
        <v>13201</v>
      </c>
      <c r="G5817" s="11"/>
      <c r="H5817" s="11"/>
    </row>
    <row r="5818" spans="1:8" x14ac:dyDescent="0.2">
      <c r="A5818" t="str">
        <f t="shared" si="92"/>
        <v>RRV03T14 North Oncology</v>
      </c>
      <c r="B5818" t="s">
        <v>220</v>
      </c>
      <c r="C5818" t="s">
        <v>13177</v>
      </c>
      <c r="D5818" t="s">
        <v>3315</v>
      </c>
      <c r="E5818" t="s">
        <v>3316</v>
      </c>
      <c r="F5818" t="s">
        <v>13202</v>
      </c>
      <c r="G5818" s="11"/>
      <c r="H5818" s="12"/>
    </row>
    <row r="5819" spans="1:8" x14ac:dyDescent="0.2">
      <c r="A5819" t="str">
        <f t="shared" si="92"/>
        <v>RRV03T14 South Haematology</v>
      </c>
      <c r="B5819" t="s">
        <v>220</v>
      </c>
      <c r="C5819" t="s">
        <v>13177</v>
      </c>
      <c r="D5819" t="s">
        <v>3315</v>
      </c>
      <c r="E5819" t="s">
        <v>3316</v>
      </c>
      <c r="F5819" t="s">
        <v>13203</v>
      </c>
      <c r="G5819" s="11"/>
      <c r="H5819" s="11"/>
    </row>
    <row r="5820" spans="1:8" x14ac:dyDescent="0.2">
      <c r="A5820" t="str">
        <f t="shared" si="92"/>
        <v>RRV03UCH TG Accident &amp; Emergency</v>
      </c>
      <c r="B5820" t="s">
        <v>220</v>
      </c>
      <c r="C5820" t="s">
        <v>13177</v>
      </c>
      <c r="D5820" t="s">
        <v>3315</v>
      </c>
      <c r="E5820" t="s">
        <v>3316</v>
      </c>
      <c r="F5820" t="s">
        <v>13204</v>
      </c>
      <c r="G5820" s="11" t="s">
        <v>14278</v>
      </c>
      <c r="H5820" s="11">
        <v>44039</v>
      </c>
    </row>
    <row r="5821" spans="1:8" x14ac:dyDescent="0.2">
      <c r="A5821" t="str">
        <f t="shared" si="92"/>
        <v>RRV03UCH Tower 10th Floor Medical</v>
      </c>
      <c r="B5821" t="s">
        <v>220</v>
      </c>
      <c r="C5821" t="s">
        <v>13177</v>
      </c>
      <c r="D5821" t="s">
        <v>3315</v>
      </c>
      <c r="E5821" t="s">
        <v>3316</v>
      </c>
      <c r="F5821" t="s">
        <v>13205</v>
      </c>
      <c r="G5821" s="11"/>
      <c r="H5821" s="11"/>
    </row>
    <row r="5822" spans="1:8" x14ac:dyDescent="0.2">
      <c r="A5822" t="str">
        <f t="shared" si="92"/>
        <v>RRV03UCH Tower 10th Floor Oncology N</v>
      </c>
      <c r="B5822" t="s">
        <v>220</v>
      </c>
      <c r="C5822" t="s">
        <v>13177</v>
      </c>
      <c r="D5822" t="s">
        <v>3315</v>
      </c>
      <c r="E5822" t="s">
        <v>3316</v>
      </c>
      <c r="F5822" t="s">
        <v>13206</v>
      </c>
      <c r="G5822" s="11" t="s">
        <v>13253</v>
      </c>
      <c r="H5822" s="11">
        <v>43774</v>
      </c>
    </row>
    <row r="5823" spans="1:8" x14ac:dyDescent="0.2">
      <c r="A5823" t="str">
        <f t="shared" si="92"/>
        <v>RRV03UCH Tower 10th Floor Orthopaedics</v>
      </c>
      <c r="B5823" t="s">
        <v>220</v>
      </c>
      <c r="C5823" t="s">
        <v>13177</v>
      </c>
      <c r="D5823" t="s">
        <v>3315</v>
      </c>
      <c r="E5823" t="s">
        <v>3316</v>
      </c>
      <c r="F5823" t="s">
        <v>13207</v>
      </c>
      <c r="G5823" s="11" t="s">
        <v>14280</v>
      </c>
      <c r="H5823" s="11">
        <v>43885</v>
      </c>
    </row>
    <row r="5824" spans="1:8" x14ac:dyDescent="0.2">
      <c r="A5824" t="str">
        <f t="shared" si="92"/>
        <v>RRV03UCH Tower 13th Floor N</v>
      </c>
      <c r="B5824" t="s">
        <v>220</v>
      </c>
      <c r="C5824" t="s">
        <v>13177</v>
      </c>
      <c r="D5824" t="s">
        <v>3315</v>
      </c>
      <c r="E5824" t="s">
        <v>3316</v>
      </c>
      <c r="F5824" t="s">
        <v>13208</v>
      </c>
      <c r="G5824" s="11"/>
      <c r="H5824" s="11"/>
    </row>
    <row r="5825" spans="1:8" x14ac:dyDescent="0.2">
      <c r="A5825" t="str">
        <f t="shared" si="92"/>
        <v>RRV03UCH Tower 13th Floor S</v>
      </c>
      <c r="B5825" t="s">
        <v>220</v>
      </c>
      <c r="C5825" t="s">
        <v>13177</v>
      </c>
      <c r="D5825" t="s">
        <v>3315</v>
      </c>
      <c r="E5825" t="s">
        <v>3316</v>
      </c>
      <c r="F5825" t="s">
        <v>13209</v>
      </c>
      <c r="G5825" s="11"/>
      <c r="H5825" s="11"/>
    </row>
    <row r="5826" spans="1:8" x14ac:dyDescent="0.2">
      <c r="A5826" t="str">
        <f t="shared" si="92"/>
        <v>RRV03UCH Tower 16th Floor N Haematology</v>
      </c>
      <c r="B5826" t="s">
        <v>220</v>
      </c>
      <c r="C5826" t="s">
        <v>13177</v>
      </c>
      <c r="D5826" t="s">
        <v>3315</v>
      </c>
      <c r="E5826" t="s">
        <v>3316</v>
      </c>
      <c r="F5826" t="s">
        <v>13210</v>
      </c>
      <c r="G5826" s="11"/>
      <c r="H5826" s="11"/>
    </row>
    <row r="5827" spans="1:8" x14ac:dyDescent="0.2">
      <c r="A5827" t="str">
        <f t="shared" si="92"/>
        <v>RRV03UCH Tower 16th Floor S</v>
      </c>
      <c r="B5827" t="s">
        <v>220</v>
      </c>
      <c r="C5827" t="s">
        <v>13177</v>
      </c>
      <c r="D5827" t="s">
        <v>3315</v>
      </c>
      <c r="E5827" t="s">
        <v>3316</v>
      </c>
      <c r="F5827" t="s">
        <v>13211</v>
      </c>
      <c r="G5827" s="11"/>
      <c r="H5827" s="11"/>
    </row>
    <row r="5828" spans="1:8" x14ac:dyDescent="0.2">
      <c r="A5828" t="str">
        <f t="shared" si="92"/>
        <v>RRV03UCH Tower 1st Floor / AMU</v>
      </c>
      <c r="B5828" t="s">
        <v>220</v>
      </c>
      <c r="C5828" t="s">
        <v>13177</v>
      </c>
      <c r="D5828" t="s">
        <v>3315</v>
      </c>
      <c r="E5828" t="s">
        <v>3316</v>
      </c>
      <c r="F5828" t="s">
        <v>13212</v>
      </c>
      <c r="G5828" s="11"/>
      <c r="H5828" s="11"/>
    </row>
    <row r="5829" spans="1:8" x14ac:dyDescent="0.2">
      <c r="A5829" t="str">
        <f t="shared" si="92"/>
        <v>RRV03UCH Tower 7th Floor N</v>
      </c>
      <c r="B5829" t="s">
        <v>220</v>
      </c>
      <c r="C5829" t="s">
        <v>13177</v>
      </c>
      <c r="D5829" t="s">
        <v>3315</v>
      </c>
      <c r="E5829" t="s">
        <v>3316</v>
      </c>
      <c r="F5829" t="s">
        <v>13213</v>
      </c>
      <c r="G5829" s="11"/>
      <c r="H5829" s="11"/>
    </row>
    <row r="5830" spans="1:8" x14ac:dyDescent="0.2">
      <c r="A5830" t="str">
        <f t="shared" si="92"/>
        <v>RRV03UCH Tower 8th Floor</v>
      </c>
      <c r="B5830" t="s">
        <v>220</v>
      </c>
      <c r="C5830" t="s">
        <v>13177</v>
      </c>
      <c r="D5830" t="s">
        <v>3315</v>
      </c>
      <c r="E5830" t="s">
        <v>3316</v>
      </c>
      <c r="F5830" t="s">
        <v>13214</v>
      </c>
      <c r="G5830" s="11"/>
      <c r="H5830" s="11"/>
    </row>
    <row r="5831" spans="1:8" x14ac:dyDescent="0.2">
      <c r="A5831" t="str">
        <f t="shared" si="92"/>
        <v>RRV03UCH Tower 9th Floor North</v>
      </c>
      <c r="B5831" t="s">
        <v>220</v>
      </c>
      <c r="C5831" t="s">
        <v>13177</v>
      </c>
      <c r="D5831" t="s">
        <v>3315</v>
      </c>
      <c r="E5831" t="s">
        <v>3316</v>
      </c>
      <c r="F5831" t="s">
        <v>13215</v>
      </c>
      <c r="G5831" s="11" t="s">
        <v>14231</v>
      </c>
      <c r="H5831" s="11">
        <v>43885</v>
      </c>
    </row>
    <row r="5832" spans="1:8" x14ac:dyDescent="0.2">
      <c r="A5832" t="str">
        <f t="shared" si="92"/>
        <v>RRV03UCH Tower 9th Floor South</v>
      </c>
      <c r="B5832" t="s">
        <v>220</v>
      </c>
      <c r="C5832" t="s">
        <v>13177</v>
      </c>
      <c r="D5832" t="s">
        <v>3315</v>
      </c>
      <c r="E5832" t="s">
        <v>3316</v>
      </c>
      <c r="F5832" t="s">
        <v>13216</v>
      </c>
      <c r="G5832" s="11" t="s">
        <v>14283</v>
      </c>
      <c r="H5832" s="11">
        <v>43994</v>
      </c>
    </row>
    <row r="5833" spans="1:8" x14ac:dyDescent="0.2">
      <c r="A5833" t="str">
        <f t="shared" si="92"/>
        <v>RRV11EGA Ante-Natal Care Unit</v>
      </c>
      <c r="B5833" t="s">
        <v>220</v>
      </c>
      <c r="C5833" t="s">
        <v>13177</v>
      </c>
      <c r="D5833" t="s">
        <v>3317</v>
      </c>
      <c r="E5833" t="s">
        <v>3318</v>
      </c>
      <c r="F5833" t="s">
        <v>13217</v>
      </c>
      <c r="G5833" s="11"/>
      <c r="H5833" s="11"/>
    </row>
    <row r="5834" spans="1:8" x14ac:dyDescent="0.2">
      <c r="A5834" t="str">
        <f t="shared" si="92"/>
        <v>RRV11EGA Birthing Centre</v>
      </c>
      <c r="B5834" t="s">
        <v>220</v>
      </c>
      <c r="C5834" t="s">
        <v>13177</v>
      </c>
      <c r="D5834" t="s">
        <v>3317</v>
      </c>
      <c r="E5834" t="s">
        <v>3318</v>
      </c>
      <c r="F5834" t="s">
        <v>13218</v>
      </c>
      <c r="G5834" s="11" t="s">
        <v>14231</v>
      </c>
      <c r="H5834" s="11">
        <v>43885</v>
      </c>
    </row>
    <row r="5835" spans="1:8" x14ac:dyDescent="0.2">
      <c r="A5835" t="str">
        <f t="shared" si="92"/>
        <v>RRV11EGA Labour ward</v>
      </c>
      <c r="B5835" t="s">
        <v>220</v>
      </c>
      <c r="C5835" t="s">
        <v>13177</v>
      </c>
      <c r="D5835" t="s">
        <v>3317</v>
      </c>
      <c r="E5835" t="s">
        <v>3318</v>
      </c>
      <c r="F5835" t="s">
        <v>13219</v>
      </c>
      <c r="G5835" s="11"/>
      <c r="H5835" s="11"/>
    </row>
    <row r="5836" spans="1:8" x14ac:dyDescent="0.2">
      <c r="A5836" t="str">
        <f t="shared" si="92"/>
        <v>RRV11EGA Maternity Care Unit</v>
      </c>
      <c r="B5836" t="s">
        <v>220</v>
      </c>
      <c r="C5836" t="s">
        <v>13177</v>
      </c>
      <c r="D5836" t="s">
        <v>3317</v>
      </c>
      <c r="E5836" t="s">
        <v>3318</v>
      </c>
      <c r="F5836" t="s">
        <v>13220</v>
      </c>
      <c r="G5836" s="11"/>
      <c r="H5836" s="11"/>
    </row>
    <row r="5837" spans="1:8" x14ac:dyDescent="0.2">
      <c r="A5837" t="str">
        <f t="shared" si="92"/>
        <v>RRV11EGA Neonatal Unit</v>
      </c>
      <c r="B5837" t="s">
        <v>220</v>
      </c>
      <c r="C5837" t="s">
        <v>13177</v>
      </c>
      <c r="D5837" t="s">
        <v>3317</v>
      </c>
      <c r="E5837" t="s">
        <v>3318</v>
      </c>
      <c r="F5837" t="s">
        <v>13221</v>
      </c>
      <c r="G5837" s="11"/>
      <c r="H5837" s="11"/>
    </row>
    <row r="5838" spans="1:8" x14ac:dyDescent="0.2">
      <c r="A5838" t="str">
        <f t="shared" si="92"/>
        <v>RHM12188 W&amp;N Bramshaw Womens Unit</v>
      </c>
      <c r="B5838" t="s">
        <v>222</v>
      </c>
      <c r="C5838" t="s">
        <v>13222</v>
      </c>
      <c r="D5838" t="s">
        <v>1948</v>
      </c>
      <c r="E5838" t="s">
        <v>568</v>
      </c>
      <c r="F5838" t="s">
        <v>13223</v>
      </c>
      <c r="G5838" s="11"/>
      <c r="H5838" s="11"/>
    </row>
    <row r="5839" spans="1:8" x14ac:dyDescent="0.2">
      <c r="A5839" t="str">
        <f t="shared" si="92"/>
        <v>RHM12188 W&amp;N Neonatal Unit</v>
      </c>
      <c r="B5839" t="s">
        <v>222</v>
      </c>
      <c r="C5839" t="s">
        <v>13222</v>
      </c>
      <c r="D5839" t="s">
        <v>1948</v>
      </c>
      <c r="E5839" t="s">
        <v>568</v>
      </c>
      <c r="F5839" t="s">
        <v>13224</v>
      </c>
      <c r="G5839" s="11"/>
      <c r="H5839" s="11"/>
    </row>
    <row r="5840" spans="1:8" x14ac:dyDescent="0.2">
      <c r="A5840" t="str">
        <f t="shared" si="92"/>
        <v>RHM12188 W&amp;N PAH Maternity Service</v>
      </c>
      <c r="B5840" t="s">
        <v>222</v>
      </c>
      <c r="C5840" t="s">
        <v>13222</v>
      </c>
      <c r="D5840" t="s">
        <v>1948</v>
      </c>
      <c r="E5840" t="s">
        <v>568</v>
      </c>
      <c r="F5840" t="s">
        <v>13225</v>
      </c>
      <c r="G5840" s="11"/>
      <c r="H5840" s="11"/>
    </row>
    <row r="5841" spans="1:8" x14ac:dyDescent="0.2">
      <c r="A5841" t="str">
        <f t="shared" si="92"/>
        <v>RHM01188 CAN C4 Solent Ward Clinical Oncology</v>
      </c>
      <c r="B5841" t="s">
        <v>222</v>
      </c>
      <c r="C5841" t="s">
        <v>13222</v>
      </c>
      <c r="D5841" t="s">
        <v>1951</v>
      </c>
      <c r="E5841" t="s">
        <v>578</v>
      </c>
      <c r="F5841" t="s">
        <v>13226</v>
      </c>
      <c r="G5841" s="11"/>
      <c r="H5841" s="12"/>
    </row>
    <row r="5842" spans="1:8" x14ac:dyDescent="0.2">
      <c r="A5842" t="str">
        <f t="shared" si="92"/>
        <v>RHM01188 CAN C6 Leukaemia/BMT Unit</v>
      </c>
      <c r="B5842" t="s">
        <v>222</v>
      </c>
      <c r="C5842" t="s">
        <v>13222</v>
      </c>
      <c r="D5842" t="s">
        <v>1951</v>
      </c>
      <c r="E5842" t="s">
        <v>578</v>
      </c>
      <c r="F5842" t="s">
        <v>13227</v>
      </c>
      <c r="G5842" s="11"/>
      <c r="H5842" s="11"/>
    </row>
    <row r="5843" spans="1:8" x14ac:dyDescent="0.2">
      <c r="A5843" t="str">
        <f t="shared" si="92"/>
        <v>RHM01188 CAN C6 TYA Unit</v>
      </c>
      <c r="B5843" t="s">
        <v>222</v>
      </c>
      <c r="C5843" t="s">
        <v>13222</v>
      </c>
      <c r="D5843" t="s">
        <v>1951</v>
      </c>
      <c r="E5843" t="s">
        <v>578</v>
      </c>
      <c r="F5843" t="s">
        <v>13228</v>
      </c>
      <c r="G5843" s="11"/>
      <c r="H5843" s="11"/>
    </row>
    <row r="5844" spans="1:8" x14ac:dyDescent="0.2">
      <c r="A5844" t="str">
        <f t="shared" si="92"/>
        <v>RHM01188 CAN D2 Haematology</v>
      </c>
      <c r="B5844" t="s">
        <v>222</v>
      </c>
      <c r="C5844" t="s">
        <v>13222</v>
      </c>
      <c r="D5844" t="s">
        <v>1951</v>
      </c>
      <c r="E5844" t="s">
        <v>578</v>
      </c>
      <c r="F5844" t="s">
        <v>13229</v>
      </c>
      <c r="G5844" s="11"/>
      <c r="H5844" s="11"/>
    </row>
    <row r="5845" spans="1:8" x14ac:dyDescent="0.2">
      <c r="A5845" t="str">
        <f t="shared" si="92"/>
        <v>RHM01188 CAN D3 Ward</v>
      </c>
      <c r="B5845" t="s">
        <v>222</v>
      </c>
      <c r="C5845" t="s">
        <v>13222</v>
      </c>
      <c r="D5845" t="s">
        <v>1951</v>
      </c>
      <c r="E5845" t="s">
        <v>578</v>
      </c>
      <c r="F5845" t="s">
        <v>13230</v>
      </c>
      <c r="G5845" s="11"/>
      <c r="H5845" s="11"/>
    </row>
    <row r="5846" spans="1:8" x14ac:dyDescent="0.2">
      <c r="A5846" t="str">
        <f t="shared" si="92"/>
        <v>RHM01188 CAR CHDU</v>
      </c>
      <c r="B5846" t="s">
        <v>222</v>
      </c>
      <c r="C5846" t="s">
        <v>13222</v>
      </c>
      <c r="D5846" t="s">
        <v>1951</v>
      </c>
      <c r="E5846" t="s">
        <v>578</v>
      </c>
      <c r="F5846" t="s">
        <v>13231</v>
      </c>
      <c r="G5846" s="11"/>
      <c r="H5846" s="11"/>
    </row>
    <row r="5847" spans="1:8" x14ac:dyDescent="0.2">
      <c r="A5847" t="str">
        <f t="shared" si="92"/>
        <v>RHM01188 CAR Coronary Care Unit</v>
      </c>
      <c r="B5847" t="s">
        <v>222</v>
      </c>
      <c r="C5847" t="s">
        <v>13222</v>
      </c>
      <c r="D5847" t="s">
        <v>1951</v>
      </c>
      <c r="E5847" t="s">
        <v>578</v>
      </c>
      <c r="F5847" t="s">
        <v>13232</v>
      </c>
      <c r="G5847" s="11"/>
      <c r="H5847" s="11"/>
    </row>
    <row r="5848" spans="1:8" x14ac:dyDescent="0.2">
      <c r="A5848" t="str">
        <f t="shared" si="92"/>
        <v>RHM01188 CAR Ward D4 Vascular</v>
      </c>
      <c r="B5848" t="s">
        <v>222</v>
      </c>
      <c r="C5848" t="s">
        <v>13222</v>
      </c>
      <c r="D5848" t="s">
        <v>1951</v>
      </c>
      <c r="E5848" t="s">
        <v>578</v>
      </c>
      <c r="F5848" t="s">
        <v>13233</v>
      </c>
      <c r="G5848" s="11"/>
      <c r="H5848" s="11"/>
    </row>
    <row r="5849" spans="1:8" x14ac:dyDescent="0.2">
      <c r="A5849" t="str">
        <f t="shared" si="92"/>
        <v>RHM01188 CAR Ward E2 YACU</v>
      </c>
      <c r="B5849" t="s">
        <v>222</v>
      </c>
      <c r="C5849" t="s">
        <v>13222</v>
      </c>
      <c r="D5849" t="s">
        <v>1951</v>
      </c>
      <c r="E5849" t="s">
        <v>578</v>
      </c>
      <c r="F5849" t="s">
        <v>13234</v>
      </c>
      <c r="G5849" s="11"/>
      <c r="H5849" s="11"/>
    </row>
    <row r="5850" spans="1:8" x14ac:dyDescent="0.2">
      <c r="A5850" t="str">
        <f t="shared" si="92"/>
        <v>RHM01188 CAR Ward E3 Blue</v>
      </c>
      <c r="B5850" t="s">
        <v>222</v>
      </c>
      <c r="C5850" t="s">
        <v>13222</v>
      </c>
      <c r="D5850" t="s">
        <v>1951</v>
      </c>
      <c r="E5850" t="s">
        <v>578</v>
      </c>
      <c r="F5850" t="s">
        <v>13235</v>
      </c>
      <c r="G5850" s="11"/>
      <c r="H5850" s="11"/>
    </row>
    <row r="5851" spans="1:8" x14ac:dyDescent="0.2">
      <c r="A5851" t="str">
        <f t="shared" si="92"/>
        <v>RHM01188 CAR Ward E3 Green</v>
      </c>
      <c r="B5851" t="s">
        <v>222</v>
      </c>
      <c r="C5851" t="s">
        <v>13222</v>
      </c>
      <c r="D5851" t="s">
        <v>1951</v>
      </c>
      <c r="E5851" t="s">
        <v>578</v>
      </c>
      <c r="F5851" t="s">
        <v>13236</v>
      </c>
      <c r="G5851" s="11"/>
      <c r="H5851" s="11"/>
    </row>
    <row r="5852" spans="1:8" x14ac:dyDescent="0.2">
      <c r="A5852" t="str">
        <f t="shared" si="92"/>
        <v>RHM01188 CAR Ward E4 Thoracics</v>
      </c>
      <c r="B5852" t="s">
        <v>222</v>
      </c>
      <c r="C5852" t="s">
        <v>13222</v>
      </c>
      <c r="D5852" t="s">
        <v>1951</v>
      </c>
      <c r="E5852" t="s">
        <v>578</v>
      </c>
      <c r="F5852" t="s">
        <v>13237</v>
      </c>
      <c r="G5852" s="11"/>
      <c r="H5852" s="11"/>
    </row>
    <row r="5853" spans="1:8" x14ac:dyDescent="0.2">
      <c r="A5853" t="str">
        <f t="shared" si="92"/>
        <v>RHM01188 CC - Surgical HDU</v>
      </c>
      <c r="B5853" t="s">
        <v>222</v>
      </c>
      <c r="C5853" t="s">
        <v>13222</v>
      </c>
      <c r="D5853" t="s">
        <v>1951</v>
      </c>
      <c r="E5853" t="s">
        <v>578</v>
      </c>
      <c r="F5853" t="s">
        <v>13238</v>
      </c>
      <c r="G5853" s="11"/>
      <c r="H5853" s="11"/>
    </row>
    <row r="5854" spans="1:8" x14ac:dyDescent="0.2">
      <c r="A5854" t="str">
        <f t="shared" si="92"/>
        <v>RHM01188 CC Cardiac Intensive Care</v>
      </c>
      <c r="B5854" t="s">
        <v>222</v>
      </c>
      <c r="C5854" t="s">
        <v>13222</v>
      </c>
      <c r="D5854" t="s">
        <v>1951</v>
      </c>
      <c r="E5854" t="s">
        <v>578</v>
      </c>
      <c r="F5854" t="s">
        <v>13239</v>
      </c>
      <c r="G5854" s="11"/>
      <c r="H5854" s="11"/>
    </row>
    <row r="5855" spans="1:8" x14ac:dyDescent="0.2">
      <c r="A5855" t="str">
        <f t="shared" si="92"/>
        <v>RHM01188 CC GICU A Side</v>
      </c>
      <c r="B5855" t="s">
        <v>222</v>
      </c>
      <c r="C5855" t="s">
        <v>13222</v>
      </c>
      <c r="D5855" t="s">
        <v>1951</v>
      </c>
      <c r="E5855" t="s">
        <v>578</v>
      </c>
      <c r="F5855" t="s">
        <v>13240</v>
      </c>
      <c r="G5855" s="11"/>
      <c r="H5855" s="11"/>
    </row>
    <row r="5856" spans="1:8" x14ac:dyDescent="0.2">
      <c r="A5856" t="str">
        <f t="shared" si="92"/>
        <v>RHM01188 CC GICU B Side</v>
      </c>
      <c r="B5856" t="s">
        <v>222</v>
      </c>
      <c r="C5856" t="s">
        <v>13222</v>
      </c>
      <c r="D5856" t="s">
        <v>1951</v>
      </c>
      <c r="E5856" t="s">
        <v>578</v>
      </c>
      <c r="F5856" t="s">
        <v>13241</v>
      </c>
      <c r="G5856" s="11" t="s">
        <v>14280</v>
      </c>
      <c r="H5856" s="11">
        <v>43885</v>
      </c>
    </row>
    <row r="5857" spans="1:8" x14ac:dyDescent="0.2">
      <c r="A5857" t="str">
        <f t="shared" si="92"/>
        <v>RHM01188 CC Neuro Intensive Care Unit</v>
      </c>
      <c r="B5857" t="s">
        <v>222</v>
      </c>
      <c r="C5857" t="s">
        <v>13222</v>
      </c>
      <c r="D5857" t="s">
        <v>1951</v>
      </c>
      <c r="E5857" t="s">
        <v>578</v>
      </c>
      <c r="F5857" t="s">
        <v>13242</v>
      </c>
      <c r="G5857" s="11"/>
      <c r="H5857" s="11"/>
    </row>
    <row r="5858" spans="1:8" x14ac:dyDescent="0.2">
      <c r="A5858" t="str">
        <f t="shared" si="92"/>
        <v>RHM01188 CHI High Dependency Unit</v>
      </c>
      <c r="B5858" t="s">
        <v>222</v>
      </c>
      <c r="C5858" t="s">
        <v>13222</v>
      </c>
      <c r="D5858" t="s">
        <v>1951</v>
      </c>
      <c r="E5858" t="s">
        <v>578</v>
      </c>
      <c r="F5858" t="s">
        <v>13243</v>
      </c>
      <c r="G5858" s="11" t="s">
        <v>14280</v>
      </c>
      <c r="H5858" s="11">
        <v>43885</v>
      </c>
    </row>
    <row r="5859" spans="1:8" x14ac:dyDescent="0.2">
      <c r="A5859" t="str">
        <f t="shared" si="92"/>
        <v>RHM01188 CHI Paed Medical Unit</v>
      </c>
      <c r="B5859" t="s">
        <v>222</v>
      </c>
      <c r="C5859" t="s">
        <v>13222</v>
      </c>
      <c r="D5859" t="s">
        <v>1951</v>
      </c>
      <c r="E5859" t="s">
        <v>578</v>
      </c>
      <c r="F5859" t="s">
        <v>13244</v>
      </c>
      <c r="G5859" s="11"/>
      <c r="H5859" s="11"/>
    </row>
    <row r="5860" spans="1:8" x14ac:dyDescent="0.2">
      <c r="A5860" t="str">
        <f t="shared" si="92"/>
        <v>RHM01188 CHI Paediatric Intensive Care</v>
      </c>
      <c r="B5860" t="s">
        <v>222</v>
      </c>
      <c r="C5860" t="s">
        <v>13222</v>
      </c>
      <c r="D5860" t="s">
        <v>1951</v>
      </c>
      <c r="E5860" t="s">
        <v>578</v>
      </c>
      <c r="F5860" t="s">
        <v>13245</v>
      </c>
      <c r="G5860" s="11"/>
      <c r="H5860" s="11"/>
    </row>
    <row r="5861" spans="1:8" x14ac:dyDescent="0.2">
      <c r="A5861" t="str">
        <f t="shared" si="92"/>
        <v>RHM01188 CHI Piam Brown Unit</v>
      </c>
      <c r="B5861" t="s">
        <v>222</v>
      </c>
      <c r="C5861" t="s">
        <v>13222</v>
      </c>
      <c r="D5861" t="s">
        <v>1951</v>
      </c>
      <c r="E5861" t="s">
        <v>578</v>
      </c>
      <c r="F5861" t="s">
        <v>13246</v>
      </c>
      <c r="G5861" s="11"/>
      <c r="H5861" s="11"/>
    </row>
    <row r="5862" spans="1:8" x14ac:dyDescent="0.2">
      <c r="A5862" t="str">
        <f t="shared" si="92"/>
        <v>RHM01188 CHI Ward E1 Paed Cardiac</v>
      </c>
      <c r="B5862" t="s">
        <v>222</v>
      </c>
      <c r="C5862" t="s">
        <v>13222</v>
      </c>
      <c r="D5862" t="s">
        <v>1951</v>
      </c>
      <c r="E5862" t="s">
        <v>578</v>
      </c>
      <c r="F5862" t="s">
        <v>13247</v>
      </c>
      <c r="G5862" s="11"/>
      <c r="H5862" s="11"/>
    </row>
    <row r="5863" spans="1:8" x14ac:dyDescent="0.2">
      <c r="A5863" t="str">
        <f t="shared" si="92"/>
        <v>RHM01188 CHI Ward G2 Neuro</v>
      </c>
      <c r="B5863" t="s">
        <v>222</v>
      </c>
      <c r="C5863" t="s">
        <v>13222</v>
      </c>
      <c r="D5863" t="s">
        <v>1951</v>
      </c>
      <c r="E5863" t="s">
        <v>578</v>
      </c>
      <c r="F5863" t="s">
        <v>13248</v>
      </c>
      <c r="G5863" s="11"/>
      <c r="H5863" s="11"/>
    </row>
    <row r="5864" spans="1:8" x14ac:dyDescent="0.2">
      <c r="A5864" t="str">
        <f t="shared" si="92"/>
        <v>RHM01188 CHI Ward G3</v>
      </c>
      <c r="B5864" t="s">
        <v>222</v>
      </c>
      <c r="C5864" t="s">
        <v>13222</v>
      </c>
      <c r="D5864" t="s">
        <v>1951</v>
      </c>
      <c r="E5864" t="s">
        <v>578</v>
      </c>
      <c r="F5864" t="s">
        <v>13249</v>
      </c>
      <c r="G5864" s="11"/>
      <c r="H5864" s="11"/>
    </row>
    <row r="5865" spans="1:8" x14ac:dyDescent="0.2">
      <c r="A5865" t="str">
        <f t="shared" si="92"/>
        <v>RHM01188 CHI Ward G4 Surgery</v>
      </c>
      <c r="B5865" t="s">
        <v>222</v>
      </c>
      <c r="C5865" t="s">
        <v>13222</v>
      </c>
      <c r="D5865" t="s">
        <v>1951</v>
      </c>
      <c r="E5865" t="s">
        <v>578</v>
      </c>
      <c r="F5865" t="s">
        <v>13250</v>
      </c>
      <c r="G5865" s="11"/>
      <c r="H5865" s="11"/>
    </row>
    <row r="5866" spans="1:8" x14ac:dyDescent="0.2">
      <c r="A5866" t="str">
        <f t="shared" si="92"/>
        <v>RHM01188 Critical Care</v>
      </c>
      <c r="B5866" t="s">
        <v>222</v>
      </c>
      <c r="C5866" t="s">
        <v>13222</v>
      </c>
      <c r="D5866" t="s">
        <v>1951</v>
      </c>
      <c r="E5866" t="s">
        <v>578</v>
      </c>
      <c r="F5866" t="s">
        <v>14277</v>
      </c>
      <c r="G5866" s="11"/>
      <c r="H5866" s="11"/>
    </row>
    <row r="5867" spans="1:8" x14ac:dyDescent="0.2">
      <c r="A5867" t="str">
        <f t="shared" si="92"/>
        <v>RHM01188 ECM Acute Medical Unit</v>
      </c>
      <c r="B5867" t="s">
        <v>222</v>
      </c>
      <c r="C5867" t="s">
        <v>13222</v>
      </c>
      <c r="D5867" t="s">
        <v>1951</v>
      </c>
      <c r="E5867" t="s">
        <v>578</v>
      </c>
      <c r="F5867" t="s">
        <v>13251</v>
      </c>
      <c r="G5867" s="11"/>
      <c r="H5867" s="11"/>
    </row>
    <row r="5868" spans="1:8" x14ac:dyDescent="0.2">
      <c r="A5868" t="str">
        <f t="shared" si="92"/>
        <v>RHM01188 ECM Childrens ED</v>
      </c>
      <c r="B5868" t="s">
        <v>222</v>
      </c>
      <c r="C5868" t="s">
        <v>13222</v>
      </c>
      <c r="D5868" t="s">
        <v>1951</v>
      </c>
      <c r="E5868" t="s">
        <v>578</v>
      </c>
      <c r="F5868" t="s">
        <v>13252</v>
      </c>
      <c r="G5868" s="11"/>
      <c r="H5868" s="11"/>
    </row>
    <row r="5869" spans="1:8" x14ac:dyDescent="0.2">
      <c r="A5869" t="str">
        <f t="shared" si="92"/>
        <v>RHM01188 MED Bassett Ward PAH</v>
      </c>
      <c r="B5869" t="s">
        <v>222</v>
      </c>
      <c r="C5869" t="s">
        <v>13222</v>
      </c>
      <c r="D5869" t="s">
        <v>1951</v>
      </c>
      <c r="E5869" t="s">
        <v>578</v>
      </c>
      <c r="F5869" t="s">
        <v>14279</v>
      </c>
      <c r="G5869" s="11" t="s">
        <v>13296</v>
      </c>
      <c r="H5869" s="11">
        <v>43734</v>
      </c>
    </row>
    <row r="5870" spans="1:8" x14ac:dyDescent="0.2">
      <c r="A5870" t="str">
        <f t="shared" si="92"/>
        <v>RHM01188 MED D10 Isolation Unit</v>
      </c>
      <c r="B5870" t="s">
        <v>222</v>
      </c>
      <c r="C5870" t="s">
        <v>13222</v>
      </c>
      <c r="D5870" t="s">
        <v>1951</v>
      </c>
      <c r="E5870" t="s">
        <v>578</v>
      </c>
      <c r="F5870" t="s">
        <v>13254</v>
      </c>
      <c r="G5870" s="11"/>
      <c r="H5870" s="11"/>
    </row>
    <row r="5871" spans="1:8" x14ac:dyDescent="0.2">
      <c r="A5871" t="str">
        <f t="shared" si="92"/>
        <v>RHM01188 MED D5 Ward</v>
      </c>
      <c r="B5871" t="s">
        <v>222</v>
      </c>
      <c r="C5871" t="s">
        <v>13222</v>
      </c>
      <c r="D5871" t="s">
        <v>1951</v>
      </c>
      <c r="E5871" t="s">
        <v>578</v>
      </c>
      <c r="F5871" t="s">
        <v>13255</v>
      </c>
      <c r="G5871" s="11"/>
      <c r="H5871" s="11"/>
    </row>
    <row r="5872" spans="1:8" x14ac:dyDescent="0.2">
      <c r="A5872" t="str">
        <f t="shared" ref="A5872:A5935" si="93">CONCATENATE(D5872,F5872)</f>
        <v>RHM01188 MED D6 Ward</v>
      </c>
      <c r="B5872" t="s">
        <v>222</v>
      </c>
      <c r="C5872" t="s">
        <v>13222</v>
      </c>
      <c r="D5872" t="s">
        <v>1951</v>
      </c>
      <c r="E5872" t="s">
        <v>578</v>
      </c>
      <c r="F5872" t="s">
        <v>13256</v>
      </c>
      <c r="G5872" s="11"/>
      <c r="H5872" s="11"/>
    </row>
    <row r="5873" spans="1:8" x14ac:dyDescent="0.2">
      <c r="A5873" t="str">
        <f t="shared" si="93"/>
        <v>RHM01188 MED D7 Ward</v>
      </c>
      <c r="B5873" t="s">
        <v>222</v>
      </c>
      <c r="C5873" t="s">
        <v>13222</v>
      </c>
      <c r="D5873" t="s">
        <v>1951</v>
      </c>
      <c r="E5873" t="s">
        <v>578</v>
      </c>
      <c r="F5873" t="s">
        <v>13257</v>
      </c>
      <c r="G5873" s="11"/>
      <c r="H5873" s="11"/>
    </row>
    <row r="5874" spans="1:8" x14ac:dyDescent="0.2">
      <c r="A5874" t="str">
        <f t="shared" si="93"/>
        <v>RHM01188 MED D8 Ward</v>
      </c>
      <c r="B5874" t="s">
        <v>222</v>
      </c>
      <c r="C5874" t="s">
        <v>13222</v>
      </c>
      <c r="D5874" t="s">
        <v>1951</v>
      </c>
      <c r="E5874" t="s">
        <v>578</v>
      </c>
      <c r="F5874" t="s">
        <v>13258</v>
      </c>
      <c r="G5874" s="11"/>
      <c r="H5874" s="11"/>
    </row>
    <row r="5875" spans="1:8" x14ac:dyDescent="0.2">
      <c r="A5875" t="str">
        <f t="shared" si="93"/>
        <v>RHM01188 MED D9 Ward</v>
      </c>
      <c r="B5875" t="s">
        <v>222</v>
      </c>
      <c r="C5875" t="s">
        <v>13222</v>
      </c>
      <c r="D5875" t="s">
        <v>1951</v>
      </c>
      <c r="E5875" t="s">
        <v>578</v>
      </c>
      <c r="F5875" t="s">
        <v>13259</v>
      </c>
      <c r="G5875" s="11"/>
      <c r="H5875" s="11"/>
    </row>
    <row r="5876" spans="1:8" x14ac:dyDescent="0.2">
      <c r="A5876" t="str">
        <f t="shared" si="93"/>
        <v>RHM01188 MED E7 Ward</v>
      </c>
      <c r="B5876" t="s">
        <v>222</v>
      </c>
      <c r="C5876" t="s">
        <v>13222</v>
      </c>
      <c r="D5876" t="s">
        <v>1951</v>
      </c>
      <c r="E5876" t="s">
        <v>578</v>
      </c>
      <c r="F5876" t="s">
        <v>13260</v>
      </c>
      <c r="G5876" s="11"/>
      <c r="H5876" s="11"/>
    </row>
    <row r="5877" spans="1:8" x14ac:dyDescent="0.2">
      <c r="A5877" t="str">
        <f t="shared" si="93"/>
        <v>RHM01188 MED F10 Medical Ward</v>
      </c>
      <c r="B5877" t="s">
        <v>222</v>
      </c>
      <c r="C5877" t="s">
        <v>13222</v>
      </c>
      <c r="D5877" t="s">
        <v>1951</v>
      </c>
      <c r="E5877" t="s">
        <v>578</v>
      </c>
      <c r="F5877" t="s">
        <v>14281</v>
      </c>
      <c r="G5877" s="11"/>
      <c r="H5877" s="11"/>
    </row>
    <row r="5878" spans="1:8" x14ac:dyDescent="0.2">
      <c r="A5878" t="str">
        <f t="shared" si="93"/>
        <v>RHM01188 MED F7 Bassett Ward PAH</v>
      </c>
      <c r="B5878" t="s">
        <v>222</v>
      </c>
      <c r="C5878" t="s">
        <v>13222</v>
      </c>
      <c r="D5878" t="s">
        <v>1951</v>
      </c>
      <c r="E5878" t="s">
        <v>578</v>
      </c>
      <c r="F5878" t="s">
        <v>14282</v>
      </c>
      <c r="G5878" s="11"/>
      <c r="H5878" s="11"/>
    </row>
    <row r="5879" spans="1:8" x14ac:dyDescent="0.2">
      <c r="A5879" t="str">
        <f t="shared" si="93"/>
        <v>RHM01188 MED F7 Ward</v>
      </c>
      <c r="B5879" t="s">
        <v>222</v>
      </c>
      <c r="C5879" t="s">
        <v>13222</v>
      </c>
      <c r="D5879" t="s">
        <v>1951</v>
      </c>
      <c r="E5879" t="s">
        <v>578</v>
      </c>
      <c r="F5879" t="s">
        <v>13261</v>
      </c>
      <c r="G5879" s="11"/>
      <c r="H5879" s="11"/>
    </row>
    <row r="5880" spans="1:8" x14ac:dyDescent="0.2">
      <c r="A5880" t="str">
        <f t="shared" si="93"/>
        <v>RHM01188 MED F7 Ward SGH</v>
      </c>
      <c r="B5880" t="s">
        <v>222</v>
      </c>
      <c r="C5880" t="s">
        <v>13222</v>
      </c>
      <c r="D5880" t="s">
        <v>1951</v>
      </c>
      <c r="E5880" t="s">
        <v>578</v>
      </c>
      <c r="F5880" t="s">
        <v>14284</v>
      </c>
      <c r="G5880" s="11"/>
      <c r="H5880" s="11"/>
    </row>
    <row r="5881" spans="1:8" x14ac:dyDescent="0.2">
      <c r="A5881" t="str">
        <f t="shared" si="93"/>
        <v>RHM01188 MED G5 Ward</v>
      </c>
      <c r="B5881" t="s">
        <v>222</v>
      </c>
      <c r="C5881" t="s">
        <v>13222</v>
      </c>
      <c r="D5881" t="s">
        <v>1951</v>
      </c>
      <c r="E5881" t="s">
        <v>578</v>
      </c>
      <c r="F5881" t="s">
        <v>13262</v>
      </c>
      <c r="G5881" s="11"/>
      <c r="H5881" s="11"/>
    </row>
    <row r="5882" spans="1:8" x14ac:dyDescent="0.2">
      <c r="A5882" t="str">
        <f t="shared" si="93"/>
        <v>RHM01188 MED G6 Ward</v>
      </c>
      <c r="B5882" t="s">
        <v>222</v>
      </c>
      <c r="C5882" t="s">
        <v>13222</v>
      </c>
      <c r="D5882" t="s">
        <v>1951</v>
      </c>
      <c r="E5882" t="s">
        <v>578</v>
      </c>
      <c r="F5882" t="s">
        <v>13263</v>
      </c>
      <c r="G5882" s="11"/>
      <c r="H5882" s="11"/>
    </row>
    <row r="5883" spans="1:8" x14ac:dyDescent="0.2">
      <c r="A5883" t="str">
        <f t="shared" si="93"/>
        <v>RHM01188 MED G7 Ward</v>
      </c>
      <c r="B5883" t="s">
        <v>222</v>
      </c>
      <c r="C5883" t="s">
        <v>13222</v>
      </c>
      <c r="D5883" t="s">
        <v>1951</v>
      </c>
      <c r="E5883" t="s">
        <v>578</v>
      </c>
      <c r="F5883" t="s">
        <v>13264</v>
      </c>
      <c r="G5883" s="11"/>
      <c r="H5883" s="11"/>
    </row>
    <row r="5884" spans="1:8" x14ac:dyDescent="0.2">
      <c r="A5884" t="str">
        <f t="shared" si="93"/>
        <v>RHM01188 MED G8 Ward</v>
      </c>
      <c r="B5884" t="s">
        <v>222</v>
      </c>
      <c r="C5884" t="s">
        <v>13222</v>
      </c>
      <c r="D5884" t="s">
        <v>1951</v>
      </c>
      <c r="E5884" t="s">
        <v>578</v>
      </c>
      <c r="F5884" t="s">
        <v>13265</v>
      </c>
      <c r="G5884" s="11"/>
      <c r="H5884" s="11"/>
    </row>
    <row r="5885" spans="1:8" x14ac:dyDescent="0.2">
      <c r="A5885" t="str">
        <f t="shared" si="93"/>
        <v>RHM01188 MED G9 Ward</v>
      </c>
      <c r="B5885" t="s">
        <v>222</v>
      </c>
      <c r="C5885" t="s">
        <v>13222</v>
      </c>
      <c r="D5885" t="s">
        <v>1951</v>
      </c>
      <c r="E5885" t="s">
        <v>578</v>
      </c>
      <c r="F5885" t="s">
        <v>13266</v>
      </c>
      <c r="G5885" s="11"/>
      <c r="H5885" s="11"/>
    </row>
    <row r="5886" spans="1:8" x14ac:dyDescent="0.2">
      <c r="A5886" t="str">
        <f t="shared" si="93"/>
        <v>RHM01188 MED Respiratory HDU</v>
      </c>
      <c r="B5886" t="s">
        <v>222</v>
      </c>
      <c r="C5886" t="s">
        <v>13222</v>
      </c>
      <c r="D5886" t="s">
        <v>1951</v>
      </c>
      <c r="E5886" t="s">
        <v>578</v>
      </c>
      <c r="F5886" t="s">
        <v>13267</v>
      </c>
      <c r="G5886" s="11"/>
      <c r="H5886" s="11"/>
    </row>
    <row r="5887" spans="1:8" x14ac:dyDescent="0.2">
      <c r="A5887" t="str">
        <f t="shared" si="93"/>
        <v>RHM01188 NEU Acute Stroke Unit</v>
      </c>
      <c r="B5887" t="s">
        <v>222</v>
      </c>
      <c r="C5887" t="s">
        <v>13222</v>
      </c>
      <c r="D5887" t="s">
        <v>1951</v>
      </c>
      <c r="E5887" t="s">
        <v>578</v>
      </c>
      <c r="F5887" t="s">
        <v>13268</v>
      </c>
      <c r="G5887" s="11"/>
      <c r="H5887" s="11"/>
    </row>
    <row r="5888" spans="1:8" x14ac:dyDescent="0.2">
      <c r="A5888" t="str">
        <f t="shared" si="93"/>
        <v>RHM01188 NEU hasu</v>
      </c>
      <c r="B5888" t="s">
        <v>222</v>
      </c>
      <c r="C5888" t="s">
        <v>13222</v>
      </c>
      <c r="D5888" t="s">
        <v>1951</v>
      </c>
      <c r="E5888" t="s">
        <v>578</v>
      </c>
      <c r="F5888" t="s">
        <v>13269</v>
      </c>
      <c r="G5888" s="11"/>
      <c r="H5888" s="11"/>
    </row>
    <row r="5889" spans="1:8" x14ac:dyDescent="0.2">
      <c r="A5889" t="str">
        <f t="shared" si="93"/>
        <v>RHM01188 NEU Regional Transfer Unit</v>
      </c>
      <c r="B5889" t="s">
        <v>222</v>
      </c>
      <c r="C5889" t="s">
        <v>13222</v>
      </c>
      <c r="D5889" t="s">
        <v>1951</v>
      </c>
      <c r="E5889" t="s">
        <v>578</v>
      </c>
      <c r="F5889" t="s">
        <v>13270</v>
      </c>
      <c r="G5889" s="11"/>
      <c r="H5889" s="11"/>
    </row>
    <row r="5890" spans="1:8" x14ac:dyDescent="0.2">
      <c r="A5890" t="str">
        <f t="shared" si="93"/>
        <v>RHM01188 NEU Ward D Neuro</v>
      </c>
      <c r="B5890" t="s">
        <v>222</v>
      </c>
      <c r="C5890" t="s">
        <v>13222</v>
      </c>
      <c r="D5890" t="s">
        <v>1951</v>
      </c>
      <c r="E5890" t="s">
        <v>578</v>
      </c>
      <c r="F5890" t="s">
        <v>13271</v>
      </c>
      <c r="G5890" s="11"/>
      <c r="H5890" s="11"/>
    </row>
    <row r="5891" spans="1:8" x14ac:dyDescent="0.2">
      <c r="A5891" t="str">
        <f t="shared" si="93"/>
        <v>RHM01188 NEU Ward E Neuro</v>
      </c>
      <c r="B5891" t="s">
        <v>222</v>
      </c>
      <c r="C5891" t="s">
        <v>13222</v>
      </c>
      <c r="D5891" t="s">
        <v>1951</v>
      </c>
      <c r="E5891" t="s">
        <v>578</v>
      </c>
      <c r="F5891" t="s">
        <v>13272</v>
      </c>
      <c r="G5891" s="11"/>
      <c r="H5891" s="11"/>
    </row>
    <row r="5892" spans="1:8" x14ac:dyDescent="0.2">
      <c r="A5892" t="str">
        <f t="shared" si="93"/>
        <v>RHM01188 SME C5 Isolation Ward</v>
      </c>
      <c r="B5892" t="s">
        <v>222</v>
      </c>
      <c r="C5892" t="s">
        <v>13222</v>
      </c>
      <c r="D5892" t="s">
        <v>1951</v>
      </c>
      <c r="E5892" t="s">
        <v>578</v>
      </c>
      <c r="F5892" t="s">
        <v>13273</v>
      </c>
      <c r="G5892" s="11" t="s">
        <v>13296</v>
      </c>
      <c r="H5892" s="11">
        <v>43734</v>
      </c>
    </row>
    <row r="5893" spans="1:8" x14ac:dyDescent="0.2">
      <c r="A5893" t="str">
        <f t="shared" si="93"/>
        <v>RHM01188 SPI Ward F4 Spinal</v>
      </c>
      <c r="B5893" t="s">
        <v>222</v>
      </c>
      <c r="C5893" t="s">
        <v>13222</v>
      </c>
      <c r="D5893" t="s">
        <v>1951</v>
      </c>
      <c r="E5893" t="s">
        <v>578</v>
      </c>
      <c r="F5893" t="s">
        <v>13274</v>
      </c>
      <c r="G5893" s="11"/>
      <c r="H5893" s="11"/>
    </row>
    <row r="5894" spans="1:8" x14ac:dyDescent="0.2">
      <c r="A5894" t="str">
        <f t="shared" si="93"/>
        <v>RHM01188 SUR Acute Surgical Admissions</v>
      </c>
      <c r="B5894" t="s">
        <v>222</v>
      </c>
      <c r="C5894" t="s">
        <v>13222</v>
      </c>
      <c r="D5894" t="s">
        <v>1951</v>
      </c>
      <c r="E5894" t="s">
        <v>578</v>
      </c>
      <c r="F5894" t="s">
        <v>13275</v>
      </c>
      <c r="G5894" s="11"/>
      <c r="H5894" s="11"/>
    </row>
    <row r="5895" spans="1:8" x14ac:dyDescent="0.2">
      <c r="A5895" t="str">
        <f t="shared" si="93"/>
        <v>RHM01188 SUR E5 Lower GI</v>
      </c>
      <c r="B5895" t="s">
        <v>222</v>
      </c>
      <c r="C5895" t="s">
        <v>13222</v>
      </c>
      <c r="D5895" t="s">
        <v>1951</v>
      </c>
      <c r="E5895" t="s">
        <v>578</v>
      </c>
      <c r="F5895" t="s">
        <v>13276</v>
      </c>
      <c r="G5895" s="11"/>
      <c r="H5895" s="11"/>
    </row>
    <row r="5896" spans="1:8" x14ac:dyDescent="0.2">
      <c r="A5896" t="str">
        <f t="shared" si="93"/>
        <v>RHM01188 SUR E5 Upper GI</v>
      </c>
      <c r="B5896" t="s">
        <v>222</v>
      </c>
      <c r="C5896" t="s">
        <v>13222</v>
      </c>
      <c r="D5896" t="s">
        <v>1951</v>
      </c>
      <c r="E5896" t="s">
        <v>578</v>
      </c>
      <c r="F5896" t="s">
        <v>13277</v>
      </c>
      <c r="G5896" s="11"/>
      <c r="H5896" s="11"/>
    </row>
    <row r="5897" spans="1:8" x14ac:dyDescent="0.2">
      <c r="A5897" t="str">
        <f t="shared" si="93"/>
        <v>RHM01188 SUR E8 HPB/Urology</v>
      </c>
      <c r="B5897" t="s">
        <v>222</v>
      </c>
      <c r="C5897" t="s">
        <v>13222</v>
      </c>
      <c r="D5897" t="s">
        <v>1951</v>
      </c>
      <c r="E5897" t="s">
        <v>578</v>
      </c>
      <c r="F5897" t="s">
        <v>13278</v>
      </c>
      <c r="G5897" s="11"/>
      <c r="H5897" s="11"/>
    </row>
    <row r="5898" spans="1:8" x14ac:dyDescent="0.2">
      <c r="A5898" t="str">
        <f t="shared" si="93"/>
        <v>RHM01188 SUR F11 IF</v>
      </c>
      <c r="B5898" t="s">
        <v>222</v>
      </c>
      <c r="C5898" t="s">
        <v>13222</v>
      </c>
      <c r="D5898" t="s">
        <v>1951</v>
      </c>
      <c r="E5898" t="s">
        <v>578</v>
      </c>
      <c r="F5898" t="s">
        <v>13279</v>
      </c>
      <c r="G5898" s="11"/>
      <c r="H5898" s="11"/>
    </row>
    <row r="5899" spans="1:8" x14ac:dyDescent="0.2">
      <c r="A5899" t="str">
        <f t="shared" si="93"/>
        <v>RHM01188 SUR Ward F5</v>
      </c>
      <c r="B5899" t="s">
        <v>222</v>
      </c>
      <c r="C5899" t="s">
        <v>13222</v>
      </c>
      <c r="D5899" t="s">
        <v>1951</v>
      </c>
      <c r="E5899" t="s">
        <v>578</v>
      </c>
      <c r="F5899" t="s">
        <v>13280</v>
      </c>
      <c r="G5899" s="11"/>
      <c r="H5899" s="11"/>
    </row>
    <row r="5900" spans="1:8" x14ac:dyDescent="0.2">
      <c r="A5900" t="str">
        <f t="shared" si="93"/>
        <v>RHM01188 T&amp;O PAH Brooke Ward</v>
      </c>
      <c r="B5900" t="s">
        <v>222</v>
      </c>
      <c r="C5900" t="s">
        <v>13222</v>
      </c>
      <c r="D5900" t="s">
        <v>1951</v>
      </c>
      <c r="E5900" t="s">
        <v>578</v>
      </c>
      <c r="F5900" t="s">
        <v>13281</v>
      </c>
      <c r="G5900" s="11"/>
      <c r="H5900" s="11"/>
    </row>
    <row r="5901" spans="1:8" x14ac:dyDescent="0.2">
      <c r="A5901" t="str">
        <f t="shared" si="93"/>
        <v>RHM01188 T&amp;O Trauma Admissions Unit</v>
      </c>
      <c r="B5901" t="s">
        <v>222</v>
      </c>
      <c r="C5901" t="s">
        <v>13222</v>
      </c>
      <c r="D5901" t="s">
        <v>1951</v>
      </c>
      <c r="E5901" t="s">
        <v>578</v>
      </c>
      <c r="F5901" t="s">
        <v>13282</v>
      </c>
      <c r="G5901" s="11"/>
      <c r="H5901" s="11"/>
    </row>
    <row r="5902" spans="1:8" x14ac:dyDescent="0.2">
      <c r="A5902" t="str">
        <f t="shared" si="93"/>
        <v>RHM01188 T&amp;O Ward Brooke</v>
      </c>
      <c r="B5902" t="s">
        <v>222</v>
      </c>
      <c r="C5902" t="s">
        <v>13222</v>
      </c>
      <c r="D5902" t="s">
        <v>1951</v>
      </c>
      <c r="E5902" t="s">
        <v>578</v>
      </c>
      <c r="F5902" t="s">
        <v>14285</v>
      </c>
      <c r="G5902" s="11"/>
      <c r="H5902" s="11"/>
    </row>
    <row r="5903" spans="1:8" x14ac:dyDescent="0.2">
      <c r="A5903" t="str">
        <f t="shared" si="93"/>
        <v>RHM01188 T&amp;O Ward F1 Elective</v>
      </c>
      <c r="B5903" t="s">
        <v>222</v>
      </c>
      <c r="C5903" t="s">
        <v>13222</v>
      </c>
      <c r="D5903" t="s">
        <v>1951</v>
      </c>
      <c r="E5903" t="s">
        <v>578</v>
      </c>
      <c r="F5903" t="s">
        <v>13283</v>
      </c>
      <c r="G5903" s="11"/>
      <c r="H5903" s="11"/>
    </row>
    <row r="5904" spans="1:8" x14ac:dyDescent="0.2">
      <c r="A5904" t="str">
        <f t="shared" si="93"/>
        <v>RHM01188 T&amp;O Ward F1 Major Trauma Unit</v>
      </c>
      <c r="B5904" t="s">
        <v>222</v>
      </c>
      <c r="C5904" t="s">
        <v>13222</v>
      </c>
      <c r="D5904" t="s">
        <v>1951</v>
      </c>
      <c r="E5904" t="s">
        <v>578</v>
      </c>
      <c r="F5904" t="s">
        <v>14286</v>
      </c>
      <c r="G5904" s="11"/>
      <c r="H5904" s="11"/>
    </row>
    <row r="5905" spans="1:8" x14ac:dyDescent="0.2">
      <c r="A5905" t="str">
        <f t="shared" si="93"/>
        <v>RHM01188 T&amp;O Ward F2 Trauma</v>
      </c>
      <c r="B5905" t="s">
        <v>222</v>
      </c>
      <c r="C5905" t="s">
        <v>13222</v>
      </c>
      <c r="D5905" t="s">
        <v>1951</v>
      </c>
      <c r="E5905" t="s">
        <v>578</v>
      </c>
      <c r="F5905" t="s">
        <v>13284</v>
      </c>
      <c r="G5905" s="11"/>
      <c r="H5905" s="11"/>
    </row>
    <row r="5906" spans="1:8" x14ac:dyDescent="0.2">
      <c r="A5906" t="str">
        <f t="shared" si="93"/>
        <v>RHM01188 T&amp;O Ward F3 Trauma</v>
      </c>
      <c r="B5906" t="s">
        <v>222</v>
      </c>
      <c r="C5906" t="s">
        <v>13222</v>
      </c>
      <c r="D5906" t="s">
        <v>1951</v>
      </c>
      <c r="E5906" t="s">
        <v>578</v>
      </c>
      <c r="F5906" t="s">
        <v>13285</v>
      </c>
      <c r="G5906" s="11"/>
      <c r="H5906" s="11"/>
    </row>
    <row r="5907" spans="1:8" x14ac:dyDescent="0.2">
      <c r="A5907" t="str">
        <f t="shared" si="93"/>
        <v>RHM01188 T&amp;O Ward F4</v>
      </c>
      <c r="B5907" t="s">
        <v>222</v>
      </c>
      <c r="C5907" t="s">
        <v>13222</v>
      </c>
      <c r="D5907" t="s">
        <v>1951</v>
      </c>
      <c r="E5907" t="s">
        <v>578</v>
      </c>
      <c r="F5907" t="s">
        <v>13286</v>
      </c>
      <c r="G5907" s="11"/>
      <c r="H5907" s="11"/>
    </row>
    <row r="5908" spans="1:8" x14ac:dyDescent="0.2">
      <c r="A5908" t="str">
        <f t="shared" si="93"/>
        <v>RRK98AMU SS GHH</v>
      </c>
      <c r="B5908" t="s">
        <v>223</v>
      </c>
      <c r="C5908" t="s">
        <v>13287</v>
      </c>
      <c r="D5908" t="s">
        <v>3262</v>
      </c>
      <c r="E5908" t="s">
        <v>2998</v>
      </c>
      <c r="F5908" t="s">
        <v>13288</v>
      </c>
      <c r="G5908" s="11"/>
      <c r="H5908" s="11"/>
    </row>
    <row r="5909" spans="1:8" x14ac:dyDescent="0.2">
      <c r="A5909" t="str">
        <f t="shared" si="93"/>
        <v>RRK98Critical Care GHH</v>
      </c>
      <c r="B5909" t="s">
        <v>223</v>
      </c>
      <c r="C5909" t="s">
        <v>13287</v>
      </c>
      <c r="D5909" t="s">
        <v>3262</v>
      </c>
      <c r="E5909" t="s">
        <v>2998</v>
      </c>
      <c r="F5909" t="s">
        <v>13289</v>
      </c>
      <c r="G5909" s="11"/>
      <c r="H5909" s="11"/>
    </row>
    <row r="5910" spans="1:8" x14ac:dyDescent="0.2">
      <c r="A5910" t="str">
        <f t="shared" si="93"/>
        <v>RRK98Delivery Suite GHH</v>
      </c>
      <c r="B5910" t="s">
        <v>223</v>
      </c>
      <c r="C5910" t="s">
        <v>13287</v>
      </c>
      <c r="D5910" t="s">
        <v>3262</v>
      </c>
      <c r="E5910" t="s">
        <v>2998</v>
      </c>
      <c r="F5910" t="s">
        <v>13290</v>
      </c>
      <c r="G5910" s="11"/>
      <c r="H5910" s="11"/>
    </row>
    <row r="5911" spans="1:8" x14ac:dyDescent="0.2">
      <c r="A5911" t="str">
        <f t="shared" si="93"/>
        <v>RRK98Homeward Centre GHH</v>
      </c>
      <c r="B5911" t="s">
        <v>223</v>
      </c>
      <c r="C5911" t="s">
        <v>13287</v>
      </c>
      <c r="D5911" t="s">
        <v>3262</v>
      </c>
      <c r="E5911" t="s">
        <v>2998</v>
      </c>
      <c r="F5911" t="s">
        <v>13291</v>
      </c>
      <c r="G5911" s="11"/>
      <c r="H5911" s="11"/>
    </row>
    <row r="5912" spans="1:8" x14ac:dyDescent="0.2">
      <c r="A5912" t="str">
        <f t="shared" si="93"/>
        <v>RRK98MAC &amp; Ward 4 GHH</v>
      </c>
      <c r="B5912" t="s">
        <v>223</v>
      </c>
      <c r="C5912" t="s">
        <v>13287</v>
      </c>
      <c r="D5912" t="s">
        <v>3262</v>
      </c>
      <c r="E5912" t="s">
        <v>2998</v>
      </c>
      <c r="F5912" t="s">
        <v>13292</v>
      </c>
      <c r="G5912" s="11"/>
      <c r="H5912" s="11"/>
    </row>
    <row r="5913" spans="1:8" x14ac:dyDescent="0.2">
      <c r="A5913" t="str">
        <f t="shared" si="93"/>
        <v>RRK98NNU GHH</v>
      </c>
      <c r="B5913" t="s">
        <v>223</v>
      </c>
      <c r="C5913" t="s">
        <v>13287</v>
      </c>
      <c r="D5913" t="s">
        <v>3262</v>
      </c>
      <c r="E5913" t="s">
        <v>2998</v>
      </c>
      <c r="F5913" t="s">
        <v>13293</v>
      </c>
      <c r="G5913" s="11"/>
      <c r="H5913" s="11"/>
    </row>
    <row r="5914" spans="1:8" x14ac:dyDescent="0.2">
      <c r="A5914" t="str">
        <f t="shared" si="93"/>
        <v>RRK98PAU &amp; CAU GHH</v>
      </c>
      <c r="B5914" t="s">
        <v>223</v>
      </c>
      <c r="C5914" t="s">
        <v>13287</v>
      </c>
      <c r="D5914" t="s">
        <v>3262</v>
      </c>
      <c r="E5914" t="s">
        <v>2998</v>
      </c>
      <c r="F5914" t="s">
        <v>13294</v>
      </c>
      <c r="G5914" s="11"/>
      <c r="H5914" s="11"/>
    </row>
    <row r="5915" spans="1:8" x14ac:dyDescent="0.2">
      <c r="A5915" t="str">
        <f t="shared" si="93"/>
        <v>RRK98SCBU GHH</v>
      </c>
      <c r="B5915" t="s">
        <v>223</v>
      </c>
      <c r="C5915" t="s">
        <v>13287</v>
      </c>
      <c r="D5915" t="s">
        <v>3262</v>
      </c>
      <c r="E5915" t="s">
        <v>2998</v>
      </c>
      <c r="F5915" t="s">
        <v>13295</v>
      </c>
      <c r="G5915" s="11"/>
      <c r="H5915" s="11"/>
    </row>
    <row r="5916" spans="1:8" x14ac:dyDescent="0.2">
      <c r="A5916" t="str">
        <f t="shared" si="93"/>
        <v>RRK98Ward 10 GHH *</v>
      </c>
      <c r="B5916" t="s">
        <v>223</v>
      </c>
      <c r="C5916" t="s">
        <v>13287</v>
      </c>
      <c r="D5916" t="s">
        <v>3262</v>
      </c>
      <c r="E5916" t="s">
        <v>2998</v>
      </c>
      <c r="F5916" t="s">
        <v>13297</v>
      </c>
      <c r="G5916" s="11"/>
      <c r="H5916" s="11"/>
    </row>
    <row r="5917" spans="1:8" x14ac:dyDescent="0.2">
      <c r="A5917" t="str">
        <f t="shared" si="93"/>
        <v>RRK98Ward 11 GHH</v>
      </c>
      <c r="B5917" t="s">
        <v>223</v>
      </c>
      <c r="C5917" t="s">
        <v>13287</v>
      </c>
      <c r="D5917" t="s">
        <v>3262</v>
      </c>
      <c r="E5917" t="s">
        <v>2998</v>
      </c>
      <c r="F5917" t="s">
        <v>13298</v>
      </c>
      <c r="G5917" s="11"/>
      <c r="H5917" s="11"/>
    </row>
    <row r="5918" spans="1:8" x14ac:dyDescent="0.2">
      <c r="A5918" t="str">
        <f t="shared" si="93"/>
        <v>RRK98Ward 12 GHH</v>
      </c>
      <c r="B5918" t="s">
        <v>223</v>
      </c>
      <c r="C5918" t="s">
        <v>13287</v>
      </c>
      <c r="D5918" t="s">
        <v>3262</v>
      </c>
      <c r="E5918" t="s">
        <v>2998</v>
      </c>
      <c r="F5918" t="s">
        <v>13299</v>
      </c>
      <c r="G5918" s="11"/>
      <c r="H5918" s="11"/>
    </row>
    <row r="5919" spans="1:8" x14ac:dyDescent="0.2">
      <c r="A5919" t="str">
        <f t="shared" si="93"/>
        <v>RRK98Ward 14 GHH</v>
      </c>
      <c r="B5919" t="s">
        <v>223</v>
      </c>
      <c r="C5919" t="s">
        <v>13287</v>
      </c>
      <c r="D5919" t="s">
        <v>3262</v>
      </c>
      <c r="E5919" t="s">
        <v>2998</v>
      </c>
      <c r="F5919" t="s">
        <v>13300</v>
      </c>
      <c r="G5919" s="11"/>
      <c r="H5919" s="11"/>
    </row>
    <row r="5920" spans="1:8" x14ac:dyDescent="0.2">
      <c r="A5920" t="str">
        <f t="shared" si="93"/>
        <v>RRK98Ward 15 GHH</v>
      </c>
      <c r="B5920" t="s">
        <v>223</v>
      </c>
      <c r="C5920" t="s">
        <v>13287</v>
      </c>
      <c r="D5920" t="s">
        <v>3262</v>
      </c>
      <c r="E5920" t="s">
        <v>2998</v>
      </c>
      <c r="F5920" t="s">
        <v>13301</v>
      </c>
      <c r="G5920" s="11"/>
      <c r="H5920" s="11"/>
    </row>
    <row r="5921" spans="1:8" x14ac:dyDescent="0.2">
      <c r="A5921" t="str">
        <f t="shared" si="93"/>
        <v>RRK98Ward 16 GHH</v>
      </c>
      <c r="B5921" t="s">
        <v>223</v>
      </c>
      <c r="C5921" t="s">
        <v>13287</v>
      </c>
      <c r="D5921" t="s">
        <v>3262</v>
      </c>
      <c r="E5921" t="s">
        <v>2998</v>
      </c>
      <c r="F5921" t="s">
        <v>13302</v>
      </c>
      <c r="G5921" s="11"/>
      <c r="H5921" s="11"/>
    </row>
    <row r="5922" spans="1:8" x14ac:dyDescent="0.2">
      <c r="A5922" t="str">
        <f t="shared" si="93"/>
        <v>RRK98Ward 17 GHH *</v>
      </c>
      <c r="B5922" t="s">
        <v>223</v>
      </c>
      <c r="C5922" t="s">
        <v>13287</v>
      </c>
      <c r="D5922" t="s">
        <v>3262</v>
      </c>
      <c r="E5922" t="s">
        <v>2998</v>
      </c>
      <c r="F5922" t="s">
        <v>13303</v>
      </c>
      <c r="G5922" s="11"/>
      <c r="H5922" s="11"/>
    </row>
    <row r="5923" spans="1:8" x14ac:dyDescent="0.2">
      <c r="A5923" t="str">
        <f t="shared" si="93"/>
        <v>RRK98Ward 2 GHH</v>
      </c>
      <c r="B5923" t="s">
        <v>223</v>
      </c>
      <c r="C5923" t="s">
        <v>13287</v>
      </c>
      <c r="D5923" t="s">
        <v>3262</v>
      </c>
      <c r="E5923" t="s">
        <v>2998</v>
      </c>
      <c r="F5923" t="s">
        <v>13304</v>
      </c>
      <c r="G5923" s="11"/>
      <c r="H5923" s="11"/>
    </row>
    <row r="5924" spans="1:8" x14ac:dyDescent="0.2">
      <c r="A5924" t="str">
        <f t="shared" si="93"/>
        <v>RRK98Ward 21 GHH</v>
      </c>
      <c r="B5924" t="s">
        <v>223</v>
      </c>
      <c r="C5924" t="s">
        <v>13287</v>
      </c>
      <c r="D5924" t="s">
        <v>3262</v>
      </c>
      <c r="E5924" t="s">
        <v>2998</v>
      </c>
      <c r="F5924" t="s">
        <v>13305</v>
      </c>
      <c r="G5924" s="11"/>
      <c r="H5924" s="11"/>
    </row>
    <row r="5925" spans="1:8" x14ac:dyDescent="0.2">
      <c r="A5925" t="str">
        <f t="shared" si="93"/>
        <v>RRK98Ward 23 GHH</v>
      </c>
      <c r="B5925" t="s">
        <v>223</v>
      </c>
      <c r="C5925" t="s">
        <v>13287</v>
      </c>
      <c r="D5925" t="s">
        <v>3262</v>
      </c>
      <c r="E5925" t="s">
        <v>2998</v>
      </c>
      <c r="F5925" t="s">
        <v>13306</v>
      </c>
      <c r="G5925" s="11"/>
      <c r="H5925" s="11"/>
    </row>
    <row r="5926" spans="1:8" x14ac:dyDescent="0.2">
      <c r="A5926" t="str">
        <f t="shared" si="93"/>
        <v>RRK98Ward 24 GHH *</v>
      </c>
      <c r="B5926" t="s">
        <v>223</v>
      </c>
      <c r="C5926" t="s">
        <v>13287</v>
      </c>
      <c r="D5926" t="s">
        <v>3262</v>
      </c>
      <c r="E5926" t="s">
        <v>2998</v>
      </c>
      <c r="F5926" t="s">
        <v>13307</v>
      </c>
      <c r="G5926" s="11"/>
      <c r="H5926" s="11"/>
    </row>
    <row r="5927" spans="1:8" x14ac:dyDescent="0.2">
      <c r="A5927" t="str">
        <f t="shared" si="93"/>
        <v>RRK98Ward 5 GHH</v>
      </c>
      <c r="B5927" t="s">
        <v>223</v>
      </c>
      <c r="C5927" t="s">
        <v>13287</v>
      </c>
      <c r="D5927" t="s">
        <v>3262</v>
      </c>
      <c r="E5927" t="s">
        <v>2998</v>
      </c>
      <c r="F5927" t="s">
        <v>13308</v>
      </c>
      <c r="G5927" s="11"/>
      <c r="H5927" s="11"/>
    </row>
    <row r="5928" spans="1:8" x14ac:dyDescent="0.2">
      <c r="A5928" t="str">
        <f t="shared" si="93"/>
        <v>RRK98Ward 7 GHH</v>
      </c>
      <c r="B5928" t="s">
        <v>223</v>
      </c>
      <c r="C5928" t="s">
        <v>13287</v>
      </c>
      <c r="D5928" t="s">
        <v>3262</v>
      </c>
      <c r="E5928" t="s">
        <v>2998</v>
      </c>
      <c r="F5928" t="s">
        <v>13309</v>
      </c>
      <c r="G5928" s="11"/>
      <c r="H5928" s="11"/>
    </row>
    <row r="5929" spans="1:8" x14ac:dyDescent="0.2">
      <c r="A5929" t="str">
        <f t="shared" si="93"/>
        <v>RRK98Ward 8 GHH *</v>
      </c>
      <c r="B5929" t="s">
        <v>223</v>
      </c>
      <c r="C5929" t="s">
        <v>13287</v>
      </c>
      <c r="D5929" t="s">
        <v>3262</v>
      </c>
      <c r="E5929" t="s">
        <v>2998</v>
      </c>
      <c r="F5929" t="s">
        <v>13310</v>
      </c>
      <c r="G5929" s="11"/>
      <c r="H5929" s="11"/>
    </row>
    <row r="5930" spans="1:8" x14ac:dyDescent="0.2">
      <c r="A5930" t="str">
        <f t="shared" si="93"/>
        <v>RRK98Ward 9 GHH</v>
      </c>
      <c r="B5930" t="s">
        <v>223</v>
      </c>
      <c r="C5930" t="s">
        <v>13287</v>
      </c>
      <c r="D5930" t="s">
        <v>3262</v>
      </c>
      <c r="E5930" t="s">
        <v>2998</v>
      </c>
      <c r="F5930" t="s">
        <v>13311</v>
      </c>
      <c r="G5930" s="11"/>
      <c r="H5930" s="11"/>
    </row>
    <row r="5931" spans="1:8" x14ac:dyDescent="0.2">
      <c r="A5931" t="str">
        <f t="shared" si="93"/>
        <v>RRK97AMU 1 BHH</v>
      </c>
      <c r="B5931" t="s">
        <v>223</v>
      </c>
      <c r="C5931" t="s">
        <v>13287</v>
      </c>
      <c r="D5931" t="s">
        <v>3265</v>
      </c>
      <c r="E5931" t="s">
        <v>3266</v>
      </c>
      <c r="F5931" t="s">
        <v>13312</v>
      </c>
      <c r="G5931" s="11"/>
      <c r="H5931" s="11"/>
    </row>
    <row r="5932" spans="1:8" x14ac:dyDescent="0.2">
      <c r="A5932" t="str">
        <f t="shared" si="93"/>
        <v>RRK97AMU 2 BHH</v>
      </c>
      <c r="B5932" t="s">
        <v>223</v>
      </c>
      <c r="C5932" t="s">
        <v>13287</v>
      </c>
      <c r="D5932" t="s">
        <v>3265</v>
      </c>
      <c r="E5932" t="s">
        <v>3266</v>
      </c>
      <c r="F5932" t="s">
        <v>13313</v>
      </c>
      <c r="G5932" s="11"/>
      <c r="H5932" s="11"/>
    </row>
    <row r="5933" spans="1:8" x14ac:dyDescent="0.2">
      <c r="A5933" t="str">
        <f t="shared" si="93"/>
        <v>RRK97Aspen BHH</v>
      </c>
      <c r="B5933" t="s">
        <v>223</v>
      </c>
      <c r="C5933" t="s">
        <v>13287</v>
      </c>
      <c r="D5933" t="s">
        <v>3265</v>
      </c>
      <c r="E5933" t="s">
        <v>3266</v>
      </c>
      <c r="F5933" t="s">
        <v>13314</v>
      </c>
      <c r="G5933" s="11"/>
      <c r="H5933" s="11"/>
    </row>
    <row r="5934" spans="1:8" x14ac:dyDescent="0.2">
      <c r="A5934" t="str">
        <f t="shared" si="93"/>
        <v>RRK97Cedar BHH</v>
      </c>
      <c r="B5934" t="s">
        <v>223</v>
      </c>
      <c r="C5934" t="s">
        <v>13287</v>
      </c>
      <c r="D5934" t="s">
        <v>3265</v>
      </c>
      <c r="E5934" t="s">
        <v>3266</v>
      </c>
      <c r="F5934" t="s">
        <v>13315</v>
      </c>
      <c r="G5934" s="11"/>
      <c r="H5934" s="11"/>
    </row>
    <row r="5935" spans="1:8" x14ac:dyDescent="0.2">
      <c r="A5935" t="str">
        <f t="shared" si="93"/>
        <v>RRK97Critical Care BHH</v>
      </c>
      <c r="B5935" t="s">
        <v>223</v>
      </c>
      <c r="C5935" t="s">
        <v>13287</v>
      </c>
      <c r="D5935" t="s">
        <v>3265</v>
      </c>
      <c r="E5935" t="s">
        <v>3266</v>
      </c>
      <c r="F5935" t="s">
        <v>13316</v>
      </c>
      <c r="G5935" s="11"/>
      <c r="H5935" s="11"/>
    </row>
    <row r="5936" spans="1:8" x14ac:dyDescent="0.2">
      <c r="A5936" t="str">
        <f t="shared" ref="A5936:A5999" si="94">CONCATENATE(D5936,F5936)</f>
        <v>RRK97Delivery Suite BHH</v>
      </c>
      <c r="B5936" t="s">
        <v>223</v>
      </c>
      <c r="C5936" t="s">
        <v>13287</v>
      </c>
      <c r="D5936" t="s">
        <v>3265</v>
      </c>
      <c r="E5936" t="s">
        <v>3266</v>
      </c>
      <c r="F5936" t="s">
        <v>13317</v>
      </c>
      <c r="G5936" s="11"/>
      <c r="H5936" s="11"/>
    </row>
    <row r="5937" spans="1:8" x14ac:dyDescent="0.2">
      <c r="A5937" t="str">
        <f t="shared" si="94"/>
        <v>RRK97HASU &amp; ASU BHH</v>
      </c>
      <c r="B5937" t="s">
        <v>223</v>
      </c>
      <c r="C5937" t="s">
        <v>13287</v>
      </c>
      <c r="D5937" t="s">
        <v>3265</v>
      </c>
      <c r="E5937" t="s">
        <v>3266</v>
      </c>
      <c r="F5937" t="s">
        <v>13318</v>
      </c>
      <c r="G5937" s="11"/>
      <c r="H5937" s="11"/>
    </row>
    <row r="5938" spans="1:8" x14ac:dyDescent="0.2">
      <c r="A5938" t="str">
        <f t="shared" si="94"/>
        <v>RRK97Heartlands Trauma Unit (Ward 8 &amp; 9)</v>
      </c>
      <c r="B5938" t="s">
        <v>223</v>
      </c>
      <c r="C5938" t="s">
        <v>13287</v>
      </c>
      <c r="D5938" t="s">
        <v>3265</v>
      </c>
      <c r="E5938" t="s">
        <v>3266</v>
      </c>
      <c r="F5938" t="s">
        <v>13319</v>
      </c>
      <c r="G5938" s="11"/>
      <c r="H5938" s="11"/>
    </row>
    <row r="5939" spans="1:8" x14ac:dyDescent="0.2">
      <c r="A5939" t="str">
        <f t="shared" si="94"/>
        <v>RRK97ID Unit BHH</v>
      </c>
      <c r="B5939" t="s">
        <v>223</v>
      </c>
      <c r="C5939" t="s">
        <v>13287</v>
      </c>
      <c r="D5939" t="s">
        <v>3265</v>
      </c>
      <c r="E5939" t="s">
        <v>3266</v>
      </c>
      <c r="F5939" t="s">
        <v>13320</v>
      </c>
      <c r="G5939" s="11"/>
      <c r="H5939" s="11"/>
    </row>
    <row r="5940" spans="1:8" x14ac:dyDescent="0.2">
      <c r="A5940" t="str">
        <f t="shared" si="94"/>
        <v>RRK97Maple BHH</v>
      </c>
      <c r="B5940" t="s">
        <v>223</v>
      </c>
      <c r="C5940" t="s">
        <v>13287</v>
      </c>
      <c r="D5940" t="s">
        <v>3265</v>
      </c>
      <c r="E5940" t="s">
        <v>3266</v>
      </c>
      <c r="F5940" t="s">
        <v>13321</v>
      </c>
      <c r="G5940" s="11"/>
      <c r="H5940" s="11"/>
    </row>
    <row r="5941" spans="1:8" x14ac:dyDescent="0.2">
      <c r="A5941" t="str">
        <f t="shared" si="94"/>
        <v>RRK97NNU BHH</v>
      </c>
      <c r="B5941" t="s">
        <v>223</v>
      </c>
      <c r="C5941" t="s">
        <v>13287</v>
      </c>
      <c r="D5941" t="s">
        <v>3265</v>
      </c>
      <c r="E5941" t="s">
        <v>3266</v>
      </c>
      <c r="F5941" t="s">
        <v>13322</v>
      </c>
      <c r="G5941" s="11"/>
      <c r="H5941" s="11"/>
    </row>
    <row r="5942" spans="1:8" x14ac:dyDescent="0.2">
      <c r="A5942" t="str">
        <f t="shared" si="94"/>
        <v>RRK97PAU &amp; CAU BHH</v>
      </c>
      <c r="B5942" t="s">
        <v>223</v>
      </c>
      <c r="C5942" t="s">
        <v>13287</v>
      </c>
      <c r="D5942" t="s">
        <v>3265</v>
      </c>
      <c r="E5942" t="s">
        <v>3266</v>
      </c>
      <c r="F5942" t="s">
        <v>13323</v>
      </c>
      <c r="G5942" s="11"/>
      <c r="H5942" s="11"/>
    </row>
    <row r="5943" spans="1:8" x14ac:dyDescent="0.2">
      <c r="A5943" t="str">
        <f t="shared" si="94"/>
        <v>RRK97Ward 1 BHH</v>
      </c>
      <c r="B5943" t="s">
        <v>223</v>
      </c>
      <c r="C5943" t="s">
        <v>13287</v>
      </c>
      <c r="D5943" t="s">
        <v>3265</v>
      </c>
      <c r="E5943" t="s">
        <v>3266</v>
      </c>
      <c r="F5943" t="s">
        <v>13324</v>
      </c>
      <c r="G5943" s="11"/>
      <c r="H5943" s="11"/>
    </row>
    <row r="5944" spans="1:8" x14ac:dyDescent="0.2">
      <c r="A5944" t="str">
        <f t="shared" si="94"/>
        <v>RRK97Ward 10 BHH</v>
      </c>
      <c r="B5944" t="s">
        <v>223</v>
      </c>
      <c r="C5944" t="s">
        <v>13287</v>
      </c>
      <c r="D5944" t="s">
        <v>3265</v>
      </c>
      <c r="E5944" t="s">
        <v>3266</v>
      </c>
      <c r="F5944" t="s">
        <v>13325</v>
      </c>
      <c r="G5944" s="11"/>
      <c r="H5944" s="11"/>
    </row>
    <row r="5945" spans="1:8" x14ac:dyDescent="0.2">
      <c r="A5945" t="str">
        <f t="shared" si="94"/>
        <v>RRK97Ward 11 BHH</v>
      </c>
      <c r="B5945" t="s">
        <v>223</v>
      </c>
      <c r="C5945" t="s">
        <v>13287</v>
      </c>
      <c r="D5945" t="s">
        <v>3265</v>
      </c>
      <c r="E5945" t="s">
        <v>3266</v>
      </c>
      <c r="F5945" t="s">
        <v>13326</v>
      </c>
      <c r="G5945" s="11"/>
      <c r="H5945" s="11"/>
    </row>
    <row r="5946" spans="1:8" x14ac:dyDescent="0.2">
      <c r="A5946" t="str">
        <f t="shared" si="94"/>
        <v>RRK97Ward 12 BHH</v>
      </c>
      <c r="B5946" t="s">
        <v>223</v>
      </c>
      <c r="C5946" t="s">
        <v>13287</v>
      </c>
      <c r="D5946" t="s">
        <v>3265</v>
      </c>
      <c r="E5946" t="s">
        <v>3266</v>
      </c>
      <c r="F5946" t="s">
        <v>13327</v>
      </c>
      <c r="G5946" s="11"/>
      <c r="H5946" s="11"/>
    </row>
    <row r="5947" spans="1:8" x14ac:dyDescent="0.2">
      <c r="A5947" t="str">
        <f t="shared" si="94"/>
        <v>RRK97Ward 15/16 BHH</v>
      </c>
      <c r="B5947" t="s">
        <v>223</v>
      </c>
      <c r="C5947" t="s">
        <v>13287</v>
      </c>
      <c r="D5947" t="s">
        <v>3265</v>
      </c>
      <c r="E5947" t="s">
        <v>3266</v>
      </c>
      <c r="F5947" t="s">
        <v>13328</v>
      </c>
      <c r="G5947" s="11"/>
      <c r="H5947" s="11"/>
    </row>
    <row r="5948" spans="1:8" x14ac:dyDescent="0.2">
      <c r="A5948" t="str">
        <f t="shared" si="94"/>
        <v>RRK97Ward 18 BHH (gastro)</v>
      </c>
      <c r="B5948" t="s">
        <v>223</v>
      </c>
      <c r="C5948" t="s">
        <v>13287</v>
      </c>
      <c r="D5948" t="s">
        <v>3265</v>
      </c>
      <c r="E5948" t="s">
        <v>3266</v>
      </c>
      <c r="F5948" t="s">
        <v>13329</v>
      </c>
      <c r="G5948" s="11"/>
      <c r="H5948" s="11"/>
    </row>
    <row r="5949" spans="1:8" x14ac:dyDescent="0.2">
      <c r="A5949" t="str">
        <f t="shared" si="94"/>
        <v>RRK97Ward 19 BHH</v>
      </c>
      <c r="B5949" t="s">
        <v>223</v>
      </c>
      <c r="C5949" t="s">
        <v>13287</v>
      </c>
      <c r="D5949" t="s">
        <v>3265</v>
      </c>
      <c r="E5949" t="s">
        <v>3266</v>
      </c>
      <c r="F5949" t="s">
        <v>13330</v>
      </c>
      <c r="G5949" s="11"/>
      <c r="H5949" s="11"/>
    </row>
    <row r="5950" spans="1:8" x14ac:dyDescent="0.2">
      <c r="A5950" t="str">
        <f t="shared" si="94"/>
        <v>RRK97Ward 2 BHH *</v>
      </c>
      <c r="B5950" t="s">
        <v>223</v>
      </c>
      <c r="C5950" t="s">
        <v>13287</v>
      </c>
      <c r="D5950" t="s">
        <v>3265</v>
      </c>
      <c r="E5950" t="s">
        <v>3266</v>
      </c>
      <c r="F5950" t="s">
        <v>13331</v>
      </c>
      <c r="G5950" s="11"/>
      <c r="H5950" s="11"/>
    </row>
    <row r="5951" spans="1:8" x14ac:dyDescent="0.2">
      <c r="A5951" t="str">
        <f t="shared" si="94"/>
        <v>RRK97Ward 21 BHH</v>
      </c>
      <c r="B5951" t="s">
        <v>223</v>
      </c>
      <c r="C5951" t="s">
        <v>13287</v>
      </c>
      <c r="D5951" t="s">
        <v>3265</v>
      </c>
      <c r="E5951" t="s">
        <v>3266</v>
      </c>
      <c r="F5951" t="s">
        <v>13332</v>
      </c>
      <c r="G5951" s="11"/>
      <c r="H5951" s="11"/>
    </row>
    <row r="5952" spans="1:8" x14ac:dyDescent="0.2">
      <c r="A5952" t="str">
        <f t="shared" si="94"/>
        <v>RRK97Ward 24 BHH</v>
      </c>
      <c r="B5952" t="s">
        <v>223</v>
      </c>
      <c r="C5952" t="s">
        <v>13287</v>
      </c>
      <c r="D5952" t="s">
        <v>3265</v>
      </c>
      <c r="E5952" t="s">
        <v>3266</v>
      </c>
      <c r="F5952" t="s">
        <v>13333</v>
      </c>
      <c r="G5952" s="11"/>
      <c r="H5952" s="11"/>
    </row>
    <row r="5953" spans="1:8" x14ac:dyDescent="0.2">
      <c r="A5953" t="str">
        <f t="shared" si="94"/>
        <v>RRK97Ward 26 BHH</v>
      </c>
      <c r="B5953" t="s">
        <v>223</v>
      </c>
      <c r="C5953" t="s">
        <v>13287</v>
      </c>
      <c r="D5953" t="s">
        <v>3265</v>
      </c>
      <c r="E5953" t="s">
        <v>3266</v>
      </c>
      <c r="F5953" t="s">
        <v>13334</v>
      </c>
      <c r="G5953" s="11"/>
      <c r="H5953" s="11"/>
    </row>
    <row r="5954" spans="1:8" x14ac:dyDescent="0.2">
      <c r="A5954" t="str">
        <f t="shared" si="94"/>
        <v>RRK97Ward 29 BHH*</v>
      </c>
      <c r="B5954" t="s">
        <v>223</v>
      </c>
      <c r="C5954" t="s">
        <v>13287</v>
      </c>
      <c r="D5954" t="s">
        <v>3265</v>
      </c>
      <c r="E5954" t="s">
        <v>3266</v>
      </c>
      <c r="F5954" t="s">
        <v>13335</v>
      </c>
      <c r="G5954" s="11"/>
      <c r="H5954" s="11"/>
    </row>
    <row r="5955" spans="1:8" x14ac:dyDescent="0.2">
      <c r="A5955" t="str">
        <f t="shared" si="94"/>
        <v>RRK97Ward 3 BHH</v>
      </c>
      <c r="B5955" t="s">
        <v>223</v>
      </c>
      <c r="C5955" t="s">
        <v>13287</v>
      </c>
      <c r="D5955" t="s">
        <v>3265</v>
      </c>
      <c r="E5955" t="s">
        <v>3266</v>
      </c>
      <c r="F5955" t="s">
        <v>13336</v>
      </c>
      <c r="G5955" s="11"/>
      <c r="H5955" s="11"/>
    </row>
    <row r="5956" spans="1:8" x14ac:dyDescent="0.2">
      <c r="A5956" t="str">
        <f t="shared" si="94"/>
        <v>RRK97Ward 30 BHH</v>
      </c>
      <c r="B5956" t="s">
        <v>223</v>
      </c>
      <c r="C5956" t="s">
        <v>13287</v>
      </c>
      <c r="D5956" t="s">
        <v>3265</v>
      </c>
      <c r="E5956" t="s">
        <v>3266</v>
      </c>
      <c r="F5956" t="s">
        <v>13337</v>
      </c>
      <c r="G5956" s="11"/>
      <c r="H5956" s="11"/>
    </row>
    <row r="5957" spans="1:8" x14ac:dyDescent="0.2">
      <c r="A5957" t="str">
        <f t="shared" si="94"/>
        <v>RRK97Ward 4 BHH</v>
      </c>
      <c r="B5957" t="s">
        <v>223</v>
      </c>
      <c r="C5957" t="s">
        <v>13287</v>
      </c>
      <c r="D5957" t="s">
        <v>3265</v>
      </c>
      <c r="E5957" t="s">
        <v>3266</v>
      </c>
      <c r="F5957" t="s">
        <v>13338</v>
      </c>
      <c r="G5957" s="11"/>
      <c r="H5957" s="11"/>
    </row>
    <row r="5958" spans="1:8" x14ac:dyDescent="0.2">
      <c r="A5958" t="str">
        <f t="shared" si="94"/>
        <v>RRK97Ward 5 BHH</v>
      </c>
      <c r="B5958" t="s">
        <v>223</v>
      </c>
      <c r="C5958" t="s">
        <v>13287</v>
      </c>
      <c r="D5958" t="s">
        <v>3265</v>
      </c>
      <c r="E5958" t="s">
        <v>3266</v>
      </c>
      <c r="F5958" t="s">
        <v>13339</v>
      </c>
      <c r="G5958" s="11"/>
      <c r="H5958" s="11"/>
    </row>
    <row r="5959" spans="1:8" x14ac:dyDescent="0.2">
      <c r="A5959" t="str">
        <f t="shared" si="94"/>
        <v>RRK97Ward 6 BHH</v>
      </c>
      <c r="B5959" t="s">
        <v>223</v>
      </c>
      <c r="C5959" t="s">
        <v>13287</v>
      </c>
      <c r="D5959" t="s">
        <v>3265</v>
      </c>
      <c r="E5959" t="s">
        <v>3266</v>
      </c>
      <c r="F5959" t="s">
        <v>13340</v>
      </c>
      <c r="G5959" s="11"/>
      <c r="H5959" s="11"/>
    </row>
    <row r="5960" spans="1:8" x14ac:dyDescent="0.2">
      <c r="A5960" t="str">
        <f t="shared" si="94"/>
        <v>RRK97Ward 9 BHH *</v>
      </c>
      <c r="B5960" t="s">
        <v>223</v>
      </c>
      <c r="C5960" t="s">
        <v>13287</v>
      </c>
      <c r="D5960" t="s">
        <v>3265</v>
      </c>
      <c r="E5960" t="s">
        <v>3266</v>
      </c>
      <c r="F5960" t="s">
        <v>13341</v>
      </c>
      <c r="G5960" s="11"/>
      <c r="H5960" s="11"/>
    </row>
    <row r="5961" spans="1:8" x14ac:dyDescent="0.2">
      <c r="A5961" t="str">
        <f t="shared" si="94"/>
        <v>RRK15Bournville</v>
      </c>
      <c r="B5961" t="s">
        <v>223</v>
      </c>
      <c r="C5961" t="s">
        <v>13287</v>
      </c>
      <c r="D5961" t="s">
        <v>3269</v>
      </c>
      <c r="E5961" t="s">
        <v>13342</v>
      </c>
      <c r="F5961" t="s">
        <v>13343</v>
      </c>
      <c r="G5961" s="11"/>
      <c r="H5961" s="11"/>
    </row>
    <row r="5962" spans="1:8" x14ac:dyDescent="0.2">
      <c r="A5962" t="str">
        <f t="shared" si="94"/>
        <v>RRK15Edgbaston</v>
      </c>
      <c r="B5962" t="s">
        <v>223</v>
      </c>
      <c r="C5962" t="s">
        <v>13287</v>
      </c>
      <c r="D5962" t="s">
        <v>3269</v>
      </c>
      <c r="E5962" t="s">
        <v>13342</v>
      </c>
      <c r="F5962" t="s">
        <v>13344</v>
      </c>
      <c r="G5962" s="11"/>
      <c r="H5962" s="11"/>
    </row>
    <row r="5963" spans="1:8" x14ac:dyDescent="0.2">
      <c r="A5963" t="str">
        <f t="shared" si="94"/>
        <v>RRK15Harborne</v>
      </c>
      <c r="B5963" t="s">
        <v>223</v>
      </c>
      <c r="C5963" t="s">
        <v>13287</v>
      </c>
      <c r="D5963" t="s">
        <v>3269</v>
      </c>
      <c r="E5963" t="s">
        <v>13342</v>
      </c>
      <c r="F5963" t="s">
        <v>13345</v>
      </c>
      <c r="G5963" s="11"/>
      <c r="H5963" s="11"/>
    </row>
    <row r="5964" spans="1:8" x14ac:dyDescent="0.2">
      <c r="A5964" t="str">
        <f t="shared" si="94"/>
        <v>RRK15W302</v>
      </c>
      <c r="B5964" t="s">
        <v>223</v>
      </c>
      <c r="C5964" t="s">
        <v>13287</v>
      </c>
      <c r="D5964" t="s">
        <v>3269</v>
      </c>
      <c r="E5964" t="s">
        <v>13342</v>
      </c>
      <c r="F5964" t="s">
        <v>13346</v>
      </c>
      <c r="G5964" s="11"/>
      <c r="H5964" s="11"/>
    </row>
    <row r="5965" spans="1:8" x14ac:dyDescent="0.2">
      <c r="A5965" t="str">
        <f t="shared" si="94"/>
        <v>RRK15W303</v>
      </c>
      <c r="B5965" t="s">
        <v>223</v>
      </c>
      <c r="C5965" t="s">
        <v>13287</v>
      </c>
      <c r="D5965" t="s">
        <v>3269</v>
      </c>
      <c r="E5965" t="s">
        <v>13342</v>
      </c>
      <c r="F5965" t="s">
        <v>13347</v>
      </c>
      <c r="G5965" s="11"/>
      <c r="H5965" s="11"/>
    </row>
    <row r="5966" spans="1:8" x14ac:dyDescent="0.2">
      <c r="A5966" t="str">
        <f t="shared" si="94"/>
        <v>RRK15W304</v>
      </c>
      <c r="B5966" t="s">
        <v>223</v>
      </c>
      <c r="C5966" t="s">
        <v>13287</v>
      </c>
      <c r="D5966" t="s">
        <v>3269</v>
      </c>
      <c r="E5966" t="s">
        <v>13342</v>
      </c>
      <c r="F5966" t="s">
        <v>13348</v>
      </c>
      <c r="G5966" s="11"/>
      <c r="H5966" s="11"/>
    </row>
    <row r="5967" spans="1:8" x14ac:dyDescent="0.2">
      <c r="A5967" t="str">
        <f t="shared" si="94"/>
        <v>RRK15W305</v>
      </c>
      <c r="B5967" t="s">
        <v>223</v>
      </c>
      <c r="C5967" t="s">
        <v>13287</v>
      </c>
      <c r="D5967" t="s">
        <v>3269</v>
      </c>
      <c r="E5967" t="s">
        <v>13342</v>
      </c>
      <c r="F5967" t="s">
        <v>13349</v>
      </c>
      <c r="G5967" s="11"/>
      <c r="H5967" s="11"/>
    </row>
    <row r="5968" spans="1:8" x14ac:dyDescent="0.2">
      <c r="A5968" t="str">
        <f t="shared" si="94"/>
        <v>RRK15W306</v>
      </c>
      <c r="B5968" t="s">
        <v>223</v>
      </c>
      <c r="C5968" t="s">
        <v>13287</v>
      </c>
      <c r="D5968" t="s">
        <v>3269</v>
      </c>
      <c r="E5968" t="s">
        <v>13342</v>
      </c>
      <c r="F5968" t="s">
        <v>13350</v>
      </c>
      <c r="G5968" s="11"/>
      <c r="H5968" s="11"/>
    </row>
    <row r="5969" spans="1:8" x14ac:dyDescent="0.2">
      <c r="A5969" t="str">
        <f t="shared" si="94"/>
        <v>RRK15W407</v>
      </c>
      <c r="B5969" t="s">
        <v>223</v>
      </c>
      <c r="C5969" t="s">
        <v>13287</v>
      </c>
      <c r="D5969" t="s">
        <v>3269</v>
      </c>
      <c r="E5969" t="s">
        <v>13342</v>
      </c>
      <c r="F5969" t="s">
        <v>13351</v>
      </c>
      <c r="G5969" s="11"/>
      <c r="H5969" s="11"/>
    </row>
    <row r="5970" spans="1:8" x14ac:dyDescent="0.2">
      <c r="A5970" t="str">
        <f t="shared" si="94"/>
        <v>RRK15W408</v>
      </c>
      <c r="B5970" t="s">
        <v>223</v>
      </c>
      <c r="C5970" t="s">
        <v>13287</v>
      </c>
      <c r="D5970" t="s">
        <v>3269</v>
      </c>
      <c r="E5970" t="s">
        <v>13342</v>
      </c>
      <c r="F5970" t="s">
        <v>13352</v>
      </c>
      <c r="G5970" s="11"/>
      <c r="H5970" s="11"/>
    </row>
    <row r="5971" spans="1:8" x14ac:dyDescent="0.2">
      <c r="A5971" t="str">
        <f t="shared" si="94"/>
        <v>RRK15W409</v>
      </c>
      <c r="B5971" t="s">
        <v>223</v>
      </c>
      <c r="C5971" t="s">
        <v>13287</v>
      </c>
      <c r="D5971" t="s">
        <v>3269</v>
      </c>
      <c r="E5971" t="s">
        <v>13342</v>
      </c>
      <c r="F5971" t="s">
        <v>13353</v>
      </c>
      <c r="G5971" s="11"/>
      <c r="H5971" s="11"/>
    </row>
    <row r="5972" spans="1:8" x14ac:dyDescent="0.2">
      <c r="A5972" t="str">
        <f t="shared" si="94"/>
        <v>RRK15W410</v>
      </c>
      <c r="B5972" t="s">
        <v>223</v>
      </c>
      <c r="C5972" t="s">
        <v>13287</v>
      </c>
      <c r="D5972" t="s">
        <v>3269</v>
      </c>
      <c r="E5972" t="s">
        <v>13342</v>
      </c>
      <c r="F5972" t="s">
        <v>13354</v>
      </c>
      <c r="G5972" s="11"/>
      <c r="H5972" s="11"/>
    </row>
    <row r="5973" spans="1:8" x14ac:dyDescent="0.2">
      <c r="A5973" t="str">
        <f t="shared" si="94"/>
        <v>RRK15W411</v>
      </c>
      <c r="B5973" t="s">
        <v>223</v>
      </c>
      <c r="C5973" t="s">
        <v>13287</v>
      </c>
      <c r="D5973" t="s">
        <v>3269</v>
      </c>
      <c r="E5973" t="s">
        <v>13342</v>
      </c>
      <c r="F5973" t="s">
        <v>13355</v>
      </c>
      <c r="G5973" s="11"/>
      <c r="H5973" s="11"/>
    </row>
    <row r="5974" spans="1:8" x14ac:dyDescent="0.2">
      <c r="A5974" t="str">
        <f t="shared" si="94"/>
        <v>RRK15W412</v>
      </c>
      <c r="B5974" t="s">
        <v>223</v>
      </c>
      <c r="C5974" t="s">
        <v>13287</v>
      </c>
      <c r="D5974" t="s">
        <v>3269</v>
      </c>
      <c r="E5974" t="s">
        <v>13342</v>
      </c>
      <c r="F5974" t="s">
        <v>13356</v>
      </c>
      <c r="G5974" s="11"/>
      <c r="H5974" s="11"/>
    </row>
    <row r="5975" spans="1:8" x14ac:dyDescent="0.2">
      <c r="A5975" t="str">
        <f t="shared" si="94"/>
        <v>RRK15W513</v>
      </c>
      <c r="B5975" t="s">
        <v>223</v>
      </c>
      <c r="C5975" t="s">
        <v>13287</v>
      </c>
      <c r="D5975" t="s">
        <v>3269</v>
      </c>
      <c r="E5975" t="s">
        <v>13342</v>
      </c>
      <c r="F5975" t="s">
        <v>13357</v>
      </c>
      <c r="G5975" s="11"/>
      <c r="H5975" s="11"/>
    </row>
    <row r="5976" spans="1:8" x14ac:dyDescent="0.2">
      <c r="A5976" t="str">
        <f t="shared" si="94"/>
        <v>RRK15W514</v>
      </c>
      <c r="B5976" t="s">
        <v>223</v>
      </c>
      <c r="C5976" t="s">
        <v>13287</v>
      </c>
      <c r="D5976" t="s">
        <v>3269</v>
      </c>
      <c r="E5976" t="s">
        <v>13342</v>
      </c>
      <c r="F5976" t="s">
        <v>13358</v>
      </c>
      <c r="G5976" s="11"/>
      <c r="H5976" s="11"/>
    </row>
    <row r="5977" spans="1:8" x14ac:dyDescent="0.2">
      <c r="A5977" t="str">
        <f t="shared" si="94"/>
        <v>RRK15W515</v>
      </c>
      <c r="B5977" t="s">
        <v>223</v>
      </c>
      <c r="C5977" t="s">
        <v>13287</v>
      </c>
      <c r="D5977" t="s">
        <v>3269</v>
      </c>
      <c r="E5977" t="s">
        <v>13342</v>
      </c>
      <c r="F5977" t="s">
        <v>13359</v>
      </c>
      <c r="G5977" s="11"/>
      <c r="H5977" s="11"/>
    </row>
    <row r="5978" spans="1:8" x14ac:dyDescent="0.2">
      <c r="A5978" t="str">
        <f t="shared" si="94"/>
        <v>RRK15W516</v>
      </c>
      <c r="B5978" t="s">
        <v>223</v>
      </c>
      <c r="C5978" t="s">
        <v>13287</v>
      </c>
      <c r="D5978" t="s">
        <v>3269</v>
      </c>
      <c r="E5978" t="s">
        <v>13342</v>
      </c>
      <c r="F5978" t="s">
        <v>13360</v>
      </c>
      <c r="G5978" s="11"/>
      <c r="H5978" s="11"/>
    </row>
    <row r="5979" spans="1:8" x14ac:dyDescent="0.2">
      <c r="A5979" t="str">
        <f t="shared" si="94"/>
        <v>RRK15W517</v>
      </c>
      <c r="B5979" t="s">
        <v>223</v>
      </c>
      <c r="C5979" t="s">
        <v>13287</v>
      </c>
      <c r="D5979" t="s">
        <v>3269</v>
      </c>
      <c r="E5979" t="s">
        <v>13342</v>
      </c>
      <c r="F5979" t="s">
        <v>13361</v>
      </c>
      <c r="G5979" s="11"/>
      <c r="H5979" s="11"/>
    </row>
    <row r="5980" spans="1:8" x14ac:dyDescent="0.2">
      <c r="A5980" t="str">
        <f t="shared" si="94"/>
        <v>RRK15W518</v>
      </c>
      <c r="B5980" t="s">
        <v>223</v>
      </c>
      <c r="C5980" t="s">
        <v>13287</v>
      </c>
      <c r="D5980" t="s">
        <v>3269</v>
      </c>
      <c r="E5980" t="s">
        <v>13342</v>
      </c>
      <c r="F5980" t="s">
        <v>13362</v>
      </c>
      <c r="G5980" s="11"/>
      <c r="H5980" s="11"/>
    </row>
    <row r="5981" spans="1:8" x14ac:dyDescent="0.2">
      <c r="A5981" t="str">
        <f t="shared" si="94"/>
        <v>RRK15W620</v>
      </c>
      <c r="B5981" t="s">
        <v>223</v>
      </c>
      <c r="C5981" t="s">
        <v>13287</v>
      </c>
      <c r="D5981" t="s">
        <v>3269</v>
      </c>
      <c r="E5981" t="s">
        <v>13342</v>
      </c>
      <c r="F5981" t="s">
        <v>13363</v>
      </c>
      <c r="G5981" s="11"/>
      <c r="H5981" s="11"/>
    </row>
    <row r="5982" spans="1:8" x14ac:dyDescent="0.2">
      <c r="A5982" t="str">
        <f t="shared" si="94"/>
        <v>RRK15W622</v>
      </c>
      <c r="B5982" t="s">
        <v>223</v>
      </c>
      <c r="C5982" t="s">
        <v>13287</v>
      </c>
      <c r="D5982" t="s">
        <v>3269</v>
      </c>
      <c r="E5982" t="s">
        <v>13342</v>
      </c>
      <c r="F5982" t="s">
        <v>13364</v>
      </c>
      <c r="G5982" s="11"/>
      <c r="H5982" s="11"/>
    </row>
    <row r="5983" spans="1:8" x14ac:dyDescent="0.2">
      <c r="A5983" t="str">
        <f t="shared" si="94"/>
        <v>RRK15W623</v>
      </c>
      <c r="B5983" t="s">
        <v>223</v>
      </c>
      <c r="C5983" t="s">
        <v>13287</v>
      </c>
      <c r="D5983" t="s">
        <v>3269</v>
      </c>
      <c r="E5983" t="s">
        <v>13342</v>
      </c>
      <c r="F5983" t="s">
        <v>13365</v>
      </c>
      <c r="G5983" s="11"/>
      <c r="H5983" s="11"/>
    </row>
    <row r="5984" spans="1:8" x14ac:dyDescent="0.2">
      <c r="A5984" t="str">
        <f t="shared" si="94"/>
        <v>RRK15W624</v>
      </c>
      <c r="B5984" t="s">
        <v>223</v>
      </c>
      <c r="C5984" t="s">
        <v>13287</v>
      </c>
      <c r="D5984" t="s">
        <v>3269</v>
      </c>
      <c r="E5984" t="s">
        <v>13342</v>
      </c>
      <c r="F5984" t="s">
        <v>13366</v>
      </c>
      <c r="G5984" s="11"/>
      <c r="H5984" s="11"/>
    </row>
    <row r="5985" spans="1:8" x14ac:dyDescent="0.2">
      <c r="A5985" t="str">
        <f t="shared" si="94"/>
        <v>RRK15W625</v>
      </c>
      <c r="B5985" t="s">
        <v>223</v>
      </c>
      <c r="C5985" t="s">
        <v>13287</v>
      </c>
      <c r="D5985" t="s">
        <v>3269</v>
      </c>
      <c r="E5985" t="s">
        <v>13342</v>
      </c>
      <c r="F5985" t="s">
        <v>13367</v>
      </c>
      <c r="G5985" s="11"/>
      <c r="H5985" s="11"/>
    </row>
    <row r="5986" spans="1:8" x14ac:dyDescent="0.2">
      <c r="A5986" t="str">
        <f t="shared" si="94"/>
        <v>RRK15W726</v>
      </c>
      <c r="B5986" t="s">
        <v>223</v>
      </c>
      <c r="C5986" t="s">
        <v>13287</v>
      </c>
      <c r="D5986" t="s">
        <v>3269</v>
      </c>
      <c r="E5986" t="s">
        <v>13342</v>
      </c>
      <c r="F5986" t="s">
        <v>13368</v>
      </c>
      <c r="G5986" s="11"/>
      <c r="H5986" s="11"/>
    </row>
    <row r="5987" spans="1:8" x14ac:dyDescent="0.2">
      <c r="A5987" t="str">
        <f t="shared" si="94"/>
        <v>RRK15W727</v>
      </c>
      <c r="B5987" t="s">
        <v>223</v>
      </c>
      <c r="C5987" t="s">
        <v>13287</v>
      </c>
      <c r="D5987" t="s">
        <v>3269</v>
      </c>
      <c r="E5987" t="s">
        <v>13342</v>
      </c>
      <c r="F5987" t="s">
        <v>13369</v>
      </c>
      <c r="G5987" s="11"/>
      <c r="H5987" s="11"/>
    </row>
    <row r="5988" spans="1:8" x14ac:dyDescent="0.2">
      <c r="A5988" t="str">
        <f t="shared" si="94"/>
        <v>RRK15W728</v>
      </c>
      <c r="B5988" t="s">
        <v>223</v>
      </c>
      <c r="C5988" t="s">
        <v>13287</v>
      </c>
      <c r="D5988" t="s">
        <v>3269</v>
      </c>
      <c r="E5988" t="s">
        <v>13342</v>
      </c>
      <c r="F5988" t="s">
        <v>13370</v>
      </c>
      <c r="G5988" s="11"/>
      <c r="H5988" s="11"/>
    </row>
    <row r="5989" spans="1:8" x14ac:dyDescent="0.2">
      <c r="A5989" t="str">
        <f t="shared" si="94"/>
        <v>RRK15WBU</v>
      </c>
      <c r="B5989" t="s">
        <v>223</v>
      </c>
      <c r="C5989" t="s">
        <v>13287</v>
      </c>
      <c r="D5989" t="s">
        <v>3269</v>
      </c>
      <c r="E5989" t="s">
        <v>13342</v>
      </c>
      <c r="F5989" t="s">
        <v>13371</v>
      </c>
      <c r="G5989" s="11"/>
      <c r="H5989" s="11"/>
    </row>
    <row r="5990" spans="1:8" x14ac:dyDescent="0.2">
      <c r="A5990" t="str">
        <f t="shared" si="94"/>
        <v>RRK15WCCA</v>
      </c>
      <c r="B5990" t="s">
        <v>223</v>
      </c>
      <c r="C5990" t="s">
        <v>13287</v>
      </c>
      <c r="D5990" t="s">
        <v>3269</v>
      </c>
      <c r="E5990" t="s">
        <v>13342</v>
      </c>
      <c r="F5990" t="s">
        <v>13372</v>
      </c>
      <c r="G5990" s="11"/>
      <c r="H5990" s="11"/>
    </row>
    <row r="5991" spans="1:8" x14ac:dyDescent="0.2">
      <c r="A5991" t="str">
        <f t="shared" si="94"/>
        <v>RRK15WCCB</v>
      </c>
      <c r="B5991" t="s">
        <v>223</v>
      </c>
      <c r="C5991" t="s">
        <v>13287</v>
      </c>
      <c r="D5991" t="s">
        <v>3269</v>
      </c>
      <c r="E5991" t="s">
        <v>13342</v>
      </c>
      <c r="F5991" t="s">
        <v>13373</v>
      </c>
      <c r="G5991" s="11"/>
      <c r="H5991" s="11"/>
    </row>
    <row r="5992" spans="1:8" x14ac:dyDescent="0.2">
      <c r="A5992" t="str">
        <f t="shared" si="94"/>
        <v>RRK15WCCC</v>
      </c>
      <c r="B5992" t="s">
        <v>223</v>
      </c>
      <c r="C5992" t="s">
        <v>13287</v>
      </c>
      <c r="D5992" t="s">
        <v>3269</v>
      </c>
      <c r="E5992" t="s">
        <v>13342</v>
      </c>
      <c r="F5992" t="s">
        <v>13374</v>
      </c>
      <c r="G5992" s="11"/>
      <c r="H5992" s="11"/>
    </row>
    <row r="5993" spans="1:8" x14ac:dyDescent="0.2">
      <c r="A5993" t="str">
        <f t="shared" si="94"/>
        <v>RRK15WCCD</v>
      </c>
      <c r="B5993" t="s">
        <v>223</v>
      </c>
      <c r="C5993" t="s">
        <v>13287</v>
      </c>
      <c r="D5993" t="s">
        <v>3269</v>
      </c>
      <c r="E5993" t="s">
        <v>13342</v>
      </c>
      <c r="F5993" t="s">
        <v>13375</v>
      </c>
      <c r="G5993" s="11"/>
      <c r="H5993" s="11"/>
    </row>
    <row r="5994" spans="1:8" x14ac:dyDescent="0.2">
      <c r="A5994" t="str">
        <f t="shared" si="94"/>
        <v>RRK15WCCU</v>
      </c>
      <c r="B5994" t="s">
        <v>223</v>
      </c>
      <c r="C5994" t="s">
        <v>13287</v>
      </c>
      <c r="D5994" t="s">
        <v>3269</v>
      </c>
      <c r="E5994" t="s">
        <v>13342</v>
      </c>
      <c r="F5994" t="s">
        <v>13376</v>
      </c>
      <c r="G5994" s="11"/>
      <c r="H5994" s="11"/>
    </row>
    <row r="5995" spans="1:8" x14ac:dyDescent="0.2">
      <c r="A5995" t="str">
        <f t="shared" si="94"/>
        <v>RRK15WW1</v>
      </c>
      <c r="B5995" t="s">
        <v>223</v>
      </c>
      <c r="C5995" t="s">
        <v>13287</v>
      </c>
      <c r="D5995" t="s">
        <v>3269</v>
      </c>
      <c r="E5995" t="s">
        <v>13342</v>
      </c>
      <c r="F5995" t="s">
        <v>13377</v>
      </c>
      <c r="G5995" s="11"/>
      <c r="H5995" s="11"/>
    </row>
    <row r="5996" spans="1:8" x14ac:dyDescent="0.2">
      <c r="A5996" t="str">
        <f t="shared" si="94"/>
        <v>RRK15WW2</v>
      </c>
      <c r="B5996" t="s">
        <v>223</v>
      </c>
      <c r="C5996" t="s">
        <v>13287</v>
      </c>
      <c r="D5996" t="s">
        <v>3269</v>
      </c>
      <c r="E5996" t="s">
        <v>13342</v>
      </c>
      <c r="F5996" t="s">
        <v>13378</v>
      </c>
      <c r="G5996" s="11" t="s">
        <v>14231</v>
      </c>
      <c r="H5996" s="11">
        <v>43885</v>
      </c>
    </row>
    <row r="5997" spans="1:8" x14ac:dyDescent="0.2">
      <c r="A5997" t="str">
        <f t="shared" si="94"/>
        <v>RRK99AMU SS SH</v>
      </c>
      <c r="B5997" t="s">
        <v>223</v>
      </c>
      <c r="C5997" t="s">
        <v>13287</v>
      </c>
      <c r="D5997" t="s">
        <v>3273</v>
      </c>
      <c r="E5997" t="s">
        <v>3274</v>
      </c>
      <c r="F5997" t="s">
        <v>13379</v>
      </c>
      <c r="G5997" s="11" t="s">
        <v>14231</v>
      </c>
      <c r="H5997" s="11">
        <v>43885</v>
      </c>
    </row>
    <row r="5998" spans="1:8" x14ac:dyDescent="0.2">
      <c r="A5998" t="str">
        <f t="shared" si="94"/>
        <v>RRK99CAU SH</v>
      </c>
      <c r="B5998" t="s">
        <v>223</v>
      </c>
      <c r="C5998" t="s">
        <v>13287</v>
      </c>
      <c r="D5998" t="s">
        <v>3273</v>
      </c>
      <c r="E5998" t="s">
        <v>3274</v>
      </c>
      <c r="F5998" t="s">
        <v>13380</v>
      </c>
      <c r="G5998" s="11"/>
      <c r="H5998" s="11"/>
    </row>
    <row r="5999" spans="1:8" x14ac:dyDescent="0.2">
      <c r="A5999" t="str">
        <f t="shared" si="94"/>
        <v>RRK99CCU SH</v>
      </c>
      <c r="B5999" t="s">
        <v>223</v>
      </c>
      <c r="C5999" t="s">
        <v>13287</v>
      </c>
      <c r="D5999" t="s">
        <v>3273</v>
      </c>
      <c r="E5999" t="s">
        <v>3274</v>
      </c>
      <c r="F5999" t="s">
        <v>13381</v>
      </c>
      <c r="G5999" s="11"/>
      <c r="H5999" s="11"/>
    </row>
    <row r="6000" spans="1:8" x14ac:dyDescent="0.2">
      <c r="A6000" t="str">
        <f t="shared" ref="A6000:A6063" si="95">CONCATENATE(D6000,F6000)</f>
        <v>RRK99Ward 14 SH *</v>
      </c>
      <c r="B6000" t="s">
        <v>223</v>
      </c>
      <c r="C6000" t="s">
        <v>13287</v>
      </c>
      <c r="D6000" t="s">
        <v>3273</v>
      </c>
      <c r="E6000" t="s">
        <v>3274</v>
      </c>
      <c r="F6000" t="s">
        <v>13382</v>
      </c>
      <c r="G6000" s="11"/>
      <c r="H6000" s="11"/>
    </row>
    <row r="6001" spans="1:8" x14ac:dyDescent="0.2">
      <c r="A6001" t="str">
        <f t="shared" si="95"/>
        <v>RRK99Ward 15 and Admissions Lounge SH</v>
      </c>
      <c r="B6001" t="s">
        <v>223</v>
      </c>
      <c r="C6001" t="s">
        <v>13287</v>
      </c>
      <c r="D6001" t="s">
        <v>3273</v>
      </c>
      <c r="E6001" t="s">
        <v>3274</v>
      </c>
      <c r="F6001" t="s">
        <v>13383</v>
      </c>
      <c r="G6001" s="11"/>
      <c r="H6001" s="11"/>
    </row>
    <row r="6002" spans="1:8" x14ac:dyDescent="0.2">
      <c r="A6002" t="str">
        <f t="shared" si="95"/>
        <v>RRK99Ward 17 SH</v>
      </c>
      <c r="B6002" t="s">
        <v>223</v>
      </c>
      <c r="C6002" t="s">
        <v>13287</v>
      </c>
      <c r="D6002" t="s">
        <v>3273</v>
      </c>
      <c r="E6002" t="s">
        <v>3274</v>
      </c>
      <c r="F6002" t="s">
        <v>13384</v>
      </c>
      <c r="G6002" s="11"/>
      <c r="H6002" s="11"/>
    </row>
    <row r="6003" spans="1:8" x14ac:dyDescent="0.2">
      <c r="A6003" t="str">
        <f t="shared" si="95"/>
        <v>RRK99Ward 19 SH</v>
      </c>
      <c r="B6003" t="s">
        <v>223</v>
      </c>
      <c r="C6003" t="s">
        <v>13287</v>
      </c>
      <c r="D6003" t="s">
        <v>3273</v>
      </c>
      <c r="E6003" t="s">
        <v>3274</v>
      </c>
      <c r="F6003" t="s">
        <v>13385</v>
      </c>
      <c r="G6003" s="11"/>
      <c r="H6003" s="11"/>
    </row>
    <row r="6004" spans="1:8" x14ac:dyDescent="0.2">
      <c r="A6004" t="str">
        <f t="shared" si="95"/>
        <v>RRK99Ward 20b SH</v>
      </c>
      <c r="B6004" t="s">
        <v>223</v>
      </c>
      <c r="C6004" t="s">
        <v>13287</v>
      </c>
      <c r="D6004" t="s">
        <v>3273</v>
      </c>
      <c r="E6004" t="s">
        <v>3274</v>
      </c>
      <c r="F6004" t="s">
        <v>13386</v>
      </c>
      <c r="G6004" s="11"/>
      <c r="H6004" s="11"/>
    </row>
    <row r="6005" spans="1:8" x14ac:dyDescent="0.2">
      <c r="A6005" t="str">
        <f t="shared" si="95"/>
        <v>RRK99Ward 8 SH</v>
      </c>
      <c r="B6005" t="s">
        <v>223</v>
      </c>
      <c r="C6005" t="s">
        <v>13287</v>
      </c>
      <c r="D6005" t="s">
        <v>3273</v>
      </c>
      <c r="E6005" t="s">
        <v>3274</v>
      </c>
      <c r="F6005" t="s">
        <v>13387</v>
      </c>
      <c r="G6005" s="11"/>
      <c r="H6005" s="11"/>
    </row>
    <row r="6006" spans="1:8" x14ac:dyDescent="0.2">
      <c r="A6006" t="str">
        <f t="shared" si="95"/>
        <v>RA708H304A</v>
      </c>
      <c r="B6006" t="s">
        <v>224</v>
      </c>
      <c r="C6006" t="s">
        <v>14156</v>
      </c>
      <c r="D6006" t="s">
        <v>824</v>
      </c>
      <c r="E6006" t="s">
        <v>13388</v>
      </c>
      <c r="F6006" t="s">
        <v>13389</v>
      </c>
      <c r="G6006" s="11"/>
      <c r="H6006" s="11"/>
    </row>
    <row r="6007" spans="1:8" x14ac:dyDescent="0.2">
      <c r="A6007" t="str">
        <f t="shared" si="95"/>
        <v>RA710D603</v>
      </c>
      <c r="B6007" t="s">
        <v>224</v>
      </c>
      <c r="C6007" t="s">
        <v>14156</v>
      </c>
      <c r="D6007" t="s">
        <v>826</v>
      </c>
      <c r="E6007" t="s">
        <v>13390</v>
      </c>
      <c r="F6007" t="s">
        <v>13391</v>
      </c>
      <c r="G6007" s="11"/>
      <c r="H6007" s="11"/>
    </row>
    <row r="6008" spans="1:8" x14ac:dyDescent="0.2">
      <c r="A6008" t="str">
        <f t="shared" si="95"/>
        <v>RA710D703</v>
      </c>
      <c r="B6008" t="s">
        <v>224</v>
      </c>
      <c r="C6008" t="s">
        <v>14156</v>
      </c>
      <c r="D6008" t="s">
        <v>826</v>
      </c>
      <c r="E6008" t="s">
        <v>13390</v>
      </c>
      <c r="F6008" t="s">
        <v>13392</v>
      </c>
      <c r="G6008" s="11"/>
      <c r="H6008" s="11"/>
    </row>
    <row r="6009" spans="1:8" x14ac:dyDescent="0.2">
      <c r="A6009" t="str">
        <f t="shared" si="95"/>
        <v>RA723100</v>
      </c>
      <c r="B6009" t="s">
        <v>224</v>
      </c>
      <c r="C6009" t="s">
        <v>14156</v>
      </c>
      <c r="D6009" t="s">
        <v>828</v>
      </c>
      <c r="E6009" t="s">
        <v>13393</v>
      </c>
      <c r="F6009" t="s">
        <v>13394</v>
      </c>
      <c r="G6009" s="11"/>
      <c r="H6009" s="11"/>
    </row>
    <row r="6010" spans="1:8" x14ac:dyDescent="0.2">
      <c r="A6010" t="str">
        <f t="shared" si="95"/>
        <v>RA723200</v>
      </c>
      <c r="B6010" t="s">
        <v>224</v>
      </c>
      <c r="C6010" t="s">
        <v>14156</v>
      </c>
      <c r="D6010" t="s">
        <v>828</v>
      </c>
      <c r="E6010" t="s">
        <v>13393</v>
      </c>
      <c r="F6010" t="s">
        <v>13395</v>
      </c>
      <c r="G6010" s="11"/>
      <c r="H6010" s="11"/>
    </row>
    <row r="6011" spans="1:8" x14ac:dyDescent="0.2">
      <c r="A6011" t="str">
        <f t="shared" si="95"/>
        <v>RA723E400</v>
      </c>
      <c r="B6011" t="s">
        <v>224</v>
      </c>
      <c r="C6011" t="s">
        <v>14156</v>
      </c>
      <c r="D6011" t="s">
        <v>828</v>
      </c>
      <c r="E6011" t="s">
        <v>13393</v>
      </c>
      <c r="F6011" t="s">
        <v>13396</v>
      </c>
      <c r="G6011" s="11"/>
      <c r="H6011" s="11"/>
    </row>
    <row r="6012" spans="1:8" x14ac:dyDescent="0.2">
      <c r="A6012" t="str">
        <f t="shared" si="95"/>
        <v>RA723E406</v>
      </c>
      <c r="B6012" t="s">
        <v>224</v>
      </c>
      <c r="C6012" t="s">
        <v>14156</v>
      </c>
      <c r="D6012" t="s">
        <v>828</v>
      </c>
      <c r="E6012" t="s">
        <v>13393</v>
      </c>
      <c r="F6012" t="s">
        <v>13397</v>
      </c>
      <c r="G6012" s="11"/>
      <c r="H6012" s="11"/>
    </row>
    <row r="6013" spans="1:8" x14ac:dyDescent="0.2">
      <c r="A6013" t="str">
        <f t="shared" si="95"/>
        <v>RA723E500/1</v>
      </c>
      <c r="B6013" t="s">
        <v>224</v>
      </c>
      <c r="C6013" t="s">
        <v>14156</v>
      </c>
      <c r="D6013" t="s">
        <v>828</v>
      </c>
      <c r="E6013" t="s">
        <v>13393</v>
      </c>
      <c r="F6013" t="s">
        <v>13398</v>
      </c>
      <c r="G6013" s="11"/>
      <c r="H6013" s="11"/>
    </row>
    <row r="6014" spans="1:8" x14ac:dyDescent="0.2">
      <c r="A6014" t="str">
        <f t="shared" si="95"/>
        <v>RA723E510</v>
      </c>
      <c r="B6014" t="s">
        <v>224</v>
      </c>
      <c r="C6014" t="s">
        <v>14156</v>
      </c>
      <c r="D6014" t="s">
        <v>828</v>
      </c>
      <c r="E6014" t="s">
        <v>13393</v>
      </c>
      <c r="F6014" t="s">
        <v>13399</v>
      </c>
      <c r="G6014" s="11"/>
      <c r="H6014" s="11"/>
    </row>
    <row r="6015" spans="1:8" x14ac:dyDescent="0.2">
      <c r="A6015" t="str">
        <f t="shared" si="95"/>
        <v>RA723E512</v>
      </c>
      <c r="B6015" t="s">
        <v>224</v>
      </c>
      <c r="C6015" t="s">
        <v>14156</v>
      </c>
      <c r="D6015" t="s">
        <v>828</v>
      </c>
      <c r="E6015" t="s">
        <v>13393</v>
      </c>
      <c r="F6015" t="s">
        <v>13400</v>
      </c>
      <c r="G6015" s="11"/>
      <c r="H6015" s="11"/>
    </row>
    <row r="6016" spans="1:8" x14ac:dyDescent="0.2">
      <c r="A6016" t="str">
        <f t="shared" si="95"/>
        <v>RA723E600</v>
      </c>
      <c r="B6016" t="s">
        <v>224</v>
      </c>
      <c r="C6016" t="s">
        <v>14156</v>
      </c>
      <c r="D6016" t="s">
        <v>828</v>
      </c>
      <c r="E6016" t="s">
        <v>13393</v>
      </c>
      <c r="F6016" t="s">
        <v>13401</v>
      </c>
      <c r="G6016" s="11"/>
      <c r="H6016" s="11"/>
    </row>
    <row r="6017" spans="1:8" x14ac:dyDescent="0.2">
      <c r="A6017" t="str">
        <f t="shared" si="95"/>
        <v>RA723E602</v>
      </c>
      <c r="B6017" t="s">
        <v>224</v>
      </c>
      <c r="C6017" t="s">
        <v>14156</v>
      </c>
      <c r="D6017" t="s">
        <v>828</v>
      </c>
      <c r="E6017" t="s">
        <v>13393</v>
      </c>
      <c r="F6017" t="s">
        <v>13402</v>
      </c>
      <c r="G6017" s="11"/>
      <c r="H6017" s="11"/>
    </row>
    <row r="6018" spans="1:8" x14ac:dyDescent="0.2">
      <c r="A6018" t="str">
        <f t="shared" si="95"/>
        <v>RA723E700</v>
      </c>
      <c r="B6018" t="s">
        <v>224</v>
      </c>
      <c r="C6018" t="s">
        <v>14156</v>
      </c>
      <c r="D6018" t="s">
        <v>828</v>
      </c>
      <c r="E6018" t="s">
        <v>13393</v>
      </c>
      <c r="F6018" t="s">
        <v>13403</v>
      </c>
      <c r="G6018" s="11"/>
      <c r="H6018" s="11"/>
    </row>
    <row r="6019" spans="1:8" x14ac:dyDescent="0.2">
      <c r="A6019" t="str">
        <f t="shared" si="95"/>
        <v>RA723E702</v>
      </c>
      <c r="B6019" t="s">
        <v>224</v>
      </c>
      <c r="C6019" t="s">
        <v>14156</v>
      </c>
      <c r="D6019" t="s">
        <v>828</v>
      </c>
      <c r="E6019" t="s">
        <v>13393</v>
      </c>
      <c r="F6019" t="s">
        <v>13404</v>
      </c>
      <c r="G6019" s="11"/>
      <c r="H6019" s="11"/>
    </row>
    <row r="6020" spans="1:8" x14ac:dyDescent="0.2">
      <c r="A6020" t="str">
        <f t="shared" si="95"/>
        <v>RA701A300</v>
      </c>
      <c r="B6020" t="s">
        <v>224</v>
      </c>
      <c r="C6020" t="s">
        <v>14156</v>
      </c>
      <c r="D6020" t="s">
        <v>830</v>
      </c>
      <c r="E6020" t="s">
        <v>13405</v>
      </c>
      <c r="F6020" t="s">
        <v>13406</v>
      </c>
      <c r="G6020" s="11"/>
      <c r="H6020" s="11"/>
    </row>
    <row r="6021" spans="1:8" x14ac:dyDescent="0.2">
      <c r="A6021" t="str">
        <f t="shared" si="95"/>
        <v>RA701A400</v>
      </c>
      <c r="B6021" t="s">
        <v>224</v>
      </c>
      <c r="C6021" t="s">
        <v>14156</v>
      </c>
      <c r="D6021" t="s">
        <v>830</v>
      </c>
      <c r="E6021" t="s">
        <v>13405</v>
      </c>
      <c r="F6021" t="s">
        <v>13407</v>
      </c>
      <c r="G6021" s="11"/>
      <c r="H6021" s="11"/>
    </row>
    <row r="6022" spans="1:8" x14ac:dyDescent="0.2">
      <c r="A6022" t="str">
        <f t="shared" si="95"/>
        <v>RA701A515</v>
      </c>
      <c r="B6022" t="s">
        <v>224</v>
      </c>
      <c r="C6022" t="s">
        <v>14156</v>
      </c>
      <c r="D6022" t="s">
        <v>830</v>
      </c>
      <c r="E6022" t="s">
        <v>13405</v>
      </c>
      <c r="F6022" t="s">
        <v>13408</v>
      </c>
      <c r="G6022" s="11"/>
      <c r="H6022" s="11"/>
    </row>
    <row r="6023" spans="1:8" x14ac:dyDescent="0.2">
      <c r="A6023" t="str">
        <f t="shared" si="95"/>
        <v>RA701A518</v>
      </c>
      <c r="B6023" t="s">
        <v>224</v>
      </c>
      <c r="C6023" t="s">
        <v>14156</v>
      </c>
      <c r="D6023" t="s">
        <v>830</v>
      </c>
      <c r="E6023" t="s">
        <v>13405</v>
      </c>
      <c r="F6023" t="s">
        <v>13409</v>
      </c>
      <c r="G6023" s="11"/>
      <c r="H6023" s="11"/>
    </row>
    <row r="6024" spans="1:8" x14ac:dyDescent="0.2">
      <c r="A6024" t="str">
        <f t="shared" si="95"/>
        <v>RA701A522</v>
      </c>
      <c r="B6024" t="s">
        <v>224</v>
      </c>
      <c r="C6024" t="s">
        <v>14156</v>
      </c>
      <c r="D6024" t="s">
        <v>830</v>
      </c>
      <c r="E6024" t="s">
        <v>13405</v>
      </c>
      <c r="F6024" t="s">
        <v>13410</v>
      </c>
      <c r="G6024" s="11"/>
      <c r="H6024" s="11"/>
    </row>
    <row r="6025" spans="1:8" x14ac:dyDescent="0.2">
      <c r="A6025" t="str">
        <f t="shared" si="95"/>
        <v>RA701A524</v>
      </c>
      <c r="B6025" t="s">
        <v>224</v>
      </c>
      <c r="C6025" t="s">
        <v>14156</v>
      </c>
      <c r="D6025" t="s">
        <v>830</v>
      </c>
      <c r="E6025" t="s">
        <v>13405</v>
      </c>
      <c r="F6025" t="s">
        <v>13411</v>
      </c>
      <c r="G6025" s="11"/>
      <c r="H6025" s="11"/>
    </row>
    <row r="6026" spans="1:8" x14ac:dyDescent="0.2">
      <c r="A6026" t="str">
        <f t="shared" si="95"/>
        <v>RA701A525</v>
      </c>
      <c r="B6026" t="s">
        <v>224</v>
      </c>
      <c r="C6026" t="s">
        <v>14156</v>
      </c>
      <c r="D6026" t="s">
        <v>830</v>
      </c>
      <c r="E6026" t="s">
        <v>13405</v>
      </c>
      <c r="F6026" t="s">
        <v>13412</v>
      </c>
      <c r="G6026" s="11"/>
      <c r="H6026" s="11"/>
    </row>
    <row r="6027" spans="1:8" x14ac:dyDescent="0.2">
      <c r="A6027" t="str">
        <f t="shared" si="95"/>
        <v>RA701A528</v>
      </c>
      <c r="B6027" t="s">
        <v>224</v>
      </c>
      <c r="C6027" t="s">
        <v>14156</v>
      </c>
      <c r="D6027" t="s">
        <v>830</v>
      </c>
      <c r="E6027" t="s">
        <v>13405</v>
      </c>
      <c r="F6027" t="s">
        <v>13413</v>
      </c>
      <c r="G6027" s="11"/>
      <c r="H6027" s="11"/>
    </row>
    <row r="6028" spans="1:8" x14ac:dyDescent="0.2">
      <c r="A6028" t="str">
        <f t="shared" si="95"/>
        <v>RA701A600</v>
      </c>
      <c r="B6028" t="s">
        <v>224</v>
      </c>
      <c r="C6028" t="s">
        <v>14156</v>
      </c>
      <c r="D6028" t="s">
        <v>830</v>
      </c>
      <c r="E6028" t="s">
        <v>13405</v>
      </c>
      <c r="F6028" t="s">
        <v>13414</v>
      </c>
      <c r="G6028" s="11"/>
      <c r="H6028" s="11"/>
    </row>
    <row r="6029" spans="1:8" x14ac:dyDescent="0.2">
      <c r="A6029" t="str">
        <f t="shared" si="95"/>
        <v>RA701A602</v>
      </c>
      <c r="B6029" t="s">
        <v>224</v>
      </c>
      <c r="C6029" t="s">
        <v>14156</v>
      </c>
      <c r="D6029" t="s">
        <v>830</v>
      </c>
      <c r="E6029" t="s">
        <v>13405</v>
      </c>
      <c r="F6029" t="s">
        <v>13415</v>
      </c>
      <c r="G6029" s="11"/>
      <c r="H6029" s="11"/>
    </row>
    <row r="6030" spans="1:8" x14ac:dyDescent="0.2">
      <c r="A6030" t="str">
        <f t="shared" si="95"/>
        <v>RA701A604</v>
      </c>
      <c r="B6030" t="s">
        <v>224</v>
      </c>
      <c r="C6030" t="s">
        <v>14156</v>
      </c>
      <c r="D6030" t="s">
        <v>830</v>
      </c>
      <c r="E6030" t="s">
        <v>13405</v>
      </c>
      <c r="F6030" t="s">
        <v>13416</v>
      </c>
      <c r="G6030" s="11"/>
      <c r="H6030" s="11"/>
    </row>
    <row r="6031" spans="1:8" x14ac:dyDescent="0.2">
      <c r="A6031" t="str">
        <f t="shared" si="95"/>
        <v>RA701A605</v>
      </c>
      <c r="B6031" t="s">
        <v>224</v>
      </c>
      <c r="C6031" t="s">
        <v>14156</v>
      </c>
      <c r="D6031" t="s">
        <v>830</v>
      </c>
      <c r="E6031" t="s">
        <v>13405</v>
      </c>
      <c r="F6031" t="s">
        <v>13417</v>
      </c>
      <c r="G6031" s="11"/>
      <c r="H6031" s="11"/>
    </row>
    <row r="6032" spans="1:8" x14ac:dyDescent="0.2">
      <c r="A6032" t="str">
        <f t="shared" si="95"/>
        <v>RA701A609</v>
      </c>
      <c r="B6032" t="s">
        <v>224</v>
      </c>
      <c r="C6032" t="s">
        <v>14156</v>
      </c>
      <c r="D6032" t="s">
        <v>830</v>
      </c>
      <c r="E6032" t="s">
        <v>13405</v>
      </c>
      <c r="F6032" t="s">
        <v>13418</v>
      </c>
      <c r="G6032" s="11"/>
      <c r="H6032" s="11"/>
    </row>
    <row r="6033" spans="1:8" x14ac:dyDescent="0.2">
      <c r="A6033" t="str">
        <f t="shared" si="95"/>
        <v>RA701A700</v>
      </c>
      <c r="B6033" t="s">
        <v>224</v>
      </c>
      <c r="C6033" t="s">
        <v>14156</v>
      </c>
      <c r="D6033" t="s">
        <v>830</v>
      </c>
      <c r="E6033" t="s">
        <v>13405</v>
      </c>
      <c r="F6033" t="s">
        <v>13419</v>
      </c>
      <c r="G6033" s="11"/>
      <c r="H6033" s="11"/>
    </row>
    <row r="6034" spans="1:8" x14ac:dyDescent="0.2">
      <c r="A6034" t="str">
        <f t="shared" si="95"/>
        <v>RA701A800</v>
      </c>
      <c r="B6034" t="s">
        <v>224</v>
      </c>
      <c r="C6034" t="s">
        <v>14156</v>
      </c>
      <c r="D6034" t="s">
        <v>830</v>
      </c>
      <c r="E6034" t="s">
        <v>13405</v>
      </c>
      <c r="F6034" t="s">
        <v>13420</v>
      </c>
      <c r="G6034" s="11"/>
      <c r="H6034" s="11"/>
    </row>
    <row r="6035" spans="1:8" x14ac:dyDescent="0.2">
      <c r="A6035" t="str">
        <f t="shared" si="95"/>
        <v>RA701A900</v>
      </c>
      <c r="B6035" t="s">
        <v>224</v>
      </c>
      <c r="C6035" t="s">
        <v>14156</v>
      </c>
      <c r="D6035" t="s">
        <v>830</v>
      </c>
      <c r="E6035" t="s">
        <v>13405</v>
      </c>
      <c r="F6035" t="s">
        <v>13421</v>
      </c>
      <c r="G6035" s="11"/>
      <c r="H6035" s="11"/>
    </row>
    <row r="6036" spans="1:8" x14ac:dyDescent="0.2">
      <c r="A6036" t="str">
        <f t="shared" si="95"/>
        <v>RA701C603</v>
      </c>
      <c r="B6036" t="s">
        <v>224</v>
      </c>
      <c r="C6036" t="s">
        <v>14156</v>
      </c>
      <c r="D6036" t="s">
        <v>830</v>
      </c>
      <c r="E6036" t="s">
        <v>13405</v>
      </c>
      <c r="F6036" t="s">
        <v>13422</v>
      </c>
      <c r="G6036" s="11"/>
      <c r="H6036" s="11"/>
    </row>
    <row r="6037" spans="1:8" x14ac:dyDescent="0.2">
      <c r="A6037" t="str">
        <f t="shared" si="95"/>
        <v>RA701C604</v>
      </c>
      <c r="B6037" t="s">
        <v>224</v>
      </c>
      <c r="C6037" t="s">
        <v>14156</v>
      </c>
      <c r="D6037" t="s">
        <v>830</v>
      </c>
      <c r="E6037" t="s">
        <v>13405</v>
      </c>
      <c r="F6037" t="s">
        <v>13423</v>
      </c>
      <c r="G6037" s="11"/>
      <c r="H6037" s="11"/>
    </row>
    <row r="6038" spans="1:8" x14ac:dyDescent="0.2">
      <c r="A6038" t="str">
        <f t="shared" si="95"/>
        <v>RA701C705</v>
      </c>
      <c r="B6038" t="s">
        <v>224</v>
      </c>
      <c r="C6038" t="s">
        <v>14156</v>
      </c>
      <c r="D6038" t="s">
        <v>830</v>
      </c>
      <c r="E6038" t="s">
        <v>13405</v>
      </c>
      <c r="F6038" t="s">
        <v>13424</v>
      </c>
      <c r="G6038" s="11"/>
      <c r="H6038" s="11"/>
    </row>
    <row r="6039" spans="1:8" x14ac:dyDescent="0.2">
      <c r="A6039" t="str">
        <f t="shared" si="95"/>
        <v>RA701C708</v>
      </c>
      <c r="B6039" t="s">
        <v>224</v>
      </c>
      <c r="C6039" t="s">
        <v>14156</v>
      </c>
      <c r="D6039" t="s">
        <v>830</v>
      </c>
      <c r="E6039" t="s">
        <v>13405</v>
      </c>
      <c r="F6039" t="s">
        <v>13425</v>
      </c>
      <c r="G6039" s="11"/>
      <c r="H6039" s="11"/>
    </row>
    <row r="6040" spans="1:8" x14ac:dyDescent="0.2">
      <c r="A6040" t="str">
        <f t="shared" si="95"/>
        <v>RA701C805</v>
      </c>
      <c r="B6040" t="s">
        <v>224</v>
      </c>
      <c r="C6040" t="s">
        <v>14156</v>
      </c>
      <c r="D6040" t="s">
        <v>830</v>
      </c>
      <c r="E6040" t="s">
        <v>13405</v>
      </c>
      <c r="F6040" t="s">
        <v>13426</v>
      </c>
      <c r="G6040" s="11"/>
      <c r="H6040" s="11"/>
    </row>
    <row r="6041" spans="1:8" x14ac:dyDescent="0.2">
      <c r="A6041" t="str">
        <f t="shared" si="95"/>
        <v>RA701C808</v>
      </c>
      <c r="B6041" t="s">
        <v>224</v>
      </c>
      <c r="C6041" t="s">
        <v>14156</v>
      </c>
      <c r="D6041" t="s">
        <v>830</v>
      </c>
      <c r="E6041" t="s">
        <v>13405</v>
      </c>
      <c r="F6041" t="s">
        <v>13427</v>
      </c>
      <c r="G6041" s="11"/>
      <c r="H6041" s="11"/>
    </row>
    <row r="6042" spans="1:8" x14ac:dyDescent="0.2">
      <c r="A6042" t="str">
        <f t="shared" si="95"/>
        <v>RA773Ward 100</v>
      </c>
      <c r="B6042" t="s">
        <v>224</v>
      </c>
      <c r="C6042" t="s">
        <v>14156</v>
      </c>
      <c r="D6042" t="s">
        <v>834</v>
      </c>
      <c r="E6042" t="s">
        <v>14287</v>
      </c>
      <c r="F6042" t="s">
        <v>14288</v>
      </c>
      <c r="G6042" s="11"/>
      <c r="H6042" s="11"/>
    </row>
    <row r="6043" spans="1:8" x14ac:dyDescent="0.2">
      <c r="A6043" t="str">
        <f t="shared" si="95"/>
        <v>RA773Ward 200</v>
      </c>
      <c r="B6043" t="s">
        <v>224</v>
      </c>
      <c r="C6043" t="s">
        <v>14156</v>
      </c>
      <c r="D6043" t="s">
        <v>834</v>
      </c>
      <c r="E6043" t="s">
        <v>14287</v>
      </c>
      <c r="F6043" t="s">
        <v>14289</v>
      </c>
      <c r="G6043" s="11"/>
      <c r="H6043" s="11"/>
    </row>
    <row r="6044" spans="1:8" x14ac:dyDescent="0.2">
      <c r="A6044" t="str">
        <f t="shared" si="95"/>
        <v>RA70773</v>
      </c>
      <c r="B6044" t="s">
        <v>224</v>
      </c>
      <c r="C6044" t="s">
        <v>14156</v>
      </c>
      <c r="D6044" t="s">
        <v>836</v>
      </c>
      <c r="E6044" t="s">
        <v>13428</v>
      </c>
      <c r="F6044" t="s">
        <v>13429</v>
      </c>
      <c r="G6044" s="11"/>
      <c r="H6044" s="11"/>
    </row>
    <row r="6045" spans="1:8" x14ac:dyDescent="0.2">
      <c r="A6045" t="str">
        <f t="shared" si="95"/>
        <v>RA70775</v>
      </c>
      <c r="B6045" t="s">
        <v>224</v>
      </c>
      <c r="C6045" t="s">
        <v>14156</v>
      </c>
      <c r="D6045" t="s">
        <v>836</v>
      </c>
      <c r="E6045" t="s">
        <v>13428</v>
      </c>
      <c r="F6045" t="s">
        <v>13430</v>
      </c>
      <c r="G6045" s="11"/>
      <c r="H6045" s="11"/>
    </row>
    <row r="6046" spans="1:8" x14ac:dyDescent="0.2">
      <c r="A6046" t="str">
        <f t="shared" si="95"/>
        <v>RA70776</v>
      </c>
      <c r="B6046" t="s">
        <v>224</v>
      </c>
      <c r="C6046" t="s">
        <v>14156</v>
      </c>
      <c r="D6046" t="s">
        <v>836</v>
      </c>
      <c r="E6046" t="s">
        <v>13428</v>
      </c>
      <c r="F6046" t="s">
        <v>13431</v>
      </c>
      <c r="G6046" s="11"/>
      <c r="H6046" s="11"/>
    </row>
    <row r="6047" spans="1:8" x14ac:dyDescent="0.2">
      <c r="A6047" t="str">
        <f t="shared" si="95"/>
        <v>RA70777</v>
      </c>
      <c r="B6047" t="s">
        <v>224</v>
      </c>
      <c r="C6047" t="s">
        <v>14156</v>
      </c>
      <c r="D6047" t="s">
        <v>836</v>
      </c>
      <c r="E6047" t="s">
        <v>13428</v>
      </c>
      <c r="F6047" t="s">
        <v>13432</v>
      </c>
      <c r="G6047" s="11"/>
      <c r="H6047" s="11"/>
    </row>
    <row r="6048" spans="1:8" x14ac:dyDescent="0.2">
      <c r="A6048" t="str">
        <f t="shared" si="95"/>
        <v>RA70778</v>
      </c>
      <c r="B6048" t="s">
        <v>224</v>
      </c>
      <c r="C6048" t="s">
        <v>14156</v>
      </c>
      <c r="D6048" t="s">
        <v>836</v>
      </c>
      <c r="E6048" t="s">
        <v>13428</v>
      </c>
      <c r="F6048" t="s">
        <v>13433</v>
      </c>
      <c r="G6048" s="11"/>
      <c r="H6048" s="11"/>
    </row>
    <row r="6049" spans="1:8" x14ac:dyDescent="0.2">
      <c r="A6049" t="str">
        <f t="shared" si="95"/>
        <v>RA707MLU</v>
      </c>
      <c r="B6049" t="s">
        <v>224</v>
      </c>
      <c r="C6049" t="s">
        <v>14156</v>
      </c>
      <c r="D6049" t="s">
        <v>836</v>
      </c>
      <c r="E6049" t="s">
        <v>13428</v>
      </c>
      <c r="F6049" t="s">
        <v>10937</v>
      </c>
      <c r="G6049" s="11"/>
      <c r="H6049" s="11"/>
    </row>
    <row r="6050" spans="1:8" x14ac:dyDescent="0.2">
      <c r="A6050" t="str">
        <f t="shared" si="95"/>
        <v>RA7C2Berrow Ward</v>
      </c>
      <c r="B6050" t="s">
        <v>224</v>
      </c>
      <c r="C6050" t="s">
        <v>14156</v>
      </c>
      <c r="D6050" t="s">
        <v>14157</v>
      </c>
      <c r="E6050" t="s">
        <v>821</v>
      </c>
      <c r="F6050" t="s">
        <v>13861</v>
      </c>
      <c r="G6050" s="11"/>
      <c r="H6050" s="11"/>
    </row>
    <row r="6051" spans="1:8" x14ac:dyDescent="0.2">
      <c r="A6051" t="str">
        <f t="shared" si="95"/>
        <v>RA7C2Cheddar Ward</v>
      </c>
      <c r="B6051" t="s">
        <v>224</v>
      </c>
      <c r="C6051" t="s">
        <v>14156</v>
      </c>
      <c r="D6051" t="s">
        <v>14157</v>
      </c>
      <c r="E6051" t="s">
        <v>821</v>
      </c>
      <c r="F6051" t="s">
        <v>13862</v>
      </c>
      <c r="G6051" s="11"/>
      <c r="H6051" s="11"/>
    </row>
    <row r="6052" spans="1:8" x14ac:dyDescent="0.2">
      <c r="A6052" t="str">
        <f t="shared" si="95"/>
        <v>RA7C2Draycott Ward</v>
      </c>
      <c r="B6052" t="s">
        <v>224</v>
      </c>
      <c r="C6052" t="s">
        <v>14156</v>
      </c>
      <c r="D6052" t="s">
        <v>14157</v>
      </c>
      <c r="E6052" t="s">
        <v>821</v>
      </c>
      <c r="F6052" t="s">
        <v>13863</v>
      </c>
      <c r="G6052" s="11"/>
      <c r="H6052" s="11"/>
    </row>
    <row r="6053" spans="1:8" x14ac:dyDescent="0.2">
      <c r="A6053" t="str">
        <f t="shared" si="95"/>
        <v>RA7C2Harptree Ward</v>
      </c>
      <c r="B6053" t="s">
        <v>224</v>
      </c>
      <c r="C6053" t="s">
        <v>14156</v>
      </c>
      <c r="D6053" t="s">
        <v>14157</v>
      </c>
      <c r="E6053" t="s">
        <v>821</v>
      </c>
      <c r="F6053" t="s">
        <v>13864</v>
      </c>
      <c r="G6053" s="11"/>
      <c r="H6053" s="11"/>
    </row>
    <row r="6054" spans="1:8" x14ac:dyDescent="0.2">
      <c r="A6054" t="str">
        <f t="shared" si="95"/>
        <v>RA7C2Hutton Ward</v>
      </c>
      <c r="B6054" t="s">
        <v>224</v>
      </c>
      <c r="C6054" t="s">
        <v>14156</v>
      </c>
      <c r="D6054" t="s">
        <v>14157</v>
      </c>
      <c r="E6054" t="s">
        <v>821</v>
      </c>
      <c r="F6054" t="s">
        <v>13865</v>
      </c>
      <c r="G6054" s="11"/>
      <c r="H6054" s="11"/>
    </row>
    <row r="6055" spans="1:8" x14ac:dyDescent="0.2">
      <c r="A6055" t="str">
        <f t="shared" si="95"/>
        <v>RA7C2Intensive Treatment Unit</v>
      </c>
      <c r="B6055" t="s">
        <v>224</v>
      </c>
      <c r="C6055" t="s">
        <v>14156</v>
      </c>
      <c r="D6055" t="s">
        <v>14157</v>
      </c>
      <c r="E6055" t="s">
        <v>821</v>
      </c>
      <c r="F6055" t="s">
        <v>13866</v>
      </c>
      <c r="G6055" s="11"/>
      <c r="H6055" s="11"/>
    </row>
    <row r="6056" spans="1:8" x14ac:dyDescent="0.2">
      <c r="A6056" t="str">
        <f t="shared" si="95"/>
        <v>RA7C2Kewstoke Ward</v>
      </c>
      <c r="B6056" t="s">
        <v>224</v>
      </c>
      <c r="C6056" t="s">
        <v>14156</v>
      </c>
      <c r="D6056" t="s">
        <v>14157</v>
      </c>
      <c r="E6056" t="s">
        <v>821</v>
      </c>
      <c r="F6056" t="s">
        <v>13867</v>
      </c>
      <c r="G6056" s="11"/>
      <c r="H6056" s="11"/>
    </row>
    <row r="6057" spans="1:8" x14ac:dyDescent="0.2">
      <c r="A6057" t="str">
        <f t="shared" si="95"/>
        <v>RA7C2Medical Assessment Unit</v>
      </c>
      <c r="B6057" t="s">
        <v>224</v>
      </c>
      <c r="C6057" t="s">
        <v>14156</v>
      </c>
      <c r="D6057" t="s">
        <v>14157</v>
      </c>
      <c r="E6057" t="s">
        <v>821</v>
      </c>
      <c r="F6057" t="s">
        <v>10160</v>
      </c>
      <c r="G6057" s="11"/>
      <c r="H6057" s="11"/>
    </row>
    <row r="6058" spans="1:8" x14ac:dyDescent="0.2">
      <c r="A6058" t="str">
        <f t="shared" si="95"/>
        <v>RA7C2Sandford Ward</v>
      </c>
      <c r="B6058" t="s">
        <v>224</v>
      </c>
      <c r="C6058" t="s">
        <v>14156</v>
      </c>
      <c r="D6058" t="s">
        <v>14157</v>
      </c>
      <c r="E6058" t="s">
        <v>821</v>
      </c>
      <c r="F6058" t="s">
        <v>13868</v>
      </c>
      <c r="G6058" s="11"/>
      <c r="H6058" s="11"/>
    </row>
    <row r="6059" spans="1:8" x14ac:dyDescent="0.2">
      <c r="A6059" t="str">
        <f t="shared" si="95"/>
        <v>RA7C2Steepholm Ward</v>
      </c>
      <c r="B6059" t="s">
        <v>224</v>
      </c>
      <c r="C6059" t="s">
        <v>14156</v>
      </c>
      <c r="D6059" t="s">
        <v>14157</v>
      </c>
      <c r="E6059" t="s">
        <v>821</v>
      </c>
      <c r="F6059" t="s">
        <v>13869</v>
      </c>
      <c r="G6059" s="11"/>
      <c r="H6059" s="11"/>
    </row>
    <row r="6060" spans="1:8" x14ac:dyDescent="0.2">
      <c r="A6060" t="str">
        <f t="shared" si="95"/>
        <v>RA7C2Stroke Unit</v>
      </c>
      <c r="B6060" t="s">
        <v>224</v>
      </c>
      <c r="C6060" t="s">
        <v>14156</v>
      </c>
      <c r="D6060" t="s">
        <v>14157</v>
      </c>
      <c r="E6060" t="s">
        <v>821</v>
      </c>
      <c r="F6060" t="s">
        <v>8774</v>
      </c>
      <c r="G6060" s="11"/>
      <c r="H6060" s="11"/>
    </row>
    <row r="6061" spans="1:8" x14ac:dyDescent="0.2">
      <c r="A6061" t="str">
        <f t="shared" si="95"/>
        <v>RA7C2Waterside Unit</v>
      </c>
      <c r="B6061" t="s">
        <v>224</v>
      </c>
      <c r="C6061" t="s">
        <v>14156</v>
      </c>
      <c r="D6061" t="s">
        <v>14157</v>
      </c>
      <c r="E6061" t="s">
        <v>821</v>
      </c>
      <c r="F6061" t="s">
        <v>13870</v>
      </c>
      <c r="G6061" s="11"/>
      <c r="H6061" s="11"/>
    </row>
    <row r="6062" spans="1:8" x14ac:dyDescent="0.2">
      <c r="A6062" t="str">
        <f t="shared" si="95"/>
        <v>RKB03Rugby Cedar Ward</v>
      </c>
      <c r="B6062" t="s">
        <v>225</v>
      </c>
      <c r="C6062" t="s">
        <v>13434</v>
      </c>
      <c r="D6062" t="s">
        <v>2232</v>
      </c>
      <c r="E6062" t="s">
        <v>2233</v>
      </c>
      <c r="F6062" t="s">
        <v>13435</v>
      </c>
      <c r="G6062" s="11"/>
      <c r="H6062" s="11"/>
    </row>
    <row r="6063" spans="1:8" x14ac:dyDescent="0.2">
      <c r="A6063" t="str">
        <f t="shared" si="95"/>
        <v>RKB03Rugby Hoskyn Ward</v>
      </c>
      <c r="B6063" t="s">
        <v>225</v>
      </c>
      <c r="C6063" t="s">
        <v>13434</v>
      </c>
      <c r="D6063" t="s">
        <v>2232</v>
      </c>
      <c r="E6063" t="s">
        <v>2233</v>
      </c>
      <c r="F6063" t="s">
        <v>13436</v>
      </c>
      <c r="G6063" s="11"/>
      <c r="H6063" s="11"/>
    </row>
    <row r="6064" spans="1:8" x14ac:dyDescent="0.2">
      <c r="A6064" t="str">
        <f t="shared" ref="A6064:A6127" si="96">CONCATENATE(D6064,F6064)</f>
        <v>RKB03Rugby Mulberry Ward</v>
      </c>
      <c r="B6064" t="s">
        <v>225</v>
      </c>
      <c r="C6064" t="s">
        <v>13434</v>
      </c>
      <c r="D6064" t="s">
        <v>2232</v>
      </c>
      <c r="E6064" t="s">
        <v>2233</v>
      </c>
      <c r="F6064" t="s">
        <v>13437</v>
      </c>
      <c r="G6064" s="11"/>
      <c r="H6064" s="11"/>
    </row>
    <row r="6065" spans="1:8" x14ac:dyDescent="0.2">
      <c r="A6065" t="str">
        <f t="shared" si="96"/>
        <v>RKB03Rugby Oak Ward</v>
      </c>
      <c r="B6065" t="s">
        <v>225</v>
      </c>
      <c r="C6065" t="s">
        <v>13434</v>
      </c>
      <c r="D6065" t="s">
        <v>2232</v>
      </c>
      <c r="E6065" t="s">
        <v>2233</v>
      </c>
      <c r="F6065" t="s">
        <v>13438</v>
      </c>
      <c r="G6065" s="11"/>
      <c r="H6065" s="11"/>
    </row>
    <row r="6066" spans="1:8" x14ac:dyDescent="0.2">
      <c r="A6066" t="str">
        <f t="shared" si="96"/>
        <v>RKB01AMU 1 (Ward 12)</v>
      </c>
      <c r="B6066" t="s">
        <v>225</v>
      </c>
      <c r="C6066" t="s">
        <v>13434</v>
      </c>
      <c r="D6066" t="s">
        <v>2234</v>
      </c>
      <c r="E6066" t="s">
        <v>2235</v>
      </c>
      <c r="F6066" t="s">
        <v>13439</v>
      </c>
      <c r="G6066" s="11"/>
      <c r="H6066" s="11"/>
    </row>
    <row r="6067" spans="1:8" x14ac:dyDescent="0.2">
      <c r="A6067" t="str">
        <f t="shared" si="96"/>
        <v>RKB01AMU 2 (Ward 2)</v>
      </c>
      <c r="B6067" t="s">
        <v>225</v>
      </c>
      <c r="C6067" t="s">
        <v>13434</v>
      </c>
      <c r="D6067" t="s">
        <v>2234</v>
      </c>
      <c r="E6067" t="s">
        <v>2235</v>
      </c>
      <c r="F6067" t="s">
        <v>13440</v>
      </c>
      <c r="G6067" s="11"/>
      <c r="H6067" s="11"/>
    </row>
    <row r="6068" spans="1:8" x14ac:dyDescent="0.2">
      <c r="A6068" t="str">
        <f t="shared" si="96"/>
        <v>RKB01AMU 3 (Ward 3)</v>
      </c>
      <c r="B6068" t="s">
        <v>225</v>
      </c>
      <c r="C6068" t="s">
        <v>13434</v>
      </c>
      <c r="D6068" t="s">
        <v>2234</v>
      </c>
      <c r="E6068" t="s">
        <v>2235</v>
      </c>
      <c r="F6068" t="s">
        <v>13441</v>
      </c>
      <c r="G6068" s="11"/>
      <c r="H6068" s="11"/>
    </row>
    <row r="6069" spans="1:8" x14ac:dyDescent="0.2">
      <c r="A6069" t="str">
        <f t="shared" si="96"/>
        <v>RKB01Cardiothoracic ITU</v>
      </c>
      <c r="B6069" t="s">
        <v>225</v>
      </c>
      <c r="C6069" t="s">
        <v>13434</v>
      </c>
      <c r="D6069" t="s">
        <v>2234</v>
      </c>
      <c r="E6069" t="s">
        <v>2235</v>
      </c>
      <c r="F6069" t="s">
        <v>13442</v>
      </c>
      <c r="G6069" s="11"/>
      <c r="H6069" s="11"/>
    </row>
    <row r="6070" spans="1:8" x14ac:dyDescent="0.2">
      <c r="A6070" t="str">
        <f t="shared" si="96"/>
        <v>RKB01Coronary Care Unit</v>
      </c>
      <c r="B6070" t="s">
        <v>225</v>
      </c>
      <c r="C6070" t="s">
        <v>13434</v>
      </c>
      <c r="D6070" t="s">
        <v>2234</v>
      </c>
      <c r="E6070" t="s">
        <v>2235</v>
      </c>
      <c r="F6070" t="s">
        <v>8643</v>
      </c>
      <c r="G6070" s="11"/>
      <c r="H6070" s="11"/>
    </row>
    <row r="6071" spans="1:8" x14ac:dyDescent="0.2">
      <c r="A6071" t="str">
        <f t="shared" si="96"/>
        <v>RKB01Critical Care Unit</v>
      </c>
      <c r="B6071" t="s">
        <v>225</v>
      </c>
      <c r="C6071" t="s">
        <v>13434</v>
      </c>
      <c r="D6071" t="s">
        <v>2234</v>
      </c>
      <c r="E6071" t="s">
        <v>2235</v>
      </c>
      <c r="F6071" t="s">
        <v>9443</v>
      </c>
      <c r="G6071" s="11"/>
      <c r="H6071" s="11"/>
    </row>
    <row r="6072" spans="1:8" x14ac:dyDescent="0.2">
      <c r="A6072" t="str">
        <f t="shared" si="96"/>
        <v>RKB01Labour Ward</v>
      </c>
      <c r="B6072" t="s">
        <v>225</v>
      </c>
      <c r="C6072" t="s">
        <v>13434</v>
      </c>
      <c r="D6072" t="s">
        <v>2234</v>
      </c>
      <c r="E6072" t="s">
        <v>2235</v>
      </c>
      <c r="F6072" t="s">
        <v>8829</v>
      </c>
      <c r="G6072" s="11"/>
      <c r="H6072" s="11"/>
    </row>
    <row r="6073" spans="1:8" x14ac:dyDescent="0.2">
      <c r="A6073" t="str">
        <f t="shared" si="96"/>
        <v>RKB01NeoNatal Unit</v>
      </c>
      <c r="B6073" t="s">
        <v>225</v>
      </c>
      <c r="C6073" t="s">
        <v>13434</v>
      </c>
      <c r="D6073" t="s">
        <v>2234</v>
      </c>
      <c r="E6073" t="s">
        <v>2235</v>
      </c>
      <c r="F6073" t="s">
        <v>13443</v>
      </c>
      <c r="G6073" s="11"/>
      <c r="H6073" s="11"/>
    </row>
    <row r="6074" spans="1:8" x14ac:dyDescent="0.2">
      <c r="A6074" t="str">
        <f t="shared" si="96"/>
        <v>RKB01Paediatric HDU</v>
      </c>
      <c r="B6074" t="s">
        <v>225</v>
      </c>
      <c r="C6074" t="s">
        <v>13434</v>
      </c>
      <c r="D6074" t="s">
        <v>2234</v>
      </c>
      <c r="E6074" t="s">
        <v>2235</v>
      </c>
      <c r="F6074" t="s">
        <v>13444</v>
      </c>
      <c r="G6074" s="11"/>
      <c r="H6074" s="11"/>
    </row>
    <row r="6075" spans="1:8" x14ac:dyDescent="0.2">
      <c r="A6075" t="str">
        <f t="shared" si="96"/>
        <v>RKB01Trauma Ward</v>
      </c>
      <c r="B6075" t="s">
        <v>225</v>
      </c>
      <c r="C6075" t="s">
        <v>13434</v>
      </c>
      <c r="D6075" t="s">
        <v>2234</v>
      </c>
      <c r="E6075" t="s">
        <v>2235</v>
      </c>
      <c r="F6075" t="s">
        <v>13445</v>
      </c>
      <c r="G6075" s="11"/>
      <c r="H6075" s="11"/>
    </row>
    <row r="6076" spans="1:8" x14ac:dyDescent="0.2">
      <c r="A6076" t="str">
        <f t="shared" si="96"/>
        <v>RKB01Ward 1</v>
      </c>
      <c r="B6076" t="s">
        <v>225</v>
      </c>
      <c r="C6076" t="s">
        <v>13434</v>
      </c>
      <c r="D6076" t="s">
        <v>2234</v>
      </c>
      <c r="E6076" t="s">
        <v>2235</v>
      </c>
      <c r="F6076" t="s">
        <v>8743</v>
      </c>
      <c r="G6076" s="11"/>
      <c r="H6076" s="11"/>
    </row>
    <row r="6077" spans="1:8" x14ac:dyDescent="0.2">
      <c r="A6077" t="str">
        <f t="shared" si="96"/>
        <v>RKB01Ward 10</v>
      </c>
      <c r="B6077" t="s">
        <v>225</v>
      </c>
      <c r="C6077" t="s">
        <v>13434</v>
      </c>
      <c r="D6077" t="s">
        <v>2234</v>
      </c>
      <c r="E6077" t="s">
        <v>2235</v>
      </c>
      <c r="F6077" t="s">
        <v>8361</v>
      </c>
      <c r="G6077" s="11"/>
      <c r="H6077" s="11"/>
    </row>
    <row r="6078" spans="1:8" x14ac:dyDescent="0.2">
      <c r="A6078" t="str">
        <f t="shared" si="96"/>
        <v>RKB01Ward 11</v>
      </c>
      <c r="B6078" t="s">
        <v>225</v>
      </c>
      <c r="C6078" t="s">
        <v>13434</v>
      </c>
      <c r="D6078" t="s">
        <v>2234</v>
      </c>
      <c r="E6078" t="s">
        <v>2235</v>
      </c>
      <c r="F6078" t="s">
        <v>8744</v>
      </c>
      <c r="G6078" s="11"/>
      <c r="H6078" s="11"/>
    </row>
    <row r="6079" spans="1:8" x14ac:dyDescent="0.2">
      <c r="A6079" t="str">
        <f t="shared" si="96"/>
        <v>RKB01Ward 12 - Obs</v>
      </c>
      <c r="B6079" t="s">
        <v>225</v>
      </c>
      <c r="C6079" t="s">
        <v>13434</v>
      </c>
      <c r="D6079" t="s">
        <v>2234</v>
      </c>
      <c r="E6079" t="s">
        <v>2235</v>
      </c>
      <c r="F6079" t="s">
        <v>13446</v>
      </c>
      <c r="G6079" s="11"/>
      <c r="H6079" s="11"/>
    </row>
    <row r="6080" spans="1:8" x14ac:dyDescent="0.2">
      <c r="A6080" t="str">
        <f t="shared" si="96"/>
        <v>RKB01Ward 14</v>
      </c>
      <c r="B6080" t="s">
        <v>225</v>
      </c>
      <c r="C6080" t="s">
        <v>13434</v>
      </c>
      <c r="D6080" t="s">
        <v>2234</v>
      </c>
      <c r="E6080" t="s">
        <v>2235</v>
      </c>
      <c r="F6080" t="s">
        <v>8363</v>
      </c>
      <c r="G6080" s="11"/>
      <c r="H6080" s="11"/>
    </row>
    <row r="6081" spans="1:8" x14ac:dyDescent="0.2">
      <c r="A6081" t="str">
        <f t="shared" si="96"/>
        <v>RKB01Ward 15</v>
      </c>
      <c r="B6081" t="s">
        <v>225</v>
      </c>
      <c r="C6081" t="s">
        <v>13434</v>
      </c>
      <c r="D6081" t="s">
        <v>2234</v>
      </c>
      <c r="E6081" t="s">
        <v>2235</v>
      </c>
      <c r="F6081" t="s">
        <v>8364</v>
      </c>
      <c r="G6081" s="11"/>
      <c r="H6081" s="11"/>
    </row>
    <row r="6082" spans="1:8" x14ac:dyDescent="0.2">
      <c r="A6082" t="str">
        <f t="shared" si="96"/>
        <v>RKB01Ward 16</v>
      </c>
      <c r="B6082" t="s">
        <v>225</v>
      </c>
      <c r="C6082" t="s">
        <v>13434</v>
      </c>
      <c r="D6082" t="s">
        <v>2234</v>
      </c>
      <c r="E6082" t="s">
        <v>2235</v>
      </c>
      <c r="F6082" t="s">
        <v>8365</v>
      </c>
      <c r="G6082" s="11"/>
      <c r="H6082" s="11"/>
    </row>
    <row r="6083" spans="1:8" x14ac:dyDescent="0.2">
      <c r="A6083" t="str">
        <f t="shared" si="96"/>
        <v>RKB01Ward 20</v>
      </c>
      <c r="B6083" t="s">
        <v>225</v>
      </c>
      <c r="C6083" t="s">
        <v>13434</v>
      </c>
      <c r="D6083" t="s">
        <v>2234</v>
      </c>
      <c r="E6083" t="s">
        <v>2235</v>
      </c>
      <c r="F6083" t="s">
        <v>8837</v>
      </c>
      <c r="G6083" s="11"/>
      <c r="H6083" s="11"/>
    </row>
    <row r="6084" spans="1:8" x14ac:dyDescent="0.2">
      <c r="A6084" t="str">
        <f t="shared" si="96"/>
        <v>RKB01Ward 21 Gastro</v>
      </c>
      <c r="B6084" t="s">
        <v>225</v>
      </c>
      <c r="C6084" t="s">
        <v>13434</v>
      </c>
      <c r="D6084" t="s">
        <v>2234</v>
      </c>
      <c r="E6084" t="s">
        <v>2235</v>
      </c>
      <c r="F6084" t="s">
        <v>13447</v>
      </c>
      <c r="G6084" s="11"/>
      <c r="H6084" s="11"/>
    </row>
    <row r="6085" spans="1:8" x14ac:dyDescent="0.2">
      <c r="A6085" t="str">
        <f t="shared" si="96"/>
        <v>RKB01Ward 21a Med</v>
      </c>
      <c r="B6085" t="s">
        <v>225</v>
      </c>
      <c r="C6085" t="s">
        <v>13434</v>
      </c>
      <c r="D6085" t="s">
        <v>2234</v>
      </c>
      <c r="E6085" t="s">
        <v>2235</v>
      </c>
      <c r="F6085" t="s">
        <v>13448</v>
      </c>
      <c r="G6085" s="11"/>
      <c r="H6085" s="11"/>
    </row>
    <row r="6086" spans="1:8" x14ac:dyDescent="0.2">
      <c r="A6086" t="str">
        <f t="shared" si="96"/>
        <v>RKB01Ward 22 ECU</v>
      </c>
      <c r="B6086" t="s">
        <v>225</v>
      </c>
      <c r="C6086" t="s">
        <v>13434</v>
      </c>
      <c r="D6086" t="s">
        <v>2234</v>
      </c>
      <c r="E6086" t="s">
        <v>2235</v>
      </c>
      <c r="F6086" t="s">
        <v>13449</v>
      </c>
      <c r="G6086" s="11"/>
      <c r="H6086" s="11"/>
    </row>
    <row r="6087" spans="1:8" x14ac:dyDescent="0.2">
      <c r="A6087" t="str">
        <f t="shared" si="96"/>
        <v>RKB01Ward 22 SAU</v>
      </c>
      <c r="B6087" t="s">
        <v>225</v>
      </c>
      <c r="C6087" t="s">
        <v>13434</v>
      </c>
      <c r="D6087" t="s">
        <v>2234</v>
      </c>
      <c r="E6087" t="s">
        <v>2235</v>
      </c>
      <c r="F6087" t="s">
        <v>13450</v>
      </c>
      <c r="G6087" s="11"/>
      <c r="H6087" s="11"/>
    </row>
    <row r="6088" spans="1:8" x14ac:dyDescent="0.2">
      <c r="A6088" t="str">
        <f t="shared" si="96"/>
        <v>RKB01Ward 22a Vas</v>
      </c>
      <c r="B6088" t="s">
        <v>225</v>
      </c>
      <c r="C6088" t="s">
        <v>13434</v>
      </c>
      <c r="D6088" t="s">
        <v>2234</v>
      </c>
      <c r="E6088" t="s">
        <v>2235</v>
      </c>
      <c r="F6088" t="s">
        <v>13451</v>
      </c>
      <c r="G6088" s="11"/>
      <c r="H6088" s="11"/>
    </row>
    <row r="6089" spans="1:8" x14ac:dyDescent="0.2">
      <c r="A6089" t="str">
        <f t="shared" si="96"/>
        <v>RKB01Ward 23</v>
      </c>
      <c r="B6089" t="s">
        <v>225</v>
      </c>
      <c r="C6089" t="s">
        <v>13434</v>
      </c>
      <c r="D6089" t="s">
        <v>2234</v>
      </c>
      <c r="E6089" t="s">
        <v>2235</v>
      </c>
      <c r="F6089" t="s">
        <v>8778</v>
      </c>
      <c r="G6089" s="11"/>
      <c r="H6089" s="11"/>
    </row>
    <row r="6090" spans="1:8" x14ac:dyDescent="0.2">
      <c r="A6090" t="str">
        <f t="shared" si="96"/>
        <v>RKB01Ward 24</v>
      </c>
      <c r="B6090" t="s">
        <v>225</v>
      </c>
      <c r="C6090" t="s">
        <v>13434</v>
      </c>
      <c r="D6090" t="s">
        <v>2234</v>
      </c>
      <c r="E6090" t="s">
        <v>2235</v>
      </c>
      <c r="F6090" t="s">
        <v>8512</v>
      </c>
      <c r="G6090" s="11"/>
      <c r="H6090" s="11"/>
    </row>
    <row r="6091" spans="1:8" x14ac:dyDescent="0.2">
      <c r="A6091" t="str">
        <f t="shared" si="96"/>
        <v>RKB01Ward 25</v>
      </c>
      <c r="B6091" t="s">
        <v>225</v>
      </c>
      <c r="C6091" t="s">
        <v>13434</v>
      </c>
      <c r="D6091" t="s">
        <v>2234</v>
      </c>
      <c r="E6091" t="s">
        <v>2235</v>
      </c>
      <c r="F6091" t="s">
        <v>8779</v>
      </c>
      <c r="G6091" s="11"/>
      <c r="H6091" s="11"/>
    </row>
    <row r="6092" spans="1:8" x14ac:dyDescent="0.2">
      <c r="A6092" t="str">
        <f t="shared" si="96"/>
        <v>RKB01Ward 30</v>
      </c>
      <c r="B6092" t="s">
        <v>225</v>
      </c>
      <c r="C6092" t="s">
        <v>13434</v>
      </c>
      <c r="D6092" t="s">
        <v>2234</v>
      </c>
      <c r="E6092" t="s">
        <v>2235</v>
      </c>
      <c r="F6092" t="s">
        <v>10930</v>
      </c>
      <c r="G6092" s="11"/>
      <c r="H6092" s="11"/>
    </row>
    <row r="6093" spans="1:8" x14ac:dyDescent="0.2">
      <c r="A6093" t="str">
        <f t="shared" si="96"/>
        <v>RKB01Ward 31</v>
      </c>
      <c r="B6093" t="s">
        <v>225</v>
      </c>
      <c r="C6093" t="s">
        <v>13434</v>
      </c>
      <c r="D6093" t="s">
        <v>2234</v>
      </c>
      <c r="E6093" t="s">
        <v>2235</v>
      </c>
      <c r="F6093" t="s">
        <v>8843</v>
      </c>
      <c r="G6093" s="11"/>
      <c r="H6093" s="11"/>
    </row>
    <row r="6094" spans="1:8" x14ac:dyDescent="0.2">
      <c r="A6094" t="str">
        <f t="shared" si="96"/>
        <v>RKB01Ward 32</v>
      </c>
      <c r="B6094" t="s">
        <v>225</v>
      </c>
      <c r="C6094" t="s">
        <v>13434</v>
      </c>
      <c r="D6094" t="s">
        <v>2234</v>
      </c>
      <c r="E6094" t="s">
        <v>2235</v>
      </c>
      <c r="F6094" t="s">
        <v>8516</v>
      </c>
      <c r="G6094" s="11"/>
      <c r="H6094" s="11"/>
    </row>
    <row r="6095" spans="1:8" x14ac:dyDescent="0.2">
      <c r="A6095" t="str">
        <f t="shared" si="96"/>
        <v>RKB01Ward 33</v>
      </c>
      <c r="B6095" t="s">
        <v>225</v>
      </c>
      <c r="C6095" t="s">
        <v>13434</v>
      </c>
      <c r="D6095" t="s">
        <v>2234</v>
      </c>
      <c r="E6095" t="s">
        <v>2235</v>
      </c>
      <c r="F6095" t="s">
        <v>8517</v>
      </c>
      <c r="G6095" s="11"/>
      <c r="H6095" s="11"/>
    </row>
    <row r="6096" spans="1:8" x14ac:dyDescent="0.2">
      <c r="A6096" t="str">
        <f t="shared" si="96"/>
        <v>RKB01Ward 33 Short Stay</v>
      </c>
      <c r="B6096" t="s">
        <v>225</v>
      </c>
      <c r="C6096" t="s">
        <v>13434</v>
      </c>
      <c r="D6096" t="s">
        <v>2234</v>
      </c>
      <c r="E6096" t="s">
        <v>2235</v>
      </c>
      <c r="F6096" t="s">
        <v>13452</v>
      </c>
      <c r="G6096" s="11"/>
      <c r="H6096" s="11"/>
    </row>
    <row r="6097" spans="1:8" x14ac:dyDescent="0.2">
      <c r="A6097" t="str">
        <f t="shared" si="96"/>
        <v>RKB01Ward 33 Surgery</v>
      </c>
      <c r="B6097" t="s">
        <v>225</v>
      </c>
      <c r="C6097" t="s">
        <v>13434</v>
      </c>
      <c r="D6097" t="s">
        <v>2234</v>
      </c>
      <c r="E6097" t="s">
        <v>2235</v>
      </c>
      <c r="F6097" t="s">
        <v>13453</v>
      </c>
      <c r="G6097" s="11"/>
      <c r="H6097" s="11"/>
    </row>
    <row r="6098" spans="1:8" x14ac:dyDescent="0.2">
      <c r="A6098" t="str">
        <f t="shared" si="96"/>
        <v>RKB01Ward 34</v>
      </c>
      <c r="B6098" t="s">
        <v>225</v>
      </c>
      <c r="C6098" t="s">
        <v>13434</v>
      </c>
      <c r="D6098" t="s">
        <v>2234</v>
      </c>
      <c r="E6098" t="s">
        <v>2235</v>
      </c>
      <c r="F6098" t="s">
        <v>8518</v>
      </c>
      <c r="G6098" s="11"/>
      <c r="H6098" s="11"/>
    </row>
    <row r="6099" spans="1:8" x14ac:dyDescent="0.2">
      <c r="A6099" t="str">
        <f t="shared" si="96"/>
        <v>RKB01Ward 35</v>
      </c>
      <c r="B6099" t="s">
        <v>225</v>
      </c>
      <c r="C6099" t="s">
        <v>13434</v>
      </c>
      <c r="D6099" t="s">
        <v>2234</v>
      </c>
      <c r="E6099" t="s">
        <v>2235</v>
      </c>
      <c r="F6099" t="s">
        <v>8781</v>
      </c>
      <c r="G6099" s="11"/>
      <c r="H6099" s="11"/>
    </row>
    <row r="6100" spans="1:8" x14ac:dyDescent="0.2">
      <c r="A6100" t="str">
        <f t="shared" si="96"/>
        <v>RKB01Ward 40</v>
      </c>
      <c r="B6100" t="s">
        <v>225</v>
      </c>
      <c r="C6100" t="s">
        <v>13434</v>
      </c>
      <c r="D6100" t="s">
        <v>2234</v>
      </c>
      <c r="E6100" t="s">
        <v>2235</v>
      </c>
      <c r="F6100" t="s">
        <v>13454</v>
      </c>
      <c r="G6100" s="11"/>
      <c r="H6100" s="11"/>
    </row>
    <row r="6101" spans="1:8" x14ac:dyDescent="0.2">
      <c r="A6101" t="str">
        <f t="shared" si="96"/>
        <v>RKB01Ward 41</v>
      </c>
      <c r="B6101" t="s">
        <v>225</v>
      </c>
      <c r="C6101" t="s">
        <v>13434</v>
      </c>
      <c r="D6101" t="s">
        <v>2234</v>
      </c>
      <c r="E6101" t="s">
        <v>2235</v>
      </c>
      <c r="F6101" t="s">
        <v>9223</v>
      </c>
      <c r="G6101" s="11"/>
      <c r="H6101" s="11"/>
    </row>
    <row r="6102" spans="1:8" x14ac:dyDescent="0.2">
      <c r="A6102" t="str">
        <f t="shared" si="96"/>
        <v>RKB01Ward 42</v>
      </c>
      <c r="B6102" t="s">
        <v>225</v>
      </c>
      <c r="C6102" t="s">
        <v>13434</v>
      </c>
      <c r="D6102" t="s">
        <v>2234</v>
      </c>
      <c r="E6102" t="s">
        <v>2235</v>
      </c>
      <c r="F6102" t="s">
        <v>12369</v>
      </c>
      <c r="G6102" s="11"/>
      <c r="H6102" s="11"/>
    </row>
    <row r="6103" spans="1:8" x14ac:dyDescent="0.2">
      <c r="A6103" t="str">
        <f t="shared" si="96"/>
        <v>RKB01Ward 43</v>
      </c>
      <c r="B6103" t="s">
        <v>225</v>
      </c>
      <c r="C6103" t="s">
        <v>13434</v>
      </c>
      <c r="D6103" t="s">
        <v>2234</v>
      </c>
      <c r="E6103" t="s">
        <v>2235</v>
      </c>
      <c r="F6103" t="s">
        <v>12370</v>
      </c>
      <c r="G6103" s="11"/>
      <c r="H6103" s="11"/>
    </row>
    <row r="6104" spans="1:8" x14ac:dyDescent="0.2">
      <c r="A6104" t="str">
        <f t="shared" si="96"/>
        <v>RKB01Ward 50 Renal</v>
      </c>
      <c r="B6104" t="s">
        <v>225</v>
      </c>
      <c r="C6104" t="s">
        <v>13434</v>
      </c>
      <c r="D6104" t="s">
        <v>2234</v>
      </c>
      <c r="E6104" t="s">
        <v>2235</v>
      </c>
      <c r="F6104" t="s">
        <v>13455</v>
      </c>
      <c r="G6104" s="11"/>
      <c r="H6104" s="11"/>
    </row>
    <row r="6105" spans="1:8" x14ac:dyDescent="0.2">
      <c r="A6105" t="str">
        <f t="shared" si="96"/>
        <v>RKB01Ward 52</v>
      </c>
      <c r="B6105" t="s">
        <v>225</v>
      </c>
      <c r="C6105" t="s">
        <v>13434</v>
      </c>
      <c r="D6105" t="s">
        <v>2234</v>
      </c>
      <c r="E6105" t="s">
        <v>2235</v>
      </c>
      <c r="F6105" t="s">
        <v>9232</v>
      </c>
      <c r="G6105" s="11"/>
      <c r="H6105" s="11"/>
    </row>
    <row r="6106" spans="1:8" x14ac:dyDescent="0.2">
      <c r="A6106" t="str">
        <f t="shared" si="96"/>
        <v>RKB01Ward 53</v>
      </c>
      <c r="B6106" t="s">
        <v>225</v>
      </c>
      <c r="C6106" t="s">
        <v>13434</v>
      </c>
      <c r="D6106" t="s">
        <v>2234</v>
      </c>
      <c r="E6106" t="s">
        <v>2235</v>
      </c>
      <c r="F6106" t="s">
        <v>9233</v>
      </c>
      <c r="G6106" s="11"/>
      <c r="H6106" s="11"/>
    </row>
    <row r="6107" spans="1:8" x14ac:dyDescent="0.2">
      <c r="A6107" t="str">
        <f t="shared" si="96"/>
        <v>RTG02Acute Assessment Centre</v>
      </c>
      <c r="B6107" t="s">
        <v>226</v>
      </c>
      <c r="C6107" t="s">
        <v>13456</v>
      </c>
      <c r="D6107" t="s">
        <v>4017</v>
      </c>
      <c r="E6107" t="s">
        <v>4018</v>
      </c>
      <c r="F6107" t="s">
        <v>13457</v>
      </c>
      <c r="G6107" s="11"/>
      <c r="H6107" s="11"/>
    </row>
    <row r="6108" spans="1:8" x14ac:dyDescent="0.2">
      <c r="A6108" t="str">
        <f t="shared" si="96"/>
        <v>RTG02Childrens Wards</v>
      </c>
      <c r="B6108" t="s">
        <v>226</v>
      </c>
      <c r="C6108" t="s">
        <v>13456</v>
      </c>
      <c r="D6108" t="s">
        <v>4017</v>
      </c>
      <c r="E6108" t="s">
        <v>4018</v>
      </c>
      <c r="F6108" t="s">
        <v>13458</v>
      </c>
      <c r="G6108" s="11"/>
      <c r="H6108" s="11"/>
    </row>
    <row r="6109" spans="1:8" x14ac:dyDescent="0.2">
      <c r="A6109" t="str">
        <f t="shared" si="96"/>
        <v>RTG02Coronary Care Unit</v>
      </c>
      <c r="B6109" t="s">
        <v>226</v>
      </c>
      <c r="C6109" t="s">
        <v>13456</v>
      </c>
      <c r="D6109" t="s">
        <v>4017</v>
      </c>
      <c r="E6109" t="s">
        <v>4018</v>
      </c>
      <c r="F6109" t="s">
        <v>8643</v>
      </c>
      <c r="G6109" s="11"/>
      <c r="H6109" s="11"/>
    </row>
    <row r="6110" spans="1:8" x14ac:dyDescent="0.2">
      <c r="A6110" t="str">
        <f t="shared" si="96"/>
        <v>RTG02Intensive Care Unit</v>
      </c>
      <c r="B6110" t="s">
        <v>226</v>
      </c>
      <c r="C6110" t="s">
        <v>13456</v>
      </c>
      <c r="D6110" t="s">
        <v>4017</v>
      </c>
      <c r="E6110" t="s">
        <v>4018</v>
      </c>
      <c r="F6110" t="s">
        <v>8797</v>
      </c>
      <c r="G6110" s="11"/>
      <c r="H6110" s="11"/>
    </row>
    <row r="6111" spans="1:8" x14ac:dyDescent="0.2">
      <c r="A6111" t="str">
        <f t="shared" si="96"/>
        <v>RTG02Maternity QHB</v>
      </c>
      <c r="B6111" t="s">
        <v>226</v>
      </c>
      <c r="C6111" t="s">
        <v>13456</v>
      </c>
      <c r="D6111" t="s">
        <v>4017</v>
      </c>
      <c r="E6111" t="s">
        <v>4018</v>
      </c>
      <c r="F6111" t="s">
        <v>13459</v>
      </c>
      <c r="G6111" s="11"/>
      <c r="H6111" s="11"/>
    </row>
    <row r="6112" spans="1:8" x14ac:dyDescent="0.2">
      <c r="A6112" t="str">
        <f t="shared" si="96"/>
        <v>RTG02Neonatal Unit</v>
      </c>
      <c r="B6112" t="s">
        <v>226</v>
      </c>
      <c r="C6112" t="s">
        <v>13456</v>
      </c>
      <c r="D6112" t="s">
        <v>4017</v>
      </c>
      <c r="E6112" t="s">
        <v>4018</v>
      </c>
      <c r="F6112" t="s">
        <v>8353</v>
      </c>
      <c r="G6112" s="11"/>
      <c r="H6112" s="11"/>
    </row>
    <row r="6113" spans="1:8" x14ac:dyDescent="0.2">
      <c r="A6113" t="str">
        <f t="shared" si="96"/>
        <v>RTG02Ward 14</v>
      </c>
      <c r="B6113" t="s">
        <v>226</v>
      </c>
      <c r="C6113" t="s">
        <v>13456</v>
      </c>
      <c r="D6113" t="s">
        <v>4017</v>
      </c>
      <c r="E6113" t="s">
        <v>4018</v>
      </c>
      <c r="F6113" t="s">
        <v>8363</v>
      </c>
      <c r="G6113" s="11"/>
      <c r="H6113" s="11"/>
    </row>
    <row r="6114" spans="1:8" x14ac:dyDescent="0.2">
      <c r="A6114" t="str">
        <f t="shared" si="96"/>
        <v>RTG02Ward 15</v>
      </c>
      <c r="B6114" t="s">
        <v>226</v>
      </c>
      <c r="C6114" t="s">
        <v>13456</v>
      </c>
      <c r="D6114" t="s">
        <v>4017</v>
      </c>
      <c r="E6114" t="s">
        <v>4018</v>
      </c>
      <c r="F6114" t="s">
        <v>8364</v>
      </c>
      <c r="G6114" s="11"/>
      <c r="H6114" s="11"/>
    </row>
    <row r="6115" spans="1:8" x14ac:dyDescent="0.2">
      <c r="A6115" t="str">
        <f t="shared" si="96"/>
        <v>RTG02Ward 16</v>
      </c>
      <c r="B6115" t="s">
        <v>226</v>
      </c>
      <c r="C6115" t="s">
        <v>13456</v>
      </c>
      <c r="D6115" t="s">
        <v>4017</v>
      </c>
      <c r="E6115" t="s">
        <v>4018</v>
      </c>
      <c r="F6115" t="s">
        <v>8365</v>
      </c>
      <c r="G6115" s="11"/>
      <c r="H6115" s="11"/>
    </row>
    <row r="6116" spans="1:8" x14ac:dyDescent="0.2">
      <c r="A6116" t="str">
        <f t="shared" si="96"/>
        <v>RTG02Ward 19</v>
      </c>
      <c r="B6116" t="s">
        <v>226</v>
      </c>
      <c r="C6116" t="s">
        <v>13456</v>
      </c>
      <c r="D6116" t="s">
        <v>4017</v>
      </c>
      <c r="E6116" t="s">
        <v>4018</v>
      </c>
      <c r="F6116" t="s">
        <v>8368</v>
      </c>
      <c r="G6116" s="11"/>
      <c r="H6116" s="11"/>
    </row>
    <row r="6117" spans="1:8" x14ac:dyDescent="0.2">
      <c r="A6117" t="str">
        <f t="shared" si="96"/>
        <v>RTG02Ward 20</v>
      </c>
      <c r="B6117" t="s">
        <v>226</v>
      </c>
      <c r="C6117" t="s">
        <v>13456</v>
      </c>
      <c r="D6117" t="s">
        <v>4017</v>
      </c>
      <c r="E6117" t="s">
        <v>4018</v>
      </c>
      <c r="F6117" t="s">
        <v>8837</v>
      </c>
      <c r="G6117" s="11"/>
      <c r="H6117" s="11"/>
    </row>
    <row r="6118" spans="1:8" x14ac:dyDescent="0.2">
      <c r="A6118" t="str">
        <f t="shared" si="96"/>
        <v>RTG02Ward 3 - Short Stay</v>
      </c>
      <c r="B6118" t="s">
        <v>226</v>
      </c>
      <c r="C6118" t="s">
        <v>13456</v>
      </c>
      <c r="D6118" t="s">
        <v>4017</v>
      </c>
      <c r="E6118" t="s">
        <v>4018</v>
      </c>
      <c r="F6118" t="s">
        <v>13460</v>
      </c>
      <c r="G6118" s="11"/>
      <c r="H6118" s="11"/>
    </row>
    <row r="6119" spans="1:8" x14ac:dyDescent="0.2">
      <c r="A6119" t="str">
        <f t="shared" si="96"/>
        <v>RTG02Ward 30</v>
      </c>
      <c r="B6119" t="s">
        <v>226</v>
      </c>
      <c r="C6119" t="s">
        <v>13456</v>
      </c>
      <c r="D6119" t="s">
        <v>4017</v>
      </c>
      <c r="E6119" t="s">
        <v>4018</v>
      </c>
      <c r="F6119" t="s">
        <v>10930</v>
      </c>
      <c r="G6119" s="11"/>
      <c r="H6119" s="11"/>
    </row>
    <row r="6120" spans="1:8" x14ac:dyDescent="0.2">
      <c r="A6120" t="str">
        <f t="shared" si="96"/>
        <v>RTG02Ward 4</v>
      </c>
      <c r="B6120" t="s">
        <v>226</v>
      </c>
      <c r="C6120" t="s">
        <v>13456</v>
      </c>
      <c r="D6120" t="s">
        <v>4017</v>
      </c>
      <c r="E6120" t="s">
        <v>4018</v>
      </c>
      <c r="F6120" t="s">
        <v>8754</v>
      </c>
      <c r="G6120" s="11"/>
      <c r="H6120" s="11"/>
    </row>
    <row r="6121" spans="1:8" x14ac:dyDescent="0.2">
      <c r="A6121" t="str">
        <f t="shared" si="96"/>
        <v>RTG02Ward 5</v>
      </c>
      <c r="B6121" t="s">
        <v>226</v>
      </c>
      <c r="C6121" t="s">
        <v>13456</v>
      </c>
      <c r="D6121" t="s">
        <v>4017</v>
      </c>
      <c r="E6121" t="s">
        <v>4018</v>
      </c>
      <c r="F6121" t="s">
        <v>8747</v>
      </c>
      <c r="G6121" s="11"/>
      <c r="H6121" s="11"/>
    </row>
    <row r="6122" spans="1:8" x14ac:dyDescent="0.2">
      <c r="A6122" t="str">
        <f t="shared" si="96"/>
        <v>RTG02Ward 6</v>
      </c>
      <c r="B6122" t="s">
        <v>226</v>
      </c>
      <c r="C6122" t="s">
        <v>13456</v>
      </c>
      <c r="D6122" t="s">
        <v>4017</v>
      </c>
      <c r="E6122" t="s">
        <v>4018</v>
      </c>
      <c r="F6122" t="s">
        <v>8784</v>
      </c>
      <c r="G6122" s="11"/>
      <c r="H6122" s="11"/>
    </row>
    <row r="6123" spans="1:8" x14ac:dyDescent="0.2">
      <c r="A6123" t="str">
        <f t="shared" si="96"/>
        <v>RTG02Ward 7</v>
      </c>
      <c r="B6123" t="s">
        <v>226</v>
      </c>
      <c r="C6123" t="s">
        <v>13456</v>
      </c>
      <c r="D6123" t="s">
        <v>4017</v>
      </c>
      <c r="E6123" t="s">
        <v>4018</v>
      </c>
      <c r="F6123" t="s">
        <v>8785</v>
      </c>
      <c r="G6123" s="11"/>
      <c r="H6123" s="11"/>
    </row>
    <row r="6124" spans="1:8" x14ac:dyDescent="0.2">
      <c r="A6124" t="str">
        <f t="shared" si="96"/>
        <v>RTG02Ward 8</v>
      </c>
      <c r="B6124" t="s">
        <v>226</v>
      </c>
      <c r="C6124" t="s">
        <v>13456</v>
      </c>
      <c r="D6124" t="s">
        <v>4017</v>
      </c>
      <c r="E6124" t="s">
        <v>4018</v>
      </c>
      <c r="F6124" t="s">
        <v>8748</v>
      </c>
      <c r="G6124" s="11"/>
      <c r="H6124" s="11"/>
    </row>
    <row r="6125" spans="1:8" x14ac:dyDescent="0.2">
      <c r="A6125" t="str">
        <f t="shared" si="96"/>
        <v>RTG02Ward 801</v>
      </c>
      <c r="B6125" t="s">
        <v>226</v>
      </c>
      <c r="C6125" t="s">
        <v>13456</v>
      </c>
      <c r="D6125" t="s">
        <v>4017</v>
      </c>
      <c r="E6125" t="s">
        <v>4018</v>
      </c>
      <c r="F6125" t="s">
        <v>14622</v>
      </c>
      <c r="G6125" s="11"/>
      <c r="H6125" s="11"/>
    </row>
    <row r="6126" spans="1:8" x14ac:dyDescent="0.2">
      <c r="A6126" t="str">
        <f t="shared" si="96"/>
        <v>RTG02Ward 9 QHB</v>
      </c>
      <c r="B6126" t="s">
        <v>226</v>
      </c>
      <c r="C6126" t="s">
        <v>13456</v>
      </c>
      <c r="D6126" t="s">
        <v>4017</v>
      </c>
      <c r="E6126" t="s">
        <v>4018</v>
      </c>
      <c r="F6126" t="s">
        <v>14623</v>
      </c>
      <c r="G6126" s="11"/>
      <c r="H6126" s="11"/>
    </row>
    <row r="6127" spans="1:8" x14ac:dyDescent="0.2">
      <c r="A6127" t="str">
        <f t="shared" si="96"/>
        <v>RTGFA3</v>
      </c>
      <c r="B6127" t="s">
        <v>226</v>
      </c>
      <c r="C6127" t="s">
        <v>13456</v>
      </c>
      <c r="D6127" t="s">
        <v>4021</v>
      </c>
      <c r="E6127" t="s">
        <v>4022</v>
      </c>
      <c r="F6127" t="s">
        <v>13461</v>
      </c>
      <c r="G6127" s="11"/>
      <c r="H6127" s="11"/>
    </row>
    <row r="6128" spans="1:8" x14ac:dyDescent="0.2">
      <c r="A6128" t="str">
        <f t="shared" ref="A6128:A6191" si="97">CONCATENATE(D6128,F6128)</f>
        <v>RTGFA4</v>
      </c>
      <c r="B6128" t="s">
        <v>226</v>
      </c>
      <c r="C6128" t="s">
        <v>13456</v>
      </c>
      <c r="D6128" t="s">
        <v>4021</v>
      </c>
      <c r="E6128" t="s">
        <v>4022</v>
      </c>
      <c r="F6128" t="s">
        <v>13462</v>
      </c>
      <c r="G6128" s="11"/>
      <c r="H6128" s="11"/>
    </row>
    <row r="6129" spans="1:8" x14ac:dyDescent="0.2">
      <c r="A6129" t="str">
        <f t="shared" si="97"/>
        <v>RTGFA5</v>
      </c>
      <c r="B6129" t="s">
        <v>226</v>
      </c>
      <c r="C6129" t="s">
        <v>13456</v>
      </c>
      <c r="D6129" t="s">
        <v>4021</v>
      </c>
      <c r="E6129" t="s">
        <v>4022</v>
      </c>
      <c r="F6129" t="s">
        <v>8724</v>
      </c>
      <c r="G6129" s="11"/>
      <c r="H6129" s="11"/>
    </row>
    <row r="6130" spans="1:8" x14ac:dyDescent="0.2">
      <c r="A6130" t="str">
        <f t="shared" si="97"/>
        <v>RTGFA6</v>
      </c>
      <c r="B6130" t="s">
        <v>226</v>
      </c>
      <c r="C6130" t="s">
        <v>13456</v>
      </c>
      <c r="D6130" t="s">
        <v>4021</v>
      </c>
      <c r="E6130" t="s">
        <v>4022</v>
      </c>
      <c r="F6130" t="s">
        <v>8725</v>
      </c>
      <c r="G6130" s="11"/>
      <c r="H6130" s="11"/>
    </row>
    <row r="6131" spans="1:8" x14ac:dyDescent="0.2">
      <c r="A6131" t="str">
        <f t="shared" si="97"/>
        <v>RTGFG102</v>
      </c>
      <c r="B6131" t="s">
        <v>226</v>
      </c>
      <c r="C6131" t="s">
        <v>13456</v>
      </c>
      <c r="D6131" t="s">
        <v>4023</v>
      </c>
      <c r="E6131" t="s">
        <v>4024</v>
      </c>
      <c r="F6131" t="s">
        <v>13463</v>
      </c>
      <c r="G6131" s="11"/>
      <c r="H6131" s="11"/>
    </row>
    <row r="6132" spans="1:8" x14ac:dyDescent="0.2">
      <c r="A6132" t="str">
        <f t="shared" si="97"/>
        <v>RTGFG203</v>
      </c>
      <c r="B6132" t="s">
        <v>226</v>
      </c>
      <c r="C6132" t="s">
        <v>13456</v>
      </c>
      <c r="D6132" t="s">
        <v>4023</v>
      </c>
      <c r="E6132" t="s">
        <v>4024</v>
      </c>
      <c r="F6132" t="s">
        <v>13464</v>
      </c>
      <c r="G6132" s="11"/>
      <c r="H6132" s="11"/>
    </row>
    <row r="6133" spans="1:8" x14ac:dyDescent="0.2">
      <c r="A6133" t="str">
        <f t="shared" si="97"/>
        <v>RTGFG204</v>
      </c>
      <c r="B6133" t="s">
        <v>226</v>
      </c>
      <c r="C6133" t="s">
        <v>13456</v>
      </c>
      <c r="D6133" t="s">
        <v>4023</v>
      </c>
      <c r="E6133" t="s">
        <v>4024</v>
      </c>
      <c r="F6133" t="s">
        <v>13465</v>
      </c>
      <c r="G6133" s="11"/>
      <c r="H6133" s="11"/>
    </row>
    <row r="6134" spans="1:8" x14ac:dyDescent="0.2">
      <c r="A6134" t="str">
        <f t="shared" si="97"/>
        <v>RTGFG205</v>
      </c>
      <c r="B6134" t="s">
        <v>226</v>
      </c>
      <c r="C6134" t="s">
        <v>13456</v>
      </c>
      <c r="D6134" t="s">
        <v>4023</v>
      </c>
      <c r="E6134" t="s">
        <v>4024</v>
      </c>
      <c r="F6134" t="s">
        <v>13466</v>
      </c>
      <c r="G6134" s="11"/>
      <c r="H6134" s="11"/>
    </row>
    <row r="6135" spans="1:8" x14ac:dyDescent="0.2">
      <c r="A6135" t="str">
        <f t="shared" si="97"/>
        <v>RTGFG206</v>
      </c>
      <c r="B6135" t="s">
        <v>226</v>
      </c>
      <c r="C6135" t="s">
        <v>13456</v>
      </c>
      <c r="D6135" t="s">
        <v>4023</v>
      </c>
      <c r="E6135" t="s">
        <v>4024</v>
      </c>
      <c r="F6135" t="s">
        <v>13467</v>
      </c>
      <c r="G6135" s="11"/>
      <c r="H6135" s="11"/>
    </row>
    <row r="6136" spans="1:8" x14ac:dyDescent="0.2">
      <c r="A6136" t="str">
        <f t="shared" si="97"/>
        <v>RTGFG207</v>
      </c>
      <c r="B6136" t="s">
        <v>226</v>
      </c>
      <c r="C6136" t="s">
        <v>13456</v>
      </c>
      <c r="D6136" t="s">
        <v>4023</v>
      </c>
      <c r="E6136" t="s">
        <v>4024</v>
      </c>
      <c r="F6136" t="s">
        <v>13468</v>
      </c>
      <c r="G6136" s="11"/>
      <c r="H6136" s="11"/>
    </row>
    <row r="6137" spans="1:8" x14ac:dyDescent="0.2">
      <c r="A6137" t="str">
        <f t="shared" si="97"/>
        <v>RTGFG208</v>
      </c>
      <c r="B6137" t="s">
        <v>226</v>
      </c>
      <c r="C6137" t="s">
        <v>13456</v>
      </c>
      <c r="D6137" t="s">
        <v>4023</v>
      </c>
      <c r="E6137" t="s">
        <v>4024</v>
      </c>
      <c r="F6137" t="s">
        <v>13469</v>
      </c>
      <c r="G6137" s="11"/>
      <c r="H6137" s="11"/>
    </row>
    <row r="6138" spans="1:8" x14ac:dyDescent="0.2">
      <c r="A6138" t="str">
        <f t="shared" si="97"/>
        <v>RTGFG216</v>
      </c>
      <c r="B6138" t="s">
        <v>226</v>
      </c>
      <c r="C6138" t="s">
        <v>13456</v>
      </c>
      <c r="D6138" t="s">
        <v>4023</v>
      </c>
      <c r="E6138" t="s">
        <v>4024</v>
      </c>
      <c r="F6138" t="s">
        <v>13470</v>
      </c>
      <c r="G6138" s="11"/>
      <c r="H6138" s="11"/>
    </row>
    <row r="6139" spans="1:8" x14ac:dyDescent="0.2">
      <c r="A6139" t="str">
        <f t="shared" si="97"/>
        <v>RTGFG301</v>
      </c>
      <c r="B6139" t="s">
        <v>226</v>
      </c>
      <c r="C6139" t="s">
        <v>13456</v>
      </c>
      <c r="D6139" t="s">
        <v>4023</v>
      </c>
      <c r="E6139" t="s">
        <v>4024</v>
      </c>
      <c r="F6139" t="s">
        <v>13471</v>
      </c>
      <c r="G6139" s="11"/>
      <c r="H6139" s="11"/>
    </row>
    <row r="6140" spans="1:8" x14ac:dyDescent="0.2">
      <c r="A6140" t="str">
        <f t="shared" si="97"/>
        <v>RTGFG302</v>
      </c>
      <c r="B6140" t="s">
        <v>226</v>
      </c>
      <c r="C6140" t="s">
        <v>13456</v>
      </c>
      <c r="D6140" t="s">
        <v>4023</v>
      </c>
      <c r="E6140" t="s">
        <v>4024</v>
      </c>
      <c r="F6140" t="s">
        <v>13472</v>
      </c>
      <c r="G6140" s="11"/>
      <c r="H6140" s="11"/>
    </row>
    <row r="6141" spans="1:8" x14ac:dyDescent="0.2">
      <c r="A6141" t="str">
        <f t="shared" si="97"/>
        <v>RTGFG303</v>
      </c>
      <c r="B6141" t="s">
        <v>226</v>
      </c>
      <c r="C6141" t="s">
        <v>13456</v>
      </c>
      <c r="D6141" t="s">
        <v>4023</v>
      </c>
      <c r="E6141" t="s">
        <v>4024</v>
      </c>
      <c r="F6141" t="s">
        <v>13473</v>
      </c>
      <c r="G6141" s="11"/>
      <c r="H6141" s="11"/>
    </row>
    <row r="6142" spans="1:8" x14ac:dyDescent="0.2">
      <c r="A6142" t="str">
        <f t="shared" si="97"/>
        <v>RTGFG304</v>
      </c>
      <c r="B6142" t="s">
        <v>226</v>
      </c>
      <c r="C6142" t="s">
        <v>13456</v>
      </c>
      <c r="D6142" t="s">
        <v>4023</v>
      </c>
      <c r="E6142" t="s">
        <v>4024</v>
      </c>
      <c r="F6142" t="s">
        <v>13474</v>
      </c>
      <c r="G6142" s="11"/>
      <c r="H6142" s="11"/>
    </row>
    <row r="6143" spans="1:8" x14ac:dyDescent="0.2">
      <c r="A6143" t="str">
        <f t="shared" si="97"/>
        <v>RTGFG305</v>
      </c>
      <c r="B6143" t="s">
        <v>226</v>
      </c>
      <c r="C6143" t="s">
        <v>13456</v>
      </c>
      <c r="D6143" t="s">
        <v>4023</v>
      </c>
      <c r="E6143" t="s">
        <v>4024</v>
      </c>
      <c r="F6143" t="s">
        <v>13475</v>
      </c>
      <c r="G6143" s="11"/>
      <c r="H6143" s="11"/>
    </row>
    <row r="6144" spans="1:8" x14ac:dyDescent="0.2">
      <c r="A6144" t="str">
        <f t="shared" si="97"/>
        <v>RTGFG306</v>
      </c>
      <c r="B6144" t="s">
        <v>226</v>
      </c>
      <c r="C6144" t="s">
        <v>13456</v>
      </c>
      <c r="D6144" t="s">
        <v>4023</v>
      </c>
      <c r="E6144" t="s">
        <v>4024</v>
      </c>
      <c r="F6144" t="s">
        <v>13476</v>
      </c>
      <c r="G6144" s="11"/>
      <c r="H6144" s="11"/>
    </row>
    <row r="6145" spans="1:8" x14ac:dyDescent="0.2">
      <c r="A6145" t="str">
        <f t="shared" si="97"/>
        <v>RTGFG307</v>
      </c>
      <c r="B6145" t="s">
        <v>226</v>
      </c>
      <c r="C6145" t="s">
        <v>13456</v>
      </c>
      <c r="D6145" t="s">
        <v>4023</v>
      </c>
      <c r="E6145" t="s">
        <v>4024</v>
      </c>
      <c r="F6145" t="s">
        <v>13477</v>
      </c>
      <c r="G6145" s="11"/>
      <c r="H6145" s="11"/>
    </row>
    <row r="6146" spans="1:8" x14ac:dyDescent="0.2">
      <c r="A6146" t="str">
        <f t="shared" si="97"/>
        <v>RTGFG308</v>
      </c>
      <c r="B6146" t="s">
        <v>226</v>
      </c>
      <c r="C6146" t="s">
        <v>13456</v>
      </c>
      <c r="D6146" t="s">
        <v>4023</v>
      </c>
      <c r="E6146" t="s">
        <v>4024</v>
      </c>
      <c r="F6146" t="s">
        <v>13478</v>
      </c>
      <c r="G6146" s="11"/>
      <c r="H6146" s="11"/>
    </row>
    <row r="6147" spans="1:8" x14ac:dyDescent="0.2">
      <c r="A6147" t="str">
        <f t="shared" si="97"/>
        <v>RTGFG309</v>
      </c>
      <c r="B6147" t="s">
        <v>226</v>
      </c>
      <c r="C6147" t="s">
        <v>13456</v>
      </c>
      <c r="D6147" t="s">
        <v>4023</v>
      </c>
      <c r="E6147" t="s">
        <v>4024</v>
      </c>
      <c r="F6147" t="s">
        <v>13479</v>
      </c>
      <c r="G6147" s="11"/>
      <c r="H6147" s="11"/>
    </row>
    <row r="6148" spans="1:8" x14ac:dyDescent="0.2">
      <c r="A6148" t="str">
        <f t="shared" si="97"/>
        <v>RTGFG310</v>
      </c>
      <c r="B6148" t="s">
        <v>226</v>
      </c>
      <c r="C6148" t="s">
        <v>13456</v>
      </c>
      <c r="D6148" t="s">
        <v>4023</v>
      </c>
      <c r="E6148" t="s">
        <v>4024</v>
      </c>
      <c r="F6148" t="s">
        <v>13480</v>
      </c>
      <c r="G6148" s="11"/>
      <c r="H6148" s="11"/>
    </row>
    <row r="6149" spans="1:8" x14ac:dyDescent="0.2">
      <c r="A6149" t="str">
        <f t="shared" si="97"/>
        <v>RTGFG311</v>
      </c>
      <c r="B6149" t="s">
        <v>226</v>
      </c>
      <c r="C6149" t="s">
        <v>13456</v>
      </c>
      <c r="D6149" t="s">
        <v>4023</v>
      </c>
      <c r="E6149" t="s">
        <v>4024</v>
      </c>
      <c r="F6149" t="s">
        <v>13481</v>
      </c>
      <c r="G6149" s="11"/>
      <c r="H6149" s="11"/>
    </row>
    <row r="6150" spans="1:8" x14ac:dyDescent="0.2">
      <c r="A6150" t="str">
        <f t="shared" si="97"/>
        <v>RTGFG312</v>
      </c>
      <c r="B6150" t="s">
        <v>226</v>
      </c>
      <c r="C6150" t="s">
        <v>13456</v>
      </c>
      <c r="D6150" t="s">
        <v>4023</v>
      </c>
      <c r="E6150" t="s">
        <v>4024</v>
      </c>
      <c r="F6150" t="s">
        <v>13482</v>
      </c>
      <c r="G6150" s="11"/>
      <c r="H6150" s="11"/>
    </row>
    <row r="6151" spans="1:8" x14ac:dyDescent="0.2">
      <c r="A6151" t="str">
        <f t="shared" si="97"/>
        <v>RTGFG313</v>
      </c>
      <c r="B6151" t="s">
        <v>226</v>
      </c>
      <c r="C6151" t="s">
        <v>13456</v>
      </c>
      <c r="D6151" t="s">
        <v>4023</v>
      </c>
      <c r="E6151" t="s">
        <v>4024</v>
      </c>
      <c r="F6151" t="s">
        <v>13483</v>
      </c>
      <c r="G6151" s="11"/>
      <c r="H6151" s="11"/>
    </row>
    <row r="6152" spans="1:8" x14ac:dyDescent="0.2">
      <c r="A6152" t="str">
        <f t="shared" si="97"/>
        <v>RTGFG314</v>
      </c>
      <c r="B6152" t="s">
        <v>226</v>
      </c>
      <c r="C6152" t="s">
        <v>13456</v>
      </c>
      <c r="D6152" t="s">
        <v>4023</v>
      </c>
      <c r="E6152" t="s">
        <v>4024</v>
      </c>
      <c r="F6152" t="s">
        <v>13484</v>
      </c>
      <c r="G6152" s="11"/>
      <c r="H6152" s="11"/>
    </row>
    <row r="6153" spans="1:8" x14ac:dyDescent="0.2">
      <c r="A6153" t="str">
        <f t="shared" si="97"/>
        <v>RTGFG315</v>
      </c>
      <c r="B6153" t="s">
        <v>226</v>
      </c>
      <c r="C6153" t="s">
        <v>13456</v>
      </c>
      <c r="D6153" t="s">
        <v>4023</v>
      </c>
      <c r="E6153" t="s">
        <v>4024</v>
      </c>
      <c r="F6153" t="s">
        <v>13485</v>
      </c>
      <c r="G6153" s="11"/>
      <c r="H6153" s="11"/>
    </row>
    <row r="6154" spans="1:8" x14ac:dyDescent="0.2">
      <c r="A6154" t="str">
        <f t="shared" si="97"/>
        <v>RTGFG401</v>
      </c>
      <c r="B6154" t="s">
        <v>226</v>
      </c>
      <c r="C6154" t="s">
        <v>13456</v>
      </c>
      <c r="D6154" t="s">
        <v>4023</v>
      </c>
      <c r="E6154" t="s">
        <v>4024</v>
      </c>
      <c r="F6154" t="s">
        <v>13486</v>
      </c>
      <c r="G6154" s="11"/>
      <c r="H6154" s="11"/>
    </row>
    <row r="6155" spans="1:8" x14ac:dyDescent="0.2">
      <c r="A6155" t="str">
        <f t="shared" si="97"/>
        <v>RTGFG402</v>
      </c>
      <c r="B6155" t="s">
        <v>226</v>
      </c>
      <c r="C6155" t="s">
        <v>13456</v>
      </c>
      <c r="D6155" t="s">
        <v>4023</v>
      </c>
      <c r="E6155" t="s">
        <v>4024</v>
      </c>
      <c r="F6155" t="s">
        <v>13487</v>
      </c>
      <c r="G6155" s="11"/>
      <c r="H6155" s="11"/>
    </row>
    <row r="6156" spans="1:8" x14ac:dyDescent="0.2">
      <c r="A6156" t="str">
        <f t="shared" si="97"/>
        <v>RTGFG403</v>
      </c>
      <c r="B6156" t="s">
        <v>226</v>
      </c>
      <c r="C6156" t="s">
        <v>13456</v>
      </c>
      <c r="D6156" t="s">
        <v>4023</v>
      </c>
      <c r="E6156" t="s">
        <v>4024</v>
      </c>
      <c r="F6156" t="s">
        <v>13488</v>
      </c>
      <c r="G6156" s="11"/>
      <c r="H6156" s="11"/>
    </row>
    <row r="6157" spans="1:8" x14ac:dyDescent="0.2">
      <c r="A6157" t="str">
        <f t="shared" si="97"/>
        <v>RTGFG404</v>
      </c>
      <c r="B6157" t="s">
        <v>226</v>
      </c>
      <c r="C6157" t="s">
        <v>13456</v>
      </c>
      <c r="D6157" t="s">
        <v>4023</v>
      </c>
      <c r="E6157" t="s">
        <v>4024</v>
      </c>
      <c r="F6157" t="s">
        <v>13489</v>
      </c>
      <c r="G6157" s="11"/>
      <c r="H6157" s="11"/>
    </row>
    <row r="6158" spans="1:8" x14ac:dyDescent="0.2">
      <c r="A6158" t="str">
        <f t="shared" si="97"/>
        <v>RTGFG405</v>
      </c>
      <c r="B6158" t="s">
        <v>226</v>
      </c>
      <c r="C6158" t="s">
        <v>13456</v>
      </c>
      <c r="D6158" t="s">
        <v>4023</v>
      </c>
      <c r="E6158" t="s">
        <v>4024</v>
      </c>
      <c r="F6158" t="s">
        <v>13490</v>
      </c>
      <c r="G6158" s="11"/>
      <c r="H6158" s="11"/>
    </row>
    <row r="6159" spans="1:8" x14ac:dyDescent="0.2">
      <c r="A6159" t="str">
        <f t="shared" si="97"/>
        <v>RTGFG406</v>
      </c>
      <c r="B6159" t="s">
        <v>226</v>
      </c>
      <c r="C6159" t="s">
        <v>13456</v>
      </c>
      <c r="D6159" t="s">
        <v>4023</v>
      </c>
      <c r="E6159" t="s">
        <v>4024</v>
      </c>
      <c r="F6159" t="s">
        <v>13491</v>
      </c>
      <c r="G6159" s="11"/>
      <c r="H6159" s="11"/>
    </row>
    <row r="6160" spans="1:8" x14ac:dyDescent="0.2">
      <c r="A6160" t="str">
        <f t="shared" si="97"/>
        <v>RTGFG407</v>
      </c>
      <c r="B6160" t="s">
        <v>226</v>
      </c>
      <c r="C6160" t="s">
        <v>13456</v>
      </c>
      <c r="D6160" t="s">
        <v>4023</v>
      </c>
      <c r="E6160" t="s">
        <v>4024</v>
      </c>
      <c r="F6160" t="s">
        <v>13492</v>
      </c>
      <c r="G6160" s="11"/>
      <c r="H6160" s="11"/>
    </row>
    <row r="6161" spans="1:8" x14ac:dyDescent="0.2">
      <c r="A6161" t="str">
        <f t="shared" si="97"/>
        <v>RTGFG408</v>
      </c>
      <c r="B6161" t="s">
        <v>226</v>
      </c>
      <c r="C6161" t="s">
        <v>13456</v>
      </c>
      <c r="D6161" t="s">
        <v>4023</v>
      </c>
      <c r="E6161" t="s">
        <v>4024</v>
      </c>
      <c r="F6161" t="s">
        <v>13493</v>
      </c>
      <c r="G6161" s="11"/>
      <c r="H6161" s="11"/>
    </row>
    <row r="6162" spans="1:8" x14ac:dyDescent="0.2">
      <c r="A6162" t="str">
        <f t="shared" si="97"/>
        <v>RTGFG409</v>
      </c>
      <c r="B6162" t="s">
        <v>226</v>
      </c>
      <c r="C6162" t="s">
        <v>13456</v>
      </c>
      <c r="D6162" t="s">
        <v>4023</v>
      </c>
      <c r="E6162" t="s">
        <v>4024</v>
      </c>
      <c r="F6162" t="s">
        <v>13494</v>
      </c>
      <c r="G6162" s="11"/>
      <c r="H6162" s="11"/>
    </row>
    <row r="6163" spans="1:8" x14ac:dyDescent="0.2">
      <c r="A6163" t="str">
        <f t="shared" si="97"/>
        <v>RTGFG410</v>
      </c>
      <c r="B6163" t="s">
        <v>226</v>
      </c>
      <c r="C6163" t="s">
        <v>13456</v>
      </c>
      <c r="D6163" t="s">
        <v>4023</v>
      </c>
      <c r="E6163" t="s">
        <v>4024</v>
      </c>
      <c r="F6163" t="s">
        <v>13495</v>
      </c>
      <c r="G6163" s="11"/>
      <c r="H6163" s="11"/>
    </row>
    <row r="6164" spans="1:8" x14ac:dyDescent="0.2">
      <c r="A6164" t="str">
        <f t="shared" si="97"/>
        <v>RTGFG209A</v>
      </c>
      <c r="B6164" t="s">
        <v>226</v>
      </c>
      <c r="C6164" t="s">
        <v>13456</v>
      </c>
      <c r="D6164" t="s">
        <v>4023</v>
      </c>
      <c r="E6164" t="s">
        <v>4024</v>
      </c>
      <c r="F6164" t="s">
        <v>13496</v>
      </c>
      <c r="G6164" s="11"/>
      <c r="H6164" s="11"/>
    </row>
    <row r="6165" spans="1:8" x14ac:dyDescent="0.2">
      <c r="A6165" t="str">
        <f t="shared" si="97"/>
        <v>RTGFGCCU</v>
      </c>
      <c r="B6165" t="s">
        <v>226</v>
      </c>
      <c r="C6165" t="s">
        <v>13456</v>
      </c>
      <c r="D6165" t="s">
        <v>4023</v>
      </c>
      <c r="E6165" t="s">
        <v>4024</v>
      </c>
      <c r="F6165" t="s">
        <v>8471</v>
      </c>
      <c r="G6165" s="11"/>
      <c r="H6165" s="11"/>
    </row>
    <row r="6166" spans="1:8" x14ac:dyDescent="0.2">
      <c r="A6166" t="str">
        <f t="shared" si="97"/>
        <v>RTGFGDOL</v>
      </c>
      <c r="B6166" t="s">
        <v>226</v>
      </c>
      <c r="C6166" t="s">
        <v>13456</v>
      </c>
      <c r="D6166" t="s">
        <v>4023</v>
      </c>
      <c r="E6166" t="s">
        <v>4024</v>
      </c>
      <c r="F6166" t="s">
        <v>13497</v>
      </c>
      <c r="G6166" s="11"/>
      <c r="H6166" s="11"/>
    </row>
    <row r="6167" spans="1:8" x14ac:dyDescent="0.2">
      <c r="A6167" t="str">
        <f t="shared" si="97"/>
        <v>RTGFGEPU</v>
      </c>
      <c r="B6167" t="s">
        <v>226</v>
      </c>
      <c r="C6167" t="s">
        <v>13456</v>
      </c>
      <c r="D6167" t="s">
        <v>4023</v>
      </c>
      <c r="E6167" t="s">
        <v>4024</v>
      </c>
      <c r="F6167" t="s">
        <v>13498</v>
      </c>
      <c r="G6167" s="11"/>
      <c r="H6167" s="11"/>
    </row>
    <row r="6168" spans="1:8" x14ac:dyDescent="0.2">
      <c r="A6168" t="str">
        <f t="shared" si="97"/>
        <v>RTGFGICU</v>
      </c>
      <c r="B6168" t="s">
        <v>226</v>
      </c>
      <c r="C6168" t="s">
        <v>13456</v>
      </c>
      <c r="D6168" t="s">
        <v>4023</v>
      </c>
      <c r="E6168" t="s">
        <v>4024</v>
      </c>
      <c r="F6168" t="s">
        <v>8828</v>
      </c>
      <c r="G6168" s="11"/>
      <c r="H6168" s="11"/>
    </row>
    <row r="6169" spans="1:8" x14ac:dyDescent="0.2">
      <c r="A6169" t="str">
        <f t="shared" si="97"/>
        <v>RTGFGLAB</v>
      </c>
      <c r="B6169" t="s">
        <v>226</v>
      </c>
      <c r="C6169" t="s">
        <v>13456</v>
      </c>
      <c r="D6169" t="s">
        <v>4023</v>
      </c>
      <c r="E6169" t="s">
        <v>4024</v>
      </c>
      <c r="F6169" t="s">
        <v>13499</v>
      </c>
      <c r="G6169" s="11"/>
      <c r="H6169" s="11"/>
    </row>
    <row r="6170" spans="1:8" x14ac:dyDescent="0.2">
      <c r="A6170" t="str">
        <f t="shared" si="97"/>
        <v>RTGFGMAU</v>
      </c>
      <c r="B6170" t="s">
        <v>226</v>
      </c>
      <c r="C6170" t="s">
        <v>13456</v>
      </c>
      <c r="D6170" t="s">
        <v>4023</v>
      </c>
      <c r="E6170" t="s">
        <v>4024</v>
      </c>
      <c r="F6170" t="s">
        <v>9146</v>
      </c>
      <c r="G6170" s="11"/>
      <c r="H6170" s="11"/>
    </row>
    <row r="6171" spans="1:8" x14ac:dyDescent="0.2">
      <c r="A6171" t="str">
        <f t="shared" si="97"/>
        <v>RTGFGNICU</v>
      </c>
      <c r="B6171" t="s">
        <v>226</v>
      </c>
      <c r="C6171" t="s">
        <v>13456</v>
      </c>
      <c r="D6171" t="s">
        <v>4023</v>
      </c>
      <c r="E6171" t="s">
        <v>4024</v>
      </c>
      <c r="F6171" t="s">
        <v>8404</v>
      </c>
      <c r="G6171" s="11"/>
      <c r="H6171" s="11"/>
    </row>
    <row r="6172" spans="1:8" x14ac:dyDescent="0.2">
      <c r="A6172" t="str">
        <f t="shared" si="97"/>
        <v>RTGFGNMU</v>
      </c>
      <c r="B6172" t="s">
        <v>226</v>
      </c>
      <c r="C6172" t="s">
        <v>13456</v>
      </c>
      <c r="D6172" t="s">
        <v>4023</v>
      </c>
      <c r="E6172" t="s">
        <v>4024</v>
      </c>
      <c r="F6172" t="s">
        <v>13500</v>
      </c>
      <c r="G6172" s="11"/>
      <c r="H6172" s="11"/>
    </row>
    <row r="6173" spans="1:8" x14ac:dyDescent="0.2">
      <c r="A6173" t="str">
        <f t="shared" si="97"/>
        <v>RTGFGPUFF</v>
      </c>
      <c r="B6173" t="s">
        <v>226</v>
      </c>
      <c r="C6173" t="s">
        <v>13456</v>
      </c>
      <c r="D6173" t="s">
        <v>4023</v>
      </c>
      <c r="E6173" t="s">
        <v>4024</v>
      </c>
      <c r="F6173" t="s">
        <v>13501</v>
      </c>
      <c r="G6173" s="11"/>
      <c r="H6173" s="11"/>
    </row>
    <row r="6174" spans="1:8" x14ac:dyDescent="0.2">
      <c r="A6174" t="str">
        <f t="shared" si="97"/>
        <v>RTGFGSAU</v>
      </c>
      <c r="B6174" t="s">
        <v>226</v>
      </c>
      <c r="C6174" t="s">
        <v>13456</v>
      </c>
      <c r="D6174" t="s">
        <v>4023</v>
      </c>
      <c r="E6174" t="s">
        <v>4024</v>
      </c>
      <c r="F6174" t="s">
        <v>8405</v>
      </c>
      <c r="G6174" s="11"/>
      <c r="H6174" s="11"/>
    </row>
    <row r="6175" spans="1:8" x14ac:dyDescent="0.2">
      <c r="A6175" t="str">
        <f t="shared" si="97"/>
        <v>RTGFGSUNF</v>
      </c>
      <c r="B6175" t="s">
        <v>226</v>
      </c>
      <c r="C6175" t="s">
        <v>13456</v>
      </c>
      <c r="D6175" t="s">
        <v>4023</v>
      </c>
      <c r="E6175" t="s">
        <v>4024</v>
      </c>
      <c r="F6175" t="s">
        <v>13502</v>
      </c>
      <c r="G6175" s="11"/>
      <c r="H6175" s="11"/>
    </row>
    <row r="6176" spans="1:8" x14ac:dyDescent="0.2">
      <c r="A6176" t="str">
        <f t="shared" si="97"/>
        <v>RTG54Anna</v>
      </c>
      <c r="B6176" t="s">
        <v>226</v>
      </c>
      <c r="C6176" t="s">
        <v>13456</v>
      </c>
      <c r="D6176" t="s">
        <v>4025</v>
      </c>
      <c r="E6176" t="s">
        <v>4026</v>
      </c>
      <c r="F6176" t="s">
        <v>13503</v>
      </c>
      <c r="G6176" s="11"/>
      <c r="H6176" s="11"/>
    </row>
    <row r="6177" spans="1:8" x14ac:dyDescent="0.2">
      <c r="A6177" t="str">
        <f t="shared" si="97"/>
        <v>RTG54Darwin</v>
      </c>
      <c r="B6177" t="s">
        <v>226</v>
      </c>
      <c r="C6177" t="s">
        <v>13456</v>
      </c>
      <c r="D6177" t="s">
        <v>4025</v>
      </c>
      <c r="E6177" t="s">
        <v>4026</v>
      </c>
      <c r="F6177" t="s">
        <v>10963</v>
      </c>
      <c r="G6177" s="11"/>
      <c r="H6177" s="11"/>
    </row>
    <row r="6178" spans="1:8" x14ac:dyDescent="0.2">
      <c r="A6178" t="str">
        <f t="shared" si="97"/>
        <v>RTG54Maternity</v>
      </c>
      <c r="B6178" t="s">
        <v>226</v>
      </c>
      <c r="C6178" t="s">
        <v>13456</v>
      </c>
      <c r="D6178" t="s">
        <v>4025</v>
      </c>
      <c r="E6178" t="s">
        <v>4026</v>
      </c>
      <c r="F6178" t="s">
        <v>9133</v>
      </c>
      <c r="G6178" s="11"/>
      <c r="H6178" s="11"/>
    </row>
    <row r="6179" spans="1:8" x14ac:dyDescent="0.2">
      <c r="A6179" t="str">
        <f t="shared" si="97"/>
        <v>RTG50Philip</v>
      </c>
      <c r="B6179" t="s">
        <v>226</v>
      </c>
      <c r="C6179" t="s">
        <v>13456</v>
      </c>
      <c r="D6179" t="s">
        <v>4027</v>
      </c>
      <c r="E6179" t="s">
        <v>4028</v>
      </c>
      <c r="F6179" t="s">
        <v>13504</v>
      </c>
      <c r="G6179" s="11"/>
      <c r="H6179" s="11"/>
    </row>
    <row r="6180" spans="1:8" x14ac:dyDescent="0.2">
      <c r="A6180" t="str">
        <f t="shared" si="97"/>
        <v>RWEAEGH-Coronary Care Unit</v>
      </c>
      <c r="B6180" t="s">
        <v>227</v>
      </c>
      <c r="C6180" t="s">
        <v>13505</v>
      </c>
      <c r="D6180" t="s">
        <v>5169</v>
      </c>
      <c r="E6180" t="s">
        <v>5170</v>
      </c>
      <c r="F6180" t="s">
        <v>13506</v>
      </c>
      <c r="G6180" s="11"/>
      <c r="H6180" s="11"/>
    </row>
    <row r="6181" spans="1:8" x14ac:dyDescent="0.2">
      <c r="A6181" t="str">
        <f t="shared" si="97"/>
        <v>RWEAEGH-ITU - Glenfield (General and Cardiac Intensive Care)</v>
      </c>
      <c r="B6181" t="s">
        <v>227</v>
      </c>
      <c r="C6181" t="s">
        <v>13505</v>
      </c>
      <c r="D6181" t="s">
        <v>5169</v>
      </c>
      <c r="E6181" t="s">
        <v>5170</v>
      </c>
      <c r="F6181" t="s">
        <v>13507</v>
      </c>
      <c r="G6181" s="11"/>
      <c r="H6181" s="11"/>
    </row>
    <row r="6182" spans="1:8" x14ac:dyDescent="0.2">
      <c r="A6182" t="str">
        <f t="shared" si="97"/>
        <v>RWEAEGH-Paed ITU - Children’s Cardiac Intensive Care</v>
      </c>
      <c r="B6182" t="s">
        <v>227</v>
      </c>
      <c r="C6182" t="s">
        <v>13505</v>
      </c>
      <c r="D6182" t="s">
        <v>5169</v>
      </c>
      <c r="E6182" t="s">
        <v>5170</v>
      </c>
      <c r="F6182" t="s">
        <v>13508</v>
      </c>
      <c r="G6182" s="11"/>
      <c r="H6182" s="11"/>
    </row>
    <row r="6183" spans="1:8" x14ac:dyDescent="0.2">
      <c r="A6183" t="str">
        <f t="shared" si="97"/>
        <v>RWEAEGH-Wd 15 Respiratory</v>
      </c>
      <c r="B6183" t="s">
        <v>227</v>
      </c>
      <c r="C6183" t="s">
        <v>13505</v>
      </c>
      <c r="D6183" t="s">
        <v>5169</v>
      </c>
      <c r="E6183" t="s">
        <v>5170</v>
      </c>
      <c r="F6183" t="s">
        <v>13509</v>
      </c>
      <c r="G6183" s="11"/>
      <c r="H6183" s="11"/>
    </row>
    <row r="6184" spans="1:8" x14ac:dyDescent="0.2">
      <c r="A6184" t="str">
        <f t="shared" si="97"/>
        <v>RWEAEGH-Wd 16 Respiratory</v>
      </c>
      <c r="B6184" t="s">
        <v>227</v>
      </c>
      <c r="C6184" t="s">
        <v>13505</v>
      </c>
      <c r="D6184" t="s">
        <v>5169</v>
      </c>
      <c r="E6184" t="s">
        <v>5170</v>
      </c>
      <c r="F6184" t="s">
        <v>13510</v>
      </c>
      <c r="G6184" s="11"/>
      <c r="H6184" s="11"/>
    </row>
    <row r="6185" spans="1:8" x14ac:dyDescent="0.2">
      <c r="A6185" t="str">
        <f t="shared" si="97"/>
        <v>RWEAEGH-Wd 17 Respiratory</v>
      </c>
      <c r="B6185" t="s">
        <v>227</v>
      </c>
      <c r="C6185" t="s">
        <v>13505</v>
      </c>
      <c r="D6185" t="s">
        <v>5169</v>
      </c>
      <c r="E6185" t="s">
        <v>5170</v>
      </c>
      <c r="F6185" t="s">
        <v>13511</v>
      </c>
      <c r="G6185" s="11"/>
      <c r="H6185" s="11"/>
    </row>
    <row r="6186" spans="1:8" x14ac:dyDescent="0.2">
      <c r="A6186" t="str">
        <f t="shared" si="97"/>
        <v>RWEAEGH-Wd 23</v>
      </c>
      <c r="B6186" t="s">
        <v>227</v>
      </c>
      <c r="C6186" t="s">
        <v>13505</v>
      </c>
      <c r="D6186" t="s">
        <v>5169</v>
      </c>
      <c r="E6186" t="s">
        <v>5170</v>
      </c>
      <c r="F6186" t="s">
        <v>13512</v>
      </c>
      <c r="G6186" s="11"/>
      <c r="H6186" s="11"/>
    </row>
    <row r="6187" spans="1:8" x14ac:dyDescent="0.2">
      <c r="A6187" t="str">
        <f t="shared" si="97"/>
        <v>RWEAEGH-Wd 26 Thoracic Surgery</v>
      </c>
      <c r="B6187" t="s">
        <v>227</v>
      </c>
      <c r="C6187" t="s">
        <v>13505</v>
      </c>
      <c r="D6187" t="s">
        <v>5169</v>
      </c>
      <c r="E6187" t="s">
        <v>5170</v>
      </c>
      <c r="F6187" t="s">
        <v>13513</v>
      </c>
      <c r="G6187" s="11"/>
      <c r="H6187" s="11"/>
    </row>
    <row r="6188" spans="1:8" x14ac:dyDescent="0.2">
      <c r="A6188" t="str">
        <f t="shared" si="97"/>
        <v>RWEAEGH-Wd 27 Cardiology</v>
      </c>
      <c r="B6188" t="s">
        <v>227</v>
      </c>
      <c r="C6188" t="s">
        <v>13505</v>
      </c>
      <c r="D6188" t="s">
        <v>5169</v>
      </c>
      <c r="E6188" t="s">
        <v>5170</v>
      </c>
      <c r="F6188" t="s">
        <v>13514</v>
      </c>
      <c r="G6188" s="11"/>
      <c r="H6188" s="11"/>
    </row>
    <row r="6189" spans="1:8" x14ac:dyDescent="0.2">
      <c r="A6189" t="str">
        <f t="shared" si="97"/>
        <v>RWEAEGH-Wd 28 Cardiology</v>
      </c>
      <c r="B6189" t="s">
        <v>227</v>
      </c>
      <c r="C6189" t="s">
        <v>13505</v>
      </c>
      <c r="D6189" t="s">
        <v>5169</v>
      </c>
      <c r="E6189" t="s">
        <v>5170</v>
      </c>
      <c r="F6189" t="s">
        <v>13515</v>
      </c>
      <c r="G6189" s="11"/>
      <c r="H6189" s="11"/>
    </row>
    <row r="6190" spans="1:8" x14ac:dyDescent="0.2">
      <c r="A6190" t="str">
        <f t="shared" si="97"/>
        <v>RWEAEGH-Wd 29 Respiratory</v>
      </c>
      <c r="B6190" t="s">
        <v>227</v>
      </c>
      <c r="C6190" t="s">
        <v>13505</v>
      </c>
      <c r="D6190" t="s">
        <v>5169</v>
      </c>
      <c r="E6190" t="s">
        <v>5170</v>
      </c>
      <c r="F6190" t="s">
        <v>13516</v>
      </c>
      <c r="G6190" s="11"/>
      <c r="H6190" s="11"/>
    </row>
    <row r="6191" spans="1:8" x14ac:dyDescent="0.2">
      <c r="A6191" t="str">
        <f t="shared" si="97"/>
        <v>RWEAEGH-Wd 30 Childrens Cardiology</v>
      </c>
      <c r="B6191" t="s">
        <v>227</v>
      </c>
      <c r="C6191" t="s">
        <v>13505</v>
      </c>
      <c r="D6191" t="s">
        <v>5169</v>
      </c>
      <c r="E6191" t="s">
        <v>5170</v>
      </c>
      <c r="F6191" t="s">
        <v>13517</v>
      </c>
      <c r="G6191" s="11"/>
      <c r="H6191" s="11"/>
    </row>
    <row r="6192" spans="1:8" x14ac:dyDescent="0.2">
      <c r="A6192" t="str">
        <f t="shared" ref="A6192:A6255" si="98">CONCATENATE(D6192,F6192)</f>
        <v>RWEAEGH-Wd 31 Cardiac Surgery</v>
      </c>
      <c r="B6192" t="s">
        <v>227</v>
      </c>
      <c r="C6192" t="s">
        <v>13505</v>
      </c>
      <c r="D6192" t="s">
        <v>5169</v>
      </c>
      <c r="E6192" t="s">
        <v>5170</v>
      </c>
      <c r="F6192" t="s">
        <v>13518</v>
      </c>
      <c r="G6192" s="11"/>
      <c r="H6192" s="11"/>
    </row>
    <row r="6193" spans="1:8" x14ac:dyDescent="0.2">
      <c r="A6193" t="str">
        <f t="shared" si="98"/>
        <v>RWEAEGH-Wd 32 Cardiology Procedures</v>
      </c>
      <c r="B6193" t="s">
        <v>227</v>
      </c>
      <c r="C6193" t="s">
        <v>13505</v>
      </c>
      <c r="D6193" t="s">
        <v>5169</v>
      </c>
      <c r="E6193" t="s">
        <v>5170</v>
      </c>
      <c r="F6193" t="s">
        <v>13519</v>
      </c>
      <c r="G6193" s="11"/>
      <c r="H6193" s="11"/>
    </row>
    <row r="6194" spans="1:8" x14ac:dyDescent="0.2">
      <c r="A6194" t="str">
        <f t="shared" si="98"/>
        <v>RWEAEGH-Wd 33 Cardiology</v>
      </c>
      <c r="B6194" t="s">
        <v>227</v>
      </c>
      <c r="C6194" t="s">
        <v>13505</v>
      </c>
      <c r="D6194" t="s">
        <v>5169</v>
      </c>
      <c r="E6194" t="s">
        <v>5170</v>
      </c>
      <c r="F6194" t="s">
        <v>13520</v>
      </c>
      <c r="G6194" s="11"/>
      <c r="H6194" s="11"/>
    </row>
    <row r="6195" spans="1:8" x14ac:dyDescent="0.2">
      <c r="A6195" t="str">
        <f t="shared" si="98"/>
        <v>RWEAEGH-Wd 33A Cardiology</v>
      </c>
      <c r="B6195" t="s">
        <v>227</v>
      </c>
      <c r="C6195" t="s">
        <v>13505</v>
      </c>
      <c r="D6195" t="s">
        <v>5169</v>
      </c>
      <c r="E6195" t="s">
        <v>5170</v>
      </c>
      <c r="F6195" t="s">
        <v>13521</v>
      </c>
      <c r="G6195" s="11"/>
      <c r="H6195" s="11"/>
    </row>
    <row r="6196" spans="1:8" x14ac:dyDescent="0.2">
      <c r="A6196" t="str">
        <f t="shared" si="98"/>
        <v>RWEAKLGH-Brain Injury Unit</v>
      </c>
      <c r="B6196" t="s">
        <v>227</v>
      </c>
      <c r="C6196" t="s">
        <v>13505</v>
      </c>
      <c r="D6196" t="s">
        <v>5171</v>
      </c>
      <c r="E6196" t="s">
        <v>5172</v>
      </c>
      <c r="F6196" t="s">
        <v>13522</v>
      </c>
      <c r="G6196" s="11"/>
      <c r="H6196" s="11"/>
    </row>
    <row r="6197" spans="1:8" x14ac:dyDescent="0.2">
      <c r="A6197" t="str">
        <f t="shared" si="98"/>
        <v>RWEAKLGH-Delivery Suite</v>
      </c>
      <c r="B6197" t="s">
        <v>227</v>
      </c>
      <c r="C6197" t="s">
        <v>13505</v>
      </c>
      <c r="D6197" t="s">
        <v>5171</v>
      </c>
      <c r="E6197" t="s">
        <v>5172</v>
      </c>
      <c r="F6197" t="s">
        <v>13523</v>
      </c>
      <c r="G6197" s="11"/>
      <c r="H6197" s="11"/>
    </row>
    <row r="6198" spans="1:8" x14ac:dyDescent="0.2">
      <c r="A6198" t="str">
        <f t="shared" si="98"/>
        <v>RWEAKLGH-ITU (Gen.Surgery,Urology,Gynae,Ortho &amp; Renal Transplant)</v>
      </c>
      <c r="B6198" t="s">
        <v>227</v>
      </c>
      <c r="C6198" t="s">
        <v>13505</v>
      </c>
      <c r="D6198" t="s">
        <v>5171</v>
      </c>
      <c r="E6198" t="s">
        <v>5172</v>
      </c>
      <c r="F6198" t="s">
        <v>13524</v>
      </c>
      <c r="G6198" s="11"/>
      <c r="H6198" s="11"/>
    </row>
    <row r="6199" spans="1:8" x14ac:dyDescent="0.2">
      <c r="A6199" t="str">
        <f t="shared" si="98"/>
        <v>RWEAKLGH-NICU Neo-Natal Intensive Care</v>
      </c>
      <c r="B6199" t="s">
        <v>227</v>
      </c>
      <c r="C6199" t="s">
        <v>13505</v>
      </c>
      <c r="D6199" t="s">
        <v>5171</v>
      </c>
      <c r="E6199" t="s">
        <v>5172</v>
      </c>
      <c r="F6199" t="s">
        <v>13525</v>
      </c>
      <c r="G6199" s="11"/>
      <c r="H6199" s="11"/>
    </row>
    <row r="6200" spans="1:8" x14ac:dyDescent="0.2">
      <c r="A6200" t="str">
        <f t="shared" si="98"/>
        <v>RWEAKLGH-NRU Neuro Rehab</v>
      </c>
      <c r="B6200" t="s">
        <v>227</v>
      </c>
      <c r="C6200" t="s">
        <v>13505</v>
      </c>
      <c r="D6200" t="s">
        <v>5171</v>
      </c>
      <c r="E6200" t="s">
        <v>5172</v>
      </c>
      <c r="F6200" t="s">
        <v>13526</v>
      </c>
      <c r="G6200" s="11"/>
      <c r="H6200" s="11"/>
    </row>
    <row r="6201" spans="1:8" x14ac:dyDescent="0.2">
      <c r="A6201" t="str">
        <f t="shared" si="98"/>
        <v>RWEAKLGH-Wd 10 CAPD Renal</v>
      </c>
      <c r="B6201" t="s">
        <v>227</v>
      </c>
      <c r="C6201" t="s">
        <v>13505</v>
      </c>
      <c r="D6201" t="s">
        <v>5171</v>
      </c>
      <c r="E6201" t="s">
        <v>5172</v>
      </c>
      <c r="F6201" t="s">
        <v>13527</v>
      </c>
      <c r="G6201" s="11"/>
      <c r="H6201" s="11"/>
    </row>
    <row r="6202" spans="1:8" x14ac:dyDescent="0.2">
      <c r="A6202" t="str">
        <f t="shared" si="98"/>
        <v>RWEAKLGH-Wd 14 Elective Ortho</v>
      </c>
      <c r="B6202" t="s">
        <v>227</v>
      </c>
      <c r="C6202" t="s">
        <v>13505</v>
      </c>
      <c r="D6202" t="s">
        <v>5171</v>
      </c>
      <c r="E6202" t="s">
        <v>5172</v>
      </c>
      <c r="F6202" t="s">
        <v>13528</v>
      </c>
      <c r="G6202" s="11"/>
      <c r="H6202" s="11"/>
    </row>
    <row r="6203" spans="1:8" x14ac:dyDescent="0.2">
      <c r="A6203" t="str">
        <f t="shared" si="98"/>
        <v>RWEAKLGH-Wd 15 High Dependency Renal</v>
      </c>
      <c r="B6203" t="s">
        <v>227</v>
      </c>
      <c r="C6203" t="s">
        <v>13505</v>
      </c>
      <c r="D6203" t="s">
        <v>5171</v>
      </c>
      <c r="E6203" t="s">
        <v>5172</v>
      </c>
      <c r="F6203" t="s">
        <v>13529</v>
      </c>
      <c r="G6203" s="11"/>
      <c r="H6203" s="11"/>
    </row>
    <row r="6204" spans="1:8" x14ac:dyDescent="0.2">
      <c r="A6204" t="str">
        <f t="shared" si="98"/>
        <v>RWEAKLGH-Wd 15 Nephrology Renal</v>
      </c>
      <c r="B6204" t="s">
        <v>227</v>
      </c>
      <c r="C6204" t="s">
        <v>13505</v>
      </c>
      <c r="D6204" t="s">
        <v>5171</v>
      </c>
      <c r="E6204" t="s">
        <v>5172</v>
      </c>
      <c r="F6204" t="s">
        <v>13530</v>
      </c>
      <c r="G6204" s="11"/>
      <c r="H6204" s="11"/>
    </row>
    <row r="6205" spans="1:8" x14ac:dyDescent="0.2">
      <c r="A6205" t="str">
        <f t="shared" si="98"/>
        <v>RWEAKLGH-Wd 17 Renal Transplant</v>
      </c>
      <c r="B6205" t="s">
        <v>227</v>
      </c>
      <c r="C6205" t="s">
        <v>13505</v>
      </c>
      <c r="D6205" t="s">
        <v>5171</v>
      </c>
      <c r="E6205" t="s">
        <v>5172</v>
      </c>
      <c r="F6205" t="s">
        <v>13531</v>
      </c>
      <c r="G6205" s="11"/>
      <c r="H6205" s="11"/>
    </row>
    <row r="6206" spans="1:8" x14ac:dyDescent="0.2">
      <c r="A6206" t="str">
        <f t="shared" si="98"/>
        <v>RWEAKLGH-Wd 19 Elective Ortho (Previously Wd 16)</v>
      </c>
      <c r="B6206" t="s">
        <v>227</v>
      </c>
      <c r="C6206" t="s">
        <v>13505</v>
      </c>
      <c r="D6206" t="s">
        <v>5171</v>
      </c>
      <c r="E6206" t="s">
        <v>5172</v>
      </c>
      <c r="F6206" t="s">
        <v>13532</v>
      </c>
      <c r="G6206" s="11"/>
      <c r="H6206" s="11"/>
    </row>
    <row r="6207" spans="1:8" x14ac:dyDescent="0.2">
      <c r="A6207" t="str">
        <f t="shared" si="98"/>
        <v>RWEAKLGH-Wd 20 Surgery</v>
      </c>
      <c r="B6207" t="s">
        <v>227</v>
      </c>
      <c r="C6207" t="s">
        <v>13505</v>
      </c>
      <c r="D6207" t="s">
        <v>5171</v>
      </c>
      <c r="E6207" t="s">
        <v>5172</v>
      </c>
      <c r="F6207" t="s">
        <v>13533</v>
      </c>
      <c r="G6207" s="11"/>
      <c r="H6207" s="11"/>
    </row>
    <row r="6208" spans="1:8" x14ac:dyDescent="0.2">
      <c r="A6208" t="str">
        <f t="shared" si="98"/>
        <v>RWEAKLGH-Wd 22 Female surgery</v>
      </c>
      <c r="B6208" t="s">
        <v>227</v>
      </c>
      <c r="C6208" t="s">
        <v>13505</v>
      </c>
      <c r="D6208" t="s">
        <v>5171</v>
      </c>
      <c r="E6208" t="s">
        <v>5172</v>
      </c>
      <c r="F6208" t="s">
        <v>13534</v>
      </c>
      <c r="G6208" s="11"/>
      <c r="H6208" s="11"/>
    </row>
    <row r="6209" spans="1:8" x14ac:dyDescent="0.2">
      <c r="A6209" t="str">
        <f t="shared" si="98"/>
        <v>RWEAKLGH-Wd 26 Urology Surgery</v>
      </c>
      <c r="B6209" t="s">
        <v>227</v>
      </c>
      <c r="C6209" t="s">
        <v>13505</v>
      </c>
      <c r="D6209" t="s">
        <v>5171</v>
      </c>
      <c r="E6209" t="s">
        <v>5172</v>
      </c>
      <c r="F6209" t="s">
        <v>13535</v>
      </c>
      <c r="G6209" s="11"/>
      <c r="H6209" s="11"/>
    </row>
    <row r="6210" spans="1:8" x14ac:dyDescent="0.2">
      <c r="A6210" t="str">
        <f t="shared" si="98"/>
        <v>RWEAKLGH-Wd 27 Surgery (&amp; SACU)</v>
      </c>
      <c r="B6210" t="s">
        <v>227</v>
      </c>
      <c r="C6210" t="s">
        <v>13505</v>
      </c>
      <c r="D6210" t="s">
        <v>5171</v>
      </c>
      <c r="E6210" t="s">
        <v>5172</v>
      </c>
      <c r="F6210" t="s">
        <v>13536</v>
      </c>
      <c r="G6210" s="11"/>
      <c r="H6210" s="11"/>
    </row>
    <row r="6211" spans="1:8" x14ac:dyDescent="0.2">
      <c r="A6211" t="str">
        <f t="shared" si="98"/>
        <v>RWEAKLGH-Wd 28 Surgery/Urology Admission</v>
      </c>
      <c r="B6211" t="s">
        <v>227</v>
      </c>
      <c r="C6211" t="s">
        <v>13505</v>
      </c>
      <c r="D6211" t="s">
        <v>5171</v>
      </c>
      <c r="E6211" t="s">
        <v>5172</v>
      </c>
      <c r="F6211" t="s">
        <v>13537</v>
      </c>
      <c r="G6211" s="11"/>
      <c r="H6211" s="11"/>
    </row>
    <row r="6212" spans="1:8" x14ac:dyDescent="0.2">
      <c r="A6212" t="str">
        <f t="shared" si="98"/>
        <v>RWEAKLGH-Wd 3 Stroke Rehab</v>
      </c>
      <c r="B6212" t="s">
        <v>227</v>
      </c>
      <c r="C6212" t="s">
        <v>13505</v>
      </c>
      <c r="D6212" t="s">
        <v>5171</v>
      </c>
      <c r="E6212" t="s">
        <v>5172</v>
      </c>
      <c r="F6212" t="s">
        <v>13538</v>
      </c>
      <c r="G6212" s="11"/>
      <c r="H6212" s="11"/>
    </row>
    <row r="6213" spans="1:8" x14ac:dyDescent="0.2">
      <c r="A6213" t="str">
        <f t="shared" si="98"/>
        <v>RWEAKLGH-Wd 31 Gynae</v>
      </c>
      <c r="B6213" t="s">
        <v>227</v>
      </c>
      <c r="C6213" t="s">
        <v>13505</v>
      </c>
      <c r="D6213" t="s">
        <v>5171</v>
      </c>
      <c r="E6213" t="s">
        <v>5172</v>
      </c>
      <c r="F6213" t="s">
        <v>13539</v>
      </c>
      <c r="G6213" s="11"/>
      <c r="H6213" s="11"/>
    </row>
    <row r="6214" spans="1:8" x14ac:dyDescent="0.2">
      <c r="A6214" t="str">
        <f t="shared" si="98"/>
        <v>RWEAALRI-Bone Marrow Transplant Unit</v>
      </c>
      <c r="B6214" t="s">
        <v>227</v>
      </c>
      <c r="C6214" t="s">
        <v>13505</v>
      </c>
      <c r="D6214" t="s">
        <v>5173</v>
      </c>
      <c r="E6214" t="s">
        <v>5174</v>
      </c>
      <c r="F6214" t="s">
        <v>13540</v>
      </c>
      <c r="G6214" s="11"/>
      <c r="H6214" s="11"/>
    </row>
    <row r="6215" spans="1:8" x14ac:dyDescent="0.2">
      <c r="A6215" t="str">
        <f t="shared" si="98"/>
        <v>RWEAALRI-Childrens Intensive Care Unit</v>
      </c>
      <c r="B6215" t="s">
        <v>227</v>
      </c>
      <c r="C6215" t="s">
        <v>13505</v>
      </c>
      <c r="D6215" t="s">
        <v>5173</v>
      </c>
      <c r="E6215" t="s">
        <v>5174</v>
      </c>
      <c r="F6215" t="s">
        <v>13541</v>
      </c>
      <c r="G6215" s="11"/>
      <c r="H6215" s="11"/>
    </row>
    <row r="6216" spans="1:8" x14ac:dyDescent="0.2">
      <c r="A6216" t="str">
        <f t="shared" si="98"/>
        <v>RWEAALRI-Delivery Suite</v>
      </c>
      <c r="B6216" t="s">
        <v>227</v>
      </c>
      <c r="C6216" t="s">
        <v>13505</v>
      </c>
      <c r="D6216" t="s">
        <v>5173</v>
      </c>
      <c r="E6216" t="s">
        <v>5174</v>
      </c>
      <c r="F6216" t="s">
        <v>13542</v>
      </c>
      <c r="G6216" s="11"/>
      <c r="H6216" s="11"/>
    </row>
    <row r="6217" spans="1:8" x14ac:dyDescent="0.2">
      <c r="A6217" t="str">
        <f t="shared" si="98"/>
        <v>RWEAALRI-GAU (Gynaecology admissions)</v>
      </c>
      <c r="B6217" t="s">
        <v>227</v>
      </c>
      <c r="C6217" t="s">
        <v>13505</v>
      </c>
      <c r="D6217" t="s">
        <v>5173</v>
      </c>
      <c r="E6217" t="s">
        <v>5174</v>
      </c>
      <c r="F6217" t="s">
        <v>13543</v>
      </c>
      <c r="G6217" s="11"/>
      <c r="H6217" s="11"/>
    </row>
    <row r="6218" spans="1:8" x14ac:dyDescent="0.2">
      <c r="A6218" t="str">
        <f t="shared" si="98"/>
        <v>RWEAALRI-Hampton Suite</v>
      </c>
      <c r="B6218" t="s">
        <v>227</v>
      </c>
      <c r="C6218" t="s">
        <v>13505</v>
      </c>
      <c r="D6218" t="s">
        <v>5173</v>
      </c>
      <c r="E6218" t="s">
        <v>5174</v>
      </c>
      <c r="F6218" t="s">
        <v>13544</v>
      </c>
      <c r="G6218" s="11"/>
      <c r="H6218" s="11"/>
    </row>
    <row r="6219" spans="1:8" x14ac:dyDescent="0.2">
      <c r="A6219" t="str">
        <f t="shared" si="98"/>
        <v>RWEAALRI-Infectious Diseases Unit</v>
      </c>
      <c r="B6219" t="s">
        <v>227</v>
      </c>
      <c r="C6219" t="s">
        <v>13505</v>
      </c>
      <c r="D6219" t="s">
        <v>5173</v>
      </c>
      <c r="E6219" t="s">
        <v>5174</v>
      </c>
      <c r="F6219" t="s">
        <v>13545</v>
      </c>
      <c r="G6219" s="11"/>
      <c r="H6219" s="11"/>
    </row>
    <row r="6220" spans="1:8" x14ac:dyDescent="0.2">
      <c r="A6220" t="str">
        <f t="shared" si="98"/>
        <v>RWEAALRI-ITU (Gen.Surgery,Haematology,Med,Max.Facial)</v>
      </c>
      <c r="B6220" t="s">
        <v>227</v>
      </c>
      <c r="C6220" t="s">
        <v>13505</v>
      </c>
      <c r="D6220" t="s">
        <v>5173</v>
      </c>
      <c r="E6220" t="s">
        <v>5174</v>
      </c>
      <c r="F6220" t="s">
        <v>13546</v>
      </c>
      <c r="G6220" s="11"/>
      <c r="H6220" s="11"/>
    </row>
    <row r="6221" spans="1:8" x14ac:dyDescent="0.2">
      <c r="A6221" t="str">
        <f t="shared" si="98"/>
        <v>RWEAALRI-Kinmonth Unit Head, Neck, ENT Surg</v>
      </c>
      <c r="B6221" t="s">
        <v>227</v>
      </c>
      <c r="C6221" t="s">
        <v>13505</v>
      </c>
      <c r="D6221" t="s">
        <v>5173</v>
      </c>
      <c r="E6221" t="s">
        <v>5174</v>
      </c>
      <c r="F6221" t="s">
        <v>13547</v>
      </c>
      <c r="G6221" s="11"/>
      <c r="H6221" s="11"/>
    </row>
    <row r="6222" spans="1:8" x14ac:dyDescent="0.2">
      <c r="A6222" t="str">
        <f t="shared" si="98"/>
        <v>RWEAALRI-Neo-Natal Unit</v>
      </c>
      <c r="B6222" t="s">
        <v>227</v>
      </c>
      <c r="C6222" t="s">
        <v>13505</v>
      </c>
      <c r="D6222" t="s">
        <v>5173</v>
      </c>
      <c r="E6222" t="s">
        <v>5174</v>
      </c>
      <c r="F6222" t="s">
        <v>13548</v>
      </c>
      <c r="G6222" s="11"/>
      <c r="H6222" s="11"/>
    </row>
    <row r="6223" spans="1:8" x14ac:dyDescent="0.2">
      <c r="A6223" t="str">
        <f t="shared" si="98"/>
        <v>RWEAALRI-Stroke Wds 25/26</v>
      </c>
      <c r="B6223" t="s">
        <v>227</v>
      </c>
      <c r="C6223" t="s">
        <v>13505</v>
      </c>
      <c r="D6223" t="s">
        <v>5173</v>
      </c>
      <c r="E6223" t="s">
        <v>5174</v>
      </c>
      <c r="F6223" t="s">
        <v>13549</v>
      </c>
      <c r="G6223" s="11"/>
      <c r="H6223" s="11"/>
    </row>
    <row r="6224" spans="1:8" x14ac:dyDescent="0.2">
      <c r="A6224" t="str">
        <f t="shared" si="98"/>
        <v>RWEAALRI-Wd 10 Childrens Surgery</v>
      </c>
      <c r="B6224" t="s">
        <v>227</v>
      </c>
      <c r="C6224" t="s">
        <v>13505</v>
      </c>
      <c r="D6224" t="s">
        <v>5173</v>
      </c>
      <c r="E6224" t="s">
        <v>5174</v>
      </c>
      <c r="F6224" t="s">
        <v>13550</v>
      </c>
      <c r="G6224" s="11"/>
      <c r="H6224" s="11"/>
    </row>
    <row r="6225" spans="1:8" x14ac:dyDescent="0.2">
      <c r="A6225" t="str">
        <f t="shared" si="98"/>
        <v>RWEAALRI-Wd 11 Childrens Med</v>
      </c>
      <c r="B6225" t="s">
        <v>227</v>
      </c>
      <c r="C6225" t="s">
        <v>13505</v>
      </c>
      <c r="D6225" t="s">
        <v>5173</v>
      </c>
      <c r="E6225" t="s">
        <v>5174</v>
      </c>
      <c r="F6225" t="s">
        <v>13551</v>
      </c>
      <c r="G6225" s="11"/>
      <c r="H6225" s="11"/>
    </row>
    <row r="6226" spans="1:8" x14ac:dyDescent="0.2">
      <c r="A6226" t="str">
        <f t="shared" si="98"/>
        <v>RWEAALRI-Wd 12 Childrens Med</v>
      </c>
      <c r="B6226" t="s">
        <v>227</v>
      </c>
      <c r="C6226" t="s">
        <v>13505</v>
      </c>
      <c r="D6226" t="s">
        <v>5173</v>
      </c>
      <c r="E6226" t="s">
        <v>5174</v>
      </c>
      <c r="F6226" t="s">
        <v>13552</v>
      </c>
      <c r="G6226" s="11"/>
      <c r="H6226" s="11"/>
    </row>
    <row r="6227" spans="1:8" x14ac:dyDescent="0.2">
      <c r="A6227" t="str">
        <f t="shared" si="98"/>
        <v>RWEAALRI-Wd 14 Childrens Med</v>
      </c>
      <c r="B6227" t="s">
        <v>227</v>
      </c>
      <c r="C6227" t="s">
        <v>13505</v>
      </c>
      <c r="D6227" t="s">
        <v>5173</v>
      </c>
      <c r="E6227" t="s">
        <v>5174</v>
      </c>
      <c r="F6227" t="s">
        <v>13553</v>
      </c>
      <c r="G6227" s="11"/>
      <c r="H6227" s="11"/>
    </row>
    <row r="6228" spans="1:8" x14ac:dyDescent="0.2">
      <c r="A6228" t="str">
        <f t="shared" si="98"/>
        <v>RWEAALRI-Wd 17 Spinal/Trauma Ortho</v>
      </c>
      <c r="B6228" t="s">
        <v>227</v>
      </c>
      <c r="C6228" t="s">
        <v>13505</v>
      </c>
      <c r="D6228" t="s">
        <v>5173</v>
      </c>
      <c r="E6228" t="s">
        <v>5174</v>
      </c>
      <c r="F6228" t="s">
        <v>13554</v>
      </c>
      <c r="G6228" s="11"/>
      <c r="H6228" s="11"/>
    </row>
    <row r="6229" spans="1:8" x14ac:dyDescent="0.2">
      <c r="A6229" t="str">
        <f t="shared" si="98"/>
        <v>RWEAALRI-Wd 18 Trauma Ortho Admissions</v>
      </c>
      <c r="B6229" t="s">
        <v>227</v>
      </c>
      <c r="C6229" t="s">
        <v>13505</v>
      </c>
      <c r="D6229" t="s">
        <v>5173</v>
      </c>
      <c r="E6229" t="s">
        <v>5174</v>
      </c>
      <c r="F6229" t="s">
        <v>13555</v>
      </c>
      <c r="G6229" s="11"/>
      <c r="H6229" s="11"/>
    </row>
    <row r="6230" spans="1:8" x14ac:dyDescent="0.2">
      <c r="A6230" t="str">
        <f t="shared" si="98"/>
        <v>RWEAALRI-Wd 19 Childrens Surgery</v>
      </c>
      <c r="B6230" t="s">
        <v>227</v>
      </c>
      <c r="C6230" t="s">
        <v>13505</v>
      </c>
      <c r="D6230" t="s">
        <v>5173</v>
      </c>
      <c r="E6230" t="s">
        <v>5174</v>
      </c>
      <c r="F6230" t="s">
        <v>13556</v>
      </c>
      <c r="G6230" s="11"/>
      <c r="H6230" s="11"/>
    </row>
    <row r="6231" spans="1:8" x14ac:dyDescent="0.2">
      <c r="A6231" t="str">
        <f t="shared" si="98"/>
        <v>RWEAALRI-Wd 22 Surgery</v>
      </c>
      <c r="B6231" t="s">
        <v>227</v>
      </c>
      <c r="C6231" t="s">
        <v>13505</v>
      </c>
      <c r="D6231" t="s">
        <v>5173</v>
      </c>
      <c r="E6231" t="s">
        <v>5174</v>
      </c>
      <c r="F6231" t="s">
        <v>13557</v>
      </c>
      <c r="G6231" s="11"/>
      <c r="H6231" s="11"/>
    </row>
    <row r="6232" spans="1:8" x14ac:dyDescent="0.2">
      <c r="A6232" t="str">
        <f t="shared" si="98"/>
        <v>RWEAALRI-Wd 23 Specialist Med</v>
      </c>
      <c r="B6232" t="s">
        <v>227</v>
      </c>
      <c r="C6232" t="s">
        <v>13505</v>
      </c>
      <c r="D6232" t="s">
        <v>5173</v>
      </c>
      <c r="E6232" t="s">
        <v>5174</v>
      </c>
      <c r="F6232" t="s">
        <v>13558</v>
      </c>
      <c r="G6232" s="11"/>
      <c r="H6232" s="11"/>
    </row>
    <row r="6233" spans="1:8" x14ac:dyDescent="0.2">
      <c r="A6233" t="str">
        <f t="shared" si="98"/>
        <v>RWEAALRI-Wd 24 Specialist Med</v>
      </c>
      <c r="B6233" t="s">
        <v>227</v>
      </c>
      <c r="C6233" t="s">
        <v>13505</v>
      </c>
      <c r="D6233" t="s">
        <v>5173</v>
      </c>
      <c r="E6233" t="s">
        <v>5174</v>
      </c>
      <c r="F6233" t="s">
        <v>13559</v>
      </c>
      <c r="G6233" s="11"/>
      <c r="H6233" s="11"/>
    </row>
    <row r="6234" spans="1:8" x14ac:dyDescent="0.2">
      <c r="A6234" t="str">
        <f t="shared" si="98"/>
        <v>RWEAALRI-Wd 27 Childrens Onc &amp; Haem</v>
      </c>
      <c r="B6234" t="s">
        <v>227</v>
      </c>
      <c r="C6234" t="s">
        <v>13505</v>
      </c>
      <c r="D6234" t="s">
        <v>5173</v>
      </c>
      <c r="E6234" t="s">
        <v>5174</v>
      </c>
      <c r="F6234" t="s">
        <v>13560</v>
      </c>
      <c r="G6234" s="11"/>
      <c r="H6234" s="11"/>
    </row>
    <row r="6235" spans="1:8" x14ac:dyDescent="0.2">
      <c r="A6235" t="str">
        <f t="shared" si="98"/>
        <v>RWEAALRI-Wd 29 Older People</v>
      </c>
      <c r="B6235" t="s">
        <v>227</v>
      </c>
      <c r="C6235" t="s">
        <v>13505</v>
      </c>
      <c r="D6235" t="s">
        <v>5173</v>
      </c>
      <c r="E6235" t="s">
        <v>5174</v>
      </c>
      <c r="F6235" t="s">
        <v>13561</v>
      </c>
      <c r="G6235" s="11"/>
      <c r="H6235" s="11"/>
    </row>
    <row r="6236" spans="1:8" x14ac:dyDescent="0.2">
      <c r="A6236" t="str">
        <f t="shared" si="98"/>
        <v>RWEAALRI-Wd 30 Older people</v>
      </c>
      <c r="B6236" t="s">
        <v>227</v>
      </c>
      <c r="C6236" t="s">
        <v>13505</v>
      </c>
      <c r="D6236" t="s">
        <v>5173</v>
      </c>
      <c r="E6236" t="s">
        <v>5174</v>
      </c>
      <c r="F6236" t="s">
        <v>13562</v>
      </c>
      <c r="G6236" s="11"/>
      <c r="H6236" s="11"/>
    </row>
    <row r="6237" spans="1:8" x14ac:dyDescent="0.2">
      <c r="A6237" t="str">
        <f t="shared" si="98"/>
        <v>RWEAALRI-Wd 31 Older People</v>
      </c>
      <c r="B6237" t="s">
        <v>227</v>
      </c>
      <c r="C6237" t="s">
        <v>13505</v>
      </c>
      <c r="D6237" t="s">
        <v>5173</v>
      </c>
      <c r="E6237" t="s">
        <v>5174</v>
      </c>
      <c r="F6237" t="s">
        <v>13563</v>
      </c>
      <c r="G6237" s="11"/>
      <c r="H6237" s="11"/>
    </row>
    <row r="6238" spans="1:8" x14ac:dyDescent="0.2">
      <c r="A6238" t="str">
        <f t="shared" si="98"/>
        <v>RWEAALRI-Wd 32 Trauma Ortho</v>
      </c>
      <c r="B6238" t="s">
        <v>227</v>
      </c>
      <c r="C6238" t="s">
        <v>13505</v>
      </c>
      <c r="D6238" t="s">
        <v>5173</v>
      </c>
      <c r="E6238" t="s">
        <v>5174</v>
      </c>
      <c r="F6238" t="s">
        <v>13564</v>
      </c>
      <c r="G6238" s="11"/>
      <c r="H6238" s="11"/>
    </row>
    <row r="6239" spans="1:8" x14ac:dyDescent="0.2">
      <c r="A6239" t="str">
        <f t="shared" si="98"/>
        <v>RWEAALRI-Wd 33 (Medicine)</v>
      </c>
      <c r="B6239" t="s">
        <v>227</v>
      </c>
      <c r="C6239" t="s">
        <v>13505</v>
      </c>
      <c r="D6239" t="s">
        <v>5173</v>
      </c>
      <c r="E6239" t="s">
        <v>5174</v>
      </c>
      <c r="F6239" t="s">
        <v>13565</v>
      </c>
      <c r="G6239" s="11"/>
      <c r="H6239" s="11"/>
    </row>
    <row r="6240" spans="1:8" x14ac:dyDescent="0.2">
      <c r="A6240" t="str">
        <f t="shared" si="98"/>
        <v>RWEAALRI-Wd 36 Older People</v>
      </c>
      <c r="B6240" t="s">
        <v>227</v>
      </c>
      <c r="C6240" t="s">
        <v>13505</v>
      </c>
      <c r="D6240" t="s">
        <v>5173</v>
      </c>
      <c r="E6240" t="s">
        <v>5174</v>
      </c>
      <c r="F6240" t="s">
        <v>13566</v>
      </c>
      <c r="G6240" s="11"/>
      <c r="H6240" s="11"/>
    </row>
    <row r="6241" spans="1:8" x14ac:dyDescent="0.2">
      <c r="A6241" t="str">
        <f t="shared" si="98"/>
        <v>RWEAALRI-Wd 38 Diabetes/Endocrine</v>
      </c>
      <c r="B6241" t="s">
        <v>227</v>
      </c>
      <c r="C6241" t="s">
        <v>13505</v>
      </c>
      <c r="D6241" t="s">
        <v>5173</v>
      </c>
      <c r="E6241" t="s">
        <v>5174</v>
      </c>
      <c r="F6241" t="s">
        <v>13567</v>
      </c>
      <c r="G6241" s="11"/>
      <c r="H6241" s="11"/>
    </row>
    <row r="6242" spans="1:8" x14ac:dyDescent="0.2">
      <c r="A6242" t="str">
        <f t="shared" si="98"/>
        <v>RWEAALRI-Wd 39 Onc</v>
      </c>
      <c r="B6242" t="s">
        <v>227</v>
      </c>
      <c r="C6242" t="s">
        <v>13505</v>
      </c>
      <c r="D6242" t="s">
        <v>5173</v>
      </c>
      <c r="E6242" t="s">
        <v>5174</v>
      </c>
      <c r="F6242" t="s">
        <v>13568</v>
      </c>
      <c r="G6242" s="11"/>
      <c r="H6242" s="11"/>
    </row>
    <row r="6243" spans="1:8" x14ac:dyDescent="0.2">
      <c r="A6243" t="str">
        <f t="shared" si="98"/>
        <v>RWEAALRI-Wd 40 Onc</v>
      </c>
      <c r="B6243" t="s">
        <v>227</v>
      </c>
      <c r="C6243" t="s">
        <v>13505</v>
      </c>
      <c r="D6243" t="s">
        <v>5173</v>
      </c>
      <c r="E6243" t="s">
        <v>5174</v>
      </c>
      <c r="F6243" t="s">
        <v>13569</v>
      </c>
      <c r="G6243" s="11"/>
      <c r="H6243" s="11"/>
    </row>
    <row r="6244" spans="1:8" x14ac:dyDescent="0.2">
      <c r="A6244" t="str">
        <f t="shared" si="98"/>
        <v>RWEAALRI-Wd 41 Haem</v>
      </c>
      <c r="B6244" t="s">
        <v>227</v>
      </c>
      <c r="C6244" t="s">
        <v>13505</v>
      </c>
      <c r="D6244" t="s">
        <v>5173</v>
      </c>
      <c r="E6244" t="s">
        <v>5174</v>
      </c>
      <c r="F6244" t="s">
        <v>13570</v>
      </c>
      <c r="G6244" s="11"/>
      <c r="H6244" s="11"/>
    </row>
    <row r="6245" spans="1:8" x14ac:dyDescent="0.2">
      <c r="A6245" t="str">
        <f t="shared" si="98"/>
        <v>RWEAALRI-Wd 42 Gastro Med</v>
      </c>
      <c r="B6245" t="s">
        <v>227</v>
      </c>
      <c r="C6245" t="s">
        <v>13505</v>
      </c>
      <c r="D6245" t="s">
        <v>5173</v>
      </c>
      <c r="E6245" t="s">
        <v>5174</v>
      </c>
      <c r="F6245" t="s">
        <v>13571</v>
      </c>
      <c r="G6245" s="11"/>
      <c r="H6245" s="11"/>
    </row>
    <row r="6246" spans="1:8" x14ac:dyDescent="0.2">
      <c r="A6246" t="str">
        <f t="shared" si="98"/>
        <v>RWEAALRI-Wd 43 Gastro Med/Hepat</v>
      </c>
      <c r="B6246" t="s">
        <v>227</v>
      </c>
      <c r="C6246" t="s">
        <v>13505</v>
      </c>
      <c r="D6246" t="s">
        <v>5173</v>
      </c>
      <c r="E6246" t="s">
        <v>5174</v>
      </c>
      <c r="F6246" t="s">
        <v>13572</v>
      </c>
      <c r="G6246" s="11"/>
      <c r="H6246" s="11"/>
    </row>
    <row r="6247" spans="1:8" x14ac:dyDescent="0.2">
      <c r="A6247" t="str">
        <f t="shared" si="98"/>
        <v>RWEAALRI-Wd 9 Spec Surg Admission</v>
      </c>
      <c r="B6247" t="s">
        <v>227</v>
      </c>
      <c r="C6247" t="s">
        <v>13505</v>
      </c>
      <c r="D6247" t="s">
        <v>5173</v>
      </c>
      <c r="E6247" t="s">
        <v>5174</v>
      </c>
      <c r="F6247" t="s">
        <v>13573</v>
      </c>
      <c r="G6247" s="11"/>
      <c r="H6247" s="11"/>
    </row>
    <row r="6248" spans="1:8" x14ac:dyDescent="0.2">
      <c r="A6248" t="str">
        <f t="shared" si="98"/>
        <v>RTXBUAbbey View</v>
      </c>
      <c r="B6248" t="s">
        <v>228</v>
      </c>
      <c r="C6248" t="s">
        <v>13574</v>
      </c>
      <c r="D6248" t="s">
        <v>4269</v>
      </c>
      <c r="E6248" t="s">
        <v>4270</v>
      </c>
      <c r="F6248" t="s">
        <v>9941</v>
      </c>
      <c r="G6248" s="11"/>
      <c r="H6248" s="11"/>
    </row>
    <row r="6249" spans="1:8" x14ac:dyDescent="0.2">
      <c r="A6249" t="str">
        <f t="shared" si="98"/>
        <v>RTXBUFGH Childrens Ward Dept</v>
      </c>
      <c r="B6249" t="s">
        <v>228</v>
      </c>
      <c r="C6249" t="s">
        <v>13574</v>
      </c>
      <c r="D6249" t="s">
        <v>4269</v>
      </c>
      <c r="E6249" t="s">
        <v>4270</v>
      </c>
      <c r="F6249" t="s">
        <v>13575</v>
      </c>
      <c r="G6249" s="11"/>
      <c r="H6249" s="11"/>
    </row>
    <row r="6250" spans="1:8" x14ac:dyDescent="0.2">
      <c r="A6250" t="str">
        <f t="shared" si="98"/>
        <v>RTXBUFGH Complex and Coronary Care Unit</v>
      </c>
      <c r="B6250" t="s">
        <v>228</v>
      </c>
      <c r="C6250" t="s">
        <v>13574</v>
      </c>
      <c r="D6250" t="s">
        <v>4269</v>
      </c>
      <c r="E6250" t="s">
        <v>4270</v>
      </c>
      <c r="F6250" t="s">
        <v>13576</v>
      </c>
      <c r="G6250" s="11"/>
      <c r="H6250" s="11"/>
    </row>
    <row r="6251" spans="1:8" x14ac:dyDescent="0.2">
      <c r="A6251" t="str">
        <f t="shared" si="98"/>
        <v>RTXBUFGH Day Unit Dept</v>
      </c>
      <c r="B6251" t="s">
        <v>228</v>
      </c>
      <c r="C6251" t="s">
        <v>13574</v>
      </c>
      <c r="D6251" t="s">
        <v>4269</v>
      </c>
      <c r="E6251" t="s">
        <v>4270</v>
      </c>
      <c r="F6251" t="s">
        <v>13577</v>
      </c>
      <c r="G6251" s="11"/>
      <c r="H6251" s="11"/>
    </row>
    <row r="6252" spans="1:8" x14ac:dyDescent="0.2">
      <c r="A6252" t="str">
        <f t="shared" si="98"/>
        <v>RTXBUFGH Intensive Therapy Unit Dept</v>
      </c>
      <c r="B6252" t="s">
        <v>228</v>
      </c>
      <c r="C6252" t="s">
        <v>13574</v>
      </c>
      <c r="D6252" t="s">
        <v>4269</v>
      </c>
      <c r="E6252" t="s">
        <v>4270</v>
      </c>
      <c r="F6252" t="s">
        <v>13578</v>
      </c>
      <c r="G6252" s="11"/>
      <c r="H6252" s="11"/>
    </row>
    <row r="6253" spans="1:8" x14ac:dyDescent="0.2">
      <c r="A6253" t="str">
        <f t="shared" si="98"/>
        <v>RTXBUFGH MAU Dept</v>
      </c>
      <c r="B6253" t="s">
        <v>228</v>
      </c>
      <c r="C6253" t="s">
        <v>13574</v>
      </c>
      <c r="D6253" t="s">
        <v>4269</v>
      </c>
      <c r="E6253" t="s">
        <v>4270</v>
      </c>
      <c r="F6253" t="s">
        <v>13579</v>
      </c>
      <c r="G6253" s="11"/>
      <c r="H6253" s="11"/>
    </row>
    <row r="6254" spans="1:8" x14ac:dyDescent="0.2">
      <c r="A6254" t="str">
        <f t="shared" si="98"/>
        <v>RTXBUFGH Patient Progression Unit Dept</v>
      </c>
      <c r="B6254" t="s">
        <v>228</v>
      </c>
      <c r="C6254" t="s">
        <v>13574</v>
      </c>
      <c r="D6254" t="s">
        <v>4269</v>
      </c>
      <c r="E6254" t="s">
        <v>4270</v>
      </c>
      <c r="F6254" t="s">
        <v>13580</v>
      </c>
      <c r="G6254" s="11"/>
      <c r="H6254" s="11"/>
    </row>
    <row r="6255" spans="1:8" x14ac:dyDescent="0.2">
      <c r="A6255" t="str">
        <f t="shared" si="98"/>
        <v>RTXBUFGH SCBU Dept</v>
      </c>
      <c r="B6255" t="s">
        <v>228</v>
      </c>
      <c r="C6255" t="s">
        <v>13574</v>
      </c>
      <c r="D6255" t="s">
        <v>4269</v>
      </c>
      <c r="E6255" t="s">
        <v>4270</v>
      </c>
      <c r="F6255" t="s">
        <v>13581</v>
      </c>
      <c r="G6255" s="11"/>
      <c r="H6255" s="11"/>
    </row>
    <row r="6256" spans="1:8" x14ac:dyDescent="0.2">
      <c r="A6256" t="str">
        <f t="shared" ref="A6256:A6319" si="99">CONCATENATE(D6256,F6256)</f>
        <v>RTXBUFGH South Lakes Birth Centre</v>
      </c>
      <c r="B6256" t="s">
        <v>228</v>
      </c>
      <c r="C6256" t="s">
        <v>13574</v>
      </c>
      <c r="D6256" t="s">
        <v>4269</v>
      </c>
      <c r="E6256" t="s">
        <v>4270</v>
      </c>
      <c r="F6256" t="s">
        <v>13582</v>
      </c>
      <c r="G6256" s="11"/>
      <c r="H6256" s="11"/>
    </row>
    <row r="6257" spans="1:8" x14ac:dyDescent="0.2">
      <c r="A6257" t="str">
        <f t="shared" si="99"/>
        <v>RTXBUFGH Ward 1 Dept</v>
      </c>
      <c r="B6257" t="s">
        <v>228</v>
      </c>
      <c r="C6257" t="s">
        <v>13574</v>
      </c>
      <c r="D6257" t="s">
        <v>4269</v>
      </c>
      <c r="E6257" t="s">
        <v>4270</v>
      </c>
      <c r="F6257" t="s">
        <v>13583</v>
      </c>
      <c r="G6257" s="11"/>
      <c r="H6257" s="11"/>
    </row>
    <row r="6258" spans="1:8" x14ac:dyDescent="0.2">
      <c r="A6258" t="str">
        <f t="shared" si="99"/>
        <v>RTXBUFGH Ward 2 Dept</v>
      </c>
      <c r="B6258" t="s">
        <v>228</v>
      </c>
      <c r="C6258" t="s">
        <v>13574</v>
      </c>
      <c r="D6258" t="s">
        <v>4269</v>
      </c>
      <c r="E6258" t="s">
        <v>4270</v>
      </c>
      <c r="F6258" t="s">
        <v>13584</v>
      </c>
      <c r="G6258" s="11"/>
      <c r="H6258" s="11"/>
    </row>
    <row r="6259" spans="1:8" x14ac:dyDescent="0.2">
      <c r="A6259" t="str">
        <f t="shared" si="99"/>
        <v>RTXBUFGH Ward 4 Dept</v>
      </c>
      <c r="B6259" t="s">
        <v>228</v>
      </c>
      <c r="C6259" t="s">
        <v>13574</v>
      </c>
      <c r="D6259" t="s">
        <v>4269</v>
      </c>
      <c r="E6259" t="s">
        <v>4270</v>
      </c>
      <c r="F6259" t="s">
        <v>13585</v>
      </c>
      <c r="G6259" s="11"/>
      <c r="H6259" s="11"/>
    </row>
    <row r="6260" spans="1:8" x14ac:dyDescent="0.2">
      <c r="A6260" t="str">
        <f t="shared" si="99"/>
        <v>RTXBUFGH Ward 5 Dept</v>
      </c>
      <c r="B6260" t="s">
        <v>228</v>
      </c>
      <c r="C6260" t="s">
        <v>13574</v>
      </c>
      <c r="D6260" t="s">
        <v>4269</v>
      </c>
      <c r="E6260" t="s">
        <v>4270</v>
      </c>
      <c r="F6260" t="s">
        <v>13586</v>
      </c>
      <c r="G6260" s="11"/>
      <c r="H6260" s="11"/>
    </row>
    <row r="6261" spans="1:8" x14ac:dyDescent="0.2">
      <c r="A6261" t="str">
        <f t="shared" si="99"/>
        <v>RTXBUFGH Ward 6 Dept</v>
      </c>
      <c r="B6261" t="s">
        <v>228</v>
      </c>
      <c r="C6261" t="s">
        <v>13574</v>
      </c>
      <c r="D6261" t="s">
        <v>4269</v>
      </c>
      <c r="E6261" t="s">
        <v>4270</v>
      </c>
      <c r="F6261" t="s">
        <v>13587</v>
      </c>
      <c r="G6261" s="11"/>
      <c r="H6261" s="11"/>
    </row>
    <row r="6262" spans="1:8" x14ac:dyDescent="0.2">
      <c r="A6262" t="str">
        <f t="shared" si="99"/>
        <v>RTXBUFGH Ward 7 Dept</v>
      </c>
      <c r="B6262" t="s">
        <v>228</v>
      </c>
      <c r="C6262" t="s">
        <v>13574</v>
      </c>
      <c r="D6262" t="s">
        <v>4269</v>
      </c>
      <c r="E6262" t="s">
        <v>4270</v>
      </c>
      <c r="F6262" t="s">
        <v>13588</v>
      </c>
      <c r="G6262" s="11"/>
      <c r="H6262" s="11"/>
    </row>
    <row r="6263" spans="1:8" x14ac:dyDescent="0.2">
      <c r="A6263" t="str">
        <f t="shared" si="99"/>
        <v>RTXBUFGH Ward 9 Dept</v>
      </c>
      <c r="B6263" t="s">
        <v>228</v>
      </c>
      <c r="C6263" t="s">
        <v>13574</v>
      </c>
      <c r="D6263" t="s">
        <v>4269</v>
      </c>
      <c r="E6263" t="s">
        <v>4270</v>
      </c>
      <c r="F6263" t="s">
        <v>13589</v>
      </c>
      <c r="G6263" s="11"/>
      <c r="H6263" s="11"/>
    </row>
    <row r="6264" spans="1:8" x14ac:dyDescent="0.2">
      <c r="A6264" t="str">
        <f t="shared" si="99"/>
        <v>RTXBUFurness &amp; S. Lakes Orthopaedic Unit</v>
      </c>
      <c r="B6264" t="s">
        <v>228</v>
      </c>
      <c r="C6264" t="s">
        <v>13574</v>
      </c>
      <c r="D6264" t="s">
        <v>4269</v>
      </c>
      <c r="E6264" t="s">
        <v>4270</v>
      </c>
      <c r="F6264" t="s">
        <v>13590</v>
      </c>
      <c r="G6264" s="11"/>
      <c r="H6264" s="11"/>
    </row>
    <row r="6265" spans="1:8" x14ac:dyDescent="0.2">
      <c r="A6265" t="str">
        <f t="shared" si="99"/>
        <v>RTXKMMillom Hospital Ward</v>
      </c>
      <c r="B6265" t="s">
        <v>228</v>
      </c>
      <c r="C6265" t="s">
        <v>13574</v>
      </c>
      <c r="D6265" t="s">
        <v>4271</v>
      </c>
      <c r="E6265" t="s">
        <v>2560</v>
      </c>
      <c r="F6265" t="s">
        <v>13591</v>
      </c>
      <c r="G6265" s="11"/>
      <c r="H6265" s="11"/>
    </row>
    <row r="6266" spans="1:8" x14ac:dyDescent="0.2">
      <c r="A6266" t="str">
        <f t="shared" si="99"/>
        <v>RTX02RLI Acute Frailty Unit</v>
      </c>
      <c r="B6266" t="s">
        <v>228</v>
      </c>
      <c r="C6266" t="s">
        <v>13574</v>
      </c>
      <c r="D6266" t="s">
        <v>4273</v>
      </c>
      <c r="E6266" t="s">
        <v>4274</v>
      </c>
      <c r="F6266" t="s">
        <v>13592</v>
      </c>
      <c r="G6266" s="11"/>
      <c r="H6266" s="11"/>
    </row>
    <row r="6267" spans="1:8" x14ac:dyDescent="0.2">
      <c r="A6267" t="str">
        <f t="shared" si="99"/>
        <v>RTX02RLI Acute Medical Unit</v>
      </c>
      <c r="B6267" t="s">
        <v>228</v>
      </c>
      <c r="C6267" t="s">
        <v>13574</v>
      </c>
      <c r="D6267" t="s">
        <v>4273</v>
      </c>
      <c r="E6267" t="s">
        <v>4274</v>
      </c>
      <c r="F6267" t="s">
        <v>13593</v>
      </c>
      <c r="G6267" s="11"/>
      <c r="H6267" s="11"/>
    </row>
    <row r="6268" spans="1:8" x14ac:dyDescent="0.2">
      <c r="A6268" t="str">
        <f t="shared" si="99"/>
        <v>RTX02RLI Acute Stroke Unit (Huggett Suite) - 132051</v>
      </c>
      <c r="B6268" t="s">
        <v>228</v>
      </c>
      <c r="C6268" t="s">
        <v>13574</v>
      </c>
      <c r="D6268" t="s">
        <v>4273</v>
      </c>
      <c r="E6268" t="s">
        <v>4274</v>
      </c>
      <c r="F6268" t="s">
        <v>13594</v>
      </c>
      <c r="G6268" s="11"/>
      <c r="H6268" s="11"/>
    </row>
    <row r="6269" spans="1:8" x14ac:dyDescent="0.2">
      <c r="A6269" t="str">
        <f t="shared" si="99"/>
        <v>RTX02RLI CCU - Acute Medical Dept</v>
      </c>
      <c r="B6269" t="s">
        <v>228</v>
      </c>
      <c r="C6269" t="s">
        <v>13574</v>
      </c>
      <c r="D6269" t="s">
        <v>4273</v>
      </c>
      <c r="E6269" t="s">
        <v>4274</v>
      </c>
      <c r="F6269" t="s">
        <v>13595</v>
      </c>
      <c r="G6269" s="11"/>
      <c r="H6269" s="11"/>
    </row>
    <row r="6270" spans="1:8" x14ac:dyDescent="0.2">
      <c r="A6270" t="str">
        <f t="shared" si="99"/>
        <v>RTX02RLI CDS/Wd17/DAU</v>
      </c>
      <c r="B6270" t="s">
        <v>228</v>
      </c>
      <c r="C6270" t="s">
        <v>13574</v>
      </c>
      <c r="D6270" t="s">
        <v>4273</v>
      </c>
      <c r="E6270" t="s">
        <v>4274</v>
      </c>
      <c r="F6270" t="s">
        <v>13596</v>
      </c>
      <c r="G6270" s="11"/>
      <c r="H6270" s="11"/>
    </row>
    <row r="6271" spans="1:8" x14ac:dyDescent="0.2">
      <c r="A6271" t="str">
        <f t="shared" si="99"/>
        <v>RTX02RLI Lancaster Suite</v>
      </c>
      <c r="B6271" t="s">
        <v>228</v>
      </c>
      <c r="C6271" t="s">
        <v>13574</v>
      </c>
      <c r="D6271" t="s">
        <v>4273</v>
      </c>
      <c r="E6271" t="s">
        <v>4274</v>
      </c>
      <c r="F6271" t="s">
        <v>13597</v>
      </c>
      <c r="G6271" s="11"/>
      <c r="H6271" s="11"/>
    </row>
    <row r="6272" spans="1:8" x14ac:dyDescent="0.2">
      <c r="A6272" t="str">
        <f t="shared" si="99"/>
        <v>RTX02RLI NNU Dept</v>
      </c>
      <c r="B6272" t="s">
        <v>228</v>
      </c>
      <c r="C6272" t="s">
        <v>13574</v>
      </c>
      <c r="D6272" t="s">
        <v>4273</v>
      </c>
      <c r="E6272" t="s">
        <v>4274</v>
      </c>
      <c r="F6272" t="s">
        <v>13598</v>
      </c>
      <c r="G6272" s="11"/>
      <c r="H6272" s="11"/>
    </row>
    <row r="6273" spans="1:8" x14ac:dyDescent="0.2">
      <c r="A6273" t="str">
        <f t="shared" si="99"/>
        <v>RTX02RLI Paediatric Ward Dept</v>
      </c>
      <c r="B6273" t="s">
        <v>228</v>
      </c>
      <c r="C6273" t="s">
        <v>13574</v>
      </c>
      <c r="D6273" t="s">
        <v>4273</v>
      </c>
      <c r="E6273" t="s">
        <v>4274</v>
      </c>
      <c r="F6273" t="s">
        <v>13599</v>
      </c>
      <c r="G6273" s="11"/>
      <c r="H6273" s="11"/>
    </row>
    <row r="6274" spans="1:8" x14ac:dyDescent="0.2">
      <c r="A6274" t="str">
        <f t="shared" si="99"/>
        <v>RTX02RLI SAU / Ward 30</v>
      </c>
      <c r="B6274" t="s">
        <v>228</v>
      </c>
      <c r="C6274" t="s">
        <v>13574</v>
      </c>
      <c r="D6274" t="s">
        <v>4273</v>
      </c>
      <c r="E6274" t="s">
        <v>4274</v>
      </c>
      <c r="F6274" t="s">
        <v>13600</v>
      </c>
      <c r="G6274" s="11"/>
      <c r="H6274" s="11"/>
    </row>
    <row r="6275" spans="1:8" x14ac:dyDescent="0.2">
      <c r="A6275" t="str">
        <f t="shared" si="99"/>
        <v>RTX02RLI Ward 16</v>
      </c>
      <c r="B6275" t="s">
        <v>228</v>
      </c>
      <c r="C6275" t="s">
        <v>13574</v>
      </c>
      <c r="D6275" t="s">
        <v>4273</v>
      </c>
      <c r="E6275" t="s">
        <v>4274</v>
      </c>
      <c r="F6275" t="s">
        <v>13601</v>
      </c>
      <c r="G6275" s="11"/>
      <c r="H6275" s="11"/>
    </row>
    <row r="6276" spans="1:8" x14ac:dyDescent="0.2">
      <c r="A6276" t="str">
        <f t="shared" si="99"/>
        <v>RTX02RLI Ward 20 - Acute Elderly Dept</v>
      </c>
      <c r="B6276" t="s">
        <v>228</v>
      </c>
      <c r="C6276" t="s">
        <v>13574</v>
      </c>
      <c r="D6276" t="s">
        <v>4273</v>
      </c>
      <c r="E6276" t="s">
        <v>4274</v>
      </c>
      <c r="F6276" t="s">
        <v>13602</v>
      </c>
      <c r="G6276" s="11"/>
      <c r="H6276" s="11"/>
    </row>
    <row r="6277" spans="1:8" x14ac:dyDescent="0.2">
      <c r="A6277" t="str">
        <f t="shared" si="99"/>
        <v>RTX02RLI Ward 22 - Rehab Dept</v>
      </c>
      <c r="B6277" t="s">
        <v>228</v>
      </c>
      <c r="C6277" t="s">
        <v>13574</v>
      </c>
      <c r="D6277" t="s">
        <v>4273</v>
      </c>
      <c r="E6277" t="s">
        <v>4274</v>
      </c>
      <c r="F6277" t="s">
        <v>13603</v>
      </c>
      <c r="G6277" s="11"/>
      <c r="H6277" s="13"/>
    </row>
    <row r="6278" spans="1:8" x14ac:dyDescent="0.2">
      <c r="A6278" t="str">
        <f t="shared" si="99"/>
        <v>RTX02RLI Ward 23 - Stroke Unit</v>
      </c>
      <c r="B6278" t="s">
        <v>228</v>
      </c>
      <c r="C6278" t="s">
        <v>13574</v>
      </c>
      <c r="D6278" t="s">
        <v>4273</v>
      </c>
      <c r="E6278" t="s">
        <v>4274</v>
      </c>
      <c r="F6278" t="s">
        <v>13604</v>
      </c>
      <c r="G6278" s="11"/>
      <c r="H6278" s="11"/>
    </row>
    <row r="6279" spans="1:8" x14ac:dyDescent="0.2">
      <c r="A6279" t="str">
        <f t="shared" si="99"/>
        <v>RTX02RLI Ward 33 - Vascular &amp; General Surgery</v>
      </c>
      <c r="B6279" t="s">
        <v>228</v>
      </c>
      <c r="C6279" t="s">
        <v>13574</v>
      </c>
      <c r="D6279" t="s">
        <v>4273</v>
      </c>
      <c r="E6279" t="s">
        <v>4274</v>
      </c>
      <c r="F6279" t="s">
        <v>13605</v>
      </c>
      <c r="G6279" s="11"/>
      <c r="H6279" s="11"/>
    </row>
    <row r="6280" spans="1:8" x14ac:dyDescent="0.2">
      <c r="A6280" t="str">
        <f t="shared" si="99"/>
        <v>RTX02RLI Ward 34 - Surgery Dept</v>
      </c>
      <c r="B6280" t="s">
        <v>228</v>
      </c>
      <c r="C6280" t="s">
        <v>13574</v>
      </c>
      <c r="D6280" t="s">
        <v>4273</v>
      </c>
      <c r="E6280" t="s">
        <v>4274</v>
      </c>
      <c r="F6280" t="s">
        <v>13606</v>
      </c>
      <c r="G6280" s="11"/>
      <c r="H6280" s="11"/>
    </row>
    <row r="6281" spans="1:8" x14ac:dyDescent="0.2">
      <c r="A6281" t="str">
        <f t="shared" si="99"/>
        <v>RTX02RLI Ward 35 - Orthopaedics Dept</v>
      </c>
      <c r="B6281" t="s">
        <v>228</v>
      </c>
      <c r="C6281" t="s">
        <v>13574</v>
      </c>
      <c r="D6281" t="s">
        <v>4273</v>
      </c>
      <c r="E6281" t="s">
        <v>4274</v>
      </c>
      <c r="F6281" t="s">
        <v>13607</v>
      </c>
      <c r="G6281" s="11"/>
      <c r="H6281" s="11"/>
    </row>
    <row r="6282" spans="1:8" x14ac:dyDescent="0.2">
      <c r="A6282" t="str">
        <f t="shared" si="99"/>
        <v>RTX02RLI Ward 36</v>
      </c>
      <c r="B6282" t="s">
        <v>228</v>
      </c>
      <c r="C6282" t="s">
        <v>13574</v>
      </c>
      <c r="D6282" t="s">
        <v>4273</v>
      </c>
      <c r="E6282" t="s">
        <v>4274</v>
      </c>
      <c r="F6282" t="s">
        <v>13608</v>
      </c>
      <c r="G6282" s="11"/>
      <c r="H6282" s="11"/>
    </row>
    <row r="6283" spans="1:8" x14ac:dyDescent="0.2">
      <c r="A6283" t="str">
        <f t="shared" si="99"/>
        <v>RTX02RLI Ward 37</v>
      </c>
      <c r="B6283" t="s">
        <v>228</v>
      </c>
      <c r="C6283" t="s">
        <v>13574</v>
      </c>
      <c r="D6283" t="s">
        <v>4273</v>
      </c>
      <c r="E6283" t="s">
        <v>4274</v>
      </c>
      <c r="F6283" t="s">
        <v>13609</v>
      </c>
      <c r="G6283" s="11"/>
      <c r="H6283" s="11"/>
    </row>
    <row r="6284" spans="1:8" x14ac:dyDescent="0.2">
      <c r="A6284" t="str">
        <f t="shared" si="99"/>
        <v>RTX02RLI Ward 38 - ITU Dept</v>
      </c>
      <c r="B6284" t="s">
        <v>228</v>
      </c>
      <c r="C6284" t="s">
        <v>13574</v>
      </c>
      <c r="D6284" t="s">
        <v>4273</v>
      </c>
      <c r="E6284" t="s">
        <v>4274</v>
      </c>
      <c r="F6284" t="s">
        <v>13610</v>
      </c>
      <c r="G6284" s="11"/>
      <c r="H6284" s="13"/>
    </row>
    <row r="6285" spans="1:8" x14ac:dyDescent="0.2">
      <c r="A6285" t="str">
        <f t="shared" si="99"/>
        <v>RTXBWLangdale North SUSD Unit</v>
      </c>
      <c r="B6285" t="s">
        <v>228</v>
      </c>
      <c r="C6285" t="s">
        <v>13574</v>
      </c>
      <c r="D6285" t="s">
        <v>4275</v>
      </c>
      <c r="E6285" t="s">
        <v>2591</v>
      </c>
      <c r="F6285" t="s">
        <v>13611</v>
      </c>
      <c r="G6285" s="11"/>
      <c r="H6285" s="13"/>
    </row>
    <row r="6286" spans="1:8" x14ac:dyDescent="0.2">
      <c r="A6286" t="str">
        <f t="shared" si="99"/>
        <v>RTXBWLangdale South SUSD Unit</v>
      </c>
      <c r="B6286" t="s">
        <v>228</v>
      </c>
      <c r="C6286" t="s">
        <v>13574</v>
      </c>
      <c r="D6286" t="s">
        <v>4275</v>
      </c>
      <c r="E6286" t="s">
        <v>2591</v>
      </c>
      <c r="F6286" t="s">
        <v>13612</v>
      </c>
      <c r="G6286" s="11"/>
      <c r="H6286" s="11"/>
    </row>
    <row r="6287" spans="1:8" x14ac:dyDescent="0.2">
      <c r="A6287" t="str">
        <f t="shared" si="99"/>
        <v>RTXBWWGH Surgical Inpatients (Ward 7)</v>
      </c>
      <c r="B6287" t="s">
        <v>228</v>
      </c>
      <c r="C6287" t="s">
        <v>13574</v>
      </c>
      <c r="D6287" t="s">
        <v>4275</v>
      </c>
      <c r="E6287" t="s">
        <v>2591</v>
      </c>
      <c r="F6287" t="s">
        <v>13613</v>
      </c>
      <c r="G6287" s="11"/>
      <c r="H6287" s="11"/>
    </row>
    <row r="6288" spans="1:8" x14ac:dyDescent="0.2">
      <c r="A6288" t="str">
        <f t="shared" si="99"/>
        <v>RTXBWWGH Ward 2</v>
      </c>
      <c r="B6288" t="s">
        <v>228</v>
      </c>
      <c r="C6288" t="s">
        <v>13574</v>
      </c>
      <c r="D6288" t="s">
        <v>4275</v>
      </c>
      <c r="E6288" t="s">
        <v>2591</v>
      </c>
      <c r="F6288" t="s">
        <v>13614</v>
      </c>
      <c r="G6288" s="11"/>
      <c r="H6288" s="11"/>
    </row>
    <row r="6289" spans="1:8" x14ac:dyDescent="0.2">
      <c r="A6289" t="str">
        <f t="shared" si="99"/>
        <v>RJE09AMU County</v>
      </c>
      <c r="B6289" t="s">
        <v>221</v>
      </c>
      <c r="C6289" t="s">
        <v>13615</v>
      </c>
      <c r="D6289" t="s">
        <v>2173</v>
      </c>
      <c r="E6289" t="s">
        <v>2174</v>
      </c>
      <c r="F6289" t="s">
        <v>13616</v>
      </c>
      <c r="G6289" s="11"/>
      <c r="H6289" s="11"/>
    </row>
    <row r="6290" spans="1:8" x14ac:dyDescent="0.2">
      <c r="A6290" t="str">
        <f t="shared" si="99"/>
        <v>RJE09EOU</v>
      </c>
      <c r="B6290" t="s">
        <v>221</v>
      </c>
      <c r="C6290" t="s">
        <v>13615</v>
      </c>
      <c r="D6290" t="s">
        <v>2173</v>
      </c>
      <c r="E6290" t="s">
        <v>2174</v>
      </c>
      <c r="F6290" t="s">
        <v>13617</v>
      </c>
      <c r="G6290" s="11"/>
      <c r="H6290" s="11"/>
    </row>
    <row r="6291" spans="1:8" x14ac:dyDescent="0.2">
      <c r="A6291" t="str">
        <f t="shared" si="99"/>
        <v>RJE09Midwife Led Service</v>
      </c>
      <c r="B6291" t="s">
        <v>221</v>
      </c>
      <c r="C6291" t="s">
        <v>13615</v>
      </c>
      <c r="D6291" t="s">
        <v>2173</v>
      </c>
      <c r="E6291" t="s">
        <v>2174</v>
      </c>
      <c r="F6291" t="s">
        <v>13618</v>
      </c>
      <c r="G6291" s="11"/>
      <c r="H6291" s="11"/>
    </row>
    <row r="6292" spans="1:8" x14ac:dyDescent="0.2">
      <c r="A6292" t="str">
        <f t="shared" si="99"/>
        <v>RJE09Ward 12</v>
      </c>
      <c r="B6292" t="s">
        <v>221</v>
      </c>
      <c r="C6292" t="s">
        <v>13615</v>
      </c>
      <c r="D6292" t="s">
        <v>2173</v>
      </c>
      <c r="E6292" t="s">
        <v>2174</v>
      </c>
      <c r="F6292" t="s">
        <v>8745</v>
      </c>
      <c r="G6292" s="11"/>
      <c r="H6292" s="11"/>
    </row>
    <row r="6293" spans="1:8" x14ac:dyDescent="0.2">
      <c r="A6293" t="str">
        <f t="shared" si="99"/>
        <v>RJE09Ward 14</v>
      </c>
      <c r="B6293" t="s">
        <v>221</v>
      </c>
      <c r="C6293" t="s">
        <v>13615</v>
      </c>
      <c r="D6293" t="s">
        <v>2173</v>
      </c>
      <c r="E6293" t="s">
        <v>2174</v>
      </c>
      <c r="F6293" t="s">
        <v>8363</v>
      </c>
      <c r="G6293" s="11"/>
      <c r="H6293" s="11"/>
    </row>
    <row r="6294" spans="1:8" x14ac:dyDescent="0.2">
      <c r="A6294" t="str">
        <f t="shared" si="99"/>
        <v>RJE09Ward 15</v>
      </c>
      <c r="B6294" t="s">
        <v>221</v>
      </c>
      <c r="C6294" t="s">
        <v>13615</v>
      </c>
      <c r="D6294" t="s">
        <v>2173</v>
      </c>
      <c r="E6294" t="s">
        <v>2174</v>
      </c>
      <c r="F6294" t="s">
        <v>8364</v>
      </c>
      <c r="G6294" s="11"/>
      <c r="H6294" s="11"/>
    </row>
    <row r="6295" spans="1:8" x14ac:dyDescent="0.2">
      <c r="A6295" t="str">
        <f t="shared" si="99"/>
        <v>RJE09Ward 7</v>
      </c>
      <c r="B6295" t="s">
        <v>221</v>
      </c>
      <c r="C6295" t="s">
        <v>13615</v>
      </c>
      <c r="D6295" t="s">
        <v>2173</v>
      </c>
      <c r="E6295" t="s">
        <v>2174</v>
      </c>
      <c r="F6295" t="s">
        <v>8785</v>
      </c>
      <c r="G6295" s="11"/>
      <c r="H6295" s="11"/>
    </row>
    <row r="6296" spans="1:8" x14ac:dyDescent="0.2">
      <c r="A6296" t="str">
        <f t="shared" si="99"/>
        <v>RJE09Ward 8</v>
      </c>
      <c r="B6296" t="s">
        <v>221</v>
      </c>
      <c r="C6296" t="s">
        <v>13615</v>
      </c>
      <c r="D6296" t="s">
        <v>2173</v>
      </c>
      <c r="E6296" t="s">
        <v>2174</v>
      </c>
      <c r="F6296" t="s">
        <v>8748</v>
      </c>
      <c r="G6296" s="11"/>
      <c r="H6296" s="11"/>
    </row>
    <row r="6297" spans="1:8" x14ac:dyDescent="0.2">
      <c r="A6297" t="str">
        <f t="shared" si="99"/>
        <v>RJE01AMU Stoke</v>
      </c>
      <c r="B6297" t="s">
        <v>221</v>
      </c>
      <c r="C6297" t="s">
        <v>13615</v>
      </c>
      <c r="D6297" t="s">
        <v>2175</v>
      </c>
      <c r="E6297" t="s">
        <v>2176</v>
      </c>
      <c r="F6297" t="s">
        <v>13619</v>
      </c>
      <c r="G6297" s="11"/>
      <c r="H6297" s="11"/>
    </row>
    <row r="6298" spans="1:8" x14ac:dyDescent="0.2">
      <c r="A6298" t="str">
        <f t="shared" si="99"/>
        <v>RJE01Cardiac Critical Care Unit</v>
      </c>
      <c r="B6298" t="s">
        <v>221</v>
      </c>
      <c r="C6298" t="s">
        <v>13615</v>
      </c>
      <c r="D6298" t="s">
        <v>2175</v>
      </c>
      <c r="E6298" t="s">
        <v>2176</v>
      </c>
      <c r="F6298" t="s">
        <v>13620</v>
      </c>
      <c r="G6298" s="11"/>
      <c r="H6298" s="11"/>
    </row>
    <row r="6299" spans="1:8" x14ac:dyDescent="0.2">
      <c r="A6299" t="str">
        <f t="shared" si="99"/>
        <v>RJE01Critical Care Unit</v>
      </c>
      <c r="B6299" t="s">
        <v>221</v>
      </c>
      <c r="C6299" t="s">
        <v>13615</v>
      </c>
      <c r="D6299" t="s">
        <v>2175</v>
      </c>
      <c r="E6299" t="s">
        <v>2176</v>
      </c>
      <c r="F6299" t="s">
        <v>9443</v>
      </c>
      <c r="G6299" s="11"/>
      <c r="H6299" s="11"/>
    </row>
    <row r="6300" spans="1:8" x14ac:dyDescent="0.2">
      <c r="A6300" t="str">
        <f t="shared" si="99"/>
        <v>RJE01FEAU</v>
      </c>
      <c r="B6300" t="s">
        <v>221</v>
      </c>
      <c r="C6300" t="s">
        <v>13615</v>
      </c>
      <c r="D6300" t="s">
        <v>2175</v>
      </c>
      <c r="E6300" t="s">
        <v>2176</v>
      </c>
      <c r="F6300" t="s">
        <v>13621</v>
      </c>
      <c r="G6300" s="11"/>
      <c r="H6300" s="11"/>
    </row>
    <row r="6301" spans="1:8" x14ac:dyDescent="0.2">
      <c r="A6301" t="str">
        <f t="shared" si="99"/>
        <v>RJE01NICU</v>
      </c>
      <c r="B6301" t="s">
        <v>221</v>
      </c>
      <c r="C6301" t="s">
        <v>13615</v>
      </c>
      <c r="D6301" t="s">
        <v>2175</v>
      </c>
      <c r="E6301" t="s">
        <v>2176</v>
      </c>
      <c r="F6301" t="s">
        <v>8404</v>
      </c>
      <c r="G6301" s="11"/>
      <c r="H6301" s="11"/>
    </row>
    <row r="6302" spans="1:8" x14ac:dyDescent="0.2">
      <c r="A6302" t="str">
        <f t="shared" si="99"/>
        <v>RJE01SSCU</v>
      </c>
      <c r="B6302" t="s">
        <v>221</v>
      </c>
      <c r="C6302" t="s">
        <v>13615</v>
      </c>
      <c r="D6302" t="s">
        <v>2175</v>
      </c>
      <c r="E6302" t="s">
        <v>2176</v>
      </c>
      <c r="F6302" t="s">
        <v>13622</v>
      </c>
      <c r="G6302" s="11"/>
      <c r="H6302" s="11"/>
    </row>
    <row r="6303" spans="1:8" x14ac:dyDescent="0.2">
      <c r="A6303" t="str">
        <f t="shared" si="99"/>
        <v>RJE01Ward 100 SAU</v>
      </c>
      <c r="B6303" t="s">
        <v>221</v>
      </c>
      <c r="C6303" t="s">
        <v>13615</v>
      </c>
      <c r="D6303" t="s">
        <v>2175</v>
      </c>
      <c r="E6303" t="s">
        <v>2176</v>
      </c>
      <c r="F6303" t="s">
        <v>13623</v>
      </c>
      <c r="G6303" s="11"/>
      <c r="H6303" s="11"/>
    </row>
    <row r="6304" spans="1:8" x14ac:dyDescent="0.2">
      <c r="A6304" t="str">
        <f t="shared" si="99"/>
        <v>RJE01Ward 102</v>
      </c>
      <c r="B6304" t="s">
        <v>221</v>
      </c>
      <c r="C6304" t="s">
        <v>13615</v>
      </c>
      <c r="D6304" t="s">
        <v>2175</v>
      </c>
      <c r="E6304" t="s">
        <v>2176</v>
      </c>
      <c r="F6304" t="s">
        <v>13624</v>
      </c>
      <c r="G6304" s="11"/>
      <c r="H6304" s="11"/>
    </row>
    <row r="6305" spans="1:8" x14ac:dyDescent="0.2">
      <c r="A6305" t="str">
        <f t="shared" si="99"/>
        <v>RJE01Ward 103</v>
      </c>
      <c r="B6305" t="s">
        <v>221</v>
      </c>
      <c r="C6305" t="s">
        <v>13615</v>
      </c>
      <c r="D6305" t="s">
        <v>2175</v>
      </c>
      <c r="E6305" t="s">
        <v>2176</v>
      </c>
      <c r="F6305" t="s">
        <v>13625</v>
      </c>
      <c r="G6305" s="11"/>
      <c r="H6305" s="11"/>
    </row>
    <row r="6306" spans="1:8" x14ac:dyDescent="0.2">
      <c r="A6306" t="str">
        <f t="shared" si="99"/>
        <v>RJE01Ward 106/107</v>
      </c>
      <c r="B6306" t="s">
        <v>221</v>
      </c>
      <c r="C6306" t="s">
        <v>13615</v>
      </c>
      <c r="D6306" t="s">
        <v>2175</v>
      </c>
      <c r="E6306" t="s">
        <v>2176</v>
      </c>
      <c r="F6306" t="s">
        <v>13626</v>
      </c>
      <c r="G6306" s="11"/>
      <c r="H6306" s="11"/>
    </row>
    <row r="6307" spans="1:8" x14ac:dyDescent="0.2">
      <c r="A6307" t="str">
        <f t="shared" si="99"/>
        <v>RJE01Ward 108</v>
      </c>
      <c r="B6307" t="s">
        <v>221</v>
      </c>
      <c r="C6307" t="s">
        <v>13615</v>
      </c>
      <c r="D6307" t="s">
        <v>2175</v>
      </c>
      <c r="E6307" t="s">
        <v>2176</v>
      </c>
      <c r="F6307" t="s">
        <v>13627</v>
      </c>
      <c r="G6307" s="11"/>
      <c r="H6307" s="11"/>
    </row>
    <row r="6308" spans="1:8" x14ac:dyDescent="0.2">
      <c r="A6308" t="str">
        <f t="shared" si="99"/>
        <v>RJE01Ward 109</v>
      </c>
      <c r="B6308" t="s">
        <v>221</v>
      </c>
      <c r="C6308" t="s">
        <v>13615</v>
      </c>
      <c r="D6308" t="s">
        <v>2175</v>
      </c>
      <c r="E6308" t="s">
        <v>2176</v>
      </c>
      <c r="F6308" t="s">
        <v>13628</v>
      </c>
      <c r="G6308" s="11"/>
      <c r="H6308" s="11"/>
    </row>
    <row r="6309" spans="1:8" x14ac:dyDescent="0.2">
      <c r="A6309" t="str">
        <f t="shared" si="99"/>
        <v>RJE01Ward 110</v>
      </c>
      <c r="B6309" t="s">
        <v>221</v>
      </c>
      <c r="C6309" t="s">
        <v>13615</v>
      </c>
      <c r="D6309" t="s">
        <v>2175</v>
      </c>
      <c r="E6309" t="s">
        <v>2176</v>
      </c>
      <c r="F6309" t="s">
        <v>13629</v>
      </c>
      <c r="G6309" s="11"/>
      <c r="H6309" s="11"/>
    </row>
    <row r="6310" spans="1:8" x14ac:dyDescent="0.2">
      <c r="A6310" t="str">
        <f t="shared" si="99"/>
        <v>RJE01Ward 111</v>
      </c>
      <c r="B6310" t="s">
        <v>221</v>
      </c>
      <c r="C6310" t="s">
        <v>13615</v>
      </c>
      <c r="D6310" t="s">
        <v>2175</v>
      </c>
      <c r="E6310" t="s">
        <v>2176</v>
      </c>
      <c r="F6310" t="s">
        <v>13630</v>
      </c>
      <c r="G6310" s="11"/>
      <c r="H6310" s="11"/>
    </row>
    <row r="6311" spans="1:8" x14ac:dyDescent="0.2">
      <c r="A6311" t="str">
        <f t="shared" si="99"/>
        <v>RJE01Ward 112 EOU</v>
      </c>
      <c r="B6311" t="s">
        <v>221</v>
      </c>
      <c r="C6311" t="s">
        <v>13615</v>
      </c>
      <c r="D6311" t="s">
        <v>2175</v>
      </c>
      <c r="E6311" t="s">
        <v>2176</v>
      </c>
      <c r="F6311" t="s">
        <v>13631</v>
      </c>
      <c r="G6311" s="11"/>
      <c r="H6311" s="11"/>
    </row>
    <row r="6312" spans="1:8" x14ac:dyDescent="0.2">
      <c r="A6312" t="str">
        <f t="shared" si="99"/>
        <v>RJE01Ward 113</v>
      </c>
      <c r="B6312" t="s">
        <v>221</v>
      </c>
      <c r="C6312" t="s">
        <v>13615</v>
      </c>
      <c r="D6312" t="s">
        <v>2175</v>
      </c>
      <c r="E6312" t="s">
        <v>2176</v>
      </c>
      <c r="F6312" t="s">
        <v>13632</v>
      </c>
      <c r="G6312" s="11"/>
      <c r="H6312" s="11"/>
    </row>
    <row r="6313" spans="1:8" x14ac:dyDescent="0.2">
      <c r="A6313" t="str">
        <f t="shared" si="99"/>
        <v>RJE01Ward 117</v>
      </c>
      <c r="B6313" t="s">
        <v>221</v>
      </c>
      <c r="C6313" t="s">
        <v>13615</v>
      </c>
      <c r="D6313" t="s">
        <v>2175</v>
      </c>
      <c r="E6313" t="s">
        <v>2176</v>
      </c>
      <c r="F6313" t="s">
        <v>13633</v>
      </c>
      <c r="G6313" s="11"/>
      <c r="H6313" s="11"/>
    </row>
    <row r="6314" spans="1:8" x14ac:dyDescent="0.2">
      <c r="A6314" t="str">
        <f t="shared" si="99"/>
        <v>RJE01Ward 123 SSU</v>
      </c>
      <c r="B6314" t="s">
        <v>221</v>
      </c>
      <c r="C6314" t="s">
        <v>13615</v>
      </c>
      <c r="D6314" t="s">
        <v>2175</v>
      </c>
      <c r="E6314" t="s">
        <v>2176</v>
      </c>
      <c r="F6314" t="s">
        <v>13634</v>
      </c>
      <c r="G6314" s="11"/>
      <c r="H6314" s="11"/>
    </row>
    <row r="6315" spans="1:8" x14ac:dyDescent="0.2">
      <c r="A6315" t="str">
        <f t="shared" si="99"/>
        <v>RJE01Ward 124</v>
      </c>
      <c r="B6315" t="s">
        <v>221</v>
      </c>
      <c r="C6315" t="s">
        <v>13615</v>
      </c>
      <c r="D6315" t="s">
        <v>2175</v>
      </c>
      <c r="E6315" t="s">
        <v>2176</v>
      </c>
      <c r="F6315" t="s">
        <v>13635</v>
      </c>
      <c r="G6315" s="11"/>
      <c r="H6315" s="11"/>
    </row>
    <row r="6316" spans="1:8" x14ac:dyDescent="0.2">
      <c r="A6316" t="str">
        <f t="shared" si="99"/>
        <v>RJE01Ward 126</v>
      </c>
      <c r="B6316" t="s">
        <v>221</v>
      </c>
      <c r="C6316" t="s">
        <v>13615</v>
      </c>
      <c r="D6316" t="s">
        <v>2175</v>
      </c>
      <c r="E6316" t="s">
        <v>2176</v>
      </c>
      <c r="F6316" t="s">
        <v>13636</v>
      </c>
      <c r="G6316" s="11"/>
      <c r="H6316" s="11"/>
    </row>
    <row r="6317" spans="1:8" x14ac:dyDescent="0.2">
      <c r="A6317" t="str">
        <f t="shared" si="99"/>
        <v>RJE01Ward 127</v>
      </c>
      <c r="B6317" t="s">
        <v>221</v>
      </c>
      <c r="C6317" t="s">
        <v>13615</v>
      </c>
      <c r="D6317" t="s">
        <v>2175</v>
      </c>
      <c r="E6317" t="s">
        <v>2176</v>
      </c>
      <c r="F6317" t="s">
        <v>13637</v>
      </c>
      <c r="G6317" s="11"/>
      <c r="H6317" s="11"/>
    </row>
    <row r="6318" spans="1:8" x14ac:dyDescent="0.2">
      <c r="A6318" t="str">
        <f t="shared" si="99"/>
        <v>RJE01Ward 201</v>
      </c>
      <c r="B6318" t="s">
        <v>221</v>
      </c>
      <c r="C6318" t="s">
        <v>13615</v>
      </c>
      <c r="D6318" t="s">
        <v>2175</v>
      </c>
      <c r="E6318" t="s">
        <v>2176</v>
      </c>
      <c r="F6318" t="s">
        <v>13638</v>
      </c>
      <c r="G6318" s="11"/>
      <c r="H6318" s="11"/>
    </row>
    <row r="6319" spans="1:8" x14ac:dyDescent="0.2">
      <c r="A6319" t="str">
        <f t="shared" si="99"/>
        <v>RJE01Ward 205</v>
      </c>
      <c r="B6319" t="s">
        <v>221</v>
      </c>
      <c r="C6319" t="s">
        <v>13615</v>
      </c>
      <c r="D6319" t="s">
        <v>2175</v>
      </c>
      <c r="E6319" t="s">
        <v>2176</v>
      </c>
      <c r="F6319" t="s">
        <v>13639</v>
      </c>
      <c r="G6319" s="11"/>
      <c r="H6319" s="11"/>
    </row>
    <row r="6320" spans="1:8" x14ac:dyDescent="0.2">
      <c r="A6320" t="str">
        <f t="shared" ref="A6320:A6383" si="100">CONCATENATE(D6320,F6320)</f>
        <v>RJE01Ward 206</v>
      </c>
      <c r="B6320" t="s">
        <v>221</v>
      </c>
      <c r="C6320" t="s">
        <v>13615</v>
      </c>
      <c r="D6320" t="s">
        <v>2175</v>
      </c>
      <c r="E6320" t="s">
        <v>2176</v>
      </c>
      <c r="F6320" t="s">
        <v>13640</v>
      </c>
      <c r="G6320" s="11"/>
      <c r="H6320" s="11"/>
    </row>
    <row r="6321" spans="1:8" x14ac:dyDescent="0.2">
      <c r="A6321" t="str">
        <f t="shared" si="100"/>
        <v>RJE01Ward 215</v>
      </c>
      <c r="B6321" t="s">
        <v>221</v>
      </c>
      <c r="C6321" t="s">
        <v>13615</v>
      </c>
      <c r="D6321" t="s">
        <v>2175</v>
      </c>
      <c r="E6321" t="s">
        <v>2176</v>
      </c>
      <c r="F6321" t="s">
        <v>13641</v>
      </c>
      <c r="G6321" s="11"/>
      <c r="H6321" s="11"/>
    </row>
    <row r="6322" spans="1:8" x14ac:dyDescent="0.2">
      <c r="A6322" t="str">
        <f t="shared" si="100"/>
        <v>RJE01Ward 216</v>
      </c>
      <c r="B6322" t="s">
        <v>221</v>
      </c>
      <c r="C6322" t="s">
        <v>13615</v>
      </c>
      <c r="D6322" t="s">
        <v>2175</v>
      </c>
      <c r="E6322" t="s">
        <v>2176</v>
      </c>
      <c r="F6322" t="s">
        <v>13642</v>
      </c>
      <c r="G6322" s="11"/>
      <c r="H6322" s="11"/>
    </row>
    <row r="6323" spans="1:8" x14ac:dyDescent="0.2">
      <c r="A6323" t="str">
        <f t="shared" si="100"/>
        <v>RJE01Ward 217</v>
      </c>
      <c r="B6323" t="s">
        <v>221</v>
      </c>
      <c r="C6323" t="s">
        <v>13615</v>
      </c>
      <c r="D6323" t="s">
        <v>2175</v>
      </c>
      <c r="E6323" t="s">
        <v>2176</v>
      </c>
      <c r="F6323" t="s">
        <v>13643</v>
      </c>
      <c r="G6323" s="11"/>
      <c r="H6323" s="11"/>
    </row>
    <row r="6324" spans="1:8" x14ac:dyDescent="0.2">
      <c r="A6324" t="str">
        <f t="shared" si="100"/>
        <v>RJE01Ward 218 (Neuro)</v>
      </c>
      <c r="B6324" t="s">
        <v>221</v>
      </c>
      <c r="C6324" t="s">
        <v>13615</v>
      </c>
      <c r="D6324" t="s">
        <v>2175</v>
      </c>
      <c r="E6324" t="s">
        <v>2176</v>
      </c>
      <c r="F6324" t="s">
        <v>13644</v>
      </c>
      <c r="G6324" s="11"/>
      <c r="H6324" s="11"/>
    </row>
    <row r="6325" spans="1:8" x14ac:dyDescent="0.2">
      <c r="A6325" t="str">
        <f t="shared" si="100"/>
        <v>RJE01Ward 220</v>
      </c>
      <c r="B6325" t="s">
        <v>221</v>
      </c>
      <c r="C6325" t="s">
        <v>13615</v>
      </c>
      <c r="D6325" t="s">
        <v>2175</v>
      </c>
      <c r="E6325" t="s">
        <v>2176</v>
      </c>
      <c r="F6325" t="s">
        <v>13645</v>
      </c>
      <c r="G6325" s="11"/>
      <c r="H6325" s="11"/>
    </row>
    <row r="6326" spans="1:8" x14ac:dyDescent="0.2">
      <c r="A6326" t="str">
        <f t="shared" si="100"/>
        <v>RJE01Ward 221</v>
      </c>
      <c r="B6326" t="s">
        <v>221</v>
      </c>
      <c r="C6326" t="s">
        <v>13615</v>
      </c>
      <c r="D6326" t="s">
        <v>2175</v>
      </c>
      <c r="E6326" t="s">
        <v>2176</v>
      </c>
      <c r="F6326" t="s">
        <v>13646</v>
      </c>
      <c r="G6326" s="11"/>
      <c r="H6326" s="11"/>
    </row>
    <row r="6327" spans="1:8" x14ac:dyDescent="0.2">
      <c r="A6327" t="str">
        <f t="shared" si="100"/>
        <v>RJE01Ward 222</v>
      </c>
      <c r="B6327" t="s">
        <v>221</v>
      </c>
      <c r="C6327" t="s">
        <v>13615</v>
      </c>
      <c r="D6327" t="s">
        <v>2175</v>
      </c>
      <c r="E6327" t="s">
        <v>2176</v>
      </c>
      <c r="F6327" t="s">
        <v>13647</v>
      </c>
      <c r="G6327" s="11"/>
      <c r="H6327" s="11"/>
    </row>
    <row r="6328" spans="1:8" x14ac:dyDescent="0.2">
      <c r="A6328" t="str">
        <f t="shared" si="100"/>
        <v>RJE01Ward 223</v>
      </c>
      <c r="B6328" t="s">
        <v>221</v>
      </c>
      <c r="C6328" t="s">
        <v>13615</v>
      </c>
      <c r="D6328" t="s">
        <v>2175</v>
      </c>
      <c r="E6328" t="s">
        <v>2176</v>
      </c>
      <c r="F6328" t="s">
        <v>13648</v>
      </c>
      <c r="G6328" s="11"/>
      <c r="H6328" s="11"/>
    </row>
    <row r="6329" spans="1:8" x14ac:dyDescent="0.2">
      <c r="A6329" t="str">
        <f t="shared" si="100"/>
        <v>RJE01Ward 225</v>
      </c>
      <c r="B6329" t="s">
        <v>221</v>
      </c>
      <c r="C6329" t="s">
        <v>13615</v>
      </c>
      <c r="D6329" t="s">
        <v>2175</v>
      </c>
      <c r="E6329" t="s">
        <v>2176</v>
      </c>
      <c r="F6329" t="s">
        <v>13649</v>
      </c>
      <c r="G6329" s="11"/>
      <c r="H6329" s="11"/>
    </row>
    <row r="6330" spans="1:8" x14ac:dyDescent="0.2">
      <c r="A6330" t="str">
        <f t="shared" si="100"/>
        <v>RJE01Ward 226</v>
      </c>
      <c r="B6330" t="s">
        <v>221</v>
      </c>
      <c r="C6330" t="s">
        <v>13615</v>
      </c>
      <c r="D6330" t="s">
        <v>2175</v>
      </c>
      <c r="E6330" t="s">
        <v>2176</v>
      </c>
      <c r="F6330" t="s">
        <v>13650</v>
      </c>
      <c r="G6330" s="11"/>
      <c r="H6330" s="11"/>
    </row>
    <row r="6331" spans="1:8" x14ac:dyDescent="0.2">
      <c r="A6331" t="str">
        <f t="shared" si="100"/>
        <v>RJE01Ward 227 ARTU</v>
      </c>
      <c r="B6331" t="s">
        <v>221</v>
      </c>
      <c r="C6331" t="s">
        <v>13615</v>
      </c>
      <c r="D6331" t="s">
        <v>2175</v>
      </c>
      <c r="E6331" t="s">
        <v>2176</v>
      </c>
      <c r="F6331" t="s">
        <v>13651</v>
      </c>
      <c r="G6331" s="11"/>
      <c r="H6331" s="11"/>
    </row>
    <row r="6332" spans="1:8" x14ac:dyDescent="0.2">
      <c r="A6332" t="str">
        <f t="shared" si="100"/>
        <v>RJE01Ward 228</v>
      </c>
      <c r="B6332" t="s">
        <v>221</v>
      </c>
      <c r="C6332" t="s">
        <v>13615</v>
      </c>
      <c r="D6332" t="s">
        <v>2175</v>
      </c>
      <c r="E6332" t="s">
        <v>2176</v>
      </c>
      <c r="F6332" t="s">
        <v>13652</v>
      </c>
      <c r="G6332" s="11"/>
      <c r="H6332" s="11"/>
    </row>
    <row r="6333" spans="1:8" x14ac:dyDescent="0.2">
      <c r="A6333" t="str">
        <f t="shared" si="100"/>
        <v>RJE01Ward 230</v>
      </c>
      <c r="B6333" t="s">
        <v>221</v>
      </c>
      <c r="C6333" t="s">
        <v>13615</v>
      </c>
      <c r="D6333" t="s">
        <v>2175</v>
      </c>
      <c r="E6333" t="s">
        <v>2176</v>
      </c>
      <c r="F6333" t="s">
        <v>13653</v>
      </c>
      <c r="G6333" s="11"/>
      <c r="H6333" s="11"/>
    </row>
    <row r="6334" spans="1:8" x14ac:dyDescent="0.2">
      <c r="A6334" t="str">
        <f t="shared" si="100"/>
        <v>RJE01Ward 231 (ASU)</v>
      </c>
      <c r="B6334" t="s">
        <v>221</v>
      </c>
      <c r="C6334" t="s">
        <v>13615</v>
      </c>
      <c r="D6334" t="s">
        <v>2175</v>
      </c>
      <c r="E6334" t="s">
        <v>2176</v>
      </c>
      <c r="F6334" t="s">
        <v>13654</v>
      </c>
      <c r="G6334" s="11"/>
      <c r="H6334" s="11"/>
    </row>
    <row r="6335" spans="1:8" x14ac:dyDescent="0.2">
      <c r="A6335" t="str">
        <f t="shared" si="100"/>
        <v>RJE01Ward 232</v>
      </c>
      <c r="B6335" t="s">
        <v>221</v>
      </c>
      <c r="C6335" t="s">
        <v>13615</v>
      </c>
      <c r="D6335" t="s">
        <v>2175</v>
      </c>
      <c r="E6335" t="s">
        <v>2176</v>
      </c>
      <c r="F6335" t="s">
        <v>13655</v>
      </c>
      <c r="G6335" s="11"/>
      <c r="H6335" s="11"/>
    </row>
    <row r="6336" spans="1:8" x14ac:dyDescent="0.2">
      <c r="A6336" t="str">
        <f t="shared" si="100"/>
        <v>RJE01Ward 233</v>
      </c>
      <c r="B6336" t="s">
        <v>221</v>
      </c>
      <c r="C6336" t="s">
        <v>13615</v>
      </c>
      <c r="D6336" t="s">
        <v>2175</v>
      </c>
      <c r="E6336" t="s">
        <v>2176</v>
      </c>
      <c r="F6336" t="s">
        <v>13656</v>
      </c>
      <c r="G6336" s="11"/>
      <c r="H6336" s="11"/>
    </row>
    <row r="6337" spans="1:8" x14ac:dyDescent="0.2">
      <c r="A6337" t="str">
        <f t="shared" si="100"/>
        <v>RJE01Ward 75 (Diabetes &amp; Endocrinology)</v>
      </c>
      <c r="B6337" t="s">
        <v>221</v>
      </c>
      <c r="C6337" t="s">
        <v>13615</v>
      </c>
      <c r="D6337" t="s">
        <v>2175</v>
      </c>
      <c r="E6337" t="s">
        <v>2176</v>
      </c>
      <c r="F6337" t="s">
        <v>13657</v>
      </c>
      <c r="G6337" s="11"/>
      <c r="H6337" s="11"/>
    </row>
    <row r="6338" spans="1:8" x14ac:dyDescent="0.2">
      <c r="A6338" t="str">
        <f t="shared" si="100"/>
        <v>RJE01Ward 76a</v>
      </c>
      <c r="B6338" t="s">
        <v>221</v>
      </c>
      <c r="C6338" t="s">
        <v>13615</v>
      </c>
      <c r="D6338" t="s">
        <v>2175</v>
      </c>
      <c r="E6338" t="s">
        <v>2176</v>
      </c>
      <c r="F6338" t="s">
        <v>13658</v>
      </c>
      <c r="G6338" s="11"/>
      <c r="H6338" s="11"/>
    </row>
    <row r="6339" spans="1:8" x14ac:dyDescent="0.2">
      <c r="A6339" t="str">
        <f t="shared" si="100"/>
        <v>RJE01Ward 76b</v>
      </c>
      <c r="B6339" t="s">
        <v>221</v>
      </c>
      <c r="C6339" t="s">
        <v>13615</v>
      </c>
      <c r="D6339" t="s">
        <v>2175</v>
      </c>
      <c r="E6339" t="s">
        <v>2176</v>
      </c>
      <c r="F6339" t="s">
        <v>13659</v>
      </c>
      <c r="G6339" s="11"/>
      <c r="H6339" s="11"/>
    </row>
    <row r="6340" spans="1:8" x14ac:dyDescent="0.2">
      <c r="A6340" t="str">
        <f t="shared" si="100"/>
        <v>RJE01Ward 80</v>
      </c>
      <c r="B6340" t="s">
        <v>221</v>
      </c>
      <c r="C6340" t="s">
        <v>13615</v>
      </c>
      <c r="D6340" t="s">
        <v>2175</v>
      </c>
      <c r="E6340" t="s">
        <v>2176</v>
      </c>
      <c r="F6340" t="s">
        <v>13660</v>
      </c>
      <c r="G6340" s="11"/>
      <c r="H6340" s="11"/>
    </row>
    <row r="6341" spans="1:8" x14ac:dyDescent="0.2">
      <c r="A6341" t="str">
        <f t="shared" si="100"/>
        <v>RJE01Ward 81</v>
      </c>
      <c r="B6341" t="s">
        <v>221</v>
      </c>
      <c r="C6341" t="s">
        <v>13615</v>
      </c>
      <c r="D6341" t="s">
        <v>2175</v>
      </c>
      <c r="E6341" t="s">
        <v>2176</v>
      </c>
      <c r="F6341" t="s">
        <v>13661</v>
      </c>
      <c r="G6341" s="11"/>
      <c r="H6341" s="11"/>
    </row>
    <row r="6342" spans="1:8" x14ac:dyDescent="0.2">
      <c r="A6342" t="str">
        <f t="shared" si="100"/>
        <v>RK950AMU Tavy</v>
      </c>
      <c r="B6342" t="s">
        <v>163</v>
      </c>
      <c r="C6342" t="s">
        <v>13662</v>
      </c>
      <c r="D6342" t="s">
        <v>2221</v>
      </c>
      <c r="E6342" t="s">
        <v>2222</v>
      </c>
      <c r="F6342" t="s">
        <v>13663</v>
      </c>
      <c r="G6342" s="11"/>
      <c r="H6342" s="11"/>
    </row>
    <row r="6343" spans="1:8" x14ac:dyDescent="0.2">
      <c r="A6343" t="str">
        <f t="shared" si="100"/>
        <v>RK950AMU Thrushel</v>
      </c>
      <c r="B6343" t="s">
        <v>163</v>
      </c>
      <c r="C6343" t="s">
        <v>13662</v>
      </c>
      <c r="D6343" t="s">
        <v>2221</v>
      </c>
      <c r="E6343" t="s">
        <v>2222</v>
      </c>
      <c r="F6343" t="s">
        <v>13664</v>
      </c>
      <c r="G6343" s="11"/>
      <c r="H6343" s="11"/>
    </row>
    <row r="6344" spans="1:8" x14ac:dyDescent="0.2">
      <c r="A6344" t="str">
        <f t="shared" si="100"/>
        <v>RK950Bickleigh Ward</v>
      </c>
      <c r="B6344" t="s">
        <v>163</v>
      </c>
      <c r="C6344" t="s">
        <v>13662</v>
      </c>
      <c r="D6344" t="s">
        <v>2221</v>
      </c>
      <c r="E6344" t="s">
        <v>2222</v>
      </c>
      <c r="F6344" t="s">
        <v>13665</v>
      </c>
      <c r="G6344" s="11"/>
      <c r="H6344" s="11"/>
    </row>
    <row r="6345" spans="1:8" x14ac:dyDescent="0.2">
      <c r="A6345" t="str">
        <f t="shared" si="100"/>
        <v>RK950Bracken Stem Cell Unit</v>
      </c>
      <c r="B6345" t="s">
        <v>163</v>
      </c>
      <c r="C6345" t="s">
        <v>13662</v>
      </c>
      <c r="D6345" t="s">
        <v>2221</v>
      </c>
      <c r="E6345" t="s">
        <v>2222</v>
      </c>
      <c r="F6345" t="s">
        <v>13666</v>
      </c>
      <c r="G6345" s="11"/>
      <c r="H6345" s="11"/>
    </row>
    <row r="6346" spans="1:8" x14ac:dyDescent="0.2">
      <c r="A6346" t="str">
        <f t="shared" si="100"/>
        <v>RK950Braunton Ward</v>
      </c>
      <c r="B6346" t="s">
        <v>163</v>
      </c>
      <c r="C6346" t="s">
        <v>13662</v>
      </c>
      <c r="D6346" t="s">
        <v>2221</v>
      </c>
      <c r="E6346" t="s">
        <v>2222</v>
      </c>
      <c r="F6346" t="s">
        <v>13667</v>
      </c>
      <c r="G6346" s="11"/>
      <c r="H6346" s="11"/>
    </row>
    <row r="6347" spans="1:8" x14ac:dyDescent="0.2">
      <c r="A6347" t="str">
        <f t="shared" si="100"/>
        <v>RK950Brent Ward</v>
      </c>
      <c r="B6347" t="s">
        <v>163</v>
      </c>
      <c r="C6347" t="s">
        <v>13662</v>
      </c>
      <c r="D6347" t="s">
        <v>2221</v>
      </c>
      <c r="E6347" t="s">
        <v>2222</v>
      </c>
      <c r="F6347" t="s">
        <v>13668</v>
      </c>
      <c r="G6347" s="11"/>
      <c r="H6347" s="11"/>
    </row>
    <row r="6348" spans="1:8" x14ac:dyDescent="0.2">
      <c r="A6348" t="str">
        <f t="shared" si="100"/>
        <v>RK950Burrator Ward</v>
      </c>
      <c r="B6348" t="s">
        <v>163</v>
      </c>
      <c r="C6348" t="s">
        <v>13662</v>
      </c>
      <c r="D6348" t="s">
        <v>2221</v>
      </c>
      <c r="E6348" t="s">
        <v>2222</v>
      </c>
      <c r="F6348" t="s">
        <v>13669</v>
      </c>
      <c r="G6348" s="11"/>
      <c r="H6348" s="11"/>
    </row>
    <row r="6349" spans="1:8" x14ac:dyDescent="0.2">
      <c r="A6349" t="str">
        <f t="shared" si="100"/>
        <v>RK950Clearbrook Ward</v>
      </c>
      <c r="B6349" t="s">
        <v>163</v>
      </c>
      <c r="C6349" t="s">
        <v>13662</v>
      </c>
      <c r="D6349" t="s">
        <v>2221</v>
      </c>
      <c r="E6349" t="s">
        <v>2222</v>
      </c>
      <c r="F6349" t="s">
        <v>13670</v>
      </c>
      <c r="G6349" s="11"/>
      <c r="H6349" s="11"/>
    </row>
    <row r="6350" spans="1:8" x14ac:dyDescent="0.2">
      <c r="A6350" t="str">
        <f t="shared" si="100"/>
        <v>RK950Crownhill Ward</v>
      </c>
      <c r="B6350" t="s">
        <v>163</v>
      </c>
      <c r="C6350" t="s">
        <v>13662</v>
      </c>
      <c r="D6350" t="s">
        <v>2221</v>
      </c>
      <c r="E6350" t="s">
        <v>2222</v>
      </c>
      <c r="F6350" t="s">
        <v>13671</v>
      </c>
      <c r="G6350" s="11"/>
      <c r="H6350" s="11"/>
    </row>
    <row r="6351" spans="1:8" x14ac:dyDescent="0.2">
      <c r="A6351" t="str">
        <f t="shared" si="100"/>
        <v>RK950Hartor Ward</v>
      </c>
      <c r="B6351" t="s">
        <v>163</v>
      </c>
      <c r="C6351" t="s">
        <v>13662</v>
      </c>
      <c r="D6351" t="s">
        <v>2221</v>
      </c>
      <c r="E6351" t="s">
        <v>2222</v>
      </c>
      <c r="F6351" t="s">
        <v>13672</v>
      </c>
      <c r="G6351" s="11"/>
      <c r="H6351" s="11"/>
    </row>
    <row r="6352" spans="1:8" x14ac:dyDescent="0.2">
      <c r="A6352" t="str">
        <f t="shared" si="100"/>
        <v>RK950Hembury HCE Ward</v>
      </c>
      <c r="B6352" t="s">
        <v>163</v>
      </c>
      <c r="C6352" t="s">
        <v>13662</v>
      </c>
      <c r="D6352" t="s">
        <v>2221</v>
      </c>
      <c r="E6352" t="s">
        <v>2222</v>
      </c>
      <c r="F6352" t="s">
        <v>13673</v>
      </c>
      <c r="G6352" s="11"/>
      <c r="H6352" s="11"/>
    </row>
    <row r="6353" spans="1:8" x14ac:dyDescent="0.2">
      <c r="A6353" t="str">
        <f t="shared" si="100"/>
        <v>RK950Hexworthy Ward</v>
      </c>
      <c r="B6353" t="s">
        <v>163</v>
      </c>
      <c r="C6353" t="s">
        <v>13662</v>
      </c>
      <c r="D6353" t="s">
        <v>2221</v>
      </c>
      <c r="E6353" t="s">
        <v>2222</v>
      </c>
      <c r="F6353" t="s">
        <v>13674</v>
      </c>
      <c r="G6353" s="11"/>
      <c r="H6353" s="11"/>
    </row>
    <row r="6354" spans="1:8" x14ac:dyDescent="0.2">
      <c r="A6354" t="str">
        <f t="shared" si="100"/>
        <v>RK950Honeyford Ward</v>
      </c>
      <c r="B6354" t="s">
        <v>163</v>
      </c>
      <c r="C6354" t="s">
        <v>13662</v>
      </c>
      <c r="D6354" t="s">
        <v>2221</v>
      </c>
      <c r="E6354" t="s">
        <v>2222</v>
      </c>
      <c r="F6354" t="s">
        <v>13675</v>
      </c>
      <c r="G6354" s="11"/>
      <c r="H6354" s="11"/>
    </row>
    <row r="6355" spans="1:8" x14ac:dyDescent="0.2">
      <c r="A6355" t="str">
        <f t="shared" si="100"/>
        <v>RK950Inpatient Midwifery</v>
      </c>
      <c r="B6355" t="s">
        <v>163</v>
      </c>
      <c r="C6355" t="s">
        <v>13662</v>
      </c>
      <c r="D6355" t="s">
        <v>2221</v>
      </c>
      <c r="E6355" t="s">
        <v>2222</v>
      </c>
      <c r="F6355" t="s">
        <v>13676</v>
      </c>
      <c r="G6355" s="11"/>
      <c r="H6355" s="11"/>
    </row>
    <row r="6356" spans="1:8" x14ac:dyDescent="0.2">
      <c r="A6356" t="str">
        <f t="shared" si="100"/>
        <v>RK950Lynher Ward</v>
      </c>
      <c r="B6356" t="s">
        <v>163</v>
      </c>
      <c r="C6356" t="s">
        <v>13662</v>
      </c>
      <c r="D6356" t="s">
        <v>2221</v>
      </c>
      <c r="E6356" t="s">
        <v>2222</v>
      </c>
      <c r="F6356" t="s">
        <v>13677</v>
      </c>
      <c r="G6356" s="11"/>
      <c r="H6356" s="11"/>
    </row>
    <row r="6357" spans="1:8" x14ac:dyDescent="0.2">
      <c r="A6357" t="str">
        <f t="shared" si="100"/>
        <v>RK950Marlborough (Hound) Ward</v>
      </c>
      <c r="B6357" t="s">
        <v>163</v>
      </c>
      <c r="C6357" t="s">
        <v>13662</v>
      </c>
      <c r="D6357" t="s">
        <v>2221</v>
      </c>
      <c r="E6357" t="s">
        <v>2222</v>
      </c>
      <c r="F6357" t="s">
        <v>13678</v>
      </c>
      <c r="G6357" s="11"/>
      <c r="H6357" s="11"/>
    </row>
    <row r="6358" spans="1:8" x14ac:dyDescent="0.2">
      <c r="A6358" t="str">
        <f t="shared" si="100"/>
        <v>RK950Mayflower Ward</v>
      </c>
      <c r="B6358" t="s">
        <v>163</v>
      </c>
      <c r="C6358" t="s">
        <v>13662</v>
      </c>
      <c r="D6358" t="s">
        <v>2221</v>
      </c>
      <c r="E6358" t="s">
        <v>2222</v>
      </c>
      <c r="F6358" t="s">
        <v>13679</v>
      </c>
      <c r="G6358" s="11"/>
      <c r="H6358" s="11"/>
    </row>
    <row r="6359" spans="1:8" x14ac:dyDescent="0.2">
      <c r="A6359" t="str">
        <f t="shared" si="100"/>
        <v>RK950Meavy Ward</v>
      </c>
      <c r="B6359" t="s">
        <v>163</v>
      </c>
      <c r="C6359" t="s">
        <v>13662</v>
      </c>
      <c r="D6359" t="s">
        <v>2221</v>
      </c>
      <c r="E6359" t="s">
        <v>2222</v>
      </c>
      <c r="F6359" t="s">
        <v>13680</v>
      </c>
      <c r="G6359" s="11"/>
      <c r="H6359" s="11"/>
    </row>
    <row r="6360" spans="1:8" x14ac:dyDescent="0.2">
      <c r="A6360" t="str">
        <f t="shared" si="100"/>
        <v>RK950Meldon Diabetes Ward</v>
      </c>
      <c r="B6360" t="s">
        <v>163</v>
      </c>
      <c r="C6360" t="s">
        <v>13662</v>
      </c>
      <c r="D6360" t="s">
        <v>2221</v>
      </c>
      <c r="E6360" t="s">
        <v>2222</v>
      </c>
      <c r="F6360" t="s">
        <v>13681</v>
      </c>
      <c r="G6360" s="11"/>
      <c r="H6360" s="11"/>
    </row>
    <row r="6361" spans="1:8" x14ac:dyDescent="0.2">
      <c r="A6361" t="str">
        <f t="shared" si="100"/>
        <v>RK950Merivale ASU</v>
      </c>
      <c r="B6361" t="s">
        <v>163</v>
      </c>
      <c r="C6361" t="s">
        <v>13662</v>
      </c>
      <c r="D6361" t="s">
        <v>2221</v>
      </c>
      <c r="E6361" t="s">
        <v>2222</v>
      </c>
      <c r="F6361" t="s">
        <v>13682</v>
      </c>
      <c r="G6361" s="11"/>
      <c r="H6361" s="11"/>
    </row>
    <row r="6362" spans="1:8" x14ac:dyDescent="0.2">
      <c r="A6362" t="str">
        <f t="shared" si="100"/>
        <v>RK950Monkswell Ward</v>
      </c>
      <c r="B6362" t="s">
        <v>163</v>
      </c>
      <c r="C6362" t="s">
        <v>13662</v>
      </c>
      <c r="D6362" t="s">
        <v>2221</v>
      </c>
      <c r="E6362" t="s">
        <v>2222</v>
      </c>
      <c r="F6362" t="s">
        <v>13683</v>
      </c>
      <c r="G6362" s="11"/>
      <c r="H6362" s="11"/>
    </row>
    <row r="6363" spans="1:8" x14ac:dyDescent="0.2">
      <c r="A6363" t="str">
        <f t="shared" si="100"/>
        <v>RK950Moorgate Ward</v>
      </c>
      <c r="B6363" t="s">
        <v>163</v>
      </c>
      <c r="C6363" t="s">
        <v>13662</v>
      </c>
      <c r="D6363" t="s">
        <v>2221</v>
      </c>
      <c r="E6363" t="s">
        <v>2222</v>
      </c>
      <c r="F6363" t="s">
        <v>13684</v>
      </c>
      <c r="G6363" s="11"/>
      <c r="H6363" s="11"/>
    </row>
    <row r="6364" spans="1:8" x14ac:dyDescent="0.2">
      <c r="A6364" t="str">
        <f t="shared" si="100"/>
        <v>RK950NICU 17 Cot</v>
      </c>
      <c r="B6364" t="s">
        <v>163</v>
      </c>
      <c r="C6364" t="s">
        <v>13662</v>
      </c>
      <c r="D6364" t="s">
        <v>2221</v>
      </c>
      <c r="E6364" t="s">
        <v>2222</v>
      </c>
      <c r="F6364" t="s">
        <v>13685</v>
      </c>
      <c r="G6364" s="11"/>
      <c r="H6364" s="11"/>
    </row>
    <row r="6365" spans="1:8" x14ac:dyDescent="0.2">
      <c r="A6365" t="str">
        <f t="shared" si="100"/>
        <v>RK950Norfolk Ward</v>
      </c>
      <c r="B6365" t="s">
        <v>163</v>
      </c>
      <c r="C6365" t="s">
        <v>13662</v>
      </c>
      <c r="D6365" t="s">
        <v>2221</v>
      </c>
      <c r="E6365" t="s">
        <v>2222</v>
      </c>
      <c r="F6365" t="s">
        <v>12347</v>
      </c>
      <c r="G6365" s="11"/>
      <c r="H6365" s="11"/>
    </row>
    <row r="6366" spans="1:8" x14ac:dyDescent="0.2">
      <c r="A6366" t="str">
        <f t="shared" si="100"/>
        <v>RK950Paed HDU</v>
      </c>
      <c r="B6366" t="s">
        <v>163</v>
      </c>
      <c r="C6366" t="s">
        <v>13662</v>
      </c>
      <c r="D6366" t="s">
        <v>2221</v>
      </c>
      <c r="E6366" t="s">
        <v>2222</v>
      </c>
      <c r="F6366" t="s">
        <v>13686</v>
      </c>
      <c r="G6366" s="11"/>
      <c r="H6366" s="11"/>
    </row>
    <row r="6367" spans="1:8" x14ac:dyDescent="0.2">
      <c r="A6367" t="str">
        <f t="shared" si="100"/>
        <v>RK950Pencarrow Ward</v>
      </c>
      <c r="B6367" t="s">
        <v>163</v>
      </c>
      <c r="C6367" t="s">
        <v>13662</v>
      </c>
      <c r="D6367" t="s">
        <v>2221</v>
      </c>
      <c r="E6367" t="s">
        <v>2222</v>
      </c>
      <c r="F6367" t="s">
        <v>13687</v>
      </c>
      <c r="G6367" s="11"/>
      <c r="H6367" s="11"/>
    </row>
    <row r="6368" spans="1:8" x14ac:dyDescent="0.2">
      <c r="A6368" t="str">
        <f t="shared" si="100"/>
        <v>RK950Penrose Ward</v>
      </c>
      <c r="B6368" t="s">
        <v>163</v>
      </c>
      <c r="C6368" t="s">
        <v>13662</v>
      </c>
      <c r="D6368" t="s">
        <v>2221</v>
      </c>
      <c r="E6368" t="s">
        <v>2222</v>
      </c>
      <c r="F6368" t="s">
        <v>13688</v>
      </c>
      <c r="G6368" s="11"/>
      <c r="H6368" s="11"/>
    </row>
    <row r="6369" spans="1:8" x14ac:dyDescent="0.2">
      <c r="A6369" t="str">
        <f t="shared" si="100"/>
        <v>RK950Sharp Ward</v>
      </c>
      <c r="B6369" t="s">
        <v>163</v>
      </c>
      <c r="C6369" t="s">
        <v>13662</v>
      </c>
      <c r="D6369" t="s">
        <v>2221</v>
      </c>
      <c r="E6369" t="s">
        <v>2222</v>
      </c>
      <c r="F6369" t="s">
        <v>13689</v>
      </c>
      <c r="G6369" s="11"/>
      <c r="H6369" s="11"/>
    </row>
    <row r="6370" spans="1:8" x14ac:dyDescent="0.2">
      <c r="A6370" t="str">
        <f t="shared" si="100"/>
        <v>RK950Shaugh Ward</v>
      </c>
      <c r="B6370" t="s">
        <v>163</v>
      </c>
      <c r="C6370" t="s">
        <v>13662</v>
      </c>
      <c r="D6370" t="s">
        <v>2221</v>
      </c>
      <c r="E6370" t="s">
        <v>2222</v>
      </c>
      <c r="F6370" t="s">
        <v>13690</v>
      </c>
      <c r="G6370" s="11"/>
      <c r="H6370" s="11"/>
    </row>
    <row r="6371" spans="1:8" x14ac:dyDescent="0.2">
      <c r="A6371" t="str">
        <f t="shared" si="100"/>
        <v>RK950Shipley Ward</v>
      </c>
      <c r="B6371" t="s">
        <v>163</v>
      </c>
      <c r="C6371" t="s">
        <v>13662</v>
      </c>
      <c r="D6371" t="s">
        <v>2221</v>
      </c>
      <c r="E6371" t="s">
        <v>2222</v>
      </c>
      <c r="F6371" t="s">
        <v>13691</v>
      </c>
      <c r="G6371" s="11"/>
      <c r="H6371" s="11"/>
    </row>
    <row r="6372" spans="1:8" x14ac:dyDescent="0.2">
      <c r="A6372" t="str">
        <f t="shared" si="100"/>
        <v>RK950Stannon Ward</v>
      </c>
      <c r="B6372" t="s">
        <v>163</v>
      </c>
      <c r="C6372" t="s">
        <v>13662</v>
      </c>
      <c r="D6372" t="s">
        <v>2221</v>
      </c>
      <c r="E6372" t="s">
        <v>2222</v>
      </c>
      <c r="F6372" t="s">
        <v>13692</v>
      </c>
      <c r="G6372" s="11"/>
      <c r="H6372" s="11"/>
    </row>
    <row r="6373" spans="1:8" x14ac:dyDescent="0.2">
      <c r="A6373" t="str">
        <f t="shared" si="100"/>
        <v>RK950Stonehouse Ward</v>
      </c>
      <c r="B6373" t="s">
        <v>163</v>
      </c>
      <c r="C6373" t="s">
        <v>13662</v>
      </c>
      <c r="D6373" t="s">
        <v>2221</v>
      </c>
      <c r="E6373" t="s">
        <v>2222</v>
      </c>
      <c r="F6373" t="s">
        <v>12400</v>
      </c>
      <c r="G6373" s="11"/>
      <c r="H6373" s="11"/>
    </row>
    <row r="6374" spans="1:8" x14ac:dyDescent="0.2">
      <c r="A6374" t="str">
        <f t="shared" si="100"/>
        <v>RK950Surgical Assessment Unit</v>
      </c>
      <c r="B6374" t="s">
        <v>163</v>
      </c>
      <c r="C6374" t="s">
        <v>13662</v>
      </c>
      <c r="D6374" t="s">
        <v>2221</v>
      </c>
      <c r="E6374" t="s">
        <v>2222</v>
      </c>
      <c r="F6374" t="s">
        <v>8775</v>
      </c>
      <c r="G6374" s="11"/>
      <c r="H6374" s="11"/>
    </row>
    <row r="6375" spans="1:8" x14ac:dyDescent="0.2">
      <c r="A6375" t="str">
        <f t="shared" si="100"/>
        <v>RK950Tamar Ward</v>
      </c>
      <c r="B6375" t="s">
        <v>163</v>
      </c>
      <c r="C6375" t="s">
        <v>13662</v>
      </c>
      <c r="D6375" t="s">
        <v>2221</v>
      </c>
      <c r="E6375" t="s">
        <v>2222</v>
      </c>
      <c r="F6375" t="s">
        <v>13693</v>
      </c>
      <c r="G6375" s="11"/>
      <c r="H6375" s="11"/>
    </row>
    <row r="6376" spans="1:8" x14ac:dyDescent="0.2">
      <c r="A6376" t="str">
        <f t="shared" si="100"/>
        <v>RK950Torcross CCU</v>
      </c>
      <c r="B6376" t="s">
        <v>163</v>
      </c>
      <c r="C6376" t="s">
        <v>13662</v>
      </c>
      <c r="D6376" t="s">
        <v>2221</v>
      </c>
      <c r="E6376" t="s">
        <v>2222</v>
      </c>
      <c r="F6376" t="s">
        <v>13694</v>
      </c>
      <c r="G6376" s="11"/>
      <c r="H6376" s="11"/>
    </row>
    <row r="6377" spans="1:8" x14ac:dyDescent="0.2">
      <c r="A6377" t="str">
        <f t="shared" si="100"/>
        <v>RK950Torrington HDU</v>
      </c>
      <c r="B6377" t="s">
        <v>163</v>
      </c>
      <c r="C6377" t="s">
        <v>13662</v>
      </c>
      <c r="D6377" t="s">
        <v>2221</v>
      </c>
      <c r="E6377" t="s">
        <v>2222</v>
      </c>
      <c r="F6377" t="s">
        <v>13695</v>
      </c>
      <c r="G6377" s="11"/>
      <c r="H6377" s="11"/>
    </row>
    <row r="6378" spans="1:8" x14ac:dyDescent="0.2">
      <c r="A6378" t="str">
        <f t="shared" si="100"/>
        <v>RK950Torrington ITU</v>
      </c>
      <c r="B6378" t="s">
        <v>163</v>
      </c>
      <c r="C6378" t="s">
        <v>13662</v>
      </c>
      <c r="D6378" t="s">
        <v>2221</v>
      </c>
      <c r="E6378" t="s">
        <v>2222</v>
      </c>
      <c r="F6378" t="s">
        <v>13696</v>
      </c>
      <c r="G6378" s="11"/>
      <c r="H6378" s="11"/>
    </row>
    <row r="6379" spans="1:8" x14ac:dyDescent="0.2">
      <c r="A6379" t="str">
        <f t="shared" si="100"/>
        <v>RK950Whitehorse Ward</v>
      </c>
      <c r="B6379" t="s">
        <v>163</v>
      </c>
      <c r="C6379" t="s">
        <v>13662</v>
      </c>
      <c r="D6379" t="s">
        <v>2221</v>
      </c>
      <c r="E6379" t="s">
        <v>2222</v>
      </c>
      <c r="F6379" t="s">
        <v>13697</v>
      </c>
      <c r="G6379" s="11"/>
      <c r="H6379" s="11"/>
    </row>
    <row r="6380" spans="1:8" x14ac:dyDescent="0.2">
      <c r="A6380" t="str">
        <f t="shared" si="100"/>
        <v>RK950Wildgoose Ward</v>
      </c>
      <c r="B6380" t="s">
        <v>163</v>
      </c>
      <c r="C6380" t="s">
        <v>13662</v>
      </c>
      <c r="D6380" t="s">
        <v>2221</v>
      </c>
      <c r="E6380" t="s">
        <v>2222</v>
      </c>
      <c r="F6380" t="s">
        <v>13698</v>
      </c>
      <c r="G6380" s="11"/>
      <c r="H6380" s="11"/>
    </row>
    <row r="6381" spans="1:8" x14ac:dyDescent="0.2">
      <c r="A6381" t="str">
        <f t="shared" si="100"/>
        <v>RK950Wolf Ward</v>
      </c>
      <c r="B6381" t="s">
        <v>163</v>
      </c>
      <c r="C6381" t="s">
        <v>13662</v>
      </c>
      <c r="D6381" t="s">
        <v>2221</v>
      </c>
      <c r="E6381" t="s">
        <v>2222</v>
      </c>
      <c r="F6381" t="s">
        <v>13699</v>
      </c>
      <c r="G6381" s="11"/>
      <c r="H6381" s="11"/>
    </row>
    <row r="6382" spans="1:8" x14ac:dyDescent="0.2">
      <c r="A6382" t="str">
        <f t="shared" si="100"/>
        <v>RK950Woodcock Ward</v>
      </c>
      <c r="B6382" t="s">
        <v>163</v>
      </c>
      <c r="C6382" t="s">
        <v>13662</v>
      </c>
      <c r="D6382" t="s">
        <v>2221</v>
      </c>
      <c r="E6382" t="s">
        <v>2222</v>
      </c>
      <c r="F6382" t="s">
        <v>13700</v>
      </c>
      <c r="G6382" s="11"/>
      <c r="H6382" s="11"/>
    </row>
    <row r="6383" spans="1:8" x14ac:dyDescent="0.2">
      <c r="A6383" t="str">
        <f t="shared" si="100"/>
        <v>N6J7VAlbourne Ward (1st Floor)</v>
      </c>
      <c r="B6383" t="s">
        <v>234</v>
      </c>
      <c r="C6383" t="s">
        <v>14434</v>
      </c>
      <c r="D6383" t="s">
        <v>14438</v>
      </c>
      <c r="E6383" t="s">
        <v>678</v>
      </c>
      <c r="F6383" t="s">
        <v>8852</v>
      </c>
      <c r="G6383" s="11"/>
      <c r="H6383" s="11"/>
    </row>
    <row r="6384" spans="1:8" x14ac:dyDescent="0.2">
      <c r="A6384" t="str">
        <f t="shared" ref="A6384:A6447" si="101">CONCATENATE(D6384,F6384)</f>
        <v>N6J7VAnsty Ward (1st Floor)</v>
      </c>
      <c r="B6384" t="s">
        <v>234</v>
      </c>
      <c r="C6384" t="s">
        <v>14434</v>
      </c>
      <c r="D6384" t="s">
        <v>14438</v>
      </c>
      <c r="E6384" t="s">
        <v>678</v>
      </c>
      <c r="F6384" t="s">
        <v>8853</v>
      </c>
      <c r="G6384" s="11"/>
      <c r="H6384" s="11"/>
    </row>
    <row r="6385" spans="1:8" x14ac:dyDescent="0.2">
      <c r="A6385" t="str">
        <f t="shared" si="101"/>
        <v>N6J7VArdingly Ward (2nd Floor)</v>
      </c>
      <c r="B6385" t="s">
        <v>234</v>
      </c>
      <c r="C6385" t="s">
        <v>14434</v>
      </c>
      <c r="D6385" t="s">
        <v>14438</v>
      </c>
      <c r="E6385" t="s">
        <v>678</v>
      </c>
      <c r="F6385" t="s">
        <v>8854</v>
      </c>
      <c r="G6385" s="11"/>
      <c r="H6385" s="11"/>
    </row>
    <row r="6386" spans="1:8" x14ac:dyDescent="0.2">
      <c r="A6386" t="str">
        <f t="shared" si="101"/>
        <v>N6J7VBalcombe Ward (Ground Floor)</v>
      </c>
      <c r="B6386" t="s">
        <v>234</v>
      </c>
      <c r="C6386" t="s">
        <v>14434</v>
      </c>
      <c r="D6386" t="s">
        <v>14438</v>
      </c>
      <c r="E6386" t="s">
        <v>678</v>
      </c>
      <c r="F6386" t="s">
        <v>8855</v>
      </c>
      <c r="G6386" s="11"/>
      <c r="H6386" s="11"/>
    </row>
    <row r="6387" spans="1:8" x14ac:dyDescent="0.2">
      <c r="A6387" t="str">
        <f t="shared" si="101"/>
        <v>N6J7VClayton Ward</v>
      </c>
      <c r="B6387" t="s">
        <v>234</v>
      </c>
      <c r="C6387" t="s">
        <v>14434</v>
      </c>
      <c r="D6387" t="s">
        <v>14438</v>
      </c>
      <c r="E6387" t="s">
        <v>678</v>
      </c>
      <c r="F6387" t="s">
        <v>8856</v>
      </c>
      <c r="G6387" s="11"/>
      <c r="H6387" s="11"/>
    </row>
    <row r="6388" spans="1:8" x14ac:dyDescent="0.2">
      <c r="A6388" t="str">
        <f t="shared" si="101"/>
        <v>N6J7VHorsted Keynes Ward (2nd Floor)</v>
      </c>
      <c r="B6388" t="s">
        <v>234</v>
      </c>
      <c r="C6388" t="s">
        <v>14434</v>
      </c>
      <c r="D6388" t="s">
        <v>14438</v>
      </c>
      <c r="E6388" t="s">
        <v>678</v>
      </c>
      <c r="F6388" t="s">
        <v>8857</v>
      </c>
      <c r="G6388" s="11"/>
      <c r="H6388" s="11"/>
    </row>
    <row r="6389" spans="1:8" x14ac:dyDescent="0.2">
      <c r="A6389" t="str">
        <f t="shared" si="101"/>
        <v>N6J7VHurstepier Point</v>
      </c>
      <c r="B6389" t="s">
        <v>234</v>
      </c>
      <c r="C6389" t="s">
        <v>14434</v>
      </c>
      <c r="D6389" t="s">
        <v>14438</v>
      </c>
      <c r="E6389" t="s">
        <v>678</v>
      </c>
      <c r="F6389" t="s">
        <v>8858</v>
      </c>
      <c r="G6389" s="11"/>
      <c r="H6389" s="11"/>
    </row>
    <row r="6390" spans="1:8" x14ac:dyDescent="0.2">
      <c r="A6390" t="str">
        <f t="shared" si="101"/>
        <v>N6J7VLindfield Ward (Rehab)</v>
      </c>
      <c r="B6390" t="s">
        <v>234</v>
      </c>
      <c r="C6390" t="s">
        <v>14434</v>
      </c>
      <c r="D6390" t="s">
        <v>14438</v>
      </c>
      <c r="E6390" t="s">
        <v>678</v>
      </c>
      <c r="F6390" t="s">
        <v>8859</v>
      </c>
      <c r="G6390" s="11"/>
      <c r="H6390" s="11"/>
    </row>
    <row r="6391" spans="1:8" x14ac:dyDescent="0.2">
      <c r="A6391" t="str">
        <f t="shared" si="101"/>
        <v>N6J7VMaternity PRH</v>
      </c>
      <c r="B6391" t="s">
        <v>234</v>
      </c>
      <c r="C6391" t="s">
        <v>14434</v>
      </c>
      <c r="D6391" t="s">
        <v>14438</v>
      </c>
      <c r="E6391" t="s">
        <v>678</v>
      </c>
      <c r="F6391" t="s">
        <v>8860</v>
      </c>
      <c r="G6391" s="11"/>
      <c r="H6391" s="11"/>
    </row>
    <row r="6392" spans="1:8" x14ac:dyDescent="0.2">
      <c r="A6392" t="str">
        <f t="shared" si="101"/>
        <v>N6J7VNewick Ward Sussex Orthopaedic Treatment Centre</v>
      </c>
      <c r="B6392" t="s">
        <v>234</v>
      </c>
      <c r="C6392" t="s">
        <v>14434</v>
      </c>
      <c r="D6392" t="s">
        <v>14438</v>
      </c>
      <c r="E6392" t="s">
        <v>678</v>
      </c>
      <c r="F6392" t="s">
        <v>8861</v>
      </c>
      <c r="G6392" s="11"/>
      <c r="H6392" s="11"/>
    </row>
    <row r="6393" spans="1:8" x14ac:dyDescent="0.2">
      <c r="A6393" t="str">
        <f t="shared" si="101"/>
        <v>N6J7VNewtimber Ward (Sussex Rehab)</v>
      </c>
      <c r="B6393" t="s">
        <v>234</v>
      </c>
      <c r="C6393" t="s">
        <v>14434</v>
      </c>
      <c r="D6393" t="s">
        <v>14438</v>
      </c>
      <c r="E6393" t="s">
        <v>678</v>
      </c>
      <c r="F6393" t="s">
        <v>8862</v>
      </c>
      <c r="G6393" s="11"/>
      <c r="H6393" s="11"/>
    </row>
    <row r="6394" spans="1:8" x14ac:dyDescent="0.2">
      <c r="A6394" t="str">
        <f t="shared" si="101"/>
        <v>N6J7VPlumpton ward</v>
      </c>
      <c r="B6394" t="s">
        <v>234</v>
      </c>
      <c r="C6394" t="s">
        <v>14434</v>
      </c>
      <c r="D6394" t="s">
        <v>14438</v>
      </c>
      <c r="E6394" t="s">
        <v>678</v>
      </c>
      <c r="F6394" t="s">
        <v>8863</v>
      </c>
      <c r="G6394" s="11"/>
      <c r="H6394" s="11"/>
    </row>
    <row r="6395" spans="1:8" x14ac:dyDescent="0.2">
      <c r="A6395" t="str">
        <f t="shared" si="101"/>
        <v>N6J7VPRH Intensive Care Unit ITU (1st Floor)</v>
      </c>
      <c r="B6395" t="s">
        <v>234</v>
      </c>
      <c r="C6395" t="s">
        <v>14434</v>
      </c>
      <c r="D6395" t="s">
        <v>14438</v>
      </c>
      <c r="E6395" t="s">
        <v>678</v>
      </c>
      <c r="F6395" t="s">
        <v>8864</v>
      </c>
      <c r="G6395" s="11"/>
      <c r="H6395" s="11"/>
    </row>
    <row r="6396" spans="1:8" x14ac:dyDescent="0.2">
      <c r="A6396" t="str">
        <f t="shared" si="101"/>
        <v>N6J7VPyecombe Ward (Ground Floor)</v>
      </c>
      <c r="B6396" t="s">
        <v>234</v>
      </c>
      <c r="C6396" t="s">
        <v>14434</v>
      </c>
      <c r="D6396" t="s">
        <v>14438</v>
      </c>
      <c r="E6396" t="s">
        <v>678</v>
      </c>
      <c r="F6396" t="s">
        <v>8865</v>
      </c>
      <c r="G6396" s="11"/>
      <c r="H6396" s="11"/>
    </row>
    <row r="6397" spans="1:8" x14ac:dyDescent="0.2">
      <c r="A6397" t="str">
        <f t="shared" si="101"/>
        <v>N6J7VTwineham Ward (1st Floor)</v>
      </c>
      <c r="B6397" t="s">
        <v>234</v>
      </c>
      <c r="C6397" t="s">
        <v>14434</v>
      </c>
      <c r="D6397" t="s">
        <v>14438</v>
      </c>
      <c r="E6397" t="s">
        <v>678</v>
      </c>
      <c r="F6397" t="s">
        <v>8866</v>
      </c>
      <c r="G6397" s="11"/>
      <c r="H6397" s="11"/>
    </row>
    <row r="6398" spans="1:8" x14ac:dyDescent="0.2">
      <c r="A6398" t="str">
        <f t="shared" si="101"/>
        <v>E0A3HAlbion and Lewes Ward - Level 10 Thomas Kemp Tower</v>
      </c>
      <c r="B6398" t="s">
        <v>234</v>
      </c>
      <c r="C6398" t="s">
        <v>14434</v>
      </c>
      <c r="D6398" t="s">
        <v>14439</v>
      </c>
      <c r="E6398" t="s">
        <v>5912</v>
      </c>
      <c r="F6398" t="s">
        <v>8867</v>
      </c>
      <c r="G6398" s="11"/>
      <c r="H6398" s="11"/>
    </row>
    <row r="6399" spans="1:8" x14ac:dyDescent="0.2">
      <c r="A6399" t="str">
        <f t="shared" si="101"/>
        <v>E0A3HBailey Ward - Barry Building (3rd Floor)</v>
      </c>
      <c r="B6399" t="s">
        <v>234</v>
      </c>
      <c r="C6399" t="s">
        <v>14434</v>
      </c>
      <c r="D6399" t="s">
        <v>14439</v>
      </c>
      <c r="E6399" t="s">
        <v>5912</v>
      </c>
      <c r="F6399" t="s">
        <v>8868</v>
      </c>
      <c r="G6399" s="11"/>
      <c r="H6399" s="11"/>
    </row>
    <row r="6400" spans="1:8" x14ac:dyDescent="0.2">
      <c r="A6400" t="str">
        <f t="shared" si="101"/>
        <v>E0A3HBristol Ward - Barry Building (2nd Floor)</v>
      </c>
      <c r="B6400" t="s">
        <v>234</v>
      </c>
      <c r="C6400" t="s">
        <v>14434</v>
      </c>
      <c r="D6400" t="s">
        <v>14439</v>
      </c>
      <c r="E6400" t="s">
        <v>5912</v>
      </c>
      <c r="F6400" t="s">
        <v>8869</v>
      </c>
      <c r="G6400" s="11"/>
      <c r="H6400" s="11"/>
    </row>
    <row r="6401" spans="1:8" x14ac:dyDescent="0.2">
      <c r="A6401" t="str">
        <f t="shared" si="101"/>
        <v>E0A3HChichester Ward - Barry Building (3rd Floor)</v>
      </c>
      <c r="B6401" t="s">
        <v>234</v>
      </c>
      <c r="C6401" t="s">
        <v>14434</v>
      </c>
      <c r="D6401" t="s">
        <v>14439</v>
      </c>
      <c r="E6401" t="s">
        <v>5912</v>
      </c>
      <c r="F6401" t="s">
        <v>8870</v>
      </c>
      <c r="G6401" s="11"/>
      <c r="H6401" s="11"/>
    </row>
    <row r="6402" spans="1:8" x14ac:dyDescent="0.2">
      <c r="A6402" t="str">
        <f t="shared" si="101"/>
        <v>E0A3HEgremont and Catherine James Ward - Barry Building (2nd Floor)</v>
      </c>
      <c r="B6402" t="s">
        <v>234</v>
      </c>
      <c r="C6402" t="s">
        <v>14434</v>
      </c>
      <c r="D6402" t="s">
        <v>14439</v>
      </c>
      <c r="E6402" t="s">
        <v>5912</v>
      </c>
      <c r="F6402" t="s">
        <v>8871</v>
      </c>
      <c r="G6402" s="11"/>
      <c r="H6402" s="11"/>
    </row>
    <row r="6403" spans="1:8" x14ac:dyDescent="0.2">
      <c r="A6403" t="str">
        <f t="shared" si="101"/>
        <v>E0A3HEmerald Unit - Barry Building (1st Floor)</v>
      </c>
      <c r="B6403" t="s">
        <v>234</v>
      </c>
      <c r="C6403" t="s">
        <v>14434</v>
      </c>
      <c r="D6403" t="s">
        <v>14439</v>
      </c>
      <c r="E6403" t="s">
        <v>5912</v>
      </c>
      <c r="F6403" t="s">
        <v>8872</v>
      </c>
      <c r="G6403" s="11"/>
      <c r="H6403" s="11"/>
    </row>
    <row r="6404" spans="1:8" x14ac:dyDescent="0.2">
      <c r="A6404" t="str">
        <f t="shared" si="101"/>
        <v>E0A3HHaematology-Oncology Ward - Level 9 Sussex Kidney Centre</v>
      </c>
      <c r="B6404" t="s">
        <v>234</v>
      </c>
      <c r="C6404" t="s">
        <v>14434</v>
      </c>
      <c r="D6404" t="s">
        <v>14439</v>
      </c>
      <c r="E6404" t="s">
        <v>5912</v>
      </c>
      <c r="F6404" t="s">
        <v>8873</v>
      </c>
      <c r="G6404" s="11"/>
      <c r="H6404" s="11"/>
    </row>
    <row r="6405" spans="1:8" x14ac:dyDescent="0.2">
      <c r="A6405" t="str">
        <f t="shared" si="101"/>
        <v>E0A3HHoward 1 Ward - Jubilee Building (Ground Floor)</v>
      </c>
      <c r="B6405" t="s">
        <v>234</v>
      </c>
      <c r="C6405" t="s">
        <v>14434</v>
      </c>
      <c r="D6405" t="s">
        <v>14439</v>
      </c>
      <c r="E6405" t="s">
        <v>5912</v>
      </c>
      <c r="F6405" t="s">
        <v>8874</v>
      </c>
      <c r="G6405" s="11"/>
      <c r="H6405" s="11"/>
    </row>
    <row r="6406" spans="1:8" x14ac:dyDescent="0.2">
      <c r="A6406" t="str">
        <f t="shared" si="101"/>
        <v>E0A3HHoward 2 &amp; Grant Ward - Jubilee Building</v>
      </c>
      <c r="B6406" t="s">
        <v>234</v>
      </c>
      <c r="C6406" t="s">
        <v>14434</v>
      </c>
      <c r="D6406" t="s">
        <v>14439</v>
      </c>
      <c r="E6406" t="s">
        <v>5912</v>
      </c>
      <c r="F6406" t="s">
        <v>8875</v>
      </c>
      <c r="G6406" s="11"/>
      <c r="H6406" s="11"/>
    </row>
    <row r="6407" spans="1:8" x14ac:dyDescent="0.2">
      <c r="A6407" t="str">
        <f t="shared" si="101"/>
        <v>E0A3HJowers Ward - Barry Building (1st Floor)</v>
      </c>
      <c r="B6407" t="s">
        <v>234</v>
      </c>
      <c r="C6407" t="s">
        <v>14434</v>
      </c>
      <c r="D6407" t="s">
        <v>14439</v>
      </c>
      <c r="E6407" t="s">
        <v>5912</v>
      </c>
      <c r="F6407" t="s">
        <v>8876</v>
      </c>
      <c r="G6407" s="11"/>
      <c r="H6407" s="11"/>
    </row>
    <row r="6408" spans="1:8" x14ac:dyDescent="0.2">
      <c r="A6408" t="str">
        <f t="shared" si="101"/>
        <v>E0A3HL6A Cardiac Ward - Level 6 Millennium Wing</v>
      </c>
      <c r="B6408" t="s">
        <v>234</v>
      </c>
      <c r="C6408" t="s">
        <v>14434</v>
      </c>
      <c r="D6408" t="s">
        <v>14439</v>
      </c>
      <c r="E6408" t="s">
        <v>5912</v>
      </c>
      <c r="F6408" t="s">
        <v>8877</v>
      </c>
      <c r="G6408" s="11"/>
      <c r="H6408" s="11"/>
    </row>
    <row r="6409" spans="1:8" x14ac:dyDescent="0.2">
      <c r="A6409" t="str">
        <f t="shared" si="101"/>
        <v>E0A3HL7A Cardiac Surgery - Level 7 Millennium Wing</v>
      </c>
      <c r="B6409" t="s">
        <v>234</v>
      </c>
      <c r="C6409" t="s">
        <v>14434</v>
      </c>
      <c r="D6409" t="s">
        <v>14439</v>
      </c>
      <c r="E6409" t="s">
        <v>5912</v>
      </c>
      <c r="F6409" t="s">
        <v>8878</v>
      </c>
      <c r="G6409" s="11"/>
      <c r="H6409" s="11"/>
    </row>
    <row r="6410" spans="1:8" x14ac:dyDescent="0.2">
      <c r="A6410" t="str">
        <f t="shared" si="101"/>
        <v>E0A3HL8 Surgical Ward - Level 8 Thomas Kemp Tower</v>
      </c>
      <c r="B6410" t="s">
        <v>234</v>
      </c>
      <c r="C6410" t="s">
        <v>14434</v>
      </c>
      <c r="D6410" t="s">
        <v>14439</v>
      </c>
      <c r="E6410" t="s">
        <v>5912</v>
      </c>
      <c r="F6410" t="s">
        <v>8879</v>
      </c>
      <c r="G6410" s="11"/>
      <c r="H6410" s="11"/>
    </row>
    <row r="6411" spans="1:8" x14ac:dyDescent="0.2">
      <c r="A6411" t="str">
        <f t="shared" si="101"/>
        <v>E0A3HL8A East Ward - Level 8 Millennium Wing</v>
      </c>
      <c r="B6411" t="s">
        <v>234</v>
      </c>
      <c r="C6411" t="s">
        <v>14434</v>
      </c>
      <c r="D6411" t="s">
        <v>14439</v>
      </c>
      <c r="E6411" t="s">
        <v>5912</v>
      </c>
      <c r="F6411" t="s">
        <v>8880</v>
      </c>
      <c r="G6411" s="11"/>
      <c r="H6411" s="11"/>
    </row>
    <row r="6412" spans="1:8" x14ac:dyDescent="0.2">
      <c r="A6412" t="str">
        <f t="shared" si="101"/>
        <v>E0A3HL8A West Ward - Level 8 Millennium Wing</v>
      </c>
      <c r="B6412" t="s">
        <v>234</v>
      </c>
      <c r="C6412" t="s">
        <v>14434</v>
      </c>
      <c r="D6412" t="s">
        <v>14439</v>
      </c>
      <c r="E6412" t="s">
        <v>5912</v>
      </c>
      <c r="F6412" t="s">
        <v>8881</v>
      </c>
      <c r="G6412" s="11"/>
      <c r="H6412" s="11"/>
    </row>
    <row r="6413" spans="1:8" x14ac:dyDescent="0.2">
      <c r="A6413" t="str">
        <f t="shared" si="101"/>
        <v>E0A3HL9A Level 9 Millennium Wing</v>
      </c>
      <c r="B6413" t="s">
        <v>234</v>
      </c>
      <c r="C6413" t="s">
        <v>14434</v>
      </c>
      <c r="D6413" t="s">
        <v>14439</v>
      </c>
      <c r="E6413" t="s">
        <v>5912</v>
      </c>
      <c r="F6413" t="s">
        <v>8882</v>
      </c>
      <c r="G6413" s="11"/>
      <c r="H6413" s="11"/>
    </row>
    <row r="6414" spans="1:8" x14ac:dyDescent="0.2">
      <c r="A6414" t="str">
        <f t="shared" si="101"/>
        <v>E0A3HLevel 11</v>
      </c>
      <c r="B6414" t="s">
        <v>234</v>
      </c>
      <c r="C6414" t="s">
        <v>14434</v>
      </c>
      <c r="D6414" t="s">
        <v>14439</v>
      </c>
      <c r="E6414" t="s">
        <v>5912</v>
      </c>
      <c r="F6414" t="s">
        <v>8883</v>
      </c>
      <c r="G6414" s="11"/>
      <c r="H6414" s="11"/>
    </row>
    <row r="6415" spans="1:8" x14ac:dyDescent="0.2">
      <c r="A6415" t="str">
        <f t="shared" si="101"/>
        <v>E0A3HLevel 11 West</v>
      </c>
      <c r="B6415" t="s">
        <v>234</v>
      </c>
      <c r="C6415" t="s">
        <v>14434</v>
      </c>
      <c r="D6415" t="s">
        <v>14439</v>
      </c>
      <c r="E6415" t="s">
        <v>5912</v>
      </c>
      <c r="F6415" t="s">
        <v>8884</v>
      </c>
      <c r="G6415" s="11"/>
      <c r="H6415" s="11"/>
    </row>
    <row r="6416" spans="1:8" x14ac:dyDescent="0.2">
      <c r="A6416" t="str">
        <f t="shared" si="101"/>
        <v>E0A3HMaternity RSCH</v>
      </c>
      <c r="B6416" t="s">
        <v>234</v>
      </c>
      <c r="C6416" t="s">
        <v>14434</v>
      </c>
      <c r="D6416" t="s">
        <v>14439</v>
      </c>
      <c r="E6416" t="s">
        <v>5912</v>
      </c>
      <c r="F6416" t="s">
        <v>8885</v>
      </c>
      <c r="G6416" s="11"/>
      <c r="H6416" s="11"/>
    </row>
    <row r="6417" spans="1:8" x14ac:dyDescent="0.2">
      <c r="A6417" t="str">
        <f t="shared" si="101"/>
        <v>E0A3HMedical Assessment Unit (AMU) - Level 5</v>
      </c>
      <c r="B6417" t="s">
        <v>234</v>
      </c>
      <c r="C6417" t="s">
        <v>14434</v>
      </c>
      <c r="D6417" t="s">
        <v>14439</v>
      </c>
      <c r="E6417" t="s">
        <v>5912</v>
      </c>
      <c r="F6417" t="s">
        <v>8886</v>
      </c>
      <c r="G6417" s="11"/>
      <c r="H6417" s="11"/>
    </row>
    <row r="6418" spans="1:8" x14ac:dyDescent="0.2">
      <c r="A6418" t="str">
        <f t="shared" si="101"/>
        <v>E0A3HNewhaven Downs</v>
      </c>
      <c r="B6418" t="s">
        <v>234</v>
      </c>
      <c r="C6418" t="s">
        <v>14434</v>
      </c>
      <c r="D6418" t="s">
        <v>14439</v>
      </c>
      <c r="E6418" t="s">
        <v>5912</v>
      </c>
      <c r="F6418" t="s">
        <v>8887</v>
      </c>
      <c r="G6418" s="11"/>
      <c r="H6418" s="11"/>
    </row>
    <row r="6419" spans="1:8" x14ac:dyDescent="0.2">
      <c r="A6419" t="str">
        <f t="shared" si="101"/>
        <v>E0A3HOverton</v>
      </c>
      <c r="B6419" t="s">
        <v>234</v>
      </c>
      <c r="C6419" t="s">
        <v>14434</v>
      </c>
      <c r="D6419" t="s">
        <v>14439</v>
      </c>
      <c r="E6419" t="s">
        <v>5912</v>
      </c>
      <c r="F6419" t="s">
        <v>8888</v>
      </c>
      <c r="G6419" s="11"/>
      <c r="H6419" s="11"/>
    </row>
    <row r="6420" spans="1:8" x14ac:dyDescent="0.2">
      <c r="A6420" t="str">
        <f t="shared" si="101"/>
        <v>E0A3HPickford</v>
      </c>
      <c r="B6420" t="s">
        <v>234</v>
      </c>
      <c r="C6420" t="s">
        <v>14434</v>
      </c>
      <c r="D6420" t="s">
        <v>14439</v>
      </c>
      <c r="E6420" t="s">
        <v>5912</v>
      </c>
      <c r="F6420" t="s">
        <v>8889</v>
      </c>
      <c r="H6420" s="16"/>
    </row>
    <row r="6421" spans="1:8" x14ac:dyDescent="0.2">
      <c r="A6421" t="str">
        <f t="shared" si="101"/>
        <v>E0A3HRSCH Cardiac Day Case Unit - Lewes Ward Level 10 Thomas Kemp Tower</v>
      </c>
      <c r="B6421" t="s">
        <v>234</v>
      </c>
      <c r="C6421" t="s">
        <v>14434</v>
      </c>
      <c r="D6421" t="s">
        <v>14439</v>
      </c>
      <c r="E6421" t="s">
        <v>5912</v>
      </c>
      <c r="F6421" t="s">
        <v>8890</v>
      </c>
      <c r="G6421" s="11"/>
      <c r="H6421" s="11"/>
    </row>
    <row r="6422" spans="1:8" x14ac:dyDescent="0.2">
      <c r="A6422" t="str">
        <f t="shared" si="101"/>
        <v>E0A3HRSCH ITU Ward - Level 7 Thomas Kemp Tower</v>
      </c>
      <c r="B6422" t="s">
        <v>234</v>
      </c>
      <c r="C6422" t="s">
        <v>14434</v>
      </c>
      <c r="D6422" t="s">
        <v>14439</v>
      </c>
      <c r="E6422" t="s">
        <v>5912</v>
      </c>
      <c r="F6422" t="s">
        <v>8891</v>
      </c>
      <c r="G6422" s="11"/>
      <c r="H6422" s="11"/>
    </row>
    <row r="6423" spans="1:8" x14ac:dyDescent="0.2">
      <c r="A6423" t="str">
        <f t="shared" si="101"/>
        <v>E0A3HSolomon Ward - Barry Building (3rd Floor)</v>
      </c>
      <c r="B6423" t="s">
        <v>234</v>
      </c>
      <c r="C6423" t="s">
        <v>14434</v>
      </c>
      <c r="D6423" t="s">
        <v>14439</v>
      </c>
      <c r="E6423" t="s">
        <v>5912</v>
      </c>
      <c r="F6423" t="s">
        <v>8892</v>
      </c>
      <c r="G6423" s="11"/>
      <c r="H6423" s="11"/>
    </row>
    <row r="6424" spans="1:8" x14ac:dyDescent="0.2">
      <c r="A6424" t="str">
        <f t="shared" si="101"/>
        <v>E0A3HTrafford Ward - Level 9 Sussex Kidney Centre</v>
      </c>
      <c r="B6424" t="s">
        <v>234</v>
      </c>
      <c r="C6424" t="s">
        <v>14434</v>
      </c>
      <c r="D6424" t="s">
        <v>14439</v>
      </c>
      <c r="E6424" t="s">
        <v>5912</v>
      </c>
      <c r="F6424" t="s">
        <v>8893</v>
      </c>
      <c r="G6424" s="11"/>
      <c r="H6424" s="11"/>
    </row>
    <row r="6425" spans="1:8" x14ac:dyDescent="0.2">
      <c r="A6425" t="str">
        <f t="shared" si="101"/>
        <v>E0A3HVallance Ward - Barry Building (1st Floor)</v>
      </c>
      <c r="B6425" t="s">
        <v>234</v>
      </c>
      <c r="C6425" t="s">
        <v>14434</v>
      </c>
      <c r="D6425" t="s">
        <v>14439</v>
      </c>
      <c r="E6425" t="s">
        <v>5912</v>
      </c>
      <c r="F6425" t="s">
        <v>8894</v>
      </c>
      <c r="G6425" s="11"/>
      <c r="H6425" s="11"/>
    </row>
    <row r="6426" spans="1:8" x14ac:dyDescent="0.2">
      <c r="A6426" t="str">
        <f t="shared" si="101"/>
        <v>RYR16Acute Cardiac Unit M036 C</v>
      </c>
      <c r="B6426" t="s">
        <v>234</v>
      </c>
      <c r="C6426" t="s">
        <v>14434</v>
      </c>
      <c r="D6426" t="s">
        <v>7949</v>
      </c>
      <c r="E6426" t="s">
        <v>7950</v>
      </c>
      <c r="F6426" t="s">
        <v>13820</v>
      </c>
      <c r="G6426" s="11"/>
      <c r="H6426" s="11"/>
    </row>
    <row r="6427" spans="1:8" x14ac:dyDescent="0.2">
      <c r="A6427" t="str">
        <f t="shared" si="101"/>
        <v>RYR16Aldwick Ward S107 C</v>
      </c>
      <c r="B6427" t="s">
        <v>234</v>
      </c>
      <c r="C6427" t="s">
        <v>14434</v>
      </c>
      <c r="D6427" t="s">
        <v>7949</v>
      </c>
      <c r="E6427" t="s">
        <v>7950</v>
      </c>
      <c r="F6427" t="s">
        <v>13821</v>
      </c>
      <c r="G6427" s="11"/>
      <c r="H6427" s="11"/>
    </row>
    <row r="6428" spans="1:8" x14ac:dyDescent="0.2">
      <c r="A6428" t="str">
        <f t="shared" si="101"/>
        <v>RYR16Ashling Ward M403 C</v>
      </c>
      <c r="B6428" t="s">
        <v>234</v>
      </c>
      <c r="C6428" t="s">
        <v>14434</v>
      </c>
      <c r="D6428" t="s">
        <v>7949</v>
      </c>
      <c r="E6428" t="s">
        <v>7950</v>
      </c>
      <c r="F6428" t="s">
        <v>13822</v>
      </c>
      <c r="G6428" s="11"/>
      <c r="H6428" s="11"/>
    </row>
    <row r="6429" spans="1:8" x14ac:dyDescent="0.2">
      <c r="A6429" t="str">
        <f t="shared" si="101"/>
        <v>RYR16Birdham Ward M100 C</v>
      </c>
      <c r="B6429" t="s">
        <v>234</v>
      </c>
      <c r="C6429" t="s">
        <v>14434</v>
      </c>
      <c r="D6429" t="s">
        <v>7949</v>
      </c>
      <c r="E6429" t="s">
        <v>7950</v>
      </c>
      <c r="F6429" t="s">
        <v>13823</v>
      </c>
      <c r="G6429" s="11"/>
      <c r="H6429" s="11"/>
    </row>
    <row r="6430" spans="1:8" x14ac:dyDescent="0.2">
      <c r="A6430" t="str">
        <f t="shared" si="101"/>
        <v>RYR16Bosham Ward S100 C</v>
      </c>
      <c r="B6430" t="s">
        <v>234</v>
      </c>
      <c r="C6430" t="s">
        <v>14434</v>
      </c>
      <c r="D6430" t="s">
        <v>7949</v>
      </c>
      <c r="E6430" t="s">
        <v>7950</v>
      </c>
      <c r="F6430" t="s">
        <v>13824</v>
      </c>
      <c r="G6430" s="11"/>
      <c r="H6430" s="11"/>
    </row>
    <row r="6431" spans="1:8" x14ac:dyDescent="0.2">
      <c r="A6431" t="str">
        <f t="shared" si="101"/>
        <v>RYR16Boxgrove Ward M105 C</v>
      </c>
      <c r="B6431" t="s">
        <v>234</v>
      </c>
      <c r="C6431" t="s">
        <v>14434</v>
      </c>
      <c r="D6431" t="s">
        <v>7949</v>
      </c>
      <c r="E6431" t="s">
        <v>7950</v>
      </c>
      <c r="F6431" t="s">
        <v>13825</v>
      </c>
      <c r="G6431" s="11" t="s">
        <v>13705</v>
      </c>
      <c r="H6431" s="11">
        <v>43794</v>
      </c>
    </row>
    <row r="6432" spans="1:8" x14ac:dyDescent="0.2">
      <c r="A6432" t="str">
        <f t="shared" si="101"/>
        <v>RYR16Chichester Suite T401 C</v>
      </c>
      <c r="B6432" t="s">
        <v>234</v>
      </c>
      <c r="C6432" t="s">
        <v>14434</v>
      </c>
      <c r="D6432" t="s">
        <v>7949</v>
      </c>
      <c r="E6432" t="s">
        <v>7950</v>
      </c>
      <c r="F6432" t="s">
        <v>13826</v>
      </c>
      <c r="G6432" s="11"/>
      <c r="H6432" s="11"/>
    </row>
    <row r="6433" spans="1:8" x14ac:dyDescent="0.2">
      <c r="A6433" t="str">
        <f t="shared" si="101"/>
        <v>RYR16Chilgrove Ward S207 C</v>
      </c>
      <c r="B6433" t="s">
        <v>234</v>
      </c>
      <c r="C6433" t="s">
        <v>14434</v>
      </c>
      <c r="D6433" t="s">
        <v>7949</v>
      </c>
      <c r="E6433" t="s">
        <v>7950</v>
      </c>
      <c r="F6433" t="s">
        <v>13827</v>
      </c>
      <c r="G6433" s="11"/>
      <c r="H6433" s="11"/>
    </row>
    <row r="6434" spans="1:8" x14ac:dyDescent="0.2">
      <c r="A6434" t="str">
        <f t="shared" si="101"/>
        <v>RYR16Donald Wilson House M114 C</v>
      </c>
      <c r="B6434" t="s">
        <v>234</v>
      </c>
      <c r="C6434" t="s">
        <v>14434</v>
      </c>
      <c r="D6434" t="s">
        <v>7949</v>
      </c>
      <c r="E6434" t="s">
        <v>7950</v>
      </c>
      <c r="F6434" t="s">
        <v>13828</v>
      </c>
      <c r="G6434" s="11"/>
      <c r="H6434" s="11"/>
    </row>
    <row r="6435" spans="1:8" x14ac:dyDescent="0.2">
      <c r="A6435" t="str">
        <f t="shared" si="101"/>
        <v>RYR16Emergency Floor M109 C</v>
      </c>
      <c r="B6435" t="s">
        <v>234</v>
      </c>
      <c r="C6435" t="s">
        <v>14434</v>
      </c>
      <c r="D6435" t="s">
        <v>7949</v>
      </c>
      <c r="E6435" t="s">
        <v>7950</v>
      </c>
      <c r="F6435" t="s">
        <v>13829</v>
      </c>
      <c r="G6435" s="11"/>
      <c r="H6435" s="11"/>
    </row>
    <row r="6436" spans="1:8" x14ac:dyDescent="0.2">
      <c r="A6436" t="str">
        <f t="shared" si="101"/>
        <v>RYR16Fishbourne Ward M107 C</v>
      </c>
      <c r="B6436" t="s">
        <v>234</v>
      </c>
      <c r="C6436" t="s">
        <v>14434</v>
      </c>
      <c r="D6436" t="s">
        <v>7949</v>
      </c>
      <c r="E6436" t="s">
        <v>7950</v>
      </c>
      <c r="F6436" t="s">
        <v>13830</v>
      </c>
      <c r="G6436" s="11"/>
      <c r="H6436" s="11"/>
    </row>
    <row r="6437" spans="1:8" x14ac:dyDescent="0.2">
      <c r="A6437" t="str">
        <f t="shared" si="101"/>
        <v>RYR16Ford Ward M023 C</v>
      </c>
      <c r="B6437" t="s">
        <v>234</v>
      </c>
      <c r="C6437" t="s">
        <v>14434</v>
      </c>
      <c r="D6437" t="s">
        <v>7949</v>
      </c>
      <c r="E6437" t="s">
        <v>7950</v>
      </c>
      <c r="F6437" t="s">
        <v>13831</v>
      </c>
      <c r="G6437" s="11"/>
      <c r="H6437" s="11"/>
    </row>
    <row r="6438" spans="1:8" x14ac:dyDescent="0.2">
      <c r="A6438" t="str">
        <f t="shared" si="101"/>
        <v>RYR16Howard Ward W200 C</v>
      </c>
      <c r="B6438" t="s">
        <v>234</v>
      </c>
      <c r="C6438" t="s">
        <v>14434</v>
      </c>
      <c r="D6438" t="s">
        <v>7949</v>
      </c>
      <c r="E6438" t="s">
        <v>7950</v>
      </c>
      <c r="F6438" t="s">
        <v>13832</v>
      </c>
      <c r="G6438" s="11" t="s">
        <v>13707</v>
      </c>
      <c r="H6438" s="11">
        <v>43809</v>
      </c>
    </row>
    <row r="6439" spans="1:8" x14ac:dyDescent="0.2">
      <c r="A6439" t="str">
        <f t="shared" si="101"/>
        <v>RYR16Lavant Ward M111 C</v>
      </c>
      <c r="B6439" t="s">
        <v>234</v>
      </c>
      <c r="C6439" t="s">
        <v>14434</v>
      </c>
      <c r="D6439" t="s">
        <v>7949</v>
      </c>
      <c r="E6439" t="s">
        <v>7950</v>
      </c>
      <c r="F6439" t="s">
        <v>13833</v>
      </c>
      <c r="G6439" s="11" t="s">
        <v>13705</v>
      </c>
      <c r="H6439" s="11">
        <v>43794</v>
      </c>
    </row>
    <row r="6440" spans="1:8" x14ac:dyDescent="0.2">
      <c r="A6440" t="str">
        <f t="shared" si="101"/>
        <v>RYR16Middleton Ward M112 C</v>
      </c>
      <c r="B6440" t="s">
        <v>234</v>
      </c>
      <c r="C6440" t="s">
        <v>14434</v>
      </c>
      <c r="D6440" t="s">
        <v>7949</v>
      </c>
      <c r="E6440" t="s">
        <v>7950</v>
      </c>
      <c r="F6440" t="s">
        <v>13834</v>
      </c>
      <c r="G6440" s="11"/>
      <c r="H6440" s="12"/>
    </row>
    <row r="6441" spans="1:8" x14ac:dyDescent="0.2">
      <c r="A6441" t="str">
        <f t="shared" si="101"/>
        <v>RYR16Petworth Ward M104 C</v>
      </c>
      <c r="B6441" t="s">
        <v>234</v>
      </c>
      <c r="C6441" t="s">
        <v>14434</v>
      </c>
      <c r="D6441" t="s">
        <v>7949</v>
      </c>
      <c r="E6441" t="s">
        <v>7950</v>
      </c>
      <c r="F6441" t="s">
        <v>13835</v>
      </c>
      <c r="G6441" s="11"/>
      <c r="H6441" s="12"/>
    </row>
    <row r="6442" spans="1:8" x14ac:dyDescent="0.2">
      <c r="A6442" t="str">
        <f t="shared" si="101"/>
        <v>RYR16SCBU W201 C</v>
      </c>
      <c r="B6442" t="s">
        <v>234</v>
      </c>
      <c r="C6442" t="s">
        <v>14434</v>
      </c>
      <c r="D6442" t="s">
        <v>7949</v>
      </c>
      <c r="E6442" t="s">
        <v>7950</v>
      </c>
      <c r="F6442" t="s">
        <v>13836</v>
      </c>
      <c r="G6442" s="11"/>
      <c r="H6442" s="11"/>
    </row>
    <row r="6443" spans="1:8" x14ac:dyDescent="0.2">
      <c r="A6443" t="str">
        <f t="shared" si="101"/>
        <v>RYR16Selsey Ward S102 C</v>
      </c>
      <c r="B6443" t="s">
        <v>234</v>
      </c>
      <c r="C6443" t="s">
        <v>14434</v>
      </c>
      <c r="D6443" t="s">
        <v>7949</v>
      </c>
      <c r="E6443" t="s">
        <v>7950</v>
      </c>
      <c r="F6443" t="s">
        <v>13837</v>
      </c>
      <c r="G6443" s="11"/>
      <c r="H6443" s="11"/>
    </row>
    <row r="6444" spans="1:8" x14ac:dyDescent="0.2">
      <c r="A6444" t="str">
        <f t="shared" si="101"/>
        <v>RYR16Wittering Ward S205 C</v>
      </c>
      <c r="B6444" t="s">
        <v>234</v>
      </c>
      <c r="C6444" t="s">
        <v>14434</v>
      </c>
      <c r="D6444" t="s">
        <v>7949</v>
      </c>
      <c r="E6444" t="s">
        <v>7950</v>
      </c>
      <c r="F6444" t="s">
        <v>13838</v>
      </c>
      <c r="G6444" s="11"/>
      <c r="H6444" s="11"/>
    </row>
    <row r="6445" spans="1:8" x14ac:dyDescent="0.2">
      <c r="A6445" t="str">
        <f t="shared" si="101"/>
        <v>G0W1CRACH High Dependancy Unit HDU- Level 8</v>
      </c>
      <c r="B6445" t="s">
        <v>234</v>
      </c>
      <c r="C6445" t="s">
        <v>14434</v>
      </c>
      <c r="D6445" t="s">
        <v>14442</v>
      </c>
      <c r="E6445" t="s">
        <v>6641</v>
      </c>
      <c r="F6445" t="s">
        <v>8895</v>
      </c>
      <c r="G6445" s="11"/>
      <c r="H6445" s="11"/>
    </row>
    <row r="6446" spans="1:8" x14ac:dyDescent="0.2">
      <c r="A6446" t="str">
        <f t="shared" si="101"/>
        <v>G0W1CRACH Medical Ward - Level 9</v>
      </c>
      <c r="B6446" t="s">
        <v>234</v>
      </c>
      <c r="C6446" t="s">
        <v>14434</v>
      </c>
      <c r="D6446" t="s">
        <v>14442</v>
      </c>
      <c r="E6446" t="s">
        <v>6641</v>
      </c>
      <c r="F6446" t="s">
        <v>8896</v>
      </c>
      <c r="G6446" s="11"/>
      <c r="H6446" s="12"/>
    </row>
    <row r="6447" spans="1:8" x14ac:dyDescent="0.2">
      <c r="A6447" t="str">
        <f t="shared" si="101"/>
        <v>G0W1CRACH Surgical Ward - Level 8</v>
      </c>
      <c r="B6447" t="s">
        <v>234</v>
      </c>
      <c r="C6447" t="s">
        <v>14434</v>
      </c>
      <c r="D6447" t="s">
        <v>14442</v>
      </c>
      <c r="E6447" t="s">
        <v>6641</v>
      </c>
      <c r="F6447" t="s">
        <v>8897</v>
      </c>
      <c r="G6447" s="11"/>
      <c r="H6447" s="12"/>
    </row>
    <row r="6448" spans="1:8" x14ac:dyDescent="0.2">
      <c r="A6448" t="str">
        <f t="shared" ref="A6448:A6512" si="102">CONCATENATE(D6448,F6448)</f>
        <v>G0W1CRSCH Trevor Mann Baby Unit L14 Thomas Kemp Tower</v>
      </c>
      <c r="B6448" t="s">
        <v>234</v>
      </c>
      <c r="C6448" t="s">
        <v>14434</v>
      </c>
      <c r="D6448" t="s">
        <v>14442</v>
      </c>
      <c r="E6448" t="s">
        <v>6641</v>
      </c>
      <c r="F6448" t="s">
        <v>8898</v>
      </c>
      <c r="G6448" s="11"/>
      <c r="H6448" s="12"/>
    </row>
    <row r="6449" spans="1:8" x14ac:dyDescent="0.2">
      <c r="A6449" t="str">
        <f t="shared" si="102"/>
        <v>G0W1CSpecial Care Baby Unit PRH</v>
      </c>
      <c r="B6449" t="s">
        <v>234</v>
      </c>
      <c r="C6449" t="s">
        <v>14434</v>
      </c>
      <c r="D6449" t="s">
        <v>14442</v>
      </c>
      <c r="E6449" t="s">
        <v>6641</v>
      </c>
      <c r="F6449" t="s">
        <v>8899</v>
      </c>
      <c r="G6449" s="11"/>
      <c r="H6449" s="12"/>
    </row>
    <row r="6450" spans="1:8" x14ac:dyDescent="0.2">
      <c r="A6450" t="str">
        <f t="shared" si="102"/>
        <v>RYR18Balcombe Ward M606 W</v>
      </c>
      <c r="B6450" t="s">
        <v>234</v>
      </c>
      <c r="C6450" t="s">
        <v>14434</v>
      </c>
      <c r="D6450" t="s">
        <v>7951</v>
      </c>
      <c r="E6450" t="s">
        <v>1246</v>
      </c>
      <c r="F6450" t="s">
        <v>13839</v>
      </c>
      <c r="G6450" s="11"/>
      <c r="H6450" s="11"/>
    </row>
    <row r="6451" spans="1:8" x14ac:dyDescent="0.2">
      <c r="A6451" t="str">
        <f t="shared" si="102"/>
        <v>RYR18Barrow Ward M656 W</v>
      </c>
      <c r="B6451" t="s">
        <v>234</v>
      </c>
      <c r="C6451" t="s">
        <v>14434</v>
      </c>
      <c r="D6451" t="s">
        <v>7951</v>
      </c>
      <c r="E6451" t="s">
        <v>1246</v>
      </c>
      <c r="F6451" t="s">
        <v>13840</v>
      </c>
      <c r="G6451" s="11"/>
      <c r="H6451" s="11"/>
    </row>
    <row r="6452" spans="1:8" x14ac:dyDescent="0.2">
      <c r="A6452" t="str">
        <f t="shared" si="102"/>
        <v>RYR18Becket Ward M651 W</v>
      </c>
      <c r="B6452" t="s">
        <v>234</v>
      </c>
      <c r="C6452" t="s">
        <v>14434</v>
      </c>
      <c r="D6452" t="s">
        <v>7951</v>
      </c>
      <c r="E6452" t="s">
        <v>1246</v>
      </c>
      <c r="F6452" t="s">
        <v>13841</v>
      </c>
      <c r="G6452" s="11"/>
      <c r="H6452" s="11"/>
    </row>
    <row r="6453" spans="1:8" x14ac:dyDescent="0.2">
      <c r="A6453" t="str">
        <f t="shared" si="102"/>
        <v>RYR18Beeding Ward W702 W</v>
      </c>
      <c r="B6453" t="s">
        <v>234</v>
      </c>
      <c r="C6453" t="s">
        <v>14434</v>
      </c>
      <c r="D6453" t="s">
        <v>7951</v>
      </c>
      <c r="E6453" t="s">
        <v>1246</v>
      </c>
      <c r="F6453" t="s">
        <v>13842</v>
      </c>
      <c r="G6453" s="11"/>
      <c r="H6453" s="11"/>
    </row>
    <row r="6454" spans="1:8" x14ac:dyDescent="0.2">
      <c r="A6454" t="str">
        <f t="shared" si="102"/>
        <v>RYR18Bluefin Ward W706 W</v>
      </c>
      <c r="B6454" t="s">
        <v>234</v>
      </c>
      <c r="C6454" t="s">
        <v>14434</v>
      </c>
      <c r="D6454" t="s">
        <v>7951</v>
      </c>
      <c r="E6454" t="s">
        <v>1246</v>
      </c>
      <c r="F6454" t="s">
        <v>13843</v>
      </c>
      <c r="G6454" s="11"/>
      <c r="H6454" s="12"/>
    </row>
    <row r="6455" spans="1:8" x14ac:dyDescent="0.2">
      <c r="A6455" t="str">
        <f t="shared" si="102"/>
        <v>RYR18Botolphs Ward M666 W</v>
      </c>
      <c r="B6455" t="s">
        <v>234</v>
      </c>
      <c r="C6455" t="s">
        <v>14434</v>
      </c>
      <c r="D6455" t="s">
        <v>7951</v>
      </c>
      <c r="E6455" t="s">
        <v>1246</v>
      </c>
      <c r="F6455" t="s">
        <v>13844</v>
      </c>
      <c r="G6455" s="11"/>
      <c r="H6455" s="11"/>
    </row>
    <row r="6456" spans="1:8" x14ac:dyDescent="0.2">
      <c r="A6456" t="str">
        <f t="shared" si="102"/>
        <v>RYR18Broadwater Ward M662 W</v>
      </c>
      <c r="B6456" t="s">
        <v>234</v>
      </c>
      <c r="C6456" t="s">
        <v>14434</v>
      </c>
      <c r="D6456" t="s">
        <v>7951</v>
      </c>
      <c r="E6456" t="s">
        <v>1246</v>
      </c>
      <c r="F6456" t="s">
        <v>13845</v>
      </c>
      <c r="G6456" s="11"/>
      <c r="H6456" s="12"/>
    </row>
    <row r="6457" spans="1:8" x14ac:dyDescent="0.2">
      <c r="A6457" t="str">
        <f t="shared" si="102"/>
        <v>RYR18Buckingham Ward M661 W</v>
      </c>
      <c r="B6457" t="s">
        <v>234</v>
      </c>
      <c r="C6457" t="s">
        <v>14434</v>
      </c>
      <c r="D6457" t="s">
        <v>7951</v>
      </c>
      <c r="E6457" t="s">
        <v>1246</v>
      </c>
      <c r="F6457" t="s">
        <v>13846</v>
      </c>
      <c r="G6457" s="11"/>
      <c r="H6457" s="11"/>
    </row>
    <row r="6458" spans="1:8" x14ac:dyDescent="0.2">
      <c r="A6458" t="str">
        <f t="shared" si="102"/>
        <v>RYR18Burlington Ward M657 W</v>
      </c>
      <c r="B6458" t="s">
        <v>234</v>
      </c>
      <c r="C6458" t="s">
        <v>14434</v>
      </c>
      <c r="D6458" t="s">
        <v>7951</v>
      </c>
      <c r="E6458" t="s">
        <v>1246</v>
      </c>
      <c r="F6458" t="s">
        <v>13847</v>
      </c>
      <c r="G6458" s="11"/>
      <c r="H6458" s="11"/>
    </row>
    <row r="6459" spans="1:8" x14ac:dyDescent="0.2">
      <c r="A6459" t="str">
        <f t="shared" si="102"/>
        <v>RYR18Castle Ward M603 W</v>
      </c>
      <c r="B6459" t="s">
        <v>234</v>
      </c>
      <c r="C6459" t="s">
        <v>14434</v>
      </c>
      <c r="D6459" t="s">
        <v>7951</v>
      </c>
      <c r="E6459" t="s">
        <v>1246</v>
      </c>
      <c r="F6459" t="s">
        <v>13848</v>
      </c>
      <c r="G6459" s="11"/>
      <c r="H6459" s="11"/>
    </row>
    <row r="6460" spans="1:8" x14ac:dyDescent="0.2">
      <c r="A6460" t="str">
        <f t="shared" si="102"/>
        <v>RYR18Chiltington Ward S609 W</v>
      </c>
      <c r="B6460" t="s">
        <v>234</v>
      </c>
      <c r="C6460" t="s">
        <v>14434</v>
      </c>
      <c r="D6460" t="s">
        <v>7951</v>
      </c>
      <c r="E6460" t="s">
        <v>1246</v>
      </c>
      <c r="F6460" t="s">
        <v>13849</v>
      </c>
      <c r="G6460" s="11"/>
      <c r="H6460" s="12"/>
    </row>
    <row r="6461" spans="1:8" x14ac:dyDescent="0.2">
      <c r="A6461" t="str">
        <f t="shared" si="102"/>
        <v>RYR18Clapham Ward S608 W</v>
      </c>
      <c r="B6461" t="s">
        <v>234</v>
      </c>
      <c r="C6461" t="s">
        <v>14434</v>
      </c>
      <c r="D6461" t="s">
        <v>7951</v>
      </c>
      <c r="E6461" t="s">
        <v>1246</v>
      </c>
      <c r="F6461" t="s">
        <v>13850</v>
      </c>
      <c r="G6461" s="11"/>
      <c r="H6461" s="11"/>
    </row>
    <row r="6462" spans="1:8" x14ac:dyDescent="0.2">
      <c r="A6462" t="str">
        <f t="shared" si="102"/>
        <v>RYR18Coombes Ward S711 W</v>
      </c>
      <c r="B6462" t="s">
        <v>234</v>
      </c>
      <c r="C6462" t="s">
        <v>14434</v>
      </c>
      <c r="D6462" t="s">
        <v>7951</v>
      </c>
      <c r="E6462" t="s">
        <v>1246</v>
      </c>
      <c r="F6462" t="s">
        <v>13851</v>
      </c>
      <c r="G6462" s="11"/>
      <c r="H6462" s="11"/>
    </row>
    <row r="6463" spans="1:8" x14ac:dyDescent="0.2">
      <c r="A6463" t="str">
        <f t="shared" si="102"/>
        <v>RYR18Courtlands Ward M536 W</v>
      </c>
      <c r="B6463" t="s">
        <v>234</v>
      </c>
      <c r="C6463" t="s">
        <v>14434</v>
      </c>
      <c r="D6463" t="s">
        <v>7951</v>
      </c>
      <c r="E6463" t="s">
        <v>1246</v>
      </c>
      <c r="F6463" t="s">
        <v>13852</v>
      </c>
      <c r="G6463" s="11"/>
      <c r="H6463" s="12"/>
    </row>
    <row r="6464" spans="1:8" x14ac:dyDescent="0.2">
      <c r="A6464" t="str">
        <f t="shared" si="102"/>
        <v>RYR18Ditchling Ward M903 W</v>
      </c>
      <c r="B6464" t="s">
        <v>234</v>
      </c>
      <c r="C6464" t="s">
        <v>14434</v>
      </c>
      <c r="D6464" t="s">
        <v>7951</v>
      </c>
      <c r="E6464" t="s">
        <v>1246</v>
      </c>
      <c r="F6464" t="s">
        <v>13853</v>
      </c>
      <c r="G6464" s="11"/>
      <c r="H6464" s="12"/>
    </row>
    <row r="6465" spans="1:8" x14ac:dyDescent="0.2">
      <c r="A6465" t="str">
        <f t="shared" si="102"/>
        <v>RYR18Downlands Suite T901 W</v>
      </c>
      <c r="B6465" t="s">
        <v>234</v>
      </c>
      <c r="C6465" t="s">
        <v>14434</v>
      </c>
      <c r="D6465" t="s">
        <v>7951</v>
      </c>
      <c r="E6465" t="s">
        <v>1246</v>
      </c>
      <c r="F6465" t="s">
        <v>13854</v>
      </c>
      <c r="G6465" s="11"/>
      <c r="H6465" s="12"/>
    </row>
    <row r="6466" spans="1:8" x14ac:dyDescent="0.2">
      <c r="A6466" t="str">
        <f t="shared" si="102"/>
        <v>RYR18Durrington Ward M665 W</v>
      </c>
      <c r="B6466" s="19" t="s">
        <v>234</v>
      </c>
      <c r="C6466" t="s">
        <v>14434</v>
      </c>
      <c r="D6466" t="s">
        <v>7951</v>
      </c>
      <c r="E6466" t="s">
        <v>1246</v>
      </c>
      <c r="F6466" t="s">
        <v>13855</v>
      </c>
      <c r="G6466" s="11"/>
      <c r="H6466" s="12"/>
    </row>
    <row r="6467" spans="1:8" x14ac:dyDescent="0.2">
      <c r="A6467" t="str">
        <f t="shared" si="102"/>
        <v>RYR18Eartham Ward M658 W</v>
      </c>
      <c r="B6467" t="s">
        <v>234</v>
      </c>
      <c r="C6467" t="s">
        <v>14434</v>
      </c>
      <c r="D6467" t="s">
        <v>7951</v>
      </c>
      <c r="E6467" t="s">
        <v>1246</v>
      </c>
      <c r="F6467" t="s">
        <v>13856</v>
      </c>
      <c r="G6467" s="11"/>
      <c r="H6467" s="11"/>
    </row>
    <row r="6468" spans="1:8" x14ac:dyDescent="0.2">
      <c r="A6468" t="str">
        <f t="shared" si="102"/>
        <v>RYR18Eastbrook Ward M602 W</v>
      </c>
      <c r="B6468" t="s">
        <v>234</v>
      </c>
      <c r="C6468" t="s">
        <v>14434</v>
      </c>
      <c r="D6468" t="s">
        <v>7951</v>
      </c>
      <c r="E6468" t="s">
        <v>1246</v>
      </c>
      <c r="F6468" t="s">
        <v>13857</v>
      </c>
      <c r="G6468" s="11"/>
      <c r="H6468" s="11"/>
    </row>
    <row r="6469" spans="1:8" x14ac:dyDescent="0.2">
      <c r="A6469" t="str">
        <f t="shared" si="102"/>
        <v>RYR18Emergency Floor M600 W</v>
      </c>
      <c r="B6469" t="s">
        <v>234</v>
      </c>
      <c r="C6469" t="s">
        <v>14434</v>
      </c>
      <c r="D6469" t="s">
        <v>7951</v>
      </c>
      <c r="E6469" t="s">
        <v>1246</v>
      </c>
      <c r="F6469" t="s">
        <v>13858</v>
      </c>
      <c r="G6469" s="11"/>
      <c r="H6469" s="12"/>
    </row>
    <row r="6470" spans="1:8" x14ac:dyDescent="0.2">
      <c r="A6470" t="str">
        <f t="shared" si="102"/>
        <v>RYR18Erringham Ward M604 W</v>
      </c>
      <c r="B6470" t="s">
        <v>234</v>
      </c>
      <c r="C6470" t="s">
        <v>14434</v>
      </c>
      <c r="D6470" t="s">
        <v>7951</v>
      </c>
      <c r="E6470" t="s">
        <v>1246</v>
      </c>
      <c r="F6470" t="s">
        <v>13859</v>
      </c>
      <c r="G6470" s="11"/>
      <c r="H6470" s="12"/>
    </row>
    <row r="6471" spans="1:8" x14ac:dyDescent="0.2">
      <c r="A6471" t="str">
        <f t="shared" si="102"/>
        <v>RYR18ESCU S555 W</v>
      </c>
      <c r="B6471" t="s">
        <v>234</v>
      </c>
      <c r="C6471" t="s">
        <v>14434</v>
      </c>
      <c r="D6471" t="s">
        <v>7951</v>
      </c>
      <c r="E6471" t="s">
        <v>1246</v>
      </c>
      <c r="F6471" t="s">
        <v>13860</v>
      </c>
      <c r="G6471" s="11"/>
      <c r="H6471" s="12"/>
    </row>
    <row r="6472" spans="1:8" x14ac:dyDescent="0.2">
      <c r="A6472" t="str">
        <f t="shared" si="102"/>
        <v>RBK02Acute Medical Unit</v>
      </c>
      <c r="B6472" t="s">
        <v>229</v>
      </c>
      <c r="C6472" t="s">
        <v>13701</v>
      </c>
      <c r="D6472" t="s">
        <v>993</v>
      </c>
      <c r="E6472" t="s">
        <v>994</v>
      </c>
      <c r="F6472" t="s">
        <v>9304</v>
      </c>
      <c r="G6472" s="11"/>
      <c r="H6472" s="12"/>
    </row>
    <row r="6473" spans="1:8" x14ac:dyDescent="0.2">
      <c r="A6473" t="str">
        <f t="shared" si="102"/>
        <v>RBK02Acute Surgical Unit</v>
      </c>
      <c r="B6473" t="s">
        <v>229</v>
      </c>
      <c r="C6473" t="s">
        <v>13701</v>
      </c>
      <c r="D6473" t="s">
        <v>993</v>
      </c>
      <c r="E6473" t="s">
        <v>994</v>
      </c>
      <c r="F6473" t="s">
        <v>13702</v>
      </c>
      <c r="G6473" s="11"/>
      <c r="H6473" s="11"/>
    </row>
    <row r="6474" spans="1:8" x14ac:dyDescent="0.2">
      <c r="A6474" t="str">
        <f t="shared" si="102"/>
        <v>RBK02Intensive Care Unit</v>
      </c>
      <c r="B6474" t="s">
        <v>229</v>
      </c>
      <c r="C6474" t="s">
        <v>13701</v>
      </c>
      <c r="D6474" t="s">
        <v>993</v>
      </c>
      <c r="E6474" t="s">
        <v>994</v>
      </c>
      <c r="F6474" t="s">
        <v>8797</v>
      </c>
      <c r="G6474" s="11"/>
      <c r="H6474" s="11"/>
    </row>
    <row r="6475" spans="1:8" x14ac:dyDescent="0.2">
      <c r="A6475" t="str">
        <f t="shared" si="102"/>
        <v>RBK02Paediatric Assessment Unit</v>
      </c>
      <c r="B6475" t="s">
        <v>229</v>
      </c>
      <c r="C6475" t="s">
        <v>13701</v>
      </c>
      <c r="D6475" t="s">
        <v>993</v>
      </c>
      <c r="E6475" t="s">
        <v>994</v>
      </c>
      <c r="F6475" t="s">
        <v>13703</v>
      </c>
      <c r="G6475" s="11"/>
      <c r="H6475" s="12"/>
    </row>
    <row r="6476" spans="1:8" x14ac:dyDescent="0.2">
      <c r="A6476" t="str">
        <f t="shared" si="102"/>
        <v>RBK02Surgical Assessment Unit</v>
      </c>
      <c r="B6476" t="s">
        <v>229</v>
      </c>
      <c r="C6476" t="s">
        <v>13701</v>
      </c>
      <c r="D6476" t="s">
        <v>993</v>
      </c>
      <c r="E6476" t="s">
        <v>994</v>
      </c>
      <c r="F6476" t="s">
        <v>8775</v>
      </c>
      <c r="G6476" s="11"/>
      <c r="H6476" s="11"/>
    </row>
    <row r="6477" spans="1:8" x14ac:dyDescent="0.2">
      <c r="A6477" t="str">
        <f t="shared" si="102"/>
        <v>RBK02Surgical Short Stay</v>
      </c>
      <c r="B6477" t="s">
        <v>229</v>
      </c>
      <c r="C6477" t="s">
        <v>13701</v>
      </c>
      <c r="D6477" t="s">
        <v>993</v>
      </c>
      <c r="E6477" t="s">
        <v>994</v>
      </c>
      <c r="F6477" t="s">
        <v>13704</v>
      </c>
      <c r="G6477" s="11"/>
      <c r="H6477" s="11"/>
    </row>
    <row r="6478" spans="1:8" x14ac:dyDescent="0.2">
      <c r="A6478" t="str">
        <f t="shared" si="102"/>
        <v>RBK02Ward 01</v>
      </c>
      <c r="B6478" t="s">
        <v>229</v>
      </c>
      <c r="C6478" t="s">
        <v>13701</v>
      </c>
      <c r="D6478" t="s">
        <v>993</v>
      </c>
      <c r="E6478" t="s">
        <v>994</v>
      </c>
      <c r="F6478" t="s">
        <v>8354</v>
      </c>
      <c r="G6478" s="11"/>
      <c r="H6478" s="12"/>
    </row>
    <row r="6479" spans="1:8" x14ac:dyDescent="0.2">
      <c r="A6479" t="str">
        <f t="shared" si="102"/>
        <v>RBK02Ward 02</v>
      </c>
      <c r="B6479" t="s">
        <v>229</v>
      </c>
      <c r="C6479" t="s">
        <v>13701</v>
      </c>
      <c r="D6479" t="s">
        <v>993</v>
      </c>
      <c r="E6479" t="s">
        <v>994</v>
      </c>
      <c r="F6479" t="s">
        <v>8355</v>
      </c>
      <c r="G6479" s="11"/>
      <c r="H6479" s="12"/>
    </row>
    <row r="6480" spans="1:8" x14ac:dyDescent="0.2">
      <c r="A6480" t="str">
        <f t="shared" si="102"/>
        <v>RBK02Ward 03</v>
      </c>
      <c r="B6480" t="s">
        <v>229</v>
      </c>
      <c r="C6480" t="s">
        <v>13701</v>
      </c>
      <c r="D6480" t="s">
        <v>993</v>
      </c>
      <c r="E6480" t="s">
        <v>994</v>
      </c>
      <c r="F6480" t="s">
        <v>13706</v>
      </c>
      <c r="G6480" s="11"/>
      <c r="H6480" s="12"/>
    </row>
    <row r="6481" spans="1:8" x14ac:dyDescent="0.2">
      <c r="A6481" t="str">
        <f t="shared" si="102"/>
        <v>RBK02Ward 04</v>
      </c>
      <c r="B6481" t="s">
        <v>229</v>
      </c>
      <c r="C6481" t="s">
        <v>13701</v>
      </c>
      <c r="D6481" t="s">
        <v>993</v>
      </c>
      <c r="E6481" t="s">
        <v>994</v>
      </c>
      <c r="F6481" t="s">
        <v>8356</v>
      </c>
      <c r="G6481" s="11"/>
      <c r="H6481" s="12"/>
    </row>
    <row r="6482" spans="1:8" x14ac:dyDescent="0.2">
      <c r="A6482" t="str">
        <f t="shared" si="102"/>
        <v>RBK02Ward 07</v>
      </c>
      <c r="B6482" t="s">
        <v>229</v>
      </c>
      <c r="C6482" t="s">
        <v>13701</v>
      </c>
      <c r="D6482" t="s">
        <v>993</v>
      </c>
      <c r="E6482" t="s">
        <v>994</v>
      </c>
      <c r="F6482" t="s">
        <v>8359</v>
      </c>
      <c r="G6482" s="11"/>
      <c r="H6482" s="11"/>
    </row>
    <row r="6483" spans="1:8" x14ac:dyDescent="0.2">
      <c r="A6483" t="str">
        <f t="shared" si="102"/>
        <v>RBK02Ward 09</v>
      </c>
      <c r="B6483" t="s">
        <v>229</v>
      </c>
      <c r="C6483" t="s">
        <v>13701</v>
      </c>
      <c r="D6483" t="s">
        <v>993</v>
      </c>
      <c r="E6483" t="s">
        <v>994</v>
      </c>
      <c r="F6483" t="s">
        <v>8360</v>
      </c>
      <c r="G6483" s="11"/>
      <c r="H6483" s="11"/>
    </row>
    <row r="6484" spans="1:8" x14ac:dyDescent="0.2">
      <c r="A6484" t="str">
        <f t="shared" si="102"/>
        <v>RBK02Ward 11</v>
      </c>
      <c r="B6484" t="s">
        <v>229</v>
      </c>
      <c r="C6484" t="s">
        <v>13701</v>
      </c>
      <c r="D6484" t="s">
        <v>993</v>
      </c>
      <c r="E6484" t="s">
        <v>994</v>
      </c>
      <c r="F6484" t="s">
        <v>8744</v>
      </c>
      <c r="G6484" s="11"/>
      <c r="H6484" s="11"/>
    </row>
    <row r="6485" spans="1:8" x14ac:dyDescent="0.2">
      <c r="A6485" t="str">
        <f t="shared" si="102"/>
        <v>RBK02Ward 12</v>
      </c>
      <c r="B6485" t="s">
        <v>229</v>
      </c>
      <c r="C6485" t="s">
        <v>13701</v>
      </c>
      <c r="D6485" t="s">
        <v>993</v>
      </c>
      <c r="E6485" t="s">
        <v>994</v>
      </c>
      <c r="F6485" t="s">
        <v>8745</v>
      </c>
      <c r="G6485" s="11"/>
      <c r="H6485" s="11"/>
    </row>
    <row r="6486" spans="1:8" x14ac:dyDescent="0.2">
      <c r="A6486" t="str">
        <f t="shared" si="102"/>
        <v>RBK02Ward 14</v>
      </c>
      <c r="B6486" t="s">
        <v>229</v>
      </c>
      <c r="C6486" t="s">
        <v>13701</v>
      </c>
      <c r="D6486" t="s">
        <v>993</v>
      </c>
      <c r="E6486" t="s">
        <v>994</v>
      </c>
      <c r="F6486" t="s">
        <v>8363</v>
      </c>
      <c r="G6486" s="11"/>
      <c r="H6486" s="11"/>
    </row>
    <row r="6487" spans="1:8" x14ac:dyDescent="0.2">
      <c r="A6487" t="str">
        <f t="shared" si="102"/>
        <v>RBK02Ward 15</v>
      </c>
      <c r="B6487" t="s">
        <v>229</v>
      </c>
      <c r="C6487" t="s">
        <v>13701</v>
      </c>
      <c r="D6487" t="s">
        <v>993</v>
      </c>
      <c r="E6487" t="s">
        <v>994</v>
      </c>
      <c r="F6487" t="s">
        <v>8364</v>
      </c>
      <c r="G6487" s="11"/>
      <c r="H6487" s="12"/>
    </row>
    <row r="6488" spans="1:8" x14ac:dyDescent="0.2">
      <c r="A6488" t="str">
        <f t="shared" si="102"/>
        <v>RBK02Ward 16</v>
      </c>
      <c r="B6488" t="s">
        <v>229</v>
      </c>
      <c r="C6488" t="s">
        <v>13701</v>
      </c>
      <c r="D6488" t="s">
        <v>993</v>
      </c>
      <c r="E6488" t="s">
        <v>994</v>
      </c>
      <c r="F6488" t="s">
        <v>8365</v>
      </c>
      <c r="G6488" s="11"/>
      <c r="H6488" s="11"/>
    </row>
    <row r="6489" spans="1:8" x14ac:dyDescent="0.2">
      <c r="A6489" t="str">
        <f t="shared" si="102"/>
        <v>RBK02Ward 17</v>
      </c>
      <c r="B6489" t="s">
        <v>229</v>
      </c>
      <c r="C6489" t="s">
        <v>13701</v>
      </c>
      <c r="D6489" t="s">
        <v>993</v>
      </c>
      <c r="E6489" t="s">
        <v>994</v>
      </c>
      <c r="F6489" t="s">
        <v>8366</v>
      </c>
      <c r="G6489" s="11"/>
      <c r="H6489" s="11"/>
    </row>
    <row r="6490" spans="1:8" x14ac:dyDescent="0.2">
      <c r="A6490" t="str">
        <f t="shared" si="102"/>
        <v>RBK02Ward 20A</v>
      </c>
      <c r="B6490" t="s">
        <v>229</v>
      </c>
      <c r="C6490" t="s">
        <v>13701</v>
      </c>
      <c r="D6490" t="s">
        <v>993</v>
      </c>
      <c r="E6490" t="s">
        <v>994</v>
      </c>
      <c r="F6490" t="s">
        <v>13708</v>
      </c>
      <c r="G6490" s="11"/>
      <c r="H6490" s="12"/>
    </row>
    <row r="6491" spans="1:8" x14ac:dyDescent="0.2">
      <c r="A6491" t="str">
        <f t="shared" si="102"/>
        <v>RBK02Ward 20B/20C</v>
      </c>
      <c r="B6491" t="s">
        <v>229</v>
      </c>
      <c r="C6491" t="s">
        <v>13701</v>
      </c>
      <c r="D6491" t="s">
        <v>993</v>
      </c>
      <c r="E6491" t="s">
        <v>994</v>
      </c>
      <c r="F6491" t="s">
        <v>13709</v>
      </c>
      <c r="G6491" s="11"/>
      <c r="H6491" s="11"/>
    </row>
    <row r="6492" spans="1:8" x14ac:dyDescent="0.2">
      <c r="A6492" t="str">
        <f t="shared" si="102"/>
        <v>RBK02Ward 21</v>
      </c>
      <c r="B6492" t="s">
        <v>229</v>
      </c>
      <c r="C6492" t="s">
        <v>13701</v>
      </c>
      <c r="D6492" t="s">
        <v>993</v>
      </c>
      <c r="E6492" t="s">
        <v>994</v>
      </c>
      <c r="F6492" t="s">
        <v>8369</v>
      </c>
      <c r="G6492" s="11"/>
      <c r="H6492" s="12"/>
    </row>
    <row r="6493" spans="1:8" x14ac:dyDescent="0.2">
      <c r="A6493" t="str">
        <f t="shared" si="102"/>
        <v>RBK02Ward 23</v>
      </c>
      <c r="B6493" t="s">
        <v>229</v>
      </c>
      <c r="C6493" t="s">
        <v>13701</v>
      </c>
      <c r="D6493" t="s">
        <v>993</v>
      </c>
      <c r="E6493" t="s">
        <v>994</v>
      </c>
      <c r="F6493" t="s">
        <v>8778</v>
      </c>
      <c r="G6493" s="11"/>
      <c r="H6493" s="11"/>
    </row>
    <row r="6494" spans="1:8" x14ac:dyDescent="0.2">
      <c r="A6494" t="str">
        <f t="shared" si="102"/>
        <v>RBK02Ward 28</v>
      </c>
      <c r="B6494" t="s">
        <v>229</v>
      </c>
      <c r="C6494" t="s">
        <v>13701</v>
      </c>
      <c r="D6494" t="s">
        <v>993</v>
      </c>
      <c r="E6494" t="s">
        <v>994</v>
      </c>
      <c r="F6494" t="s">
        <v>8841</v>
      </c>
      <c r="G6494" s="11"/>
      <c r="H6494" s="11"/>
    </row>
    <row r="6495" spans="1:8" x14ac:dyDescent="0.2">
      <c r="A6495" t="str">
        <f t="shared" si="102"/>
        <v>RBK02Ward 29</v>
      </c>
      <c r="B6495" t="s">
        <v>229</v>
      </c>
      <c r="C6495" t="s">
        <v>13701</v>
      </c>
      <c r="D6495" t="s">
        <v>993</v>
      </c>
      <c r="E6495" t="s">
        <v>994</v>
      </c>
      <c r="F6495" t="s">
        <v>8842</v>
      </c>
      <c r="G6495" s="11"/>
      <c r="H6495" s="11"/>
    </row>
    <row r="6496" spans="1:8" x14ac:dyDescent="0.2">
      <c r="A6496" t="str">
        <f t="shared" si="102"/>
        <v>RBK02Wards 24/25</v>
      </c>
      <c r="B6496" t="s">
        <v>229</v>
      </c>
      <c r="C6496" t="s">
        <v>13701</v>
      </c>
      <c r="D6496" t="s">
        <v>993</v>
      </c>
      <c r="E6496" t="s">
        <v>994</v>
      </c>
      <c r="F6496" t="s">
        <v>13710</v>
      </c>
      <c r="G6496" s="11"/>
      <c r="H6496" s="11"/>
    </row>
    <row r="6497" spans="1:8" x14ac:dyDescent="0.2">
      <c r="A6497" t="str">
        <f t="shared" si="102"/>
        <v>RWWHGW-B4-H - Ward B4 - Halton</v>
      </c>
      <c r="B6497" t="s">
        <v>230</v>
      </c>
      <c r="C6497" t="s">
        <v>14961</v>
      </c>
      <c r="D6497" t="s">
        <v>5581</v>
      </c>
      <c r="E6497" t="s">
        <v>5582</v>
      </c>
      <c r="F6497" t="s">
        <v>13711</v>
      </c>
      <c r="G6497" s="11"/>
      <c r="H6497" s="11"/>
    </row>
    <row r="6498" spans="1:8" x14ac:dyDescent="0.2">
      <c r="A6498" t="str">
        <f t="shared" si="102"/>
        <v>RWWHGW-CM1-H - Ward 1 - CMTC Treatment Centre</v>
      </c>
      <c r="B6498" t="s">
        <v>230</v>
      </c>
      <c r="C6498" t="s">
        <v>14961</v>
      </c>
      <c r="D6498" t="s">
        <v>5581</v>
      </c>
      <c r="E6498" t="s">
        <v>5582</v>
      </c>
      <c r="F6498" t="s">
        <v>13712</v>
      </c>
      <c r="G6498" s="11"/>
      <c r="H6498" s="11"/>
    </row>
    <row r="6499" spans="1:8" x14ac:dyDescent="0.2">
      <c r="A6499" t="str">
        <f t="shared" si="102"/>
        <v>5J230Padgate House</v>
      </c>
      <c r="B6499" t="s">
        <v>230</v>
      </c>
      <c r="C6499" t="s">
        <v>14961</v>
      </c>
      <c r="D6499" t="s">
        <v>14957</v>
      </c>
      <c r="E6499" t="s">
        <v>7387</v>
      </c>
      <c r="F6499" t="s">
        <v>8851</v>
      </c>
      <c r="G6499" s="11"/>
      <c r="H6499" s="11"/>
    </row>
    <row r="6500" spans="1:8" x14ac:dyDescent="0.2">
      <c r="A6500" t="str">
        <f t="shared" si="102"/>
        <v>RWWWHDelivery Suite</v>
      </c>
      <c r="B6500" t="s">
        <v>230</v>
      </c>
      <c r="C6500" t="s">
        <v>14961</v>
      </c>
      <c r="D6500" t="s">
        <v>5585</v>
      </c>
      <c r="E6500" t="s">
        <v>5586</v>
      </c>
      <c r="F6500" t="s">
        <v>8751</v>
      </c>
      <c r="G6500" s="11"/>
      <c r="H6500" s="11"/>
    </row>
    <row r="6501" spans="1:8" x14ac:dyDescent="0.2">
      <c r="A6501" t="str">
        <f t="shared" si="102"/>
        <v>RWWWHSAU</v>
      </c>
      <c r="B6501" t="s">
        <v>230</v>
      </c>
      <c r="C6501" t="s">
        <v>14961</v>
      </c>
      <c r="D6501" t="s">
        <v>5585</v>
      </c>
      <c r="E6501" t="s">
        <v>5586</v>
      </c>
      <c r="F6501" t="s">
        <v>8405</v>
      </c>
      <c r="G6501" s="11"/>
      <c r="H6501" s="11"/>
    </row>
    <row r="6502" spans="1:8" x14ac:dyDescent="0.2">
      <c r="A6502" t="str">
        <f t="shared" si="102"/>
        <v>RWWWHW-A1A - Ward A1 Asst</v>
      </c>
      <c r="B6502" t="s">
        <v>230</v>
      </c>
      <c r="C6502" t="s">
        <v>14961</v>
      </c>
      <c r="D6502" t="s">
        <v>5585</v>
      </c>
      <c r="E6502" t="s">
        <v>5586</v>
      </c>
      <c r="F6502" t="s">
        <v>13713</v>
      </c>
      <c r="G6502" s="11"/>
      <c r="H6502" s="11"/>
    </row>
    <row r="6503" spans="1:8" x14ac:dyDescent="0.2">
      <c r="A6503" t="str">
        <f t="shared" si="102"/>
        <v>RWWWHW-A2A - Ward A2 Admission</v>
      </c>
      <c r="B6503" t="s">
        <v>230</v>
      </c>
      <c r="C6503" t="s">
        <v>14961</v>
      </c>
      <c r="D6503" t="s">
        <v>5585</v>
      </c>
      <c r="E6503" t="s">
        <v>5586</v>
      </c>
      <c r="F6503" t="s">
        <v>13714</v>
      </c>
      <c r="G6503" s="11"/>
      <c r="H6503" s="11"/>
    </row>
    <row r="6504" spans="1:8" x14ac:dyDescent="0.2">
      <c r="A6504" t="str">
        <f t="shared" si="102"/>
        <v>RWWWHW-A4 - Ward A4</v>
      </c>
      <c r="B6504" t="s">
        <v>230</v>
      </c>
      <c r="C6504" t="s">
        <v>14961</v>
      </c>
      <c r="D6504" t="s">
        <v>5585</v>
      </c>
      <c r="E6504" t="s">
        <v>5586</v>
      </c>
      <c r="F6504" t="s">
        <v>13715</v>
      </c>
      <c r="G6504" s="11"/>
      <c r="H6504" s="11"/>
    </row>
    <row r="6505" spans="1:8" x14ac:dyDescent="0.2">
      <c r="A6505" t="str">
        <f t="shared" si="102"/>
        <v>RWWWHW-A5 - Ward A5</v>
      </c>
      <c r="B6505" t="s">
        <v>230</v>
      </c>
      <c r="C6505" t="s">
        <v>14961</v>
      </c>
      <c r="D6505" t="s">
        <v>5585</v>
      </c>
      <c r="E6505" t="s">
        <v>5586</v>
      </c>
      <c r="F6505" t="s">
        <v>13716</v>
      </c>
      <c r="G6505" s="11" t="s">
        <v>13253</v>
      </c>
      <c r="H6505" s="11">
        <v>43774</v>
      </c>
    </row>
    <row r="6506" spans="1:8" x14ac:dyDescent="0.2">
      <c r="A6506" t="str">
        <f t="shared" si="102"/>
        <v>RWWWHW-A6 - Ward A6</v>
      </c>
      <c r="B6506" t="s">
        <v>230</v>
      </c>
      <c r="C6506" t="s">
        <v>14961</v>
      </c>
      <c r="D6506" t="s">
        <v>5585</v>
      </c>
      <c r="E6506" t="s">
        <v>5586</v>
      </c>
      <c r="F6506" t="s">
        <v>13717</v>
      </c>
      <c r="G6506" s="11" t="s">
        <v>13253</v>
      </c>
      <c r="H6506" s="11">
        <v>43774</v>
      </c>
    </row>
    <row r="6507" spans="1:8" x14ac:dyDescent="0.2">
      <c r="A6507" t="str">
        <f t="shared" si="102"/>
        <v>RWWWHW-A7 - Ward A7</v>
      </c>
      <c r="B6507" t="s">
        <v>230</v>
      </c>
      <c r="C6507" t="s">
        <v>14961</v>
      </c>
      <c r="D6507" t="s">
        <v>5585</v>
      </c>
      <c r="E6507" t="s">
        <v>5586</v>
      </c>
      <c r="F6507" t="s">
        <v>13718</v>
      </c>
      <c r="G6507" s="11" t="s">
        <v>14231</v>
      </c>
      <c r="H6507" s="11">
        <v>43885</v>
      </c>
    </row>
    <row r="6508" spans="1:8" x14ac:dyDescent="0.2">
      <c r="A6508" t="str">
        <f t="shared" si="102"/>
        <v>RWWWHW-A8 - Ward A8</v>
      </c>
      <c r="B6508" t="s">
        <v>230</v>
      </c>
      <c r="C6508" t="s">
        <v>14961</v>
      </c>
      <c r="D6508" t="s">
        <v>5585</v>
      </c>
      <c r="E6508" t="s">
        <v>5586</v>
      </c>
      <c r="F6508" t="s">
        <v>13719</v>
      </c>
      <c r="G6508" s="11" t="s">
        <v>14231</v>
      </c>
      <c r="H6508" s="11">
        <v>43885</v>
      </c>
    </row>
    <row r="6509" spans="1:8" x14ac:dyDescent="0.2">
      <c r="A6509" t="str">
        <f t="shared" si="102"/>
        <v>RWWWHW-A9 - Ward A9</v>
      </c>
      <c r="B6509" t="s">
        <v>230</v>
      </c>
      <c r="C6509" t="s">
        <v>14961</v>
      </c>
      <c r="D6509" t="s">
        <v>5585</v>
      </c>
      <c r="E6509" t="s">
        <v>5586</v>
      </c>
      <c r="F6509" t="s">
        <v>13720</v>
      </c>
      <c r="G6509" s="11"/>
      <c r="H6509" s="11"/>
    </row>
    <row r="6510" spans="1:8" x14ac:dyDescent="0.2">
      <c r="A6510" t="str">
        <f t="shared" si="102"/>
        <v>RWWWHW-ACCU - ACCU</v>
      </c>
      <c r="B6510" t="s">
        <v>230</v>
      </c>
      <c r="C6510" t="s">
        <v>14961</v>
      </c>
      <c r="D6510" t="s">
        <v>5585</v>
      </c>
      <c r="E6510" t="s">
        <v>5586</v>
      </c>
      <c r="F6510" t="s">
        <v>13721</v>
      </c>
      <c r="G6510" s="11" t="s">
        <v>14231</v>
      </c>
      <c r="H6510" s="11">
        <v>43885</v>
      </c>
    </row>
    <row r="6511" spans="1:8" x14ac:dyDescent="0.2">
      <c r="A6511" t="str">
        <f t="shared" si="102"/>
        <v>RWWWHW-B11B/W-B11C /PAU- Ward B11</v>
      </c>
      <c r="B6511" t="s">
        <v>230</v>
      </c>
      <c r="C6511" t="s">
        <v>14961</v>
      </c>
      <c r="D6511" t="s">
        <v>5585</v>
      </c>
      <c r="E6511" t="s">
        <v>5586</v>
      </c>
      <c r="F6511" t="s">
        <v>13722</v>
      </c>
      <c r="G6511" s="11"/>
      <c r="H6511" s="11"/>
    </row>
    <row r="6512" spans="1:8" x14ac:dyDescent="0.2">
      <c r="A6512" t="str">
        <f t="shared" si="102"/>
        <v>RWWWHW-B12 - Ward B12 (Forget-me-not)</v>
      </c>
      <c r="B6512" t="s">
        <v>230</v>
      </c>
      <c r="C6512" t="s">
        <v>14961</v>
      </c>
      <c r="D6512" t="s">
        <v>5585</v>
      </c>
      <c r="E6512" t="s">
        <v>5586</v>
      </c>
      <c r="F6512" t="s">
        <v>13723</v>
      </c>
      <c r="G6512" s="11" t="s">
        <v>14231</v>
      </c>
      <c r="H6512" s="11">
        <v>43885</v>
      </c>
    </row>
    <row r="6513" spans="1:8" x14ac:dyDescent="0.2">
      <c r="A6513" t="str">
        <f t="shared" ref="A6513:A6576" si="103">CONCATENATE(D6513,F6513)</f>
        <v>RWWWHW-B14 - Ward B14</v>
      </c>
      <c r="B6513" t="s">
        <v>230</v>
      </c>
      <c r="C6513" t="s">
        <v>14961</v>
      </c>
      <c r="D6513" t="s">
        <v>5585</v>
      </c>
      <c r="E6513" t="s">
        <v>5586</v>
      </c>
      <c r="F6513" t="s">
        <v>13724</v>
      </c>
      <c r="G6513" s="11"/>
      <c r="H6513" s="11"/>
    </row>
    <row r="6514" spans="1:8" x14ac:dyDescent="0.2">
      <c r="A6514" t="str">
        <f t="shared" si="103"/>
        <v>RWWWHW-B18 - Ward B18</v>
      </c>
      <c r="B6514" t="s">
        <v>230</v>
      </c>
      <c r="C6514" t="s">
        <v>14961</v>
      </c>
      <c r="D6514" t="s">
        <v>5585</v>
      </c>
      <c r="E6514" t="s">
        <v>5586</v>
      </c>
      <c r="F6514" t="s">
        <v>13725</v>
      </c>
      <c r="G6514" s="11"/>
      <c r="H6514" s="11"/>
    </row>
    <row r="6515" spans="1:8" x14ac:dyDescent="0.2">
      <c r="A6515" t="str">
        <f t="shared" si="103"/>
        <v>RWWWHW-B19 - Ward B19</v>
      </c>
      <c r="B6515" t="s">
        <v>230</v>
      </c>
      <c r="C6515" t="s">
        <v>14961</v>
      </c>
      <c r="D6515" t="s">
        <v>5585</v>
      </c>
      <c r="E6515" t="s">
        <v>5586</v>
      </c>
      <c r="F6515" t="s">
        <v>13726</v>
      </c>
      <c r="G6515" s="11" t="s">
        <v>14231</v>
      </c>
      <c r="H6515" s="11">
        <v>43885</v>
      </c>
    </row>
    <row r="6516" spans="1:8" x14ac:dyDescent="0.2">
      <c r="A6516" t="str">
        <f t="shared" si="103"/>
        <v>RWWWHW-C20 - Ward C20</v>
      </c>
      <c r="B6516" t="s">
        <v>230</v>
      </c>
      <c r="C6516" t="s">
        <v>14961</v>
      </c>
      <c r="D6516" t="s">
        <v>5585</v>
      </c>
      <c r="E6516" t="s">
        <v>5586</v>
      </c>
      <c r="F6516" t="s">
        <v>13727</v>
      </c>
      <c r="G6516" s="11" t="s">
        <v>14231</v>
      </c>
      <c r="H6516" s="11">
        <v>43885</v>
      </c>
    </row>
    <row r="6517" spans="1:8" x14ac:dyDescent="0.2">
      <c r="A6517" t="str">
        <f t="shared" si="103"/>
        <v>RWWWHW-C21 - Ward C21</v>
      </c>
      <c r="B6517" t="s">
        <v>230</v>
      </c>
      <c r="C6517" t="s">
        <v>14961</v>
      </c>
      <c r="D6517" t="s">
        <v>5585</v>
      </c>
      <c r="E6517" t="s">
        <v>5586</v>
      </c>
      <c r="F6517" t="s">
        <v>13728</v>
      </c>
      <c r="G6517" s="11" t="s">
        <v>13253</v>
      </c>
      <c r="H6517" s="11">
        <v>43774</v>
      </c>
    </row>
    <row r="6518" spans="1:8" x14ac:dyDescent="0.2">
      <c r="A6518" t="str">
        <f t="shared" si="103"/>
        <v>RWWWHW-C23 - Ward C23</v>
      </c>
      <c r="B6518" t="s">
        <v>230</v>
      </c>
      <c r="C6518" t="s">
        <v>14961</v>
      </c>
      <c r="D6518" t="s">
        <v>5585</v>
      </c>
      <c r="E6518" t="s">
        <v>5586</v>
      </c>
      <c r="F6518" t="s">
        <v>13729</v>
      </c>
      <c r="G6518" s="11" t="s">
        <v>13253</v>
      </c>
      <c r="H6518" s="11">
        <v>43774</v>
      </c>
    </row>
    <row r="6519" spans="1:8" x14ac:dyDescent="0.2">
      <c r="A6519" t="str">
        <f t="shared" si="103"/>
        <v>RWWWHW-ICU - Intensive Care Unit</v>
      </c>
      <c r="B6519" t="s">
        <v>230</v>
      </c>
      <c r="C6519" t="s">
        <v>14961</v>
      </c>
      <c r="D6519" t="s">
        <v>5585</v>
      </c>
      <c r="E6519" t="s">
        <v>5586</v>
      </c>
      <c r="F6519" t="s">
        <v>13730</v>
      </c>
      <c r="G6519" s="11" t="s">
        <v>13253</v>
      </c>
      <c r="H6519" s="11">
        <v>43774</v>
      </c>
    </row>
    <row r="6520" spans="1:8" x14ac:dyDescent="0.2">
      <c r="A6520" t="str">
        <f t="shared" si="103"/>
        <v>RWWWHW-NHDU/W-NITU/W-NSC - Neonatal Unit</v>
      </c>
      <c r="B6520" t="s">
        <v>230</v>
      </c>
      <c r="C6520" t="s">
        <v>14961</v>
      </c>
      <c r="D6520" t="s">
        <v>5585</v>
      </c>
      <c r="E6520" t="s">
        <v>5586</v>
      </c>
      <c r="F6520" t="s">
        <v>13731</v>
      </c>
      <c r="G6520" s="11" t="s">
        <v>14231</v>
      </c>
      <c r="H6520" s="11">
        <v>43885</v>
      </c>
    </row>
    <row r="6521" spans="1:8" x14ac:dyDescent="0.2">
      <c r="A6521" t="str">
        <f t="shared" si="103"/>
        <v>RWG03De La Mare/Beckett</v>
      </c>
      <c r="B6521" t="s">
        <v>231</v>
      </c>
      <c r="C6521" t="s">
        <v>13732</v>
      </c>
      <c r="D6521" t="s">
        <v>5219</v>
      </c>
      <c r="E6521" t="s">
        <v>5220</v>
      </c>
      <c r="F6521" t="s">
        <v>13733</v>
      </c>
      <c r="G6521" s="11" t="s">
        <v>13253</v>
      </c>
      <c r="H6521" s="11">
        <v>43774</v>
      </c>
    </row>
    <row r="6522" spans="1:8" x14ac:dyDescent="0.2">
      <c r="A6522" t="str">
        <f t="shared" si="103"/>
        <v>RWG02AAU Blue &amp; Yellow Level 3</v>
      </c>
      <c r="B6522" t="s">
        <v>231</v>
      </c>
      <c r="C6522" t="s">
        <v>13732</v>
      </c>
      <c r="D6522" t="s">
        <v>5221</v>
      </c>
      <c r="E6522" t="s">
        <v>880</v>
      </c>
      <c r="F6522" t="s">
        <v>13734</v>
      </c>
      <c r="G6522" s="11"/>
      <c r="H6522" s="11"/>
    </row>
    <row r="6523" spans="1:8" x14ac:dyDescent="0.2">
      <c r="A6523" t="str">
        <f t="shared" si="103"/>
        <v>RWG02AAU Blue Level 1</v>
      </c>
      <c r="B6523" t="s">
        <v>231</v>
      </c>
      <c r="C6523" t="s">
        <v>13732</v>
      </c>
      <c r="D6523" t="s">
        <v>5221</v>
      </c>
      <c r="E6523" t="s">
        <v>880</v>
      </c>
      <c r="F6523" t="s">
        <v>13735</v>
      </c>
      <c r="G6523" s="11" t="s">
        <v>14231</v>
      </c>
      <c r="H6523" s="11">
        <v>43885</v>
      </c>
    </row>
    <row r="6524" spans="1:8" x14ac:dyDescent="0.2">
      <c r="A6524" t="str">
        <f t="shared" si="103"/>
        <v>RWG02AAU Green Level 1</v>
      </c>
      <c r="B6524" t="s">
        <v>231</v>
      </c>
      <c r="C6524" t="s">
        <v>13732</v>
      </c>
      <c r="D6524" t="s">
        <v>5221</v>
      </c>
      <c r="E6524" t="s">
        <v>880</v>
      </c>
      <c r="F6524" t="s">
        <v>13736</v>
      </c>
      <c r="G6524" s="11"/>
      <c r="H6524" s="11"/>
    </row>
    <row r="6525" spans="1:8" x14ac:dyDescent="0.2">
      <c r="A6525" t="str">
        <f t="shared" si="103"/>
        <v>RWG02AAU Purple Level 1</v>
      </c>
      <c r="B6525" t="s">
        <v>231</v>
      </c>
      <c r="C6525" t="s">
        <v>13732</v>
      </c>
      <c r="D6525" t="s">
        <v>5221</v>
      </c>
      <c r="E6525" t="s">
        <v>880</v>
      </c>
      <c r="F6525" t="s">
        <v>13737</v>
      </c>
      <c r="G6525" s="11"/>
      <c r="H6525" s="11"/>
    </row>
    <row r="6526" spans="1:8" x14ac:dyDescent="0.2">
      <c r="A6526" t="str">
        <f t="shared" si="103"/>
        <v>RWG02AAU Red Suite</v>
      </c>
      <c r="B6526" t="s">
        <v>231</v>
      </c>
      <c r="C6526" t="s">
        <v>13732</v>
      </c>
      <c r="D6526" t="s">
        <v>5221</v>
      </c>
      <c r="E6526" t="s">
        <v>880</v>
      </c>
      <c r="F6526" t="s">
        <v>13738</v>
      </c>
      <c r="G6526" s="11"/>
      <c r="H6526" s="11"/>
    </row>
    <row r="6527" spans="1:8" x14ac:dyDescent="0.2">
      <c r="A6527" t="str">
        <f t="shared" si="103"/>
        <v>RWG02AAU Yellow Level 1</v>
      </c>
      <c r="B6527" t="s">
        <v>231</v>
      </c>
      <c r="C6527" t="s">
        <v>13732</v>
      </c>
      <c r="D6527" t="s">
        <v>5221</v>
      </c>
      <c r="E6527" t="s">
        <v>880</v>
      </c>
      <c r="F6527" t="s">
        <v>13739</v>
      </c>
      <c r="G6527" s="11" t="s">
        <v>14231</v>
      </c>
      <c r="H6527" s="11">
        <v>43885</v>
      </c>
    </row>
    <row r="6528" spans="1:8" x14ac:dyDescent="0.2">
      <c r="A6528" t="str">
        <f t="shared" si="103"/>
        <v>RWG02ABC</v>
      </c>
      <c r="B6528" t="s">
        <v>231</v>
      </c>
      <c r="C6528" t="s">
        <v>13732</v>
      </c>
      <c r="D6528" t="s">
        <v>5221</v>
      </c>
      <c r="E6528" t="s">
        <v>880</v>
      </c>
      <c r="F6528" t="s">
        <v>13740</v>
      </c>
      <c r="G6528" s="11" t="s">
        <v>14231</v>
      </c>
      <c r="H6528" s="11">
        <v>43885</v>
      </c>
    </row>
    <row r="6529" spans="1:8" x14ac:dyDescent="0.2">
      <c r="A6529" t="str">
        <f t="shared" si="103"/>
        <v>RWG02Acute Stroke Unit</v>
      </c>
      <c r="B6529" t="s">
        <v>231</v>
      </c>
      <c r="C6529" t="s">
        <v>13732</v>
      </c>
      <c r="D6529" t="s">
        <v>5221</v>
      </c>
      <c r="E6529" t="s">
        <v>880</v>
      </c>
      <c r="F6529" t="s">
        <v>11445</v>
      </c>
      <c r="G6529" s="11" t="s">
        <v>14231</v>
      </c>
      <c r="H6529" s="11">
        <v>43885</v>
      </c>
    </row>
    <row r="6530" spans="1:8" x14ac:dyDescent="0.2">
      <c r="A6530" t="str">
        <f t="shared" si="103"/>
        <v>RWG02Aldenham</v>
      </c>
      <c r="B6530" t="s">
        <v>231</v>
      </c>
      <c r="C6530" t="s">
        <v>13732</v>
      </c>
      <c r="D6530" t="s">
        <v>5221</v>
      </c>
      <c r="E6530" t="s">
        <v>880</v>
      </c>
      <c r="F6530" t="s">
        <v>13741</v>
      </c>
      <c r="G6530" s="11" t="s">
        <v>13253</v>
      </c>
      <c r="H6530" s="11">
        <v>43774</v>
      </c>
    </row>
    <row r="6531" spans="1:8" x14ac:dyDescent="0.2">
      <c r="A6531" t="str">
        <f t="shared" si="103"/>
        <v>RWG02Bluebell</v>
      </c>
      <c r="B6531" t="s">
        <v>231</v>
      </c>
      <c r="C6531" t="s">
        <v>13732</v>
      </c>
      <c r="D6531" t="s">
        <v>5221</v>
      </c>
      <c r="E6531" t="s">
        <v>880</v>
      </c>
      <c r="F6531" t="s">
        <v>10504</v>
      </c>
      <c r="G6531" s="11"/>
      <c r="H6531" s="11"/>
    </row>
    <row r="6532" spans="1:8" x14ac:dyDescent="0.2">
      <c r="A6532" t="str">
        <f t="shared" si="103"/>
        <v>RWG02Cardiac Care</v>
      </c>
      <c r="B6532" t="s">
        <v>231</v>
      </c>
      <c r="C6532" t="s">
        <v>13732</v>
      </c>
      <c r="D6532" t="s">
        <v>5221</v>
      </c>
      <c r="E6532" t="s">
        <v>880</v>
      </c>
      <c r="F6532" t="s">
        <v>13742</v>
      </c>
      <c r="G6532" s="11" t="s">
        <v>13253</v>
      </c>
      <c r="H6532" s="11">
        <v>43774</v>
      </c>
    </row>
    <row r="6533" spans="1:8" x14ac:dyDescent="0.2">
      <c r="A6533" t="str">
        <f t="shared" si="103"/>
        <v>RWG02Cassio</v>
      </c>
      <c r="B6533" t="s">
        <v>231</v>
      </c>
      <c r="C6533" t="s">
        <v>13732</v>
      </c>
      <c r="D6533" t="s">
        <v>5221</v>
      </c>
      <c r="E6533" t="s">
        <v>880</v>
      </c>
      <c r="F6533" t="s">
        <v>13743</v>
      </c>
      <c r="G6533" s="11"/>
      <c r="H6533" s="11"/>
    </row>
    <row r="6534" spans="1:8" x14ac:dyDescent="0.2">
      <c r="A6534" t="str">
        <f t="shared" si="103"/>
        <v>RWG02Cleves</v>
      </c>
      <c r="B6534" t="s">
        <v>231</v>
      </c>
      <c r="C6534" t="s">
        <v>13732</v>
      </c>
      <c r="D6534" t="s">
        <v>5221</v>
      </c>
      <c r="E6534" t="s">
        <v>880</v>
      </c>
      <c r="F6534" t="s">
        <v>13744</v>
      </c>
      <c r="G6534" s="11"/>
      <c r="H6534" s="11"/>
    </row>
    <row r="6535" spans="1:8" x14ac:dyDescent="0.2">
      <c r="A6535" t="str">
        <f t="shared" si="103"/>
        <v>RWG02Combined ITU</v>
      </c>
      <c r="B6535" t="s">
        <v>231</v>
      </c>
      <c r="C6535" t="s">
        <v>13732</v>
      </c>
      <c r="D6535" t="s">
        <v>5221</v>
      </c>
      <c r="E6535" t="s">
        <v>880</v>
      </c>
      <c r="F6535" t="s">
        <v>13745</v>
      </c>
      <c r="G6535" s="11"/>
      <c r="H6535" s="11"/>
    </row>
    <row r="6536" spans="1:8" x14ac:dyDescent="0.2">
      <c r="A6536" t="str">
        <f t="shared" si="103"/>
        <v>RWG02Croxley</v>
      </c>
      <c r="B6536" t="s">
        <v>231</v>
      </c>
      <c r="C6536" t="s">
        <v>13732</v>
      </c>
      <c r="D6536" t="s">
        <v>5221</v>
      </c>
      <c r="E6536" t="s">
        <v>880</v>
      </c>
      <c r="F6536" t="s">
        <v>13746</v>
      </c>
      <c r="G6536" s="11" t="s">
        <v>13253</v>
      </c>
      <c r="H6536" s="11">
        <v>43774</v>
      </c>
    </row>
    <row r="6537" spans="1:8" x14ac:dyDescent="0.2">
      <c r="A6537" t="str">
        <f t="shared" si="103"/>
        <v>RWG02Delivery Suite</v>
      </c>
      <c r="B6537" t="s">
        <v>231</v>
      </c>
      <c r="C6537" t="s">
        <v>13732</v>
      </c>
      <c r="D6537" t="s">
        <v>5221</v>
      </c>
      <c r="E6537" t="s">
        <v>880</v>
      </c>
      <c r="F6537" t="s">
        <v>8751</v>
      </c>
      <c r="G6537" s="11"/>
      <c r="H6537" s="11"/>
    </row>
    <row r="6538" spans="1:8" x14ac:dyDescent="0.2">
      <c r="A6538" t="str">
        <f t="shared" si="103"/>
        <v>RWG02Elizabeth</v>
      </c>
      <c r="B6538" t="s">
        <v>231</v>
      </c>
      <c r="C6538" t="s">
        <v>13732</v>
      </c>
      <c r="D6538" t="s">
        <v>5221</v>
      </c>
      <c r="E6538" t="s">
        <v>880</v>
      </c>
      <c r="F6538" t="s">
        <v>8645</v>
      </c>
      <c r="G6538" s="11"/>
      <c r="H6538" s="11"/>
    </row>
    <row r="6539" spans="1:8" x14ac:dyDescent="0.2">
      <c r="A6539" t="str">
        <f t="shared" si="103"/>
        <v>RWG02Flaunden</v>
      </c>
      <c r="B6539" t="s">
        <v>231</v>
      </c>
      <c r="C6539" t="s">
        <v>13732</v>
      </c>
      <c r="D6539" t="s">
        <v>5221</v>
      </c>
      <c r="E6539" t="s">
        <v>880</v>
      </c>
      <c r="F6539" t="s">
        <v>13747</v>
      </c>
      <c r="G6539" s="11" t="s">
        <v>13253</v>
      </c>
      <c r="H6539" s="11">
        <v>43774</v>
      </c>
    </row>
    <row r="6540" spans="1:8" x14ac:dyDescent="0.2">
      <c r="A6540" t="str">
        <f t="shared" si="103"/>
        <v>RWG02Heronsgate &amp; Gade</v>
      </c>
      <c r="B6540" t="s">
        <v>231</v>
      </c>
      <c r="C6540" t="s">
        <v>13732</v>
      </c>
      <c r="D6540" t="s">
        <v>5221</v>
      </c>
      <c r="E6540" t="s">
        <v>880</v>
      </c>
      <c r="F6540" t="s">
        <v>13748</v>
      </c>
      <c r="G6540" s="11" t="s">
        <v>13253</v>
      </c>
      <c r="H6540" s="11">
        <v>43774</v>
      </c>
    </row>
    <row r="6541" spans="1:8" x14ac:dyDescent="0.2">
      <c r="A6541" t="str">
        <f t="shared" si="103"/>
        <v>RWG02Katherine</v>
      </c>
      <c r="B6541" t="s">
        <v>231</v>
      </c>
      <c r="C6541" t="s">
        <v>13732</v>
      </c>
      <c r="D6541" t="s">
        <v>5221</v>
      </c>
      <c r="E6541" t="s">
        <v>880</v>
      </c>
      <c r="F6541" t="s">
        <v>13749</v>
      </c>
      <c r="G6541" s="11" t="s">
        <v>13253</v>
      </c>
      <c r="H6541" s="11">
        <v>43774</v>
      </c>
    </row>
    <row r="6542" spans="1:8" x14ac:dyDescent="0.2">
      <c r="A6542" t="str">
        <f t="shared" si="103"/>
        <v>RWG02Langley</v>
      </c>
      <c r="B6542" t="s">
        <v>231</v>
      </c>
      <c r="C6542" t="s">
        <v>13732</v>
      </c>
      <c r="D6542" t="s">
        <v>5221</v>
      </c>
      <c r="E6542" t="s">
        <v>880</v>
      </c>
      <c r="F6542" t="s">
        <v>10173</v>
      </c>
      <c r="G6542" s="11" t="s">
        <v>13253</v>
      </c>
      <c r="H6542" s="11">
        <v>43774</v>
      </c>
    </row>
    <row r="6543" spans="1:8" x14ac:dyDescent="0.2">
      <c r="A6543" t="str">
        <f t="shared" si="103"/>
        <v>RWG02Letchmore</v>
      </c>
      <c r="B6543" t="s">
        <v>231</v>
      </c>
      <c r="C6543" t="s">
        <v>13732</v>
      </c>
      <c r="D6543" t="s">
        <v>5221</v>
      </c>
      <c r="E6543" t="s">
        <v>880</v>
      </c>
      <c r="F6543" t="s">
        <v>13750</v>
      </c>
      <c r="G6543" s="11"/>
      <c r="H6543" s="11"/>
    </row>
    <row r="6544" spans="1:8" x14ac:dyDescent="0.2">
      <c r="A6544" t="str">
        <f t="shared" si="103"/>
        <v>RWG02Oxhey</v>
      </c>
      <c r="B6544" t="s">
        <v>231</v>
      </c>
      <c r="C6544" t="s">
        <v>13732</v>
      </c>
      <c r="D6544" t="s">
        <v>5221</v>
      </c>
      <c r="E6544" t="s">
        <v>880</v>
      </c>
      <c r="F6544" t="s">
        <v>13751</v>
      </c>
      <c r="G6544" s="11"/>
      <c r="H6544" s="11"/>
    </row>
    <row r="6545" spans="1:8" x14ac:dyDescent="0.2">
      <c r="A6545" t="str">
        <f t="shared" si="103"/>
        <v>RWG02Ridge</v>
      </c>
      <c r="B6545" t="s">
        <v>231</v>
      </c>
      <c r="C6545" t="s">
        <v>13732</v>
      </c>
      <c r="D6545" t="s">
        <v>5221</v>
      </c>
      <c r="E6545" t="s">
        <v>880</v>
      </c>
      <c r="F6545" t="s">
        <v>13752</v>
      </c>
      <c r="G6545" s="11" t="s">
        <v>13253</v>
      </c>
      <c r="H6545" s="11">
        <v>43774</v>
      </c>
    </row>
    <row r="6546" spans="1:8" x14ac:dyDescent="0.2">
      <c r="A6546" t="str">
        <f t="shared" si="103"/>
        <v>RWG02Sarratt</v>
      </c>
      <c r="B6546" t="s">
        <v>231</v>
      </c>
      <c r="C6546" t="s">
        <v>13732</v>
      </c>
      <c r="D6546" t="s">
        <v>5221</v>
      </c>
      <c r="E6546" t="s">
        <v>880</v>
      </c>
      <c r="F6546" t="s">
        <v>13753</v>
      </c>
      <c r="G6546" s="11" t="s">
        <v>9718</v>
      </c>
      <c r="H6546" s="11">
        <v>43774</v>
      </c>
    </row>
    <row r="6547" spans="1:8" x14ac:dyDescent="0.2">
      <c r="A6547" t="str">
        <f t="shared" si="103"/>
        <v>RWG02SCBU</v>
      </c>
      <c r="B6547" t="s">
        <v>231</v>
      </c>
      <c r="C6547" t="s">
        <v>13732</v>
      </c>
      <c r="D6547" t="s">
        <v>5221</v>
      </c>
      <c r="E6547" t="s">
        <v>880</v>
      </c>
      <c r="F6547" t="s">
        <v>8490</v>
      </c>
      <c r="G6547" s="11" t="s">
        <v>13253</v>
      </c>
      <c r="H6547" s="11">
        <v>43774</v>
      </c>
    </row>
    <row r="6548" spans="1:8" x14ac:dyDescent="0.2">
      <c r="A6548" t="str">
        <f t="shared" si="103"/>
        <v>RWG02Starfish</v>
      </c>
      <c r="B6548" t="s">
        <v>231</v>
      </c>
      <c r="C6548" t="s">
        <v>13732</v>
      </c>
      <c r="D6548" t="s">
        <v>5221</v>
      </c>
      <c r="E6548" t="s">
        <v>880</v>
      </c>
      <c r="F6548" t="s">
        <v>12014</v>
      </c>
      <c r="G6548" s="11" t="s">
        <v>13253</v>
      </c>
      <c r="H6548" s="11">
        <v>43774</v>
      </c>
    </row>
    <row r="6549" spans="1:8" x14ac:dyDescent="0.2">
      <c r="A6549" t="str">
        <f t="shared" si="103"/>
        <v>RWG02Tudor &amp; Castle</v>
      </c>
      <c r="B6549" t="s">
        <v>231</v>
      </c>
      <c r="C6549" t="s">
        <v>13732</v>
      </c>
      <c r="D6549" t="s">
        <v>5221</v>
      </c>
      <c r="E6549" t="s">
        <v>880</v>
      </c>
      <c r="F6549" t="s">
        <v>13754</v>
      </c>
      <c r="G6549" s="11"/>
      <c r="H6549" s="11"/>
    </row>
    <row r="6550" spans="1:8" x14ac:dyDescent="0.2">
      <c r="A6550" t="str">
        <f t="shared" si="103"/>
        <v>RWG02Victoria</v>
      </c>
      <c r="B6550" t="s">
        <v>231</v>
      </c>
      <c r="C6550" t="s">
        <v>13732</v>
      </c>
      <c r="D6550" t="s">
        <v>5221</v>
      </c>
      <c r="E6550" t="s">
        <v>880</v>
      </c>
      <c r="F6550" t="s">
        <v>9928</v>
      </c>
      <c r="G6550" s="11"/>
      <c r="H6550" s="11"/>
    </row>
    <row r="6551" spans="1:8" x14ac:dyDescent="0.2">
      <c r="A6551" t="str">
        <f t="shared" si="103"/>
        <v>RWG02Winyard</v>
      </c>
      <c r="B6551" t="s">
        <v>231</v>
      </c>
      <c r="C6551" t="s">
        <v>13732</v>
      </c>
      <c r="D6551" t="s">
        <v>5221</v>
      </c>
      <c r="E6551" t="s">
        <v>880</v>
      </c>
      <c r="F6551" t="s">
        <v>13755</v>
      </c>
      <c r="G6551" s="11" t="s">
        <v>9660</v>
      </c>
      <c r="H6551" s="11">
        <v>43735</v>
      </c>
    </row>
    <row r="6552" spans="1:8" x14ac:dyDescent="0.2">
      <c r="A6552" t="str">
        <f t="shared" si="103"/>
        <v>RKL51WLB ASCOT</v>
      </c>
      <c r="B6552" t="s">
        <v>232</v>
      </c>
      <c r="C6552" t="s">
        <v>13756</v>
      </c>
      <c r="D6552" t="s">
        <v>2248</v>
      </c>
      <c r="E6552" t="s">
        <v>2249</v>
      </c>
      <c r="F6552" t="s">
        <v>13757</v>
      </c>
      <c r="G6552" s="11"/>
      <c r="H6552" s="11"/>
    </row>
    <row r="6553" spans="1:8" x14ac:dyDescent="0.2">
      <c r="A6553" t="str">
        <f t="shared" si="103"/>
        <v>RKL51WLB CRANFIELD</v>
      </c>
      <c r="B6553" t="s">
        <v>232</v>
      </c>
      <c r="C6553" t="s">
        <v>13756</v>
      </c>
      <c r="D6553" t="s">
        <v>2248</v>
      </c>
      <c r="E6553" t="s">
        <v>2249</v>
      </c>
      <c r="F6553" t="s">
        <v>13758</v>
      </c>
      <c r="G6553" s="11"/>
      <c r="H6553" s="11"/>
    </row>
    <row r="6554" spans="1:8" x14ac:dyDescent="0.2">
      <c r="A6554" t="str">
        <f t="shared" si="103"/>
        <v>RKL51WLB EDGWARE</v>
      </c>
      <c r="B6554" t="s">
        <v>232</v>
      </c>
      <c r="C6554" t="s">
        <v>13756</v>
      </c>
      <c r="D6554" t="s">
        <v>2248</v>
      </c>
      <c r="E6554" t="s">
        <v>2249</v>
      </c>
      <c r="F6554" t="s">
        <v>14290</v>
      </c>
      <c r="G6554" s="11" t="s">
        <v>13253</v>
      </c>
      <c r="H6554" s="11">
        <v>43774</v>
      </c>
    </row>
    <row r="6555" spans="1:8" x14ac:dyDescent="0.2">
      <c r="A6555" t="str">
        <f t="shared" si="103"/>
        <v>RKL51WLB EMBANKMENT</v>
      </c>
      <c r="B6555" t="s">
        <v>232</v>
      </c>
      <c r="C6555" t="s">
        <v>13756</v>
      </c>
      <c r="D6555" t="s">
        <v>2248</v>
      </c>
      <c r="E6555" t="s">
        <v>2249</v>
      </c>
      <c r="F6555" t="s">
        <v>14291</v>
      </c>
      <c r="G6555" s="11" t="s">
        <v>13253</v>
      </c>
      <c r="H6555" s="11">
        <v>43774</v>
      </c>
    </row>
    <row r="6556" spans="1:8" x14ac:dyDescent="0.2">
      <c r="A6556" t="str">
        <f t="shared" si="103"/>
        <v>RKL51WLB EPSOM</v>
      </c>
      <c r="B6556" t="s">
        <v>232</v>
      </c>
      <c r="C6556" t="s">
        <v>13756</v>
      </c>
      <c r="D6556" t="s">
        <v>2248</v>
      </c>
      <c r="E6556" t="s">
        <v>2249</v>
      </c>
      <c r="F6556" t="s">
        <v>13759</v>
      </c>
      <c r="G6556" s="11" t="s">
        <v>13253</v>
      </c>
      <c r="H6556" s="11">
        <v>43774</v>
      </c>
    </row>
    <row r="6557" spans="1:8" x14ac:dyDescent="0.2">
      <c r="A6557" t="str">
        <f t="shared" si="103"/>
        <v>RKL51WLB EUSTON</v>
      </c>
      <c r="B6557" t="s">
        <v>232</v>
      </c>
      <c r="C6557" t="s">
        <v>13756</v>
      </c>
      <c r="D6557" t="s">
        <v>2248</v>
      </c>
      <c r="E6557" t="s">
        <v>2249</v>
      </c>
      <c r="F6557" t="s">
        <v>14292</v>
      </c>
      <c r="G6557" s="11" t="s">
        <v>13253</v>
      </c>
      <c r="H6557" s="11">
        <v>43774</v>
      </c>
    </row>
    <row r="6558" spans="1:8" x14ac:dyDescent="0.2">
      <c r="A6558" t="str">
        <f t="shared" si="103"/>
        <v>RKL51WLB HARROGATE</v>
      </c>
      <c r="B6558" t="s">
        <v>232</v>
      </c>
      <c r="C6558" t="s">
        <v>13756</v>
      </c>
      <c r="D6558" t="s">
        <v>2248</v>
      </c>
      <c r="E6558" t="s">
        <v>2249</v>
      </c>
      <c r="F6558" t="s">
        <v>13760</v>
      </c>
      <c r="G6558" s="11"/>
      <c r="H6558" s="11"/>
    </row>
    <row r="6559" spans="1:8" x14ac:dyDescent="0.2">
      <c r="A6559" t="str">
        <f t="shared" si="103"/>
        <v>RKL51WLB KENNINGTON</v>
      </c>
      <c r="B6559" t="s">
        <v>232</v>
      </c>
      <c r="C6559" t="s">
        <v>13756</v>
      </c>
      <c r="D6559" t="s">
        <v>2248</v>
      </c>
      <c r="E6559" t="s">
        <v>2249</v>
      </c>
      <c r="F6559" t="s">
        <v>14293</v>
      </c>
      <c r="G6559" s="11"/>
      <c r="H6559" s="11"/>
    </row>
    <row r="6560" spans="1:8" x14ac:dyDescent="0.2">
      <c r="A6560" t="str">
        <f t="shared" si="103"/>
        <v>RKL51WLB LEEDS</v>
      </c>
      <c r="B6560" t="s">
        <v>232</v>
      </c>
      <c r="C6560" t="s">
        <v>13756</v>
      </c>
      <c r="D6560" t="s">
        <v>2248</v>
      </c>
      <c r="E6560" t="s">
        <v>2249</v>
      </c>
      <c r="F6560" t="s">
        <v>13761</v>
      </c>
      <c r="G6560" s="11"/>
      <c r="H6560" s="11"/>
    </row>
    <row r="6561" spans="1:8" x14ac:dyDescent="0.2">
      <c r="A6561" t="str">
        <f t="shared" si="103"/>
        <v>RKL51WLB NEWMARKET</v>
      </c>
      <c r="B6561" t="s">
        <v>232</v>
      </c>
      <c r="C6561" t="s">
        <v>13756</v>
      </c>
      <c r="D6561" t="s">
        <v>2248</v>
      </c>
      <c r="E6561" t="s">
        <v>2249</v>
      </c>
      <c r="F6561" t="s">
        <v>13762</v>
      </c>
      <c r="G6561" s="11"/>
      <c r="H6561" s="11"/>
    </row>
    <row r="6562" spans="1:8" x14ac:dyDescent="0.2">
      <c r="A6562" t="str">
        <f t="shared" si="103"/>
        <v>RKL51WLB OVAL</v>
      </c>
      <c r="B6562" t="s">
        <v>232</v>
      </c>
      <c r="C6562" t="s">
        <v>13756</v>
      </c>
      <c r="D6562" t="s">
        <v>2248</v>
      </c>
      <c r="E6562" t="s">
        <v>2249</v>
      </c>
      <c r="F6562" t="s">
        <v>14294</v>
      </c>
      <c r="G6562" s="11"/>
      <c r="H6562" s="11"/>
    </row>
    <row r="6563" spans="1:8" x14ac:dyDescent="0.2">
      <c r="A6563" t="str">
        <f t="shared" si="103"/>
        <v>RKL51WLB PADDINGTON</v>
      </c>
      <c r="B6563" t="s">
        <v>232</v>
      </c>
      <c r="C6563" t="s">
        <v>13756</v>
      </c>
      <c r="D6563" t="s">
        <v>2248</v>
      </c>
      <c r="E6563" t="s">
        <v>2249</v>
      </c>
      <c r="F6563" t="s">
        <v>14295</v>
      </c>
      <c r="G6563" s="11" t="s">
        <v>13253</v>
      </c>
      <c r="H6563" s="11">
        <v>43774</v>
      </c>
    </row>
    <row r="6564" spans="1:8" x14ac:dyDescent="0.2">
      <c r="A6564" t="str">
        <f t="shared" si="103"/>
        <v>RKL51WLB PD CANTERBURY</v>
      </c>
      <c r="B6564" t="s">
        <v>232</v>
      </c>
      <c r="C6564" t="s">
        <v>13756</v>
      </c>
      <c r="D6564" t="s">
        <v>2248</v>
      </c>
      <c r="E6564" t="s">
        <v>2249</v>
      </c>
      <c r="F6564" t="s">
        <v>13763</v>
      </c>
      <c r="G6564" s="11"/>
      <c r="H6564" s="11"/>
    </row>
    <row r="6565" spans="1:8" x14ac:dyDescent="0.2">
      <c r="A6565" t="str">
        <f t="shared" si="103"/>
        <v>RKL51WLB PD CHEPSTOW</v>
      </c>
      <c r="B6565" t="s">
        <v>232</v>
      </c>
      <c r="C6565" t="s">
        <v>13756</v>
      </c>
      <c r="D6565" t="s">
        <v>2248</v>
      </c>
      <c r="E6565" t="s">
        <v>2249</v>
      </c>
      <c r="F6565" t="s">
        <v>13764</v>
      </c>
      <c r="G6565" s="11"/>
      <c r="H6565" s="11"/>
    </row>
    <row r="6566" spans="1:8" x14ac:dyDescent="0.2">
      <c r="A6566" t="str">
        <f t="shared" si="103"/>
        <v>RKL51WLB PD DOVER</v>
      </c>
      <c r="B6566" t="s">
        <v>232</v>
      </c>
      <c r="C6566" t="s">
        <v>13756</v>
      </c>
      <c r="D6566" t="s">
        <v>2248</v>
      </c>
      <c r="E6566" t="s">
        <v>2249</v>
      </c>
      <c r="F6566" t="s">
        <v>13765</v>
      </c>
      <c r="G6566" s="11" t="s">
        <v>13253</v>
      </c>
      <c r="H6566" s="11">
        <v>43774</v>
      </c>
    </row>
    <row r="6567" spans="1:8" x14ac:dyDescent="0.2">
      <c r="A6567" t="str">
        <f t="shared" si="103"/>
        <v>RKL51WLB PD EPSOM</v>
      </c>
      <c r="B6567" t="s">
        <v>232</v>
      </c>
      <c r="C6567" t="s">
        <v>13756</v>
      </c>
      <c r="D6567" t="s">
        <v>2248</v>
      </c>
      <c r="E6567" t="s">
        <v>2249</v>
      </c>
      <c r="F6567" t="s">
        <v>14296</v>
      </c>
      <c r="G6567" s="11"/>
      <c r="H6567" s="11"/>
    </row>
    <row r="6568" spans="1:8" x14ac:dyDescent="0.2">
      <c r="A6568" t="str">
        <f t="shared" si="103"/>
        <v>RKL51WLB PD FOLKESTONE</v>
      </c>
      <c r="B6568" t="s">
        <v>232</v>
      </c>
      <c r="C6568" t="s">
        <v>13756</v>
      </c>
      <c r="D6568" t="s">
        <v>2248</v>
      </c>
      <c r="E6568" t="s">
        <v>2249</v>
      </c>
      <c r="F6568" t="s">
        <v>13766</v>
      </c>
      <c r="G6568" s="11" t="s">
        <v>13253</v>
      </c>
      <c r="H6568" s="11">
        <v>43774</v>
      </c>
    </row>
    <row r="6569" spans="1:8" x14ac:dyDescent="0.2">
      <c r="A6569" t="str">
        <f t="shared" si="103"/>
        <v>RKL51WLB PD KEMPTON</v>
      </c>
      <c r="B6569" t="s">
        <v>232</v>
      </c>
      <c r="C6569" t="s">
        <v>13756</v>
      </c>
      <c r="D6569" t="s">
        <v>2248</v>
      </c>
      <c r="E6569" t="s">
        <v>2249</v>
      </c>
      <c r="F6569" t="s">
        <v>13767</v>
      </c>
      <c r="G6569" s="11"/>
      <c r="H6569" s="11"/>
    </row>
    <row r="6570" spans="1:8" x14ac:dyDescent="0.2">
      <c r="A6570" t="str">
        <f t="shared" si="103"/>
        <v>RKL51WLB RICHMOND</v>
      </c>
      <c r="B6570" t="s">
        <v>232</v>
      </c>
      <c r="C6570" t="s">
        <v>13756</v>
      </c>
      <c r="D6570" t="s">
        <v>2248</v>
      </c>
      <c r="E6570" t="s">
        <v>2249</v>
      </c>
      <c r="F6570" t="s">
        <v>14297</v>
      </c>
      <c r="G6570" s="11"/>
      <c r="H6570" s="11"/>
    </row>
    <row r="6571" spans="1:8" x14ac:dyDescent="0.2">
      <c r="A6571" t="str">
        <f t="shared" si="103"/>
        <v>RKL51WLB SANDHURST</v>
      </c>
      <c r="B6571" t="s">
        <v>232</v>
      </c>
      <c r="C6571" t="s">
        <v>13756</v>
      </c>
      <c r="D6571" t="s">
        <v>2248</v>
      </c>
      <c r="E6571" t="s">
        <v>2249</v>
      </c>
      <c r="F6571" t="s">
        <v>13768</v>
      </c>
      <c r="G6571" s="11"/>
      <c r="H6571" s="11"/>
    </row>
    <row r="6572" spans="1:8" x14ac:dyDescent="0.2">
      <c r="A6572" t="str">
        <f t="shared" si="103"/>
        <v>RKL51WLB SANDOWN</v>
      </c>
      <c r="B6572" t="s">
        <v>232</v>
      </c>
      <c r="C6572" t="s">
        <v>13756</v>
      </c>
      <c r="D6572" t="s">
        <v>2248</v>
      </c>
      <c r="E6572" t="s">
        <v>2249</v>
      </c>
      <c r="F6572" t="s">
        <v>13769</v>
      </c>
      <c r="G6572" s="11"/>
      <c r="H6572" s="11"/>
    </row>
    <row r="6573" spans="1:8" x14ac:dyDescent="0.2">
      <c r="A6573" t="str">
        <f t="shared" si="103"/>
        <v>RKL51WLB SHEFFIELD</v>
      </c>
      <c r="B6573" t="s">
        <v>232</v>
      </c>
      <c r="C6573" t="s">
        <v>13756</v>
      </c>
      <c r="D6573" t="s">
        <v>2248</v>
      </c>
      <c r="E6573" t="s">
        <v>2249</v>
      </c>
      <c r="F6573" t="s">
        <v>13770</v>
      </c>
      <c r="G6573" s="11"/>
      <c r="H6573" s="11"/>
    </row>
    <row r="6574" spans="1:8" x14ac:dyDescent="0.2">
      <c r="A6574" t="str">
        <f t="shared" si="103"/>
        <v>RKL51WLB STRATFORD</v>
      </c>
      <c r="B6574" t="s">
        <v>232</v>
      </c>
      <c r="C6574" t="s">
        <v>13756</v>
      </c>
      <c r="D6574" t="s">
        <v>2248</v>
      </c>
      <c r="E6574" t="s">
        <v>2249</v>
      </c>
      <c r="F6574" t="s">
        <v>14298</v>
      </c>
      <c r="G6574" s="11"/>
      <c r="H6574" s="11"/>
    </row>
    <row r="6575" spans="1:8" x14ac:dyDescent="0.2">
      <c r="A6575" t="str">
        <f t="shared" si="103"/>
        <v>RKL51WLB VICTORIA</v>
      </c>
      <c r="B6575" t="s">
        <v>232</v>
      </c>
      <c r="C6575" t="s">
        <v>13756</v>
      </c>
      <c r="D6575" t="s">
        <v>2248</v>
      </c>
      <c r="E6575" t="s">
        <v>2249</v>
      </c>
      <c r="F6575" t="s">
        <v>14299</v>
      </c>
      <c r="G6575" s="11"/>
      <c r="H6575" s="11"/>
    </row>
    <row r="6576" spans="1:8" x14ac:dyDescent="0.2">
      <c r="A6576" t="str">
        <f t="shared" si="103"/>
        <v>RKL51WLB WATERLOO</v>
      </c>
      <c r="B6576" t="s">
        <v>232</v>
      </c>
      <c r="C6576" t="s">
        <v>13756</v>
      </c>
      <c r="D6576" t="s">
        <v>2248</v>
      </c>
      <c r="E6576" t="s">
        <v>2249</v>
      </c>
      <c r="F6576" t="s">
        <v>14300</v>
      </c>
      <c r="G6576" s="11"/>
      <c r="H6576" s="11"/>
    </row>
    <row r="6577" spans="1:8" x14ac:dyDescent="0.2">
      <c r="A6577" t="str">
        <f t="shared" ref="A6577:A6640" si="104">CONCATENATE(D6577,F6577)</f>
        <v>RKL51WLB WOBURN</v>
      </c>
      <c r="B6577" t="s">
        <v>232</v>
      </c>
      <c r="C6577" t="s">
        <v>13756</v>
      </c>
      <c r="D6577" t="s">
        <v>2248</v>
      </c>
      <c r="E6577" t="s">
        <v>2249</v>
      </c>
      <c r="F6577" t="s">
        <v>13771</v>
      </c>
      <c r="G6577" s="11"/>
      <c r="H6577" s="11"/>
    </row>
    <row r="6578" spans="1:8" x14ac:dyDescent="0.2">
      <c r="A6578" t="str">
        <f t="shared" si="104"/>
        <v>RKL21BUTLER HOUSE</v>
      </c>
      <c r="B6578" t="s">
        <v>232</v>
      </c>
      <c r="C6578" t="s">
        <v>13756</v>
      </c>
      <c r="D6578" t="s">
        <v>2250</v>
      </c>
      <c r="E6578" t="s">
        <v>2251</v>
      </c>
      <c r="F6578" t="s">
        <v>2251</v>
      </c>
      <c r="G6578" s="11"/>
      <c r="H6578" s="11"/>
    </row>
    <row r="6579" spans="1:8" x14ac:dyDescent="0.2">
      <c r="A6579" t="str">
        <f t="shared" si="104"/>
        <v>RKL48CASSEL INPATIENTS</v>
      </c>
      <c r="B6579" t="s">
        <v>232</v>
      </c>
      <c r="C6579" t="s">
        <v>13756</v>
      </c>
      <c r="D6579" t="s">
        <v>2254</v>
      </c>
      <c r="E6579" t="s">
        <v>2255</v>
      </c>
      <c r="F6579" t="s">
        <v>13772</v>
      </c>
      <c r="G6579" s="11"/>
      <c r="H6579" s="11"/>
    </row>
    <row r="6580" spans="1:8" x14ac:dyDescent="0.2">
      <c r="A6580" t="str">
        <f t="shared" si="104"/>
        <v>RKL18JASMIN</v>
      </c>
      <c r="B6580" t="s">
        <v>232</v>
      </c>
      <c r="C6580" t="s">
        <v>13756</v>
      </c>
      <c r="D6580" t="s">
        <v>2256</v>
      </c>
      <c r="E6580" t="s">
        <v>13773</v>
      </c>
      <c r="F6580" t="s">
        <v>13774</v>
      </c>
      <c r="G6580" s="11"/>
      <c r="H6580" s="11"/>
    </row>
    <row r="6581" spans="1:8" x14ac:dyDescent="0.2">
      <c r="A6581" t="str">
        <f t="shared" si="104"/>
        <v>RKL18MAGNOLIA</v>
      </c>
      <c r="B6581" t="s">
        <v>232</v>
      </c>
      <c r="C6581" t="s">
        <v>13756</v>
      </c>
      <c r="D6581" t="s">
        <v>2256</v>
      </c>
      <c r="E6581" t="s">
        <v>13773</v>
      </c>
      <c r="F6581" t="s">
        <v>1680</v>
      </c>
      <c r="G6581" s="11"/>
      <c r="H6581" s="11"/>
    </row>
    <row r="6582" spans="1:8" x14ac:dyDescent="0.2">
      <c r="A6582" t="str">
        <f t="shared" si="104"/>
        <v>RKL18ROSEMARY</v>
      </c>
      <c r="B6582" t="s">
        <v>232</v>
      </c>
      <c r="C6582" t="s">
        <v>13756</v>
      </c>
      <c r="D6582" t="s">
        <v>2256</v>
      </c>
      <c r="E6582" t="s">
        <v>13773</v>
      </c>
      <c r="F6582" t="s">
        <v>13775</v>
      </c>
      <c r="G6582" s="11"/>
      <c r="H6582" s="11"/>
    </row>
    <row r="6583" spans="1:8" x14ac:dyDescent="0.2">
      <c r="A6583" t="str">
        <f t="shared" si="104"/>
        <v>RKL79H&amp;F ASKEW PICU</v>
      </c>
      <c r="B6583" t="s">
        <v>232</v>
      </c>
      <c r="C6583" t="s">
        <v>13756</v>
      </c>
      <c r="D6583" t="s">
        <v>2278</v>
      </c>
      <c r="E6583" t="s">
        <v>2279</v>
      </c>
      <c r="F6583" t="s">
        <v>13776</v>
      </c>
      <c r="G6583" s="11"/>
      <c r="H6583" s="11"/>
    </row>
    <row r="6584" spans="1:8" x14ac:dyDescent="0.2">
      <c r="A6584" t="str">
        <f t="shared" si="104"/>
        <v>RKL79H&amp;F AVONMORE RECOVERY</v>
      </c>
      <c r="B6584" t="s">
        <v>232</v>
      </c>
      <c r="C6584" t="s">
        <v>13756</v>
      </c>
      <c r="D6584" t="s">
        <v>2278</v>
      </c>
      <c r="E6584" t="s">
        <v>2279</v>
      </c>
      <c r="F6584" t="s">
        <v>13777</v>
      </c>
      <c r="G6584" s="11"/>
      <c r="H6584" s="11"/>
    </row>
    <row r="6585" spans="1:8" x14ac:dyDescent="0.2">
      <c r="A6585" t="str">
        <f t="shared" si="104"/>
        <v>RKL79H&amp;F LILLIE ASSESSMENT</v>
      </c>
      <c r="B6585" t="s">
        <v>232</v>
      </c>
      <c r="C6585" t="s">
        <v>13756</v>
      </c>
      <c r="D6585" t="s">
        <v>2278</v>
      </c>
      <c r="E6585" t="s">
        <v>2279</v>
      </c>
      <c r="F6585" t="s">
        <v>13778</v>
      </c>
      <c r="G6585" s="11"/>
      <c r="H6585" s="11"/>
    </row>
    <row r="6586" spans="1:8" x14ac:dyDescent="0.2">
      <c r="A6586" t="str">
        <f t="shared" si="104"/>
        <v>RKL79H&amp;F MERIDIAN</v>
      </c>
      <c r="B6586" t="s">
        <v>232</v>
      </c>
      <c r="C6586" t="s">
        <v>13756</v>
      </c>
      <c r="D6586" t="s">
        <v>2278</v>
      </c>
      <c r="E6586" t="s">
        <v>2279</v>
      </c>
      <c r="F6586" t="s">
        <v>13779</v>
      </c>
      <c r="G6586" s="11"/>
      <c r="H6586" s="11"/>
    </row>
    <row r="6587" spans="1:8" x14ac:dyDescent="0.2">
      <c r="A6587" t="str">
        <f t="shared" si="104"/>
        <v>RKL79H&amp;F RAVENSCOURT</v>
      </c>
      <c r="B6587" t="s">
        <v>232</v>
      </c>
      <c r="C6587" t="s">
        <v>13756</v>
      </c>
      <c r="D6587" t="s">
        <v>2278</v>
      </c>
      <c r="E6587" t="s">
        <v>2279</v>
      </c>
      <c r="F6587" t="s">
        <v>13780</v>
      </c>
      <c r="G6587" s="11"/>
      <c r="H6587" s="11"/>
    </row>
    <row r="6588" spans="1:8" x14ac:dyDescent="0.2">
      <c r="A6588" t="str">
        <f t="shared" si="104"/>
        <v>RKL14HOU FINCH FEMALE</v>
      </c>
      <c r="B6588" t="s">
        <v>232</v>
      </c>
      <c r="C6588" t="s">
        <v>13756</v>
      </c>
      <c r="D6588" t="s">
        <v>2288</v>
      </c>
      <c r="E6588" t="s">
        <v>2289</v>
      </c>
      <c r="F6588" t="s">
        <v>13781</v>
      </c>
      <c r="G6588" s="11"/>
      <c r="H6588" s="11"/>
    </row>
    <row r="6589" spans="1:8" x14ac:dyDescent="0.2">
      <c r="A6589" t="str">
        <f t="shared" si="104"/>
        <v>RKL14HOU GLYN</v>
      </c>
      <c r="B6589" t="s">
        <v>232</v>
      </c>
      <c r="C6589" t="s">
        <v>13756</v>
      </c>
      <c r="D6589" t="s">
        <v>2288</v>
      </c>
      <c r="E6589" t="s">
        <v>2289</v>
      </c>
      <c r="F6589" t="s">
        <v>13782</v>
      </c>
      <c r="G6589" s="11"/>
      <c r="H6589" s="11"/>
    </row>
    <row r="6590" spans="1:8" x14ac:dyDescent="0.2">
      <c r="A6590" t="str">
        <f t="shared" si="104"/>
        <v>RKL14HOU GROSVENOR</v>
      </c>
      <c r="B6590" t="s">
        <v>232</v>
      </c>
      <c r="C6590" t="s">
        <v>13756</v>
      </c>
      <c r="D6590" t="s">
        <v>2288</v>
      </c>
      <c r="E6590" t="s">
        <v>2289</v>
      </c>
      <c r="F6590" t="s">
        <v>13783</v>
      </c>
      <c r="G6590" s="11"/>
      <c r="H6590" s="11"/>
    </row>
    <row r="6591" spans="1:8" x14ac:dyDescent="0.2">
      <c r="A6591" t="str">
        <f t="shared" si="104"/>
        <v>RKL14HOU KESTREL</v>
      </c>
      <c r="B6591" t="s">
        <v>232</v>
      </c>
      <c r="C6591" t="s">
        <v>13756</v>
      </c>
      <c r="D6591" t="s">
        <v>2288</v>
      </c>
      <c r="E6591" t="s">
        <v>2289</v>
      </c>
      <c r="F6591" t="s">
        <v>13784</v>
      </c>
      <c r="G6591" s="11"/>
      <c r="H6591" s="11"/>
    </row>
    <row r="6592" spans="1:8" x14ac:dyDescent="0.2">
      <c r="A6592" t="str">
        <f t="shared" si="104"/>
        <v>RKL14HOU KINGFISHER MALE</v>
      </c>
      <c r="B6592" t="s">
        <v>232</v>
      </c>
      <c r="C6592" t="s">
        <v>13756</v>
      </c>
      <c r="D6592" t="s">
        <v>2288</v>
      </c>
      <c r="E6592" t="s">
        <v>2289</v>
      </c>
      <c r="F6592" t="s">
        <v>13785</v>
      </c>
      <c r="G6592" s="11"/>
      <c r="H6592" s="11"/>
    </row>
    <row r="6593" spans="1:8" x14ac:dyDescent="0.2">
      <c r="A6593" t="str">
        <f t="shared" si="104"/>
        <v>RKL14HOU ROBIN</v>
      </c>
      <c r="B6593" t="s">
        <v>232</v>
      </c>
      <c r="C6593" t="s">
        <v>13756</v>
      </c>
      <c r="D6593" t="s">
        <v>2288</v>
      </c>
      <c r="E6593" t="s">
        <v>2289</v>
      </c>
      <c r="F6593" t="s">
        <v>13786</v>
      </c>
      <c r="G6593" s="11"/>
      <c r="H6593" s="11"/>
    </row>
    <row r="6594" spans="1:8" x14ac:dyDescent="0.2">
      <c r="A6594" t="str">
        <f t="shared" si="104"/>
        <v>RKL22LSU BARRON</v>
      </c>
      <c r="B6594" t="s">
        <v>232</v>
      </c>
      <c r="C6594" t="s">
        <v>13756</v>
      </c>
      <c r="D6594" t="s">
        <v>2294</v>
      </c>
      <c r="E6594" t="s">
        <v>13787</v>
      </c>
      <c r="F6594" t="s">
        <v>13788</v>
      </c>
      <c r="G6594" s="11"/>
      <c r="H6594" s="11"/>
    </row>
    <row r="6595" spans="1:8" x14ac:dyDescent="0.2">
      <c r="A6595" t="str">
        <f t="shared" si="104"/>
        <v>RKL22LSU DERBY</v>
      </c>
      <c r="B6595" t="s">
        <v>232</v>
      </c>
      <c r="C6595" t="s">
        <v>13756</v>
      </c>
      <c r="D6595" t="s">
        <v>2294</v>
      </c>
      <c r="E6595" t="s">
        <v>13787</v>
      </c>
      <c r="F6595" t="s">
        <v>13789</v>
      </c>
      <c r="G6595" s="11"/>
      <c r="H6595" s="11"/>
    </row>
    <row r="6596" spans="1:8" x14ac:dyDescent="0.2">
      <c r="A6596" t="str">
        <f t="shared" si="104"/>
        <v>RKL22LSU SOLARIS</v>
      </c>
      <c r="B6596" t="s">
        <v>232</v>
      </c>
      <c r="C6596" t="s">
        <v>13756</v>
      </c>
      <c r="D6596" t="s">
        <v>2294</v>
      </c>
      <c r="E6596" t="s">
        <v>13787</v>
      </c>
      <c r="F6596" t="s">
        <v>13790</v>
      </c>
      <c r="G6596" s="11"/>
      <c r="H6596" s="11"/>
    </row>
    <row r="6597" spans="1:8" x14ac:dyDescent="0.2">
      <c r="A6597" t="str">
        <f t="shared" si="104"/>
        <v>RKL22LSU TENNYSON</v>
      </c>
      <c r="B6597" t="s">
        <v>232</v>
      </c>
      <c r="C6597" t="s">
        <v>13756</v>
      </c>
      <c r="D6597" t="s">
        <v>2294</v>
      </c>
      <c r="E6597" t="s">
        <v>13787</v>
      </c>
      <c r="F6597" t="s">
        <v>13791</v>
      </c>
      <c r="G6597" s="11"/>
      <c r="H6597" s="11"/>
    </row>
    <row r="6598" spans="1:8" x14ac:dyDescent="0.2">
      <c r="A6598" t="str">
        <f t="shared" si="104"/>
        <v>RKL72MSU BOURNE</v>
      </c>
      <c r="B6598" t="s">
        <v>232</v>
      </c>
      <c r="C6598" t="s">
        <v>13756</v>
      </c>
      <c r="D6598" t="s">
        <v>2298</v>
      </c>
      <c r="E6598" t="s">
        <v>2299</v>
      </c>
      <c r="F6598" t="s">
        <v>13792</v>
      </c>
      <c r="G6598" s="11"/>
      <c r="H6598" s="11"/>
    </row>
    <row r="6599" spans="1:8" x14ac:dyDescent="0.2">
      <c r="A6599" t="str">
        <f t="shared" si="104"/>
        <v>RKL72MSU THE WELLS UNIT</v>
      </c>
      <c r="B6599" t="s">
        <v>232</v>
      </c>
      <c r="C6599" t="s">
        <v>13756</v>
      </c>
      <c r="D6599" t="s">
        <v>2298</v>
      </c>
      <c r="E6599" t="s">
        <v>2299</v>
      </c>
      <c r="F6599" t="s">
        <v>13793</v>
      </c>
      <c r="G6599" s="11"/>
      <c r="H6599" s="11"/>
    </row>
    <row r="6600" spans="1:8" x14ac:dyDescent="0.2">
      <c r="A6600" t="str">
        <f t="shared" si="104"/>
        <v>RKL72MSU WATERDOWN</v>
      </c>
      <c r="B6600" t="s">
        <v>232</v>
      </c>
      <c r="C6600" t="s">
        <v>13756</v>
      </c>
      <c r="D6600" t="s">
        <v>2298</v>
      </c>
      <c r="E6600" t="s">
        <v>2299</v>
      </c>
      <c r="F6600" t="s">
        <v>13794</v>
      </c>
      <c r="G6600" s="11"/>
      <c r="H6600" s="11"/>
    </row>
    <row r="6601" spans="1:8" x14ac:dyDescent="0.2">
      <c r="A6601" t="str">
        <f t="shared" si="104"/>
        <v>RKL67EALING HOPE FEMALE ASSESSMENT</v>
      </c>
      <c r="B6601" t="s">
        <v>232</v>
      </c>
      <c r="C6601" t="s">
        <v>13756</v>
      </c>
      <c r="D6601" t="s">
        <v>2310</v>
      </c>
      <c r="E6601" t="s">
        <v>2311</v>
      </c>
      <c r="F6601" t="s">
        <v>13795</v>
      </c>
      <c r="G6601" s="11"/>
      <c r="H6601" s="12"/>
    </row>
    <row r="6602" spans="1:8" x14ac:dyDescent="0.2">
      <c r="A6602" t="str">
        <f t="shared" si="104"/>
        <v>RKL67EALING HORIZON MALE ASSESSMENT</v>
      </c>
      <c r="B6602" t="s">
        <v>232</v>
      </c>
      <c r="C6602" t="s">
        <v>13756</v>
      </c>
      <c r="D6602" t="s">
        <v>2310</v>
      </c>
      <c r="E6602" t="s">
        <v>2311</v>
      </c>
      <c r="F6602" t="s">
        <v>13796</v>
      </c>
      <c r="G6602" s="11"/>
      <c r="H6602" s="11"/>
    </row>
    <row r="6603" spans="1:8" x14ac:dyDescent="0.2">
      <c r="A6603" t="str">
        <f t="shared" si="104"/>
        <v>RKL67EALING MOTT HOUSE</v>
      </c>
      <c r="B6603" t="s">
        <v>232</v>
      </c>
      <c r="C6603" t="s">
        <v>13756</v>
      </c>
      <c r="D6603" t="s">
        <v>2310</v>
      </c>
      <c r="E6603" t="s">
        <v>2311</v>
      </c>
      <c r="F6603" t="s">
        <v>13797</v>
      </c>
      <c r="G6603" s="11"/>
      <c r="H6603" s="11"/>
    </row>
    <row r="6604" spans="1:8" x14ac:dyDescent="0.2">
      <c r="A6604" t="str">
        <f t="shared" si="104"/>
        <v>RKL67OPS JUBILEE</v>
      </c>
      <c r="B6604" t="s">
        <v>232</v>
      </c>
      <c r="C6604" t="s">
        <v>13756</v>
      </c>
      <c r="D6604" t="s">
        <v>2310</v>
      </c>
      <c r="E6604" t="s">
        <v>2311</v>
      </c>
      <c r="F6604" t="s">
        <v>13798</v>
      </c>
      <c r="G6604" s="11"/>
      <c r="H6604" s="11"/>
    </row>
    <row r="6605" spans="1:8" x14ac:dyDescent="0.2">
      <c r="A6605" t="str">
        <f t="shared" si="104"/>
        <v>RKL19MSU BERRY</v>
      </c>
      <c r="B6605" t="s">
        <v>232</v>
      </c>
      <c r="C6605" t="s">
        <v>13756</v>
      </c>
      <c r="D6605" t="s">
        <v>2314</v>
      </c>
      <c r="E6605" t="s">
        <v>2315</v>
      </c>
      <c r="F6605" t="s">
        <v>13799</v>
      </c>
      <c r="G6605" s="11"/>
      <c r="H6605" s="11"/>
    </row>
    <row r="6606" spans="1:8" x14ac:dyDescent="0.2">
      <c r="A6606" t="str">
        <f t="shared" si="104"/>
        <v>RKL19MSU BRENT</v>
      </c>
      <c r="B6606" t="s">
        <v>232</v>
      </c>
      <c r="C6606" t="s">
        <v>13756</v>
      </c>
      <c r="D6606" t="s">
        <v>2314</v>
      </c>
      <c r="E6606" t="s">
        <v>2315</v>
      </c>
      <c r="F6606" t="s">
        <v>13800</v>
      </c>
      <c r="G6606" s="11"/>
      <c r="H6606" s="11"/>
    </row>
    <row r="6607" spans="1:8" x14ac:dyDescent="0.2">
      <c r="A6607" t="str">
        <f t="shared" si="104"/>
        <v>RKL19MSU FALCON</v>
      </c>
      <c r="B6607" t="s">
        <v>232</v>
      </c>
      <c r="C6607" t="s">
        <v>13756</v>
      </c>
      <c r="D6607" t="s">
        <v>2314</v>
      </c>
      <c r="E6607" t="s">
        <v>2315</v>
      </c>
      <c r="F6607" t="s">
        <v>13801</v>
      </c>
      <c r="G6607" s="11"/>
      <c r="H6607" s="11"/>
    </row>
    <row r="6608" spans="1:8" x14ac:dyDescent="0.2">
      <c r="A6608" t="str">
        <f t="shared" si="104"/>
        <v>RKL19MSU LEA</v>
      </c>
      <c r="B6608" t="s">
        <v>232</v>
      </c>
      <c r="C6608" t="s">
        <v>13756</v>
      </c>
      <c r="D6608" t="s">
        <v>2314</v>
      </c>
      <c r="E6608" t="s">
        <v>2315</v>
      </c>
      <c r="F6608" t="s">
        <v>13802</v>
      </c>
      <c r="G6608" s="11"/>
      <c r="H6608" s="11"/>
    </row>
    <row r="6609" spans="1:8" x14ac:dyDescent="0.2">
      <c r="A6609" t="str">
        <f t="shared" si="104"/>
        <v>RKL19MSU WINDRUSH</v>
      </c>
      <c r="B6609" t="s">
        <v>232</v>
      </c>
      <c r="C6609" t="s">
        <v>13756</v>
      </c>
      <c r="D6609" t="s">
        <v>2314</v>
      </c>
      <c r="E6609" t="s">
        <v>2315</v>
      </c>
      <c r="F6609" t="s">
        <v>13803</v>
      </c>
      <c r="G6609" s="11"/>
      <c r="H6609" s="11"/>
    </row>
    <row r="6610" spans="1:8" x14ac:dyDescent="0.2">
      <c r="A6610" t="str">
        <f t="shared" si="104"/>
        <v>RKL62LIMES DEMENTIA</v>
      </c>
      <c r="B6610" t="s">
        <v>232</v>
      </c>
      <c r="C6610" t="s">
        <v>13756</v>
      </c>
      <c r="D6610" t="s">
        <v>2316</v>
      </c>
      <c r="E6610" t="s">
        <v>2317</v>
      </c>
      <c r="F6610" t="s">
        <v>13804</v>
      </c>
      <c r="G6610" s="11"/>
      <c r="H6610" s="11"/>
    </row>
    <row r="6611" spans="1:8" x14ac:dyDescent="0.2">
      <c r="A6611" t="str">
        <f t="shared" si="104"/>
        <v>RKL20LSU PEARL</v>
      </c>
      <c r="B6611" t="s">
        <v>232</v>
      </c>
      <c r="C6611" t="s">
        <v>13756</v>
      </c>
      <c r="D6611" t="s">
        <v>2318</v>
      </c>
      <c r="E6611" t="s">
        <v>13805</v>
      </c>
      <c r="F6611" t="s">
        <v>13806</v>
      </c>
      <c r="G6611" s="11" t="s">
        <v>13885</v>
      </c>
      <c r="H6611" s="11">
        <v>43819</v>
      </c>
    </row>
    <row r="6612" spans="1:8" x14ac:dyDescent="0.2">
      <c r="A6612" t="str">
        <f t="shared" si="104"/>
        <v>RKL20MSU AURORA</v>
      </c>
      <c r="B6612" t="s">
        <v>232</v>
      </c>
      <c r="C6612" t="s">
        <v>13756</v>
      </c>
      <c r="D6612" t="s">
        <v>2318</v>
      </c>
      <c r="E6612" t="s">
        <v>13805</v>
      </c>
      <c r="F6612" t="s">
        <v>13807</v>
      </c>
      <c r="G6612" s="11"/>
      <c r="H6612" s="11"/>
    </row>
    <row r="6613" spans="1:8" x14ac:dyDescent="0.2">
      <c r="A6613" t="str">
        <f t="shared" si="104"/>
        <v>RKL20MSU DAMSON</v>
      </c>
      <c r="B6613" t="s">
        <v>232</v>
      </c>
      <c r="C6613" t="s">
        <v>13756</v>
      </c>
      <c r="D6613" t="s">
        <v>2318</v>
      </c>
      <c r="E6613" t="s">
        <v>13805</v>
      </c>
      <c r="F6613" t="s">
        <v>13808</v>
      </c>
      <c r="G6613" s="11"/>
      <c r="H6613" s="11"/>
    </row>
    <row r="6614" spans="1:8" x14ac:dyDescent="0.2">
      <c r="A6614" t="str">
        <f t="shared" si="104"/>
        <v>RKL20MSU GARNET</v>
      </c>
      <c r="B6614" t="s">
        <v>232</v>
      </c>
      <c r="C6614" t="s">
        <v>13756</v>
      </c>
      <c r="D6614" t="s">
        <v>2318</v>
      </c>
      <c r="E6614" t="s">
        <v>13805</v>
      </c>
      <c r="F6614" t="s">
        <v>13809</v>
      </c>
      <c r="G6614" s="11"/>
      <c r="H6614" s="11"/>
    </row>
    <row r="6615" spans="1:8" x14ac:dyDescent="0.2">
      <c r="A6615" t="str">
        <f t="shared" si="104"/>
        <v>RKL20WEMSS MELROSE</v>
      </c>
      <c r="B6615" t="s">
        <v>232</v>
      </c>
      <c r="C6615" t="s">
        <v>13756</v>
      </c>
      <c r="D6615" t="s">
        <v>2318</v>
      </c>
      <c r="E6615" t="s">
        <v>13805</v>
      </c>
      <c r="F6615" t="s">
        <v>13810</v>
      </c>
      <c r="G6615" s="11" t="s">
        <v>9660</v>
      </c>
      <c r="H6615" s="11">
        <v>43735</v>
      </c>
    </row>
    <row r="6616" spans="1:8" x14ac:dyDescent="0.2">
      <c r="A6616" t="str">
        <f t="shared" si="104"/>
        <v>RKL20WEMSS PARKLAND</v>
      </c>
      <c r="B6616" t="s">
        <v>232</v>
      </c>
      <c r="C6616" t="s">
        <v>13756</v>
      </c>
      <c r="D6616" t="s">
        <v>2318</v>
      </c>
      <c r="E6616" t="s">
        <v>13805</v>
      </c>
      <c r="F6616" t="s">
        <v>13811</v>
      </c>
      <c r="G6616" s="11"/>
      <c r="H6616" s="11"/>
    </row>
    <row r="6617" spans="1:8" x14ac:dyDescent="0.2">
      <c r="A6617" t="str">
        <f t="shared" si="104"/>
        <v>RGR50A&amp;E</v>
      </c>
      <c r="B6617" t="s">
        <v>233</v>
      </c>
      <c r="C6617" t="s">
        <v>13812</v>
      </c>
      <c r="D6617" t="s">
        <v>1641</v>
      </c>
      <c r="E6617" t="s">
        <v>1642</v>
      </c>
      <c r="F6617" t="s">
        <v>13813</v>
      </c>
      <c r="G6617" s="11"/>
      <c r="H6617" s="12"/>
    </row>
    <row r="6618" spans="1:8" x14ac:dyDescent="0.2">
      <c r="A6618" t="str">
        <f t="shared" si="104"/>
        <v>RGR50Acute Assessment Unit</v>
      </c>
      <c r="B6618" t="s">
        <v>233</v>
      </c>
      <c r="C6618" t="s">
        <v>13812</v>
      </c>
      <c r="D6618" t="s">
        <v>1641</v>
      </c>
      <c r="E6618" t="s">
        <v>1642</v>
      </c>
      <c r="F6618" t="s">
        <v>8351</v>
      </c>
      <c r="G6618" s="11"/>
      <c r="H6618" s="11"/>
    </row>
    <row r="6619" spans="1:8" x14ac:dyDescent="0.2">
      <c r="A6619" t="str">
        <f t="shared" si="104"/>
        <v>RGR50Cardiac Centre</v>
      </c>
      <c r="B6619" t="s">
        <v>233</v>
      </c>
      <c r="C6619" t="s">
        <v>13812</v>
      </c>
      <c r="D6619" t="s">
        <v>1641</v>
      </c>
      <c r="E6619" t="s">
        <v>1642</v>
      </c>
      <c r="F6619" t="s">
        <v>13814</v>
      </c>
      <c r="G6619" s="11"/>
      <c r="H6619" s="11"/>
    </row>
    <row r="6620" spans="1:8" x14ac:dyDescent="0.2">
      <c r="A6620" t="str">
        <f t="shared" si="104"/>
        <v>RGR50Critical Care</v>
      </c>
      <c r="B6620" t="s">
        <v>233</v>
      </c>
      <c r="C6620" t="s">
        <v>13812</v>
      </c>
      <c r="D6620" t="s">
        <v>1641</v>
      </c>
      <c r="E6620" t="s">
        <v>1642</v>
      </c>
      <c r="F6620" t="s">
        <v>9217</v>
      </c>
      <c r="G6620" s="11"/>
      <c r="H6620" s="11"/>
    </row>
    <row r="6621" spans="1:8" x14ac:dyDescent="0.2">
      <c r="A6621" t="str">
        <f t="shared" si="104"/>
        <v>RGR50F1</v>
      </c>
      <c r="B6621" t="s">
        <v>233</v>
      </c>
      <c r="C6621" t="s">
        <v>13812</v>
      </c>
      <c r="D6621" t="s">
        <v>1641</v>
      </c>
      <c r="E6621" t="s">
        <v>1642</v>
      </c>
      <c r="F6621" t="s">
        <v>9850</v>
      </c>
      <c r="G6621" s="11"/>
      <c r="H6621" s="11"/>
    </row>
    <row r="6622" spans="1:8" x14ac:dyDescent="0.2">
      <c r="A6622" t="str">
        <f t="shared" si="104"/>
        <v>RGR50F10</v>
      </c>
      <c r="B6622" t="s">
        <v>233</v>
      </c>
      <c r="C6622" t="s">
        <v>13812</v>
      </c>
      <c r="D6622" t="s">
        <v>1641</v>
      </c>
      <c r="E6622" t="s">
        <v>1642</v>
      </c>
      <c r="F6622" t="s">
        <v>9851</v>
      </c>
      <c r="G6622" s="11"/>
      <c r="H6622" s="11"/>
    </row>
    <row r="6623" spans="1:8" x14ac:dyDescent="0.2">
      <c r="A6623" t="str">
        <f t="shared" si="104"/>
        <v>RGR50F11</v>
      </c>
      <c r="B6623" t="s">
        <v>233</v>
      </c>
      <c r="C6623" t="s">
        <v>13812</v>
      </c>
      <c r="D6623" t="s">
        <v>1641</v>
      </c>
      <c r="E6623" t="s">
        <v>1642</v>
      </c>
      <c r="F6623" t="s">
        <v>13815</v>
      </c>
      <c r="G6623" s="11"/>
      <c r="H6623" s="11"/>
    </row>
    <row r="6624" spans="1:8" x14ac:dyDescent="0.2">
      <c r="A6624" t="str">
        <f t="shared" si="104"/>
        <v>RGR50F12</v>
      </c>
      <c r="B6624" t="s">
        <v>233</v>
      </c>
      <c r="C6624" t="s">
        <v>13812</v>
      </c>
      <c r="D6624" t="s">
        <v>1641</v>
      </c>
      <c r="E6624" t="s">
        <v>1642</v>
      </c>
      <c r="F6624" t="s">
        <v>11086</v>
      </c>
      <c r="G6624" s="11"/>
      <c r="H6624" s="11"/>
    </row>
    <row r="6625" spans="1:8" x14ac:dyDescent="0.2">
      <c r="A6625" t="str">
        <f t="shared" si="104"/>
        <v>RGR50F3</v>
      </c>
      <c r="B6625" t="s">
        <v>233</v>
      </c>
      <c r="C6625" t="s">
        <v>13812</v>
      </c>
      <c r="D6625" t="s">
        <v>1641</v>
      </c>
      <c r="E6625" t="s">
        <v>1642</v>
      </c>
      <c r="F6625" t="s">
        <v>9855</v>
      </c>
      <c r="G6625" s="11"/>
      <c r="H6625" s="11"/>
    </row>
    <row r="6626" spans="1:8" x14ac:dyDescent="0.2">
      <c r="A6626" t="str">
        <f t="shared" si="104"/>
        <v>RGR50F4</v>
      </c>
      <c r="B6626" t="s">
        <v>233</v>
      </c>
      <c r="C6626" t="s">
        <v>13812</v>
      </c>
      <c r="D6626" t="s">
        <v>1641</v>
      </c>
      <c r="E6626" t="s">
        <v>1642</v>
      </c>
      <c r="F6626" t="s">
        <v>9005</v>
      </c>
      <c r="G6626" s="11"/>
      <c r="H6626" s="12"/>
    </row>
    <row r="6627" spans="1:8" x14ac:dyDescent="0.2">
      <c r="A6627" t="str">
        <f t="shared" si="104"/>
        <v>RGR50F5</v>
      </c>
      <c r="B6627" t="s">
        <v>233</v>
      </c>
      <c r="C6627" t="s">
        <v>13812</v>
      </c>
      <c r="D6627" t="s">
        <v>1641</v>
      </c>
      <c r="E6627" t="s">
        <v>1642</v>
      </c>
      <c r="F6627" t="s">
        <v>8846</v>
      </c>
      <c r="G6627" s="11"/>
      <c r="H6627" s="11"/>
    </row>
    <row r="6628" spans="1:8" x14ac:dyDescent="0.2">
      <c r="A6628" t="str">
        <f t="shared" si="104"/>
        <v>RGR50F6</v>
      </c>
      <c r="B6628" t="s">
        <v>233</v>
      </c>
      <c r="C6628" t="s">
        <v>13812</v>
      </c>
      <c r="D6628" t="s">
        <v>1641</v>
      </c>
      <c r="E6628" t="s">
        <v>1642</v>
      </c>
      <c r="F6628" t="s">
        <v>8847</v>
      </c>
      <c r="G6628" s="11"/>
      <c r="H6628" s="11"/>
    </row>
    <row r="6629" spans="1:8" x14ac:dyDescent="0.2">
      <c r="A6629" t="str">
        <f t="shared" si="104"/>
        <v>RGR50F7</v>
      </c>
      <c r="B6629" t="s">
        <v>233</v>
      </c>
      <c r="C6629" t="s">
        <v>13812</v>
      </c>
      <c r="D6629" t="s">
        <v>1641</v>
      </c>
      <c r="E6629" t="s">
        <v>1642</v>
      </c>
      <c r="F6629" t="s">
        <v>9856</v>
      </c>
      <c r="G6629" s="11"/>
      <c r="H6629" s="11"/>
    </row>
    <row r="6630" spans="1:8" x14ac:dyDescent="0.2">
      <c r="A6630" t="str">
        <f t="shared" si="104"/>
        <v>RGR50F8</v>
      </c>
      <c r="B6630" t="s">
        <v>233</v>
      </c>
      <c r="C6630" t="s">
        <v>13812</v>
      </c>
      <c r="D6630" t="s">
        <v>1641</v>
      </c>
      <c r="E6630" t="s">
        <v>1642</v>
      </c>
      <c r="F6630" t="s">
        <v>9857</v>
      </c>
      <c r="G6630" s="11"/>
      <c r="H6630" s="11"/>
    </row>
    <row r="6631" spans="1:8" x14ac:dyDescent="0.2">
      <c r="A6631" t="str">
        <f t="shared" si="104"/>
        <v>RGR50F9</v>
      </c>
      <c r="B6631" t="s">
        <v>233</v>
      </c>
      <c r="C6631" t="s">
        <v>13812</v>
      </c>
      <c r="D6631" t="s">
        <v>1641</v>
      </c>
      <c r="E6631" t="s">
        <v>1642</v>
      </c>
      <c r="F6631" t="s">
        <v>9858</v>
      </c>
      <c r="G6631" s="11"/>
      <c r="H6631" s="11"/>
    </row>
    <row r="6632" spans="1:8" x14ac:dyDescent="0.2">
      <c r="A6632" t="str">
        <f t="shared" si="104"/>
        <v>RGR50G1</v>
      </c>
      <c r="B6632" t="s">
        <v>233</v>
      </c>
      <c r="C6632" t="s">
        <v>13812</v>
      </c>
      <c r="D6632" t="s">
        <v>1641</v>
      </c>
      <c r="E6632" t="s">
        <v>1642</v>
      </c>
      <c r="F6632" t="s">
        <v>9859</v>
      </c>
      <c r="G6632" s="11"/>
      <c r="H6632" s="11"/>
    </row>
    <row r="6633" spans="1:8" x14ac:dyDescent="0.2">
      <c r="A6633" t="str">
        <f t="shared" si="104"/>
        <v>RGR50G3</v>
      </c>
      <c r="B6633" t="s">
        <v>233</v>
      </c>
      <c r="C6633" t="s">
        <v>13812</v>
      </c>
      <c r="D6633" t="s">
        <v>1641</v>
      </c>
      <c r="E6633" t="s">
        <v>1642</v>
      </c>
      <c r="F6633" t="s">
        <v>9006</v>
      </c>
      <c r="G6633" s="11"/>
      <c r="H6633" s="11"/>
    </row>
    <row r="6634" spans="1:8" x14ac:dyDescent="0.2">
      <c r="A6634" t="str">
        <f t="shared" si="104"/>
        <v>RGR50G4</v>
      </c>
      <c r="B6634" t="s">
        <v>233</v>
      </c>
      <c r="C6634" t="s">
        <v>13812</v>
      </c>
      <c r="D6634" t="s">
        <v>1641</v>
      </c>
      <c r="E6634" t="s">
        <v>1642</v>
      </c>
      <c r="F6634" t="s">
        <v>9007</v>
      </c>
      <c r="G6634" s="11"/>
      <c r="H6634" s="11"/>
    </row>
    <row r="6635" spans="1:8" x14ac:dyDescent="0.2">
      <c r="A6635" t="str">
        <f t="shared" si="104"/>
        <v>RGR50G5</v>
      </c>
      <c r="B6635" t="s">
        <v>233</v>
      </c>
      <c r="C6635" t="s">
        <v>13812</v>
      </c>
      <c r="D6635" t="s">
        <v>1641</v>
      </c>
      <c r="E6635" t="s">
        <v>1642</v>
      </c>
      <c r="F6635" t="s">
        <v>9008</v>
      </c>
      <c r="G6635" s="11"/>
      <c r="H6635" s="11"/>
    </row>
    <row r="6636" spans="1:8" x14ac:dyDescent="0.2">
      <c r="A6636" t="str">
        <f t="shared" si="104"/>
        <v>RGR50G8</v>
      </c>
      <c r="B6636" t="s">
        <v>233</v>
      </c>
      <c r="C6636" t="s">
        <v>13812</v>
      </c>
      <c r="D6636" t="s">
        <v>1641</v>
      </c>
      <c r="E6636" t="s">
        <v>1642</v>
      </c>
      <c r="F6636" t="s">
        <v>13816</v>
      </c>
      <c r="G6636" s="11"/>
      <c r="H6636" s="11"/>
    </row>
    <row r="6637" spans="1:8" x14ac:dyDescent="0.2">
      <c r="A6637" t="str">
        <f t="shared" si="104"/>
        <v>RGR50Glastonbury Court</v>
      </c>
      <c r="B6637" t="s">
        <v>233</v>
      </c>
      <c r="C6637" t="s">
        <v>13812</v>
      </c>
      <c r="D6637" t="s">
        <v>1641</v>
      </c>
      <c r="E6637" t="s">
        <v>1642</v>
      </c>
      <c r="F6637" t="s">
        <v>13817</v>
      </c>
      <c r="G6637" s="11"/>
      <c r="H6637" s="11"/>
    </row>
    <row r="6638" spans="1:8" x14ac:dyDescent="0.2">
      <c r="A6638" t="str">
        <f t="shared" si="104"/>
        <v>RGR50Neonatal Unit</v>
      </c>
      <c r="B6638" t="s">
        <v>233</v>
      </c>
      <c r="C6638" t="s">
        <v>13812</v>
      </c>
      <c r="D6638" t="s">
        <v>1641</v>
      </c>
      <c r="E6638" t="s">
        <v>1642</v>
      </c>
      <c r="F6638" t="s">
        <v>8353</v>
      </c>
      <c r="G6638" s="11"/>
      <c r="H6638" s="11"/>
    </row>
    <row r="6639" spans="1:8" x14ac:dyDescent="0.2">
      <c r="A6639" t="str">
        <f t="shared" si="104"/>
        <v>RGR50Recovery Unit</v>
      </c>
      <c r="B6639" t="s">
        <v>233</v>
      </c>
      <c r="C6639" t="s">
        <v>13812</v>
      </c>
      <c r="D6639" t="s">
        <v>1641</v>
      </c>
      <c r="E6639" t="s">
        <v>1642</v>
      </c>
      <c r="F6639" t="s">
        <v>13818</v>
      </c>
      <c r="G6639" s="11"/>
      <c r="H6639" s="11"/>
    </row>
    <row r="6640" spans="1:8" x14ac:dyDescent="0.2">
      <c r="A6640" t="str">
        <f t="shared" si="104"/>
        <v>RGR50Rosemary Ward</v>
      </c>
      <c r="B6640" t="s">
        <v>233</v>
      </c>
      <c r="C6640" t="s">
        <v>13812</v>
      </c>
      <c r="D6640" t="s">
        <v>1641</v>
      </c>
      <c r="E6640" t="s">
        <v>1642</v>
      </c>
      <c r="F6640" t="s">
        <v>13819</v>
      </c>
      <c r="G6640" s="11" t="s">
        <v>9660</v>
      </c>
      <c r="H6640" s="11">
        <v>43735</v>
      </c>
    </row>
    <row r="6641" spans="1:8" x14ac:dyDescent="0.2">
      <c r="A6641" t="str">
        <f t="shared" ref="A6641:A6706" si="105">CONCATENATE(D6641,F6641)</f>
        <v>RKEQ4Bridges rehab</v>
      </c>
      <c r="B6641" t="s">
        <v>217</v>
      </c>
      <c r="C6641" t="s">
        <v>13871</v>
      </c>
      <c r="D6641" t="s">
        <v>2236</v>
      </c>
      <c r="E6641" t="s">
        <v>2237</v>
      </c>
      <c r="F6641" t="s">
        <v>13872</v>
      </c>
      <c r="G6641" s="11"/>
      <c r="H6641" s="11"/>
    </row>
    <row r="6642" spans="1:8" x14ac:dyDescent="0.2">
      <c r="A6642" t="str">
        <f t="shared" si="105"/>
        <v>RKEQ4Cavell</v>
      </c>
      <c r="B6642" t="s">
        <v>217</v>
      </c>
      <c r="C6642" t="s">
        <v>13871</v>
      </c>
      <c r="D6642" t="s">
        <v>2236</v>
      </c>
      <c r="E6642" t="s">
        <v>2237</v>
      </c>
      <c r="F6642" t="s">
        <v>13873</v>
      </c>
      <c r="G6642" s="11"/>
      <c r="H6642" s="11"/>
    </row>
    <row r="6643" spans="1:8" x14ac:dyDescent="0.2">
      <c r="A6643" t="str">
        <f t="shared" si="105"/>
        <v>RKEQ4Cloudesley</v>
      </c>
      <c r="B6643" t="s">
        <v>217</v>
      </c>
      <c r="C6643" t="s">
        <v>13871</v>
      </c>
      <c r="D6643" t="s">
        <v>2236</v>
      </c>
      <c r="E6643" t="s">
        <v>2237</v>
      </c>
      <c r="F6643" t="s">
        <v>13874</v>
      </c>
      <c r="G6643" s="11"/>
      <c r="H6643" s="11"/>
    </row>
    <row r="6644" spans="1:8" x14ac:dyDescent="0.2">
      <c r="A6644" t="str">
        <f t="shared" si="105"/>
        <v>RKEQ4Coyle</v>
      </c>
      <c r="B6644" t="s">
        <v>217</v>
      </c>
      <c r="C6644" t="s">
        <v>13871</v>
      </c>
      <c r="D6644" t="s">
        <v>2236</v>
      </c>
      <c r="E6644" t="s">
        <v>2237</v>
      </c>
      <c r="F6644" t="s">
        <v>13875</v>
      </c>
      <c r="G6644" s="11"/>
      <c r="H6644" s="11"/>
    </row>
    <row r="6645" spans="1:8" x14ac:dyDescent="0.2">
      <c r="A6645" t="str">
        <f t="shared" si="105"/>
        <v>RKEQ4IFOR</v>
      </c>
      <c r="B6645" t="s">
        <v>217</v>
      </c>
      <c r="C6645" t="s">
        <v>13871</v>
      </c>
      <c r="D6645" t="s">
        <v>2236</v>
      </c>
      <c r="E6645" t="s">
        <v>2237</v>
      </c>
      <c r="F6645" t="s">
        <v>13876</v>
      </c>
      <c r="G6645" s="11"/>
      <c r="H6645" s="11"/>
    </row>
    <row r="6646" spans="1:8" x14ac:dyDescent="0.2">
      <c r="A6646" t="str">
        <f t="shared" si="105"/>
        <v>RKEQ4ITU</v>
      </c>
      <c r="B6646" t="s">
        <v>217</v>
      </c>
      <c r="C6646" t="s">
        <v>13871</v>
      </c>
      <c r="D6646" t="s">
        <v>2236</v>
      </c>
      <c r="E6646" t="s">
        <v>2237</v>
      </c>
      <c r="F6646" t="s">
        <v>8398</v>
      </c>
      <c r="G6646" s="11"/>
      <c r="H6646" s="11"/>
    </row>
    <row r="6647" spans="1:8" x14ac:dyDescent="0.2">
      <c r="A6647" t="str">
        <f t="shared" si="105"/>
        <v>RKEQ4Maternity</v>
      </c>
      <c r="B6647" t="s">
        <v>217</v>
      </c>
      <c r="C6647" t="s">
        <v>13871</v>
      </c>
      <c r="D6647" t="s">
        <v>2236</v>
      </c>
      <c r="E6647" t="s">
        <v>2237</v>
      </c>
      <c r="F6647" t="s">
        <v>9133</v>
      </c>
      <c r="G6647" s="11"/>
      <c r="H6647" s="11"/>
    </row>
    <row r="6648" spans="1:8" x14ac:dyDescent="0.2">
      <c r="A6648" t="str">
        <f t="shared" si="105"/>
        <v>RKEQ4Mercers</v>
      </c>
      <c r="B6648" t="s">
        <v>217</v>
      </c>
      <c r="C6648" t="s">
        <v>13871</v>
      </c>
      <c r="D6648" t="s">
        <v>2236</v>
      </c>
      <c r="E6648" t="s">
        <v>2237</v>
      </c>
      <c r="F6648" s="20" t="s">
        <v>13877</v>
      </c>
      <c r="G6648" s="11"/>
      <c r="H6648" s="11"/>
    </row>
    <row r="6649" spans="1:8" x14ac:dyDescent="0.2">
      <c r="A6649" t="str">
        <f t="shared" si="105"/>
        <v>RKEQ4Meyrick</v>
      </c>
      <c r="B6649" t="s">
        <v>217</v>
      </c>
      <c r="C6649" t="s">
        <v>13871</v>
      </c>
      <c r="D6649" t="s">
        <v>2236</v>
      </c>
      <c r="E6649" t="s">
        <v>2237</v>
      </c>
      <c r="F6649" t="s">
        <v>13878</v>
      </c>
      <c r="G6649" s="11" t="s">
        <v>9660</v>
      </c>
      <c r="H6649" s="11">
        <v>43735</v>
      </c>
    </row>
    <row r="6650" spans="1:8" x14ac:dyDescent="0.2">
      <c r="A6650" t="str">
        <f t="shared" si="105"/>
        <v>RKEQ4Montuschi</v>
      </c>
      <c r="B6650" t="s">
        <v>217</v>
      </c>
      <c r="C6650" t="s">
        <v>13871</v>
      </c>
      <c r="D6650" t="s">
        <v>2236</v>
      </c>
      <c r="E6650" t="s">
        <v>2237</v>
      </c>
      <c r="F6650" t="s">
        <v>13879</v>
      </c>
      <c r="G6650" s="11"/>
      <c r="H6650" s="11"/>
    </row>
    <row r="6651" spans="1:8" x14ac:dyDescent="0.2">
      <c r="A6651" t="str">
        <f t="shared" si="105"/>
        <v>RKEQ4MSN</v>
      </c>
      <c r="B6651" t="s">
        <v>217</v>
      </c>
      <c r="C6651" t="s">
        <v>13871</v>
      </c>
      <c r="D6651" t="s">
        <v>2236</v>
      </c>
      <c r="E6651" t="s">
        <v>2237</v>
      </c>
      <c r="F6651" t="s">
        <v>13880</v>
      </c>
      <c r="G6651" s="11"/>
      <c r="H6651" s="11"/>
    </row>
    <row r="6652" spans="1:8" x14ac:dyDescent="0.2">
      <c r="A6652" t="str">
        <f t="shared" si="105"/>
        <v>RKEQ4MSS</v>
      </c>
      <c r="B6652" t="s">
        <v>217</v>
      </c>
      <c r="C6652" t="s">
        <v>13871</v>
      </c>
      <c r="D6652" t="s">
        <v>2236</v>
      </c>
      <c r="E6652" t="s">
        <v>2237</v>
      </c>
      <c r="F6652" t="s">
        <v>13881</v>
      </c>
      <c r="G6652" s="11"/>
      <c r="H6652" s="11"/>
    </row>
    <row r="6653" spans="1:8" x14ac:dyDescent="0.2">
      <c r="A6653" t="str">
        <f t="shared" si="105"/>
        <v>RKEQ4NICU</v>
      </c>
      <c r="B6653" t="s">
        <v>217</v>
      </c>
      <c r="C6653" t="s">
        <v>13871</v>
      </c>
      <c r="D6653" t="s">
        <v>2236</v>
      </c>
      <c r="E6653" t="s">
        <v>2237</v>
      </c>
      <c r="F6653" t="s">
        <v>8404</v>
      </c>
      <c r="G6653" s="11"/>
      <c r="H6653" s="11"/>
    </row>
    <row r="6654" spans="1:8" x14ac:dyDescent="0.2">
      <c r="A6654" t="str">
        <f t="shared" si="105"/>
        <v>RKEQ4Nightingale</v>
      </c>
      <c r="B6654" t="s">
        <v>217</v>
      </c>
      <c r="C6654" t="s">
        <v>13871</v>
      </c>
      <c r="D6654" t="s">
        <v>2236</v>
      </c>
      <c r="E6654" t="s">
        <v>2237</v>
      </c>
      <c r="F6654" t="s">
        <v>9137</v>
      </c>
      <c r="G6654" s="11"/>
      <c r="H6654" s="11"/>
    </row>
    <row r="6655" spans="1:8" x14ac:dyDescent="0.2">
      <c r="A6655" t="str">
        <f t="shared" si="105"/>
        <v>RKEQ4Thorogood</v>
      </c>
      <c r="B6655" t="s">
        <v>217</v>
      </c>
      <c r="C6655" t="s">
        <v>13871</v>
      </c>
      <c r="D6655" t="s">
        <v>2236</v>
      </c>
      <c r="E6655" t="s">
        <v>2237</v>
      </c>
      <c r="F6655" t="s">
        <v>13882</v>
      </c>
      <c r="G6655" s="11"/>
      <c r="H6655" s="11"/>
    </row>
    <row r="6656" spans="1:8" x14ac:dyDescent="0.2">
      <c r="A6656" t="str">
        <f t="shared" si="105"/>
        <v>RKEQ4Victoria</v>
      </c>
      <c r="B6656" t="s">
        <v>217</v>
      </c>
      <c r="C6656" t="s">
        <v>13871</v>
      </c>
      <c r="D6656" t="s">
        <v>2236</v>
      </c>
      <c r="E6656" t="s">
        <v>2237</v>
      </c>
      <c r="F6656" t="s">
        <v>9928</v>
      </c>
      <c r="G6656" s="11"/>
      <c r="H6656" s="11"/>
    </row>
    <row r="6657" spans="1:8" x14ac:dyDescent="0.2">
      <c r="A6657" t="str">
        <f t="shared" si="105"/>
        <v>AXG02Ailesbury</v>
      </c>
      <c r="B6657" t="s">
        <v>235</v>
      </c>
      <c r="C6657" t="s">
        <v>13883</v>
      </c>
      <c r="D6657" t="s">
        <v>244</v>
      </c>
      <c r="E6657" t="s">
        <v>245</v>
      </c>
      <c r="F6657" t="s">
        <v>13884</v>
      </c>
      <c r="G6657" s="11"/>
      <c r="H6657" s="11"/>
    </row>
    <row r="6658" spans="1:8" x14ac:dyDescent="0.2">
      <c r="A6658" t="str">
        <f t="shared" si="105"/>
        <v>AXG02Chestnut</v>
      </c>
      <c r="B6658" t="s">
        <v>235</v>
      </c>
      <c r="C6658" t="s">
        <v>13883</v>
      </c>
      <c r="D6658" t="s">
        <v>244</v>
      </c>
      <c r="E6658" t="s">
        <v>245</v>
      </c>
      <c r="F6658" t="s">
        <v>9355</v>
      </c>
      <c r="G6658" s="11"/>
      <c r="H6658" s="11"/>
    </row>
    <row r="6659" spans="1:8" x14ac:dyDescent="0.2">
      <c r="A6659" t="str">
        <f t="shared" si="105"/>
        <v>AXG03Longleat</v>
      </c>
      <c r="B6659" t="s">
        <v>235</v>
      </c>
      <c r="C6659" t="s">
        <v>13883</v>
      </c>
      <c r="D6659" t="s">
        <v>246</v>
      </c>
      <c r="E6659" t="s">
        <v>247</v>
      </c>
      <c r="F6659" t="s">
        <v>13886</v>
      </c>
      <c r="G6659" s="11"/>
      <c r="H6659" s="11"/>
    </row>
    <row r="6660" spans="1:8" x14ac:dyDescent="0.2">
      <c r="A6660" t="str">
        <f t="shared" si="105"/>
        <v>AXG01Cedar</v>
      </c>
      <c r="B6660" t="s">
        <v>235</v>
      </c>
      <c r="C6660" t="s">
        <v>13883</v>
      </c>
      <c r="D6660" t="s">
        <v>248</v>
      </c>
      <c r="E6660" t="s">
        <v>249</v>
      </c>
      <c r="F6660" t="s">
        <v>8393</v>
      </c>
      <c r="G6660" s="11"/>
      <c r="H6660" s="11"/>
    </row>
    <row r="6661" spans="1:8" x14ac:dyDescent="0.2">
      <c r="A6661" t="str">
        <f t="shared" si="105"/>
        <v>AXG01Mulberry</v>
      </c>
      <c r="B6661" t="s">
        <v>235</v>
      </c>
      <c r="C6661" t="s">
        <v>13883</v>
      </c>
      <c r="D6661" t="s">
        <v>248</v>
      </c>
      <c r="E6661" t="s">
        <v>249</v>
      </c>
      <c r="F6661" t="s">
        <v>9360</v>
      </c>
      <c r="G6661" s="11"/>
      <c r="H6661" s="11"/>
    </row>
    <row r="6662" spans="1:8" x14ac:dyDescent="0.2">
      <c r="A6662" t="str">
        <f t="shared" si="105"/>
        <v>C5Q7CAster Ward</v>
      </c>
      <c r="B6662" t="s">
        <v>14793</v>
      </c>
      <c r="C6662" t="s">
        <v>14792</v>
      </c>
      <c r="D6662" t="s">
        <v>14795</v>
      </c>
      <c r="E6662" t="s">
        <v>14794</v>
      </c>
      <c r="F6662" t="s">
        <v>14943</v>
      </c>
      <c r="G6662" s="11"/>
      <c r="H6662" s="11"/>
    </row>
    <row r="6663" spans="1:8" x14ac:dyDescent="0.2">
      <c r="A6663" t="str">
        <f t="shared" si="105"/>
        <v>C5Q7CBluebell Ward</v>
      </c>
      <c r="B6663" t="s">
        <v>14793</v>
      </c>
      <c r="C6663" t="s">
        <v>14792</v>
      </c>
      <c r="D6663" t="s">
        <v>14795</v>
      </c>
      <c r="E6663" t="s">
        <v>14794</v>
      </c>
      <c r="F6663" t="s">
        <v>8661</v>
      </c>
      <c r="G6663" s="11"/>
      <c r="H6663" s="11"/>
    </row>
    <row r="6664" spans="1:8" x14ac:dyDescent="0.2">
      <c r="A6664" t="str">
        <f t="shared" si="105"/>
        <v>C5Q7CIris Ward</v>
      </c>
      <c r="B6664" t="s">
        <v>14793</v>
      </c>
      <c r="C6664" t="s">
        <v>14792</v>
      </c>
      <c r="D6664" t="s">
        <v>14795</v>
      </c>
      <c r="E6664" t="s">
        <v>14794</v>
      </c>
      <c r="F6664" t="s">
        <v>14944</v>
      </c>
      <c r="G6664" s="11"/>
      <c r="H6664" s="11"/>
    </row>
    <row r="6665" spans="1:8" x14ac:dyDescent="0.2">
      <c r="A6665" t="str">
        <f t="shared" si="105"/>
        <v>RBL1410</v>
      </c>
      <c r="B6665" t="s">
        <v>236</v>
      </c>
      <c r="C6665" t="s">
        <v>13887</v>
      </c>
      <c r="D6665" t="s">
        <v>995</v>
      </c>
      <c r="E6665" t="s">
        <v>996</v>
      </c>
      <c r="F6665" t="s">
        <v>13888</v>
      </c>
      <c r="G6665" s="11"/>
      <c r="H6665" s="11"/>
    </row>
    <row r="6666" spans="1:8" x14ac:dyDescent="0.2">
      <c r="A6666" t="str">
        <f t="shared" si="105"/>
        <v>RBL1411</v>
      </c>
      <c r="B6666" t="s">
        <v>236</v>
      </c>
      <c r="C6666" t="s">
        <v>13887</v>
      </c>
      <c r="D6666" t="s">
        <v>995</v>
      </c>
      <c r="E6666" t="s">
        <v>996</v>
      </c>
      <c r="F6666" t="s">
        <v>13889</v>
      </c>
      <c r="G6666" s="11"/>
      <c r="H6666" s="11"/>
    </row>
    <row r="6667" spans="1:8" x14ac:dyDescent="0.2">
      <c r="A6667" t="str">
        <f t="shared" si="105"/>
        <v>RBL1412</v>
      </c>
      <c r="B6667" t="s">
        <v>236</v>
      </c>
      <c r="C6667" t="s">
        <v>13887</v>
      </c>
      <c r="D6667" t="s">
        <v>995</v>
      </c>
      <c r="E6667" t="s">
        <v>996</v>
      </c>
      <c r="F6667" t="s">
        <v>8730</v>
      </c>
      <c r="G6667" s="11"/>
      <c r="H6667" s="11"/>
    </row>
    <row r="6668" spans="1:8" x14ac:dyDescent="0.2">
      <c r="A6668" t="str">
        <f t="shared" si="105"/>
        <v>RBL1417</v>
      </c>
      <c r="B6668" t="s">
        <v>236</v>
      </c>
      <c r="C6668" t="s">
        <v>13887</v>
      </c>
      <c r="D6668" t="s">
        <v>995</v>
      </c>
      <c r="E6668" t="s">
        <v>996</v>
      </c>
      <c r="F6668" t="s">
        <v>13890</v>
      </c>
      <c r="G6668" s="11"/>
      <c r="H6668" s="11"/>
    </row>
    <row r="6669" spans="1:8" x14ac:dyDescent="0.2">
      <c r="A6669" t="str">
        <f t="shared" si="105"/>
        <v>RBL1418</v>
      </c>
      <c r="B6669" t="s">
        <v>236</v>
      </c>
      <c r="C6669" t="s">
        <v>13887</v>
      </c>
      <c r="D6669" t="s">
        <v>995</v>
      </c>
      <c r="E6669" t="s">
        <v>996</v>
      </c>
      <c r="F6669" t="s">
        <v>13891</v>
      </c>
      <c r="G6669" s="11"/>
      <c r="H6669" s="11"/>
    </row>
    <row r="6670" spans="1:8" x14ac:dyDescent="0.2">
      <c r="A6670" t="str">
        <f t="shared" si="105"/>
        <v>RBL1420</v>
      </c>
      <c r="B6670" t="s">
        <v>236</v>
      </c>
      <c r="C6670" t="s">
        <v>13887</v>
      </c>
      <c r="D6670" t="s">
        <v>995</v>
      </c>
      <c r="E6670" t="s">
        <v>996</v>
      </c>
      <c r="F6670" t="s">
        <v>13892</v>
      </c>
      <c r="G6670" s="11"/>
      <c r="H6670" s="11"/>
    </row>
    <row r="6671" spans="1:8" x14ac:dyDescent="0.2">
      <c r="A6671" t="str">
        <f t="shared" si="105"/>
        <v>RBL1421</v>
      </c>
      <c r="B6671" t="s">
        <v>236</v>
      </c>
      <c r="C6671" t="s">
        <v>13887</v>
      </c>
      <c r="D6671" t="s">
        <v>995</v>
      </c>
      <c r="E6671" t="s">
        <v>996</v>
      </c>
      <c r="F6671" t="s">
        <v>13893</v>
      </c>
      <c r="G6671" s="11"/>
      <c r="H6671" s="11"/>
    </row>
    <row r="6672" spans="1:8" x14ac:dyDescent="0.2">
      <c r="A6672" t="str">
        <f t="shared" si="105"/>
        <v>RBL1422</v>
      </c>
      <c r="B6672" t="s">
        <v>236</v>
      </c>
      <c r="C6672" t="s">
        <v>13887</v>
      </c>
      <c r="D6672" t="s">
        <v>995</v>
      </c>
      <c r="E6672" t="s">
        <v>996</v>
      </c>
      <c r="F6672" t="s">
        <v>13894</v>
      </c>
      <c r="G6672" s="11"/>
      <c r="H6672" s="11"/>
    </row>
    <row r="6673" spans="1:8" x14ac:dyDescent="0.2">
      <c r="A6673" t="str">
        <f t="shared" si="105"/>
        <v>RBL1423</v>
      </c>
      <c r="B6673" t="s">
        <v>236</v>
      </c>
      <c r="C6673" t="s">
        <v>13887</v>
      </c>
      <c r="D6673" t="s">
        <v>995</v>
      </c>
      <c r="E6673" t="s">
        <v>996</v>
      </c>
      <c r="F6673" t="s">
        <v>13895</v>
      </c>
      <c r="G6673" s="11"/>
      <c r="H6673" s="11"/>
    </row>
    <row r="6674" spans="1:8" x14ac:dyDescent="0.2">
      <c r="A6674" t="str">
        <f t="shared" si="105"/>
        <v>RBL1424</v>
      </c>
      <c r="B6674" t="s">
        <v>236</v>
      </c>
      <c r="C6674" t="s">
        <v>13887</v>
      </c>
      <c r="D6674" t="s">
        <v>995</v>
      </c>
      <c r="E6674" t="s">
        <v>996</v>
      </c>
      <c r="F6674">
        <v>24</v>
      </c>
      <c r="G6674" s="11"/>
      <c r="H6674" s="11"/>
    </row>
    <row r="6675" spans="1:8" x14ac:dyDescent="0.2">
      <c r="A6675" t="str">
        <f t="shared" si="105"/>
        <v>RBL1425</v>
      </c>
      <c r="B6675" t="s">
        <v>236</v>
      </c>
      <c r="C6675" t="s">
        <v>13887</v>
      </c>
      <c r="D6675" t="s">
        <v>995</v>
      </c>
      <c r="E6675" t="s">
        <v>996</v>
      </c>
      <c r="F6675" t="s">
        <v>13896</v>
      </c>
      <c r="G6675" s="11"/>
      <c r="H6675" s="11"/>
    </row>
    <row r="6676" spans="1:8" x14ac:dyDescent="0.2">
      <c r="A6676" t="str">
        <f t="shared" si="105"/>
        <v>RBL1426</v>
      </c>
      <c r="B6676" t="s">
        <v>236</v>
      </c>
      <c r="C6676" t="s">
        <v>13887</v>
      </c>
      <c r="D6676" t="s">
        <v>995</v>
      </c>
      <c r="E6676" t="s">
        <v>996</v>
      </c>
      <c r="F6676" t="s">
        <v>13897</v>
      </c>
      <c r="G6676" s="11"/>
      <c r="H6676" s="11"/>
    </row>
    <row r="6677" spans="1:8" x14ac:dyDescent="0.2">
      <c r="A6677" t="str">
        <f t="shared" si="105"/>
        <v>RBL1427</v>
      </c>
      <c r="B6677" t="s">
        <v>236</v>
      </c>
      <c r="C6677" t="s">
        <v>13887</v>
      </c>
      <c r="D6677" t="s">
        <v>995</v>
      </c>
      <c r="E6677" t="s">
        <v>996</v>
      </c>
      <c r="F6677" t="s">
        <v>13898</v>
      </c>
      <c r="G6677" s="11"/>
      <c r="H6677" s="11"/>
    </row>
    <row r="6678" spans="1:8" x14ac:dyDescent="0.2">
      <c r="A6678" t="str">
        <f t="shared" si="105"/>
        <v>RBL1430</v>
      </c>
      <c r="B6678" t="s">
        <v>236</v>
      </c>
      <c r="C6678" t="s">
        <v>13887</v>
      </c>
      <c r="D6678" t="s">
        <v>995</v>
      </c>
      <c r="E6678" t="s">
        <v>996</v>
      </c>
      <c r="F6678" t="s">
        <v>13899</v>
      </c>
      <c r="G6678" s="11"/>
      <c r="H6678" s="11"/>
    </row>
    <row r="6679" spans="1:8" x14ac:dyDescent="0.2">
      <c r="A6679" t="str">
        <f t="shared" si="105"/>
        <v>RBL1432</v>
      </c>
      <c r="B6679" t="s">
        <v>236</v>
      </c>
      <c r="C6679" t="s">
        <v>13887</v>
      </c>
      <c r="D6679" t="s">
        <v>995</v>
      </c>
      <c r="E6679" t="s">
        <v>996</v>
      </c>
      <c r="F6679" t="s">
        <v>13900</v>
      </c>
      <c r="G6679" s="11"/>
      <c r="H6679" s="11"/>
    </row>
    <row r="6680" spans="1:8" x14ac:dyDescent="0.2">
      <c r="A6680" t="str">
        <f t="shared" si="105"/>
        <v>RBL1433</v>
      </c>
      <c r="B6680" t="s">
        <v>236</v>
      </c>
      <c r="C6680" t="s">
        <v>13887</v>
      </c>
      <c r="D6680" t="s">
        <v>995</v>
      </c>
      <c r="E6680" t="s">
        <v>996</v>
      </c>
      <c r="F6680" t="s">
        <v>13901</v>
      </c>
      <c r="G6680" s="11"/>
      <c r="H6680" s="11"/>
    </row>
    <row r="6681" spans="1:8" x14ac:dyDescent="0.2">
      <c r="A6681" t="str">
        <f t="shared" si="105"/>
        <v>RBL1436</v>
      </c>
      <c r="B6681" t="s">
        <v>236</v>
      </c>
      <c r="C6681" t="s">
        <v>13887</v>
      </c>
      <c r="D6681" t="s">
        <v>995</v>
      </c>
      <c r="E6681" t="s">
        <v>996</v>
      </c>
      <c r="F6681" t="s">
        <v>13902</v>
      </c>
      <c r="G6681" s="11"/>
      <c r="H6681" s="11"/>
    </row>
    <row r="6682" spans="1:8" x14ac:dyDescent="0.2">
      <c r="A6682" t="str">
        <f t="shared" si="105"/>
        <v>RBL1437</v>
      </c>
      <c r="B6682" t="s">
        <v>236</v>
      </c>
      <c r="C6682" t="s">
        <v>13887</v>
      </c>
      <c r="D6682" t="s">
        <v>995</v>
      </c>
      <c r="E6682" t="s">
        <v>996</v>
      </c>
      <c r="F6682" t="s">
        <v>13903</v>
      </c>
      <c r="G6682" s="11"/>
      <c r="H6682" s="11"/>
    </row>
    <row r="6683" spans="1:8" x14ac:dyDescent="0.2">
      <c r="A6683" t="str">
        <f t="shared" si="105"/>
        <v>RBL1438</v>
      </c>
      <c r="B6683" t="s">
        <v>236</v>
      </c>
      <c r="C6683" t="s">
        <v>13887</v>
      </c>
      <c r="D6683" t="s">
        <v>995</v>
      </c>
      <c r="E6683" t="s">
        <v>996</v>
      </c>
      <c r="F6683" t="s">
        <v>13904</v>
      </c>
      <c r="G6683" s="11"/>
      <c r="H6683" s="11"/>
    </row>
    <row r="6684" spans="1:8" x14ac:dyDescent="0.2">
      <c r="A6684" t="str">
        <f t="shared" si="105"/>
        <v>RBL1453</v>
      </c>
      <c r="B6684" t="s">
        <v>236</v>
      </c>
      <c r="C6684" t="s">
        <v>13887</v>
      </c>
      <c r="D6684" t="s">
        <v>995</v>
      </c>
      <c r="E6684" t="s">
        <v>996</v>
      </c>
      <c r="F6684" t="s">
        <v>13905</v>
      </c>
      <c r="G6684" s="11"/>
      <c r="H6684" s="11"/>
    </row>
    <row r="6685" spans="1:8" x14ac:dyDescent="0.2">
      <c r="A6685" t="str">
        <f t="shared" si="105"/>
        <v>RBL1454</v>
      </c>
      <c r="B6685" t="s">
        <v>236</v>
      </c>
      <c r="C6685" t="s">
        <v>13887</v>
      </c>
      <c r="D6685" t="s">
        <v>995</v>
      </c>
      <c r="E6685" t="s">
        <v>996</v>
      </c>
      <c r="F6685" t="s">
        <v>13906</v>
      </c>
      <c r="G6685" s="11"/>
      <c r="H6685" s="11"/>
    </row>
    <row r="6686" spans="1:8" x14ac:dyDescent="0.2">
      <c r="A6686" t="str">
        <f t="shared" si="105"/>
        <v>RBL1424 IPC</v>
      </c>
      <c r="B6686" t="s">
        <v>236</v>
      </c>
      <c r="C6686" t="s">
        <v>13887</v>
      </c>
      <c r="D6686" t="s">
        <v>995</v>
      </c>
      <c r="E6686" t="s">
        <v>996</v>
      </c>
      <c r="F6686" t="s">
        <v>13907</v>
      </c>
      <c r="G6686" s="11"/>
      <c r="H6686" s="11"/>
    </row>
    <row r="6687" spans="1:8" x14ac:dyDescent="0.2">
      <c r="A6687" t="str">
        <f t="shared" si="105"/>
        <v>RBL14AMU</v>
      </c>
      <c r="B6687" t="s">
        <v>236</v>
      </c>
      <c r="C6687" t="s">
        <v>13887</v>
      </c>
      <c r="D6687" t="s">
        <v>995</v>
      </c>
      <c r="E6687" t="s">
        <v>996</v>
      </c>
      <c r="F6687" t="s">
        <v>8388</v>
      </c>
      <c r="G6687" s="11"/>
      <c r="H6687" s="11"/>
    </row>
    <row r="6688" spans="1:8" x14ac:dyDescent="0.2">
      <c r="A6688" t="str">
        <f t="shared" si="105"/>
        <v>RBL14CCU</v>
      </c>
      <c r="B6688" t="s">
        <v>236</v>
      </c>
      <c r="C6688" t="s">
        <v>13887</v>
      </c>
      <c r="D6688" t="s">
        <v>995</v>
      </c>
      <c r="E6688" t="s">
        <v>996</v>
      </c>
      <c r="F6688" t="s">
        <v>8471</v>
      </c>
      <c r="G6688" s="11"/>
      <c r="H6688" s="11"/>
    </row>
    <row r="6689" spans="1:8" x14ac:dyDescent="0.2">
      <c r="A6689" t="str">
        <f t="shared" si="105"/>
        <v>RBL14Childrens</v>
      </c>
      <c r="B6689" t="s">
        <v>236</v>
      </c>
      <c r="C6689" t="s">
        <v>13887</v>
      </c>
      <c r="D6689" t="s">
        <v>995</v>
      </c>
      <c r="E6689" t="s">
        <v>996</v>
      </c>
      <c r="F6689" t="s">
        <v>9519</v>
      </c>
      <c r="G6689" s="11"/>
      <c r="H6689" s="11"/>
    </row>
    <row r="6690" spans="1:8" x14ac:dyDescent="0.2">
      <c r="A6690" t="str">
        <f t="shared" si="105"/>
        <v>RBL14Colorectal Unit</v>
      </c>
      <c r="B6690" t="s">
        <v>236</v>
      </c>
      <c r="C6690" t="s">
        <v>13887</v>
      </c>
      <c r="D6690" t="s">
        <v>995</v>
      </c>
      <c r="E6690" t="s">
        <v>996</v>
      </c>
      <c r="F6690" t="s">
        <v>13908</v>
      </c>
      <c r="G6690" s="11"/>
      <c r="H6690" s="11"/>
    </row>
    <row r="6691" spans="1:8" x14ac:dyDescent="0.2">
      <c r="A6691" t="str">
        <f t="shared" si="105"/>
        <v>RBL14Delivery suite</v>
      </c>
      <c r="B6691" t="s">
        <v>236</v>
      </c>
      <c r="C6691" t="s">
        <v>13887</v>
      </c>
      <c r="D6691" t="s">
        <v>995</v>
      </c>
      <c r="E6691" t="s">
        <v>996</v>
      </c>
      <c r="F6691" t="s">
        <v>13909</v>
      </c>
      <c r="G6691" s="11"/>
      <c r="H6691" s="11"/>
    </row>
    <row r="6692" spans="1:8" x14ac:dyDescent="0.2">
      <c r="A6692" t="str">
        <f t="shared" si="105"/>
        <v>RBL14EDRU</v>
      </c>
      <c r="B6692" t="s">
        <v>236</v>
      </c>
      <c r="C6692" t="s">
        <v>13887</v>
      </c>
      <c r="D6692" t="s">
        <v>995</v>
      </c>
      <c r="E6692" t="s">
        <v>996</v>
      </c>
      <c r="F6692" t="s">
        <v>13910</v>
      </c>
      <c r="G6692" s="11"/>
      <c r="H6692" s="11"/>
    </row>
    <row r="6693" spans="1:8" x14ac:dyDescent="0.2">
      <c r="A6693" t="str">
        <f t="shared" si="105"/>
        <v>RBL14ESAU</v>
      </c>
      <c r="B6693" t="s">
        <v>236</v>
      </c>
      <c r="C6693" t="s">
        <v>13887</v>
      </c>
      <c r="D6693" t="s">
        <v>995</v>
      </c>
      <c r="E6693" t="s">
        <v>996</v>
      </c>
      <c r="F6693" t="s">
        <v>10920</v>
      </c>
      <c r="G6693" s="11"/>
      <c r="H6693" s="11"/>
    </row>
    <row r="6694" spans="1:8" x14ac:dyDescent="0.2">
      <c r="A6694" t="str">
        <f t="shared" si="105"/>
        <v>RBL14HDU</v>
      </c>
      <c r="B6694" t="s">
        <v>236</v>
      </c>
      <c r="C6694" t="s">
        <v>13887</v>
      </c>
      <c r="D6694" t="s">
        <v>995</v>
      </c>
      <c r="E6694" t="s">
        <v>996</v>
      </c>
      <c r="F6694" t="s">
        <v>9180</v>
      </c>
      <c r="G6694" s="11"/>
      <c r="H6694" s="11"/>
    </row>
    <row r="6695" spans="1:8" x14ac:dyDescent="0.2">
      <c r="A6695" t="str">
        <f t="shared" si="105"/>
        <v>RBL14ITU</v>
      </c>
      <c r="B6695" t="s">
        <v>236</v>
      </c>
      <c r="C6695" t="s">
        <v>13887</v>
      </c>
      <c r="D6695" t="s">
        <v>995</v>
      </c>
      <c r="E6695" t="s">
        <v>996</v>
      </c>
      <c r="F6695" t="s">
        <v>8398</v>
      </c>
      <c r="G6695" s="11"/>
      <c r="H6695" s="11"/>
    </row>
    <row r="6696" spans="1:8" x14ac:dyDescent="0.2">
      <c r="A6696" t="str">
        <f t="shared" si="105"/>
        <v>RBL14MSSW</v>
      </c>
      <c r="B6696" t="s">
        <v>236</v>
      </c>
      <c r="C6696" t="s">
        <v>13887</v>
      </c>
      <c r="D6696" t="s">
        <v>995</v>
      </c>
      <c r="E6696" t="s">
        <v>996</v>
      </c>
      <c r="F6696" t="s">
        <v>13911</v>
      </c>
      <c r="G6696" s="11"/>
      <c r="H6696" s="11"/>
    </row>
    <row r="6697" spans="1:8" x14ac:dyDescent="0.2">
      <c r="A6697" t="str">
        <f t="shared" si="105"/>
        <v>RBL14Neonatal</v>
      </c>
      <c r="B6697" t="s">
        <v>236</v>
      </c>
      <c r="C6697" t="s">
        <v>13887</v>
      </c>
      <c r="D6697" t="s">
        <v>995</v>
      </c>
      <c r="E6697" t="s">
        <v>996</v>
      </c>
      <c r="F6697" t="s">
        <v>8832</v>
      </c>
      <c r="G6697" s="11"/>
      <c r="H6697" s="11"/>
    </row>
    <row r="6698" spans="1:8" x14ac:dyDescent="0.2">
      <c r="A6698" t="str">
        <f t="shared" si="105"/>
        <v>RBL14OPAU</v>
      </c>
      <c r="B6698" t="s">
        <v>236</v>
      </c>
      <c r="C6698" t="s">
        <v>13887</v>
      </c>
      <c r="D6698" t="s">
        <v>995</v>
      </c>
      <c r="E6698" t="s">
        <v>996</v>
      </c>
      <c r="F6698" t="s">
        <v>13912</v>
      </c>
      <c r="G6698" s="11"/>
      <c r="H6698" s="11"/>
    </row>
    <row r="6699" spans="1:8" x14ac:dyDescent="0.2">
      <c r="A6699" t="str">
        <f t="shared" si="105"/>
        <v>RBL14SEU</v>
      </c>
      <c r="B6699" t="s">
        <v>236</v>
      </c>
      <c r="C6699" t="s">
        <v>13887</v>
      </c>
      <c r="D6699" t="s">
        <v>995</v>
      </c>
      <c r="E6699" t="s">
        <v>996</v>
      </c>
      <c r="F6699" t="s">
        <v>13913</v>
      </c>
      <c r="G6699" s="11"/>
      <c r="H6699" s="11"/>
    </row>
    <row r="6700" spans="1:8" x14ac:dyDescent="0.2">
      <c r="A6700" t="str">
        <f t="shared" si="105"/>
        <v>RBL14WAFFU</v>
      </c>
      <c r="B6700" t="s">
        <v>236</v>
      </c>
      <c r="C6700" t="s">
        <v>13887</v>
      </c>
      <c r="D6700" t="s">
        <v>995</v>
      </c>
      <c r="E6700" t="s">
        <v>996</v>
      </c>
      <c r="F6700" t="s">
        <v>13914</v>
      </c>
      <c r="G6700" s="11"/>
      <c r="H6700" s="11"/>
    </row>
    <row r="6701" spans="1:8" x14ac:dyDescent="0.2">
      <c r="A6701" t="str">
        <f t="shared" si="105"/>
        <v>RBL20CRC</v>
      </c>
      <c r="B6701" t="s">
        <v>236</v>
      </c>
      <c r="C6701" t="s">
        <v>13887</v>
      </c>
      <c r="D6701" t="s">
        <v>997</v>
      </c>
      <c r="E6701" t="s">
        <v>998</v>
      </c>
      <c r="F6701" t="s">
        <v>13915</v>
      </c>
      <c r="G6701" s="11"/>
      <c r="H6701" s="11"/>
    </row>
    <row r="6702" spans="1:8" x14ac:dyDescent="0.2">
      <c r="A6702" t="str">
        <f t="shared" si="105"/>
        <v>RBL20Dermataology</v>
      </c>
      <c r="B6702" t="s">
        <v>236</v>
      </c>
      <c r="C6702" t="s">
        <v>13887</v>
      </c>
      <c r="D6702" t="s">
        <v>997</v>
      </c>
      <c r="E6702" t="s">
        <v>998</v>
      </c>
      <c r="F6702" t="s">
        <v>13916</v>
      </c>
      <c r="G6702" s="11"/>
      <c r="H6702" s="11"/>
    </row>
    <row r="6703" spans="1:8" x14ac:dyDescent="0.2">
      <c r="A6703" t="str">
        <f t="shared" si="105"/>
        <v>RBL20M1 rehab M1 MO</v>
      </c>
      <c r="B6703" t="s">
        <v>236</v>
      </c>
      <c r="C6703" t="s">
        <v>13887</v>
      </c>
      <c r="D6703" t="s">
        <v>997</v>
      </c>
      <c r="E6703" t="s">
        <v>998</v>
      </c>
      <c r="F6703" t="s">
        <v>13917</v>
      </c>
      <c r="G6703" s="11"/>
      <c r="H6703" s="11"/>
    </row>
    <row r="6704" spans="1:8" x14ac:dyDescent="0.2">
      <c r="A6704" t="str">
        <f t="shared" si="105"/>
        <v>RBL20M2 Ortho</v>
      </c>
      <c r="B6704" t="s">
        <v>236</v>
      </c>
      <c r="C6704" t="s">
        <v>13887</v>
      </c>
      <c r="D6704" t="s">
        <v>997</v>
      </c>
      <c r="E6704" t="s">
        <v>998</v>
      </c>
      <c r="F6704" t="s">
        <v>13918</v>
      </c>
      <c r="G6704" s="11"/>
      <c r="H6704" s="11"/>
    </row>
    <row r="6705" spans="1:8" x14ac:dyDescent="0.2">
      <c r="A6705" t="str">
        <f t="shared" si="105"/>
        <v>RBL20M2 Surg</v>
      </c>
      <c r="B6705" t="s">
        <v>236</v>
      </c>
      <c r="C6705" t="s">
        <v>13887</v>
      </c>
      <c r="D6705" t="s">
        <v>997</v>
      </c>
      <c r="E6705" t="s">
        <v>998</v>
      </c>
      <c r="F6705" t="s">
        <v>13919</v>
      </c>
      <c r="G6705" s="11"/>
      <c r="H6705" s="11"/>
    </row>
    <row r="6706" spans="1:8" x14ac:dyDescent="0.2">
      <c r="A6706" t="str">
        <f t="shared" si="105"/>
        <v>RWP01CCU-Alex</v>
      </c>
      <c r="B6706" t="s">
        <v>237</v>
      </c>
      <c r="C6706" t="s">
        <v>13920</v>
      </c>
      <c r="D6706" t="s">
        <v>5315</v>
      </c>
      <c r="E6706" t="s">
        <v>285</v>
      </c>
      <c r="F6706" t="s">
        <v>13921</v>
      </c>
      <c r="G6706" s="11"/>
      <c r="H6706" s="11"/>
    </row>
    <row r="6707" spans="1:8" x14ac:dyDescent="0.2">
      <c r="A6707" t="str">
        <f t="shared" ref="A6707:A6770" si="106">CONCATENATE(D6707,F6707)</f>
        <v>RWP01ICCU - Alex</v>
      </c>
      <c r="B6707" t="s">
        <v>237</v>
      </c>
      <c r="C6707" t="s">
        <v>13920</v>
      </c>
      <c r="D6707" t="s">
        <v>5315</v>
      </c>
      <c r="E6707" t="s">
        <v>285</v>
      </c>
      <c r="F6707" t="s">
        <v>13922</v>
      </c>
      <c r="G6707" s="11"/>
      <c r="H6707" s="11"/>
    </row>
    <row r="6708" spans="1:8" x14ac:dyDescent="0.2">
      <c r="A6708" t="str">
        <f t="shared" si="106"/>
        <v>RWP01M A U - Alex</v>
      </c>
      <c r="B6708" t="s">
        <v>237</v>
      </c>
      <c r="C6708" t="s">
        <v>13920</v>
      </c>
      <c r="D6708" t="s">
        <v>5315</v>
      </c>
      <c r="E6708" t="s">
        <v>285</v>
      </c>
      <c r="F6708" t="s">
        <v>13923</v>
      </c>
      <c r="G6708" s="11"/>
      <c r="H6708" s="11"/>
    </row>
    <row r="6709" spans="1:8" x14ac:dyDescent="0.2">
      <c r="A6709" t="str">
        <f t="shared" si="106"/>
        <v>RWP01Ward 1 - Medicine</v>
      </c>
      <c r="B6709" t="s">
        <v>237</v>
      </c>
      <c r="C6709" t="s">
        <v>13920</v>
      </c>
      <c r="D6709" t="s">
        <v>5315</v>
      </c>
      <c r="E6709" t="s">
        <v>285</v>
      </c>
      <c r="F6709" t="s">
        <v>13924</v>
      </c>
      <c r="G6709" s="11"/>
      <c r="H6709" s="11"/>
    </row>
    <row r="6710" spans="1:8" x14ac:dyDescent="0.2">
      <c r="A6710" t="str">
        <f t="shared" si="106"/>
        <v>RWP01Ward 10 - Urology</v>
      </c>
      <c r="B6710" t="s">
        <v>237</v>
      </c>
      <c r="C6710" t="s">
        <v>13920</v>
      </c>
      <c r="D6710" t="s">
        <v>5315</v>
      </c>
      <c r="E6710" t="s">
        <v>285</v>
      </c>
      <c r="F6710" t="s">
        <v>13925</v>
      </c>
      <c r="G6710" s="11"/>
      <c r="H6710" s="11"/>
    </row>
    <row r="6711" spans="1:8" x14ac:dyDescent="0.2">
      <c r="A6711" t="str">
        <f t="shared" si="106"/>
        <v>RWP01Ward 11 - Medicine</v>
      </c>
      <c r="B6711" t="s">
        <v>237</v>
      </c>
      <c r="C6711" t="s">
        <v>13920</v>
      </c>
      <c r="D6711" t="s">
        <v>5315</v>
      </c>
      <c r="E6711" t="s">
        <v>285</v>
      </c>
      <c r="F6711" t="s">
        <v>13926</v>
      </c>
      <c r="G6711" s="11"/>
      <c r="H6711" s="11"/>
    </row>
    <row r="6712" spans="1:8" x14ac:dyDescent="0.2">
      <c r="A6712" t="str">
        <f t="shared" si="106"/>
        <v>RWP01Ward 12 Medicine</v>
      </c>
      <c r="B6712" t="s">
        <v>237</v>
      </c>
      <c r="C6712" t="s">
        <v>13920</v>
      </c>
      <c r="D6712" t="s">
        <v>5315</v>
      </c>
      <c r="E6712" t="s">
        <v>285</v>
      </c>
      <c r="F6712" t="s">
        <v>13927</v>
      </c>
      <c r="G6712" s="11"/>
      <c r="H6712" s="11"/>
    </row>
    <row r="6713" spans="1:8" x14ac:dyDescent="0.2">
      <c r="A6713" t="str">
        <f t="shared" si="106"/>
        <v>RWP01Ward 14 - Surgery</v>
      </c>
      <c r="B6713" t="s">
        <v>237</v>
      </c>
      <c r="C6713" t="s">
        <v>13920</v>
      </c>
      <c r="D6713" t="s">
        <v>5315</v>
      </c>
      <c r="E6713" t="s">
        <v>285</v>
      </c>
      <c r="F6713" t="s">
        <v>13928</v>
      </c>
      <c r="G6713" s="11"/>
      <c r="H6713" s="11"/>
    </row>
    <row r="6714" spans="1:8" x14ac:dyDescent="0.2">
      <c r="A6714" t="str">
        <f t="shared" si="106"/>
        <v>RWP01Ward 16 - Elective Orthopaedic Ward</v>
      </c>
      <c r="B6714" t="s">
        <v>237</v>
      </c>
      <c r="C6714" t="s">
        <v>13920</v>
      </c>
      <c r="D6714" t="s">
        <v>5315</v>
      </c>
      <c r="E6714" t="s">
        <v>285</v>
      </c>
      <c r="F6714" t="s">
        <v>13929</v>
      </c>
      <c r="G6714" s="11"/>
      <c r="H6714" s="11"/>
    </row>
    <row r="6715" spans="1:8" x14ac:dyDescent="0.2">
      <c r="A6715" t="str">
        <f t="shared" si="106"/>
        <v>RWP01Ward 17 - Trauma Ward</v>
      </c>
      <c r="B6715" t="s">
        <v>237</v>
      </c>
      <c r="C6715" t="s">
        <v>13920</v>
      </c>
      <c r="D6715" t="s">
        <v>5315</v>
      </c>
      <c r="E6715" t="s">
        <v>285</v>
      </c>
      <c r="F6715" t="s">
        <v>13930</v>
      </c>
      <c r="G6715" s="11"/>
      <c r="H6715" s="11"/>
    </row>
    <row r="6716" spans="1:8" x14ac:dyDescent="0.2">
      <c r="A6716" t="str">
        <f t="shared" si="106"/>
        <v>RWP01Ward 18</v>
      </c>
      <c r="B6716" t="s">
        <v>237</v>
      </c>
      <c r="C6716" t="s">
        <v>13920</v>
      </c>
      <c r="D6716" t="s">
        <v>5315</v>
      </c>
      <c r="E6716" t="s">
        <v>285</v>
      </c>
      <c r="F6716" t="s">
        <v>8367</v>
      </c>
      <c r="G6716" s="11"/>
      <c r="H6716" s="11"/>
    </row>
    <row r="6717" spans="1:8" x14ac:dyDescent="0.2">
      <c r="A6717" t="str">
        <f t="shared" si="106"/>
        <v>RWP01Ward 2 - Medicine</v>
      </c>
      <c r="B6717" t="s">
        <v>237</v>
      </c>
      <c r="C6717" t="s">
        <v>13920</v>
      </c>
      <c r="D6717" t="s">
        <v>5315</v>
      </c>
      <c r="E6717" t="s">
        <v>285</v>
      </c>
      <c r="F6717" t="s">
        <v>13931</v>
      </c>
      <c r="G6717" s="11"/>
      <c r="H6717" s="11"/>
    </row>
    <row r="6718" spans="1:8" x14ac:dyDescent="0.2">
      <c r="A6718" t="str">
        <f t="shared" si="106"/>
        <v>RWP01Ward 4</v>
      </c>
      <c r="B6718" t="s">
        <v>237</v>
      </c>
      <c r="C6718" t="s">
        <v>13920</v>
      </c>
      <c r="D6718" t="s">
        <v>5315</v>
      </c>
      <c r="E6718" t="s">
        <v>285</v>
      </c>
      <c r="F6718" t="s">
        <v>8754</v>
      </c>
      <c r="G6718" s="11" t="s">
        <v>14214</v>
      </c>
      <c r="H6718" s="11"/>
    </row>
    <row r="6719" spans="1:8" x14ac:dyDescent="0.2">
      <c r="A6719" t="str">
        <f t="shared" si="106"/>
        <v>RWP01Ward 5 Alex</v>
      </c>
      <c r="B6719" t="s">
        <v>237</v>
      </c>
      <c r="C6719" t="s">
        <v>13920</v>
      </c>
      <c r="D6719" t="s">
        <v>5315</v>
      </c>
      <c r="E6719" t="s">
        <v>285</v>
      </c>
      <c r="F6719" t="s">
        <v>13932</v>
      </c>
      <c r="G6719" s="11" t="s">
        <v>14214</v>
      </c>
      <c r="H6719" s="11"/>
    </row>
    <row r="6720" spans="1:8" x14ac:dyDescent="0.2">
      <c r="A6720" t="str">
        <f t="shared" si="106"/>
        <v>RWP01Ward 6 - Medicine</v>
      </c>
      <c r="B6720" t="s">
        <v>237</v>
      </c>
      <c r="C6720" t="s">
        <v>13920</v>
      </c>
      <c r="D6720" t="s">
        <v>5315</v>
      </c>
      <c r="E6720" t="s">
        <v>285</v>
      </c>
      <c r="F6720" t="s">
        <v>13933</v>
      </c>
      <c r="G6720" s="11" t="s">
        <v>14214</v>
      </c>
      <c r="H6720" s="11"/>
    </row>
    <row r="6721" spans="1:8" x14ac:dyDescent="0.2">
      <c r="A6721" t="str">
        <f t="shared" si="106"/>
        <v>RWP31Ward 1 - KTC</v>
      </c>
      <c r="B6721" t="s">
        <v>237</v>
      </c>
      <c r="C6721" t="s">
        <v>13920</v>
      </c>
      <c r="D6721" t="s">
        <v>5316</v>
      </c>
      <c r="E6721" t="s">
        <v>5317</v>
      </c>
      <c r="F6721" t="s">
        <v>13934</v>
      </c>
      <c r="G6721" s="11"/>
      <c r="H6721" s="11"/>
    </row>
    <row r="6722" spans="1:8" x14ac:dyDescent="0.2">
      <c r="A6722" t="str">
        <f t="shared" si="106"/>
        <v>RWP50Acute Stroke Unit</v>
      </c>
      <c r="B6722" t="s">
        <v>237</v>
      </c>
      <c r="C6722" t="s">
        <v>13920</v>
      </c>
      <c r="D6722" t="s">
        <v>5320</v>
      </c>
      <c r="E6722" t="s">
        <v>470</v>
      </c>
      <c r="F6722" t="s">
        <v>11445</v>
      </c>
      <c r="G6722" s="11"/>
      <c r="H6722" s="11"/>
    </row>
    <row r="6723" spans="1:8" x14ac:dyDescent="0.2">
      <c r="A6723" t="str">
        <f t="shared" si="106"/>
        <v>RWP50Avon 2- Gastro</v>
      </c>
      <c r="B6723" t="s">
        <v>237</v>
      </c>
      <c r="C6723" t="s">
        <v>13920</v>
      </c>
      <c r="D6723" t="s">
        <v>5320</v>
      </c>
      <c r="E6723" t="s">
        <v>470</v>
      </c>
      <c r="F6723" t="s">
        <v>13935</v>
      </c>
      <c r="G6723" s="11"/>
      <c r="H6723" s="11"/>
    </row>
    <row r="6724" spans="1:8" x14ac:dyDescent="0.2">
      <c r="A6724" t="str">
        <f t="shared" si="106"/>
        <v>RWP50Avon 3 Infectious Diseases</v>
      </c>
      <c r="B6724" t="s">
        <v>237</v>
      </c>
      <c r="C6724" t="s">
        <v>13920</v>
      </c>
      <c r="D6724" t="s">
        <v>5320</v>
      </c>
      <c r="E6724" t="s">
        <v>470</v>
      </c>
      <c r="F6724" t="s">
        <v>13936</v>
      </c>
      <c r="G6724" s="11"/>
      <c r="H6724" s="11"/>
    </row>
    <row r="6725" spans="1:8" x14ac:dyDescent="0.2">
      <c r="A6725" t="str">
        <f t="shared" si="106"/>
        <v>RWP50Avon 4</v>
      </c>
      <c r="B6725" t="s">
        <v>237</v>
      </c>
      <c r="C6725" t="s">
        <v>13920</v>
      </c>
      <c r="D6725" t="s">
        <v>5320</v>
      </c>
      <c r="E6725" t="s">
        <v>470</v>
      </c>
      <c r="F6725" t="s">
        <v>13937</v>
      </c>
      <c r="G6725" s="11"/>
      <c r="H6725" s="11"/>
    </row>
    <row r="6726" spans="1:8" x14ac:dyDescent="0.2">
      <c r="A6726" t="str">
        <f t="shared" si="106"/>
        <v>RWP50Avon 5</v>
      </c>
      <c r="B6726" t="s">
        <v>237</v>
      </c>
      <c r="C6726" t="s">
        <v>13920</v>
      </c>
      <c r="D6726" t="s">
        <v>5320</v>
      </c>
      <c r="E6726" t="s">
        <v>470</v>
      </c>
      <c r="F6726" t="s">
        <v>13938</v>
      </c>
      <c r="G6726" s="11"/>
      <c r="H6726" s="11"/>
    </row>
    <row r="6727" spans="1:8" x14ac:dyDescent="0.2">
      <c r="A6727" t="str">
        <f t="shared" si="106"/>
        <v>RWP50Beech A</v>
      </c>
      <c r="B6727" t="s">
        <v>237</v>
      </c>
      <c r="C6727" t="s">
        <v>13920</v>
      </c>
      <c r="D6727" t="s">
        <v>5320</v>
      </c>
      <c r="E6727" t="s">
        <v>470</v>
      </c>
      <c r="F6727" t="s">
        <v>13939</v>
      </c>
      <c r="G6727" s="11"/>
      <c r="H6727" s="11"/>
    </row>
    <row r="6728" spans="1:8" x14ac:dyDescent="0.2">
      <c r="A6728" t="str">
        <f t="shared" si="106"/>
        <v>RWP50Beech B - Female</v>
      </c>
      <c r="B6728" t="s">
        <v>237</v>
      </c>
      <c r="C6728" t="s">
        <v>13920</v>
      </c>
      <c r="D6728" t="s">
        <v>5320</v>
      </c>
      <c r="E6728" t="s">
        <v>470</v>
      </c>
      <c r="F6728" t="s">
        <v>13940</v>
      </c>
      <c r="G6728" s="11"/>
      <c r="H6728" s="11"/>
    </row>
    <row r="6729" spans="1:8" x14ac:dyDescent="0.2">
      <c r="A6729" t="str">
        <f t="shared" si="106"/>
        <v>RWP50Beech C</v>
      </c>
      <c r="B6729" t="s">
        <v>237</v>
      </c>
      <c r="C6729" t="s">
        <v>13920</v>
      </c>
      <c r="D6729" t="s">
        <v>5320</v>
      </c>
      <c r="E6729" t="s">
        <v>470</v>
      </c>
      <c r="F6729" t="s">
        <v>13941</v>
      </c>
      <c r="G6729" s="11"/>
      <c r="H6729" s="11"/>
    </row>
    <row r="6730" spans="1:8" x14ac:dyDescent="0.2">
      <c r="A6730" t="str">
        <f t="shared" si="106"/>
        <v>RWP50Beech High Care</v>
      </c>
      <c r="B6730" t="s">
        <v>237</v>
      </c>
      <c r="C6730" t="s">
        <v>13920</v>
      </c>
      <c r="D6730" t="s">
        <v>5320</v>
      </c>
      <c r="E6730" t="s">
        <v>470</v>
      </c>
      <c r="F6730" t="s">
        <v>13942</v>
      </c>
      <c r="G6730" s="11"/>
      <c r="H6730" s="11"/>
    </row>
    <row r="6731" spans="1:8" x14ac:dyDescent="0.2">
      <c r="A6731" t="str">
        <f t="shared" si="106"/>
        <v>RWP50Evergreen 1</v>
      </c>
      <c r="B6731" t="s">
        <v>237</v>
      </c>
      <c r="C6731" t="s">
        <v>13920</v>
      </c>
      <c r="D6731" t="s">
        <v>5320</v>
      </c>
      <c r="E6731" t="s">
        <v>470</v>
      </c>
      <c r="F6731" t="s">
        <v>13943</v>
      </c>
      <c r="G6731" s="11"/>
      <c r="H6731" s="11"/>
    </row>
    <row r="6732" spans="1:8" x14ac:dyDescent="0.2">
      <c r="A6732" t="str">
        <f t="shared" si="106"/>
        <v>RWP50Head and Neck Ward</v>
      </c>
      <c r="B6732" t="s">
        <v>237</v>
      </c>
      <c r="C6732" t="s">
        <v>13920</v>
      </c>
      <c r="D6732" t="s">
        <v>5320</v>
      </c>
      <c r="E6732" t="s">
        <v>470</v>
      </c>
      <c r="F6732" t="s">
        <v>13944</v>
      </c>
      <c r="G6732" s="11"/>
      <c r="H6732" s="11"/>
    </row>
    <row r="6733" spans="1:8" x14ac:dyDescent="0.2">
      <c r="A6733" t="str">
        <f t="shared" si="106"/>
        <v>RWP50ICCU - Worcs</v>
      </c>
      <c r="B6733" t="s">
        <v>237</v>
      </c>
      <c r="C6733" t="s">
        <v>13920</v>
      </c>
      <c r="D6733" t="s">
        <v>5320</v>
      </c>
      <c r="E6733" t="s">
        <v>470</v>
      </c>
      <c r="F6733" t="s">
        <v>13945</v>
      </c>
      <c r="G6733" s="11"/>
      <c r="H6733" s="11"/>
    </row>
    <row r="6734" spans="1:8" x14ac:dyDescent="0.2">
      <c r="A6734" t="str">
        <f t="shared" si="106"/>
        <v>RWP50Laurel 1 Cardiology-CCU</v>
      </c>
      <c r="B6734" t="s">
        <v>237</v>
      </c>
      <c r="C6734" t="s">
        <v>13920</v>
      </c>
      <c r="D6734" t="s">
        <v>5320</v>
      </c>
      <c r="E6734" t="s">
        <v>470</v>
      </c>
      <c r="F6734" t="s">
        <v>13946</v>
      </c>
      <c r="G6734" s="11"/>
      <c r="H6734" s="11"/>
    </row>
    <row r="6735" spans="1:8" x14ac:dyDescent="0.2">
      <c r="A6735" t="str">
        <f t="shared" si="106"/>
        <v>RWP50Laurel 3 Haem Ward</v>
      </c>
      <c r="B6735" t="s">
        <v>237</v>
      </c>
      <c r="C6735" t="s">
        <v>13920</v>
      </c>
      <c r="D6735" t="s">
        <v>5320</v>
      </c>
      <c r="E6735" t="s">
        <v>470</v>
      </c>
      <c r="F6735" t="s">
        <v>13947</v>
      </c>
      <c r="G6735" s="11"/>
      <c r="H6735" s="11"/>
    </row>
    <row r="6736" spans="1:8" x14ac:dyDescent="0.2">
      <c r="A6736" t="str">
        <f t="shared" si="106"/>
        <v>RWP50Laurel Unit 2</v>
      </c>
      <c r="B6736" t="s">
        <v>237</v>
      </c>
      <c r="C6736" t="s">
        <v>13920</v>
      </c>
      <c r="D6736" t="s">
        <v>5320</v>
      </c>
      <c r="E6736" t="s">
        <v>470</v>
      </c>
      <c r="F6736" t="s">
        <v>13948</v>
      </c>
      <c r="G6736" s="11"/>
      <c r="H6736" s="11"/>
    </row>
    <row r="6737" spans="1:8" x14ac:dyDescent="0.2">
      <c r="A6737" t="str">
        <f t="shared" si="106"/>
        <v>RWP50Maternity Team 1 Midwives</v>
      </c>
      <c r="B6737" t="s">
        <v>237</v>
      </c>
      <c r="C6737" t="s">
        <v>13920</v>
      </c>
      <c r="D6737" t="s">
        <v>5320</v>
      </c>
      <c r="E6737" t="s">
        <v>470</v>
      </c>
      <c r="F6737" t="s">
        <v>13949</v>
      </c>
      <c r="G6737" s="11"/>
      <c r="H6737" s="11"/>
    </row>
    <row r="6738" spans="1:8" x14ac:dyDescent="0.2">
      <c r="A6738" t="str">
        <f t="shared" si="106"/>
        <v>RWP50MAU Assessment</v>
      </c>
      <c r="B6738" t="s">
        <v>237</v>
      </c>
      <c r="C6738" t="s">
        <v>13920</v>
      </c>
      <c r="D6738" t="s">
        <v>5320</v>
      </c>
      <c r="E6738" t="s">
        <v>470</v>
      </c>
      <c r="F6738" t="s">
        <v>13950</v>
      </c>
      <c r="G6738" s="11"/>
      <c r="H6738" s="11"/>
    </row>
    <row r="6739" spans="1:8" x14ac:dyDescent="0.2">
      <c r="A6739" t="str">
        <f t="shared" si="106"/>
        <v>RWP50MAU High Care and Short Stay</v>
      </c>
      <c r="B6739" t="s">
        <v>237</v>
      </c>
      <c r="C6739" t="s">
        <v>13920</v>
      </c>
      <c r="D6739" t="s">
        <v>5320</v>
      </c>
      <c r="E6739" t="s">
        <v>470</v>
      </c>
      <c r="F6739" t="s">
        <v>13951</v>
      </c>
      <c r="G6739" s="11"/>
      <c r="H6739" s="11"/>
    </row>
    <row r="6740" spans="1:8" x14ac:dyDescent="0.2">
      <c r="A6740" t="str">
        <f t="shared" si="106"/>
        <v>RWP50NICU- Paeds</v>
      </c>
      <c r="B6740" t="s">
        <v>237</v>
      </c>
      <c r="C6740" t="s">
        <v>13920</v>
      </c>
      <c r="D6740" t="s">
        <v>5320</v>
      </c>
      <c r="E6740" t="s">
        <v>470</v>
      </c>
      <c r="F6740" t="s">
        <v>13952</v>
      </c>
      <c r="G6740" s="11"/>
      <c r="H6740" s="11"/>
    </row>
    <row r="6741" spans="1:8" x14ac:dyDescent="0.2">
      <c r="A6741" t="str">
        <f t="shared" si="106"/>
        <v>RWP50Riverbank Unit- Paeds</v>
      </c>
      <c r="B6741" t="s">
        <v>237</v>
      </c>
      <c r="C6741" t="s">
        <v>13920</v>
      </c>
      <c r="D6741" t="s">
        <v>5320</v>
      </c>
      <c r="E6741" t="s">
        <v>470</v>
      </c>
      <c r="F6741" t="s">
        <v>13953</v>
      </c>
      <c r="G6741" s="11"/>
      <c r="H6741" s="11"/>
    </row>
    <row r="6742" spans="1:8" x14ac:dyDescent="0.2">
      <c r="A6742" t="str">
        <f t="shared" si="106"/>
        <v>RWP50Silver Oncology</v>
      </c>
      <c r="B6742" t="s">
        <v>237</v>
      </c>
      <c r="C6742" t="s">
        <v>13920</v>
      </c>
      <c r="D6742" t="s">
        <v>5320</v>
      </c>
      <c r="E6742" t="s">
        <v>470</v>
      </c>
      <c r="F6742" t="s">
        <v>13954</v>
      </c>
      <c r="G6742" s="11"/>
      <c r="H6742" s="11"/>
    </row>
    <row r="6743" spans="1:8" x14ac:dyDescent="0.2">
      <c r="A6743" t="str">
        <f t="shared" si="106"/>
        <v>RWP50Surgical Clinical Decisions Unit (SCDU)</v>
      </c>
      <c r="B6743" t="s">
        <v>237</v>
      </c>
      <c r="C6743" t="s">
        <v>13920</v>
      </c>
      <c r="D6743" t="s">
        <v>5320</v>
      </c>
      <c r="E6743" t="s">
        <v>470</v>
      </c>
      <c r="F6743" t="s">
        <v>13955</v>
      </c>
      <c r="G6743" s="11"/>
      <c r="H6743" s="11"/>
    </row>
    <row r="6744" spans="1:8" x14ac:dyDescent="0.2">
      <c r="A6744" t="str">
        <f t="shared" si="106"/>
        <v>RWP50Trauma &amp; Orthopaedic A Ward - WRH</v>
      </c>
      <c r="B6744" t="s">
        <v>237</v>
      </c>
      <c r="C6744" t="s">
        <v>13920</v>
      </c>
      <c r="D6744" t="s">
        <v>5320</v>
      </c>
      <c r="E6744" t="s">
        <v>470</v>
      </c>
      <c r="F6744" t="s">
        <v>13956</v>
      </c>
      <c r="G6744" s="11"/>
      <c r="H6744" s="11"/>
    </row>
    <row r="6745" spans="1:8" x14ac:dyDescent="0.2">
      <c r="A6745" t="str">
        <f t="shared" si="106"/>
        <v>RWP50Vascular Unit &amp; VHCU</v>
      </c>
      <c r="B6745" t="s">
        <v>237</v>
      </c>
      <c r="C6745" t="s">
        <v>13920</v>
      </c>
      <c r="D6745" t="s">
        <v>5320</v>
      </c>
      <c r="E6745" t="s">
        <v>470</v>
      </c>
      <c r="F6745" t="s">
        <v>13957</v>
      </c>
      <c r="G6745" s="11"/>
      <c r="H6745" s="11"/>
    </row>
    <row r="6746" spans="1:8" x14ac:dyDescent="0.2">
      <c r="A6746" t="str">
        <f t="shared" si="106"/>
        <v>R1ACDCHURCHVIEW HOUSE</v>
      </c>
      <c r="B6746" t="s">
        <v>238</v>
      </c>
      <c r="C6746" t="s">
        <v>13958</v>
      </c>
      <c r="D6746" t="s">
        <v>294</v>
      </c>
      <c r="E6746" t="s">
        <v>295</v>
      </c>
      <c r="F6746" t="s">
        <v>295</v>
      </c>
      <c r="G6746" s="11"/>
      <c r="H6746" s="11"/>
    </row>
    <row r="6747" spans="1:8" x14ac:dyDescent="0.2">
      <c r="A6747" t="str">
        <f t="shared" si="106"/>
        <v>R1AREABBOTT WARD</v>
      </c>
      <c r="B6747" t="s">
        <v>238</v>
      </c>
      <c r="C6747" t="s">
        <v>13958</v>
      </c>
      <c r="D6747" t="s">
        <v>296</v>
      </c>
      <c r="E6747" t="s">
        <v>297</v>
      </c>
      <c r="F6747" t="s">
        <v>13959</v>
      </c>
      <c r="G6747" s="11"/>
      <c r="H6747" s="11"/>
    </row>
    <row r="6748" spans="1:8" x14ac:dyDescent="0.2">
      <c r="A6748" t="str">
        <f t="shared" si="106"/>
        <v>R1AREIZOD WARD</v>
      </c>
      <c r="B6748" t="s">
        <v>238</v>
      </c>
      <c r="C6748" t="s">
        <v>13958</v>
      </c>
      <c r="D6748" t="s">
        <v>296</v>
      </c>
      <c r="E6748" t="s">
        <v>297</v>
      </c>
      <c r="F6748" t="s">
        <v>13960</v>
      </c>
      <c r="G6748" s="11"/>
      <c r="H6748" s="11"/>
    </row>
    <row r="6749" spans="1:8" x14ac:dyDescent="0.2">
      <c r="A6749" t="str">
        <f t="shared" si="106"/>
        <v>R1AREWA ORTHOPAEDIC REHABILITATION UNIT</v>
      </c>
      <c r="B6749" t="s">
        <v>238</v>
      </c>
      <c r="C6749" t="s">
        <v>13958</v>
      </c>
      <c r="D6749" t="s">
        <v>296</v>
      </c>
      <c r="E6749" t="s">
        <v>297</v>
      </c>
      <c r="F6749" t="s">
        <v>13961</v>
      </c>
      <c r="G6749" s="11"/>
      <c r="H6749" s="11"/>
    </row>
    <row r="6750" spans="1:8" x14ac:dyDescent="0.2">
      <c r="A6750" t="str">
        <f t="shared" si="106"/>
        <v>R1AREWILLOWS STROKE WARD</v>
      </c>
      <c r="B6750" t="s">
        <v>238</v>
      </c>
      <c r="C6750" t="s">
        <v>13958</v>
      </c>
      <c r="D6750" t="s">
        <v>296</v>
      </c>
      <c r="E6750" t="s">
        <v>297</v>
      </c>
      <c r="F6750" t="s">
        <v>13962</v>
      </c>
      <c r="G6750" s="11"/>
      <c r="H6750" s="11"/>
    </row>
    <row r="6751" spans="1:8" x14ac:dyDescent="0.2">
      <c r="A6751" t="str">
        <f t="shared" si="106"/>
        <v>R1ARGMALVERN COMMUNITY HOSPITAL</v>
      </c>
      <c r="B6751" t="s">
        <v>238</v>
      </c>
      <c r="C6751" t="s">
        <v>13958</v>
      </c>
      <c r="D6751" t="s">
        <v>298</v>
      </c>
      <c r="E6751" t="s">
        <v>299</v>
      </c>
      <c r="F6751" t="s">
        <v>365</v>
      </c>
      <c r="G6751" s="11"/>
      <c r="H6751" s="11"/>
    </row>
    <row r="6752" spans="1:8" x14ac:dyDescent="0.2">
      <c r="A6752" t="str">
        <f t="shared" si="106"/>
        <v>R1ARJPERSHORE COMMUNITY HOSPITAL</v>
      </c>
      <c r="B6752" t="s">
        <v>238</v>
      </c>
      <c r="C6752" t="s">
        <v>13958</v>
      </c>
      <c r="D6752" t="s">
        <v>300</v>
      </c>
      <c r="E6752" t="s">
        <v>301</v>
      </c>
      <c r="F6752" t="s">
        <v>13963</v>
      </c>
      <c r="G6752" s="11"/>
      <c r="H6752" s="11"/>
    </row>
    <row r="6753" spans="1:8" x14ac:dyDescent="0.2">
      <c r="A6753" t="str">
        <f t="shared" si="106"/>
        <v>R1ARLTENBURY COMMUNITY HOSPITAL</v>
      </c>
      <c r="B6753" t="s">
        <v>238</v>
      </c>
      <c r="C6753" t="s">
        <v>13958</v>
      </c>
      <c r="D6753" t="s">
        <v>302</v>
      </c>
      <c r="E6753" t="s">
        <v>303</v>
      </c>
      <c r="F6753" t="s">
        <v>417</v>
      </c>
      <c r="G6753" s="11"/>
      <c r="H6753" s="11"/>
    </row>
    <row r="6754" spans="1:8" x14ac:dyDescent="0.2">
      <c r="A6754" t="str">
        <f t="shared" si="106"/>
        <v>R1ARKCOTTAGE WARD</v>
      </c>
      <c r="B6754" t="s">
        <v>238</v>
      </c>
      <c r="C6754" t="s">
        <v>13958</v>
      </c>
      <c r="D6754" t="s">
        <v>308</v>
      </c>
      <c r="E6754" t="s">
        <v>309</v>
      </c>
      <c r="F6754" t="s">
        <v>8055</v>
      </c>
      <c r="G6754" s="11"/>
      <c r="H6754" s="11"/>
    </row>
    <row r="6755" spans="1:8" x14ac:dyDescent="0.2">
      <c r="A6755" t="str">
        <f t="shared" si="106"/>
        <v>R1ARKLICKEY WARD</v>
      </c>
      <c r="B6755" t="s">
        <v>238</v>
      </c>
      <c r="C6755" t="s">
        <v>13958</v>
      </c>
      <c r="D6755" t="s">
        <v>308</v>
      </c>
      <c r="E6755" t="s">
        <v>309</v>
      </c>
      <c r="F6755" t="s">
        <v>13964</v>
      </c>
      <c r="G6755" s="11"/>
      <c r="H6755" s="11"/>
    </row>
    <row r="6756" spans="1:8" x14ac:dyDescent="0.2">
      <c r="A6756" t="str">
        <f t="shared" si="106"/>
        <v>R1ARKPRIMROSE UNIT</v>
      </c>
      <c r="B6756" t="s">
        <v>238</v>
      </c>
      <c r="C6756" t="s">
        <v>13958</v>
      </c>
      <c r="D6756" t="s">
        <v>308</v>
      </c>
      <c r="E6756" t="s">
        <v>309</v>
      </c>
      <c r="F6756" t="s">
        <v>13965</v>
      </c>
      <c r="G6756" s="11"/>
      <c r="H6756" s="11"/>
    </row>
    <row r="6757" spans="1:8" x14ac:dyDescent="0.2">
      <c r="A6757" t="str">
        <f t="shared" si="106"/>
        <v>R1ARKWYRE FOREST WARD</v>
      </c>
      <c r="B6757" t="s">
        <v>238</v>
      </c>
      <c r="C6757" t="s">
        <v>13958</v>
      </c>
      <c r="D6757" t="s">
        <v>308</v>
      </c>
      <c r="E6757" t="s">
        <v>309</v>
      </c>
      <c r="F6757" t="s">
        <v>13966</v>
      </c>
      <c r="G6757" s="11"/>
      <c r="H6757" s="11"/>
    </row>
    <row r="6758" spans="1:8" x14ac:dyDescent="0.2">
      <c r="A6758" t="str">
        <f t="shared" si="106"/>
        <v>R1AAVCROMWELL HOUSE</v>
      </c>
      <c r="B6758" t="s">
        <v>238</v>
      </c>
      <c r="C6758" t="s">
        <v>13958</v>
      </c>
      <c r="D6758" t="s">
        <v>324</v>
      </c>
      <c r="E6758" t="s">
        <v>325</v>
      </c>
      <c r="F6758" t="s">
        <v>325</v>
      </c>
      <c r="G6758" s="11"/>
      <c r="H6758" s="11"/>
    </row>
    <row r="6759" spans="1:8" x14ac:dyDescent="0.2">
      <c r="A6759" t="str">
        <f t="shared" si="106"/>
        <v>R1A49HILL CREST WARD</v>
      </c>
      <c r="B6759" t="s">
        <v>238</v>
      </c>
      <c r="C6759" t="s">
        <v>13958</v>
      </c>
      <c r="D6759" t="s">
        <v>344</v>
      </c>
      <c r="E6759" t="s">
        <v>345</v>
      </c>
      <c r="F6759" t="s">
        <v>13967</v>
      </c>
      <c r="G6759" s="11"/>
      <c r="H6759" s="11"/>
    </row>
    <row r="6760" spans="1:8" x14ac:dyDescent="0.2">
      <c r="A6760" t="str">
        <f t="shared" si="106"/>
        <v>R1A22KEITH WINTER CLOSE</v>
      </c>
      <c r="B6760" t="s">
        <v>238</v>
      </c>
      <c r="C6760" t="s">
        <v>13958</v>
      </c>
      <c r="D6760" t="s">
        <v>354</v>
      </c>
      <c r="E6760" t="s">
        <v>355</v>
      </c>
      <c r="F6760" t="s">
        <v>13968</v>
      </c>
      <c r="G6760" s="11"/>
      <c r="H6760" s="11"/>
    </row>
    <row r="6761" spans="1:8" x14ac:dyDescent="0.2">
      <c r="A6761" t="str">
        <f t="shared" si="106"/>
        <v>R1A58LUDLOW ROAD</v>
      </c>
      <c r="B6761" t="s">
        <v>238</v>
      </c>
      <c r="C6761" t="s">
        <v>13958</v>
      </c>
      <c r="D6761" t="s">
        <v>362</v>
      </c>
      <c r="E6761" t="s">
        <v>363</v>
      </c>
      <c r="F6761" t="s">
        <v>363</v>
      </c>
      <c r="G6761" s="11"/>
      <c r="H6761" s="11"/>
    </row>
    <row r="6762" spans="1:8" x14ac:dyDescent="0.2">
      <c r="A6762" t="str">
        <f t="shared" si="106"/>
        <v>R1ACCMEADOW WARD (NEW HAVEN)</v>
      </c>
      <c r="B6762" t="s">
        <v>238</v>
      </c>
      <c r="C6762" t="s">
        <v>13958</v>
      </c>
      <c r="D6762" t="s">
        <v>376</v>
      </c>
      <c r="E6762" t="s">
        <v>377</v>
      </c>
      <c r="F6762" t="s">
        <v>13969</v>
      </c>
      <c r="G6762" s="11"/>
      <c r="H6762" s="11"/>
    </row>
    <row r="6763" spans="1:8" x14ac:dyDescent="0.2">
      <c r="A6763" t="str">
        <f t="shared" si="106"/>
        <v>R1ACCWOODLAND WARD (NEW HAVEN)</v>
      </c>
      <c r="B6763" t="s">
        <v>238</v>
      </c>
      <c r="C6763" t="s">
        <v>13958</v>
      </c>
      <c r="D6763" t="s">
        <v>376</v>
      </c>
      <c r="E6763" t="s">
        <v>377</v>
      </c>
      <c r="F6763" t="s">
        <v>13970</v>
      </c>
      <c r="G6763" s="11"/>
      <c r="H6763" s="11"/>
    </row>
    <row r="6764" spans="1:8" x14ac:dyDescent="0.2">
      <c r="A6764" t="str">
        <f t="shared" si="106"/>
        <v>R1A07ATHELON WARD</v>
      </c>
      <c r="B6764" t="s">
        <v>238</v>
      </c>
      <c r="C6764" t="s">
        <v>13958</v>
      </c>
      <c r="D6764" t="s">
        <v>378</v>
      </c>
      <c r="E6764" t="s">
        <v>13971</v>
      </c>
      <c r="F6764" t="s">
        <v>13972</v>
      </c>
      <c r="G6764" s="11"/>
      <c r="H6764" s="11"/>
    </row>
    <row r="6765" spans="1:8" x14ac:dyDescent="0.2">
      <c r="A6765" t="str">
        <f t="shared" si="106"/>
        <v>R1A07HADLEY UNIT (PICU)</v>
      </c>
      <c r="B6765" t="s">
        <v>238</v>
      </c>
      <c r="C6765" t="s">
        <v>13958</v>
      </c>
      <c r="D6765" t="s">
        <v>378</v>
      </c>
      <c r="E6765" t="s">
        <v>13971</v>
      </c>
      <c r="F6765" t="s">
        <v>13973</v>
      </c>
      <c r="G6765" s="11"/>
      <c r="H6765" s="11"/>
    </row>
    <row r="6766" spans="1:8" x14ac:dyDescent="0.2">
      <c r="A6766" t="str">
        <f t="shared" si="106"/>
        <v>R1A07HOLT WARD</v>
      </c>
      <c r="B6766" t="s">
        <v>238</v>
      </c>
      <c r="C6766" t="s">
        <v>13958</v>
      </c>
      <c r="D6766" t="s">
        <v>378</v>
      </c>
      <c r="E6766" t="s">
        <v>13971</v>
      </c>
      <c r="F6766" t="s">
        <v>13974</v>
      </c>
      <c r="G6766" s="11"/>
      <c r="H6766" s="11"/>
    </row>
    <row r="6767" spans="1:8" x14ac:dyDescent="0.2">
      <c r="A6767" t="str">
        <f t="shared" si="106"/>
        <v>R1ACYOSBORNE COURT</v>
      </c>
      <c r="B6767" t="s">
        <v>238</v>
      </c>
      <c r="C6767" t="s">
        <v>13958</v>
      </c>
      <c r="D6767" t="s">
        <v>382</v>
      </c>
      <c r="E6767" t="s">
        <v>383</v>
      </c>
      <c r="F6767" t="s">
        <v>383</v>
      </c>
      <c r="G6767" s="11"/>
      <c r="H6767" s="11"/>
    </row>
    <row r="6768" spans="1:8" x14ac:dyDescent="0.2">
      <c r="A6768" t="str">
        <f t="shared" si="106"/>
        <v>R1AMACANTILUPE</v>
      </c>
      <c r="B6768" t="s">
        <v>238</v>
      </c>
      <c r="C6768" t="s">
        <v>13958</v>
      </c>
      <c r="D6768" t="s">
        <v>14210</v>
      </c>
      <c r="E6768" t="s">
        <v>4222</v>
      </c>
      <c r="F6768" t="s">
        <v>14211</v>
      </c>
      <c r="G6768" s="11"/>
      <c r="H6768" s="11"/>
    </row>
    <row r="6769" spans="1:8" x14ac:dyDescent="0.2">
      <c r="A6769" t="str">
        <f t="shared" si="106"/>
        <v>R1AMAJENNY LIND</v>
      </c>
      <c r="B6769" t="s">
        <v>238</v>
      </c>
      <c r="C6769" t="s">
        <v>13958</v>
      </c>
      <c r="D6769" t="s">
        <v>14210</v>
      </c>
      <c r="E6769" t="s">
        <v>4222</v>
      </c>
      <c r="F6769" t="s">
        <v>14212</v>
      </c>
      <c r="G6769" s="11"/>
      <c r="H6769" s="11"/>
    </row>
    <row r="6770" spans="1:8" x14ac:dyDescent="0.2">
      <c r="A6770" t="str">
        <f t="shared" si="106"/>
        <v>R1AMAMORTIMER</v>
      </c>
      <c r="B6770" t="s">
        <v>238</v>
      </c>
      <c r="C6770" t="s">
        <v>13958</v>
      </c>
      <c r="D6770" t="s">
        <v>14210</v>
      </c>
      <c r="E6770" t="s">
        <v>4222</v>
      </c>
      <c r="F6770" t="s">
        <v>14213</v>
      </c>
      <c r="G6770" s="11"/>
      <c r="H6770" s="11"/>
    </row>
    <row r="6771" spans="1:8" x14ac:dyDescent="0.2">
      <c r="A6771" t="str">
        <f t="shared" ref="A6771:A6834" si="107">CONCATENATE(D6771,F6771)</f>
        <v>R1AHMAPPLE ORCHARD WARD</v>
      </c>
      <c r="B6771" t="s">
        <v>238</v>
      </c>
      <c r="C6771" t="s">
        <v>13958</v>
      </c>
      <c r="D6771" t="s">
        <v>440</v>
      </c>
      <c r="E6771" t="s">
        <v>441</v>
      </c>
      <c r="F6771" t="s">
        <v>13975</v>
      </c>
      <c r="G6771" s="11"/>
      <c r="H6771" s="11"/>
    </row>
    <row r="6772" spans="1:8" x14ac:dyDescent="0.2">
      <c r="A6772" t="str">
        <f t="shared" si="107"/>
        <v>R1AHMCHERRY ORCHARD WARD</v>
      </c>
      <c r="B6772" t="s">
        <v>238</v>
      </c>
      <c r="C6772" t="s">
        <v>13958</v>
      </c>
      <c r="D6772" t="s">
        <v>440</v>
      </c>
      <c r="E6772" t="s">
        <v>441</v>
      </c>
      <c r="F6772" t="s">
        <v>13976</v>
      </c>
      <c r="G6772" s="11"/>
      <c r="H6772" s="11"/>
    </row>
    <row r="6773" spans="1:8" x14ac:dyDescent="0.2">
      <c r="A6773" t="str">
        <f t="shared" si="107"/>
        <v>RRF02Acute Stroke Unit</v>
      </c>
      <c r="B6773" t="s">
        <v>239</v>
      </c>
      <c r="C6773" t="s">
        <v>13977</v>
      </c>
      <c r="D6773" t="s">
        <v>3250</v>
      </c>
      <c r="E6773" t="s">
        <v>3251</v>
      </c>
      <c r="F6773" t="s">
        <v>11445</v>
      </c>
      <c r="G6773" s="11"/>
      <c r="H6773" s="11"/>
    </row>
    <row r="6774" spans="1:8" x14ac:dyDescent="0.2">
      <c r="A6774" t="str">
        <f t="shared" si="107"/>
        <v>RRF02Aspull</v>
      </c>
      <c r="B6774" t="s">
        <v>239</v>
      </c>
      <c r="C6774" t="s">
        <v>13977</v>
      </c>
      <c r="D6774" t="s">
        <v>3250</v>
      </c>
      <c r="E6774" t="s">
        <v>3251</v>
      </c>
      <c r="F6774" t="s">
        <v>13978</v>
      </c>
      <c r="G6774" s="11"/>
      <c r="H6774" s="11"/>
    </row>
    <row r="6775" spans="1:8" x14ac:dyDescent="0.2">
      <c r="A6775" t="str">
        <f t="shared" si="107"/>
        <v>RRF02Cardio and Respiratory</v>
      </c>
      <c r="B6775" t="s">
        <v>239</v>
      </c>
      <c r="C6775" t="s">
        <v>13977</v>
      </c>
      <c r="D6775" t="s">
        <v>3250</v>
      </c>
      <c r="E6775" t="s">
        <v>3251</v>
      </c>
      <c r="F6775" t="s">
        <v>13979</v>
      </c>
      <c r="G6775" s="11"/>
      <c r="H6775" s="11"/>
    </row>
    <row r="6776" spans="1:8" x14ac:dyDescent="0.2">
      <c r="A6776" t="str">
        <f t="shared" si="107"/>
        <v>RRF02Coronary Care Unit</v>
      </c>
      <c r="B6776" t="s">
        <v>239</v>
      </c>
      <c r="C6776" t="s">
        <v>13977</v>
      </c>
      <c r="D6776" t="s">
        <v>3250</v>
      </c>
      <c r="E6776" t="s">
        <v>3251</v>
      </c>
      <c r="F6776" t="s">
        <v>8643</v>
      </c>
      <c r="G6776" s="11"/>
      <c r="H6776" s="11"/>
    </row>
    <row r="6777" spans="1:8" x14ac:dyDescent="0.2">
      <c r="A6777" t="str">
        <f t="shared" si="107"/>
        <v>RRF02Elderly Care Unit</v>
      </c>
      <c r="B6777" t="s">
        <v>239</v>
      </c>
      <c r="C6777" t="s">
        <v>13977</v>
      </c>
      <c r="D6777" t="s">
        <v>3250</v>
      </c>
      <c r="E6777" t="s">
        <v>3251</v>
      </c>
      <c r="F6777" t="s">
        <v>13980</v>
      </c>
      <c r="G6777" s="11"/>
      <c r="H6777" s="11"/>
    </row>
    <row r="6778" spans="1:8" x14ac:dyDescent="0.2">
      <c r="A6778" t="str">
        <f t="shared" si="107"/>
        <v>RRF02Highfield</v>
      </c>
      <c r="B6778" t="s">
        <v>239</v>
      </c>
      <c r="C6778" t="s">
        <v>13977</v>
      </c>
      <c r="D6778" t="s">
        <v>3250</v>
      </c>
      <c r="E6778" t="s">
        <v>3251</v>
      </c>
      <c r="F6778" t="s">
        <v>11831</v>
      </c>
      <c r="G6778" s="11"/>
      <c r="H6778" s="11"/>
    </row>
    <row r="6779" spans="1:8" x14ac:dyDescent="0.2">
      <c r="A6779" t="str">
        <f t="shared" si="107"/>
        <v>RRF02Intensive Care Unit/ High Dependancy Unit</v>
      </c>
      <c r="B6779" t="s">
        <v>239</v>
      </c>
      <c r="C6779" t="s">
        <v>13977</v>
      </c>
      <c r="D6779" t="s">
        <v>3250</v>
      </c>
      <c r="E6779" t="s">
        <v>3251</v>
      </c>
      <c r="F6779" t="s">
        <v>13981</v>
      </c>
      <c r="G6779" s="11"/>
      <c r="H6779" s="11"/>
    </row>
    <row r="6780" spans="1:8" x14ac:dyDescent="0.2">
      <c r="A6780" t="str">
        <f t="shared" si="107"/>
        <v>RRF02Langtree</v>
      </c>
      <c r="B6780" t="s">
        <v>239</v>
      </c>
      <c r="C6780" t="s">
        <v>13977</v>
      </c>
      <c r="D6780" t="s">
        <v>3250</v>
      </c>
      <c r="E6780" t="s">
        <v>3251</v>
      </c>
      <c r="F6780" t="s">
        <v>13982</v>
      </c>
      <c r="G6780" s="11"/>
      <c r="H6780" s="11"/>
    </row>
    <row r="6781" spans="1:8" x14ac:dyDescent="0.2">
      <c r="A6781" t="str">
        <f t="shared" si="107"/>
        <v>RRF02Maternity unit</v>
      </c>
      <c r="B6781" t="s">
        <v>239</v>
      </c>
      <c r="C6781" t="s">
        <v>13977</v>
      </c>
      <c r="D6781" t="s">
        <v>3250</v>
      </c>
      <c r="E6781" t="s">
        <v>3251</v>
      </c>
      <c r="F6781" t="s">
        <v>13983</v>
      </c>
      <c r="G6781" s="11"/>
      <c r="H6781" s="11"/>
    </row>
    <row r="6782" spans="1:8" x14ac:dyDescent="0.2">
      <c r="A6782" t="str">
        <f t="shared" si="107"/>
        <v>RRF02Neonatal Unit</v>
      </c>
      <c r="B6782" t="s">
        <v>239</v>
      </c>
      <c r="C6782" t="s">
        <v>13977</v>
      </c>
      <c r="D6782" t="s">
        <v>3250</v>
      </c>
      <c r="E6782" t="s">
        <v>3251</v>
      </c>
      <c r="F6782" t="s">
        <v>8353</v>
      </c>
      <c r="G6782" s="11"/>
      <c r="H6782" s="11"/>
    </row>
    <row r="6783" spans="1:8" x14ac:dyDescent="0.2">
      <c r="A6783" t="str">
        <f t="shared" si="107"/>
        <v>RRF02Orrell</v>
      </c>
      <c r="B6783" t="s">
        <v>239</v>
      </c>
      <c r="C6783" t="s">
        <v>13977</v>
      </c>
      <c r="D6783" t="s">
        <v>3250</v>
      </c>
      <c r="E6783" t="s">
        <v>3251</v>
      </c>
      <c r="F6783" t="s">
        <v>13984</v>
      </c>
      <c r="G6783" s="11"/>
      <c r="H6783" s="11"/>
    </row>
    <row r="6784" spans="1:8" x14ac:dyDescent="0.2">
      <c r="A6784" t="str">
        <f t="shared" si="107"/>
        <v>RRF02Pemberton</v>
      </c>
      <c r="B6784" t="s">
        <v>239</v>
      </c>
      <c r="C6784" t="s">
        <v>13977</v>
      </c>
      <c r="D6784" t="s">
        <v>3250</v>
      </c>
      <c r="E6784" t="s">
        <v>3251</v>
      </c>
      <c r="F6784" t="s">
        <v>13985</v>
      </c>
      <c r="G6784" s="11"/>
      <c r="H6784" s="11"/>
    </row>
    <row r="6785" spans="1:8" x14ac:dyDescent="0.2">
      <c r="A6785" t="str">
        <f t="shared" si="107"/>
        <v>RRF02Rainbow</v>
      </c>
      <c r="B6785" t="s">
        <v>239</v>
      </c>
      <c r="C6785" t="s">
        <v>13977</v>
      </c>
      <c r="D6785" t="s">
        <v>3250</v>
      </c>
      <c r="E6785" t="s">
        <v>3251</v>
      </c>
      <c r="F6785" t="s">
        <v>11451</v>
      </c>
      <c r="G6785" s="11"/>
      <c r="H6785" s="11"/>
    </row>
    <row r="6786" spans="1:8" x14ac:dyDescent="0.2">
      <c r="A6786" t="str">
        <f t="shared" si="107"/>
        <v>RRF02Shevington</v>
      </c>
      <c r="B6786" t="s">
        <v>239</v>
      </c>
      <c r="C6786" t="s">
        <v>13977</v>
      </c>
      <c r="D6786" t="s">
        <v>3250</v>
      </c>
      <c r="E6786" t="s">
        <v>3251</v>
      </c>
      <c r="F6786" t="s">
        <v>13986</v>
      </c>
      <c r="G6786" s="11"/>
      <c r="H6786" s="11"/>
    </row>
    <row r="6787" spans="1:8" x14ac:dyDescent="0.2">
      <c r="A6787" t="str">
        <f t="shared" si="107"/>
        <v>RRF02Swinley</v>
      </c>
      <c r="B6787" t="s">
        <v>239</v>
      </c>
      <c r="C6787" t="s">
        <v>13977</v>
      </c>
      <c r="D6787" t="s">
        <v>3250</v>
      </c>
      <c r="E6787" t="s">
        <v>3251</v>
      </c>
      <c r="F6787" t="s">
        <v>13987</v>
      </c>
      <c r="G6787" s="11"/>
      <c r="H6787" s="11"/>
    </row>
    <row r="6788" spans="1:8" x14ac:dyDescent="0.2">
      <c r="A6788" t="str">
        <f t="shared" si="107"/>
        <v>RRF53John Charnley</v>
      </c>
      <c r="B6788" t="s">
        <v>239</v>
      </c>
      <c r="C6788" t="s">
        <v>13977</v>
      </c>
      <c r="D6788" t="s">
        <v>3256</v>
      </c>
      <c r="E6788" t="s">
        <v>3257</v>
      </c>
      <c r="F6788" t="s">
        <v>13988</v>
      </c>
      <c r="G6788" s="11"/>
      <c r="H6788" s="11"/>
    </row>
    <row r="6789" spans="1:8" x14ac:dyDescent="0.2">
      <c r="A6789" t="str">
        <f t="shared" si="107"/>
        <v>RRF53Ward A</v>
      </c>
      <c r="B6789" t="s">
        <v>239</v>
      </c>
      <c r="C6789" t="s">
        <v>13977</v>
      </c>
      <c r="D6789" t="s">
        <v>3256</v>
      </c>
      <c r="E6789" t="s">
        <v>3257</v>
      </c>
      <c r="F6789" t="s">
        <v>13989</v>
      </c>
      <c r="G6789" s="11"/>
      <c r="H6789" s="11"/>
    </row>
    <row r="6790" spans="1:8" x14ac:dyDescent="0.2">
      <c r="A6790" t="str">
        <f t="shared" si="107"/>
        <v>RRF53Ward B</v>
      </c>
      <c r="B6790" t="s">
        <v>239</v>
      </c>
      <c r="C6790" t="s">
        <v>13977</v>
      </c>
      <c r="D6790" t="s">
        <v>3256</v>
      </c>
      <c r="E6790" t="s">
        <v>3257</v>
      </c>
      <c r="F6790" t="s">
        <v>13990</v>
      </c>
      <c r="G6790" s="11"/>
      <c r="H6790" s="11"/>
    </row>
    <row r="6791" spans="1:8" x14ac:dyDescent="0.2">
      <c r="A6791" t="str">
        <f t="shared" si="107"/>
        <v>RLQ01Acute Medical Unit</v>
      </c>
      <c r="B6791" t="s">
        <v>240</v>
      </c>
      <c r="C6791" t="s">
        <v>13991</v>
      </c>
      <c r="D6791" t="s">
        <v>2331</v>
      </c>
      <c r="E6791" t="s">
        <v>2332</v>
      </c>
      <c r="F6791" t="s">
        <v>9304</v>
      </c>
      <c r="G6791" s="11"/>
      <c r="H6791" s="11"/>
    </row>
    <row r="6792" spans="1:8" x14ac:dyDescent="0.2">
      <c r="A6792" t="str">
        <f t="shared" si="107"/>
        <v>RLQ01Arrow Ward</v>
      </c>
      <c r="B6792" t="s">
        <v>240</v>
      </c>
      <c r="C6792" t="s">
        <v>13991</v>
      </c>
      <c r="D6792" t="s">
        <v>2331</v>
      </c>
      <c r="E6792" t="s">
        <v>2332</v>
      </c>
      <c r="F6792" t="s">
        <v>13992</v>
      </c>
      <c r="G6792" s="11"/>
      <c r="H6792" s="11"/>
    </row>
    <row r="6793" spans="1:8" x14ac:dyDescent="0.2">
      <c r="A6793" t="str">
        <f t="shared" si="107"/>
        <v>RLQ01Bromyard Community Hospital</v>
      </c>
      <c r="B6793" t="s">
        <v>240</v>
      </c>
      <c r="C6793" t="s">
        <v>13991</v>
      </c>
      <c r="D6793" t="s">
        <v>2331</v>
      </c>
      <c r="E6793" t="s">
        <v>2332</v>
      </c>
      <c r="F6793" t="s">
        <v>13993</v>
      </c>
      <c r="G6793" s="11"/>
      <c r="H6793" s="11"/>
    </row>
    <row r="6794" spans="1:8" x14ac:dyDescent="0.2">
      <c r="A6794" t="str">
        <f t="shared" si="107"/>
        <v>RLQ01Cardiac Care Unit</v>
      </c>
      <c r="B6794" t="s">
        <v>240</v>
      </c>
      <c r="C6794" t="s">
        <v>13991</v>
      </c>
      <c r="D6794" t="s">
        <v>2331</v>
      </c>
      <c r="E6794" t="s">
        <v>2332</v>
      </c>
      <c r="F6794" t="s">
        <v>10094</v>
      </c>
      <c r="G6794" s="11"/>
      <c r="H6794" s="11"/>
    </row>
    <row r="6795" spans="1:8" x14ac:dyDescent="0.2">
      <c r="A6795" t="str">
        <f t="shared" si="107"/>
        <v>RLQ01Childrens Ward</v>
      </c>
      <c r="B6795" t="s">
        <v>240</v>
      </c>
      <c r="C6795" t="s">
        <v>13991</v>
      </c>
      <c r="D6795" t="s">
        <v>2331</v>
      </c>
      <c r="E6795" t="s">
        <v>2332</v>
      </c>
      <c r="F6795" t="s">
        <v>10590</v>
      </c>
      <c r="G6795" s="11"/>
      <c r="H6795" s="11"/>
    </row>
    <row r="6796" spans="1:8" x14ac:dyDescent="0.2">
      <c r="A6796" t="str">
        <f t="shared" si="107"/>
        <v>RLQ01Frome Ward</v>
      </c>
      <c r="B6796" t="s">
        <v>240</v>
      </c>
      <c r="C6796" t="s">
        <v>13991</v>
      </c>
      <c r="D6796" t="s">
        <v>2331</v>
      </c>
      <c r="E6796" t="s">
        <v>2332</v>
      </c>
      <c r="F6796" t="s">
        <v>13994</v>
      </c>
      <c r="G6796" s="11"/>
      <c r="H6796" s="11"/>
    </row>
    <row r="6797" spans="1:8" x14ac:dyDescent="0.2">
      <c r="A6797" t="str">
        <f t="shared" si="107"/>
        <v>RLQ01Gilwern Assessment Unit</v>
      </c>
      <c r="B6797" t="s">
        <v>240</v>
      </c>
      <c r="C6797" t="s">
        <v>13991</v>
      </c>
      <c r="D6797" t="s">
        <v>2331</v>
      </c>
      <c r="E6797" t="s">
        <v>2332</v>
      </c>
      <c r="F6797" t="s">
        <v>13995</v>
      </c>
      <c r="G6797" s="11"/>
      <c r="H6797" s="11"/>
    </row>
    <row r="6798" spans="1:8" x14ac:dyDescent="0.2">
      <c r="A6798" t="str">
        <f t="shared" si="107"/>
        <v>RLQ01Intensive Care Unit</v>
      </c>
      <c r="B6798" t="s">
        <v>240</v>
      </c>
      <c r="C6798" t="s">
        <v>13991</v>
      </c>
      <c r="D6798" t="s">
        <v>2331</v>
      </c>
      <c r="E6798" t="s">
        <v>2332</v>
      </c>
      <c r="F6798" t="s">
        <v>8797</v>
      </c>
      <c r="G6798" s="11"/>
      <c r="H6798" s="11"/>
    </row>
    <row r="6799" spans="1:8" x14ac:dyDescent="0.2">
      <c r="A6799" t="str">
        <f t="shared" si="107"/>
        <v>RLQ01Leadon Ward</v>
      </c>
      <c r="B6799" t="s">
        <v>240</v>
      </c>
      <c r="C6799" t="s">
        <v>13991</v>
      </c>
      <c r="D6799" t="s">
        <v>2331</v>
      </c>
      <c r="E6799" t="s">
        <v>2332</v>
      </c>
      <c r="F6799" t="s">
        <v>13996</v>
      </c>
      <c r="G6799" s="11"/>
      <c r="H6799" s="11"/>
    </row>
    <row r="6800" spans="1:8" x14ac:dyDescent="0.2">
      <c r="A6800" t="str">
        <f t="shared" si="107"/>
        <v>RLQ01Leominster Community Hospital</v>
      </c>
      <c r="B6800" t="s">
        <v>240</v>
      </c>
      <c r="C6800" t="s">
        <v>13991</v>
      </c>
      <c r="D6800" t="s">
        <v>2331</v>
      </c>
      <c r="E6800" t="s">
        <v>2332</v>
      </c>
      <c r="F6800" t="s">
        <v>13997</v>
      </c>
      <c r="G6800" s="11"/>
      <c r="H6800" s="11"/>
    </row>
    <row r="6801" spans="1:8" x14ac:dyDescent="0.2">
      <c r="A6801" t="str">
        <f t="shared" si="107"/>
        <v>RLQ01Lugg Ward</v>
      </c>
      <c r="B6801" t="s">
        <v>240</v>
      </c>
      <c r="C6801" t="s">
        <v>13991</v>
      </c>
      <c r="D6801" t="s">
        <v>2331</v>
      </c>
      <c r="E6801" t="s">
        <v>2332</v>
      </c>
      <c r="F6801" t="s">
        <v>13998</v>
      </c>
      <c r="G6801" s="11"/>
      <c r="H6801" s="11"/>
    </row>
    <row r="6802" spans="1:8" x14ac:dyDescent="0.2">
      <c r="A6802" t="str">
        <f t="shared" si="107"/>
        <v>RLQ01Maternity Ward</v>
      </c>
      <c r="B6802" t="s">
        <v>240</v>
      </c>
      <c r="C6802" t="s">
        <v>13991</v>
      </c>
      <c r="D6802" t="s">
        <v>2331</v>
      </c>
      <c r="E6802" t="s">
        <v>2332</v>
      </c>
      <c r="F6802" t="s">
        <v>10684</v>
      </c>
      <c r="G6802" s="11"/>
      <c r="H6802" s="11"/>
    </row>
    <row r="6803" spans="1:8" x14ac:dyDescent="0.2">
      <c r="A6803" t="str">
        <f t="shared" si="107"/>
        <v>RLQ01Monnow Ward</v>
      </c>
      <c r="B6803" t="s">
        <v>240</v>
      </c>
      <c r="C6803" t="s">
        <v>13991</v>
      </c>
      <c r="D6803" t="s">
        <v>2331</v>
      </c>
      <c r="E6803" t="s">
        <v>2332</v>
      </c>
      <c r="F6803" t="s">
        <v>13999</v>
      </c>
      <c r="G6803" s="11"/>
      <c r="H6803" s="11"/>
    </row>
    <row r="6804" spans="1:8" x14ac:dyDescent="0.2">
      <c r="A6804" t="str">
        <f t="shared" si="107"/>
        <v>RLQ01Redbrook Ward</v>
      </c>
      <c r="B6804" t="s">
        <v>240</v>
      </c>
      <c r="C6804" t="s">
        <v>13991</v>
      </c>
      <c r="D6804" t="s">
        <v>2331</v>
      </c>
      <c r="E6804" t="s">
        <v>2332</v>
      </c>
      <c r="F6804" t="s">
        <v>14000</v>
      </c>
      <c r="G6804" s="11"/>
      <c r="H6804" s="11"/>
    </row>
    <row r="6805" spans="1:8" x14ac:dyDescent="0.2">
      <c r="A6805" t="str">
        <f t="shared" si="107"/>
        <v>RLQ01Ross Community Hospital</v>
      </c>
      <c r="B6805" t="s">
        <v>240</v>
      </c>
      <c r="C6805" t="s">
        <v>13991</v>
      </c>
      <c r="D6805" t="s">
        <v>2331</v>
      </c>
      <c r="E6805" t="s">
        <v>2332</v>
      </c>
      <c r="F6805" t="s">
        <v>14001</v>
      </c>
      <c r="G6805" s="11"/>
      <c r="H6805" s="11"/>
    </row>
    <row r="6806" spans="1:8" x14ac:dyDescent="0.2">
      <c r="A6806" t="str">
        <f t="shared" si="107"/>
        <v>RLQ01Special Baby Care Unit</v>
      </c>
      <c r="B6806" t="s">
        <v>240</v>
      </c>
      <c r="C6806" t="s">
        <v>13991</v>
      </c>
      <c r="D6806" t="s">
        <v>2331</v>
      </c>
      <c r="E6806" t="s">
        <v>2332</v>
      </c>
      <c r="F6806" t="s">
        <v>14002</v>
      </c>
      <c r="G6806" s="11"/>
      <c r="H6806" s="11"/>
    </row>
    <row r="6807" spans="1:8" x14ac:dyDescent="0.2">
      <c r="A6807" t="str">
        <f t="shared" si="107"/>
        <v>RLQ01Teme Ward</v>
      </c>
      <c r="B6807" t="s">
        <v>240</v>
      </c>
      <c r="C6807" t="s">
        <v>13991</v>
      </c>
      <c r="D6807" t="s">
        <v>2331</v>
      </c>
      <c r="E6807" t="s">
        <v>2332</v>
      </c>
      <c r="F6807" t="s">
        <v>14003</v>
      </c>
      <c r="G6807" s="11"/>
      <c r="H6807" s="11"/>
    </row>
    <row r="6808" spans="1:8" x14ac:dyDescent="0.2">
      <c r="A6808" t="str">
        <f t="shared" si="107"/>
        <v>RLQ01Womens Health</v>
      </c>
      <c r="B6808" t="s">
        <v>240</v>
      </c>
      <c r="C6808" t="s">
        <v>13991</v>
      </c>
      <c r="D6808" t="s">
        <v>2331</v>
      </c>
      <c r="E6808" t="s">
        <v>2332</v>
      </c>
      <c r="F6808" t="s">
        <v>14004</v>
      </c>
      <c r="G6808" s="11"/>
      <c r="H6808" s="11"/>
    </row>
    <row r="6809" spans="1:8" x14ac:dyDescent="0.2">
      <c r="A6809" t="str">
        <f t="shared" si="107"/>
        <v>RLQ01Wye Ward</v>
      </c>
      <c r="B6809" t="s">
        <v>240</v>
      </c>
      <c r="C6809" t="s">
        <v>13991</v>
      </c>
      <c r="D6809" t="s">
        <v>2331</v>
      </c>
      <c r="E6809" t="s">
        <v>2332</v>
      </c>
      <c r="F6809" t="s">
        <v>14005</v>
      </c>
      <c r="G6809" s="11"/>
      <c r="H6809" s="11"/>
    </row>
    <row r="6810" spans="1:8" x14ac:dyDescent="0.2">
      <c r="A6810" t="str">
        <f t="shared" si="107"/>
        <v>RA4306A (Elective)</v>
      </c>
      <c r="B6810" t="s">
        <v>241</v>
      </c>
      <c r="C6810" t="s">
        <v>14006</v>
      </c>
      <c r="D6810" t="s">
        <v>822</v>
      </c>
      <c r="E6810" t="s">
        <v>823</v>
      </c>
      <c r="F6810" t="s">
        <v>14007</v>
      </c>
      <c r="G6810" s="11"/>
      <c r="H6810" s="11"/>
    </row>
    <row r="6811" spans="1:8" x14ac:dyDescent="0.2">
      <c r="A6811" t="str">
        <f t="shared" si="107"/>
        <v>RA4306B</v>
      </c>
      <c r="B6811" t="s">
        <v>241</v>
      </c>
      <c r="C6811" t="s">
        <v>14006</v>
      </c>
      <c r="D6811" t="s">
        <v>822</v>
      </c>
      <c r="E6811" t="s">
        <v>823</v>
      </c>
      <c r="F6811" t="s">
        <v>9970</v>
      </c>
      <c r="G6811" s="11"/>
      <c r="H6811" s="11"/>
    </row>
    <row r="6812" spans="1:8" x14ac:dyDescent="0.2">
      <c r="A6812" t="str">
        <f t="shared" si="107"/>
        <v>RA4307A</v>
      </c>
      <c r="B6812" t="s">
        <v>241</v>
      </c>
      <c r="C6812" t="s">
        <v>14006</v>
      </c>
      <c r="D6812" t="s">
        <v>822</v>
      </c>
      <c r="E6812" t="s">
        <v>823</v>
      </c>
      <c r="F6812" t="s">
        <v>9971</v>
      </c>
      <c r="G6812" s="11"/>
      <c r="H6812" s="11"/>
    </row>
    <row r="6813" spans="1:8" x14ac:dyDescent="0.2">
      <c r="A6813" t="str">
        <f t="shared" si="107"/>
        <v>RA4307B (MFFD)</v>
      </c>
      <c r="B6813" t="s">
        <v>241</v>
      </c>
      <c r="C6813" t="s">
        <v>14006</v>
      </c>
      <c r="D6813" t="s">
        <v>822</v>
      </c>
      <c r="E6813" t="s">
        <v>823</v>
      </c>
      <c r="F6813" t="s">
        <v>14008</v>
      </c>
      <c r="G6813" s="11"/>
      <c r="H6813" s="11"/>
    </row>
    <row r="6814" spans="1:8" x14ac:dyDescent="0.2">
      <c r="A6814" t="str">
        <f t="shared" si="107"/>
        <v>RA4308A</v>
      </c>
      <c r="B6814" t="s">
        <v>241</v>
      </c>
      <c r="C6814" t="s">
        <v>14006</v>
      </c>
      <c r="D6814" t="s">
        <v>822</v>
      </c>
      <c r="E6814" t="s">
        <v>823</v>
      </c>
      <c r="F6814" t="s">
        <v>9973</v>
      </c>
      <c r="G6814" s="11"/>
      <c r="H6814" s="11"/>
    </row>
    <row r="6815" spans="1:8" x14ac:dyDescent="0.2">
      <c r="A6815" t="str">
        <f t="shared" si="107"/>
        <v>RA4308B</v>
      </c>
      <c r="B6815" t="s">
        <v>241</v>
      </c>
      <c r="C6815" t="s">
        <v>14006</v>
      </c>
      <c r="D6815" t="s">
        <v>822</v>
      </c>
      <c r="E6815" t="s">
        <v>823</v>
      </c>
      <c r="F6815" t="s">
        <v>9974</v>
      </c>
      <c r="G6815" s="11"/>
      <c r="H6815" s="11"/>
    </row>
    <row r="6816" spans="1:8" x14ac:dyDescent="0.2">
      <c r="A6816" t="str">
        <f t="shared" si="107"/>
        <v>RA4309A</v>
      </c>
      <c r="B6816" t="s">
        <v>241</v>
      </c>
      <c r="C6816" t="s">
        <v>14006</v>
      </c>
      <c r="D6816" t="s">
        <v>822</v>
      </c>
      <c r="E6816" t="s">
        <v>823</v>
      </c>
      <c r="F6816" t="s">
        <v>9975</v>
      </c>
      <c r="G6816" s="11"/>
      <c r="H6816" s="11"/>
    </row>
    <row r="6817" spans="1:8" x14ac:dyDescent="0.2">
      <c r="A6817" t="str">
        <f t="shared" si="107"/>
        <v>RA4309B</v>
      </c>
      <c r="B6817" t="s">
        <v>241</v>
      </c>
      <c r="C6817" t="s">
        <v>14006</v>
      </c>
      <c r="D6817" t="s">
        <v>822</v>
      </c>
      <c r="E6817" t="s">
        <v>823</v>
      </c>
      <c r="F6817" t="s">
        <v>9976</v>
      </c>
      <c r="G6817" s="11"/>
      <c r="H6817" s="11"/>
    </row>
    <row r="6818" spans="1:8" x14ac:dyDescent="0.2">
      <c r="A6818" t="str">
        <f t="shared" si="107"/>
        <v>RA430ACCU</v>
      </c>
      <c r="B6818" t="s">
        <v>241</v>
      </c>
      <c r="C6818" t="s">
        <v>14006</v>
      </c>
      <c r="D6818" t="s">
        <v>822</v>
      </c>
      <c r="E6818" t="s">
        <v>823</v>
      </c>
      <c r="F6818" t="s">
        <v>10923</v>
      </c>
      <c r="G6818" s="11"/>
      <c r="H6818" s="11"/>
    </row>
    <row r="6819" spans="1:8" x14ac:dyDescent="0.2">
      <c r="A6819" t="str">
        <f t="shared" si="107"/>
        <v>RA430EAU</v>
      </c>
      <c r="B6819" t="s">
        <v>241</v>
      </c>
      <c r="C6819" t="s">
        <v>14006</v>
      </c>
      <c r="D6819" t="s">
        <v>822</v>
      </c>
      <c r="E6819" t="s">
        <v>823</v>
      </c>
      <c r="F6819" t="s">
        <v>10267</v>
      </c>
      <c r="G6819" s="11"/>
      <c r="H6819" s="11"/>
    </row>
    <row r="6820" spans="1:8" x14ac:dyDescent="0.2">
      <c r="A6820" t="str">
        <f t="shared" si="107"/>
        <v>RA430ICU</v>
      </c>
      <c r="B6820" t="s">
        <v>241</v>
      </c>
      <c r="C6820" t="s">
        <v>14006</v>
      </c>
      <c r="D6820" t="s">
        <v>822</v>
      </c>
      <c r="E6820" t="s">
        <v>823</v>
      </c>
      <c r="F6820" t="s">
        <v>8828</v>
      </c>
      <c r="G6820" s="11"/>
      <c r="H6820" s="11"/>
    </row>
    <row r="6821" spans="1:8" x14ac:dyDescent="0.2">
      <c r="A6821" t="str">
        <f t="shared" si="107"/>
        <v>RA430KW</v>
      </c>
      <c r="B6821" t="s">
        <v>241</v>
      </c>
      <c r="C6821" t="s">
        <v>14006</v>
      </c>
      <c r="D6821" t="s">
        <v>822</v>
      </c>
      <c r="E6821" t="s">
        <v>823</v>
      </c>
      <c r="F6821" t="s">
        <v>14009</v>
      </c>
      <c r="G6821" s="84" t="s">
        <v>14535</v>
      </c>
      <c r="H6821" s="11"/>
    </row>
    <row r="6822" spans="1:8" x14ac:dyDescent="0.2">
      <c r="A6822" t="str">
        <f t="shared" si="107"/>
        <v>RA430Maternity</v>
      </c>
      <c r="B6822" t="s">
        <v>241</v>
      </c>
      <c r="C6822" t="s">
        <v>14006</v>
      </c>
      <c r="D6822" t="s">
        <v>822</v>
      </c>
      <c r="E6822" t="s">
        <v>823</v>
      </c>
      <c r="F6822" t="s">
        <v>9133</v>
      </c>
    </row>
    <row r="6823" spans="1:8" x14ac:dyDescent="0.2">
      <c r="A6823" t="str">
        <f t="shared" si="107"/>
        <v>RA430SCBU</v>
      </c>
      <c r="B6823" t="s">
        <v>241</v>
      </c>
      <c r="C6823" t="s">
        <v>14006</v>
      </c>
      <c r="D6823" t="s">
        <v>822</v>
      </c>
      <c r="E6823" t="s">
        <v>823</v>
      </c>
      <c r="F6823" t="s">
        <v>8490</v>
      </c>
    </row>
    <row r="6824" spans="1:8" x14ac:dyDescent="0.2">
      <c r="A6824" t="str">
        <f t="shared" si="107"/>
        <v>RA430Ward 10</v>
      </c>
      <c r="B6824" t="s">
        <v>241</v>
      </c>
      <c r="C6824" t="s">
        <v>14006</v>
      </c>
      <c r="D6824" t="s">
        <v>822</v>
      </c>
      <c r="E6824" t="s">
        <v>823</v>
      </c>
      <c r="F6824" t="s">
        <v>8361</v>
      </c>
    </row>
    <row r="6825" spans="1:8" x14ac:dyDescent="0.2">
      <c r="A6825" t="str">
        <f t="shared" si="107"/>
        <v>RCBNHJohnson</v>
      </c>
      <c r="B6825" t="s">
        <v>242</v>
      </c>
      <c r="C6825" t="s">
        <v>14010</v>
      </c>
      <c r="D6825" t="s">
        <v>1044</v>
      </c>
      <c r="E6825" t="s">
        <v>1045</v>
      </c>
      <c r="F6825" t="s">
        <v>11126</v>
      </c>
    </row>
    <row r="6826" spans="1:8" x14ac:dyDescent="0.2">
      <c r="A6826" t="str">
        <f t="shared" si="107"/>
        <v>RCBNHKent</v>
      </c>
      <c r="B6826" t="s">
        <v>242</v>
      </c>
      <c r="C6826" t="s">
        <v>14010</v>
      </c>
      <c r="D6826" t="s">
        <v>1044</v>
      </c>
      <c r="E6826" t="s">
        <v>1045</v>
      </c>
      <c r="F6826" t="s">
        <v>9532</v>
      </c>
    </row>
    <row r="6827" spans="1:8" x14ac:dyDescent="0.2">
      <c r="A6827" t="str">
        <f t="shared" si="107"/>
        <v>RCBNHLloyd</v>
      </c>
      <c r="B6827" t="s">
        <v>242</v>
      </c>
      <c r="C6827" t="s">
        <v>14010</v>
      </c>
      <c r="D6827" t="s">
        <v>1044</v>
      </c>
      <c r="E6827" t="s">
        <v>1045</v>
      </c>
      <c r="F6827" t="s">
        <v>10201</v>
      </c>
    </row>
    <row r="6828" spans="1:8" x14ac:dyDescent="0.2">
      <c r="A6828" t="str">
        <f t="shared" si="107"/>
        <v>RCBCAAnn Wright</v>
      </c>
      <c r="B6828" t="s">
        <v>242</v>
      </c>
      <c r="C6828" t="s">
        <v>14010</v>
      </c>
      <c r="D6828" t="s">
        <v>1050</v>
      </c>
      <c r="E6828" t="s">
        <v>1051</v>
      </c>
      <c r="F6828" t="s">
        <v>14011</v>
      </c>
    </row>
    <row r="6829" spans="1:8" x14ac:dyDescent="0.2">
      <c r="A6829" t="str">
        <f t="shared" si="107"/>
        <v>RCBCAAsh</v>
      </c>
      <c r="B6829" t="s">
        <v>242</v>
      </c>
      <c r="C6829" t="s">
        <v>14010</v>
      </c>
      <c r="D6829" t="s">
        <v>1050</v>
      </c>
      <c r="E6829" t="s">
        <v>1051</v>
      </c>
      <c r="F6829" t="s">
        <v>8389</v>
      </c>
    </row>
    <row r="6830" spans="1:8" x14ac:dyDescent="0.2">
      <c r="A6830" t="str">
        <f t="shared" si="107"/>
        <v>RCBCABeech</v>
      </c>
      <c r="B6830" t="s">
        <v>242</v>
      </c>
      <c r="C6830" t="s">
        <v>14010</v>
      </c>
      <c r="D6830" t="s">
        <v>1050</v>
      </c>
      <c r="E6830" t="s">
        <v>1051</v>
      </c>
      <c r="F6830" t="s">
        <v>8455</v>
      </c>
    </row>
    <row r="6831" spans="1:8" x14ac:dyDescent="0.2">
      <c r="A6831" t="str">
        <f t="shared" si="107"/>
        <v>RCBCACherry</v>
      </c>
      <c r="B6831" t="s">
        <v>242</v>
      </c>
      <c r="C6831" t="s">
        <v>14010</v>
      </c>
      <c r="D6831" t="s">
        <v>1050</v>
      </c>
      <c r="E6831" t="s">
        <v>1051</v>
      </c>
      <c r="F6831" t="s">
        <v>8394</v>
      </c>
    </row>
    <row r="6832" spans="1:8" x14ac:dyDescent="0.2">
      <c r="A6832" t="str">
        <f t="shared" si="107"/>
        <v>RCBCAChestnut</v>
      </c>
      <c r="B6832" t="s">
        <v>242</v>
      </c>
      <c r="C6832" t="s">
        <v>14010</v>
      </c>
      <c r="D6832" t="s">
        <v>1050</v>
      </c>
      <c r="E6832" t="s">
        <v>1051</v>
      </c>
      <c r="F6832" t="s">
        <v>9355</v>
      </c>
    </row>
    <row r="6833" spans="1:6" x14ac:dyDescent="0.2">
      <c r="A6833" t="str">
        <f t="shared" si="107"/>
        <v>RCBCACoronary Care Unit</v>
      </c>
      <c r="B6833" t="s">
        <v>242</v>
      </c>
      <c r="C6833" t="s">
        <v>14010</v>
      </c>
      <c r="D6833" t="s">
        <v>1050</v>
      </c>
      <c r="E6833" t="s">
        <v>1051</v>
      </c>
      <c r="F6833" t="s">
        <v>8643</v>
      </c>
    </row>
    <row r="6834" spans="1:6" x14ac:dyDescent="0.2">
      <c r="A6834" t="str">
        <f t="shared" si="107"/>
        <v>RCBCADuke of Kent</v>
      </c>
      <c r="B6834" t="s">
        <v>242</v>
      </c>
      <c r="C6834" t="s">
        <v>14010</v>
      </c>
      <c r="D6834" t="s">
        <v>1050</v>
      </c>
      <c r="E6834" t="s">
        <v>1051</v>
      </c>
      <c r="F6834" t="s">
        <v>14012</v>
      </c>
    </row>
    <row r="6835" spans="1:6" x14ac:dyDescent="0.2">
      <c r="A6835" t="str">
        <f t="shared" ref="A6835:A6871" si="108">CONCATENATE(D6835,F6835)</f>
        <v>RCBCAGraham</v>
      </c>
      <c r="B6835" t="s">
        <v>242</v>
      </c>
      <c r="C6835" t="s">
        <v>14010</v>
      </c>
      <c r="D6835" t="s">
        <v>1050</v>
      </c>
      <c r="E6835" t="s">
        <v>1051</v>
      </c>
      <c r="F6835" t="s">
        <v>10199</v>
      </c>
    </row>
    <row r="6836" spans="1:6" x14ac:dyDescent="0.2">
      <c r="A6836" t="str">
        <f t="shared" si="108"/>
        <v>RCBCAHawthorn</v>
      </c>
      <c r="B6836" t="s">
        <v>242</v>
      </c>
      <c r="C6836" t="s">
        <v>14010</v>
      </c>
      <c r="D6836" t="s">
        <v>1050</v>
      </c>
      <c r="E6836" t="s">
        <v>1051</v>
      </c>
      <c r="F6836" t="s">
        <v>11145</v>
      </c>
    </row>
    <row r="6837" spans="1:6" x14ac:dyDescent="0.2">
      <c r="A6837" t="str">
        <f t="shared" si="108"/>
        <v>RCBCAHolly</v>
      </c>
      <c r="B6837" t="s">
        <v>242</v>
      </c>
      <c r="C6837" t="s">
        <v>14010</v>
      </c>
      <c r="D6837" t="s">
        <v>1050</v>
      </c>
      <c r="E6837" t="s">
        <v>1051</v>
      </c>
      <c r="F6837" t="s">
        <v>8397</v>
      </c>
    </row>
    <row r="6838" spans="1:6" x14ac:dyDescent="0.2">
      <c r="A6838" t="str">
        <f t="shared" si="108"/>
        <v>RCBCAIntensive Therapy Unit</v>
      </c>
      <c r="B6838" t="s">
        <v>242</v>
      </c>
      <c r="C6838" t="s">
        <v>14010</v>
      </c>
      <c r="D6838" t="s">
        <v>1050</v>
      </c>
      <c r="E6838" t="s">
        <v>1051</v>
      </c>
      <c r="F6838" t="s">
        <v>12193</v>
      </c>
    </row>
    <row r="6839" spans="1:6" x14ac:dyDescent="0.2">
      <c r="A6839" t="str">
        <f t="shared" si="108"/>
        <v>RCBCALilac</v>
      </c>
      <c r="B6839" t="s">
        <v>242</v>
      </c>
      <c r="C6839" t="s">
        <v>14010</v>
      </c>
      <c r="D6839" t="s">
        <v>1050</v>
      </c>
      <c r="E6839" t="s">
        <v>1051</v>
      </c>
      <c r="F6839" t="s">
        <v>14013</v>
      </c>
    </row>
    <row r="6840" spans="1:6" x14ac:dyDescent="0.2">
      <c r="A6840" t="str">
        <f t="shared" si="108"/>
        <v>RCBCAMaple</v>
      </c>
      <c r="B6840" t="s">
        <v>242</v>
      </c>
      <c r="C6840" t="s">
        <v>14010</v>
      </c>
      <c r="D6840" t="s">
        <v>1050</v>
      </c>
      <c r="E6840" t="s">
        <v>1051</v>
      </c>
      <c r="F6840" t="s">
        <v>8402</v>
      </c>
    </row>
    <row r="6841" spans="1:6" x14ac:dyDescent="0.2">
      <c r="A6841" t="str">
        <f t="shared" si="108"/>
        <v>RCBCAOak</v>
      </c>
      <c r="B6841" t="s">
        <v>242</v>
      </c>
      <c r="C6841" t="s">
        <v>14010</v>
      </c>
      <c r="D6841" t="s">
        <v>1050</v>
      </c>
      <c r="E6841" t="s">
        <v>1051</v>
      </c>
      <c r="F6841" t="s">
        <v>9205</v>
      </c>
    </row>
    <row r="6842" spans="1:6" x14ac:dyDescent="0.2">
      <c r="A6842" t="str">
        <f t="shared" si="108"/>
        <v>RCBCAStroke</v>
      </c>
      <c r="B6842" t="s">
        <v>242</v>
      </c>
      <c r="C6842" t="s">
        <v>14010</v>
      </c>
      <c r="D6842" t="s">
        <v>1050</v>
      </c>
      <c r="E6842" t="s">
        <v>1051</v>
      </c>
      <c r="F6842" t="s">
        <v>14014</v>
      </c>
    </row>
    <row r="6843" spans="1:6" x14ac:dyDescent="0.2">
      <c r="A6843" t="str">
        <f t="shared" si="108"/>
        <v>RCB07Inpatient Unit</v>
      </c>
      <c r="B6843" t="s">
        <v>242</v>
      </c>
      <c r="C6843" t="s">
        <v>14010</v>
      </c>
      <c r="D6843" t="s">
        <v>1052</v>
      </c>
      <c r="E6843" t="s">
        <v>1053</v>
      </c>
      <c r="F6843" t="s">
        <v>14015</v>
      </c>
    </row>
    <row r="6844" spans="1:6" x14ac:dyDescent="0.2">
      <c r="A6844" t="str">
        <f t="shared" si="108"/>
        <v>RCBTVSt Helens</v>
      </c>
      <c r="B6844" t="s">
        <v>242</v>
      </c>
      <c r="C6844" t="s">
        <v>14010</v>
      </c>
      <c r="D6844" t="s">
        <v>1054</v>
      </c>
      <c r="E6844" t="s">
        <v>1055</v>
      </c>
      <c r="F6844" t="s">
        <v>14016</v>
      </c>
    </row>
    <row r="6845" spans="1:6" x14ac:dyDescent="0.2">
      <c r="A6845" t="str">
        <f t="shared" si="108"/>
        <v>RCB05St Monicas</v>
      </c>
      <c r="B6845" t="s">
        <v>242</v>
      </c>
      <c r="C6845" t="s">
        <v>14010</v>
      </c>
      <c r="D6845" t="s">
        <v>1057</v>
      </c>
      <c r="E6845" t="s">
        <v>1058</v>
      </c>
      <c r="F6845" t="s">
        <v>14017</v>
      </c>
    </row>
    <row r="6846" spans="1:6" x14ac:dyDescent="0.2">
      <c r="A6846" t="str">
        <f t="shared" si="108"/>
        <v>RCBP9Whitecross Court</v>
      </c>
      <c r="B6846" t="s">
        <v>242</v>
      </c>
      <c r="C6846" t="s">
        <v>14010</v>
      </c>
      <c r="D6846" t="s">
        <v>1061</v>
      </c>
      <c r="E6846" t="s">
        <v>1062</v>
      </c>
      <c r="F6846" t="s">
        <v>14018</v>
      </c>
    </row>
    <row r="6847" spans="1:6" x14ac:dyDescent="0.2">
      <c r="A6847" t="str">
        <f t="shared" si="108"/>
        <v>RCB5511</v>
      </c>
      <c r="B6847" t="s">
        <v>242</v>
      </c>
      <c r="C6847" t="s">
        <v>14010</v>
      </c>
      <c r="D6847" t="s">
        <v>1063</v>
      </c>
      <c r="E6847" t="s">
        <v>1064</v>
      </c>
      <c r="F6847" t="s">
        <v>13889</v>
      </c>
    </row>
    <row r="6848" spans="1:6" x14ac:dyDescent="0.2">
      <c r="A6848" t="str">
        <f t="shared" si="108"/>
        <v>RCB5514</v>
      </c>
      <c r="B6848" t="s">
        <v>242</v>
      </c>
      <c r="C6848" t="s">
        <v>14010</v>
      </c>
      <c r="D6848" t="s">
        <v>1063</v>
      </c>
      <c r="E6848" t="s">
        <v>1064</v>
      </c>
      <c r="F6848" s="9" t="s">
        <v>14019</v>
      </c>
    </row>
    <row r="6849" spans="1:6" x14ac:dyDescent="0.2">
      <c r="A6849" t="str">
        <f t="shared" si="108"/>
        <v>RCB5516</v>
      </c>
      <c r="B6849" t="s">
        <v>242</v>
      </c>
      <c r="C6849" t="s">
        <v>14010</v>
      </c>
      <c r="D6849" t="s">
        <v>1063</v>
      </c>
      <c r="E6849" t="s">
        <v>1064</v>
      </c>
      <c r="F6849" t="s">
        <v>14020</v>
      </c>
    </row>
    <row r="6850" spans="1:6" x14ac:dyDescent="0.2">
      <c r="A6850" t="str">
        <f t="shared" si="108"/>
        <v>RCB5517</v>
      </c>
      <c r="B6850" t="s">
        <v>242</v>
      </c>
      <c r="C6850" t="s">
        <v>14010</v>
      </c>
      <c r="D6850" t="s">
        <v>1063</v>
      </c>
      <c r="E6850" t="s">
        <v>1064</v>
      </c>
      <c r="F6850" t="s">
        <v>13890</v>
      </c>
    </row>
    <row r="6851" spans="1:6" x14ac:dyDescent="0.2">
      <c r="A6851" t="str">
        <f t="shared" si="108"/>
        <v>RCB5523</v>
      </c>
      <c r="B6851" t="s">
        <v>242</v>
      </c>
      <c r="C6851" t="s">
        <v>14010</v>
      </c>
      <c r="D6851" t="s">
        <v>1063</v>
      </c>
      <c r="E6851" t="s">
        <v>1064</v>
      </c>
      <c r="F6851" t="s">
        <v>13895</v>
      </c>
    </row>
    <row r="6852" spans="1:6" x14ac:dyDescent="0.2">
      <c r="A6852" t="str">
        <f t="shared" si="108"/>
        <v>RCB5525</v>
      </c>
      <c r="B6852" t="s">
        <v>242</v>
      </c>
      <c r="C6852" t="s">
        <v>14010</v>
      </c>
      <c r="D6852" t="s">
        <v>1063</v>
      </c>
      <c r="E6852" t="s">
        <v>1064</v>
      </c>
      <c r="F6852" t="s">
        <v>13896</v>
      </c>
    </row>
    <row r="6853" spans="1:6" x14ac:dyDescent="0.2">
      <c r="A6853" t="str">
        <f t="shared" si="108"/>
        <v>RCB5526</v>
      </c>
      <c r="B6853" t="s">
        <v>242</v>
      </c>
      <c r="C6853" t="s">
        <v>14010</v>
      </c>
      <c r="D6853" t="s">
        <v>1063</v>
      </c>
      <c r="E6853" t="s">
        <v>1064</v>
      </c>
      <c r="F6853" t="s">
        <v>13897</v>
      </c>
    </row>
    <row r="6854" spans="1:6" x14ac:dyDescent="0.2">
      <c r="A6854" t="str">
        <f t="shared" si="108"/>
        <v>RCB5528</v>
      </c>
      <c r="B6854" t="s">
        <v>242</v>
      </c>
      <c r="C6854" t="s">
        <v>14010</v>
      </c>
      <c r="D6854" t="s">
        <v>1063</v>
      </c>
      <c r="E6854" t="s">
        <v>1064</v>
      </c>
      <c r="F6854" t="s">
        <v>14021</v>
      </c>
    </row>
    <row r="6855" spans="1:6" x14ac:dyDescent="0.2">
      <c r="A6855" t="str">
        <f t="shared" si="108"/>
        <v>RCB5529</v>
      </c>
      <c r="B6855" t="s">
        <v>242</v>
      </c>
      <c r="C6855" t="s">
        <v>14010</v>
      </c>
      <c r="D6855" t="s">
        <v>1063</v>
      </c>
      <c r="E6855" t="s">
        <v>1064</v>
      </c>
      <c r="F6855" t="s">
        <v>14022</v>
      </c>
    </row>
    <row r="6856" spans="1:6" x14ac:dyDescent="0.2">
      <c r="A6856" t="str">
        <f t="shared" si="108"/>
        <v>RCB5531</v>
      </c>
      <c r="B6856" t="s">
        <v>242</v>
      </c>
      <c r="C6856" t="s">
        <v>14010</v>
      </c>
      <c r="D6856" t="s">
        <v>1063</v>
      </c>
      <c r="E6856" t="s">
        <v>1064</v>
      </c>
      <c r="F6856" t="s">
        <v>14023</v>
      </c>
    </row>
    <row r="6857" spans="1:6" x14ac:dyDescent="0.2">
      <c r="A6857" t="str">
        <f t="shared" si="108"/>
        <v>RCB5532</v>
      </c>
      <c r="B6857" t="s">
        <v>242</v>
      </c>
      <c r="C6857" t="s">
        <v>14010</v>
      </c>
      <c r="D6857" t="s">
        <v>1063</v>
      </c>
      <c r="E6857" t="s">
        <v>1064</v>
      </c>
      <c r="F6857" t="s">
        <v>13900</v>
      </c>
    </row>
    <row r="6858" spans="1:6" x14ac:dyDescent="0.2">
      <c r="A6858" t="str">
        <f t="shared" si="108"/>
        <v>RCB5533</v>
      </c>
      <c r="B6858" t="s">
        <v>242</v>
      </c>
      <c r="C6858" t="s">
        <v>14010</v>
      </c>
      <c r="D6858" t="s">
        <v>1063</v>
      </c>
      <c r="E6858" t="s">
        <v>1064</v>
      </c>
      <c r="F6858" t="s">
        <v>13901</v>
      </c>
    </row>
    <row r="6859" spans="1:6" x14ac:dyDescent="0.2">
      <c r="A6859" t="str">
        <f t="shared" si="108"/>
        <v>RCB5534</v>
      </c>
      <c r="B6859" t="s">
        <v>242</v>
      </c>
      <c r="C6859" t="s">
        <v>14010</v>
      </c>
      <c r="D6859" t="s">
        <v>1063</v>
      </c>
      <c r="E6859" t="s">
        <v>1064</v>
      </c>
      <c r="F6859" t="s">
        <v>14024</v>
      </c>
    </row>
    <row r="6860" spans="1:6" x14ac:dyDescent="0.2">
      <c r="A6860" t="str">
        <f t="shared" si="108"/>
        <v>RCB5535</v>
      </c>
      <c r="B6860" t="s">
        <v>242</v>
      </c>
      <c r="C6860" t="s">
        <v>14010</v>
      </c>
      <c r="D6860" t="s">
        <v>1063</v>
      </c>
      <c r="E6860" t="s">
        <v>1064</v>
      </c>
      <c r="F6860" t="s">
        <v>14025</v>
      </c>
    </row>
    <row r="6861" spans="1:6" x14ac:dyDescent="0.2">
      <c r="A6861" t="str">
        <f t="shared" si="108"/>
        <v>RCB5537</v>
      </c>
      <c r="B6861" t="s">
        <v>242</v>
      </c>
      <c r="C6861" t="s">
        <v>14010</v>
      </c>
      <c r="D6861" t="s">
        <v>1063</v>
      </c>
      <c r="E6861" t="s">
        <v>1064</v>
      </c>
      <c r="F6861" t="s">
        <v>13903</v>
      </c>
    </row>
    <row r="6862" spans="1:6" x14ac:dyDescent="0.2">
      <c r="A6862" t="str">
        <f t="shared" si="108"/>
        <v>RCB5539</v>
      </c>
      <c r="B6862" t="s">
        <v>242</v>
      </c>
      <c r="C6862" t="s">
        <v>14010</v>
      </c>
      <c r="D6862" t="s">
        <v>1063</v>
      </c>
      <c r="E6862" t="s">
        <v>1064</v>
      </c>
      <c r="F6862" t="s">
        <v>14026</v>
      </c>
    </row>
    <row r="6863" spans="1:6" x14ac:dyDescent="0.2">
      <c r="A6863" t="str">
        <f t="shared" si="108"/>
        <v>RCB5536 - Acute Stroke Unit</v>
      </c>
      <c r="B6863" t="s">
        <v>242</v>
      </c>
      <c r="C6863" t="s">
        <v>14010</v>
      </c>
      <c r="D6863" t="s">
        <v>1063</v>
      </c>
      <c r="E6863" t="s">
        <v>1064</v>
      </c>
      <c r="F6863" t="s">
        <v>14027</v>
      </c>
    </row>
    <row r="6864" spans="1:6" x14ac:dyDescent="0.2">
      <c r="A6864" t="str">
        <f t="shared" si="108"/>
        <v>RCB55Acute Medical Unit</v>
      </c>
      <c r="B6864" t="s">
        <v>242</v>
      </c>
      <c r="C6864" t="s">
        <v>14010</v>
      </c>
      <c r="D6864" t="s">
        <v>1063</v>
      </c>
      <c r="E6864" t="s">
        <v>1064</v>
      </c>
      <c r="F6864" t="s">
        <v>9304</v>
      </c>
    </row>
    <row r="6865" spans="1:6" x14ac:dyDescent="0.2">
      <c r="A6865" t="str">
        <f t="shared" si="108"/>
        <v>RCB55Coronary Care Unit</v>
      </c>
      <c r="B6865" t="s">
        <v>242</v>
      </c>
      <c r="C6865" t="s">
        <v>14010</v>
      </c>
      <c r="D6865" t="s">
        <v>1063</v>
      </c>
      <c r="E6865" t="s">
        <v>1064</v>
      </c>
      <c r="F6865" t="s">
        <v>8643</v>
      </c>
    </row>
    <row r="6866" spans="1:6" x14ac:dyDescent="0.2">
      <c r="A6866" t="str">
        <f t="shared" si="108"/>
        <v>RCB55Extended Stay Area</v>
      </c>
      <c r="B6866" t="s">
        <v>242</v>
      </c>
      <c r="C6866" t="s">
        <v>14010</v>
      </c>
      <c r="D6866" t="s">
        <v>1063</v>
      </c>
      <c r="E6866" t="s">
        <v>1064</v>
      </c>
      <c r="F6866" t="s">
        <v>14028</v>
      </c>
    </row>
    <row r="6867" spans="1:6" x14ac:dyDescent="0.2">
      <c r="A6867" t="str">
        <f t="shared" si="108"/>
        <v>RCB55Frailty Unit</v>
      </c>
      <c r="B6867" t="s">
        <v>242</v>
      </c>
      <c r="C6867" t="s">
        <v>14010</v>
      </c>
      <c r="D6867" t="s">
        <v>1063</v>
      </c>
      <c r="E6867" t="s">
        <v>1064</v>
      </c>
      <c r="F6867" t="s">
        <v>11187</v>
      </c>
    </row>
    <row r="6868" spans="1:6" x14ac:dyDescent="0.2">
      <c r="A6868" t="str">
        <f t="shared" si="108"/>
        <v>RCB55G1</v>
      </c>
      <c r="B6868" t="s">
        <v>242</v>
      </c>
      <c r="C6868" t="s">
        <v>14010</v>
      </c>
      <c r="D6868" t="s">
        <v>1063</v>
      </c>
      <c r="E6868" t="s">
        <v>1064</v>
      </c>
      <c r="F6868" t="s">
        <v>9859</v>
      </c>
    </row>
    <row r="6869" spans="1:6" x14ac:dyDescent="0.2">
      <c r="A6869" t="str">
        <f t="shared" si="108"/>
        <v>RCB55G2</v>
      </c>
      <c r="B6869" t="s">
        <v>242</v>
      </c>
      <c r="C6869" t="s">
        <v>14010</v>
      </c>
      <c r="D6869" t="s">
        <v>1063</v>
      </c>
      <c r="E6869" t="s">
        <v>1064</v>
      </c>
      <c r="F6869" t="s">
        <v>10128</v>
      </c>
    </row>
    <row r="6870" spans="1:6" x14ac:dyDescent="0.2">
      <c r="A6870" t="str">
        <f t="shared" si="108"/>
        <v>RCB55G3</v>
      </c>
      <c r="B6870" t="s">
        <v>242</v>
      </c>
      <c r="C6870" t="s">
        <v>14010</v>
      </c>
      <c r="D6870" t="s">
        <v>1063</v>
      </c>
      <c r="E6870" t="s">
        <v>1064</v>
      </c>
      <c r="F6870" t="s">
        <v>9006</v>
      </c>
    </row>
    <row r="6871" spans="1:6" x14ac:dyDescent="0.2">
      <c r="A6871" t="str">
        <f t="shared" si="108"/>
        <v>RCB55Intensive Care Unit</v>
      </c>
      <c r="B6871" t="s">
        <v>242</v>
      </c>
      <c r="C6871" t="s">
        <v>14010</v>
      </c>
      <c r="D6871" t="s">
        <v>1063</v>
      </c>
      <c r="E6871" t="s">
        <v>1064</v>
      </c>
      <c r="F6871" t="s">
        <v>8797</v>
      </c>
    </row>
  </sheetData>
  <sheetProtection algorithmName="SHA-512" hashValue="0SQkH1rA2NLNgjuu9w9CabIjXZWHTX6/Q+eDY5hmjRuUuki+2sq16ABSZZ5QRyvOk9XMFoDzwJFBI4IX6h/86Q==" saltValue="4kX67uf8H5wLRsSI+vxOeg==" spinCount="100000" sheet="1" objects="1" scenarios="1" selectLockedCells="1"/>
  <protectedRanges>
    <protectedRange sqref="J5624:J6771 I5624:I6792 B6818:F6820 B1:J1 H6769:H6771 I2:J5623" name="Range1"/>
    <protectedRange sqref="D4516:F4517 B4497:C4517 D4497:F4508 B1118:D1118 B3665:F4496 G2:H6747 B2:F1117 B4518:F6796 B1119:F3657" name="Range1_5"/>
    <protectedRange sqref="F3662:F3663 F4513:F4514" name="Range1_3_2"/>
    <protectedRange sqref="F3664 F4515" name="Range1_4_2"/>
  </protectedRanges>
  <autoFilter ref="A1:H6827" xr:uid="{68335563-B4C0-491A-88E6-57F42721CE9F}"/>
  <sortState xmlns:xlrd2="http://schemas.microsoft.com/office/spreadsheetml/2017/richdata2" ref="B1101:F1109">
    <sortCondition ref="F1101:F1109"/>
  </sortState>
  <phoneticPr fontId="29" type="noConversion"/>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EB62CD-11B6-44EB-80CF-269D49A0AA9D}">
  <sheetPr codeName="Sheet5"/>
  <dimension ref="A1:AR201"/>
  <sheetViews>
    <sheetView workbookViewId="0">
      <selection activeCell="J7" sqref="J7"/>
    </sheetView>
  </sheetViews>
  <sheetFormatPr defaultRowHeight="15" x14ac:dyDescent="0.2"/>
  <sheetData>
    <row r="1" spans="1:44" x14ac:dyDescent="0.2">
      <c r="A1" s="9" t="s">
        <v>14036</v>
      </c>
      <c r="B1" s="9" t="s">
        <v>8346</v>
      </c>
      <c r="C1" s="9" t="s">
        <v>8347</v>
      </c>
      <c r="D1" s="9" t="s">
        <v>28</v>
      </c>
      <c r="E1" s="9" t="s">
        <v>29</v>
      </c>
      <c r="F1" s="9" t="s">
        <v>14037</v>
      </c>
      <c r="G1" s="9" t="s">
        <v>14038</v>
      </c>
      <c r="H1" s="9" t="s">
        <v>14039</v>
      </c>
      <c r="I1" s="9" t="s">
        <v>14040</v>
      </c>
      <c r="J1" s="23" t="s">
        <v>14041</v>
      </c>
      <c r="K1" s="23" t="s">
        <v>14042</v>
      </c>
      <c r="L1" s="23" t="s">
        <v>14043</v>
      </c>
      <c r="M1" s="23" t="s">
        <v>14044</v>
      </c>
      <c r="N1" s="24" t="s">
        <v>14045</v>
      </c>
      <c r="O1" s="24" t="s">
        <v>14046</v>
      </c>
      <c r="P1" s="24" t="s">
        <v>14047</v>
      </c>
      <c r="Q1" s="24" t="s">
        <v>14048</v>
      </c>
      <c r="R1" s="23" t="s">
        <v>14049</v>
      </c>
      <c r="S1" s="23" t="s">
        <v>14050</v>
      </c>
      <c r="T1" s="23" t="s">
        <v>14051</v>
      </c>
      <c r="U1" s="23" t="s">
        <v>14052</v>
      </c>
      <c r="V1" s="24" t="s">
        <v>14053</v>
      </c>
      <c r="W1" s="24" t="s">
        <v>14054</v>
      </c>
      <c r="X1" s="9" t="s">
        <v>14055</v>
      </c>
      <c r="Y1" s="9" t="s">
        <v>14056</v>
      </c>
      <c r="Z1" s="9" t="s">
        <v>14057</v>
      </c>
      <c r="AA1" s="24" t="s">
        <v>14058</v>
      </c>
      <c r="AB1" s="23" t="s">
        <v>14059</v>
      </c>
      <c r="AC1" s="23" t="s">
        <v>14060</v>
      </c>
      <c r="AD1" s="9" t="s">
        <v>14061</v>
      </c>
      <c r="AE1" s="9" t="s">
        <v>14062</v>
      </c>
      <c r="AF1" s="23" t="s">
        <v>14063</v>
      </c>
      <c r="AG1" s="23" t="s">
        <v>14064</v>
      </c>
      <c r="AH1" s="9" t="s">
        <v>14065</v>
      </c>
      <c r="AI1" s="9" t="s">
        <v>14066</v>
      </c>
      <c r="AJ1" s="9" t="s">
        <v>14067</v>
      </c>
      <c r="AK1" s="9" t="s">
        <v>14068</v>
      </c>
      <c r="AL1" s="9" t="s">
        <v>14069</v>
      </c>
      <c r="AM1" s="23" t="s">
        <v>14070</v>
      </c>
      <c r="AN1" s="23" t="s">
        <v>14071</v>
      </c>
      <c r="AO1" s="9" t="s">
        <v>14072</v>
      </c>
      <c r="AP1" s="9" t="s">
        <v>14073</v>
      </c>
      <c r="AQ1" s="9" t="s">
        <v>14074</v>
      </c>
      <c r="AR1" s="9" t="s">
        <v>14075</v>
      </c>
    </row>
    <row r="2" spans="1:44" x14ac:dyDescent="0.2">
      <c r="A2" t="s">
        <v>4245</v>
      </c>
      <c r="B2" t="s">
        <v>4246</v>
      </c>
      <c r="C2" t="s">
        <v>8757</v>
      </c>
      <c r="D2" t="s">
        <v>14700</v>
      </c>
      <c r="F2">
        <v>1395</v>
      </c>
      <c r="G2">
        <v>1176.3333333333333</v>
      </c>
      <c r="H2">
        <v>930</v>
      </c>
      <c r="I2">
        <v>1408.5</v>
      </c>
      <c r="J2">
        <v>0</v>
      </c>
      <c r="K2">
        <v>60</v>
      </c>
      <c r="L2">
        <v>0</v>
      </c>
      <c r="M2">
        <v>0</v>
      </c>
      <c r="N2">
        <v>310</v>
      </c>
      <c r="O2">
        <v>578.43333333333328</v>
      </c>
      <c r="P2">
        <v>620</v>
      </c>
      <c r="Q2">
        <v>904.41666666666663</v>
      </c>
      <c r="R2">
        <v>0</v>
      </c>
      <c r="S2">
        <v>40</v>
      </c>
      <c r="T2">
        <v>0</v>
      </c>
      <c r="U2">
        <v>0</v>
      </c>
      <c r="V2">
        <v>0</v>
      </c>
      <c r="W2">
        <v>0</v>
      </c>
      <c r="X2">
        <v>0</v>
      </c>
      <c r="Y2">
        <v>0</v>
      </c>
      <c r="Z2">
        <v>0.84324970131421739</v>
      </c>
      <c r="AA2">
        <v>1.514516129032258</v>
      </c>
      <c r="AB2">
        <v>-99</v>
      </c>
      <c r="AC2">
        <v>-99</v>
      </c>
      <c r="AD2">
        <v>1.8659139784946235</v>
      </c>
      <c r="AE2">
        <v>1.4587365591397849</v>
      </c>
      <c r="AF2">
        <v>-99</v>
      </c>
      <c r="AG2">
        <v>-99</v>
      </c>
      <c r="AH2">
        <v>-99</v>
      </c>
      <c r="AI2">
        <v>-99</v>
      </c>
      <c r="AJ2">
        <v>371</v>
      </c>
      <c r="AK2">
        <v>4.7298292902066477</v>
      </c>
      <c r="AL2">
        <v>6.2342767295597481</v>
      </c>
      <c r="AM2">
        <v>0.26954177897574122</v>
      </c>
      <c r="AN2">
        <v>0</v>
      </c>
      <c r="AO2">
        <v>0</v>
      </c>
      <c r="AP2">
        <v>0</v>
      </c>
      <c r="AQ2">
        <v>11.233647798742139</v>
      </c>
      <c r="AR2" t="str">
        <f>IF(A2="","",(IF(ISBLANK('Trust - Frontsheet'!$F$9),"",'Trust - Frontsheet'!$F$9)))</f>
        <v>http://www.ghc.nhs.uk/our-approach-to-quality/safe-staffing-levels/</v>
      </c>
    </row>
    <row r="3" spans="1:44" x14ac:dyDescent="0.2">
      <c r="A3" t="s">
        <v>4245</v>
      </c>
      <c r="B3" t="s">
        <v>4246</v>
      </c>
      <c r="C3" t="s">
        <v>9943</v>
      </c>
      <c r="D3" t="s">
        <v>14700</v>
      </c>
      <c r="F3">
        <v>1395</v>
      </c>
      <c r="G3">
        <v>1089.55</v>
      </c>
      <c r="H3">
        <v>1395</v>
      </c>
      <c r="I3">
        <v>1894.7666666666667</v>
      </c>
      <c r="J3">
        <v>0</v>
      </c>
      <c r="K3">
        <v>169.41666666666666</v>
      </c>
      <c r="L3">
        <v>0</v>
      </c>
      <c r="M3">
        <v>0</v>
      </c>
      <c r="N3">
        <v>620</v>
      </c>
      <c r="O3">
        <v>713.16666666666663</v>
      </c>
      <c r="P3">
        <v>620</v>
      </c>
      <c r="Q3">
        <v>1020.8333333333334</v>
      </c>
      <c r="R3">
        <v>0</v>
      </c>
      <c r="S3">
        <v>40.666666666666664</v>
      </c>
      <c r="T3">
        <v>0</v>
      </c>
      <c r="U3">
        <v>0</v>
      </c>
      <c r="V3">
        <v>0</v>
      </c>
      <c r="W3">
        <v>0</v>
      </c>
      <c r="X3">
        <v>0</v>
      </c>
      <c r="Y3">
        <v>15</v>
      </c>
      <c r="Z3">
        <v>0.7810394265232975</v>
      </c>
      <c r="AA3">
        <v>1.3582556750298687</v>
      </c>
      <c r="AB3">
        <v>-99</v>
      </c>
      <c r="AC3">
        <v>-99</v>
      </c>
      <c r="AD3">
        <v>1.150268817204301</v>
      </c>
      <c r="AE3">
        <v>1.646505376344086</v>
      </c>
      <c r="AF3">
        <v>-99</v>
      </c>
      <c r="AG3">
        <v>-99</v>
      </c>
      <c r="AH3">
        <v>-99</v>
      </c>
      <c r="AI3">
        <v>-99</v>
      </c>
      <c r="AJ3">
        <v>445</v>
      </c>
      <c r="AK3">
        <v>4.0510486891385771</v>
      </c>
      <c r="AL3">
        <v>6.5519101123595505</v>
      </c>
      <c r="AM3">
        <v>0.47209737827715353</v>
      </c>
      <c r="AN3">
        <v>0</v>
      </c>
      <c r="AO3">
        <v>0</v>
      </c>
      <c r="AP3">
        <v>3.3707865168539325E-2</v>
      </c>
      <c r="AQ3">
        <v>11.10876404494382</v>
      </c>
      <c r="AR3" t="str">
        <f>IF(A3="","",(IF(ISBLANK('Trust - Frontsheet'!$F$9),"",'Trust - Frontsheet'!$F$9)))</f>
        <v>http://www.ghc.nhs.uk/our-approach-to-quality/safe-staffing-levels/</v>
      </c>
    </row>
    <row r="4" spans="1:44" x14ac:dyDescent="0.2">
      <c r="A4" t="s">
        <v>4245</v>
      </c>
      <c r="B4" t="s">
        <v>4246</v>
      </c>
      <c r="C4" t="s">
        <v>9944</v>
      </c>
      <c r="D4" t="s">
        <v>14700</v>
      </c>
      <c r="F4">
        <v>1627.5</v>
      </c>
      <c r="G4">
        <v>1075.1666666666667</v>
      </c>
      <c r="H4">
        <v>1395</v>
      </c>
      <c r="I4">
        <v>1973.4333333333334</v>
      </c>
      <c r="J4">
        <v>0</v>
      </c>
      <c r="K4">
        <v>45.25</v>
      </c>
      <c r="L4">
        <v>0</v>
      </c>
      <c r="M4">
        <v>0</v>
      </c>
      <c r="N4">
        <v>620</v>
      </c>
      <c r="O4">
        <v>602.83333333333337</v>
      </c>
      <c r="P4">
        <v>620</v>
      </c>
      <c r="Q4">
        <v>1173.0833333333333</v>
      </c>
      <c r="R4">
        <v>0</v>
      </c>
      <c r="S4">
        <v>10</v>
      </c>
      <c r="T4">
        <v>0</v>
      </c>
      <c r="U4">
        <v>0</v>
      </c>
      <c r="V4">
        <v>0</v>
      </c>
      <c r="W4">
        <v>0</v>
      </c>
      <c r="X4">
        <v>0</v>
      </c>
      <c r="Y4">
        <v>0</v>
      </c>
      <c r="Z4">
        <v>0.66062467997951868</v>
      </c>
      <c r="AA4">
        <v>1.414647550776583</v>
      </c>
      <c r="AB4">
        <v>-99</v>
      </c>
      <c r="AC4">
        <v>-99</v>
      </c>
      <c r="AD4">
        <v>0.97231182795698934</v>
      </c>
      <c r="AE4">
        <v>1.8920698924731181</v>
      </c>
      <c r="AF4">
        <v>-99</v>
      </c>
      <c r="AG4">
        <v>-99</v>
      </c>
      <c r="AH4">
        <v>-99</v>
      </c>
      <c r="AI4">
        <v>-99</v>
      </c>
      <c r="AJ4">
        <v>301</v>
      </c>
      <c r="AK4">
        <v>5.5747508305647839</v>
      </c>
      <c r="AL4">
        <v>10.453543743078626</v>
      </c>
      <c r="AM4">
        <v>0.18355481727574752</v>
      </c>
      <c r="AN4">
        <v>0</v>
      </c>
      <c r="AO4">
        <v>0</v>
      </c>
      <c r="AP4">
        <v>0</v>
      </c>
      <c r="AQ4">
        <v>16.211849390919159</v>
      </c>
      <c r="AR4" t="str">
        <f>IF(A4="","",(IF(ISBLANK('Trust - Frontsheet'!$F$9),"",'Trust - Frontsheet'!$F$9)))</f>
        <v>http://www.ghc.nhs.uk/our-approach-to-quality/safe-staffing-levels/</v>
      </c>
    </row>
    <row r="5" spans="1:44" x14ac:dyDescent="0.2">
      <c r="A5" t="s">
        <v>4245</v>
      </c>
      <c r="B5" t="s">
        <v>4246</v>
      </c>
      <c r="C5" t="s">
        <v>9945</v>
      </c>
      <c r="D5" t="s">
        <v>14700</v>
      </c>
      <c r="F5">
        <v>1395</v>
      </c>
      <c r="G5">
        <v>1280.2</v>
      </c>
      <c r="H5">
        <v>1395</v>
      </c>
      <c r="I5">
        <v>1716.25</v>
      </c>
      <c r="J5">
        <v>0</v>
      </c>
      <c r="K5">
        <v>0</v>
      </c>
      <c r="L5">
        <v>0</v>
      </c>
      <c r="M5">
        <v>0</v>
      </c>
      <c r="N5">
        <v>620</v>
      </c>
      <c r="O5">
        <v>607.91666666666663</v>
      </c>
      <c r="P5">
        <v>620</v>
      </c>
      <c r="Q5">
        <v>836.0333333333333</v>
      </c>
      <c r="R5">
        <v>0</v>
      </c>
      <c r="S5">
        <v>0</v>
      </c>
      <c r="T5">
        <v>0</v>
      </c>
      <c r="U5">
        <v>0</v>
      </c>
      <c r="V5">
        <v>0</v>
      </c>
      <c r="W5">
        <v>0</v>
      </c>
      <c r="X5">
        <v>0</v>
      </c>
      <c r="Y5">
        <v>0</v>
      </c>
      <c r="Z5">
        <v>0.91770609318996421</v>
      </c>
      <c r="AA5">
        <v>1.2302867383512546</v>
      </c>
      <c r="AB5">
        <v>-99</v>
      </c>
      <c r="AC5">
        <v>-99</v>
      </c>
      <c r="AD5">
        <v>0.980510752688172</v>
      </c>
      <c r="AE5">
        <v>1.3484408602150537</v>
      </c>
      <c r="AF5">
        <v>-99</v>
      </c>
      <c r="AG5">
        <v>-99</v>
      </c>
      <c r="AH5">
        <v>-99</v>
      </c>
      <c r="AI5">
        <v>-99</v>
      </c>
      <c r="AJ5">
        <v>464</v>
      </c>
      <c r="AK5">
        <v>4.0692169540229886</v>
      </c>
      <c r="AL5">
        <v>5.5006106321839079</v>
      </c>
      <c r="AM5">
        <v>0</v>
      </c>
      <c r="AN5">
        <v>0</v>
      </c>
      <c r="AO5">
        <v>0</v>
      </c>
      <c r="AP5">
        <v>0</v>
      </c>
      <c r="AQ5">
        <v>9.5698275862068964</v>
      </c>
      <c r="AR5" t="str">
        <f>IF(A5="","",(IF(ISBLANK('Trust - Frontsheet'!$F$9),"",'Trust - Frontsheet'!$F$9)))</f>
        <v>http://www.ghc.nhs.uk/our-approach-to-quality/safe-staffing-levels/</v>
      </c>
    </row>
    <row r="6" spans="1:44" x14ac:dyDescent="0.2">
      <c r="A6" t="s">
        <v>4245</v>
      </c>
      <c r="B6" t="s">
        <v>4246</v>
      </c>
      <c r="C6" t="s">
        <v>9946</v>
      </c>
      <c r="D6" t="s">
        <v>14700</v>
      </c>
      <c r="F6">
        <v>930</v>
      </c>
      <c r="G6">
        <v>893.25</v>
      </c>
      <c r="H6">
        <v>1395</v>
      </c>
      <c r="I6">
        <v>1338.6666666666667</v>
      </c>
      <c r="J6">
        <v>0</v>
      </c>
      <c r="K6">
        <v>0</v>
      </c>
      <c r="L6">
        <v>0</v>
      </c>
      <c r="M6">
        <v>0</v>
      </c>
      <c r="N6">
        <v>620</v>
      </c>
      <c r="O6">
        <v>618.66666666666663</v>
      </c>
      <c r="P6">
        <v>620</v>
      </c>
      <c r="Q6">
        <v>600.33333333333337</v>
      </c>
      <c r="R6">
        <v>0</v>
      </c>
      <c r="S6">
        <v>0</v>
      </c>
      <c r="T6">
        <v>0</v>
      </c>
      <c r="U6">
        <v>0</v>
      </c>
      <c r="V6">
        <v>0</v>
      </c>
      <c r="W6">
        <v>0</v>
      </c>
      <c r="X6">
        <v>0</v>
      </c>
      <c r="Y6">
        <v>0</v>
      </c>
      <c r="Z6">
        <v>0.9604838709677419</v>
      </c>
      <c r="AA6">
        <v>0.95961768219832744</v>
      </c>
      <c r="AB6">
        <v>-99</v>
      </c>
      <c r="AC6">
        <v>-99</v>
      </c>
      <c r="AD6">
        <v>0.99784946236559136</v>
      </c>
      <c r="AE6">
        <v>0.96827956989247321</v>
      </c>
      <c r="AF6">
        <v>-99</v>
      </c>
      <c r="AG6">
        <v>-99</v>
      </c>
      <c r="AH6">
        <v>-99</v>
      </c>
      <c r="AI6">
        <v>-99</v>
      </c>
      <c r="AJ6">
        <v>294</v>
      </c>
      <c r="AK6">
        <v>5.1425736961451243</v>
      </c>
      <c r="AL6">
        <v>6.5952380952380949</v>
      </c>
      <c r="AM6">
        <v>0</v>
      </c>
      <c r="AN6">
        <v>0</v>
      </c>
      <c r="AO6">
        <v>0</v>
      </c>
      <c r="AP6">
        <v>0</v>
      </c>
      <c r="AQ6">
        <v>11.737811791383221</v>
      </c>
      <c r="AR6" t="str">
        <f>IF(A6="","",(IF(ISBLANK('Trust - Frontsheet'!$F$9),"",'Trust - Frontsheet'!$F$9)))</f>
        <v>http://www.ghc.nhs.uk/our-approach-to-quality/safe-staffing-levels/</v>
      </c>
    </row>
    <row r="7" spans="1:44" x14ac:dyDescent="0.2">
      <c r="A7" t="s">
        <v>4245</v>
      </c>
      <c r="B7" t="s">
        <v>4246</v>
      </c>
      <c r="C7" t="s">
        <v>9947</v>
      </c>
      <c r="D7" t="s">
        <v>14700</v>
      </c>
      <c r="F7">
        <v>1627.5</v>
      </c>
      <c r="G7">
        <v>1476.3166666666666</v>
      </c>
      <c r="H7">
        <v>1395</v>
      </c>
      <c r="I7">
        <v>2154.3333333333335</v>
      </c>
      <c r="J7">
        <v>0</v>
      </c>
      <c r="K7">
        <v>0</v>
      </c>
      <c r="L7">
        <v>0</v>
      </c>
      <c r="M7">
        <v>0</v>
      </c>
      <c r="N7">
        <v>620</v>
      </c>
      <c r="O7">
        <v>616.95000000000005</v>
      </c>
      <c r="P7">
        <v>620</v>
      </c>
      <c r="Q7">
        <v>853.01666666666665</v>
      </c>
      <c r="R7">
        <v>0</v>
      </c>
      <c r="S7">
        <v>0</v>
      </c>
      <c r="T7">
        <v>0</v>
      </c>
      <c r="U7">
        <v>0</v>
      </c>
      <c r="V7">
        <v>0</v>
      </c>
      <c r="W7">
        <v>0</v>
      </c>
      <c r="X7">
        <v>0</v>
      </c>
      <c r="Y7">
        <v>0</v>
      </c>
      <c r="Z7">
        <v>0.90710701484895029</v>
      </c>
      <c r="AA7">
        <v>1.5443249701314219</v>
      </c>
      <c r="AB7">
        <v>-99</v>
      </c>
      <c r="AC7">
        <v>-99</v>
      </c>
      <c r="AD7">
        <v>0.99508064516129036</v>
      </c>
      <c r="AE7">
        <v>1.3758333333333332</v>
      </c>
      <c r="AF7">
        <v>-99</v>
      </c>
      <c r="AG7">
        <v>-99</v>
      </c>
      <c r="AH7">
        <v>-99</v>
      </c>
      <c r="AI7">
        <v>-99</v>
      </c>
      <c r="AJ7">
        <v>553</v>
      </c>
      <c r="AK7">
        <v>3.7852923447860154</v>
      </c>
      <c r="AL7">
        <v>5.4382459312839062</v>
      </c>
      <c r="AM7">
        <v>0</v>
      </c>
      <c r="AN7">
        <v>0</v>
      </c>
      <c r="AO7">
        <v>0</v>
      </c>
      <c r="AP7">
        <v>0</v>
      </c>
      <c r="AQ7">
        <v>9.223538276069922</v>
      </c>
      <c r="AR7" t="str">
        <f>IF(A7="","",(IF(ISBLANK('Trust - Frontsheet'!$F$9),"",'Trust - Frontsheet'!$F$9)))</f>
        <v>http://www.ghc.nhs.uk/our-approach-to-quality/safe-staffing-levels/</v>
      </c>
    </row>
    <row r="8" spans="1:44" x14ac:dyDescent="0.2">
      <c r="A8" t="s">
        <v>4176</v>
      </c>
      <c r="B8" t="s">
        <v>4177</v>
      </c>
      <c r="C8" t="s">
        <v>9355</v>
      </c>
      <c r="D8" t="s">
        <v>14704</v>
      </c>
      <c r="F8">
        <v>1162.5</v>
      </c>
      <c r="G8">
        <v>924.25</v>
      </c>
      <c r="H8">
        <v>1162.5</v>
      </c>
      <c r="I8">
        <v>1325.8333333333333</v>
      </c>
      <c r="J8">
        <v>0</v>
      </c>
      <c r="K8">
        <v>0</v>
      </c>
      <c r="L8">
        <v>0</v>
      </c>
      <c r="M8">
        <v>7.5</v>
      </c>
      <c r="N8">
        <v>310</v>
      </c>
      <c r="O8">
        <v>309.16666666666669</v>
      </c>
      <c r="P8">
        <v>620</v>
      </c>
      <c r="Q8">
        <v>608.66666666666663</v>
      </c>
      <c r="R8">
        <v>0</v>
      </c>
      <c r="S8">
        <v>0</v>
      </c>
      <c r="T8">
        <v>0</v>
      </c>
      <c r="U8">
        <v>0</v>
      </c>
      <c r="V8">
        <v>0</v>
      </c>
      <c r="W8">
        <v>0</v>
      </c>
      <c r="X8">
        <v>0</v>
      </c>
      <c r="Y8">
        <v>0</v>
      </c>
      <c r="Z8">
        <v>0.79505376344086021</v>
      </c>
      <c r="AA8">
        <v>1.1405017921146954</v>
      </c>
      <c r="AB8">
        <v>-99</v>
      </c>
      <c r="AC8">
        <v>-99</v>
      </c>
      <c r="AD8">
        <v>0.99731182795698936</v>
      </c>
      <c r="AE8">
        <v>0.98172043010752685</v>
      </c>
      <c r="AF8">
        <v>-99</v>
      </c>
      <c r="AG8">
        <v>-99</v>
      </c>
      <c r="AH8">
        <v>-99</v>
      </c>
      <c r="AI8">
        <v>-99</v>
      </c>
      <c r="AJ8">
        <v>426</v>
      </c>
      <c r="AK8">
        <v>2.8953442879499218</v>
      </c>
      <c r="AL8">
        <v>4.541079812206573</v>
      </c>
      <c r="AM8">
        <v>0</v>
      </c>
      <c r="AN8">
        <v>1.7605633802816902E-2</v>
      </c>
      <c r="AO8">
        <v>0</v>
      </c>
      <c r="AP8">
        <v>0</v>
      </c>
      <c r="AQ8">
        <v>7.4540297339593096</v>
      </c>
      <c r="AR8" t="str">
        <f>IF(A8="","",(IF(ISBLANK('Trust - Frontsheet'!$F$9),"",'Trust - Frontsheet'!$F$9)))</f>
        <v>http://www.ghc.nhs.uk/our-approach-to-quality/safe-staffing-levels/</v>
      </c>
    </row>
    <row r="9" spans="1:44" x14ac:dyDescent="0.2">
      <c r="A9" t="s">
        <v>4176</v>
      </c>
      <c r="B9" t="s">
        <v>4177</v>
      </c>
      <c r="C9" t="s">
        <v>9360</v>
      </c>
      <c r="D9" t="s">
        <v>14704</v>
      </c>
      <c r="F9">
        <v>1162.5</v>
      </c>
      <c r="G9">
        <v>1054.1666666666667</v>
      </c>
      <c r="H9">
        <v>1627.5</v>
      </c>
      <c r="I9">
        <v>1558.25</v>
      </c>
      <c r="J9">
        <v>0</v>
      </c>
      <c r="K9">
        <v>0</v>
      </c>
      <c r="L9">
        <v>0</v>
      </c>
      <c r="M9">
        <v>0</v>
      </c>
      <c r="N9">
        <v>620</v>
      </c>
      <c r="O9">
        <v>579.5</v>
      </c>
      <c r="P9">
        <v>620</v>
      </c>
      <c r="Q9">
        <v>621.41666666666663</v>
      </c>
      <c r="R9">
        <v>0</v>
      </c>
      <c r="S9">
        <v>0</v>
      </c>
      <c r="T9">
        <v>0</v>
      </c>
      <c r="U9">
        <v>0</v>
      </c>
      <c r="V9">
        <v>0</v>
      </c>
      <c r="W9">
        <v>0</v>
      </c>
      <c r="X9">
        <v>0</v>
      </c>
      <c r="Y9">
        <v>0</v>
      </c>
      <c r="Z9">
        <v>0.90681003584229403</v>
      </c>
      <c r="AA9">
        <v>0.95745007680491556</v>
      </c>
      <c r="AB9">
        <v>-99</v>
      </c>
      <c r="AC9">
        <v>-99</v>
      </c>
      <c r="AD9">
        <v>0.93467741935483872</v>
      </c>
      <c r="AE9">
        <v>1.0022849462365591</v>
      </c>
      <c r="AF9">
        <v>-99</v>
      </c>
      <c r="AG9">
        <v>-99</v>
      </c>
      <c r="AH9">
        <v>-99</v>
      </c>
      <c r="AI9">
        <v>-99</v>
      </c>
      <c r="AJ9">
        <v>544</v>
      </c>
      <c r="AK9">
        <v>3.0030637254901964</v>
      </c>
      <c r="AL9">
        <v>4.0067401960784315</v>
      </c>
      <c r="AM9">
        <v>0</v>
      </c>
      <c r="AN9">
        <v>0</v>
      </c>
      <c r="AO9">
        <v>0</v>
      </c>
      <c r="AP9">
        <v>0</v>
      </c>
      <c r="AQ9">
        <v>7.0098039215686274</v>
      </c>
      <c r="AR9" t="str">
        <f>IF(A9="","",(IF(ISBLANK('Trust - Frontsheet'!$F$9),"",'Trust - Frontsheet'!$F$9)))</f>
        <v>http://www.ghc.nhs.uk/our-approach-to-quality/safe-staffing-levels/</v>
      </c>
    </row>
    <row r="10" spans="1:44" x14ac:dyDescent="0.2">
      <c r="A10" t="s">
        <v>4176</v>
      </c>
      <c r="B10" t="s">
        <v>4177</v>
      </c>
      <c r="C10" t="s">
        <v>9206</v>
      </c>
      <c r="D10" t="s">
        <v>14700</v>
      </c>
      <c r="F10">
        <v>930</v>
      </c>
      <c r="G10">
        <v>913.16666666666663</v>
      </c>
      <c r="H10">
        <v>2790</v>
      </c>
      <c r="I10">
        <v>2447.5</v>
      </c>
      <c r="J10">
        <v>0</v>
      </c>
      <c r="K10">
        <v>0</v>
      </c>
      <c r="L10">
        <v>0</v>
      </c>
      <c r="M10">
        <v>91</v>
      </c>
      <c r="N10">
        <v>310</v>
      </c>
      <c r="O10">
        <v>310</v>
      </c>
      <c r="P10">
        <v>930</v>
      </c>
      <c r="Q10">
        <v>925.26666666666665</v>
      </c>
      <c r="R10">
        <v>0</v>
      </c>
      <c r="S10">
        <v>0</v>
      </c>
      <c r="T10">
        <v>0</v>
      </c>
      <c r="U10">
        <v>0</v>
      </c>
      <c r="V10">
        <v>0</v>
      </c>
      <c r="W10">
        <v>0</v>
      </c>
      <c r="X10">
        <v>0</v>
      </c>
      <c r="Y10">
        <v>0</v>
      </c>
      <c r="Z10">
        <v>0.98189964157706089</v>
      </c>
      <c r="AA10">
        <v>0.87724014336917566</v>
      </c>
      <c r="AB10">
        <v>-99</v>
      </c>
      <c r="AC10">
        <v>-99</v>
      </c>
      <c r="AD10">
        <v>1</v>
      </c>
      <c r="AE10">
        <v>0.99491039426523298</v>
      </c>
      <c r="AF10">
        <v>-99</v>
      </c>
      <c r="AG10">
        <v>-99</v>
      </c>
      <c r="AH10">
        <v>-99</v>
      </c>
      <c r="AI10">
        <v>-99</v>
      </c>
      <c r="AJ10">
        <v>491</v>
      </c>
      <c r="AK10">
        <v>2.4911744738628645</v>
      </c>
      <c r="AL10">
        <v>6.8691785471826199</v>
      </c>
      <c r="AM10">
        <v>0</v>
      </c>
      <c r="AN10">
        <v>0.18533604887983707</v>
      </c>
      <c r="AO10">
        <v>0</v>
      </c>
      <c r="AP10">
        <v>0</v>
      </c>
      <c r="AQ10">
        <v>9.5456890699253218</v>
      </c>
      <c r="AR10" t="str">
        <f>IF(A10="","",(IF(ISBLANK('Trust - Frontsheet'!$F$9),"",'Trust - Frontsheet'!$F$9)))</f>
        <v>http://www.ghc.nhs.uk/our-approach-to-quality/safe-staffing-levels/</v>
      </c>
    </row>
    <row r="11" spans="1:44" x14ac:dyDescent="0.2">
      <c r="A11" t="s">
        <v>14570</v>
      </c>
      <c r="B11" t="s">
        <v>7225</v>
      </c>
      <c r="C11" t="s">
        <v>14571</v>
      </c>
      <c r="D11" t="s">
        <v>14700</v>
      </c>
      <c r="F11">
        <v>697.5</v>
      </c>
      <c r="G11">
        <v>612.66666666666663</v>
      </c>
      <c r="H11">
        <v>697.5</v>
      </c>
      <c r="I11">
        <v>727.66666666666663</v>
      </c>
      <c r="J11">
        <v>0</v>
      </c>
      <c r="K11">
        <v>0</v>
      </c>
      <c r="L11">
        <v>0</v>
      </c>
      <c r="M11">
        <v>0</v>
      </c>
      <c r="N11">
        <v>620</v>
      </c>
      <c r="O11">
        <v>620</v>
      </c>
      <c r="P11">
        <v>310</v>
      </c>
      <c r="Q11">
        <v>310</v>
      </c>
      <c r="R11">
        <v>0</v>
      </c>
      <c r="S11">
        <v>0</v>
      </c>
      <c r="T11">
        <v>0</v>
      </c>
      <c r="U11">
        <v>0</v>
      </c>
      <c r="V11">
        <v>0</v>
      </c>
      <c r="W11">
        <v>0</v>
      </c>
      <c r="X11">
        <v>0</v>
      </c>
      <c r="Y11">
        <v>0</v>
      </c>
      <c r="Z11">
        <v>0.87837514934289118</v>
      </c>
      <c r="AA11">
        <v>1.0432497013142175</v>
      </c>
      <c r="AB11">
        <v>-99</v>
      </c>
      <c r="AC11">
        <v>-99</v>
      </c>
      <c r="AD11">
        <v>1</v>
      </c>
      <c r="AE11">
        <v>1</v>
      </c>
      <c r="AF11">
        <v>-99</v>
      </c>
      <c r="AG11">
        <v>-99</v>
      </c>
      <c r="AH11">
        <v>-99</v>
      </c>
      <c r="AI11">
        <v>-99</v>
      </c>
      <c r="AJ11">
        <v>384</v>
      </c>
      <c r="AK11">
        <v>3.2100694444444442</v>
      </c>
      <c r="AL11">
        <v>2.7022569444444442</v>
      </c>
      <c r="AM11">
        <v>0</v>
      </c>
      <c r="AN11">
        <v>0</v>
      </c>
      <c r="AO11">
        <v>0</v>
      </c>
      <c r="AP11">
        <v>0</v>
      </c>
      <c r="AQ11">
        <v>5.9123263888888884</v>
      </c>
      <c r="AR11" t="str">
        <f>IF(A11="","",(IF(ISBLANK('Trust - Frontsheet'!$F$9),"",'Trust - Frontsheet'!$F$9)))</f>
        <v>http://www.ghc.nhs.uk/our-approach-to-quality/safe-staffing-levels/</v>
      </c>
    </row>
    <row r="12" spans="1:44" x14ac:dyDescent="0.2">
      <c r="A12" t="s">
        <v>4201</v>
      </c>
      <c r="B12" t="s">
        <v>4203</v>
      </c>
      <c r="C12" t="s">
        <v>9935</v>
      </c>
      <c r="D12" t="s">
        <v>14700</v>
      </c>
      <c r="F12">
        <v>697.5</v>
      </c>
      <c r="G12">
        <v>632.25</v>
      </c>
      <c r="H12">
        <v>697.5</v>
      </c>
      <c r="I12">
        <v>787.66666666666663</v>
      </c>
      <c r="J12">
        <v>0</v>
      </c>
      <c r="K12">
        <v>0</v>
      </c>
      <c r="L12">
        <v>0</v>
      </c>
      <c r="M12">
        <v>0</v>
      </c>
      <c r="N12">
        <v>310</v>
      </c>
      <c r="O12">
        <v>320</v>
      </c>
      <c r="P12">
        <v>310</v>
      </c>
      <c r="Q12">
        <v>350</v>
      </c>
      <c r="R12">
        <v>0</v>
      </c>
      <c r="S12">
        <v>0</v>
      </c>
      <c r="T12">
        <v>0</v>
      </c>
      <c r="U12">
        <v>0</v>
      </c>
      <c r="V12">
        <v>0</v>
      </c>
      <c r="W12">
        <v>0</v>
      </c>
      <c r="X12">
        <v>0</v>
      </c>
      <c r="Y12">
        <v>0</v>
      </c>
      <c r="Z12">
        <v>0.90645161290322585</v>
      </c>
      <c r="AA12">
        <v>1.1292712066905615</v>
      </c>
      <c r="AB12">
        <v>-99</v>
      </c>
      <c r="AC12">
        <v>-99</v>
      </c>
      <c r="AD12">
        <v>1.032258064516129</v>
      </c>
      <c r="AE12">
        <v>1.1290322580645162</v>
      </c>
      <c r="AF12">
        <v>-99</v>
      </c>
      <c r="AG12">
        <v>-99</v>
      </c>
      <c r="AH12">
        <v>-99</v>
      </c>
      <c r="AI12">
        <v>-99</v>
      </c>
      <c r="AJ12">
        <v>259</v>
      </c>
      <c r="AK12">
        <v>3.6766409266409266</v>
      </c>
      <c r="AL12">
        <v>4.3925353925353923</v>
      </c>
      <c r="AM12">
        <v>0</v>
      </c>
      <c r="AN12">
        <v>0</v>
      </c>
      <c r="AO12">
        <v>0</v>
      </c>
      <c r="AP12">
        <v>0</v>
      </c>
      <c r="AQ12">
        <v>8.0691763191763179</v>
      </c>
      <c r="AR12" t="str">
        <f>IF(A12="","",(IF(ISBLANK('Trust - Frontsheet'!$F$9),"",'Trust - Frontsheet'!$F$9)))</f>
        <v>http://www.ghc.nhs.uk/our-approach-to-quality/safe-staffing-levels/</v>
      </c>
    </row>
    <row r="13" spans="1:44" x14ac:dyDescent="0.2">
      <c r="A13" t="s">
        <v>4172</v>
      </c>
      <c r="B13" t="s">
        <v>4173</v>
      </c>
      <c r="C13" t="s">
        <v>9930</v>
      </c>
      <c r="D13" t="s">
        <v>14699</v>
      </c>
      <c r="F13">
        <v>901.66666666666663</v>
      </c>
      <c r="G13">
        <v>438</v>
      </c>
      <c r="H13">
        <v>1787</v>
      </c>
      <c r="I13">
        <v>1686.8333333333333</v>
      </c>
      <c r="J13">
        <v>0</v>
      </c>
      <c r="K13">
        <v>86.666666666666671</v>
      </c>
      <c r="L13">
        <v>0</v>
      </c>
      <c r="M13">
        <v>0</v>
      </c>
      <c r="N13">
        <v>310</v>
      </c>
      <c r="O13">
        <v>315.75</v>
      </c>
      <c r="P13">
        <v>1240</v>
      </c>
      <c r="Q13">
        <v>840</v>
      </c>
      <c r="R13">
        <v>0</v>
      </c>
      <c r="S13">
        <v>0</v>
      </c>
      <c r="T13">
        <v>0</v>
      </c>
      <c r="U13">
        <v>0</v>
      </c>
      <c r="V13">
        <v>0</v>
      </c>
      <c r="W13">
        <v>0</v>
      </c>
      <c r="X13">
        <v>0</v>
      </c>
      <c r="Y13">
        <v>0</v>
      </c>
      <c r="Z13">
        <v>0.48576709796672829</v>
      </c>
      <c r="AA13">
        <v>0.94394702480880432</v>
      </c>
      <c r="AB13">
        <v>-99</v>
      </c>
      <c r="AC13">
        <v>-99</v>
      </c>
      <c r="AD13">
        <v>1.0185483870967742</v>
      </c>
      <c r="AE13">
        <v>0.67741935483870963</v>
      </c>
      <c r="AF13">
        <v>-99</v>
      </c>
      <c r="AG13">
        <v>-99</v>
      </c>
      <c r="AH13">
        <v>-99</v>
      </c>
      <c r="AI13">
        <v>-99</v>
      </c>
      <c r="AJ13">
        <v>31</v>
      </c>
      <c r="AK13">
        <v>24.31451612903226</v>
      </c>
      <c r="AL13">
        <v>81.510752688172033</v>
      </c>
      <c r="AM13">
        <v>2.795698924731183</v>
      </c>
      <c r="AN13">
        <v>0</v>
      </c>
      <c r="AO13">
        <v>0</v>
      </c>
      <c r="AP13">
        <v>0</v>
      </c>
      <c r="AQ13">
        <v>108.62096774193547</v>
      </c>
      <c r="AR13" t="str">
        <f>IF(A13="","",(IF(ISBLANK('Trust - Frontsheet'!$F$9),"",'Trust - Frontsheet'!$F$9)))</f>
        <v>http://www.ghc.nhs.uk/our-approach-to-quality/safe-staffing-levels/</v>
      </c>
    </row>
    <row r="14" spans="1:44" x14ac:dyDescent="0.2">
      <c r="A14" t="s">
        <v>4184</v>
      </c>
      <c r="B14" t="s">
        <v>4185</v>
      </c>
      <c r="C14" t="s">
        <v>9931</v>
      </c>
      <c r="D14" t="s">
        <v>14659</v>
      </c>
      <c r="F14">
        <v>1823.25</v>
      </c>
      <c r="G14">
        <v>1607.75</v>
      </c>
      <c r="H14">
        <v>2249</v>
      </c>
      <c r="I14">
        <v>2182.25</v>
      </c>
      <c r="J14">
        <v>0</v>
      </c>
      <c r="K14">
        <v>180</v>
      </c>
      <c r="L14">
        <v>0</v>
      </c>
      <c r="M14">
        <v>0</v>
      </c>
      <c r="N14">
        <v>620</v>
      </c>
      <c r="O14">
        <v>620</v>
      </c>
      <c r="P14">
        <v>1240</v>
      </c>
      <c r="Q14">
        <v>1220</v>
      </c>
      <c r="R14">
        <v>0</v>
      </c>
      <c r="S14">
        <v>24.75</v>
      </c>
      <c r="T14">
        <v>0</v>
      </c>
      <c r="U14">
        <v>0</v>
      </c>
      <c r="V14">
        <v>819.5</v>
      </c>
      <c r="W14">
        <v>526</v>
      </c>
      <c r="X14">
        <v>345</v>
      </c>
      <c r="Y14">
        <v>233</v>
      </c>
      <c r="Z14">
        <v>0.88180447003976414</v>
      </c>
      <c r="AA14">
        <v>0.97032014228546015</v>
      </c>
      <c r="AB14">
        <v>-99</v>
      </c>
      <c r="AC14">
        <v>-99</v>
      </c>
      <c r="AD14">
        <v>1</v>
      </c>
      <c r="AE14">
        <v>0.9838709677419355</v>
      </c>
      <c r="AF14">
        <v>-99</v>
      </c>
      <c r="AG14">
        <v>-99</v>
      </c>
      <c r="AH14">
        <v>0.64185478950579622</v>
      </c>
      <c r="AI14">
        <v>0.67536231884057973</v>
      </c>
      <c r="AJ14">
        <v>859</v>
      </c>
      <c r="AK14">
        <v>2.5934225844004657</v>
      </c>
      <c r="AL14">
        <v>3.960710128055879</v>
      </c>
      <c r="AM14">
        <v>0.23835855646100115</v>
      </c>
      <c r="AN14">
        <v>0</v>
      </c>
      <c r="AO14">
        <v>0.61233993015133881</v>
      </c>
      <c r="AP14">
        <v>0.27124563445867289</v>
      </c>
      <c r="AQ14">
        <v>7.6760768335273575</v>
      </c>
      <c r="AR14" t="str">
        <f>IF(A14="","",(IF(ISBLANK('Trust - Frontsheet'!$F$9),"",'Trust - Frontsheet'!$F$9)))</f>
        <v>http://www.ghc.nhs.uk/our-approach-to-quality/safe-staffing-levels/</v>
      </c>
    </row>
    <row r="15" spans="1:44" x14ac:dyDescent="0.2">
      <c r="A15" t="s">
        <v>4184</v>
      </c>
      <c r="B15" t="s">
        <v>4185</v>
      </c>
      <c r="C15" t="s">
        <v>9933</v>
      </c>
      <c r="D15" t="s">
        <v>14659</v>
      </c>
      <c r="F15">
        <v>0</v>
      </c>
      <c r="G15">
        <v>0</v>
      </c>
      <c r="H15">
        <v>0</v>
      </c>
      <c r="I15">
        <v>0</v>
      </c>
      <c r="J15">
        <v>0</v>
      </c>
      <c r="K15">
        <v>0</v>
      </c>
      <c r="L15">
        <v>0</v>
      </c>
      <c r="M15">
        <v>0</v>
      </c>
      <c r="N15">
        <v>0</v>
      </c>
      <c r="O15">
        <v>0</v>
      </c>
      <c r="P15">
        <v>0</v>
      </c>
      <c r="Q15">
        <v>0</v>
      </c>
      <c r="R15">
        <v>0</v>
      </c>
      <c r="S15">
        <v>0</v>
      </c>
      <c r="T15">
        <v>0</v>
      </c>
      <c r="U15">
        <v>0</v>
      </c>
      <c r="V15">
        <v>0</v>
      </c>
      <c r="W15">
        <v>0</v>
      </c>
      <c r="X15">
        <v>0</v>
      </c>
      <c r="Y15">
        <v>0</v>
      </c>
      <c r="Z15">
        <v>-99</v>
      </c>
      <c r="AA15">
        <v>-99</v>
      </c>
      <c r="AB15">
        <v>-99</v>
      </c>
      <c r="AC15">
        <v>-99</v>
      </c>
      <c r="AD15">
        <v>-99</v>
      </c>
      <c r="AE15">
        <v>-99</v>
      </c>
      <c r="AF15">
        <v>-99</v>
      </c>
      <c r="AG15">
        <v>-99</v>
      </c>
      <c r="AH15">
        <v>-99</v>
      </c>
      <c r="AI15">
        <v>-99</v>
      </c>
      <c r="AJ15">
        <v>0</v>
      </c>
      <c r="AK15">
        <v>-99</v>
      </c>
      <c r="AL15">
        <v>-99</v>
      </c>
      <c r="AM15">
        <v>-99</v>
      </c>
      <c r="AN15">
        <v>-99</v>
      </c>
      <c r="AO15">
        <v>-99</v>
      </c>
      <c r="AP15">
        <v>-99</v>
      </c>
      <c r="AQ15">
        <v>-99</v>
      </c>
      <c r="AR15" t="str">
        <f>IF(A15="","",(IF(ISBLANK('Trust - Frontsheet'!$F$9),"",'Trust - Frontsheet'!$F$9)))</f>
        <v>http://www.ghc.nhs.uk/our-approach-to-quality/safe-staffing-levels/</v>
      </c>
    </row>
    <row r="16" spans="1:44" x14ac:dyDescent="0.2">
      <c r="A16" t="s">
        <v>4184</v>
      </c>
      <c r="B16" t="s">
        <v>4185</v>
      </c>
      <c r="C16" t="s">
        <v>14965</v>
      </c>
      <c r="D16" t="s">
        <v>14659</v>
      </c>
      <c r="F16">
        <v>2224.1666666666601</v>
      </c>
      <c r="G16">
        <v>2271.6666666666665</v>
      </c>
      <c r="H16">
        <v>3574.5</v>
      </c>
      <c r="I16">
        <v>3498</v>
      </c>
      <c r="J16">
        <v>0</v>
      </c>
      <c r="K16">
        <v>0</v>
      </c>
      <c r="L16">
        <v>0</v>
      </c>
      <c r="M16">
        <v>0</v>
      </c>
      <c r="N16">
        <v>1240</v>
      </c>
      <c r="O16">
        <v>1240</v>
      </c>
      <c r="P16">
        <v>1860</v>
      </c>
      <c r="Q16">
        <v>2060</v>
      </c>
      <c r="R16">
        <v>0</v>
      </c>
      <c r="S16">
        <v>0</v>
      </c>
      <c r="T16">
        <v>0</v>
      </c>
      <c r="U16">
        <v>0</v>
      </c>
      <c r="V16">
        <v>0</v>
      </c>
      <c r="W16">
        <v>0</v>
      </c>
      <c r="X16">
        <v>0</v>
      </c>
      <c r="Y16">
        <v>0</v>
      </c>
      <c r="Z16">
        <v>1.0213563132259302</v>
      </c>
      <c r="AA16">
        <v>0.97859840537138065</v>
      </c>
      <c r="AB16">
        <v>-99</v>
      </c>
      <c r="AC16">
        <v>-99</v>
      </c>
      <c r="AD16">
        <v>1</v>
      </c>
      <c r="AE16">
        <v>1.10752688172043</v>
      </c>
      <c r="AF16">
        <v>-99</v>
      </c>
      <c r="AG16">
        <v>-99</v>
      </c>
      <c r="AH16">
        <v>-99</v>
      </c>
      <c r="AI16">
        <v>-99</v>
      </c>
      <c r="AJ16">
        <v>458</v>
      </c>
      <c r="AK16">
        <v>7.6673944687045124</v>
      </c>
      <c r="AL16">
        <v>12.135371179039302</v>
      </c>
      <c r="AM16">
        <v>0</v>
      </c>
      <c r="AN16">
        <v>0</v>
      </c>
      <c r="AO16">
        <v>0</v>
      </c>
      <c r="AP16">
        <v>0</v>
      </c>
      <c r="AQ16">
        <v>19.802765647743811</v>
      </c>
      <c r="AR16" t="str">
        <f>IF(A16="","",(IF(ISBLANK('Trust - Frontsheet'!$F$9),"",'Trust - Frontsheet'!$F$9)))</f>
        <v>http://www.ghc.nhs.uk/our-approach-to-quality/safe-staffing-levels/</v>
      </c>
    </row>
    <row r="17" spans="1:44" x14ac:dyDescent="0.2">
      <c r="A17" t="s">
        <v>14741</v>
      </c>
      <c r="B17" t="s">
        <v>14740</v>
      </c>
      <c r="C17" t="s">
        <v>14742</v>
      </c>
      <c r="D17" t="s">
        <v>14659</v>
      </c>
      <c r="F17">
        <v>1268.25</v>
      </c>
      <c r="G17">
        <v>1278.25</v>
      </c>
      <c r="H17">
        <v>2144.75</v>
      </c>
      <c r="I17">
        <v>2097.7333333333331</v>
      </c>
      <c r="J17">
        <v>0</v>
      </c>
      <c r="K17">
        <v>0</v>
      </c>
      <c r="L17">
        <v>0</v>
      </c>
      <c r="M17">
        <v>0</v>
      </c>
      <c r="N17">
        <v>930</v>
      </c>
      <c r="O17">
        <v>959.66666666666663</v>
      </c>
      <c r="P17">
        <v>910</v>
      </c>
      <c r="Q17">
        <v>920</v>
      </c>
      <c r="R17">
        <v>0</v>
      </c>
      <c r="S17">
        <v>0</v>
      </c>
      <c r="T17">
        <v>0</v>
      </c>
      <c r="U17">
        <v>0</v>
      </c>
      <c r="V17">
        <v>1095</v>
      </c>
      <c r="W17">
        <v>551.5</v>
      </c>
      <c r="X17">
        <v>510</v>
      </c>
      <c r="Y17">
        <v>60</v>
      </c>
      <c r="Z17">
        <v>1.0078848807411789</v>
      </c>
      <c r="AA17">
        <v>0.9780782530986516</v>
      </c>
      <c r="AB17">
        <v>-99</v>
      </c>
      <c r="AC17">
        <v>-99</v>
      </c>
      <c r="AD17">
        <v>1.0318996415770609</v>
      </c>
      <c r="AE17">
        <v>1.0109890109890109</v>
      </c>
      <c r="AF17">
        <v>-99</v>
      </c>
      <c r="AG17">
        <v>-99</v>
      </c>
      <c r="AH17">
        <v>0.5036529680365297</v>
      </c>
      <c r="AI17">
        <v>0.11764705882352941</v>
      </c>
      <c r="AJ17">
        <v>733</v>
      </c>
      <c r="AK17">
        <v>3.0530923146884947</v>
      </c>
      <c r="AL17">
        <v>4.1169622555707139</v>
      </c>
      <c r="AM17">
        <v>0</v>
      </c>
      <c r="AN17">
        <v>0</v>
      </c>
      <c r="AO17">
        <v>0.752387448840382</v>
      </c>
      <c r="AP17">
        <v>8.1855388813096869E-2</v>
      </c>
      <c r="AQ17">
        <v>8.0042974079126878</v>
      </c>
      <c r="AR17" t="str">
        <f>IF(A17="","",(IF(ISBLANK('Trust - Frontsheet'!$F$9),"",'Trust - Frontsheet'!$F$9)))</f>
        <v>http://www.ghc.nhs.uk/our-approach-to-quality/safe-staffing-levels/</v>
      </c>
    </row>
    <row r="18" spans="1:44" x14ac:dyDescent="0.2">
      <c r="A18" t="s">
        <v>4212</v>
      </c>
      <c r="B18" t="s">
        <v>4213</v>
      </c>
      <c r="C18" t="s">
        <v>9937</v>
      </c>
      <c r="D18" t="s">
        <v>14659</v>
      </c>
      <c r="F18">
        <v>1360</v>
      </c>
      <c r="G18">
        <v>1305</v>
      </c>
      <c r="H18">
        <v>1911.75</v>
      </c>
      <c r="I18">
        <v>1907.75</v>
      </c>
      <c r="J18">
        <v>0</v>
      </c>
      <c r="K18">
        <v>0</v>
      </c>
      <c r="L18">
        <v>0</v>
      </c>
      <c r="M18">
        <v>0</v>
      </c>
      <c r="N18">
        <v>930</v>
      </c>
      <c r="O18">
        <v>910</v>
      </c>
      <c r="P18">
        <v>620</v>
      </c>
      <c r="Q18">
        <v>610</v>
      </c>
      <c r="R18">
        <v>0</v>
      </c>
      <c r="S18">
        <v>0</v>
      </c>
      <c r="T18">
        <v>0</v>
      </c>
      <c r="U18">
        <v>0</v>
      </c>
      <c r="V18">
        <v>611</v>
      </c>
      <c r="W18">
        <v>423.25</v>
      </c>
      <c r="X18">
        <v>442.5</v>
      </c>
      <c r="Y18">
        <v>249</v>
      </c>
      <c r="Z18">
        <v>0.9595588235294118</v>
      </c>
      <c r="AA18">
        <v>0.99790767621289389</v>
      </c>
      <c r="AB18">
        <v>-99</v>
      </c>
      <c r="AC18">
        <v>-99</v>
      </c>
      <c r="AD18">
        <v>0.978494623655914</v>
      </c>
      <c r="AE18">
        <v>0.9838709677419355</v>
      </c>
      <c r="AF18">
        <v>-99</v>
      </c>
      <c r="AG18">
        <v>-99</v>
      </c>
      <c r="AH18">
        <v>0.69271685761047463</v>
      </c>
      <c r="AI18">
        <v>0.56271186440677967</v>
      </c>
      <c r="AJ18">
        <v>689</v>
      </c>
      <c r="AK18">
        <v>3.2148040638606674</v>
      </c>
      <c r="AL18">
        <v>3.6542089985486212</v>
      </c>
      <c r="AM18">
        <v>0</v>
      </c>
      <c r="AN18">
        <v>0</v>
      </c>
      <c r="AO18">
        <v>0.61429608127721336</v>
      </c>
      <c r="AP18">
        <v>0.36139332365747462</v>
      </c>
      <c r="AQ18">
        <v>7.8447024673439767</v>
      </c>
      <c r="AR18" t="str">
        <f>IF(A18="","",(IF(ISBLANK('Trust - Frontsheet'!$F$9),"",'Trust - Frontsheet'!$F$9)))</f>
        <v>http://www.ghc.nhs.uk/our-approach-to-quality/safe-staffing-levels/</v>
      </c>
    </row>
    <row r="19" spans="1:44" x14ac:dyDescent="0.2">
      <c r="A19" t="s">
        <v>4225</v>
      </c>
      <c r="B19" t="s">
        <v>4226</v>
      </c>
      <c r="C19" t="s">
        <v>9939</v>
      </c>
      <c r="D19" t="s">
        <v>14659</v>
      </c>
      <c r="F19">
        <v>1321.25</v>
      </c>
      <c r="G19">
        <v>1276.5833333333333</v>
      </c>
      <c r="H19">
        <v>1788.25</v>
      </c>
      <c r="I19">
        <v>1824.5</v>
      </c>
      <c r="J19">
        <v>0</v>
      </c>
      <c r="K19">
        <v>0</v>
      </c>
      <c r="L19">
        <v>0</v>
      </c>
      <c r="M19">
        <v>0</v>
      </c>
      <c r="N19">
        <v>620</v>
      </c>
      <c r="O19">
        <v>640</v>
      </c>
      <c r="P19">
        <v>930</v>
      </c>
      <c r="Q19">
        <v>960</v>
      </c>
      <c r="R19">
        <v>0</v>
      </c>
      <c r="S19">
        <v>0</v>
      </c>
      <c r="T19">
        <v>0</v>
      </c>
      <c r="U19">
        <v>0</v>
      </c>
      <c r="V19">
        <v>0</v>
      </c>
      <c r="W19">
        <v>0</v>
      </c>
      <c r="X19">
        <v>0</v>
      </c>
      <c r="Y19">
        <v>0</v>
      </c>
      <c r="Z19">
        <v>0.96619362976978862</v>
      </c>
      <c r="AA19">
        <v>1.0202712148748776</v>
      </c>
      <c r="AB19">
        <v>-99</v>
      </c>
      <c r="AC19">
        <v>-99</v>
      </c>
      <c r="AD19">
        <v>1.032258064516129</v>
      </c>
      <c r="AE19">
        <v>1.032258064516129</v>
      </c>
      <c r="AF19">
        <v>-99</v>
      </c>
      <c r="AG19">
        <v>-99</v>
      </c>
      <c r="AH19">
        <v>-99</v>
      </c>
      <c r="AI19">
        <v>-99</v>
      </c>
      <c r="AJ19">
        <v>676</v>
      </c>
      <c r="AK19">
        <v>2.8351824457593686</v>
      </c>
      <c r="AL19">
        <v>4.1190828402366861</v>
      </c>
      <c r="AM19">
        <v>0</v>
      </c>
      <c r="AN19">
        <v>0</v>
      </c>
      <c r="AO19">
        <v>0</v>
      </c>
      <c r="AP19">
        <v>0</v>
      </c>
      <c r="AQ19">
        <v>6.9542652859960548</v>
      </c>
      <c r="AR19" t="str">
        <f>IF(A19="","",(IF(ISBLANK('Trust - Frontsheet'!$F$9),"",'Trust - Frontsheet'!$F$9)))</f>
        <v>http://www.ghc.nhs.uk/our-approach-to-quality/safe-staffing-levels/</v>
      </c>
    </row>
    <row r="20" spans="1:44" x14ac:dyDescent="0.2">
      <c r="A20" t="s">
        <v>4225</v>
      </c>
      <c r="B20" t="s">
        <v>4226</v>
      </c>
      <c r="C20" t="s">
        <v>9940</v>
      </c>
      <c r="D20" t="s">
        <v>14659</v>
      </c>
      <c r="F20">
        <v>920.5</v>
      </c>
      <c r="G20">
        <v>973</v>
      </c>
      <c r="H20">
        <v>1295.5</v>
      </c>
      <c r="I20">
        <v>1301.5</v>
      </c>
      <c r="J20">
        <v>0</v>
      </c>
      <c r="K20">
        <v>0</v>
      </c>
      <c r="L20">
        <v>0</v>
      </c>
      <c r="M20">
        <v>0</v>
      </c>
      <c r="N20">
        <v>620</v>
      </c>
      <c r="O20">
        <v>620</v>
      </c>
      <c r="P20">
        <v>608.25</v>
      </c>
      <c r="Q20">
        <v>626.66666666666663</v>
      </c>
      <c r="R20">
        <v>0</v>
      </c>
      <c r="S20">
        <v>0</v>
      </c>
      <c r="T20">
        <v>0</v>
      </c>
      <c r="U20">
        <v>0</v>
      </c>
      <c r="V20">
        <v>652.5</v>
      </c>
      <c r="W20">
        <v>435</v>
      </c>
      <c r="X20">
        <v>457.5</v>
      </c>
      <c r="Y20">
        <v>291.5</v>
      </c>
      <c r="Z20">
        <v>1.0570342205323193</v>
      </c>
      <c r="AA20">
        <v>1.0046314164415284</v>
      </c>
      <c r="AB20">
        <v>-99</v>
      </c>
      <c r="AC20">
        <v>-99</v>
      </c>
      <c r="AD20">
        <v>1</v>
      </c>
      <c r="AE20">
        <v>1.0302781202904507</v>
      </c>
      <c r="AF20">
        <v>-99</v>
      </c>
      <c r="AG20">
        <v>-99</v>
      </c>
      <c r="AH20">
        <v>0.66666666666666663</v>
      </c>
      <c r="AI20">
        <v>0.63715846994535519</v>
      </c>
      <c r="AJ20">
        <v>493</v>
      </c>
      <c r="AK20">
        <v>3.2312373225152129</v>
      </c>
      <c r="AL20">
        <v>3.9110885733603782</v>
      </c>
      <c r="AM20">
        <v>0</v>
      </c>
      <c r="AN20">
        <v>0</v>
      </c>
      <c r="AO20">
        <v>0.88235294117647056</v>
      </c>
      <c r="AP20">
        <v>0.59127789046653145</v>
      </c>
      <c r="AQ20">
        <v>8.6159567275185918</v>
      </c>
      <c r="AR20" t="str">
        <f>IF(A20="","",(IF(ISBLANK('Trust - Frontsheet'!$F$9),"",'Trust - Frontsheet'!$F$9)))</f>
        <v>http://www.ghc.nhs.uk/our-approach-to-quality/safe-staffing-levels/</v>
      </c>
    </row>
    <row r="21" spans="1:44" x14ac:dyDescent="0.2">
      <c r="A21" t="s">
        <v>4227</v>
      </c>
      <c r="B21" t="s">
        <v>4228</v>
      </c>
      <c r="C21" t="s">
        <v>9941</v>
      </c>
      <c r="D21" t="s">
        <v>14659</v>
      </c>
      <c r="F21">
        <v>1019.5</v>
      </c>
      <c r="G21">
        <v>1068.75</v>
      </c>
      <c r="H21">
        <v>2024.6666666666667</v>
      </c>
      <c r="I21">
        <v>1983.6666666666667</v>
      </c>
      <c r="J21">
        <v>0</v>
      </c>
      <c r="K21">
        <v>0</v>
      </c>
      <c r="L21">
        <v>0</v>
      </c>
      <c r="M21">
        <v>0</v>
      </c>
      <c r="N21">
        <v>620</v>
      </c>
      <c r="O21">
        <v>620</v>
      </c>
      <c r="P21">
        <v>930</v>
      </c>
      <c r="Q21">
        <v>920</v>
      </c>
      <c r="R21">
        <v>0</v>
      </c>
      <c r="S21">
        <v>0</v>
      </c>
      <c r="T21">
        <v>0</v>
      </c>
      <c r="U21">
        <v>0</v>
      </c>
      <c r="V21">
        <v>1032.5</v>
      </c>
      <c r="W21">
        <v>649.25</v>
      </c>
      <c r="X21">
        <v>517.5</v>
      </c>
      <c r="Y21">
        <v>231.5</v>
      </c>
      <c r="Z21">
        <v>1.0483079941147622</v>
      </c>
      <c r="AA21">
        <v>0.97974975304576883</v>
      </c>
      <c r="AB21">
        <v>-99</v>
      </c>
      <c r="AC21">
        <v>-99</v>
      </c>
      <c r="AD21">
        <v>1</v>
      </c>
      <c r="AE21">
        <v>0.989247311827957</v>
      </c>
      <c r="AF21">
        <v>-99</v>
      </c>
      <c r="AG21">
        <v>-99</v>
      </c>
      <c r="AH21">
        <v>0.62881355932203387</v>
      </c>
      <c r="AI21">
        <v>0.4473429951690821</v>
      </c>
      <c r="AJ21">
        <v>613</v>
      </c>
      <c r="AK21">
        <v>2.7548939641109298</v>
      </c>
      <c r="AL21">
        <v>4.7368134855899955</v>
      </c>
      <c r="AM21">
        <v>0</v>
      </c>
      <c r="AN21">
        <v>0</v>
      </c>
      <c r="AO21">
        <v>1.0591353996737358</v>
      </c>
      <c r="AP21">
        <v>0.37765089722675366</v>
      </c>
      <c r="AQ21">
        <v>8.9284937466014149</v>
      </c>
      <c r="AR21" t="str">
        <f>IF(A21="","",(IF(ISBLANK('Trust - Frontsheet'!$F$9),"",'Trust - Frontsheet'!$F$9)))</f>
        <v>http://www.ghc.nhs.uk/our-approach-to-quality/safe-staffing-levels/</v>
      </c>
    </row>
    <row r="22" spans="1:44" x14ac:dyDescent="0.2">
      <c r="A22" t="s">
        <v>4237</v>
      </c>
      <c r="B22" t="s">
        <v>4238</v>
      </c>
      <c r="C22" t="s">
        <v>9942</v>
      </c>
      <c r="D22" t="s">
        <v>14659</v>
      </c>
      <c r="F22">
        <v>1145</v>
      </c>
      <c r="G22">
        <v>1177.25</v>
      </c>
      <c r="H22">
        <v>2248.5</v>
      </c>
      <c r="I22">
        <v>2115</v>
      </c>
      <c r="J22">
        <v>0</v>
      </c>
      <c r="K22">
        <v>0</v>
      </c>
      <c r="L22">
        <v>0</v>
      </c>
      <c r="M22">
        <v>0</v>
      </c>
      <c r="N22">
        <v>930</v>
      </c>
      <c r="O22">
        <v>892.5</v>
      </c>
      <c r="P22">
        <v>620</v>
      </c>
      <c r="Q22">
        <v>660.25</v>
      </c>
      <c r="R22">
        <v>0</v>
      </c>
      <c r="S22">
        <v>0</v>
      </c>
      <c r="T22">
        <v>0</v>
      </c>
      <c r="U22">
        <v>0</v>
      </c>
      <c r="V22">
        <v>1245</v>
      </c>
      <c r="W22">
        <v>807.5</v>
      </c>
      <c r="X22">
        <v>810</v>
      </c>
      <c r="Y22">
        <v>630</v>
      </c>
      <c r="Z22">
        <v>1.0281659388646289</v>
      </c>
      <c r="AA22">
        <v>0.94062708472314882</v>
      </c>
      <c r="AB22">
        <v>-99</v>
      </c>
      <c r="AC22">
        <v>-99</v>
      </c>
      <c r="AD22">
        <v>0.95967741935483875</v>
      </c>
      <c r="AE22">
        <v>1.0649193548387097</v>
      </c>
      <c r="AF22">
        <v>-99</v>
      </c>
      <c r="AG22">
        <v>-99</v>
      </c>
      <c r="AH22">
        <v>0.64859437751004012</v>
      </c>
      <c r="AI22">
        <v>0.77777777777777779</v>
      </c>
      <c r="AJ22">
        <v>615</v>
      </c>
      <c r="AK22">
        <v>3.3654471544715445</v>
      </c>
      <c r="AL22">
        <v>4.5126016260162602</v>
      </c>
      <c r="AM22">
        <v>0</v>
      </c>
      <c r="AN22">
        <v>0</v>
      </c>
      <c r="AO22">
        <v>1.3130081300813008</v>
      </c>
      <c r="AP22">
        <v>1.024390243902439</v>
      </c>
      <c r="AQ22">
        <v>10.215447154471544</v>
      </c>
      <c r="AR22" t="str">
        <f>IF(A22="","",(IF(ISBLANK('Trust - Frontsheet'!$F$9),"",'Trust - Frontsheet'!$F$9)))</f>
        <v>http://www.ghc.nhs.uk/our-approach-to-quality/safe-staffing-levels/</v>
      </c>
    </row>
    <row r="23" spans="1:44" x14ac:dyDescent="0.2">
      <c r="F23">
        <v>-99</v>
      </c>
      <c r="G23">
        <v>-99</v>
      </c>
      <c r="H23">
        <v>-99</v>
      </c>
      <c r="I23">
        <v>-99</v>
      </c>
      <c r="J23">
        <v>-99</v>
      </c>
      <c r="K23">
        <v>-99</v>
      </c>
      <c r="L23">
        <v>-99</v>
      </c>
      <c r="M23">
        <v>-99</v>
      </c>
      <c r="N23">
        <v>-99</v>
      </c>
      <c r="O23">
        <v>-99</v>
      </c>
      <c r="P23">
        <v>-99</v>
      </c>
      <c r="Q23">
        <v>-99</v>
      </c>
      <c r="R23">
        <v>-99</v>
      </c>
      <c r="S23">
        <v>-99</v>
      </c>
      <c r="T23">
        <v>-99</v>
      </c>
      <c r="U23">
        <v>-99</v>
      </c>
      <c r="V23">
        <v>-99</v>
      </c>
      <c r="W23">
        <v>-99</v>
      </c>
      <c r="X23">
        <v>-99</v>
      </c>
      <c r="Y23">
        <v>-99</v>
      </c>
      <c r="Z23">
        <v>-99</v>
      </c>
      <c r="AA23">
        <v>-99</v>
      </c>
      <c r="AB23">
        <v>-99</v>
      </c>
      <c r="AC23">
        <v>-99</v>
      </c>
      <c r="AD23">
        <v>-99</v>
      </c>
      <c r="AE23">
        <v>-99</v>
      </c>
      <c r="AF23">
        <v>-99</v>
      </c>
      <c r="AG23">
        <v>-99</v>
      </c>
      <c r="AH23">
        <v>-99</v>
      </c>
      <c r="AI23">
        <v>-99</v>
      </c>
      <c r="AJ23">
        <v>-99</v>
      </c>
      <c r="AK23">
        <v>-99</v>
      </c>
      <c r="AL23">
        <v>-99</v>
      </c>
      <c r="AM23">
        <v>-99</v>
      </c>
      <c r="AN23">
        <v>-99</v>
      </c>
      <c r="AO23">
        <v>-99</v>
      </c>
      <c r="AP23">
        <v>-99</v>
      </c>
      <c r="AQ23">
        <v>-99</v>
      </c>
      <c r="AR23" t="str">
        <f>IF(A23="","",(IF(ISBLANK('Trust - Frontsheet'!$F$9),"",'Trust - Frontsheet'!$F$9)))</f>
        <v/>
      </c>
    </row>
    <row r="24" spans="1:44" x14ac:dyDescent="0.2">
      <c r="F24">
        <v>-99</v>
      </c>
      <c r="G24">
        <v>-99</v>
      </c>
      <c r="H24">
        <v>-99</v>
      </c>
      <c r="I24">
        <v>-99</v>
      </c>
      <c r="J24">
        <v>-99</v>
      </c>
      <c r="K24">
        <v>-99</v>
      </c>
      <c r="L24">
        <v>-99</v>
      </c>
      <c r="M24">
        <v>-99</v>
      </c>
      <c r="N24">
        <v>-99</v>
      </c>
      <c r="O24">
        <v>-99</v>
      </c>
      <c r="P24">
        <v>-99</v>
      </c>
      <c r="Q24">
        <v>-99</v>
      </c>
      <c r="R24">
        <v>-99</v>
      </c>
      <c r="S24">
        <v>-99</v>
      </c>
      <c r="T24">
        <v>-99</v>
      </c>
      <c r="U24">
        <v>-99</v>
      </c>
      <c r="V24">
        <v>-99</v>
      </c>
      <c r="W24">
        <v>-99</v>
      </c>
      <c r="X24">
        <v>-99</v>
      </c>
      <c r="Y24">
        <v>-99</v>
      </c>
      <c r="Z24">
        <v>-99</v>
      </c>
      <c r="AA24">
        <v>-99</v>
      </c>
      <c r="AB24">
        <v>-99</v>
      </c>
      <c r="AC24">
        <v>-99</v>
      </c>
      <c r="AD24">
        <v>-99</v>
      </c>
      <c r="AE24">
        <v>-99</v>
      </c>
      <c r="AF24">
        <v>-99</v>
      </c>
      <c r="AG24">
        <v>-99</v>
      </c>
      <c r="AH24">
        <v>-99</v>
      </c>
      <c r="AI24">
        <v>-99</v>
      </c>
      <c r="AJ24">
        <v>-99</v>
      </c>
      <c r="AK24">
        <v>-99</v>
      </c>
      <c r="AL24">
        <v>-99</v>
      </c>
      <c r="AM24">
        <v>-99</v>
      </c>
      <c r="AN24">
        <v>-99</v>
      </c>
      <c r="AO24">
        <v>-99</v>
      </c>
      <c r="AP24">
        <v>-99</v>
      </c>
      <c r="AQ24">
        <v>-99</v>
      </c>
      <c r="AR24" t="str">
        <f>IF(A24="","",(IF(ISBLANK('Trust - Frontsheet'!$F$9),"",'Trust - Frontsheet'!$F$9)))</f>
        <v/>
      </c>
    </row>
    <row r="25" spans="1:44" x14ac:dyDescent="0.2">
      <c r="F25">
        <v>-99</v>
      </c>
      <c r="G25">
        <v>-99</v>
      </c>
      <c r="H25">
        <v>-99</v>
      </c>
      <c r="I25">
        <v>-99</v>
      </c>
      <c r="J25">
        <v>-99</v>
      </c>
      <c r="K25">
        <v>-99</v>
      </c>
      <c r="L25">
        <v>-99</v>
      </c>
      <c r="M25">
        <v>-99</v>
      </c>
      <c r="N25">
        <v>-99</v>
      </c>
      <c r="O25">
        <v>-99</v>
      </c>
      <c r="P25">
        <v>-99</v>
      </c>
      <c r="Q25">
        <v>-99</v>
      </c>
      <c r="R25">
        <v>-99</v>
      </c>
      <c r="S25">
        <v>-99</v>
      </c>
      <c r="T25">
        <v>-99</v>
      </c>
      <c r="U25">
        <v>-99</v>
      </c>
      <c r="V25">
        <v>-99</v>
      </c>
      <c r="W25">
        <v>-99</v>
      </c>
      <c r="X25">
        <v>-99</v>
      </c>
      <c r="Y25">
        <v>-99</v>
      </c>
      <c r="Z25">
        <v>-99</v>
      </c>
      <c r="AA25">
        <v>-99</v>
      </c>
      <c r="AB25">
        <v>-99</v>
      </c>
      <c r="AC25">
        <v>-99</v>
      </c>
      <c r="AD25">
        <v>-99</v>
      </c>
      <c r="AE25">
        <v>-99</v>
      </c>
      <c r="AF25">
        <v>-99</v>
      </c>
      <c r="AG25">
        <v>-99</v>
      </c>
      <c r="AH25">
        <v>-99</v>
      </c>
      <c r="AI25">
        <v>-99</v>
      </c>
      <c r="AJ25">
        <v>-99</v>
      </c>
      <c r="AK25">
        <v>-99</v>
      </c>
      <c r="AL25">
        <v>-99</v>
      </c>
      <c r="AM25">
        <v>-99</v>
      </c>
      <c r="AN25">
        <v>-99</v>
      </c>
      <c r="AO25">
        <v>-99</v>
      </c>
      <c r="AP25">
        <v>-99</v>
      </c>
      <c r="AQ25">
        <v>-99</v>
      </c>
      <c r="AR25" t="str">
        <f>IF(A25="","",(IF(ISBLANK('Trust - Frontsheet'!$F$9),"",'Trust - Frontsheet'!$F$9)))</f>
        <v/>
      </c>
    </row>
    <row r="26" spans="1:44" x14ac:dyDescent="0.2">
      <c r="F26">
        <v>-99</v>
      </c>
      <c r="G26">
        <v>-99</v>
      </c>
      <c r="H26">
        <v>-99</v>
      </c>
      <c r="I26">
        <v>-99</v>
      </c>
      <c r="J26">
        <v>-99</v>
      </c>
      <c r="K26">
        <v>-99</v>
      </c>
      <c r="L26">
        <v>-99</v>
      </c>
      <c r="M26">
        <v>-99</v>
      </c>
      <c r="N26">
        <v>-99</v>
      </c>
      <c r="O26">
        <v>-99</v>
      </c>
      <c r="P26">
        <v>-99</v>
      </c>
      <c r="Q26">
        <v>-99</v>
      </c>
      <c r="R26">
        <v>-99</v>
      </c>
      <c r="S26">
        <v>-99</v>
      </c>
      <c r="T26">
        <v>-99</v>
      </c>
      <c r="U26">
        <v>-99</v>
      </c>
      <c r="V26">
        <v>-99</v>
      </c>
      <c r="W26">
        <v>-99</v>
      </c>
      <c r="X26">
        <v>-99</v>
      </c>
      <c r="Y26">
        <v>-99</v>
      </c>
      <c r="Z26">
        <v>-99</v>
      </c>
      <c r="AA26">
        <v>-99</v>
      </c>
      <c r="AB26">
        <v>-99</v>
      </c>
      <c r="AC26">
        <v>-99</v>
      </c>
      <c r="AD26">
        <v>-99</v>
      </c>
      <c r="AE26">
        <v>-99</v>
      </c>
      <c r="AF26">
        <v>-99</v>
      </c>
      <c r="AG26">
        <v>-99</v>
      </c>
      <c r="AH26">
        <v>-99</v>
      </c>
      <c r="AI26">
        <v>-99</v>
      </c>
      <c r="AJ26">
        <v>-99</v>
      </c>
      <c r="AK26">
        <v>-99</v>
      </c>
      <c r="AL26">
        <v>-99</v>
      </c>
      <c r="AM26">
        <v>-99</v>
      </c>
      <c r="AN26">
        <v>-99</v>
      </c>
      <c r="AO26">
        <v>-99</v>
      </c>
      <c r="AP26">
        <v>-99</v>
      </c>
      <c r="AQ26">
        <v>-99</v>
      </c>
      <c r="AR26" t="str">
        <f>IF(A26="","",(IF(ISBLANK('Trust - Frontsheet'!$F$9),"",'Trust - Frontsheet'!$F$9)))</f>
        <v/>
      </c>
    </row>
    <row r="27" spans="1:44" x14ac:dyDescent="0.2">
      <c r="F27">
        <v>-99</v>
      </c>
      <c r="G27">
        <v>-99</v>
      </c>
      <c r="H27">
        <v>-99</v>
      </c>
      <c r="I27">
        <v>-99</v>
      </c>
      <c r="J27">
        <v>-99</v>
      </c>
      <c r="K27">
        <v>-99</v>
      </c>
      <c r="L27">
        <v>-99</v>
      </c>
      <c r="M27">
        <v>-99</v>
      </c>
      <c r="N27">
        <v>-99</v>
      </c>
      <c r="O27">
        <v>-99</v>
      </c>
      <c r="P27">
        <v>-99</v>
      </c>
      <c r="Q27">
        <v>-99</v>
      </c>
      <c r="R27">
        <v>-99</v>
      </c>
      <c r="S27">
        <v>-99</v>
      </c>
      <c r="T27">
        <v>-99</v>
      </c>
      <c r="U27">
        <v>-99</v>
      </c>
      <c r="V27">
        <v>-99</v>
      </c>
      <c r="W27">
        <v>-99</v>
      </c>
      <c r="X27">
        <v>-99</v>
      </c>
      <c r="Y27">
        <v>-99</v>
      </c>
      <c r="Z27">
        <v>-99</v>
      </c>
      <c r="AA27">
        <v>-99</v>
      </c>
      <c r="AB27">
        <v>-99</v>
      </c>
      <c r="AC27">
        <v>-99</v>
      </c>
      <c r="AD27">
        <v>-99</v>
      </c>
      <c r="AE27">
        <v>-99</v>
      </c>
      <c r="AF27">
        <v>-99</v>
      </c>
      <c r="AG27">
        <v>-99</v>
      </c>
      <c r="AH27">
        <v>-99</v>
      </c>
      <c r="AI27">
        <v>-99</v>
      </c>
      <c r="AJ27">
        <v>-99</v>
      </c>
      <c r="AK27">
        <v>-99</v>
      </c>
      <c r="AL27">
        <v>-99</v>
      </c>
      <c r="AM27">
        <v>-99</v>
      </c>
      <c r="AN27">
        <v>-99</v>
      </c>
      <c r="AO27">
        <v>-99</v>
      </c>
      <c r="AP27">
        <v>-99</v>
      </c>
      <c r="AQ27">
        <v>-99</v>
      </c>
      <c r="AR27" t="str">
        <f>IF(A27="","",(IF(ISBLANK('Trust - Frontsheet'!$F$9),"",'Trust - Frontsheet'!$F$9)))</f>
        <v/>
      </c>
    </row>
    <row r="28" spans="1:44" x14ac:dyDescent="0.2">
      <c r="F28">
        <v>-99</v>
      </c>
      <c r="G28">
        <v>-99</v>
      </c>
      <c r="H28">
        <v>-99</v>
      </c>
      <c r="I28">
        <v>-99</v>
      </c>
      <c r="J28">
        <v>-99</v>
      </c>
      <c r="K28">
        <v>-99</v>
      </c>
      <c r="L28">
        <v>-99</v>
      </c>
      <c r="M28">
        <v>-99</v>
      </c>
      <c r="N28">
        <v>-99</v>
      </c>
      <c r="O28">
        <v>-99</v>
      </c>
      <c r="P28">
        <v>-99</v>
      </c>
      <c r="Q28">
        <v>-99</v>
      </c>
      <c r="R28">
        <v>-99</v>
      </c>
      <c r="S28">
        <v>-99</v>
      </c>
      <c r="T28">
        <v>-99</v>
      </c>
      <c r="U28">
        <v>-99</v>
      </c>
      <c r="V28">
        <v>-99</v>
      </c>
      <c r="W28">
        <v>-99</v>
      </c>
      <c r="X28">
        <v>-99</v>
      </c>
      <c r="Y28">
        <v>-99</v>
      </c>
      <c r="Z28">
        <v>-99</v>
      </c>
      <c r="AA28">
        <v>-99</v>
      </c>
      <c r="AB28">
        <v>-99</v>
      </c>
      <c r="AC28">
        <v>-99</v>
      </c>
      <c r="AD28">
        <v>-99</v>
      </c>
      <c r="AE28">
        <v>-99</v>
      </c>
      <c r="AF28">
        <v>-99</v>
      </c>
      <c r="AG28">
        <v>-99</v>
      </c>
      <c r="AH28">
        <v>-99</v>
      </c>
      <c r="AI28">
        <v>-99</v>
      </c>
      <c r="AJ28">
        <v>-99</v>
      </c>
      <c r="AK28">
        <v>-99</v>
      </c>
      <c r="AL28">
        <v>-99</v>
      </c>
      <c r="AM28">
        <v>-99</v>
      </c>
      <c r="AN28">
        <v>-99</v>
      </c>
      <c r="AO28">
        <v>-99</v>
      </c>
      <c r="AP28">
        <v>-99</v>
      </c>
      <c r="AQ28">
        <v>-99</v>
      </c>
      <c r="AR28" t="str">
        <f>IF(A28="","",(IF(ISBLANK('Trust - Frontsheet'!$F$9),"",'Trust - Frontsheet'!$F$9)))</f>
        <v/>
      </c>
    </row>
    <row r="29" spans="1:44" x14ac:dyDescent="0.2">
      <c r="F29">
        <v>-99</v>
      </c>
      <c r="G29">
        <v>-99</v>
      </c>
      <c r="H29">
        <v>-99</v>
      </c>
      <c r="I29">
        <v>-99</v>
      </c>
      <c r="J29">
        <v>-99</v>
      </c>
      <c r="K29">
        <v>-99</v>
      </c>
      <c r="L29">
        <v>-99</v>
      </c>
      <c r="M29">
        <v>-99</v>
      </c>
      <c r="N29">
        <v>-99</v>
      </c>
      <c r="O29">
        <v>-99</v>
      </c>
      <c r="P29">
        <v>-99</v>
      </c>
      <c r="Q29">
        <v>-99</v>
      </c>
      <c r="R29">
        <v>-99</v>
      </c>
      <c r="S29">
        <v>-99</v>
      </c>
      <c r="T29">
        <v>-99</v>
      </c>
      <c r="U29">
        <v>-99</v>
      </c>
      <c r="V29">
        <v>-99</v>
      </c>
      <c r="W29">
        <v>-99</v>
      </c>
      <c r="X29">
        <v>-99</v>
      </c>
      <c r="Y29">
        <v>-99</v>
      </c>
      <c r="Z29">
        <v>-99</v>
      </c>
      <c r="AA29">
        <v>-99</v>
      </c>
      <c r="AB29">
        <v>-99</v>
      </c>
      <c r="AC29">
        <v>-99</v>
      </c>
      <c r="AD29">
        <v>-99</v>
      </c>
      <c r="AE29">
        <v>-99</v>
      </c>
      <c r="AF29">
        <v>-99</v>
      </c>
      <c r="AG29">
        <v>-99</v>
      </c>
      <c r="AH29">
        <v>-99</v>
      </c>
      <c r="AI29">
        <v>-99</v>
      </c>
      <c r="AJ29">
        <v>-99</v>
      </c>
      <c r="AK29">
        <v>-99</v>
      </c>
      <c r="AL29">
        <v>-99</v>
      </c>
      <c r="AM29">
        <v>-99</v>
      </c>
      <c r="AN29">
        <v>-99</v>
      </c>
      <c r="AO29">
        <v>-99</v>
      </c>
      <c r="AP29">
        <v>-99</v>
      </c>
      <c r="AQ29">
        <v>-99</v>
      </c>
      <c r="AR29" t="str">
        <f>IF(A29="","",(IF(ISBLANK('Trust - Frontsheet'!$F$9),"",'Trust - Frontsheet'!$F$9)))</f>
        <v/>
      </c>
    </row>
    <row r="30" spans="1:44" x14ac:dyDescent="0.2">
      <c r="F30">
        <v>-99</v>
      </c>
      <c r="G30">
        <v>-99</v>
      </c>
      <c r="H30">
        <v>-99</v>
      </c>
      <c r="I30">
        <v>-99</v>
      </c>
      <c r="J30">
        <v>-99</v>
      </c>
      <c r="K30">
        <v>-99</v>
      </c>
      <c r="L30">
        <v>-99</v>
      </c>
      <c r="M30">
        <v>-99</v>
      </c>
      <c r="N30">
        <v>-99</v>
      </c>
      <c r="O30">
        <v>-99</v>
      </c>
      <c r="P30">
        <v>-99</v>
      </c>
      <c r="Q30">
        <v>-99</v>
      </c>
      <c r="R30">
        <v>-99</v>
      </c>
      <c r="S30">
        <v>-99</v>
      </c>
      <c r="T30">
        <v>-99</v>
      </c>
      <c r="U30">
        <v>-99</v>
      </c>
      <c r="V30">
        <v>-99</v>
      </c>
      <c r="W30">
        <v>-99</v>
      </c>
      <c r="X30">
        <v>-99</v>
      </c>
      <c r="Y30">
        <v>-99</v>
      </c>
      <c r="Z30">
        <v>-99</v>
      </c>
      <c r="AA30">
        <v>-99</v>
      </c>
      <c r="AB30">
        <v>-99</v>
      </c>
      <c r="AC30">
        <v>-99</v>
      </c>
      <c r="AD30">
        <v>-99</v>
      </c>
      <c r="AE30">
        <v>-99</v>
      </c>
      <c r="AF30">
        <v>-99</v>
      </c>
      <c r="AG30">
        <v>-99</v>
      </c>
      <c r="AH30">
        <v>-99</v>
      </c>
      <c r="AI30">
        <v>-99</v>
      </c>
      <c r="AJ30">
        <v>-99</v>
      </c>
      <c r="AK30">
        <v>-99</v>
      </c>
      <c r="AL30">
        <v>-99</v>
      </c>
      <c r="AM30">
        <v>-99</v>
      </c>
      <c r="AN30">
        <v>-99</v>
      </c>
      <c r="AO30">
        <v>-99</v>
      </c>
      <c r="AP30">
        <v>-99</v>
      </c>
      <c r="AQ30">
        <v>-99</v>
      </c>
      <c r="AR30" t="str">
        <f>IF(A30="","",(IF(ISBLANK('Trust - Frontsheet'!$F$9),"",'Trust - Frontsheet'!$F$9)))</f>
        <v/>
      </c>
    </row>
    <row r="31" spans="1:44" x14ac:dyDescent="0.2">
      <c r="F31">
        <v>-99</v>
      </c>
      <c r="G31">
        <v>-99</v>
      </c>
      <c r="H31">
        <v>-99</v>
      </c>
      <c r="I31">
        <v>-99</v>
      </c>
      <c r="J31">
        <v>-99</v>
      </c>
      <c r="K31">
        <v>-99</v>
      </c>
      <c r="L31">
        <v>-99</v>
      </c>
      <c r="M31">
        <v>-99</v>
      </c>
      <c r="N31">
        <v>-99</v>
      </c>
      <c r="O31">
        <v>-99</v>
      </c>
      <c r="P31">
        <v>-99</v>
      </c>
      <c r="Q31">
        <v>-99</v>
      </c>
      <c r="R31">
        <v>-99</v>
      </c>
      <c r="S31">
        <v>-99</v>
      </c>
      <c r="T31">
        <v>-99</v>
      </c>
      <c r="U31">
        <v>-99</v>
      </c>
      <c r="V31">
        <v>-99</v>
      </c>
      <c r="W31">
        <v>-99</v>
      </c>
      <c r="X31">
        <v>-99</v>
      </c>
      <c r="Y31">
        <v>-99</v>
      </c>
      <c r="Z31">
        <v>-99</v>
      </c>
      <c r="AA31">
        <v>-99</v>
      </c>
      <c r="AB31">
        <v>-99</v>
      </c>
      <c r="AC31">
        <v>-99</v>
      </c>
      <c r="AD31">
        <v>-99</v>
      </c>
      <c r="AE31">
        <v>-99</v>
      </c>
      <c r="AF31">
        <v>-99</v>
      </c>
      <c r="AG31">
        <v>-99</v>
      </c>
      <c r="AH31">
        <v>-99</v>
      </c>
      <c r="AI31">
        <v>-99</v>
      </c>
      <c r="AJ31">
        <v>-99</v>
      </c>
      <c r="AK31">
        <v>-99</v>
      </c>
      <c r="AL31">
        <v>-99</v>
      </c>
      <c r="AM31">
        <v>-99</v>
      </c>
      <c r="AN31">
        <v>-99</v>
      </c>
      <c r="AO31">
        <v>-99</v>
      </c>
      <c r="AP31">
        <v>-99</v>
      </c>
      <c r="AQ31">
        <v>-99</v>
      </c>
      <c r="AR31" t="str">
        <f>IF(A31="","",(IF(ISBLANK('Trust - Frontsheet'!$F$9),"",'Trust - Frontsheet'!$F$9)))</f>
        <v/>
      </c>
    </row>
    <row r="32" spans="1:44" x14ac:dyDescent="0.2">
      <c r="F32">
        <v>-99</v>
      </c>
      <c r="G32">
        <v>-99</v>
      </c>
      <c r="H32">
        <v>-99</v>
      </c>
      <c r="I32">
        <v>-99</v>
      </c>
      <c r="J32">
        <v>-99</v>
      </c>
      <c r="K32">
        <v>-99</v>
      </c>
      <c r="L32">
        <v>-99</v>
      </c>
      <c r="M32">
        <v>-99</v>
      </c>
      <c r="N32">
        <v>-99</v>
      </c>
      <c r="O32">
        <v>-99</v>
      </c>
      <c r="P32">
        <v>-99</v>
      </c>
      <c r="Q32">
        <v>-99</v>
      </c>
      <c r="R32">
        <v>-99</v>
      </c>
      <c r="S32">
        <v>-99</v>
      </c>
      <c r="T32">
        <v>-99</v>
      </c>
      <c r="U32">
        <v>-99</v>
      </c>
      <c r="V32">
        <v>-99</v>
      </c>
      <c r="W32">
        <v>-99</v>
      </c>
      <c r="X32">
        <v>-99</v>
      </c>
      <c r="Y32">
        <v>-99</v>
      </c>
      <c r="Z32">
        <v>-99</v>
      </c>
      <c r="AA32">
        <v>-99</v>
      </c>
      <c r="AB32">
        <v>-99</v>
      </c>
      <c r="AC32">
        <v>-99</v>
      </c>
      <c r="AD32">
        <v>-99</v>
      </c>
      <c r="AE32">
        <v>-99</v>
      </c>
      <c r="AF32">
        <v>-99</v>
      </c>
      <c r="AG32">
        <v>-99</v>
      </c>
      <c r="AH32">
        <v>-99</v>
      </c>
      <c r="AI32">
        <v>-99</v>
      </c>
      <c r="AJ32">
        <v>-99</v>
      </c>
      <c r="AK32">
        <v>-99</v>
      </c>
      <c r="AL32">
        <v>-99</v>
      </c>
      <c r="AM32">
        <v>-99</v>
      </c>
      <c r="AN32">
        <v>-99</v>
      </c>
      <c r="AO32">
        <v>-99</v>
      </c>
      <c r="AP32">
        <v>-99</v>
      </c>
      <c r="AQ32">
        <v>-99</v>
      </c>
      <c r="AR32" t="str">
        <f>IF(A32="","",(IF(ISBLANK('Trust - Frontsheet'!$F$9),"",'Trust - Frontsheet'!$F$9)))</f>
        <v/>
      </c>
    </row>
    <row r="33" spans="6:44" x14ac:dyDescent="0.2">
      <c r="F33">
        <v>-99</v>
      </c>
      <c r="G33">
        <v>-99</v>
      </c>
      <c r="H33">
        <v>-99</v>
      </c>
      <c r="I33">
        <v>-99</v>
      </c>
      <c r="J33">
        <v>-99</v>
      </c>
      <c r="K33">
        <v>-99</v>
      </c>
      <c r="L33">
        <v>-99</v>
      </c>
      <c r="M33">
        <v>-99</v>
      </c>
      <c r="N33">
        <v>-99</v>
      </c>
      <c r="O33">
        <v>-99</v>
      </c>
      <c r="P33">
        <v>-99</v>
      </c>
      <c r="Q33">
        <v>-99</v>
      </c>
      <c r="R33">
        <v>-99</v>
      </c>
      <c r="S33">
        <v>-99</v>
      </c>
      <c r="T33">
        <v>-99</v>
      </c>
      <c r="U33">
        <v>-99</v>
      </c>
      <c r="V33">
        <v>-99</v>
      </c>
      <c r="W33">
        <v>-99</v>
      </c>
      <c r="X33">
        <v>-99</v>
      </c>
      <c r="Y33">
        <v>-99</v>
      </c>
      <c r="Z33">
        <v>-99</v>
      </c>
      <c r="AA33">
        <v>-99</v>
      </c>
      <c r="AB33">
        <v>-99</v>
      </c>
      <c r="AC33">
        <v>-99</v>
      </c>
      <c r="AD33">
        <v>-99</v>
      </c>
      <c r="AE33">
        <v>-99</v>
      </c>
      <c r="AF33">
        <v>-99</v>
      </c>
      <c r="AG33">
        <v>-99</v>
      </c>
      <c r="AH33">
        <v>-99</v>
      </c>
      <c r="AI33">
        <v>-99</v>
      </c>
      <c r="AJ33">
        <v>-99</v>
      </c>
      <c r="AK33">
        <v>-99</v>
      </c>
      <c r="AL33">
        <v>-99</v>
      </c>
      <c r="AM33">
        <v>-99</v>
      </c>
      <c r="AN33">
        <v>-99</v>
      </c>
      <c r="AO33">
        <v>-99</v>
      </c>
      <c r="AP33">
        <v>-99</v>
      </c>
      <c r="AQ33">
        <v>-99</v>
      </c>
      <c r="AR33" t="str">
        <f>IF(A33="","",(IF(ISBLANK('Trust - Frontsheet'!$F$9),"",'Trust - Frontsheet'!$F$9)))</f>
        <v/>
      </c>
    </row>
    <row r="34" spans="6:44" x14ac:dyDescent="0.2">
      <c r="F34">
        <v>-99</v>
      </c>
      <c r="G34">
        <v>-99</v>
      </c>
      <c r="H34">
        <v>-99</v>
      </c>
      <c r="I34">
        <v>-99</v>
      </c>
      <c r="J34">
        <v>-99</v>
      </c>
      <c r="K34">
        <v>-99</v>
      </c>
      <c r="L34">
        <v>-99</v>
      </c>
      <c r="M34">
        <v>-99</v>
      </c>
      <c r="N34">
        <v>-99</v>
      </c>
      <c r="O34">
        <v>-99</v>
      </c>
      <c r="P34">
        <v>-99</v>
      </c>
      <c r="Q34">
        <v>-99</v>
      </c>
      <c r="R34">
        <v>-99</v>
      </c>
      <c r="S34">
        <v>-99</v>
      </c>
      <c r="T34">
        <v>-99</v>
      </c>
      <c r="U34">
        <v>-99</v>
      </c>
      <c r="V34">
        <v>-99</v>
      </c>
      <c r="W34">
        <v>-99</v>
      </c>
      <c r="X34">
        <v>-99</v>
      </c>
      <c r="Y34">
        <v>-99</v>
      </c>
      <c r="Z34">
        <v>-99</v>
      </c>
      <c r="AA34">
        <v>-99</v>
      </c>
      <c r="AB34">
        <v>-99</v>
      </c>
      <c r="AC34">
        <v>-99</v>
      </c>
      <c r="AD34">
        <v>-99</v>
      </c>
      <c r="AE34">
        <v>-99</v>
      </c>
      <c r="AF34">
        <v>-99</v>
      </c>
      <c r="AG34">
        <v>-99</v>
      </c>
      <c r="AH34">
        <v>-99</v>
      </c>
      <c r="AI34">
        <v>-99</v>
      </c>
      <c r="AJ34">
        <v>-99</v>
      </c>
      <c r="AK34">
        <v>-99</v>
      </c>
      <c r="AL34">
        <v>-99</v>
      </c>
      <c r="AM34">
        <v>-99</v>
      </c>
      <c r="AN34">
        <v>-99</v>
      </c>
      <c r="AO34">
        <v>-99</v>
      </c>
      <c r="AP34">
        <v>-99</v>
      </c>
      <c r="AQ34">
        <v>-99</v>
      </c>
      <c r="AR34" t="str">
        <f>IF(A34="","",(IF(ISBLANK('Trust - Frontsheet'!$F$9),"",'Trust - Frontsheet'!$F$9)))</f>
        <v/>
      </c>
    </row>
    <row r="35" spans="6:44" x14ac:dyDescent="0.2">
      <c r="F35">
        <v>-99</v>
      </c>
      <c r="G35">
        <v>-99</v>
      </c>
      <c r="H35">
        <v>-99</v>
      </c>
      <c r="I35">
        <v>-99</v>
      </c>
      <c r="J35">
        <v>-99</v>
      </c>
      <c r="K35">
        <v>-99</v>
      </c>
      <c r="L35">
        <v>-99</v>
      </c>
      <c r="M35">
        <v>-99</v>
      </c>
      <c r="N35">
        <v>-99</v>
      </c>
      <c r="O35">
        <v>-99</v>
      </c>
      <c r="P35">
        <v>-99</v>
      </c>
      <c r="Q35">
        <v>-99</v>
      </c>
      <c r="R35">
        <v>-99</v>
      </c>
      <c r="S35">
        <v>-99</v>
      </c>
      <c r="T35">
        <v>-99</v>
      </c>
      <c r="U35">
        <v>-99</v>
      </c>
      <c r="V35">
        <v>-99</v>
      </c>
      <c r="W35">
        <v>-99</v>
      </c>
      <c r="X35">
        <v>-99</v>
      </c>
      <c r="Y35">
        <v>-99</v>
      </c>
      <c r="Z35">
        <v>-99</v>
      </c>
      <c r="AA35">
        <v>-99</v>
      </c>
      <c r="AB35">
        <v>-99</v>
      </c>
      <c r="AC35">
        <v>-99</v>
      </c>
      <c r="AD35">
        <v>-99</v>
      </c>
      <c r="AE35">
        <v>-99</v>
      </c>
      <c r="AF35">
        <v>-99</v>
      </c>
      <c r="AG35">
        <v>-99</v>
      </c>
      <c r="AH35">
        <v>-99</v>
      </c>
      <c r="AI35">
        <v>-99</v>
      </c>
      <c r="AJ35">
        <v>-99</v>
      </c>
      <c r="AK35">
        <v>-99</v>
      </c>
      <c r="AL35">
        <v>-99</v>
      </c>
      <c r="AM35">
        <v>-99</v>
      </c>
      <c r="AN35">
        <v>-99</v>
      </c>
      <c r="AO35">
        <v>-99</v>
      </c>
      <c r="AP35">
        <v>-99</v>
      </c>
      <c r="AQ35">
        <v>-99</v>
      </c>
      <c r="AR35" t="str">
        <f>IF(A35="","",(IF(ISBLANK('Trust - Frontsheet'!$F$9),"",'Trust - Frontsheet'!$F$9)))</f>
        <v/>
      </c>
    </row>
    <row r="36" spans="6:44" x14ac:dyDescent="0.2">
      <c r="F36">
        <v>-99</v>
      </c>
      <c r="G36">
        <v>-99</v>
      </c>
      <c r="H36">
        <v>-99</v>
      </c>
      <c r="I36">
        <v>-99</v>
      </c>
      <c r="J36">
        <v>-99</v>
      </c>
      <c r="K36">
        <v>-99</v>
      </c>
      <c r="L36">
        <v>-99</v>
      </c>
      <c r="M36">
        <v>-99</v>
      </c>
      <c r="N36">
        <v>-99</v>
      </c>
      <c r="O36">
        <v>-99</v>
      </c>
      <c r="P36">
        <v>-99</v>
      </c>
      <c r="Q36">
        <v>-99</v>
      </c>
      <c r="R36">
        <v>-99</v>
      </c>
      <c r="S36">
        <v>-99</v>
      </c>
      <c r="T36">
        <v>-99</v>
      </c>
      <c r="U36">
        <v>-99</v>
      </c>
      <c r="V36">
        <v>-99</v>
      </c>
      <c r="W36">
        <v>-99</v>
      </c>
      <c r="X36">
        <v>-99</v>
      </c>
      <c r="Y36">
        <v>-99</v>
      </c>
      <c r="Z36">
        <v>-99</v>
      </c>
      <c r="AA36">
        <v>-99</v>
      </c>
      <c r="AB36">
        <v>-99</v>
      </c>
      <c r="AC36">
        <v>-99</v>
      </c>
      <c r="AD36">
        <v>-99</v>
      </c>
      <c r="AE36">
        <v>-99</v>
      </c>
      <c r="AF36">
        <v>-99</v>
      </c>
      <c r="AG36">
        <v>-99</v>
      </c>
      <c r="AH36">
        <v>-99</v>
      </c>
      <c r="AI36">
        <v>-99</v>
      </c>
      <c r="AJ36">
        <v>-99</v>
      </c>
      <c r="AK36">
        <v>-99</v>
      </c>
      <c r="AL36">
        <v>-99</v>
      </c>
      <c r="AM36">
        <v>-99</v>
      </c>
      <c r="AN36">
        <v>-99</v>
      </c>
      <c r="AO36">
        <v>-99</v>
      </c>
      <c r="AP36">
        <v>-99</v>
      </c>
      <c r="AQ36">
        <v>-99</v>
      </c>
      <c r="AR36" t="str">
        <f>IF(A36="","",(IF(ISBLANK('Trust - Frontsheet'!$F$9),"",'Trust - Frontsheet'!$F$9)))</f>
        <v/>
      </c>
    </row>
    <row r="37" spans="6:44" x14ac:dyDescent="0.2">
      <c r="F37">
        <v>-99</v>
      </c>
      <c r="G37">
        <v>-99</v>
      </c>
      <c r="H37">
        <v>-99</v>
      </c>
      <c r="I37">
        <v>-99</v>
      </c>
      <c r="J37">
        <v>-99</v>
      </c>
      <c r="K37">
        <v>-99</v>
      </c>
      <c r="L37">
        <v>-99</v>
      </c>
      <c r="M37">
        <v>-99</v>
      </c>
      <c r="N37">
        <v>-99</v>
      </c>
      <c r="O37">
        <v>-99</v>
      </c>
      <c r="P37">
        <v>-99</v>
      </c>
      <c r="Q37">
        <v>-99</v>
      </c>
      <c r="R37">
        <v>-99</v>
      </c>
      <c r="S37">
        <v>-99</v>
      </c>
      <c r="T37">
        <v>-99</v>
      </c>
      <c r="U37">
        <v>-99</v>
      </c>
      <c r="V37">
        <v>-99</v>
      </c>
      <c r="W37">
        <v>-99</v>
      </c>
      <c r="X37">
        <v>-99</v>
      </c>
      <c r="Y37">
        <v>-99</v>
      </c>
      <c r="Z37">
        <v>-99</v>
      </c>
      <c r="AA37">
        <v>-99</v>
      </c>
      <c r="AB37">
        <v>-99</v>
      </c>
      <c r="AC37">
        <v>-99</v>
      </c>
      <c r="AD37">
        <v>-99</v>
      </c>
      <c r="AE37">
        <v>-99</v>
      </c>
      <c r="AF37">
        <v>-99</v>
      </c>
      <c r="AG37">
        <v>-99</v>
      </c>
      <c r="AH37">
        <v>-99</v>
      </c>
      <c r="AI37">
        <v>-99</v>
      </c>
      <c r="AJ37">
        <v>-99</v>
      </c>
      <c r="AK37">
        <v>-99</v>
      </c>
      <c r="AL37">
        <v>-99</v>
      </c>
      <c r="AM37">
        <v>-99</v>
      </c>
      <c r="AN37">
        <v>-99</v>
      </c>
      <c r="AO37">
        <v>-99</v>
      </c>
      <c r="AP37">
        <v>-99</v>
      </c>
      <c r="AQ37">
        <v>-99</v>
      </c>
      <c r="AR37" t="str">
        <f>IF(A37="","",(IF(ISBLANK('Trust - Frontsheet'!$F$9),"",'Trust - Frontsheet'!$F$9)))</f>
        <v/>
      </c>
    </row>
    <row r="38" spans="6:44" x14ac:dyDescent="0.2">
      <c r="F38">
        <v>-99</v>
      </c>
      <c r="G38">
        <v>-99</v>
      </c>
      <c r="H38">
        <v>-99</v>
      </c>
      <c r="I38">
        <v>-99</v>
      </c>
      <c r="J38">
        <v>-99</v>
      </c>
      <c r="K38">
        <v>-99</v>
      </c>
      <c r="L38">
        <v>-99</v>
      </c>
      <c r="M38">
        <v>-99</v>
      </c>
      <c r="N38">
        <v>-99</v>
      </c>
      <c r="O38">
        <v>-99</v>
      </c>
      <c r="P38">
        <v>-99</v>
      </c>
      <c r="Q38">
        <v>-99</v>
      </c>
      <c r="R38">
        <v>-99</v>
      </c>
      <c r="S38">
        <v>-99</v>
      </c>
      <c r="T38">
        <v>-99</v>
      </c>
      <c r="U38">
        <v>-99</v>
      </c>
      <c r="V38">
        <v>-99</v>
      </c>
      <c r="W38">
        <v>-99</v>
      </c>
      <c r="X38">
        <v>-99</v>
      </c>
      <c r="Y38">
        <v>-99</v>
      </c>
      <c r="Z38">
        <v>-99</v>
      </c>
      <c r="AA38">
        <v>-99</v>
      </c>
      <c r="AB38">
        <v>-99</v>
      </c>
      <c r="AC38">
        <v>-99</v>
      </c>
      <c r="AD38">
        <v>-99</v>
      </c>
      <c r="AE38">
        <v>-99</v>
      </c>
      <c r="AF38">
        <v>-99</v>
      </c>
      <c r="AG38">
        <v>-99</v>
      </c>
      <c r="AH38">
        <v>-99</v>
      </c>
      <c r="AI38">
        <v>-99</v>
      </c>
      <c r="AJ38">
        <v>-99</v>
      </c>
      <c r="AK38">
        <v>-99</v>
      </c>
      <c r="AL38">
        <v>-99</v>
      </c>
      <c r="AM38">
        <v>-99</v>
      </c>
      <c r="AN38">
        <v>-99</v>
      </c>
      <c r="AO38">
        <v>-99</v>
      </c>
      <c r="AP38">
        <v>-99</v>
      </c>
      <c r="AQ38">
        <v>-99</v>
      </c>
      <c r="AR38" t="str">
        <f>IF(A38="","",(IF(ISBLANK('Trust - Frontsheet'!$F$9),"",'Trust - Frontsheet'!$F$9)))</f>
        <v/>
      </c>
    </row>
    <row r="39" spans="6:44" x14ac:dyDescent="0.2">
      <c r="F39">
        <v>-99</v>
      </c>
      <c r="G39">
        <v>-99</v>
      </c>
      <c r="H39">
        <v>-99</v>
      </c>
      <c r="I39">
        <v>-99</v>
      </c>
      <c r="J39">
        <v>-99</v>
      </c>
      <c r="K39">
        <v>-99</v>
      </c>
      <c r="L39">
        <v>-99</v>
      </c>
      <c r="M39">
        <v>-99</v>
      </c>
      <c r="N39">
        <v>-99</v>
      </c>
      <c r="O39">
        <v>-99</v>
      </c>
      <c r="P39">
        <v>-99</v>
      </c>
      <c r="Q39">
        <v>-99</v>
      </c>
      <c r="R39">
        <v>-99</v>
      </c>
      <c r="S39">
        <v>-99</v>
      </c>
      <c r="T39">
        <v>-99</v>
      </c>
      <c r="U39">
        <v>-99</v>
      </c>
      <c r="V39">
        <v>-99</v>
      </c>
      <c r="W39">
        <v>-99</v>
      </c>
      <c r="X39">
        <v>-99</v>
      </c>
      <c r="Y39">
        <v>-99</v>
      </c>
      <c r="Z39">
        <v>-99</v>
      </c>
      <c r="AA39">
        <v>-99</v>
      </c>
      <c r="AB39">
        <v>-99</v>
      </c>
      <c r="AC39">
        <v>-99</v>
      </c>
      <c r="AD39">
        <v>-99</v>
      </c>
      <c r="AE39">
        <v>-99</v>
      </c>
      <c r="AF39">
        <v>-99</v>
      </c>
      <c r="AG39">
        <v>-99</v>
      </c>
      <c r="AH39">
        <v>-99</v>
      </c>
      <c r="AI39">
        <v>-99</v>
      </c>
      <c r="AJ39">
        <v>-99</v>
      </c>
      <c r="AK39">
        <v>-99</v>
      </c>
      <c r="AL39">
        <v>-99</v>
      </c>
      <c r="AM39">
        <v>-99</v>
      </c>
      <c r="AN39">
        <v>-99</v>
      </c>
      <c r="AO39">
        <v>-99</v>
      </c>
      <c r="AP39">
        <v>-99</v>
      </c>
      <c r="AQ39">
        <v>-99</v>
      </c>
      <c r="AR39" t="str">
        <f>IF(A39="","",(IF(ISBLANK('Trust - Frontsheet'!$F$9),"",'Trust - Frontsheet'!$F$9)))</f>
        <v/>
      </c>
    </row>
    <row r="40" spans="6:44" x14ac:dyDescent="0.2">
      <c r="F40">
        <v>-99</v>
      </c>
      <c r="G40">
        <v>-99</v>
      </c>
      <c r="H40">
        <v>-99</v>
      </c>
      <c r="I40">
        <v>-99</v>
      </c>
      <c r="J40">
        <v>-99</v>
      </c>
      <c r="K40">
        <v>-99</v>
      </c>
      <c r="L40">
        <v>-99</v>
      </c>
      <c r="M40">
        <v>-99</v>
      </c>
      <c r="N40">
        <v>-99</v>
      </c>
      <c r="O40">
        <v>-99</v>
      </c>
      <c r="P40">
        <v>-99</v>
      </c>
      <c r="Q40">
        <v>-99</v>
      </c>
      <c r="R40">
        <v>-99</v>
      </c>
      <c r="S40">
        <v>-99</v>
      </c>
      <c r="T40">
        <v>-99</v>
      </c>
      <c r="U40">
        <v>-99</v>
      </c>
      <c r="V40">
        <v>-99</v>
      </c>
      <c r="W40">
        <v>-99</v>
      </c>
      <c r="X40">
        <v>-99</v>
      </c>
      <c r="Y40">
        <v>-99</v>
      </c>
      <c r="Z40">
        <v>-99</v>
      </c>
      <c r="AA40">
        <v>-99</v>
      </c>
      <c r="AB40">
        <v>-99</v>
      </c>
      <c r="AC40">
        <v>-99</v>
      </c>
      <c r="AD40">
        <v>-99</v>
      </c>
      <c r="AE40">
        <v>-99</v>
      </c>
      <c r="AF40">
        <v>-99</v>
      </c>
      <c r="AG40">
        <v>-99</v>
      </c>
      <c r="AH40">
        <v>-99</v>
      </c>
      <c r="AI40">
        <v>-99</v>
      </c>
      <c r="AJ40">
        <v>-99</v>
      </c>
      <c r="AK40">
        <v>-99</v>
      </c>
      <c r="AL40">
        <v>-99</v>
      </c>
      <c r="AM40">
        <v>-99</v>
      </c>
      <c r="AN40">
        <v>-99</v>
      </c>
      <c r="AO40">
        <v>-99</v>
      </c>
      <c r="AP40">
        <v>-99</v>
      </c>
      <c r="AQ40">
        <v>-99</v>
      </c>
      <c r="AR40" t="str">
        <f>IF(A40="","",(IF(ISBLANK('Trust - Frontsheet'!$F$9),"",'Trust - Frontsheet'!$F$9)))</f>
        <v/>
      </c>
    </row>
    <row r="41" spans="6:44" x14ac:dyDescent="0.2">
      <c r="F41">
        <v>-99</v>
      </c>
      <c r="G41">
        <v>-99</v>
      </c>
      <c r="H41">
        <v>-99</v>
      </c>
      <c r="I41">
        <v>-99</v>
      </c>
      <c r="J41">
        <v>-99</v>
      </c>
      <c r="K41">
        <v>-99</v>
      </c>
      <c r="L41">
        <v>-99</v>
      </c>
      <c r="M41">
        <v>-99</v>
      </c>
      <c r="N41">
        <v>-99</v>
      </c>
      <c r="O41">
        <v>-99</v>
      </c>
      <c r="P41">
        <v>-99</v>
      </c>
      <c r="Q41">
        <v>-99</v>
      </c>
      <c r="R41">
        <v>-99</v>
      </c>
      <c r="S41">
        <v>-99</v>
      </c>
      <c r="T41">
        <v>-99</v>
      </c>
      <c r="U41">
        <v>-99</v>
      </c>
      <c r="V41">
        <v>-99</v>
      </c>
      <c r="W41">
        <v>-99</v>
      </c>
      <c r="X41">
        <v>-99</v>
      </c>
      <c r="Y41">
        <v>-99</v>
      </c>
      <c r="Z41">
        <v>-99</v>
      </c>
      <c r="AA41">
        <v>-99</v>
      </c>
      <c r="AB41">
        <v>-99</v>
      </c>
      <c r="AC41">
        <v>-99</v>
      </c>
      <c r="AD41">
        <v>-99</v>
      </c>
      <c r="AE41">
        <v>-99</v>
      </c>
      <c r="AF41">
        <v>-99</v>
      </c>
      <c r="AG41">
        <v>-99</v>
      </c>
      <c r="AH41">
        <v>-99</v>
      </c>
      <c r="AI41">
        <v>-99</v>
      </c>
      <c r="AJ41">
        <v>-99</v>
      </c>
      <c r="AK41">
        <v>-99</v>
      </c>
      <c r="AL41">
        <v>-99</v>
      </c>
      <c r="AM41">
        <v>-99</v>
      </c>
      <c r="AN41">
        <v>-99</v>
      </c>
      <c r="AO41">
        <v>-99</v>
      </c>
      <c r="AP41">
        <v>-99</v>
      </c>
      <c r="AQ41">
        <v>-99</v>
      </c>
      <c r="AR41" t="str">
        <f>IF(A41="","",(IF(ISBLANK('Trust - Frontsheet'!$F$9),"",'Trust - Frontsheet'!$F$9)))</f>
        <v/>
      </c>
    </row>
    <row r="42" spans="6:44" x14ac:dyDescent="0.2">
      <c r="F42">
        <v>-99</v>
      </c>
      <c r="G42">
        <v>-99</v>
      </c>
      <c r="H42">
        <v>-99</v>
      </c>
      <c r="I42">
        <v>-99</v>
      </c>
      <c r="J42">
        <v>-99</v>
      </c>
      <c r="K42">
        <v>-99</v>
      </c>
      <c r="L42">
        <v>-99</v>
      </c>
      <c r="M42">
        <v>-99</v>
      </c>
      <c r="N42">
        <v>-99</v>
      </c>
      <c r="O42">
        <v>-99</v>
      </c>
      <c r="P42">
        <v>-99</v>
      </c>
      <c r="Q42">
        <v>-99</v>
      </c>
      <c r="R42">
        <v>-99</v>
      </c>
      <c r="S42">
        <v>-99</v>
      </c>
      <c r="T42">
        <v>-99</v>
      </c>
      <c r="U42">
        <v>-99</v>
      </c>
      <c r="V42">
        <v>-99</v>
      </c>
      <c r="W42">
        <v>-99</v>
      </c>
      <c r="X42">
        <v>-99</v>
      </c>
      <c r="Y42">
        <v>-99</v>
      </c>
      <c r="Z42">
        <v>-99</v>
      </c>
      <c r="AA42">
        <v>-99</v>
      </c>
      <c r="AB42">
        <v>-99</v>
      </c>
      <c r="AC42">
        <v>-99</v>
      </c>
      <c r="AD42">
        <v>-99</v>
      </c>
      <c r="AE42">
        <v>-99</v>
      </c>
      <c r="AF42">
        <v>-99</v>
      </c>
      <c r="AG42">
        <v>-99</v>
      </c>
      <c r="AH42">
        <v>-99</v>
      </c>
      <c r="AI42">
        <v>-99</v>
      </c>
      <c r="AJ42">
        <v>-99</v>
      </c>
      <c r="AK42">
        <v>-99</v>
      </c>
      <c r="AL42">
        <v>-99</v>
      </c>
      <c r="AM42">
        <v>-99</v>
      </c>
      <c r="AN42">
        <v>-99</v>
      </c>
      <c r="AO42">
        <v>-99</v>
      </c>
      <c r="AP42">
        <v>-99</v>
      </c>
      <c r="AQ42">
        <v>-99</v>
      </c>
      <c r="AR42" t="str">
        <f>IF(A42="","",(IF(ISBLANK('Trust - Frontsheet'!$F$9),"",'Trust - Frontsheet'!$F$9)))</f>
        <v/>
      </c>
    </row>
    <row r="43" spans="6:44" x14ac:dyDescent="0.2">
      <c r="F43">
        <v>-99</v>
      </c>
      <c r="G43">
        <v>-99</v>
      </c>
      <c r="H43">
        <v>-99</v>
      </c>
      <c r="I43">
        <v>-99</v>
      </c>
      <c r="J43">
        <v>-99</v>
      </c>
      <c r="K43">
        <v>-99</v>
      </c>
      <c r="L43">
        <v>-99</v>
      </c>
      <c r="M43">
        <v>-99</v>
      </c>
      <c r="N43">
        <v>-99</v>
      </c>
      <c r="O43">
        <v>-99</v>
      </c>
      <c r="P43">
        <v>-99</v>
      </c>
      <c r="Q43">
        <v>-99</v>
      </c>
      <c r="R43">
        <v>-99</v>
      </c>
      <c r="S43">
        <v>-99</v>
      </c>
      <c r="T43">
        <v>-99</v>
      </c>
      <c r="U43">
        <v>-99</v>
      </c>
      <c r="V43">
        <v>-99</v>
      </c>
      <c r="W43">
        <v>-99</v>
      </c>
      <c r="X43">
        <v>-99</v>
      </c>
      <c r="Y43">
        <v>-99</v>
      </c>
      <c r="Z43">
        <v>-99</v>
      </c>
      <c r="AA43">
        <v>-99</v>
      </c>
      <c r="AB43">
        <v>-99</v>
      </c>
      <c r="AC43">
        <v>-99</v>
      </c>
      <c r="AD43">
        <v>-99</v>
      </c>
      <c r="AE43">
        <v>-99</v>
      </c>
      <c r="AF43">
        <v>-99</v>
      </c>
      <c r="AG43">
        <v>-99</v>
      </c>
      <c r="AH43">
        <v>-99</v>
      </c>
      <c r="AI43">
        <v>-99</v>
      </c>
      <c r="AJ43">
        <v>-99</v>
      </c>
      <c r="AK43">
        <v>-99</v>
      </c>
      <c r="AL43">
        <v>-99</v>
      </c>
      <c r="AM43">
        <v>-99</v>
      </c>
      <c r="AN43">
        <v>-99</v>
      </c>
      <c r="AO43">
        <v>-99</v>
      </c>
      <c r="AP43">
        <v>-99</v>
      </c>
      <c r="AQ43">
        <v>-99</v>
      </c>
      <c r="AR43" t="str">
        <f>IF(A43="","",(IF(ISBLANK('Trust - Frontsheet'!$F$9),"",'Trust - Frontsheet'!$F$9)))</f>
        <v/>
      </c>
    </row>
    <row r="44" spans="6:44" x14ac:dyDescent="0.2">
      <c r="F44">
        <v>-99</v>
      </c>
      <c r="G44">
        <v>-99</v>
      </c>
      <c r="H44">
        <v>-99</v>
      </c>
      <c r="I44">
        <v>-99</v>
      </c>
      <c r="J44">
        <v>-99</v>
      </c>
      <c r="K44">
        <v>-99</v>
      </c>
      <c r="L44">
        <v>-99</v>
      </c>
      <c r="M44">
        <v>-99</v>
      </c>
      <c r="N44">
        <v>-99</v>
      </c>
      <c r="O44">
        <v>-99</v>
      </c>
      <c r="P44">
        <v>-99</v>
      </c>
      <c r="Q44">
        <v>-99</v>
      </c>
      <c r="R44">
        <v>-99</v>
      </c>
      <c r="S44">
        <v>-99</v>
      </c>
      <c r="T44">
        <v>-99</v>
      </c>
      <c r="U44">
        <v>-99</v>
      </c>
      <c r="V44">
        <v>-99</v>
      </c>
      <c r="W44">
        <v>-99</v>
      </c>
      <c r="X44">
        <v>-99</v>
      </c>
      <c r="Y44">
        <v>-99</v>
      </c>
      <c r="Z44">
        <v>-99</v>
      </c>
      <c r="AA44">
        <v>-99</v>
      </c>
      <c r="AB44">
        <v>-99</v>
      </c>
      <c r="AC44">
        <v>-99</v>
      </c>
      <c r="AD44">
        <v>-99</v>
      </c>
      <c r="AE44">
        <v>-99</v>
      </c>
      <c r="AF44">
        <v>-99</v>
      </c>
      <c r="AG44">
        <v>-99</v>
      </c>
      <c r="AH44">
        <v>-99</v>
      </c>
      <c r="AI44">
        <v>-99</v>
      </c>
      <c r="AJ44">
        <v>-99</v>
      </c>
      <c r="AK44">
        <v>-99</v>
      </c>
      <c r="AL44">
        <v>-99</v>
      </c>
      <c r="AM44">
        <v>-99</v>
      </c>
      <c r="AN44">
        <v>-99</v>
      </c>
      <c r="AO44">
        <v>-99</v>
      </c>
      <c r="AP44">
        <v>-99</v>
      </c>
      <c r="AQ44">
        <v>-99</v>
      </c>
      <c r="AR44" t="str">
        <f>IF(A44="","",(IF(ISBLANK('Trust - Frontsheet'!$F$9),"",'Trust - Frontsheet'!$F$9)))</f>
        <v/>
      </c>
    </row>
    <row r="45" spans="6:44" x14ac:dyDescent="0.2">
      <c r="F45">
        <v>-99</v>
      </c>
      <c r="G45">
        <v>-99</v>
      </c>
      <c r="H45">
        <v>-99</v>
      </c>
      <c r="I45">
        <v>-99</v>
      </c>
      <c r="J45">
        <v>-99</v>
      </c>
      <c r="K45">
        <v>-99</v>
      </c>
      <c r="L45">
        <v>-99</v>
      </c>
      <c r="M45">
        <v>-99</v>
      </c>
      <c r="N45">
        <v>-99</v>
      </c>
      <c r="O45">
        <v>-99</v>
      </c>
      <c r="P45">
        <v>-99</v>
      </c>
      <c r="Q45">
        <v>-99</v>
      </c>
      <c r="R45">
        <v>-99</v>
      </c>
      <c r="S45">
        <v>-99</v>
      </c>
      <c r="T45">
        <v>-99</v>
      </c>
      <c r="U45">
        <v>-99</v>
      </c>
      <c r="V45">
        <v>-99</v>
      </c>
      <c r="W45">
        <v>-99</v>
      </c>
      <c r="X45">
        <v>-99</v>
      </c>
      <c r="Y45">
        <v>-99</v>
      </c>
      <c r="Z45">
        <v>-99</v>
      </c>
      <c r="AA45">
        <v>-99</v>
      </c>
      <c r="AB45">
        <v>-99</v>
      </c>
      <c r="AC45">
        <v>-99</v>
      </c>
      <c r="AD45">
        <v>-99</v>
      </c>
      <c r="AE45">
        <v>-99</v>
      </c>
      <c r="AF45">
        <v>-99</v>
      </c>
      <c r="AG45">
        <v>-99</v>
      </c>
      <c r="AH45">
        <v>-99</v>
      </c>
      <c r="AI45">
        <v>-99</v>
      </c>
      <c r="AJ45">
        <v>-99</v>
      </c>
      <c r="AK45">
        <v>-99</v>
      </c>
      <c r="AL45">
        <v>-99</v>
      </c>
      <c r="AM45">
        <v>-99</v>
      </c>
      <c r="AN45">
        <v>-99</v>
      </c>
      <c r="AO45">
        <v>-99</v>
      </c>
      <c r="AP45">
        <v>-99</v>
      </c>
      <c r="AQ45">
        <v>-99</v>
      </c>
      <c r="AR45" t="str">
        <f>IF(A45="","",(IF(ISBLANK('Trust - Frontsheet'!$F$9),"",'Trust - Frontsheet'!$F$9)))</f>
        <v/>
      </c>
    </row>
    <row r="46" spans="6:44" x14ac:dyDescent="0.2">
      <c r="F46">
        <v>-99</v>
      </c>
      <c r="G46">
        <v>-99</v>
      </c>
      <c r="H46">
        <v>-99</v>
      </c>
      <c r="I46">
        <v>-99</v>
      </c>
      <c r="J46">
        <v>-99</v>
      </c>
      <c r="K46">
        <v>-99</v>
      </c>
      <c r="L46">
        <v>-99</v>
      </c>
      <c r="M46">
        <v>-99</v>
      </c>
      <c r="N46">
        <v>-99</v>
      </c>
      <c r="O46">
        <v>-99</v>
      </c>
      <c r="P46">
        <v>-99</v>
      </c>
      <c r="Q46">
        <v>-99</v>
      </c>
      <c r="R46">
        <v>-99</v>
      </c>
      <c r="S46">
        <v>-99</v>
      </c>
      <c r="T46">
        <v>-99</v>
      </c>
      <c r="U46">
        <v>-99</v>
      </c>
      <c r="V46">
        <v>-99</v>
      </c>
      <c r="W46">
        <v>-99</v>
      </c>
      <c r="X46">
        <v>-99</v>
      </c>
      <c r="Y46">
        <v>-99</v>
      </c>
      <c r="Z46">
        <v>-99</v>
      </c>
      <c r="AA46">
        <v>-99</v>
      </c>
      <c r="AB46">
        <v>-99</v>
      </c>
      <c r="AC46">
        <v>-99</v>
      </c>
      <c r="AD46">
        <v>-99</v>
      </c>
      <c r="AE46">
        <v>-99</v>
      </c>
      <c r="AF46">
        <v>-99</v>
      </c>
      <c r="AG46">
        <v>-99</v>
      </c>
      <c r="AH46">
        <v>-99</v>
      </c>
      <c r="AI46">
        <v>-99</v>
      </c>
      <c r="AJ46">
        <v>-99</v>
      </c>
      <c r="AK46">
        <v>-99</v>
      </c>
      <c r="AL46">
        <v>-99</v>
      </c>
      <c r="AM46">
        <v>-99</v>
      </c>
      <c r="AN46">
        <v>-99</v>
      </c>
      <c r="AO46">
        <v>-99</v>
      </c>
      <c r="AP46">
        <v>-99</v>
      </c>
      <c r="AQ46">
        <v>-99</v>
      </c>
      <c r="AR46" t="str">
        <f>IF(A46="","",(IF(ISBLANK('Trust - Frontsheet'!$F$9),"",'Trust - Frontsheet'!$F$9)))</f>
        <v/>
      </c>
    </row>
    <row r="47" spans="6:44" x14ac:dyDescent="0.2">
      <c r="F47">
        <v>-99</v>
      </c>
      <c r="G47">
        <v>-99</v>
      </c>
      <c r="H47">
        <v>-99</v>
      </c>
      <c r="I47">
        <v>-99</v>
      </c>
      <c r="J47">
        <v>-99</v>
      </c>
      <c r="K47">
        <v>-99</v>
      </c>
      <c r="L47">
        <v>-99</v>
      </c>
      <c r="M47">
        <v>-99</v>
      </c>
      <c r="N47">
        <v>-99</v>
      </c>
      <c r="O47">
        <v>-99</v>
      </c>
      <c r="P47">
        <v>-99</v>
      </c>
      <c r="Q47">
        <v>-99</v>
      </c>
      <c r="R47">
        <v>-99</v>
      </c>
      <c r="S47">
        <v>-99</v>
      </c>
      <c r="T47">
        <v>-99</v>
      </c>
      <c r="U47">
        <v>-99</v>
      </c>
      <c r="V47">
        <v>-99</v>
      </c>
      <c r="W47">
        <v>-99</v>
      </c>
      <c r="X47">
        <v>-99</v>
      </c>
      <c r="Y47">
        <v>-99</v>
      </c>
      <c r="Z47">
        <v>-99</v>
      </c>
      <c r="AA47">
        <v>-99</v>
      </c>
      <c r="AB47">
        <v>-99</v>
      </c>
      <c r="AC47">
        <v>-99</v>
      </c>
      <c r="AD47">
        <v>-99</v>
      </c>
      <c r="AE47">
        <v>-99</v>
      </c>
      <c r="AF47">
        <v>-99</v>
      </c>
      <c r="AG47">
        <v>-99</v>
      </c>
      <c r="AH47">
        <v>-99</v>
      </c>
      <c r="AI47">
        <v>-99</v>
      </c>
      <c r="AJ47">
        <v>-99</v>
      </c>
      <c r="AK47">
        <v>-99</v>
      </c>
      <c r="AL47">
        <v>-99</v>
      </c>
      <c r="AM47">
        <v>-99</v>
      </c>
      <c r="AN47">
        <v>-99</v>
      </c>
      <c r="AO47">
        <v>-99</v>
      </c>
      <c r="AP47">
        <v>-99</v>
      </c>
      <c r="AQ47">
        <v>-99</v>
      </c>
      <c r="AR47" t="str">
        <f>IF(A47="","",(IF(ISBLANK('Trust - Frontsheet'!$F$9),"",'Trust - Frontsheet'!$F$9)))</f>
        <v/>
      </c>
    </row>
    <row r="48" spans="6:44" x14ac:dyDescent="0.2">
      <c r="F48">
        <v>-99</v>
      </c>
      <c r="G48">
        <v>-99</v>
      </c>
      <c r="H48">
        <v>-99</v>
      </c>
      <c r="I48">
        <v>-99</v>
      </c>
      <c r="J48">
        <v>-99</v>
      </c>
      <c r="K48">
        <v>-99</v>
      </c>
      <c r="L48">
        <v>-99</v>
      </c>
      <c r="M48">
        <v>-99</v>
      </c>
      <c r="N48">
        <v>-99</v>
      </c>
      <c r="O48">
        <v>-99</v>
      </c>
      <c r="P48">
        <v>-99</v>
      </c>
      <c r="Q48">
        <v>-99</v>
      </c>
      <c r="R48">
        <v>-99</v>
      </c>
      <c r="S48">
        <v>-99</v>
      </c>
      <c r="T48">
        <v>-99</v>
      </c>
      <c r="U48">
        <v>-99</v>
      </c>
      <c r="V48">
        <v>-99</v>
      </c>
      <c r="W48">
        <v>-99</v>
      </c>
      <c r="X48">
        <v>-99</v>
      </c>
      <c r="Y48">
        <v>-99</v>
      </c>
      <c r="Z48">
        <v>-99</v>
      </c>
      <c r="AA48">
        <v>-99</v>
      </c>
      <c r="AB48">
        <v>-99</v>
      </c>
      <c r="AC48">
        <v>-99</v>
      </c>
      <c r="AD48">
        <v>-99</v>
      </c>
      <c r="AE48">
        <v>-99</v>
      </c>
      <c r="AF48">
        <v>-99</v>
      </c>
      <c r="AG48">
        <v>-99</v>
      </c>
      <c r="AH48">
        <v>-99</v>
      </c>
      <c r="AI48">
        <v>-99</v>
      </c>
      <c r="AJ48">
        <v>-99</v>
      </c>
      <c r="AK48">
        <v>-99</v>
      </c>
      <c r="AL48">
        <v>-99</v>
      </c>
      <c r="AM48">
        <v>-99</v>
      </c>
      <c r="AN48">
        <v>-99</v>
      </c>
      <c r="AO48">
        <v>-99</v>
      </c>
      <c r="AP48">
        <v>-99</v>
      </c>
      <c r="AQ48">
        <v>-99</v>
      </c>
      <c r="AR48" t="str">
        <f>IF(A48="","",(IF(ISBLANK('Trust - Frontsheet'!$F$9),"",'Trust - Frontsheet'!$F$9)))</f>
        <v/>
      </c>
    </row>
    <row r="49" spans="6:44" x14ac:dyDescent="0.2">
      <c r="F49">
        <v>-99</v>
      </c>
      <c r="G49">
        <v>-99</v>
      </c>
      <c r="H49">
        <v>-99</v>
      </c>
      <c r="I49">
        <v>-99</v>
      </c>
      <c r="J49">
        <v>-99</v>
      </c>
      <c r="K49">
        <v>-99</v>
      </c>
      <c r="L49">
        <v>-99</v>
      </c>
      <c r="M49">
        <v>-99</v>
      </c>
      <c r="N49">
        <v>-99</v>
      </c>
      <c r="O49">
        <v>-99</v>
      </c>
      <c r="P49">
        <v>-99</v>
      </c>
      <c r="Q49">
        <v>-99</v>
      </c>
      <c r="R49">
        <v>-99</v>
      </c>
      <c r="S49">
        <v>-99</v>
      </c>
      <c r="T49">
        <v>-99</v>
      </c>
      <c r="U49">
        <v>-99</v>
      </c>
      <c r="V49">
        <v>-99</v>
      </c>
      <c r="W49">
        <v>-99</v>
      </c>
      <c r="X49">
        <v>-99</v>
      </c>
      <c r="Y49">
        <v>-99</v>
      </c>
      <c r="Z49">
        <v>-99</v>
      </c>
      <c r="AA49">
        <v>-99</v>
      </c>
      <c r="AB49">
        <v>-99</v>
      </c>
      <c r="AC49">
        <v>-99</v>
      </c>
      <c r="AD49">
        <v>-99</v>
      </c>
      <c r="AE49">
        <v>-99</v>
      </c>
      <c r="AF49">
        <v>-99</v>
      </c>
      <c r="AG49">
        <v>-99</v>
      </c>
      <c r="AH49">
        <v>-99</v>
      </c>
      <c r="AI49">
        <v>-99</v>
      </c>
      <c r="AJ49">
        <v>-99</v>
      </c>
      <c r="AK49">
        <v>-99</v>
      </c>
      <c r="AL49">
        <v>-99</v>
      </c>
      <c r="AM49">
        <v>-99</v>
      </c>
      <c r="AN49">
        <v>-99</v>
      </c>
      <c r="AO49">
        <v>-99</v>
      </c>
      <c r="AP49">
        <v>-99</v>
      </c>
      <c r="AQ49">
        <v>-99</v>
      </c>
      <c r="AR49" t="str">
        <f>IF(A49="","",(IF(ISBLANK('Trust - Frontsheet'!$F$9),"",'Trust - Frontsheet'!$F$9)))</f>
        <v/>
      </c>
    </row>
    <row r="50" spans="6:44" x14ac:dyDescent="0.2">
      <c r="F50">
        <v>-99</v>
      </c>
      <c r="G50">
        <v>-99</v>
      </c>
      <c r="H50">
        <v>-99</v>
      </c>
      <c r="I50">
        <v>-99</v>
      </c>
      <c r="J50">
        <v>-99</v>
      </c>
      <c r="K50">
        <v>-99</v>
      </c>
      <c r="L50">
        <v>-99</v>
      </c>
      <c r="M50">
        <v>-99</v>
      </c>
      <c r="N50">
        <v>-99</v>
      </c>
      <c r="O50">
        <v>-99</v>
      </c>
      <c r="P50">
        <v>-99</v>
      </c>
      <c r="Q50">
        <v>-99</v>
      </c>
      <c r="R50">
        <v>-99</v>
      </c>
      <c r="S50">
        <v>-99</v>
      </c>
      <c r="T50">
        <v>-99</v>
      </c>
      <c r="U50">
        <v>-99</v>
      </c>
      <c r="V50">
        <v>-99</v>
      </c>
      <c r="W50">
        <v>-99</v>
      </c>
      <c r="X50">
        <v>-99</v>
      </c>
      <c r="Y50">
        <v>-99</v>
      </c>
      <c r="Z50">
        <v>-99</v>
      </c>
      <c r="AA50">
        <v>-99</v>
      </c>
      <c r="AB50">
        <v>-99</v>
      </c>
      <c r="AC50">
        <v>-99</v>
      </c>
      <c r="AD50">
        <v>-99</v>
      </c>
      <c r="AE50">
        <v>-99</v>
      </c>
      <c r="AF50">
        <v>-99</v>
      </c>
      <c r="AG50">
        <v>-99</v>
      </c>
      <c r="AH50">
        <v>-99</v>
      </c>
      <c r="AI50">
        <v>-99</v>
      </c>
      <c r="AJ50">
        <v>-99</v>
      </c>
      <c r="AK50">
        <v>-99</v>
      </c>
      <c r="AL50">
        <v>-99</v>
      </c>
      <c r="AM50">
        <v>-99</v>
      </c>
      <c r="AN50">
        <v>-99</v>
      </c>
      <c r="AO50">
        <v>-99</v>
      </c>
      <c r="AP50">
        <v>-99</v>
      </c>
      <c r="AQ50">
        <v>-99</v>
      </c>
      <c r="AR50" t="str">
        <f>IF(A50="","",(IF(ISBLANK('Trust - Frontsheet'!$F$9),"",'Trust - Frontsheet'!$F$9)))</f>
        <v/>
      </c>
    </row>
    <row r="51" spans="6:44" x14ac:dyDescent="0.2">
      <c r="F51">
        <v>-99</v>
      </c>
      <c r="G51">
        <v>-99</v>
      </c>
      <c r="H51">
        <v>-99</v>
      </c>
      <c r="I51">
        <v>-99</v>
      </c>
      <c r="J51">
        <v>-99</v>
      </c>
      <c r="K51">
        <v>-99</v>
      </c>
      <c r="L51">
        <v>-99</v>
      </c>
      <c r="M51">
        <v>-99</v>
      </c>
      <c r="N51">
        <v>-99</v>
      </c>
      <c r="O51">
        <v>-99</v>
      </c>
      <c r="P51">
        <v>-99</v>
      </c>
      <c r="Q51">
        <v>-99</v>
      </c>
      <c r="R51">
        <v>-99</v>
      </c>
      <c r="S51">
        <v>-99</v>
      </c>
      <c r="T51">
        <v>-99</v>
      </c>
      <c r="U51">
        <v>-99</v>
      </c>
      <c r="V51">
        <v>-99</v>
      </c>
      <c r="W51">
        <v>-99</v>
      </c>
      <c r="X51">
        <v>-99</v>
      </c>
      <c r="Y51">
        <v>-99</v>
      </c>
      <c r="Z51">
        <v>-99</v>
      </c>
      <c r="AA51">
        <v>-99</v>
      </c>
      <c r="AB51">
        <v>-99</v>
      </c>
      <c r="AC51">
        <v>-99</v>
      </c>
      <c r="AD51">
        <v>-99</v>
      </c>
      <c r="AE51">
        <v>-99</v>
      </c>
      <c r="AF51">
        <v>-99</v>
      </c>
      <c r="AG51">
        <v>-99</v>
      </c>
      <c r="AH51">
        <v>-99</v>
      </c>
      <c r="AI51">
        <v>-99</v>
      </c>
      <c r="AJ51">
        <v>-99</v>
      </c>
      <c r="AK51">
        <v>-99</v>
      </c>
      <c r="AL51">
        <v>-99</v>
      </c>
      <c r="AM51">
        <v>-99</v>
      </c>
      <c r="AN51">
        <v>-99</v>
      </c>
      <c r="AO51">
        <v>-99</v>
      </c>
      <c r="AP51">
        <v>-99</v>
      </c>
      <c r="AQ51">
        <v>-99</v>
      </c>
      <c r="AR51" t="str">
        <f>IF(A51="","",(IF(ISBLANK('Trust - Frontsheet'!$F$9),"",'Trust - Frontsheet'!$F$9)))</f>
        <v/>
      </c>
    </row>
    <row r="52" spans="6:44" x14ac:dyDescent="0.2">
      <c r="F52">
        <v>-99</v>
      </c>
      <c r="G52">
        <v>-99</v>
      </c>
      <c r="H52">
        <v>-99</v>
      </c>
      <c r="I52">
        <v>-99</v>
      </c>
      <c r="J52">
        <v>-99</v>
      </c>
      <c r="K52">
        <v>-99</v>
      </c>
      <c r="L52">
        <v>-99</v>
      </c>
      <c r="M52">
        <v>-99</v>
      </c>
      <c r="N52">
        <v>-99</v>
      </c>
      <c r="O52">
        <v>-99</v>
      </c>
      <c r="P52">
        <v>-99</v>
      </c>
      <c r="Q52">
        <v>-99</v>
      </c>
      <c r="R52">
        <v>-99</v>
      </c>
      <c r="S52">
        <v>-99</v>
      </c>
      <c r="T52">
        <v>-99</v>
      </c>
      <c r="U52">
        <v>-99</v>
      </c>
      <c r="V52">
        <v>-99</v>
      </c>
      <c r="W52">
        <v>-99</v>
      </c>
      <c r="X52">
        <v>-99</v>
      </c>
      <c r="Y52">
        <v>-99</v>
      </c>
      <c r="Z52">
        <v>-99</v>
      </c>
      <c r="AA52">
        <v>-99</v>
      </c>
      <c r="AB52">
        <v>-99</v>
      </c>
      <c r="AC52">
        <v>-99</v>
      </c>
      <c r="AD52">
        <v>-99</v>
      </c>
      <c r="AE52">
        <v>-99</v>
      </c>
      <c r="AF52">
        <v>-99</v>
      </c>
      <c r="AG52">
        <v>-99</v>
      </c>
      <c r="AH52">
        <v>-99</v>
      </c>
      <c r="AI52">
        <v>-99</v>
      </c>
      <c r="AJ52">
        <v>-99</v>
      </c>
      <c r="AK52">
        <v>-99</v>
      </c>
      <c r="AL52">
        <v>-99</v>
      </c>
      <c r="AM52">
        <v>-99</v>
      </c>
      <c r="AN52">
        <v>-99</v>
      </c>
      <c r="AO52">
        <v>-99</v>
      </c>
      <c r="AP52">
        <v>-99</v>
      </c>
      <c r="AQ52">
        <v>-99</v>
      </c>
      <c r="AR52" t="str">
        <f>IF(A52="","",(IF(ISBLANK('Trust - Frontsheet'!$F$9),"",'Trust - Frontsheet'!$F$9)))</f>
        <v/>
      </c>
    </row>
    <row r="53" spans="6:44" x14ac:dyDescent="0.2">
      <c r="F53">
        <v>-99</v>
      </c>
      <c r="G53">
        <v>-99</v>
      </c>
      <c r="H53">
        <v>-99</v>
      </c>
      <c r="I53">
        <v>-99</v>
      </c>
      <c r="J53">
        <v>-99</v>
      </c>
      <c r="K53">
        <v>-99</v>
      </c>
      <c r="L53">
        <v>-99</v>
      </c>
      <c r="M53">
        <v>-99</v>
      </c>
      <c r="N53">
        <v>-99</v>
      </c>
      <c r="O53">
        <v>-99</v>
      </c>
      <c r="P53">
        <v>-99</v>
      </c>
      <c r="Q53">
        <v>-99</v>
      </c>
      <c r="R53">
        <v>-99</v>
      </c>
      <c r="S53">
        <v>-99</v>
      </c>
      <c r="T53">
        <v>-99</v>
      </c>
      <c r="U53">
        <v>-99</v>
      </c>
      <c r="V53">
        <v>-99</v>
      </c>
      <c r="W53">
        <v>-99</v>
      </c>
      <c r="X53">
        <v>-99</v>
      </c>
      <c r="Y53">
        <v>-99</v>
      </c>
      <c r="Z53">
        <v>-99</v>
      </c>
      <c r="AA53">
        <v>-99</v>
      </c>
      <c r="AB53">
        <v>-99</v>
      </c>
      <c r="AC53">
        <v>-99</v>
      </c>
      <c r="AD53">
        <v>-99</v>
      </c>
      <c r="AE53">
        <v>-99</v>
      </c>
      <c r="AF53">
        <v>-99</v>
      </c>
      <c r="AG53">
        <v>-99</v>
      </c>
      <c r="AH53">
        <v>-99</v>
      </c>
      <c r="AI53">
        <v>-99</v>
      </c>
      <c r="AJ53">
        <v>-99</v>
      </c>
      <c r="AK53">
        <v>-99</v>
      </c>
      <c r="AL53">
        <v>-99</v>
      </c>
      <c r="AM53">
        <v>-99</v>
      </c>
      <c r="AN53">
        <v>-99</v>
      </c>
      <c r="AO53">
        <v>-99</v>
      </c>
      <c r="AP53">
        <v>-99</v>
      </c>
      <c r="AQ53">
        <v>-99</v>
      </c>
      <c r="AR53" t="str">
        <f>IF(A53="","",(IF(ISBLANK('Trust - Frontsheet'!$F$9),"",'Trust - Frontsheet'!$F$9)))</f>
        <v/>
      </c>
    </row>
    <row r="54" spans="6:44" x14ac:dyDescent="0.2">
      <c r="F54">
        <v>-99</v>
      </c>
      <c r="G54">
        <v>-99</v>
      </c>
      <c r="H54">
        <v>-99</v>
      </c>
      <c r="I54">
        <v>-99</v>
      </c>
      <c r="J54">
        <v>-99</v>
      </c>
      <c r="K54">
        <v>-99</v>
      </c>
      <c r="L54">
        <v>-99</v>
      </c>
      <c r="M54">
        <v>-99</v>
      </c>
      <c r="N54">
        <v>-99</v>
      </c>
      <c r="O54">
        <v>-99</v>
      </c>
      <c r="P54">
        <v>-99</v>
      </c>
      <c r="Q54">
        <v>-99</v>
      </c>
      <c r="R54">
        <v>-99</v>
      </c>
      <c r="S54">
        <v>-99</v>
      </c>
      <c r="T54">
        <v>-99</v>
      </c>
      <c r="U54">
        <v>-99</v>
      </c>
      <c r="V54">
        <v>-99</v>
      </c>
      <c r="W54">
        <v>-99</v>
      </c>
      <c r="X54">
        <v>-99</v>
      </c>
      <c r="Y54">
        <v>-99</v>
      </c>
      <c r="Z54">
        <v>-99</v>
      </c>
      <c r="AA54">
        <v>-99</v>
      </c>
      <c r="AB54">
        <v>-99</v>
      </c>
      <c r="AC54">
        <v>-99</v>
      </c>
      <c r="AD54">
        <v>-99</v>
      </c>
      <c r="AE54">
        <v>-99</v>
      </c>
      <c r="AF54">
        <v>-99</v>
      </c>
      <c r="AG54">
        <v>-99</v>
      </c>
      <c r="AH54">
        <v>-99</v>
      </c>
      <c r="AI54">
        <v>-99</v>
      </c>
      <c r="AJ54">
        <v>-99</v>
      </c>
      <c r="AK54">
        <v>-99</v>
      </c>
      <c r="AL54">
        <v>-99</v>
      </c>
      <c r="AM54">
        <v>-99</v>
      </c>
      <c r="AN54">
        <v>-99</v>
      </c>
      <c r="AO54">
        <v>-99</v>
      </c>
      <c r="AP54">
        <v>-99</v>
      </c>
      <c r="AQ54">
        <v>-99</v>
      </c>
      <c r="AR54" t="str">
        <f>IF(A54="","",(IF(ISBLANK('Trust - Frontsheet'!$F$9),"",'Trust - Frontsheet'!$F$9)))</f>
        <v/>
      </c>
    </row>
    <row r="55" spans="6:44" x14ac:dyDescent="0.2">
      <c r="F55">
        <v>-99</v>
      </c>
      <c r="G55">
        <v>-99</v>
      </c>
      <c r="H55">
        <v>-99</v>
      </c>
      <c r="I55">
        <v>-99</v>
      </c>
      <c r="J55">
        <v>-99</v>
      </c>
      <c r="K55">
        <v>-99</v>
      </c>
      <c r="L55">
        <v>-99</v>
      </c>
      <c r="M55">
        <v>-99</v>
      </c>
      <c r="N55">
        <v>-99</v>
      </c>
      <c r="O55">
        <v>-99</v>
      </c>
      <c r="P55">
        <v>-99</v>
      </c>
      <c r="Q55">
        <v>-99</v>
      </c>
      <c r="R55">
        <v>-99</v>
      </c>
      <c r="S55">
        <v>-99</v>
      </c>
      <c r="T55">
        <v>-99</v>
      </c>
      <c r="U55">
        <v>-99</v>
      </c>
      <c r="V55">
        <v>-99</v>
      </c>
      <c r="W55">
        <v>-99</v>
      </c>
      <c r="X55">
        <v>-99</v>
      </c>
      <c r="Y55">
        <v>-99</v>
      </c>
      <c r="Z55">
        <v>-99</v>
      </c>
      <c r="AA55">
        <v>-99</v>
      </c>
      <c r="AB55">
        <v>-99</v>
      </c>
      <c r="AC55">
        <v>-99</v>
      </c>
      <c r="AD55">
        <v>-99</v>
      </c>
      <c r="AE55">
        <v>-99</v>
      </c>
      <c r="AF55">
        <v>-99</v>
      </c>
      <c r="AG55">
        <v>-99</v>
      </c>
      <c r="AH55">
        <v>-99</v>
      </c>
      <c r="AI55">
        <v>-99</v>
      </c>
      <c r="AJ55">
        <v>-99</v>
      </c>
      <c r="AK55">
        <v>-99</v>
      </c>
      <c r="AL55">
        <v>-99</v>
      </c>
      <c r="AM55">
        <v>-99</v>
      </c>
      <c r="AN55">
        <v>-99</v>
      </c>
      <c r="AO55">
        <v>-99</v>
      </c>
      <c r="AP55">
        <v>-99</v>
      </c>
      <c r="AQ55">
        <v>-99</v>
      </c>
      <c r="AR55" t="str">
        <f>IF(A55="","",(IF(ISBLANK('Trust - Frontsheet'!$F$9),"",'Trust - Frontsheet'!$F$9)))</f>
        <v/>
      </c>
    </row>
    <row r="56" spans="6:44" x14ac:dyDescent="0.2">
      <c r="F56">
        <v>-99</v>
      </c>
      <c r="G56">
        <v>-99</v>
      </c>
      <c r="H56">
        <v>-99</v>
      </c>
      <c r="I56">
        <v>-99</v>
      </c>
      <c r="J56">
        <v>-99</v>
      </c>
      <c r="K56">
        <v>-99</v>
      </c>
      <c r="L56">
        <v>-99</v>
      </c>
      <c r="M56">
        <v>-99</v>
      </c>
      <c r="N56">
        <v>-99</v>
      </c>
      <c r="O56">
        <v>-99</v>
      </c>
      <c r="P56">
        <v>-99</v>
      </c>
      <c r="Q56">
        <v>-99</v>
      </c>
      <c r="R56">
        <v>-99</v>
      </c>
      <c r="S56">
        <v>-99</v>
      </c>
      <c r="T56">
        <v>-99</v>
      </c>
      <c r="U56">
        <v>-99</v>
      </c>
      <c r="V56">
        <v>-99</v>
      </c>
      <c r="W56">
        <v>-99</v>
      </c>
      <c r="X56">
        <v>-99</v>
      </c>
      <c r="Y56">
        <v>-99</v>
      </c>
      <c r="Z56">
        <v>-99</v>
      </c>
      <c r="AA56">
        <v>-99</v>
      </c>
      <c r="AB56">
        <v>-99</v>
      </c>
      <c r="AC56">
        <v>-99</v>
      </c>
      <c r="AD56">
        <v>-99</v>
      </c>
      <c r="AE56">
        <v>-99</v>
      </c>
      <c r="AF56">
        <v>-99</v>
      </c>
      <c r="AG56">
        <v>-99</v>
      </c>
      <c r="AH56">
        <v>-99</v>
      </c>
      <c r="AI56">
        <v>-99</v>
      </c>
      <c r="AJ56">
        <v>-99</v>
      </c>
      <c r="AK56">
        <v>-99</v>
      </c>
      <c r="AL56">
        <v>-99</v>
      </c>
      <c r="AM56">
        <v>-99</v>
      </c>
      <c r="AN56">
        <v>-99</v>
      </c>
      <c r="AO56">
        <v>-99</v>
      </c>
      <c r="AP56">
        <v>-99</v>
      </c>
      <c r="AQ56">
        <v>-99</v>
      </c>
      <c r="AR56" t="str">
        <f>IF(A56="","",(IF(ISBLANK('Trust - Frontsheet'!$F$9),"",'Trust - Frontsheet'!$F$9)))</f>
        <v/>
      </c>
    </row>
    <row r="57" spans="6:44" x14ac:dyDescent="0.2">
      <c r="F57">
        <v>-99</v>
      </c>
      <c r="G57">
        <v>-99</v>
      </c>
      <c r="H57">
        <v>-99</v>
      </c>
      <c r="I57">
        <v>-99</v>
      </c>
      <c r="J57">
        <v>-99</v>
      </c>
      <c r="K57">
        <v>-99</v>
      </c>
      <c r="L57">
        <v>-99</v>
      </c>
      <c r="M57">
        <v>-99</v>
      </c>
      <c r="N57">
        <v>-99</v>
      </c>
      <c r="O57">
        <v>-99</v>
      </c>
      <c r="P57">
        <v>-99</v>
      </c>
      <c r="Q57">
        <v>-99</v>
      </c>
      <c r="R57">
        <v>-99</v>
      </c>
      <c r="S57">
        <v>-99</v>
      </c>
      <c r="T57">
        <v>-99</v>
      </c>
      <c r="U57">
        <v>-99</v>
      </c>
      <c r="V57">
        <v>-99</v>
      </c>
      <c r="W57">
        <v>-99</v>
      </c>
      <c r="X57">
        <v>-99</v>
      </c>
      <c r="Y57">
        <v>-99</v>
      </c>
      <c r="Z57">
        <v>-99</v>
      </c>
      <c r="AA57">
        <v>-99</v>
      </c>
      <c r="AB57">
        <v>-99</v>
      </c>
      <c r="AC57">
        <v>-99</v>
      </c>
      <c r="AD57">
        <v>-99</v>
      </c>
      <c r="AE57">
        <v>-99</v>
      </c>
      <c r="AF57">
        <v>-99</v>
      </c>
      <c r="AG57">
        <v>-99</v>
      </c>
      <c r="AH57">
        <v>-99</v>
      </c>
      <c r="AI57">
        <v>-99</v>
      </c>
      <c r="AJ57">
        <v>-99</v>
      </c>
      <c r="AK57">
        <v>-99</v>
      </c>
      <c r="AL57">
        <v>-99</v>
      </c>
      <c r="AM57">
        <v>-99</v>
      </c>
      <c r="AN57">
        <v>-99</v>
      </c>
      <c r="AO57">
        <v>-99</v>
      </c>
      <c r="AP57">
        <v>-99</v>
      </c>
      <c r="AQ57">
        <v>-99</v>
      </c>
      <c r="AR57" t="str">
        <f>IF(A57="","",(IF(ISBLANK('Trust - Frontsheet'!$F$9),"",'Trust - Frontsheet'!$F$9)))</f>
        <v/>
      </c>
    </row>
    <row r="58" spans="6:44" x14ac:dyDescent="0.2">
      <c r="F58">
        <v>-99</v>
      </c>
      <c r="G58">
        <v>-99</v>
      </c>
      <c r="H58">
        <v>-99</v>
      </c>
      <c r="I58">
        <v>-99</v>
      </c>
      <c r="J58">
        <v>-99</v>
      </c>
      <c r="K58">
        <v>-99</v>
      </c>
      <c r="L58">
        <v>-99</v>
      </c>
      <c r="M58">
        <v>-99</v>
      </c>
      <c r="N58">
        <v>-99</v>
      </c>
      <c r="O58">
        <v>-99</v>
      </c>
      <c r="P58">
        <v>-99</v>
      </c>
      <c r="Q58">
        <v>-99</v>
      </c>
      <c r="R58">
        <v>-99</v>
      </c>
      <c r="S58">
        <v>-99</v>
      </c>
      <c r="T58">
        <v>-99</v>
      </c>
      <c r="U58">
        <v>-99</v>
      </c>
      <c r="V58">
        <v>-99</v>
      </c>
      <c r="W58">
        <v>-99</v>
      </c>
      <c r="X58">
        <v>-99</v>
      </c>
      <c r="Y58">
        <v>-99</v>
      </c>
      <c r="Z58">
        <v>-99</v>
      </c>
      <c r="AA58">
        <v>-99</v>
      </c>
      <c r="AB58">
        <v>-99</v>
      </c>
      <c r="AC58">
        <v>-99</v>
      </c>
      <c r="AD58">
        <v>-99</v>
      </c>
      <c r="AE58">
        <v>-99</v>
      </c>
      <c r="AF58">
        <v>-99</v>
      </c>
      <c r="AG58">
        <v>-99</v>
      </c>
      <c r="AH58">
        <v>-99</v>
      </c>
      <c r="AI58">
        <v>-99</v>
      </c>
      <c r="AJ58">
        <v>-99</v>
      </c>
      <c r="AK58">
        <v>-99</v>
      </c>
      <c r="AL58">
        <v>-99</v>
      </c>
      <c r="AM58">
        <v>-99</v>
      </c>
      <c r="AN58">
        <v>-99</v>
      </c>
      <c r="AO58">
        <v>-99</v>
      </c>
      <c r="AP58">
        <v>-99</v>
      </c>
      <c r="AQ58">
        <v>-99</v>
      </c>
      <c r="AR58" t="str">
        <f>IF(A58="","",(IF(ISBLANK('Trust - Frontsheet'!$F$9),"",'Trust - Frontsheet'!$F$9)))</f>
        <v/>
      </c>
    </row>
    <row r="59" spans="6:44" x14ac:dyDescent="0.2">
      <c r="F59">
        <v>-99</v>
      </c>
      <c r="G59">
        <v>-99</v>
      </c>
      <c r="H59">
        <v>-99</v>
      </c>
      <c r="I59">
        <v>-99</v>
      </c>
      <c r="J59">
        <v>-99</v>
      </c>
      <c r="K59">
        <v>-99</v>
      </c>
      <c r="L59">
        <v>-99</v>
      </c>
      <c r="M59">
        <v>-99</v>
      </c>
      <c r="N59">
        <v>-99</v>
      </c>
      <c r="O59">
        <v>-99</v>
      </c>
      <c r="P59">
        <v>-99</v>
      </c>
      <c r="Q59">
        <v>-99</v>
      </c>
      <c r="R59">
        <v>-99</v>
      </c>
      <c r="S59">
        <v>-99</v>
      </c>
      <c r="T59">
        <v>-99</v>
      </c>
      <c r="U59">
        <v>-99</v>
      </c>
      <c r="V59">
        <v>-99</v>
      </c>
      <c r="W59">
        <v>-99</v>
      </c>
      <c r="X59">
        <v>-99</v>
      </c>
      <c r="Y59">
        <v>-99</v>
      </c>
      <c r="Z59">
        <v>-99</v>
      </c>
      <c r="AA59">
        <v>-99</v>
      </c>
      <c r="AB59">
        <v>-99</v>
      </c>
      <c r="AC59">
        <v>-99</v>
      </c>
      <c r="AD59">
        <v>-99</v>
      </c>
      <c r="AE59">
        <v>-99</v>
      </c>
      <c r="AF59">
        <v>-99</v>
      </c>
      <c r="AG59">
        <v>-99</v>
      </c>
      <c r="AH59">
        <v>-99</v>
      </c>
      <c r="AI59">
        <v>-99</v>
      </c>
      <c r="AJ59">
        <v>-99</v>
      </c>
      <c r="AK59">
        <v>-99</v>
      </c>
      <c r="AL59">
        <v>-99</v>
      </c>
      <c r="AM59">
        <v>-99</v>
      </c>
      <c r="AN59">
        <v>-99</v>
      </c>
      <c r="AO59">
        <v>-99</v>
      </c>
      <c r="AP59">
        <v>-99</v>
      </c>
      <c r="AQ59">
        <v>-99</v>
      </c>
      <c r="AR59" t="str">
        <f>IF(A59="","",(IF(ISBLANK('Trust - Frontsheet'!$F$9),"",'Trust - Frontsheet'!$F$9)))</f>
        <v/>
      </c>
    </row>
    <row r="60" spans="6:44" x14ac:dyDescent="0.2">
      <c r="F60">
        <v>-99</v>
      </c>
      <c r="G60">
        <v>-99</v>
      </c>
      <c r="H60">
        <v>-99</v>
      </c>
      <c r="I60">
        <v>-99</v>
      </c>
      <c r="J60">
        <v>-99</v>
      </c>
      <c r="K60">
        <v>-99</v>
      </c>
      <c r="L60">
        <v>-99</v>
      </c>
      <c r="M60">
        <v>-99</v>
      </c>
      <c r="N60">
        <v>-99</v>
      </c>
      <c r="O60">
        <v>-99</v>
      </c>
      <c r="P60">
        <v>-99</v>
      </c>
      <c r="Q60">
        <v>-99</v>
      </c>
      <c r="R60">
        <v>-99</v>
      </c>
      <c r="S60">
        <v>-99</v>
      </c>
      <c r="T60">
        <v>-99</v>
      </c>
      <c r="U60">
        <v>-99</v>
      </c>
      <c r="V60">
        <v>-99</v>
      </c>
      <c r="W60">
        <v>-99</v>
      </c>
      <c r="X60">
        <v>-99</v>
      </c>
      <c r="Y60">
        <v>-99</v>
      </c>
      <c r="Z60">
        <v>-99</v>
      </c>
      <c r="AA60">
        <v>-99</v>
      </c>
      <c r="AB60">
        <v>-99</v>
      </c>
      <c r="AC60">
        <v>-99</v>
      </c>
      <c r="AD60">
        <v>-99</v>
      </c>
      <c r="AE60">
        <v>-99</v>
      </c>
      <c r="AF60">
        <v>-99</v>
      </c>
      <c r="AG60">
        <v>-99</v>
      </c>
      <c r="AH60">
        <v>-99</v>
      </c>
      <c r="AI60">
        <v>-99</v>
      </c>
      <c r="AJ60">
        <v>-99</v>
      </c>
      <c r="AK60">
        <v>-99</v>
      </c>
      <c r="AL60">
        <v>-99</v>
      </c>
      <c r="AM60">
        <v>-99</v>
      </c>
      <c r="AN60">
        <v>-99</v>
      </c>
      <c r="AO60">
        <v>-99</v>
      </c>
      <c r="AP60">
        <v>-99</v>
      </c>
      <c r="AQ60">
        <v>-99</v>
      </c>
      <c r="AR60" t="str">
        <f>IF(A60="","",(IF(ISBLANK('Trust - Frontsheet'!$F$9),"",'Trust - Frontsheet'!$F$9)))</f>
        <v/>
      </c>
    </row>
    <row r="61" spans="6:44" x14ac:dyDescent="0.2">
      <c r="F61">
        <v>-99</v>
      </c>
      <c r="G61">
        <v>-99</v>
      </c>
      <c r="H61">
        <v>-99</v>
      </c>
      <c r="I61">
        <v>-99</v>
      </c>
      <c r="J61">
        <v>-99</v>
      </c>
      <c r="K61">
        <v>-99</v>
      </c>
      <c r="L61">
        <v>-99</v>
      </c>
      <c r="M61">
        <v>-99</v>
      </c>
      <c r="N61">
        <v>-99</v>
      </c>
      <c r="O61">
        <v>-99</v>
      </c>
      <c r="P61">
        <v>-99</v>
      </c>
      <c r="Q61">
        <v>-99</v>
      </c>
      <c r="R61">
        <v>-99</v>
      </c>
      <c r="S61">
        <v>-99</v>
      </c>
      <c r="T61">
        <v>-99</v>
      </c>
      <c r="U61">
        <v>-99</v>
      </c>
      <c r="V61">
        <v>-99</v>
      </c>
      <c r="W61">
        <v>-99</v>
      </c>
      <c r="X61">
        <v>-99</v>
      </c>
      <c r="Y61">
        <v>-99</v>
      </c>
      <c r="Z61">
        <v>-99</v>
      </c>
      <c r="AA61">
        <v>-99</v>
      </c>
      <c r="AB61">
        <v>-99</v>
      </c>
      <c r="AC61">
        <v>-99</v>
      </c>
      <c r="AD61">
        <v>-99</v>
      </c>
      <c r="AE61">
        <v>-99</v>
      </c>
      <c r="AF61">
        <v>-99</v>
      </c>
      <c r="AG61">
        <v>-99</v>
      </c>
      <c r="AH61">
        <v>-99</v>
      </c>
      <c r="AI61">
        <v>-99</v>
      </c>
      <c r="AJ61">
        <v>-99</v>
      </c>
      <c r="AK61">
        <v>-99</v>
      </c>
      <c r="AL61">
        <v>-99</v>
      </c>
      <c r="AM61">
        <v>-99</v>
      </c>
      <c r="AN61">
        <v>-99</v>
      </c>
      <c r="AO61">
        <v>-99</v>
      </c>
      <c r="AP61">
        <v>-99</v>
      </c>
      <c r="AQ61">
        <v>-99</v>
      </c>
      <c r="AR61" t="str">
        <f>IF(A61="","",(IF(ISBLANK('Trust - Frontsheet'!$F$9),"",'Trust - Frontsheet'!$F$9)))</f>
        <v/>
      </c>
    </row>
    <row r="62" spans="6:44" x14ac:dyDescent="0.2">
      <c r="F62">
        <v>-99</v>
      </c>
      <c r="G62">
        <v>-99</v>
      </c>
      <c r="H62">
        <v>-99</v>
      </c>
      <c r="I62">
        <v>-99</v>
      </c>
      <c r="J62">
        <v>-99</v>
      </c>
      <c r="K62">
        <v>-99</v>
      </c>
      <c r="L62">
        <v>-99</v>
      </c>
      <c r="M62">
        <v>-99</v>
      </c>
      <c r="N62">
        <v>-99</v>
      </c>
      <c r="O62">
        <v>-99</v>
      </c>
      <c r="P62">
        <v>-99</v>
      </c>
      <c r="Q62">
        <v>-99</v>
      </c>
      <c r="R62">
        <v>-99</v>
      </c>
      <c r="S62">
        <v>-99</v>
      </c>
      <c r="T62">
        <v>-99</v>
      </c>
      <c r="U62">
        <v>-99</v>
      </c>
      <c r="V62">
        <v>-99</v>
      </c>
      <c r="W62">
        <v>-99</v>
      </c>
      <c r="X62">
        <v>-99</v>
      </c>
      <c r="Y62">
        <v>-99</v>
      </c>
      <c r="Z62">
        <v>-99</v>
      </c>
      <c r="AA62">
        <v>-99</v>
      </c>
      <c r="AB62">
        <v>-99</v>
      </c>
      <c r="AC62">
        <v>-99</v>
      </c>
      <c r="AD62">
        <v>-99</v>
      </c>
      <c r="AE62">
        <v>-99</v>
      </c>
      <c r="AF62">
        <v>-99</v>
      </c>
      <c r="AG62">
        <v>-99</v>
      </c>
      <c r="AH62">
        <v>-99</v>
      </c>
      <c r="AI62">
        <v>-99</v>
      </c>
      <c r="AJ62">
        <v>-99</v>
      </c>
      <c r="AK62">
        <v>-99</v>
      </c>
      <c r="AL62">
        <v>-99</v>
      </c>
      <c r="AM62">
        <v>-99</v>
      </c>
      <c r="AN62">
        <v>-99</v>
      </c>
      <c r="AO62">
        <v>-99</v>
      </c>
      <c r="AP62">
        <v>-99</v>
      </c>
      <c r="AQ62">
        <v>-99</v>
      </c>
      <c r="AR62" t="str">
        <f>IF(A62="","",(IF(ISBLANK('Trust - Frontsheet'!$F$9),"",'Trust - Frontsheet'!$F$9)))</f>
        <v/>
      </c>
    </row>
    <row r="63" spans="6:44" x14ac:dyDescent="0.2">
      <c r="F63">
        <v>-99</v>
      </c>
      <c r="G63">
        <v>-99</v>
      </c>
      <c r="H63">
        <v>-99</v>
      </c>
      <c r="I63">
        <v>-99</v>
      </c>
      <c r="J63">
        <v>-99</v>
      </c>
      <c r="K63">
        <v>-99</v>
      </c>
      <c r="L63">
        <v>-99</v>
      </c>
      <c r="M63">
        <v>-99</v>
      </c>
      <c r="N63">
        <v>-99</v>
      </c>
      <c r="O63">
        <v>-99</v>
      </c>
      <c r="P63">
        <v>-99</v>
      </c>
      <c r="Q63">
        <v>-99</v>
      </c>
      <c r="R63">
        <v>-99</v>
      </c>
      <c r="S63">
        <v>-99</v>
      </c>
      <c r="T63">
        <v>-99</v>
      </c>
      <c r="U63">
        <v>-99</v>
      </c>
      <c r="V63">
        <v>-99</v>
      </c>
      <c r="W63">
        <v>-99</v>
      </c>
      <c r="X63">
        <v>-99</v>
      </c>
      <c r="Y63">
        <v>-99</v>
      </c>
      <c r="Z63">
        <v>-99</v>
      </c>
      <c r="AA63">
        <v>-99</v>
      </c>
      <c r="AB63">
        <v>-99</v>
      </c>
      <c r="AC63">
        <v>-99</v>
      </c>
      <c r="AD63">
        <v>-99</v>
      </c>
      <c r="AE63">
        <v>-99</v>
      </c>
      <c r="AF63">
        <v>-99</v>
      </c>
      <c r="AG63">
        <v>-99</v>
      </c>
      <c r="AH63">
        <v>-99</v>
      </c>
      <c r="AI63">
        <v>-99</v>
      </c>
      <c r="AJ63">
        <v>-99</v>
      </c>
      <c r="AK63">
        <v>-99</v>
      </c>
      <c r="AL63">
        <v>-99</v>
      </c>
      <c r="AM63">
        <v>-99</v>
      </c>
      <c r="AN63">
        <v>-99</v>
      </c>
      <c r="AO63">
        <v>-99</v>
      </c>
      <c r="AP63">
        <v>-99</v>
      </c>
      <c r="AQ63">
        <v>-99</v>
      </c>
      <c r="AR63" t="str">
        <f>IF(A63="","",(IF(ISBLANK('Trust - Frontsheet'!$F$9),"",'Trust - Frontsheet'!$F$9)))</f>
        <v/>
      </c>
    </row>
    <row r="64" spans="6:44" x14ac:dyDescent="0.2">
      <c r="F64">
        <v>-99</v>
      </c>
      <c r="G64">
        <v>-99</v>
      </c>
      <c r="H64">
        <v>-99</v>
      </c>
      <c r="I64">
        <v>-99</v>
      </c>
      <c r="J64">
        <v>-99</v>
      </c>
      <c r="K64">
        <v>-99</v>
      </c>
      <c r="L64">
        <v>-99</v>
      </c>
      <c r="M64">
        <v>-99</v>
      </c>
      <c r="N64">
        <v>-99</v>
      </c>
      <c r="O64">
        <v>-99</v>
      </c>
      <c r="P64">
        <v>-99</v>
      </c>
      <c r="Q64">
        <v>-99</v>
      </c>
      <c r="R64">
        <v>-99</v>
      </c>
      <c r="S64">
        <v>-99</v>
      </c>
      <c r="T64">
        <v>-99</v>
      </c>
      <c r="U64">
        <v>-99</v>
      </c>
      <c r="V64">
        <v>-99</v>
      </c>
      <c r="W64">
        <v>-99</v>
      </c>
      <c r="X64">
        <v>-99</v>
      </c>
      <c r="Y64">
        <v>-99</v>
      </c>
      <c r="Z64">
        <v>-99</v>
      </c>
      <c r="AA64">
        <v>-99</v>
      </c>
      <c r="AB64">
        <v>-99</v>
      </c>
      <c r="AC64">
        <v>-99</v>
      </c>
      <c r="AD64">
        <v>-99</v>
      </c>
      <c r="AE64">
        <v>-99</v>
      </c>
      <c r="AF64">
        <v>-99</v>
      </c>
      <c r="AG64">
        <v>-99</v>
      </c>
      <c r="AH64">
        <v>-99</v>
      </c>
      <c r="AI64">
        <v>-99</v>
      </c>
      <c r="AJ64">
        <v>-99</v>
      </c>
      <c r="AK64">
        <v>-99</v>
      </c>
      <c r="AL64">
        <v>-99</v>
      </c>
      <c r="AM64">
        <v>-99</v>
      </c>
      <c r="AN64">
        <v>-99</v>
      </c>
      <c r="AO64">
        <v>-99</v>
      </c>
      <c r="AP64">
        <v>-99</v>
      </c>
      <c r="AQ64">
        <v>-99</v>
      </c>
      <c r="AR64" t="str">
        <f>IF(A64="","",(IF(ISBLANK('Trust - Frontsheet'!$F$9),"",'Trust - Frontsheet'!$F$9)))</f>
        <v/>
      </c>
    </row>
    <row r="65" spans="6:44" x14ac:dyDescent="0.2">
      <c r="F65">
        <v>-99</v>
      </c>
      <c r="G65">
        <v>-99</v>
      </c>
      <c r="H65">
        <v>-99</v>
      </c>
      <c r="I65">
        <v>-99</v>
      </c>
      <c r="J65">
        <v>-99</v>
      </c>
      <c r="K65">
        <v>-99</v>
      </c>
      <c r="L65">
        <v>-99</v>
      </c>
      <c r="M65">
        <v>-99</v>
      </c>
      <c r="N65">
        <v>-99</v>
      </c>
      <c r="O65">
        <v>-99</v>
      </c>
      <c r="P65">
        <v>-99</v>
      </c>
      <c r="Q65">
        <v>-99</v>
      </c>
      <c r="R65">
        <v>-99</v>
      </c>
      <c r="S65">
        <v>-99</v>
      </c>
      <c r="T65">
        <v>-99</v>
      </c>
      <c r="U65">
        <v>-99</v>
      </c>
      <c r="V65">
        <v>-99</v>
      </c>
      <c r="W65">
        <v>-99</v>
      </c>
      <c r="X65">
        <v>-99</v>
      </c>
      <c r="Y65">
        <v>-99</v>
      </c>
      <c r="Z65">
        <v>-99</v>
      </c>
      <c r="AA65">
        <v>-99</v>
      </c>
      <c r="AB65">
        <v>-99</v>
      </c>
      <c r="AC65">
        <v>-99</v>
      </c>
      <c r="AD65">
        <v>-99</v>
      </c>
      <c r="AE65">
        <v>-99</v>
      </c>
      <c r="AF65">
        <v>-99</v>
      </c>
      <c r="AG65">
        <v>-99</v>
      </c>
      <c r="AH65">
        <v>-99</v>
      </c>
      <c r="AI65">
        <v>-99</v>
      </c>
      <c r="AJ65">
        <v>-99</v>
      </c>
      <c r="AK65">
        <v>-99</v>
      </c>
      <c r="AL65">
        <v>-99</v>
      </c>
      <c r="AM65">
        <v>-99</v>
      </c>
      <c r="AN65">
        <v>-99</v>
      </c>
      <c r="AO65">
        <v>-99</v>
      </c>
      <c r="AP65">
        <v>-99</v>
      </c>
      <c r="AQ65">
        <v>-99</v>
      </c>
      <c r="AR65" t="str">
        <f>IF(A65="","",(IF(ISBLANK('Trust - Frontsheet'!$F$9),"",'Trust - Frontsheet'!$F$9)))</f>
        <v/>
      </c>
    </row>
    <row r="66" spans="6:44" x14ac:dyDescent="0.2">
      <c r="F66">
        <v>-99</v>
      </c>
      <c r="G66">
        <v>-99</v>
      </c>
      <c r="H66">
        <v>-99</v>
      </c>
      <c r="I66">
        <v>-99</v>
      </c>
      <c r="J66">
        <v>-99</v>
      </c>
      <c r="K66">
        <v>-99</v>
      </c>
      <c r="L66">
        <v>-99</v>
      </c>
      <c r="M66">
        <v>-99</v>
      </c>
      <c r="N66">
        <v>-99</v>
      </c>
      <c r="O66">
        <v>-99</v>
      </c>
      <c r="P66">
        <v>-99</v>
      </c>
      <c r="Q66">
        <v>-99</v>
      </c>
      <c r="R66">
        <v>-99</v>
      </c>
      <c r="S66">
        <v>-99</v>
      </c>
      <c r="T66">
        <v>-99</v>
      </c>
      <c r="U66">
        <v>-99</v>
      </c>
      <c r="V66">
        <v>-99</v>
      </c>
      <c r="W66">
        <v>-99</v>
      </c>
      <c r="X66">
        <v>-99</v>
      </c>
      <c r="Y66">
        <v>-99</v>
      </c>
      <c r="Z66">
        <v>-99</v>
      </c>
      <c r="AA66">
        <v>-99</v>
      </c>
      <c r="AB66">
        <v>-99</v>
      </c>
      <c r="AC66">
        <v>-99</v>
      </c>
      <c r="AD66">
        <v>-99</v>
      </c>
      <c r="AE66">
        <v>-99</v>
      </c>
      <c r="AF66">
        <v>-99</v>
      </c>
      <c r="AG66">
        <v>-99</v>
      </c>
      <c r="AH66">
        <v>-99</v>
      </c>
      <c r="AI66">
        <v>-99</v>
      </c>
      <c r="AJ66">
        <v>-99</v>
      </c>
      <c r="AK66">
        <v>-99</v>
      </c>
      <c r="AL66">
        <v>-99</v>
      </c>
      <c r="AM66">
        <v>-99</v>
      </c>
      <c r="AN66">
        <v>-99</v>
      </c>
      <c r="AO66">
        <v>-99</v>
      </c>
      <c r="AP66">
        <v>-99</v>
      </c>
      <c r="AQ66">
        <v>-99</v>
      </c>
      <c r="AR66" t="str">
        <f>IF(A66="","",(IF(ISBLANK('Trust - Frontsheet'!$F$9),"",'Trust - Frontsheet'!$F$9)))</f>
        <v/>
      </c>
    </row>
    <row r="67" spans="6:44" x14ac:dyDescent="0.2">
      <c r="F67">
        <v>-99</v>
      </c>
      <c r="G67">
        <v>-99</v>
      </c>
      <c r="H67">
        <v>-99</v>
      </c>
      <c r="I67">
        <v>-99</v>
      </c>
      <c r="J67">
        <v>-99</v>
      </c>
      <c r="K67">
        <v>-99</v>
      </c>
      <c r="L67">
        <v>-99</v>
      </c>
      <c r="M67">
        <v>-99</v>
      </c>
      <c r="N67">
        <v>-99</v>
      </c>
      <c r="O67">
        <v>-99</v>
      </c>
      <c r="P67">
        <v>-99</v>
      </c>
      <c r="Q67">
        <v>-99</v>
      </c>
      <c r="R67">
        <v>-99</v>
      </c>
      <c r="S67">
        <v>-99</v>
      </c>
      <c r="T67">
        <v>-99</v>
      </c>
      <c r="U67">
        <v>-99</v>
      </c>
      <c r="V67">
        <v>-99</v>
      </c>
      <c r="W67">
        <v>-99</v>
      </c>
      <c r="X67">
        <v>-99</v>
      </c>
      <c r="Y67">
        <v>-99</v>
      </c>
      <c r="Z67">
        <v>-99</v>
      </c>
      <c r="AA67">
        <v>-99</v>
      </c>
      <c r="AB67">
        <v>-99</v>
      </c>
      <c r="AC67">
        <v>-99</v>
      </c>
      <c r="AD67">
        <v>-99</v>
      </c>
      <c r="AE67">
        <v>-99</v>
      </c>
      <c r="AF67">
        <v>-99</v>
      </c>
      <c r="AG67">
        <v>-99</v>
      </c>
      <c r="AH67">
        <v>-99</v>
      </c>
      <c r="AI67">
        <v>-99</v>
      </c>
      <c r="AJ67">
        <v>-99</v>
      </c>
      <c r="AK67">
        <v>-99</v>
      </c>
      <c r="AL67">
        <v>-99</v>
      </c>
      <c r="AM67">
        <v>-99</v>
      </c>
      <c r="AN67">
        <v>-99</v>
      </c>
      <c r="AO67">
        <v>-99</v>
      </c>
      <c r="AP67">
        <v>-99</v>
      </c>
      <c r="AQ67">
        <v>-99</v>
      </c>
      <c r="AR67" t="str">
        <f>IF(A67="","",(IF(ISBLANK('Trust - Frontsheet'!$F$9),"",'Trust - Frontsheet'!$F$9)))</f>
        <v/>
      </c>
    </row>
    <row r="68" spans="6:44" x14ac:dyDescent="0.2">
      <c r="F68">
        <v>-99</v>
      </c>
      <c r="G68">
        <v>-99</v>
      </c>
      <c r="H68">
        <v>-99</v>
      </c>
      <c r="I68">
        <v>-99</v>
      </c>
      <c r="J68">
        <v>-99</v>
      </c>
      <c r="K68">
        <v>-99</v>
      </c>
      <c r="L68">
        <v>-99</v>
      </c>
      <c r="M68">
        <v>-99</v>
      </c>
      <c r="N68">
        <v>-99</v>
      </c>
      <c r="O68">
        <v>-99</v>
      </c>
      <c r="P68">
        <v>-99</v>
      </c>
      <c r="Q68">
        <v>-99</v>
      </c>
      <c r="R68">
        <v>-99</v>
      </c>
      <c r="S68">
        <v>-99</v>
      </c>
      <c r="T68">
        <v>-99</v>
      </c>
      <c r="U68">
        <v>-99</v>
      </c>
      <c r="V68">
        <v>-99</v>
      </c>
      <c r="W68">
        <v>-99</v>
      </c>
      <c r="X68">
        <v>-99</v>
      </c>
      <c r="Y68">
        <v>-99</v>
      </c>
      <c r="Z68">
        <v>-99</v>
      </c>
      <c r="AA68">
        <v>-99</v>
      </c>
      <c r="AB68">
        <v>-99</v>
      </c>
      <c r="AC68">
        <v>-99</v>
      </c>
      <c r="AD68">
        <v>-99</v>
      </c>
      <c r="AE68">
        <v>-99</v>
      </c>
      <c r="AF68">
        <v>-99</v>
      </c>
      <c r="AG68">
        <v>-99</v>
      </c>
      <c r="AH68">
        <v>-99</v>
      </c>
      <c r="AI68">
        <v>-99</v>
      </c>
      <c r="AJ68">
        <v>-99</v>
      </c>
      <c r="AK68">
        <v>-99</v>
      </c>
      <c r="AL68">
        <v>-99</v>
      </c>
      <c r="AM68">
        <v>-99</v>
      </c>
      <c r="AN68">
        <v>-99</v>
      </c>
      <c r="AO68">
        <v>-99</v>
      </c>
      <c r="AP68">
        <v>-99</v>
      </c>
      <c r="AQ68">
        <v>-99</v>
      </c>
      <c r="AR68" t="str">
        <f>IF(A68="","",(IF(ISBLANK('Trust - Frontsheet'!$F$9),"",'Trust - Frontsheet'!$F$9)))</f>
        <v/>
      </c>
    </row>
    <row r="69" spans="6:44" x14ac:dyDescent="0.2">
      <c r="F69">
        <v>-99</v>
      </c>
      <c r="G69">
        <v>-99</v>
      </c>
      <c r="H69">
        <v>-99</v>
      </c>
      <c r="I69">
        <v>-99</v>
      </c>
      <c r="J69">
        <v>-99</v>
      </c>
      <c r="K69">
        <v>-99</v>
      </c>
      <c r="L69">
        <v>-99</v>
      </c>
      <c r="M69">
        <v>-99</v>
      </c>
      <c r="N69">
        <v>-99</v>
      </c>
      <c r="O69">
        <v>-99</v>
      </c>
      <c r="P69">
        <v>-99</v>
      </c>
      <c r="Q69">
        <v>-99</v>
      </c>
      <c r="R69">
        <v>-99</v>
      </c>
      <c r="S69">
        <v>-99</v>
      </c>
      <c r="T69">
        <v>-99</v>
      </c>
      <c r="U69">
        <v>-99</v>
      </c>
      <c r="V69">
        <v>-99</v>
      </c>
      <c r="W69">
        <v>-99</v>
      </c>
      <c r="X69">
        <v>-99</v>
      </c>
      <c r="Y69">
        <v>-99</v>
      </c>
      <c r="Z69">
        <v>-99</v>
      </c>
      <c r="AA69">
        <v>-99</v>
      </c>
      <c r="AB69">
        <v>-99</v>
      </c>
      <c r="AC69">
        <v>-99</v>
      </c>
      <c r="AD69">
        <v>-99</v>
      </c>
      <c r="AE69">
        <v>-99</v>
      </c>
      <c r="AF69">
        <v>-99</v>
      </c>
      <c r="AG69">
        <v>-99</v>
      </c>
      <c r="AH69">
        <v>-99</v>
      </c>
      <c r="AI69">
        <v>-99</v>
      </c>
      <c r="AJ69">
        <v>-99</v>
      </c>
      <c r="AK69">
        <v>-99</v>
      </c>
      <c r="AL69">
        <v>-99</v>
      </c>
      <c r="AM69">
        <v>-99</v>
      </c>
      <c r="AN69">
        <v>-99</v>
      </c>
      <c r="AO69">
        <v>-99</v>
      </c>
      <c r="AP69">
        <v>-99</v>
      </c>
      <c r="AQ69">
        <v>-99</v>
      </c>
      <c r="AR69" t="str">
        <f>IF(A69="","",(IF(ISBLANK('Trust - Frontsheet'!$F$9),"",'Trust - Frontsheet'!$F$9)))</f>
        <v/>
      </c>
    </row>
    <row r="70" spans="6:44" x14ac:dyDescent="0.2">
      <c r="F70">
        <v>-99</v>
      </c>
      <c r="G70">
        <v>-99</v>
      </c>
      <c r="H70">
        <v>-99</v>
      </c>
      <c r="I70">
        <v>-99</v>
      </c>
      <c r="J70">
        <v>-99</v>
      </c>
      <c r="K70">
        <v>-99</v>
      </c>
      <c r="L70">
        <v>-99</v>
      </c>
      <c r="M70">
        <v>-99</v>
      </c>
      <c r="N70">
        <v>-99</v>
      </c>
      <c r="O70">
        <v>-99</v>
      </c>
      <c r="P70">
        <v>-99</v>
      </c>
      <c r="Q70">
        <v>-99</v>
      </c>
      <c r="R70">
        <v>-99</v>
      </c>
      <c r="S70">
        <v>-99</v>
      </c>
      <c r="T70">
        <v>-99</v>
      </c>
      <c r="U70">
        <v>-99</v>
      </c>
      <c r="V70">
        <v>-99</v>
      </c>
      <c r="W70">
        <v>-99</v>
      </c>
      <c r="X70">
        <v>-99</v>
      </c>
      <c r="Y70">
        <v>-99</v>
      </c>
      <c r="Z70">
        <v>-99</v>
      </c>
      <c r="AA70">
        <v>-99</v>
      </c>
      <c r="AB70">
        <v>-99</v>
      </c>
      <c r="AC70">
        <v>-99</v>
      </c>
      <c r="AD70">
        <v>-99</v>
      </c>
      <c r="AE70">
        <v>-99</v>
      </c>
      <c r="AF70">
        <v>-99</v>
      </c>
      <c r="AG70">
        <v>-99</v>
      </c>
      <c r="AH70">
        <v>-99</v>
      </c>
      <c r="AI70">
        <v>-99</v>
      </c>
      <c r="AJ70">
        <v>-99</v>
      </c>
      <c r="AK70">
        <v>-99</v>
      </c>
      <c r="AL70">
        <v>-99</v>
      </c>
      <c r="AM70">
        <v>-99</v>
      </c>
      <c r="AN70">
        <v>-99</v>
      </c>
      <c r="AO70">
        <v>-99</v>
      </c>
      <c r="AP70">
        <v>-99</v>
      </c>
      <c r="AQ70">
        <v>-99</v>
      </c>
      <c r="AR70" t="str">
        <f>IF(A70="","",(IF(ISBLANK('Trust - Frontsheet'!$F$9),"",'Trust - Frontsheet'!$F$9)))</f>
        <v/>
      </c>
    </row>
    <row r="71" spans="6:44" x14ac:dyDescent="0.2">
      <c r="F71">
        <v>-99</v>
      </c>
      <c r="G71">
        <v>-99</v>
      </c>
      <c r="H71">
        <v>-99</v>
      </c>
      <c r="I71">
        <v>-99</v>
      </c>
      <c r="J71">
        <v>-99</v>
      </c>
      <c r="K71">
        <v>-99</v>
      </c>
      <c r="L71">
        <v>-99</v>
      </c>
      <c r="M71">
        <v>-99</v>
      </c>
      <c r="N71">
        <v>-99</v>
      </c>
      <c r="O71">
        <v>-99</v>
      </c>
      <c r="P71">
        <v>-99</v>
      </c>
      <c r="Q71">
        <v>-99</v>
      </c>
      <c r="R71">
        <v>-99</v>
      </c>
      <c r="S71">
        <v>-99</v>
      </c>
      <c r="T71">
        <v>-99</v>
      </c>
      <c r="U71">
        <v>-99</v>
      </c>
      <c r="V71">
        <v>-99</v>
      </c>
      <c r="W71">
        <v>-99</v>
      </c>
      <c r="X71">
        <v>-99</v>
      </c>
      <c r="Y71">
        <v>-99</v>
      </c>
      <c r="Z71">
        <v>-99</v>
      </c>
      <c r="AA71">
        <v>-99</v>
      </c>
      <c r="AB71">
        <v>-99</v>
      </c>
      <c r="AC71">
        <v>-99</v>
      </c>
      <c r="AD71">
        <v>-99</v>
      </c>
      <c r="AE71">
        <v>-99</v>
      </c>
      <c r="AF71">
        <v>-99</v>
      </c>
      <c r="AG71">
        <v>-99</v>
      </c>
      <c r="AH71">
        <v>-99</v>
      </c>
      <c r="AI71">
        <v>-99</v>
      </c>
      <c r="AJ71">
        <v>-99</v>
      </c>
      <c r="AK71">
        <v>-99</v>
      </c>
      <c r="AL71">
        <v>-99</v>
      </c>
      <c r="AM71">
        <v>-99</v>
      </c>
      <c r="AN71">
        <v>-99</v>
      </c>
      <c r="AO71">
        <v>-99</v>
      </c>
      <c r="AP71">
        <v>-99</v>
      </c>
      <c r="AQ71">
        <v>-99</v>
      </c>
      <c r="AR71" t="str">
        <f>IF(A71="","",(IF(ISBLANK('Trust - Frontsheet'!$F$9),"",'Trust - Frontsheet'!$F$9)))</f>
        <v/>
      </c>
    </row>
    <row r="72" spans="6:44" x14ac:dyDescent="0.2">
      <c r="F72">
        <v>-99</v>
      </c>
      <c r="G72">
        <v>-99</v>
      </c>
      <c r="H72">
        <v>-99</v>
      </c>
      <c r="I72">
        <v>-99</v>
      </c>
      <c r="J72">
        <v>-99</v>
      </c>
      <c r="K72">
        <v>-99</v>
      </c>
      <c r="L72">
        <v>-99</v>
      </c>
      <c r="M72">
        <v>-99</v>
      </c>
      <c r="N72">
        <v>-99</v>
      </c>
      <c r="O72">
        <v>-99</v>
      </c>
      <c r="P72">
        <v>-99</v>
      </c>
      <c r="Q72">
        <v>-99</v>
      </c>
      <c r="R72">
        <v>-99</v>
      </c>
      <c r="S72">
        <v>-99</v>
      </c>
      <c r="T72">
        <v>-99</v>
      </c>
      <c r="U72">
        <v>-99</v>
      </c>
      <c r="V72">
        <v>-99</v>
      </c>
      <c r="W72">
        <v>-99</v>
      </c>
      <c r="X72">
        <v>-99</v>
      </c>
      <c r="Y72">
        <v>-99</v>
      </c>
      <c r="Z72">
        <v>-99</v>
      </c>
      <c r="AA72">
        <v>-99</v>
      </c>
      <c r="AB72">
        <v>-99</v>
      </c>
      <c r="AC72">
        <v>-99</v>
      </c>
      <c r="AD72">
        <v>-99</v>
      </c>
      <c r="AE72">
        <v>-99</v>
      </c>
      <c r="AF72">
        <v>-99</v>
      </c>
      <c r="AG72">
        <v>-99</v>
      </c>
      <c r="AH72">
        <v>-99</v>
      </c>
      <c r="AI72">
        <v>-99</v>
      </c>
      <c r="AJ72">
        <v>-99</v>
      </c>
      <c r="AK72">
        <v>-99</v>
      </c>
      <c r="AL72">
        <v>-99</v>
      </c>
      <c r="AM72">
        <v>-99</v>
      </c>
      <c r="AN72">
        <v>-99</v>
      </c>
      <c r="AO72">
        <v>-99</v>
      </c>
      <c r="AP72">
        <v>-99</v>
      </c>
      <c r="AQ72">
        <v>-99</v>
      </c>
      <c r="AR72" t="str">
        <f>IF(A72="","",(IF(ISBLANK('Trust - Frontsheet'!$F$9),"",'Trust - Frontsheet'!$F$9)))</f>
        <v/>
      </c>
    </row>
    <row r="73" spans="6:44" x14ac:dyDescent="0.2">
      <c r="F73">
        <v>-99</v>
      </c>
      <c r="G73">
        <v>-99</v>
      </c>
      <c r="H73">
        <v>-99</v>
      </c>
      <c r="I73">
        <v>-99</v>
      </c>
      <c r="J73">
        <v>-99</v>
      </c>
      <c r="K73">
        <v>-99</v>
      </c>
      <c r="L73">
        <v>-99</v>
      </c>
      <c r="M73">
        <v>-99</v>
      </c>
      <c r="N73">
        <v>-99</v>
      </c>
      <c r="O73">
        <v>-99</v>
      </c>
      <c r="P73">
        <v>-99</v>
      </c>
      <c r="Q73">
        <v>-99</v>
      </c>
      <c r="R73">
        <v>-99</v>
      </c>
      <c r="S73">
        <v>-99</v>
      </c>
      <c r="T73">
        <v>-99</v>
      </c>
      <c r="U73">
        <v>-99</v>
      </c>
      <c r="V73">
        <v>-99</v>
      </c>
      <c r="W73">
        <v>-99</v>
      </c>
      <c r="X73">
        <v>-99</v>
      </c>
      <c r="Y73">
        <v>-99</v>
      </c>
      <c r="Z73">
        <v>-99</v>
      </c>
      <c r="AA73">
        <v>-99</v>
      </c>
      <c r="AB73">
        <v>-99</v>
      </c>
      <c r="AC73">
        <v>-99</v>
      </c>
      <c r="AD73">
        <v>-99</v>
      </c>
      <c r="AE73">
        <v>-99</v>
      </c>
      <c r="AF73">
        <v>-99</v>
      </c>
      <c r="AG73">
        <v>-99</v>
      </c>
      <c r="AH73">
        <v>-99</v>
      </c>
      <c r="AI73">
        <v>-99</v>
      </c>
      <c r="AJ73">
        <v>-99</v>
      </c>
      <c r="AK73">
        <v>-99</v>
      </c>
      <c r="AL73">
        <v>-99</v>
      </c>
      <c r="AM73">
        <v>-99</v>
      </c>
      <c r="AN73">
        <v>-99</v>
      </c>
      <c r="AO73">
        <v>-99</v>
      </c>
      <c r="AP73">
        <v>-99</v>
      </c>
      <c r="AQ73">
        <v>-99</v>
      </c>
      <c r="AR73" t="str">
        <f>IF(A73="","",(IF(ISBLANK('Trust - Frontsheet'!$F$9),"",'Trust - Frontsheet'!$F$9)))</f>
        <v/>
      </c>
    </row>
    <row r="74" spans="6:44" x14ac:dyDescent="0.2">
      <c r="F74">
        <v>-99</v>
      </c>
      <c r="G74">
        <v>-99</v>
      </c>
      <c r="H74">
        <v>-99</v>
      </c>
      <c r="I74">
        <v>-99</v>
      </c>
      <c r="J74">
        <v>-99</v>
      </c>
      <c r="K74">
        <v>-99</v>
      </c>
      <c r="L74">
        <v>-99</v>
      </c>
      <c r="M74">
        <v>-99</v>
      </c>
      <c r="N74">
        <v>-99</v>
      </c>
      <c r="O74">
        <v>-99</v>
      </c>
      <c r="P74">
        <v>-99</v>
      </c>
      <c r="Q74">
        <v>-99</v>
      </c>
      <c r="R74">
        <v>-99</v>
      </c>
      <c r="S74">
        <v>-99</v>
      </c>
      <c r="T74">
        <v>-99</v>
      </c>
      <c r="U74">
        <v>-99</v>
      </c>
      <c r="V74">
        <v>-99</v>
      </c>
      <c r="W74">
        <v>-99</v>
      </c>
      <c r="X74">
        <v>-99</v>
      </c>
      <c r="Y74">
        <v>-99</v>
      </c>
      <c r="Z74">
        <v>-99</v>
      </c>
      <c r="AA74">
        <v>-99</v>
      </c>
      <c r="AB74">
        <v>-99</v>
      </c>
      <c r="AC74">
        <v>-99</v>
      </c>
      <c r="AD74">
        <v>-99</v>
      </c>
      <c r="AE74">
        <v>-99</v>
      </c>
      <c r="AF74">
        <v>-99</v>
      </c>
      <c r="AG74">
        <v>-99</v>
      </c>
      <c r="AH74">
        <v>-99</v>
      </c>
      <c r="AI74">
        <v>-99</v>
      </c>
      <c r="AJ74">
        <v>-99</v>
      </c>
      <c r="AK74">
        <v>-99</v>
      </c>
      <c r="AL74">
        <v>-99</v>
      </c>
      <c r="AM74">
        <v>-99</v>
      </c>
      <c r="AN74">
        <v>-99</v>
      </c>
      <c r="AO74">
        <v>-99</v>
      </c>
      <c r="AP74">
        <v>-99</v>
      </c>
      <c r="AQ74">
        <v>-99</v>
      </c>
      <c r="AR74" t="str">
        <f>IF(A74="","",(IF(ISBLANK('Trust - Frontsheet'!$F$9),"",'Trust - Frontsheet'!$F$9)))</f>
        <v/>
      </c>
    </row>
    <row r="75" spans="6:44" x14ac:dyDescent="0.2">
      <c r="F75">
        <v>-99</v>
      </c>
      <c r="G75">
        <v>-99</v>
      </c>
      <c r="H75">
        <v>-99</v>
      </c>
      <c r="I75">
        <v>-99</v>
      </c>
      <c r="J75">
        <v>-99</v>
      </c>
      <c r="K75">
        <v>-99</v>
      </c>
      <c r="L75">
        <v>-99</v>
      </c>
      <c r="M75">
        <v>-99</v>
      </c>
      <c r="N75">
        <v>-99</v>
      </c>
      <c r="O75">
        <v>-99</v>
      </c>
      <c r="P75">
        <v>-99</v>
      </c>
      <c r="Q75">
        <v>-99</v>
      </c>
      <c r="R75">
        <v>-99</v>
      </c>
      <c r="S75">
        <v>-99</v>
      </c>
      <c r="T75">
        <v>-99</v>
      </c>
      <c r="U75">
        <v>-99</v>
      </c>
      <c r="V75">
        <v>-99</v>
      </c>
      <c r="W75">
        <v>-99</v>
      </c>
      <c r="X75">
        <v>-99</v>
      </c>
      <c r="Y75">
        <v>-99</v>
      </c>
      <c r="Z75">
        <v>-99</v>
      </c>
      <c r="AA75">
        <v>-99</v>
      </c>
      <c r="AB75">
        <v>-99</v>
      </c>
      <c r="AC75">
        <v>-99</v>
      </c>
      <c r="AD75">
        <v>-99</v>
      </c>
      <c r="AE75">
        <v>-99</v>
      </c>
      <c r="AF75">
        <v>-99</v>
      </c>
      <c r="AG75">
        <v>-99</v>
      </c>
      <c r="AH75">
        <v>-99</v>
      </c>
      <c r="AI75">
        <v>-99</v>
      </c>
      <c r="AJ75">
        <v>-99</v>
      </c>
      <c r="AK75">
        <v>-99</v>
      </c>
      <c r="AL75">
        <v>-99</v>
      </c>
      <c r="AM75">
        <v>-99</v>
      </c>
      <c r="AN75">
        <v>-99</v>
      </c>
      <c r="AO75">
        <v>-99</v>
      </c>
      <c r="AP75">
        <v>-99</v>
      </c>
      <c r="AQ75">
        <v>-99</v>
      </c>
      <c r="AR75" t="str">
        <f>IF(A75="","",(IF(ISBLANK('Trust - Frontsheet'!$F$9),"",'Trust - Frontsheet'!$F$9)))</f>
        <v/>
      </c>
    </row>
    <row r="76" spans="6:44" x14ac:dyDescent="0.2">
      <c r="F76">
        <v>-99</v>
      </c>
      <c r="G76">
        <v>-99</v>
      </c>
      <c r="H76">
        <v>-99</v>
      </c>
      <c r="I76">
        <v>-99</v>
      </c>
      <c r="J76">
        <v>-99</v>
      </c>
      <c r="K76">
        <v>-99</v>
      </c>
      <c r="L76">
        <v>-99</v>
      </c>
      <c r="M76">
        <v>-99</v>
      </c>
      <c r="N76">
        <v>-99</v>
      </c>
      <c r="O76">
        <v>-99</v>
      </c>
      <c r="P76">
        <v>-99</v>
      </c>
      <c r="Q76">
        <v>-99</v>
      </c>
      <c r="R76">
        <v>-99</v>
      </c>
      <c r="S76">
        <v>-99</v>
      </c>
      <c r="T76">
        <v>-99</v>
      </c>
      <c r="U76">
        <v>-99</v>
      </c>
      <c r="V76">
        <v>-99</v>
      </c>
      <c r="W76">
        <v>-99</v>
      </c>
      <c r="X76">
        <v>-99</v>
      </c>
      <c r="Y76">
        <v>-99</v>
      </c>
      <c r="Z76">
        <v>-99</v>
      </c>
      <c r="AA76">
        <v>-99</v>
      </c>
      <c r="AB76">
        <v>-99</v>
      </c>
      <c r="AC76">
        <v>-99</v>
      </c>
      <c r="AD76">
        <v>-99</v>
      </c>
      <c r="AE76">
        <v>-99</v>
      </c>
      <c r="AF76">
        <v>-99</v>
      </c>
      <c r="AG76">
        <v>-99</v>
      </c>
      <c r="AH76">
        <v>-99</v>
      </c>
      <c r="AI76">
        <v>-99</v>
      </c>
      <c r="AJ76">
        <v>-99</v>
      </c>
      <c r="AK76">
        <v>-99</v>
      </c>
      <c r="AL76">
        <v>-99</v>
      </c>
      <c r="AM76">
        <v>-99</v>
      </c>
      <c r="AN76">
        <v>-99</v>
      </c>
      <c r="AO76">
        <v>-99</v>
      </c>
      <c r="AP76">
        <v>-99</v>
      </c>
      <c r="AQ76">
        <v>-99</v>
      </c>
      <c r="AR76" t="str">
        <f>IF(A76="","",(IF(ISBLANK('Trust - Frontsheet'!$F$9),"",'Trust - Frontsheet'!$F$9)))</f>
        <v/>
      </c>
    </row>
    <row r="77" spans="6:44" x14ac:dyDescent="0.2">
      <c r="F77">
        <v>-99</v>
      </c>
      <c r="G77">
        <v>-99</v>
      </c>
      <c r="H77">
        <v>-99</v>
      </c>
      <c r="I77">
        <v>-99</v>
      </c>
      <c r="J77">
        <v>-99</v>
      </c>
      <c r="K77">
        <v>-99</v>
      </c>
      <c r="L77">
        <v>-99</v>
      </c>
      <c r="M77">
        <v>-99</v>
      </c>
      <c r="N77">
        <v>-99</v>
      </c>
      <c r="O77">
        <v>-99</v>
      </c>
      <c r="P77">
        <v>-99</v>
      </c>
      <c r="Q77">
        <v>-99</v>
      </c>
      <c r="R77">
        <v>-99</v>
      </c>
      <c r="S77">
        <v>-99</v>
      </c>
      <c r="T77">
        <v>-99</v>
      </c>
      <c r="U77">
        <v>-99</v>
      </c>
      <c r="V77">
        <v>-99</v>
      </c>
      <c r="W77">
        <v>-99</v>
      </c>
      <c r="X77">
        <v>-99</v>
      </c>
      <c r="Y77">
        <v>-99</v>
      </c>
      <c r="Z77">
        <v>-99</v>
      </c>
      <c r="AA77">
        <v>-99</v>
      </c>
      <c r="AB77">
        <v>-99</v>
      </c>
      <c r="AC77">
        <v>-99</v>
      </c>
      <c r="AD77">
        <v>-99</v>
      </c>
      <c r="AE77">
        <v>-99</v>
      </c>
      <c r="AF77">
        <v>-99</v>
      </c>
      <c r="AG77">
        <v>-99</v>
      </c>
      <c r="AH77">
        <v>-99</v>
      </c>
      <c r="AI77">
        <v>-99</v>
      </c>
      <c r="AJ77">
        <v>-99</v>
      </c>
      <c r="AK77">
        <v>-99</v>
      </c>
      <c r="AL77">
        <v>-99</v>
      </c>
      <c r="AM77">
        <v>-99</v>
      </c>
      <c r="AN77">
        <v>-99</v>
      </c>
      <c r="AO77">
        <v>-99</v>
      </c>
      <c r="AP77">
        <v>-99</v>
      </c>
      <c r="AQ77">
        <v>-99</v>
      </c>
      <c r="AR77" t="str">
        <f>IF(A77="","",(IF(ISBLANK('Trust - Frontsheet'!$F$9),"",'Trust - Frontsheet'!$F$9)))</f>
        <v/>
      </c>
    </row>
    <row r="78" spans="6:44" x14ac:dyDescent="0.2">
      <c r="F78">
        <v>-99</v>
      </c>
      <c r="G78">
        <v>-99</v>
      </c>
      <c r="H78">
        <v>-99</v>
      </c>
      <c r="I78">
        <v>-99</v>
      </c>
      <c r="J78">
        <v>-99</v>
      </c>
      <c r="K78">
        <v>-99</v>
      </c>
      <c r="L78">
        <v>-99</v>
      </c>
      <c r="M78">
        <v>-99</v>
      </c>
      <c r="N78">
        <v>-99</v>
      </c>
      <c r="O78">
        <v>-99</v>
      </c>
      <c r="P78">
        <v>-99</v>
      </c>
      <c r="Q78">
        <v>-99</v>
      </c>
      <c r="R78">
        <v>-99</v>
      </c>
      <c r="S78">
        <v>-99</v>
      </c>
      <c r="T78">
        <v>-99</v>
      </c>
      <c r="U78">
        <v>-99</v>
      </c>
      <c r="V78">
        <v>-99</v>
      </c>
      <c r="W78">
        <v>-99</v>
      </c>
      <c r="X78">
        <v>-99</v>
      </c>
      <c r="Y78">
        <v>-99</v>
      </c>
      <c r="Z78">
        <v>-99</v>
      </c>
      <c r="AA78">
        <v>-99</v>
      </c>
      <c r="AB78">
        <v>-99</v>
      </c>
      <c r="AC78">
        <v>-99</v>
      </c>
      <c r="AD78">
        <v>-99</v>
      </c>
      <c r="AE78">
        <v>-99</v>
      </c>
      <c r="AF78">
        <v>-99</v>
      </c>
      <c r="AG78">
        <v>-99</v>
      </c>
      <c r="AH78">
        <v>-99</v>
      </c>
      <c r="AI78">
        <v>-99</v>
      </c>
      <c r="AJ78">
        <v>-99</v>
      </c>
      <c r="AK78">
        <v>-99</v>
      </c>
      <c r="AL78">
        <v>-99</v>
      </c>
      <c r="AM78">
        <v>-99</v>
      </c>
      <c r="AN78">
        <v>-99</v>
      </c>
      <c r="AO78">
        <v>-99</v>
      </c>
      <c r="AP78">
        <v>-99</v>
      </c>
      <c r="AQ78">
        <v>-99</v>
      </c>
      <c r="AR78" t="str">
        <f>IF(A78="","",(IF(ISBLANK('Trust - Frontsheet'!$F$9),"",'Trust - Frontsheet'!$F$9)))</f>
        <v/>
      </c>
    </row>
    <row r="79" spans="6:44" x14ac:dyDescent="0.2">
      <c r="F79">
        <v>-99</v>
      </c>
      <c r="G79">
        <v>-99</v>
      </c>
      <c r="H79">
        <v>-99</v>
      </c>
      <c r="I79">
        <v>-99</v>
      </c>
      <c r="J79">
        <v>-99</v>
      </c>
      <c r="K79">
        <v>-99</v>
      </c>
      <c r="L79">
        <v>-99</v>
      </c>
      <c r="M79">
        <v>-99</v>
      </c>
      <c r="N79">
        <v>-99</v>
      </c>
      <c r="O79">
        <v>-99</v>
      </c>
      <c r="P79">
        <v>-99</v>
      </c>
      <c r="Q79">
        <v>-99</v>
      </c>
      <c r="R79">
        <v>-99</v>
      </c>
      <c r="S79">
        <v>-99</v>
      </c>
      <c r="T79">
        <v>-99</v>
      </c>
      <c r="U79">
        <v>-99</v>
      </c>
      <c r="V79">
        <v>-99</v>
      </c>
      <c r="W79">
        <v>-99</v>
      </c>
      <c r="X79">
        <v>-99</v>
      </c>
      <c r="Y79">
        <v>-99</v>
      </c>
      <c r="Z79">
        <v>-99</v>
      </c>
      <c r="AA79">
        <v>-99</v>
      </c>
      <c r="AB79">
        <v>-99</v>
      </c>
      <c r="AC79">
        <v>-99</v>
      </c>
      <c r="AD79">
        <v>-99</v>
      </c>
      <c r="AE79">
        <v>-99</v>
      </c>
      <c r="AF79">
        <v>-99</v>
      </c>
      <c r="AG79">
        <v>-99</v>
      </c>
      <c r="AH79">
        <v>-99</v>
      </c>
      <c r="AI79">
        <v>-99</v>
      </c>
      <c r="AJ79">
        <v>-99</v>
      </c>
      <c r="AK79">
        <v>-99</v>
      </c>
      <c r="AL79">
        <v>-99</v>
      </c>
      <c r="AM79">
        <v>-99</v>
      </c>
      <c r="AN79">
        <v>-99</v>
      </c>
      <c r="AO79">
        <v>-99</v>
      </c>
      <c r="AP79">
        <v>-99</v>
      </c>
      <c r="AQ79">
        <v>-99</v>
      </c>
      <c r="AR79" t="str">
        <f>IF(A79="","",(IF(ISBLANK('Trust - Frontsheet'!$F$9),"",'Trust - Frontsheet'!$F$9)))</f>
        <v/>
      </c>
    </row>
    <row r="80" spans="6:44" x14ac:dyDescent="0.2">
      <c r="F80">
        <v>-99</v>
      </c>
      <c r="G80">
        <v>-99</v>
      </c>
      <c r="H80">
        <v>-99</v>
      </c>
      <c r="I80">
        <v>-99</v>
      </c>
      <c r="J80">
        <v>-99</v>
      </c>
      <c r="K80">
        <v>-99</v>
      </c>
      <c r="L80">
        <v>-99</v>
      </c>
      <c r="M80">
        <v>-99</v>
      </c>
      <c r="N80">
        <v>-99</v>
      </c>
      <c r="O80">
        <v>-99</v>
      </c>
      <c r="P80">
        <v>-99</v>
      </c>
      <c r="Q80">
        <v>-99</v>
      </c>
      <c r="R80">
        <v>-99</v>
      </c>
      <c r="S80">
        <v>-99</v>
      </c>
      <c r="T80">
        <v>-99</v>
      </c>
      <c r="U80">
        <v>-99</v>
      </c>
      <c r="V80">
        <v>-99</v>
      </c>
      <c r="W80">
        <v>-99</v>
      </c>
      <c r="X80">
        <v>-99</v>
      </c>
      <c r="Y80">
        <v>-99</v>
      </c>
      <c r="Z80">
        <v>-99</v>
      </c>
      <c r="AA80">
        <v>-99</v>
      </c>
      <c r="AB80">
        <v>-99</v>
      </c>
      <c r="AC80">
        <v>-99</v>
      </c>
      <c r="AD80">
        <v>-99</v>
      </c>
      <c r="AE80">
        <v>-99</v>
      </c>
      <c r="AF80">
        <v>-99</v>
      </c>
      <c r="AG80">
        <v>-99</v>
      </c>
      <c r="AH80">
        <v>-99</v>
      </c>
      <c r="AI80">
        <v>-99</v>
      </c>
      <c r="AJ80">
        <v>-99</v>
      </c>
      <c r="AK80">
        <v>-99</v>
      </c>
      <c r="AL80">
        <v>-99</v>
      </c>
      <c r="AM80">
        <v>-99</v>
      </c>
      <c r="AN80">
        <v>-99</v>
      </c>
      <c r="AO80">
        <v>-99</v>
      </c>
      <c r="AP80">
        <v>-99</v>
      </c>
      <c r="AQ80">
        <v>-99</v>
      </c>
      <c r="AR80" t="str">
        <f>IF(A80="","",(IF(ISBLANK('Trust - Frontsheet'!$F$9),"",'Trust - Frontsheet'!$F$9)))</f>
        <v/>
      </c>
    </row>
    <row r="81" spans="6:44" x14ac:dyDescent="0.2">
      <c r="F81">
        <v>-99</v>
      </c>
      <c r="G81">
        <v>-99</v>
      </c>
      <c r="H81">
        <v>-99</v>
      </c>
      <c r="I81">
        <v>-99</v>
      </c>
      <c r="J81">
        <v>-99</v>
      </c>
      <c r="K81">
        <v>-99</v>
      </c>
      <c r="L81">
        <v>-99</v>
      </c>
      <c r="M81">
        <v>-99</v>
      </c>
      <c r="N81">
        <v>-99</v>
      </c>
      <c r="O81">
        <v>-99</v>
      </c>
      <c r="P81">
        <v>-99</v>
      </c>
      <c r="Q81">
        <v>-99</v>
      </c>
      <c r="R81">
        <v>-99</v>
      </c>
      <c r="S81">
        <v>-99</v>
      </c>
      <c r="T81">
        <v>-99</v>
      </c>
      <c r="U81">
        <v>-99</v>
      </c>
      <c r="V81">
        <v>-99</v>
      </c>
      <c r="W81">
        <v>-99</v>
      </c>
      <c r="X81">
        <v>-99</v>
      </c>
      <c r="Y81">
        <v>-99</v>
      </c>
      <c r="Z81">
        <v>-99</v>
      </c>
      <c r="AA81">
        <v>-99</v>
      </c>
      <c r="AB81">
        <v>-99</v>
      </c>
      <c r="AC81">
        <v>-99</v>
      </c>
      <c r="AD81">
        <v>-99</v>
      </c>
      <c r="AE81">
        <v>-99</v>
      </c>
      <c r="AF81">
        <v>-99</v>
      </c>
      <c r="AG81">
        <v>-99</v>
      </c>
      <c r="AH81">
        <v>-99</v>
      </c>
      <c r="AI81">
        <v>-99</v>
      </c>
      <c r="AJ81">
        <v>-99</v>
      </c>
      <c r="AK81">
        <v>-99</v>
      </c>
      <c r="AL81">
        <v>-99</v>
      </c>
      <c r="AM81">
        <v>-99</v>
      </c>
      <c r="AN81">
        <v>-99</v>
      </c>
      <c r="AO81">
        <v>-99</v>
      </c>
      <c r="AP81">
        <v>-99</v>
      </c>
      <c r="AQ81">
        <v>-99</v>
      </c>
      <c r="AR81" t="str">
        <f>IF(A81="","",(IF(ISBLANK('Trust - Frontsheet'!$F$9),"",'Trust - Frontsheet'!$F$9)))</f>
        <v/>
      </c>
    </row>
    <row r="82" spans="6:44" x14ac:dyDescent="0.2">
      <c r="F82">
        <v>-99</v>
      </c>
      <c r="G82">
        <v>-99</v>
      </c>
      <c r="H82">
        <v>-99</v>
      </c>
      <c r="I82">
        <v>-99</v>
      </c>
      <c r="J82">
        <v>-99</v>
      </c>
      <c r="K82">
        <v>-99</v>
      </c>
      <c r="L82">
        <v>-99</v>
      </c>
      <c r="M82">
        <v>-99</v>
      </c>
      <c r="N82">
        <v>-99</v>
      </c>
      <c r="O82">
        <v>-99</v>
      </c>
      <c r="P82">
        <v>-99</v>
      </c>
      <c r="Q82">
        <v>-99</v>
      </c>
      <c r="R82">
        <v>-99</v>
      </c>
      <c r="S82">
        <v>-99</v>
      </c>
      <c r="T82">
        <v>-99</v>
      </c>
      <c r="U82">
        <v>-99</v>
      </c>
      <c r="V82">
        <v>-99</v>
      </c>
      <c r="W82">
        <v>-99</v>
      </c>
      <c r="X82">
        <v>-99</v>
      </c>
      <c r="Y82">
        <v>-99</v>
      </c>
      <c r="Z82">
        <v>-99</v>
      </c>
      <c r="AA82">
        <v>-99</v>
      </c>
      <c r="AB82">
        <v>-99</v>
      </c>
      <c r="AC82">
        <v>-99</v>
      </c>
      <c r="AD82">
        <v>-99</v>
      </c>
      <c r="AE82">
        <v>-99</v>
      </c>
      <c r="AF82">
        <v>-99</v>
      </c>
      <c r="AG82">
        <v>-99</v>
      </c>
      <c r="AH82">
        <v>-99</v>
      </c>
      <c r="AI82">
        <v>-99</v>
      </c>
      <c r="AJ82">
        <v>-99</v>
      </c>
      <c r="AK82">
        <v>-99</v>
      </c>
      <c r="AL82">
        <v>-99</v>
      </c>
      <c r="AM82">
        <v>-99</v>
      </c>
      <c r="AN82">
        <v>-99</v>
      </c>
      <c r="AO82">
        <v>-99</v>
      </c>
      <c r="AP82">
        <v>-99</v>
      </c>
      <c r="AQ82">
        <v>-99</v>
      </c>
      <c r="AR82" t="str">
        <f>IF(A82="","",(IF(ISBLANK('Trust - Frontsheet'!$F$9),"",'Trust - Frontsheet'!$F$9)))</f>
        <v/>
      </c>
    </row>
    <row r="83" spans="6:44" x14ac:dyDescent="0.2">
      <c r="F83">
        <v>-99</v>
      </c>
      <c r="G83">
        <v>-99</v>
      </c>
      <c r="H83">
        <v>-99</v>
      </c>
      <c r="I83">
        <v>-99</v>
      </c>
      <c r="J83">
        <v>-99</v>
      </c>
      <c r="K83">
        <v>-99</v>
      </c>
      <c r="L83">
        <v>-99</v>
      </c>
      <c r="M83">
        <v>-99</v>
      </c>
      <c r="N83">
        <v>-99</v>
      </c>
      <c r="O83">
        <v>-99</v>
      </c>
      <c r="P83">
        <v>-99</v>
      </c>
      <c r="Q83">
        <v>-99</v>
      </c>
      <c r="R83">
        <v>-99</v>
      </c>
      <c r="S83">
        <v>-99</v>
      </c>
      <c r="T83">
        <v>-99</v>
      </c>
      <c r="U83">
        <v>-99</v>
      </c>
      <c r="V83">
        <v>-99</v>
      </c>
      <c r="W83">
        <v>-99</v>
      </c>
      <c r="X83">
        <v>-99</v>
      </c>
      <c r="Y83">
        <v>-99</v>
      </c>
      <c r="Z83">
        <v>-99</v>
      </c>
      <c r="AA83">
        <v>-99</v>
      </c>
      <c r="AB83">
        <v>-99</v>
      </c>
      <c r="AC83">
        <v>-99</v>
      </c>
      <c r="AD83">
        <v>-99</v>
      </c>
      <c r="AE83">
        <v>-99</v>
      </c>
      <c r="AF83">
        <v>-99</v>
      </c>
      <c r="AG83">
        <v>-99</v>
      </c>
      <c r="AH83">
        <v>-99</v>
      </c>
      <c r="AI83">
        <v>-99</v>
      </c>
      <c r="AJ83">
        <v>-99</v>
      </c>
      <c r="AK83">
        <v>-99</v>
      </c>
      <c r="AL83">
        <v>-99</v>
      </c>
      <c r="AM83">
        <v>-99</v>
      </c>
      <c r="AN83">
        <v>-99</v>
      </c>
      <c r="AO83">
        <v>-99</v>
      </c>
      <c r="AP83">
        <v>-99</v>
      </c>
      <c r="AQ83">
        <v>-99</v>
      </c>
      <c r="AR83" t="str">
        <f>IF(A83="","",(IF(ISBLANK('Trust - Frontsheet'!$F$9),"",'Trust - Frontsheet'!$F$9)))</f>
        <v/>
      </c>
    </row>
    <row r="84" spans="6:44" x14ac:dyDescent="0.2">
      <c r="F84">
        <v>-99</v>
      </c>
      <c r="G84">
        <v>-99</v>
      </c>
      <c r="H84">
        <v>-99</v>
      </c>
      <c r="I84">
        <v>-99</v>
      </c>
      <c r="J84">
        <v>-99</v>
      </c>
      <c r="K84">
        <v>-99</v>
      </c>
      <c r="L84">
        <v>-99</v>
      </c>
      <c r="M84">
        <v>-99</v>
      </c>
      <c r="N84">
        <v>-99</v>
      </c>
      <c r="O84">
        <v>-99</v>
      </c>
      <c r="P84">
        <v>-99</v>
      </c>
      <c r="Q84">
        <v>-99</v>
      </c>
      <c r="R84">
        <v>-99</v>
      </c>
      <c r="S84">
        <v>-99</v>
      </c>
      <c r="T84">
        <v>-99</v>
      </c>
      <c r="U84">
        <v>-99</v>
      </c>
      <c r="V84">
        <v>-99</v>
      </c>
      <c r="W84">
        <v>-99</v>
      </c>
      <c r="X84">
        <v>-99</v>
      </c>
      <c r="Y84">
        <v>-99</v>
      </c>
      <c r="Z84">
        <v>-99</v>
      </c>
      <c r="AA84">
        <v>-99</v>
      </c>
      <c r="AB84">
        <v>-99</v>
      </c>
      <c r="AC84">
        <v>-99</v>
      </c>
      <c r="AD84">
        <v>-99</v>
      </c>
      <c r="AE84">
        <v>-99</v>
      </c>
      <c r="AF84">
        <v>-99</v>
      </c>
      <c r="AG84">
        <v>-99</v>
      </c>
      <c r="AH84">
        <v>-99</v>
      </c>
      <c r="AI84">
        <v>-99</v>
      </c>
      <c r="AJ84">
        <v>-99</v>
      </c>
      <c r="AK84">
        <v>-99</v>
      </c>
      <c r="AL84">
        <v>-99</v>
      </c>
      <c r="AM84">
        <v>-99</v>
      </c>
      <c r="AN84">
        <v>-99</v>
      </c>
      <c r="AO84">
        <v>-99</v>
      </c>
      <c r="AP84">
        <v>-99</v>
      </c>
      <c r="AQ84">
        <v>-99</v>
      </c>
      <c r="AR84" t="str">
        <f>IF(A84="","",(IF(ISBLANK('Trust - Frontsheet'!$F$9),"",'Trust - Frontsheet'!$F$9)))</f>
        <v/>
      </c>
    </row>
    <row r="85" spans="6:44" x14ac:dyDescent="0.2">
      <c r="F85">
        <v>-99</v>
      </c>
      <c r="G85">
        <v>-99</v>
      </c>
      <c r="H85">
        <v>-99</v>
      </c>
      <c r="I85">
        <v>-99</v>
      </c>
      <c r="J85">
        <v>-99</v>
      </c>
      <c r="K85">
        <v>-99</v>
      </c>
      <c r="L85">
        <v>-99</v>
      </c>
      <c r="M85">
        <v>-99</v>
      </c>
      <c r="N85">
        <v>-99</v>
      </c>
      <c r="O85">
        <v>-99</v>
      </c>
      <c r="P85">
        <v>-99</v>
      </c>
      <c r="Q85">
        <v>-99</v>
      </c>
      <c r="R85">
        <v>-99</v>
      </c>
      <c r="S85">
        <v>-99</v>
      </c>
      <c r="T85">
        <v>-99</v>
      </c>
      <c r="U85">
        <v>-99</v>
      </c>
      <c r="V85">
        <v>-99</v>
      </c>
      <c r="W85">
        <v>-99</v>
      </c>
      <c r="X85">
        <v>-99</v>
      </c>
      <c r="Y85">
        <v>-99</v>
      </c>
      <c r="Z85">
        <v>-99</v>
      </c>
      <c r="AA85">
        <v>-99</v>
      </c>
      <c r="AB85">
        <v>-99</v>
      </c>
      <c r="AC85">
        <v>-99</v>
      </c>
      <c r="AD85">
        <v>-99</v>
      </c>
      <c r="AE85">
        <v>-99</v>
      </c>
      <c r="AF85">
        <v>-99</v>
      </c>
      <c r="AG85">
        <v>-99</v>
      </c>
      <c r="AH85">
        <v>-99</v>
      </c>
      <c r="AI85">
        <v>-99</v>
      </c>
      <c r="AJ85">
        <v>-99</v>
      </c>
      <c r="AK85">
        <v>-99</v>
      </c>
      <c r="AL85">
        <v>-99</v>
      </c>
      <c r="AM85">
        <v>-99</v>
      </c>
      <c r="AN85">
        <v>-99</v>
      </c>
      <c r="AO85">
        <v>-99</v>
      </c>
      <c r="AP85">
        <v>-99</v>
      </c>
      <c r="AQ85">
        <v>-99</v>
      </c>
      <c r="AR85" t="str">
        <f>IF(A85="","",(IF(ISBLANK('Trust - Frontsheet'!$F$9),"",'Trust - Frontsheet'!$F$9)))</f>
        <v/>
      </c>
    </row>
    <row r="86" spans="6:44" x14ac:dyDescent="0.2">
      <c r="F86">
        <v>-99</v>
      </c>
      <c r="G86">
        <v>-99</v>
      </c>
      <c r="H86">
        <v>-99</v>
      </c>
      <c r="I86">
        <v>-99</v>
      </c>
      <c r="J86">
        <v>-99</v>
      </c>
      <c r="K86">
        <v>-99</v>
      </c>
      <c r="L86">
        <v>-99</v>
      </c>
      <c r="M86">
        <v>-99</v>
      </c>
      <c r="N86">
        <v>-99</v>
      </c>
      <c r="O86">
        <v>-99</v>
      </c>
      <c r="P86">
        <v>-99</v>
      </c>
      <c r="Q86">
        <v>-99</v>
      </c>
      <c r="R86">
        <v>-99</v>
      </c>
      <c r="S86">
        <v>-99</v>
      </c>
      <c r="T86">
        <v>-99</v>
      </c>
      <c r="U86">
        <v>-99</v>
      </c>
      <c r="V86">
        <v>-99</v>
      </c>
      <c r="W86">
        <v>-99</v>
      </c>
      <c r="X86">
        <v>-99</v>
      </c>
      <c r="Y86">
        <v>-99</v>
      </c>
      <c r="Z86">
        <v>-99</v>
      </c>
      <c r="AA86">
        <v>-99</v>
      </c>
      <c r="AB86">
        <v>-99</v>
      </c>
      <c r="AC86">
        <v>-99</v>
      </c>
      <c r="AD86">
        <v>-99</v>
      </c>
      <c r="AE86">
        <v>-99</v>
      </c>
      <c r="AF86">
        <v>-99</v>
      </c>
      <c r="AG86">
        <v>-99</v>
      </c>
      <c r="AH86">
        <v>-99</v>
      </c>
      <c r="AI86">
        <v>-99</v>
      </c>
      <c r="AJ86">
        <v>-99</v>
      </c>
      <c r="AK86">
        <v>-99</v>
      </c>
      <c r="AL86">
        <v>-99</v>
      </c>
      <c r="AM86">
        <v>-99</v>
      </c>
      <c r="AN86">
        <v>-99</v>
      </c>
      <c r="AO86">
        <v>-99</v>
      </c>
      <c r="AP86">
        <v>-99</v>
      </c>
      <c r="AQ86">
        <v>-99</v>
      </c>
      <c r="AR86" t="str">
        <f>IF(A86="","",(IF(ISBLANK('Trust - Frontsheet'!$F$9),"",'Trust - Frontsheet'!$F$9)))</f>
        <v/>
      </c>
    </row>
    <row r="87" spans="6:44" x14ac:dyDescent="0.2">
      <c r="F87">
        <v>-99</v>
      </c>
      <c r="G87">
        <v>-99</v>
      </c>
      <c r="H87">
        <v>-99</v>
      </c>
      <c r="I87">
        <v>-99</v>
      </c>
      <c r="J87">
        <v>-99</v>
      </c>
      <c r="K87">
        <v>-99</v>
      </c>
      <c r="L87">
        <v>-99</v>
      </c>
      <c r="M87">
        <v>-99</v>
      </c>
      <c r="N87">
        <v>-99</v>
      </c>
      <c r="O87">
        <v>-99</v>
      </c>
      <c r="P87">
        <v>-99</v>
      </c>
      <c r="Q87">
        <v>-99</v>
      </c>
      <c r="R87">
        <v>-99</v>
      </c>
      <c r="S87">
        <v>-99</v>
      </c>
      <c r="T87">
        <v>-99</v>
      </c>
      <c r="U87">
        <v>-99</v>
      </c>
      <c r="V87">
        <v>-99</v>
      </c>
      <c r="W87">
        <v>-99</v>
      </c>
      <c r="X87">
        <v>-99</v>
      </c>
      <c r="Y87">
        <v>-99</v>
      </c>
      <c r="Z87">
        <v>-99</v>
      </c>
      <c r="AA87">
        <v>-99</v>
      </c>
      <c r="AB87">
        <v>-99</v>
      </c>
      <c r="AC87">
        <v>-99</v>
      </c>
      <c r="AD87">
        <v>-99</v>
      </c>
      <c r="AE87">
        <v>-99</v>
      </c>
      <c r="AF87">
        <v>-99</v>
      </c>
      <c r="AG87">
        <v>-99</v>
      </c>
      <c r="AH87">
        <v>-99</v>
      </c>
      <c r="AI87">
        <v>-99</v>
      </c>
      <c r="AJ87">
        <v>-99</v>
      </c>
      <c r="AK87">
        <v>-99</v>
      </c>
      <c r="AL87">
        <v>-99</v>
      </c>
      <c r="AM87">
        <v>-99</v>
      </c>
      <c r="AN87">
        <v>-99</v>
      </c>
      <c r="AO87">
        <v>-99</v>
      </c>
      <c r="AP87">
        <v>-99</v>
      </c>
      <c r="AQ87">
        <v>-99</v>
      </c>
      <c r="AR87" t="str">
        <f>IF(A87="","",(IF(ISBLANK('Trust - Frontsheet'!$F$9),"",'Trust - Frontsheet'!$F$9)))</f>
        <v/>
      </c>
    </row>
    <row r="88" spans="6:44" x14ac:dyDescent="0.2">
      <c r="F88">
        <v>-99</v>
      </c>
      <c r="G88">
        <v>-99</v>
      </c>
      <c r="H88">
        <v>-99</v>
      </c>
      <c r="I88">
        <v>-99</v>
      </c>
      <c r="J88">
        <v>-99</v>
      </c>
      <c r="K88">
        <v>-99</v>
      </c>
      <c r="L88">
        <v>-99</v>
      </c>
      <c r="M88">
        <v>-99</v>
      </c>
      <c r="N88">
        <v>-99</v>
      </c>
      <c r="O88">
        <v>-99</v>
      </c>
      <c r="P88">
        <v>-99</v>
      </c>
      <c r="Q88">
        <v>-99</v>
      </c>
      <c r="R88">
        <v>-99</v>
      </c>
      <c r="S88">
        <v>-99</v>
      </c>
      <c r="T88">
        <v>-99</v>
      </c>
      <c r="U88">
        <v>-99</v>
      </c>
      <c r="V88">
        <v>-99</v>
      </c>
      <c r="W88">
        <v>-99</v>
      </c>
      <c r="X88">
        <v>-99</v>
      </c>
      <c r="Y88">
        <v>-99</v>
      </c>
      <c r="Z88">
        <v>-99</v>
      </c>
      <c r="AA88">
        <v>-99</v>
      </c>
      <c r="AB88">
        <v>-99</v>
      </c>
      <c r="AC88">
        <v>-99</v>
      </c>
      <c r="AD88">
        <v>-99</v>
      </c>
      <c r="AE88">
        <v>-99</v>
      </c>
      <c r="AF88">
        <v>-99</v>
      </c>
      <c r="AG88">
        <v>-99</v>
      </c>
      <c r="AH88">
        <v>-99</v>
      </c>
      <c r="AI88">
        <v>-99</v>
      </c>
      <c r="AJ88">
        <v>-99</v>
      </c>
      <c r="AK88">
        <v>-99</v>
      </c>
      <c r="AL88">
        <v>-99</v>
      </c>
      <c r="AM88">
        <v>-99</v>
      </c>
      <c r="AN88">
        <v>-99</v>
      </c>
      <c r="AO88">
        <v>-99</v>
      </c>
      <c r="AP88">
        <v>-99</v>
      </c>
      <c r="AQ88">
        <v>-99</v>
      </c>
      <c r="AR88" t="str">
        <f>IF(A88="","",(IF(ISBLANK('Trust - Frontsheet'!$F$9),"",'Trust - Frontsheet'!$F$9)))</f>
        <v/>
      </c>
    </row>
    <row r="89" spans="6:44" x14ac:dyDescent="0.2">
      <c r="F89">
        <v>-99</v>
      </c>
      <c r="G89">
        <v>-99</v>
      </c>
      <c r="H89">
        <v>-99</v>
      </c>
      <c r="I89">
        <v>-99</v>
      </c>
      <c r="J89">
        <v>-99</v>
      </c>
      <c r="K89">
        <v>-99</v>
      </c>
      <c r="L89">
        <v>-99</v>
      </c>
      <c r="M89">
        <v>-99</v>
      </c>
      <c r="N89">
        <v>-99</v>
      </c>
      <c r="O89">
        <v>-99</v>
      </c>
      <c r="P89">
        <v>-99</v>
      </c>
      <c r="Q89">
        <v>-99</v>
      </c>
      <c r="R89">
        <v>-99</v>
      </c>
      <c r="S89">
        <v>-99</v>
      </c>
      <c r="T89">
        <v>-99</v>
      </c>
      <c r="U89">
        <v>-99</v>
      </c>
      <c r="V89">
        <v>-99</v>
      </c>
      <c r="W89">
        <v>-99</v>
      </c>
      <c r="X89">
        <v>-99</v>
      </c>
      <c r="Y89">
        <v>-99</v>
      </c>
      <c r="Z89">
        <v>-99</v>
      </c>
      <c r="AA89">
        <v>-99</v>
      </c>
      <c r="AB89">
        <v>-99</v>
      </c>
      <c r="AC89">
        <v>-99</v>
      </c>
      <c r="AD89">
        <v>-99</v>
      </c>
      <c r="AE89">
        <v>-99</v>
      </c>
      <c r="AF89">
        <v>-99</v>
      </c>
      <c r="AG89">
        <v>-99</v>
      </c>
      <c r="AH89">
        <v>-99</v>
      </c>
      <c r="AI89">
        <v>-99</v>
      </c>
      <c r="AJ89">
        <v>-99</v>
      </c>
      <c r="AK89">
        <v>-99</v>
      </c>
      <c r="AL89">
        <v>-99</v>
      </c>
      <c r="AM89">
        <v>-99</v>
      </c>
      <c r="AN89">
        <v>-99</v>
      </c>
      <c r="AO89">
        <v>-99</v>
      </c>
      <c r="AP89">
        <v>-99</v>
      </c>
      <c r="AQ89">
        <v>-99</v>
      </c>
      <c r="AR89" t="str">
        <f>IF(A89="","",(IF(ISBLANK('Trust - Frontsheet'!$F$9),"",'Trust - Frontsheet'!$F$9)))</f>
        <v/>
      </c>
    </row>
    <row r="90" spans="6:44" x14ac:dyDescent="0.2">
      <c r="F90">
        <v>-99</v>
      </c>
      <c r="G90">
        <v>-99</v>
      </c>
      <c r="H90">
        <v>-99</v>
      </c>
      <c r="I90">
        <v>-99</v>
      </c>
      <c r="J90">
        <v>-99</v>
      </c>
      <c r="K90">
        <v>-99</v>
      </c>
      <c r="L90">
        <v>-99</v>
      </c>
      <c r="M90">
        <v>-99</v>
      </c>
      <c r="N90">
        <v>-99</v>
      </c>
      <c r="O90">
        <v>-99</v>
      </c>
      <c r="P90">
        <v>-99</v>
      </c>
      <c r="Q90">
        <v>-99</v>
      </c>
      <c r="R90">
        <v>-99</v>
      </c>
      <c r="S90">
        <v>-99</v>
      </c>
      <c r="T90">
        <v>-99</v>
      </c>
      <c r="U90">
        <v>-99</v>
      </c>
      <c r="V90">
        <v>-99</v>
      </c>
      <c r="W90">
        <v>-99</v>
      </c>
      <c r="X90">
        <v>-99</v>
      </c>
      <c r="Y90">
        <v>-99</v>
      </c>
      <c r="Z90">
        <v>-99</v>
      </c>
      <c r="AA90">
        <v>-99</v>
      </c>
      <c r="AB90">
        <v>-99</v>
      </c>
      <c r="AC90">
        <v>-99</v>
      </c>
      <c r="AD90">
        <v>-99</v>
      </c>
      <c r="AE90">
        <v>-99</v>
      </c>
      <c r="AF90">
        <v>-99</v>
      </c>
      <c r="AG90">
        <v>-99</v>
      </c>
      <c r="AH90">
        <v>-99</v>
      </c>
      <c r="AI90">
        <v>-99</v>
      </c>
      <c r="AJ90">
        <v>-99</v>
      </c>
      <c r="AK90">
        <v>-99</v>
      </c>
      <c r="AL90">
        <v>-99</v>
      </c>
      <c r="AM90">
        <v>-99</v>
      </c>
      <c r="AN90">
        <v>-99</v>
      </c>
      <c r="AO90">
        <v>-99</v>
      </c>
      <c r="AP90">
        <v>-99</v>
      </c>
      <c r="AQ90">
        <v>-99</v>
      </c>
      <c r="AR90" t="str">
        <f>IF(A90="","",(IF(ISBLANK('Trust - Frontsheet'!$F$9),"",'Trust - Frontsheet'!$F$9)))</f>
        <v/>
      </c>
    </row>
    <row r="91" spans="6:44" x14ac:dyDescent="0.2">
      <c r="F91">
        <v>-99</v>
      </c>
      <c r="G91">
        <v>-99</v>
      </c>
      <c r="H91">
        <v>-99</v>
      </c>
      <c r="I91">
        <v>-99</v>
      </c>
      <c r="J91">
        <v>-99</v>
      </c>
      <c r="K91">
        <v>-99</v>
      </c>
      <c r="L91">
        <v>-99</v>
      </c>
      <c r="M91">
        <v>-99</v>
      </c>
      <c r="N91">
        <v>-99</v>
      </c>
      <c r="O91">
        <v>-99</v>
      </c>
      <c r="P91">
        <v>-99</v>
      </c>
      <c r="Q91">
        <v>-99</v>
      </c>
      <c r="R91">
        <v>-99</v>
      </c>
      <c r="S91">
        <v>-99</v>
      </c>
      <c r="T91">
        <v>-99</v>
      </c>
      <c r="U91">
        <v>-99</v>
      </c>
      <c r="V91">
        <v>-99</v>
      </c>
      <c r="W91">
        <v>-99</v>
      </c>
      <c r="X91">
        <v>-99</v>
      </c>
      <c r="Y91">
        <v>-99</v>
      </c>
      <c r="Z91">
        <v>-99</v>
      </c>
      <c r="AA91">
        <v>-99</v>
      </c>
      <c r="AB91">
        <v>-99</v>
      </c>
      <c r="AC91">
        <v>-99</v>
      </c>
      <c r="AD91">
        <v>-99</v>
      </c>
      <c r="AE91">
        <v>-99</v>
      </c>
      <c r="AF91">
        <v>-99</v>
      </c>
      <c r="AG91">
        <v>-99</v>
      </c>
      <c r="AH91">
        <v>-99</v>
      </c>
      <c r="AI91">
        <v>-99</v>
      </c>
      <c r="AJ91">
        <v>-99</v>
      </c>
      <c r="AK91">
        <v>-99</v>
      </c>
      <c r="AL91">
        <v>-99</v>
      </c>
      <c r="AM91">
        <v>-99</v>
      </c>
      <c r="AN91">
        <v>-99</v>
      </c>
      <c r="AO91">
        <v>-99</v>
      </c>
      <c r="AP91">
        <v>-99</v>
      </c>
      <c r="AQ91">
        <v>-99</v>
      </c>
      <c r="AR91" t="str">
        <f>IF(A91="","",(IF(ISBLANK('Trust - Frontsheet'!$F$9),"",'Trust - Frontsheet'!$F$9)))</f>
        <v/>
      </c>
    </row>
    <row r="92" spans="6:44" x14ac:dyDescent="0.2">
      <c r="F92">
        <v>-99</v>
      </c>
      <c r="G92">
        <v>-99</v>
      </c>
      <c r="H92">
        <v>-99</v>
      </c>
      <c r="I92">
        <v>-99</v>
      </c>
      <c r="J92">
        <v>-99</v>
      </c>
      <c r="K92">
        <v>-99</v>
      </c>
      <c r="L92">
        <v>-99</v>
      </c>
      <c r="M92">
        <v>-99</v>
      </c>
      <c r="N92">
        <v>-99</v>
      </c>
      <c r="O92">
        <v>-99</v>
      </c>
      <c r="P92">
        <v>-99</v>
      </c>
      <c r="Q92">
        <v>-99</v>
      </c>
      <c r="R92">
        <v>-99</v>
      </c>
      <c r="S92">
        <v>-99</v>
      </c>
      <c r="T92">
        <v>-99</v>
      </c>
      <c r="U92">
        <v>-99</v>
      </c>
      <c r="V92">
        <v>-99</v>
      </c>
      <c r="W92">
        <v>-99</v>
      </c>
      <c r="X92">
        <v>-99</v>
      </c>
      <c r="Y92">
        <v>-99</v>
      </c>
      <c r="Z92">
        <v>-99</v>
      </c>
      <c r="AA92">
        <v>-99</v>
      </c>
      <c r="AB92">
        <v>-99</v>
      </c>
      <c r="AC92">
        <v>-99</v>
      </c>
      <c r="AD92">
        <v>-99</v>
      </c>
      <c r="AE92">
        <v>-99</v>
      </c>
      <c r="AF92">
        <v>-99</v>
      </c>
      <c r="AG92">
        <v>-99</v>
      </c>
      <c r="AH92">
        <v>-99</v>
      </c>
      <c r="AI92">
        <v>-99</v>
      </c>
      <c r="AJ92">
        <v>-99</v>
      </c>
      <c r="AK92">
        <v>-99</v>
      </c>
      <c r="AL92">
        <v>-99</v>
      </c>
      <c r="AM92">
        <v>-99</v>
      </c>
      <c r="AN92">
        <v>-99</v>
      </c>
      <c r="AO92">
        <v>-99</v>
      </c>
      <c r="AP92">
        <v>-99</v>
      </c>
      <c r="AQ92">
        <v>-99</v>
      </c>
      <c r="AR92" t="str">
        <f>IF(A92="","",(IF(ISBLANK('Trust - Frontsheet'!$F$9),"",'Trust - Frontsheet'!$F$9)))</f>
        <v/>
      </c>
    </row>
    <row r="93" spans="6:44" x14ac:dyDescent="0.2">
      <c r="F93">
        <v>-99</v>
      </c>
      <c r="G93">
        <v>-99</v>
      </c>
      <c r="H93">
        <v>-99</v>
      </c>
      <c r="I93">
        <v>-99</v>
      </c>
      <c r="J93">
        <v>-99</v>
      </c>
      <c r="K93">
        <v>-99</v>
      </c>
      <c r="L93">
        <v>-99</v>
      </c>
      <c r="M93">
        <v>-99</v>
      </c>
      <c r="N93">
        <v>-99</v>
      </c>
      <c r="O93">
        <v>-99</v>
      </c>
      <c r="P93">
        <v>-99</v>
      </c>
      <c r="Q93">
        <v>-99</v>
      </c>
      <c r="R93">
        <v>-99</v>
      </c>
      <c r="S93">
        <v>-99</v>
      </c>
      <c r="T93">
        <v>-99</v>
      </c>
      <c r="U93">
        <v>-99</v>
      </c>
      <c r="V93">
        <v>-99</v>
      </c>
      <c r="W93">
        <v>-99</v>
      </c>
      <c r="X93">
        <v>-99</v>
      </c>
      <c r="Y93">
        <v>-99</v>
      </c>
      <c r="Z93">
        <v>-99</v>
      </c>
      <c r="AA93">
        <v>-99</v>
      </c>
      <c r="AB93">
        <v>-99</v>
      </c>
      <c r="AC93">
        <v>-99</v>
      </c>
      <c r="AD93">
        <v>-99</v>
      </c>
      <c r="AE93">
        <v>-99</v>
      </c>
      <c r="AF93">
        <v>-99</v>
      </c>
      <c r="AG93">
        <v>-99</v>
      </c>
      <c r="AH93">
        <v>-99</v>
      </c>
      <c r="AI93">
        <v>-99</v>
      </c>
      <c r="AJ93">
        <v>-99</v>
      </c>
      <c r="AK93">
        <v>-99</v>
      </c>
      <c r="AL93">
        <v>-99</v>
      </c>
      <c r="AM93">
        <v>-99</v>
      </c>
      <c r="AN93">
        <v>-99</v>
      </c>
      <c r="AO93">
        <v>-99</v>
      </c>
      <c r="AP93">
        <v>-99</v>
      </c>
      <c r="AQ93">
        <v>-99</v>
      </c>
      <c r="AR93" t="str">
        <f>IF(A93="","",(IF(ISBLANK('Trust - Frontsheet'!$F$9),"",'Trust - Frontsheet'!$F$9)))</f>
        <v/>
      </c>
    </row>
    <row r="94" spans="6:44" x14ac:dyDescent="0.2">
      <c r="F94">
        <v>-99</v>
      </c>
      <c r="G94">
        <v>-99</v>
      </c>
      <c r="H94">
        <v>-99</v>
      </c>
      <c r="I94">
        <v>-99</v>
      </c>
      <c r="J94">
        <v>-99</v>
      </c>
      <c r="K94">
        <v>-99</v>
      </c>
      <c r="L94">
        <v>-99</v>
      </c>
      <c r="M94">
        <v>-99</v>
      </c>
      <c r="N94">
        <v>-99</v>
      </c>
      <c r="O94">
        <v>-99</v>
      </c>
      <c r="P94">
        <v>-99</v>
      </c>
      <c r="Q94">
        <v>-99</v>
      </c>
      <c r="R94">
        <v>-99</v>
      </c>
      <c r="S94">
        <v>-99</v>
      </c>
      <c r="T94">
        <v>-99</v>
      </c>
      <c r="U94">
        <v>-99</v>
      </c>
      <c r="V94">
        <v>-99</v>
      </c>
      <c r="W94">
        <v>-99</v>
      </c>
      <c r="X94">
        <v>-99</v>
      </c>
      <c r="Y94">
        <v>-99</v>
      </c>
      <c r="Z94">
        <v>-99</v>
      </c>
      <c r="AA94">
        <v>-99</v>
      </c>
      <c r="AB94">
        <v>-99</v>
      </c>
      <c r="AC94">
        <v>-99</v>
      </c>
      <c r="AD94">
        <v>-99</v>
      </c>
      <c r="AE94">
        <v>-99</v>
      </c>
      <c r="AF94">
        <v>-99</v>
      </c>
      <c r="AG94">
        <v>-99</v>
      </c>
      <c r="AH94">
        <v>-99</v>
      </c>
      <c r="AI94">
        <v>-99</v>
      </c>
      <c r="AJ94">
        <v>-99</v>
      </c>
      <c r="AK94">
        <v>-99</v>
      </c>
      <c r="AL94">
        <v>-99</v>
      </c>
      <c r="AM94">
        <v>-99</v>
      </c>
      <c r="AN94">
        <v>-99</v>
      </c>
      <c r="AO94">
        <v>-99</v>
      </c>
      <c r="AP94">
        <v>-99</v>
      </c>
      <c r="AQ94">
        <v>-99</v>
      </c>
      <c r="AR94" t="str">
        <f>IF(A94="","",(IF(ISBLANK('Trust - Frontsheet'!$F$9),"",'Trust - Frontsheet'!$F$9)))</f>
        <v/>
      </c>
    </row>
    <row r="95" spans="6:44" x14ac:dyDescent="0.2">
      <c r="F95">
        <v>-99</v>
      </c>
      <c r="G95">
        <v>-99</v>
      </c>
      <c r="H95">
        <v>-99</v>
      </c>
      <c r="I95">
        <v>-99</v>
      </c>
      <c r="J95">
        <v>-99</v>
      </c>
      <c r="K95">
        <v>-99</v>
      </c>
      <c r="L95">
        <v>-99</v>
      </c>
      <c r="M95">
        <v>-99</v>
      </c>
      <c r="N95">
        <v>-99</v>
      </c>
      <c r="O95">
        <v>-99</v>
      </c>
      <c r="P95">
        <v>-99</v>
      </c>
      <c r="Q95">
        <v>-99</v>
      </c>
      <c r="R95">
        <v>-99</v>
      </c>
      <c r="S95">
        <v>-99</v>
      </c>
      <c r="T95">
        <v>-99</v>
      </c>
      <c r="U95">
        <v>-99</v>
      </c>
      <c r="V95">
        <v>-99</v>
      </c>
      <c r="W95">
        <v>-99</v>
      </c>
      <c r="X95">
        <v>-99</v>
      </c>
      <c r="Y95">
        <v>-99</v>
      </c>
      <c r="Z95">
        <v>-99</v>
      </c>
      <c r="AA95">
        <v>-99</v>
      </c>
      <c r="AB95">
        <v>-99</v>
      </c>
      <c r="AC95">
        <v>-99</v>
      </c>
      <c r="AD95">
        <v>-99</v>
      </c>
      <c r="AE95">
        <v>-99</v>
      </c>
      <c r="AF95">
        <v>-99</v>
      </c>
      <c r="AG95">
        <v>-99</v>
      </c>
      <c r="AH95">
        <v>-99</v>
      </c>
      <c r="AI95">
        <v>-99</v>
      </c>
      <c r="AJ95">
        <v>-99</v>
      </c>
      <c r="AK95">
        <v>-99</v>
      </c>
      <c r="AL95">
        <v>-99</v>
      </c>
      <c r="AM95">
        <v>-99</v>
      </c>
      <c r="AN95">
        <v>-99</v>
      </c>
      <c r="AO95">
        <v>-99</v>
      </c>
      <c r="AP95">
        <v>-99</v>
      </c>
      <c r="AQ95">
        <v>-99</v>
      </c>
      <c r="AR95" t="str">
        <f>IF(A95="","",(IF(ISBLANK('Trust - Frontsheet'!$F$9),"",'Trust - Frontsheet'!$F$9)))</f>
        <v/>
      </c>
    </row>
    <row r="96" spans="6:44" x14ac:dyDescent="0.2">
      <c r="F96">
        <v>-99</v>
      </c>
      <c r="G96">
        <v>-99</v>
      </c>
      <c r="H96">
        <v>-99</v>
      </c>
      <c r="I96">
        <v>-99</v>
      </c>
      <c r="J96">
        <v>-99</v>
      </c>
      <c r="K96">
        <v>-99</v>
      </c>
      <c r="L96">
        <v>-99</v>
      </c>
      <c r="M96">
        <v>-99</v>
      </c>
      <c r="N96">
        <v>-99</v>
      </c>
      <c r="O96">
        <v>-99</v>
      </c>
      <c r="P96">
        <v>-99</v>
      </c>
      <c r="Q96">
        <v>-99</v>
      </c>
      <c r="R96">
        <v>-99</v>
      </c>
      <c r="S96">
        <v>-99</v>
      </c>
      <c r="T96">
        <v>-99</v>
      </c>
      <c r="U96">
        <v>-99</v>
      </c>
      <c r="V96">
        <v>-99</v>
      </c>
      <c r="W96">
        <v>-99</v>
      </c>
      <c r="X96">
        <v>-99</v>
      </c>
      <c r="Y96">
        <v>-99</v>
      </c>
      <c r="Z96">
        <v>-99</v>
      </c>
      <c r="AA96">
        <v>-99</v>
      </c>
      <c r="AB96">
        <v>-99</v>
      </c>
      <c r="AC96">
        <v>-99</v>
      </c>
      <c r="AD96">
        <v>-99</v>
      </c>
      <c r="AE96">
        <v>-99</v>
      </c>
      <c r="AF96">
        <v>-99</v>
      </c>
      <c r="AG96">
        <v>-99</v>
      </c>
      <c r="AH96">
        <v>-99</v>
      </c>
      <c r="AI96">
        <v>-99</v>
      </c>
      <c r="AJ96">
        <v>-99</v>
      </c>
      <c r="AK96">
        <v>-99</v>
      </c>
      <c r="AL96">
        <v>-99</v>
      </c>
      <c r="AM96">
        <v>-99</v>
      </c>
      <c r="AN96">
        <v>-99</v>
      </c>
      <c r="AO96">
        <v>-99</v>
      </c>
      <c r="AP96">
        <v>-99</v>
      </c>
      <c r="AQ96">
        <v>-99</v>
      </c>
      <c r="AR96" t="str">
        <f>IF(A96="","",(IF(ISBLANK('Trust - Frontsheet'!$F$9),"",'Trust - Frontsheet'!$F$9)))</f>
        <v/>
      </c>
    </row>
    <row r="97" spans="6:44" x14ac:dyDescent="0.2">
      <c r="F97">
        <v>-99</v>
      </c>
      <c r="G97">
        <v>-99</v>
      </c>
      <c r="H97">
        <v>-99</v>
      </c>
      <c r="I97">
        <v>-99</v>
      </c>
      <c r="J97">
        <v>-99</v>
      </c>
      <c r="K97">
        <v>-99</v>
      </c>
      <c r="L97">
        <v>-99</v>
      </c>
      <c r="M97">
        <v>-99</v>
      </c>
      <c r="N97">
        <v>-99</v>
      </c>
      <c r="O97">
        <v>-99</v>
      </c>
      <c r="P97">
        <v>-99</v>
      </c>
      <c r="Q97">
        <v>-99</v>
      </c>
      <c r="R97">
        <v>-99</v>
      </c>
      <c r="S97">
        <v>-99</v>
      </c>
      <c r="T97">
        <v>-99</v>
      </c>
      <c r="U97">
        <v>-99</v>
      </c>
      <c r="V97">
        <v>-99</v>
      </c>
      <c r="W97">
        <v>-99</v>
      </c>
      <c r="X97">
        <v>-99</v>
      </c>
      <c r="Y97">
        <v>-99</v>
      </c>
      <c r="Z97">
        <v>-99</v>
      </c>
      <c r="AA97">
        <v>-99</v>
      </c>
      <c r="AB97">
        <v>-99</v>
      </c>
      <c r="AC97">
        <v>-99</v>
      </c>
      <c r="AD97">
        <v>-99</v>
      </c>
      <c r="AE97">
        <v>-99</v>
      </c>
      <c r="AF97">
        <v>-99</v>
      </c>
      <c r="AG97">
        <v>-99</v>
      </c>
      <c r="AH97">
        <v>-99</v>
      </c>
      <c r="AI97">
        <v>-99</v>
      </c>
      <c r="AJ97">
        <v>-99</v>
      </c>
      <c r="AK97">
        <v>-99</v>
      </c>
      <c r="AL97">
        <v>-99</v>
      </c>
      <c r="AM97">
        <v>-99</v>
      </c>
      <c r="AN97">
        <v>-99</v>
      </c>
      <c r="AO97">
        <v>-99</v>
      </c>
      <c r="AP97">
        <v>-99</v>
      </c>
      <c r="AQ97">
        <v>-99</v>
      </c>
      <c r="AR97" t="str">
        <f>IF(A97="","",(IF(ISBLANK('Trust - Frontsheet'!$F$9),"",'Trust - Frontsheet'!$F$9)))</f>
        <v/>
      </c>
    </row>
    <row r="98" spans="6:44" x14ac:dyDescent="0.2">
      <c r="F98">
        <v>-99</v>
      </c>
      <c r="G98">
        <v>-99</v>
      </c>
      <c r="H98">
        <v>-99</v>
      </c>
      <c r="I98">
        <v>-99</v>
      </c>
      <c r="J98">
        <v>-99</v>
      </c>
      <c r="K98">
        <v>-99</v>
      </c>
      <c r="L98">
        <v>-99</v>
      </c>
      <c r="M98">
        <v>-99</v>
      </c>
      <c r="N98">
        <v>-99</v>
      </c>
      <c r="O98">
        <v>-99</v>
      </c>
      <c r="P98">
        <v>-99</v>
      </c>
      <c r="Q98">
        <v>-99</v>
      </c>
      <c r="R98">
        <v>-99</v>
      </c>
      <c r="S98">
        <v>-99</v>
      </c>
      <c r="T98">
        <v>-99</v>
      </c>
      <c r="U98">
        <v>-99</v>
      </c>
      <c r="V98">
        <v>-99</v>
      </c>
      <c r="W98">
        <v>-99</v>
      </c>
      <c r="X98">
        <v>-99</v>
      </c>
      <c r="Y98">
        <v>-99</v>
      </c>
      <c r="Z98">
        <v>-99</v>
      </c>
      <c r="AA98">
        <v>-99</v>
      </c>
      <c r="AB98">
        <v>-99</v>
      </c>
      <c r="AC98">
        <v>-99</v>
      </c>
      <c r="AD98">
        <v>-99</v>
      </c>
      <c r="AE98">
        <v>-99</v>
      </c>
      <c r="AF98">
        <v>-99</v>
      </c>
      <c r="AG98">
        <v>-99</v>
      </c>
      <c r="AH98">
        <v>-99</v>
      </c>
      <c r="AI98">
        <v>-99</v>
      </c>
      <c r="AJ98">
        <v>-99</v>
      </c>
      <c r="AK98">
        <v>-99</v>
      </c>
      <c r="AL98">
        <v>-99</v>
      </c>
      <c r="AM98">
        <v>-99</v>
      </c>
      <c r="AN98">
        <v>-99</v>
      </c>
      <c r="AO98">
        <v>-99</v>
      </c>
      <c r="AP98">
        <v>-99</v>
      </c>
      <c r="AQ98">
        <v>-99</v>
      </c>
      <c r="AR98" t="str">
        <f>IF(A98="","",(IF(ISBLANK('Trust - Frontsheet'!$F$9),"",'Trust - Frontsheet'!$F$9)))</f>
        <v/>
      </c>
    </row>
    <row r="99" spans="6:44" x14ac:dyDescent="0.2">
      <c r="F99">
        <v>-99</v>
      </c>
      <c r="G99">
        <v>-99</v>
      </c>
      <c r="H99">
        <v>-99</v>
      </c>
      <c r="I99">
        <v>-99</v>
      </c>
      <c r="J99">
        <v>-99</v>
      </c>
      <c r="K99">
        <v>-99</v>
      </c>
      <c r="L99">
        <v>-99</v>
      </c>
      <c r="M99">
        <v>-99</v>
      </c>
      <c r="N99">
        <v>-99</v>
      </c>
      <c r="O99">
        <v>-99</v>
      </c>
      <c r="P99">
        <v>-99</v>
      </c>
      <c r="Q99">
        <v>-99</v>
      </c>
      <c r="R99">
        <v>-99</v>
      </c>
      <c r="S99">
        <v>-99</v>
      </c>
      <c r="T99">
        <v>-99</v>
      </c>
      <c r="U99">
        <v>-99</v>
      </c>
      <c r="V99">
        <v>-99</v>
      </c>
      <c r="W99">
        <v>-99</v>
      </c>
      <c r="X99">
        <v>-99</v>
      </c>
      <c r="Y99">
        <v>-99</v>
      </c>
      <c r="Z99">
        <v>-99</v>
      </c>
      <c r="AA99">
        <v>-99</v>
      </c>
      <c r="AB99">
        <v>-99</v>
      </c>
      <c r="AC99">
        <v>-99</v>
      </c>
      <c r="AD99">
        <v>-99</v>
      </c>
      <c r="AE99">
        <v>-99</v>
      </c>
      <c r="AF99">
        <v>-99</v>
      </c>
      <c r="AG99">
        <v>-99</v>
      </c>
      <c r="AH99">
        <v>-99</v>
      </c>
      <c r="AI99">
        <v>-99</v>
      </c>
      <c r="AJ99">
        <v>-99</v>
      </c>
      <c r="AK99">
        <v>-99</v>
      </c>
      <c r="AL99">
        <v>-99</v>
      </c>
      <c r="AM99">
        <v>-99</v>
      </c>
      <c r="AN99">
        <v>-99</v>
      </c>
      <c r="AO99">
        <v>-99</v>
      </c>
      <c r="AP99">
        <v>-99</v>
      </c>
      <c r="AQ99">
        <v>-99</v>
      </c>
      <c r="AR99" t="str">
        <f>IF(A99="","",(IF(ISBLANK('Trust - Frontsheet'!$F$9),"",'Trust - Frontsheet'!$F$9)))</f>
        <v/>
      </c>
    </row>
    <row r="100" spans="6:44" x14ac:dyDescent="0.2">
      <c r="F100">
        <v>-99</v>
      </c>
      <c r="G100">
        <v>-99</v>
      </c>
      <c r="H100">
        <v>-99</v>
      </c>
      <c r="I100">
        <v>-99</v>
      </c>
      <c r="J100">
        <v>-99</v>
      </c>
      <c r="K100">
        <v>-99</v>
      </c>
      <c r="L100">
        <v>-99</v>
      </c>
      <c r="M100">
        <v>-99</v>
      </c>
      <c r="N100">
        <v>-99</v>
      </c>
      <c r="O100">
        <v>-99</v>
      </c>
      <c r="P100">
        <v>-99</v>
      </c>
      <c r="Q100">
        <v>-99</v>
      </c>
      <c r="R100">
        <v>-99</v>
      </c>
      <c r="S100">
        <v>-99</v>
      </c>
      <c r="T100">
        <v>-99</v>
      </c>
      <c r="U100">
        <v>-99</v>
      </c>
      <c r="V100">
        <v>-99</v>
      </c>
      <c r="W100">
        <v>-99</v>
      </c>
      <c r="X100">
        <v>-99</v>
      </c>
      <c r="Y100">
        <v>-99</v>
      </c>
      <c r="Z100">
        <v>-99</v>
      </c>
      <c r="AA100">
        <v>-99</v>
      </c>
      <c r="AB100">
        <v>-99</v>
      </c>
      <c r="AC100">
        <v>-99</v>
      </c>
      <c r="AD100">
        <v>-99</v>
      </c>
      <c r="AE100">
        <v>-99</v>
      </c>
      <c r="AF100">
        <v>-99</v>
      </c>
      <c r="AG100">
        <v>-99</v>
      </c>
      <c r="AH100">
        <v>-99</v>
      </c>
      <c r="AI100">
        <v>-99</v>
      </c>
      <c r="AJ100">
        <v>-99</v>
      </c>
      <c r="AK100">
        <v>-99</v>
      </c>
      <c r="AL100">
        <v>-99</v>
      </c>
      <c r="AM100">
        <v>-99</v>
      </c>
      <c r="AN100">
        <v>-99</v>
      </c>
      <c r="AO100">
        <v>-99</v>
      </c>
      <c r="AP100">
        <v>-99</v>
      </c>
      <c r="AQ100">
        <v>-99</v>
      </c>
      <c r="AR100" t="str">
        <f>IF(A100="","",(IF(ISBLANK('Trust - Frontsheet'!$F$9),"",'Trust - Frontsheet'!$F$9)))</f>
        <v/>
      </c>
    </row>
    <row r="101" spans="6:44" x14ac:dyDescent="0.2">
      <c r="F101">
        <v>-99</v>
      </c>
      <c r="G101">
        <v>-99</v>
      </c>
      <c r="H101">
        <v>-99</v>
      </c>
      <c r="I101">
        <v>-99</v>
      </c>
      <c r="J101">
        <v>-99</v>
      </c>
      <c r="K101">
        <v>-99</v>
      </c>
      <c r="L101">
        <v>-99</v>
      </c>
      <c r="M101">
        <v>-99</v>
      </c>
      <c r="N101">
        <v>-99</v>
      </c>
      <c r="O101">
        <v>-99</v>
      </c>
      <c r="P101">
        <v>-99</v>
      </c>
      <c r="Q101">
        <v>-99</v>
      </c>
      <c r="R101">
        <v>-99</v>
      </c>
      <c r="S101">
        <v>-99</v>
      </c>
      <c r="T101">
        <v>-99</v>
      </c>
      <c r="U101">
        <v>-99</v>
      </c>
      <c r="V101">
        <v>-99</v>
      </c>
      <c r="W101">
        <v>-99</v>
      </c>
      <c r="X101">
        <v>-99</v>
      </c>
      <c r="Y101">
        <v>-99</v>
      </c>
      <c r="Z101">
        <v>-99</v>
      </c>
      <c r="AA101">
        <v>-99</v>
      </c>
      <c r="AB101">
        <v>-99</v>
      </c>
      <c r="AC101">
        <v>-99</v>
      </c>
      <c r="AD101">
        <v>-99</v>
      </c>
      <c r="AE101">
        <v>-99</v>
      </c>
      <c r="AF101">
        <v>-99</v>
      </c>
      <c r="AG101">
        <v>-99</v>
      </c>
      <c r="AH101">
        <v>-99</v>
      </c>
      <c r="AI101">
        <v>-99</v>
      </c>
      <c r="AJ101">
        <v>-99</v>
      </c>
      <c r="AK101">
        <v>-99</v>
      </c>
      <c r="AL101">
        <v>-99</v>
      </c>
      <c r="AM101">
        <v>-99</v>
      </c>
      <c r="AN101">
        <v>-99</v>
      </c>
      <c r="AO101">
        <v>-99</v>
      </c>
      <c r="AP101">
        <v>-99</v>
      </c>
      <c r="AQ101">
        <v>-99</v>
      </c>
      <c r="AR101" t="str">
        <f>IF(A101="","",(IF(ISBLANK('Trust - Frontsheet'!$F$9),"",'Trust - Frontsheet'!$F$9)))</f>
        <v/>
      </c>
    </row>
    <row r="102" spans="6:44" x14ac:dyDescent="0.2">
      <c r="F102">
        <v>-99</v>
      </c>
      <c r="G102">
        <v>-99</v>
      </c>
      <c r="H102">
        <v>-99</v>
      </c>
      <c r="I102">
        <v>-99</v>
      </c>
      <c r="J102">
        <v>-99</v>
      </c>
      <c r="K102">
        <v>-99</v>
      </c>
      <c r="L102">
        <v>-99</v>
      </c>
      <c r="M102">
        <v>-99</v>
      </c>
      <c r="N102">
        <v>-99</v>
      </c>
      <c r="O102">
        <v>-99</v>
      </c>
      <c r="P102">
        <v>-99</v>
      </c>
      <c r="Q102">
        <v>-99</v>
      </c>
      <c r="R102">
        <v>-99</v>
      </c>
      <c r="S102">
        <v>-99</v>
      </c>
      <c r="T102">
        <v>-99</v>
      </c>
      <c r="U102">
        <v>-99</v>
      </c>
      <c r="V102">
        <v>-99</v>
      </c>
      <c r="W102">
        <v>-99</v>
      </c>
      <c r="X102">
        <v>-99</v>
      </c>
      <c r="Y102">
        <v>-99</v>
      </c>
      <c r="Z102">
        <v>-99</v>
      </c>
      <c r="AA102">
        <v>-99</v>
      </c>
      <c r="AB102">
        <v>-99</v>
      </c>
      <c r="AC102">
        <v>-99</v>
      </c>
      <c r="AD102">
        <v>-99</v>
      </c>
      <c r="AE102">
        <v>-99</v>
      </c>
      <c r="AF102">
        <v>-99</v>
      </c>
      <c r="AG102">
        <v>-99</v>
      </c>
      <c r="AH102">
        <v>-99</v>
      </c>
      <c r="AI102">
        <v>-99</v>
      </c>
      <c r="AJ102">
        <v>-99</v>
      </c>
      <c r="AK102">
        <v>-99</v>
      </c>
      <c r="AL102">
        <v>-99</v>
      </c>
      <c r="AM102">
        <v>-99</v>
      </c>
      <c r="AN102">
        <v>-99</v>
      </c>
      <c r="AO102">
        <v>-99</v>
      </c>
      <c r="AP102">
        <v>-99</v>
      </c>
      <c r="AQ102">
        <v>-99</v>
      </c>
      <c r="AR102" t="str">
        <f>IF(A102="","",(IF(ISBLANK('Trust - Frontsheet'!$F$9),"",'Trust - Frontsheet'!$F$9)))</f>
        <v/>
      </c>
    </row>
    <row r="103" spans="6:44" x14ac:dyDescent="0.2">
      <c r="F103">
        <v>-99</v>
      </c>
      <c r="G103">
        <v>-99</v>
      </c>
      <c r="H103">
        <v>-99</v>
      </c>
      <c r="I103">
        <v>-99</v>
      </c>
      <c r="J103">
        <v>-99</v>
      </c>
      <c r="K103">
        <v>-99</v>
      </c>
      <c r="L103">
        <v>-99</v>
      </c>
      <c r="M103">
        <v>-99</v>
      </c>
      <c r="N103">
        <v>-99</v>
      </c>
      <c r="O103">
        <v>-99</v>
      </c>
      <c r="P103">
        <v>-99</v>
      </c>
      <c r="Q103">
        <v>-99</v>
      </c>
      <c r="R103">
        <v>-99</v>
      </c>
      <c r="S103">
        <v>-99</v>
      </c>
      <c r="T103">
        <v>-99</v>
      </c>
      <c r="U103">
        <v>-99</v>
      </c>
      <c r="V103">
        <v>-99</v>
      </c>
      <c r="W103">
        <v>-99</v>
      </c>
      <c r="X103">
        <v>-99</v>
      </c>
      <c r="Y103">
        <v>-99</v>
      </c>
      <c r="Z103">
        <v>-99</v>
      </c>
      <c r="AA103">
        <v>-99</v>
      </c>
      <c r="AB103">
        <v>-99</v>
      </c>
      <c r="AC103">
        <v>-99</v>
      </c>
      <c r="AD103">
        <v>-99</v>
      </c>
      <c r="AE103">
        <v>-99</v>
      </c>
      <c r="AF103">
        <v>-99</v>
      </c>
      <c r="AG103">
        <v>-99</v>
      </c>
      <c r="AH103">
        <v>-99</v>
      </c>
      <c r="AI103">
        <v>-99</v>
      </c>
      <c r="AJ103">
        <v>-99</v>
      </c>
      <c r="AK103">
        <v>-99</v>
      </c>
      <c r="AL103">
        <v>-99</v>
      </c>
      <c r="AM103">
        <v>-99</v>
      </c>
      <c r="AN103">
        <v>-99</v>
      </c>
      <c r="AO103">
        <v>-99</v>
      </c>
      <c r="AP103">
        <v>-99</v>
      </c>
      <c r="AQ103">
        <v>-99</v>
      </c>
      <c r="AR103" t="str">
        <f>IF(A103="","",(IF(ISBLANK('Trust - Frontsheet'!$F$9),"",'Trust - Frontsheet'!$F$9)))</f>
        <v/>
      </c>
    </row>
    <row r="104" spans="6:44" x14ac:dyDescent="0.2">
      <c r="F104">
        <v>-99</v>
      </c>
      <c r="G104">
        <v>-99</v>
      </c>
      <c r="H104">
        <v>-99</v>
      </c>
      <c r="I104">
        <v>-99</v>
      </c>
      <c r="J104">
        <v>-99</v>
      </c>
      <c r="K104">
        <v>-99</v>
      </c>
      <c r="L104">
        <v>-99</v>
      </c>
      <c r="M104">
        <v>-99</v>
      </c>
      <c r="N104">
        <v>-99</v>
      </c>
      <c r="O104">
        <v>-99</v>
      </c>
      <c r="P104">
        <v>-99</v>
      </c>
      <c r="Q104">
        <v>-99</v>
      </c>
      <c r="R104">
        <v>-99</v>
      </c>
      <c r="S104">
        <v>-99</v>
      </c>
      <c r="T104">
        <v>-99</v>
      </c>
      <c r="U104">
        <v>-99</v>
      </c>
      <c r="V104">
        <v>-99</v>
      </c>
      <c r="W104">
        <v>-99</v>
      </c>
      <c r="X104">
        <v>-99</v>
      </c>
      <c r="Y104">
        <v>-99</v>
      </c>
      <c r="Z104">
        <v>-99</v>
      </c>
      <c r="AA104">
        <v>-99</v>
      </c>
      <c r="AB104">
        <v>-99</v>
      </c>
      <c r="AC104">
        <v>-99</v>
      </c>
      <c r="AD104">
        <v>-99</v>
      </c>
      <c r="AE104">
        <v>-99</v>
      </c>
      <c r="AF104">
        <v>-99</v>
      </c>
      <c r="AG104">
        <v>-99</v>
      </c>
      <c r="AH104">
        <v>-99</v>
      </c>
      <c r="AI104">
        <v>-99</v>
      </c>
      <c r="AJ104">
        <v>-99</v>
      </c>
      <c r="AK104">
        <v>-99</v>
      </c>
      <c r="AL104">
        <v>-99</v>
      </c>
      <c r="AM104">
        <v>-99</v>
      </c>
      <c r="AN104">
        <v>-99</v>
      </c>
      <c r="AO104">
        <v>-99</v>
      </c>
      <c r="AP104">
        <v>-99</v>
      </c>
      <c r="AQ104">
        <v>-99</v>
      </c>
      <c r="AR104" t="str">
        <f>IF(A104="","",(IF(ISBLANK('Trust - Frontsheet'!$F$9),"",'Trust - Frontsheet'!$F$9)))</f>
        <v/>
      </c>
    </row>
    <row r="105" spans="6:44" x14ac:dyDescent="0.2">
      <c r="F105">
        <v>-99</v>
      </c>
      <c r="G105">
        <v>-99</v>
      </c>
      <c r="H105">
        <v>-99</v>
      </c>
      <c r="I105">
        <v>-99</v>
      </c>
      <c r="J105">
        <v>-99</v>
      </c>
      <c r="K105">
        <v>-99</v>
      </c>
      <c r="L105">
        <v>-99</v>
      </c>
      <c r="M105">
        <v>-99</v>
      </c>
      <c r="N105">
        <v>-99</v>
      </c>
      <c r="O105">
        <v>-99</v>
      </c>
      <c r="P105">
        <v>-99</v>
      </c>
      <c r="Q105">
        <v>-99</v>
      </c>
      <c r="R105">
        <v>-99</v>
      </c>
      <c r="S105">
        <v>-99</v>
      </c>
      <c r="T105">
        <v>-99</v>
      </c>
      <c r="U105">
        <v>-99</v>
      </c>
      <c r="V105">
        <v>-99</v>
      </c>
      <c r="W105">
        <v>-99</v>
      </c>
      <c r="X105">
        <v>-99</v>
      </c>
      <c r="Y105">
        <v>-99</v>
      </c>
      <c r="Z105">
        <v>-99</v>
      </c>
      <c r="AA105">
        <v>-99</v>
      </c>
      <c r="AB105">
        <v>-99</v>
      </c>
      <c r="AC105">
        <v>-99</v>
      </c>
      <c r="AD105">
        <v>-99</v>
      </c>
      <c r="AE105">
        <v>-99</v>
      </c>
      <c r="AF105">
        <v>-99</v>
      </c>
      <c r="AG105">
        <v>-99</v>
      </c>
      <c r="AH105">
        <v>-99</v>
      </c>
      <c r="AI105">
        <v>-99</v>
      </c>
      <c r="AJ105">
        <v>-99</v>
      </c>
      <c r="AK105">
        <v>-99</v>
      </c>
      <c r="AL105">
        <v>-99</v>
      </c>
      <c r="AM105">
        <v>-99</v>
      </c>
      <c r="AN105">
        <v>-99</v>
      </c>
      <c r="AO105">
        <v>-99</v>
      </c>
      <c r="AP105">
        <v>-99</v>
      </c>
      <c r="AQ105">
        <v>-99</v>
      </c>
      <c r="AR105" t="str">
        <f>IF(A105="","",(IF(ISBLANK('Trust - Frontsheet'!$F$9),"",'Trust - Frontsheet'!$F$9)))</f>
        <v/>
      </c>
    </row>
    <row r="106" spans="6:44" x14ac:dyDescent="0.2">
      <c r="F106">
        <v>-99</v>
      </c>
      <c r="G106">
        <v>-99</v>
      </c>
      <c r="H106">
        <v>-99</v>
      </c>
      <c r="I106">
        <v>-99</v>
      </c>
      <c r="J106">
        <v>-99</v>
      </c>
      <c r="K106">
        <v>-99</v>
      </c>
      <c r="L106">
        <v>-99</v>
      </c>
      <c r="M106">
        <v>-99</v>
      </c>
      <c r="N106">
        <v>-99</v>
      </c>
      <c r="O106">
        <v>-99</v>
      </c>
      <c r="P106">
        <v>-99</v>
      </c>
      <c r="Q106">
        <v>-99</v>
      </c>
      <c r="R106">
        <v>-99</v>
      </c>
      <c r="S106">
        <v>-99</v>
      </c>
      <c r="T106">
        <v>-99</v>
      </c>
      <c r="U106">
        <v>-99</v>
      </c>
      <c r="V106">
        <v>-99</v>
      </c>
      <c r="W106">
        <v>-99</v>
      </c>
      <c r="X106">
        <v>-99</v>
      </c>
      <c r="Y106">
        <v>-99</v>
      </c>
      <c r="Z106">
        <v>-99</v>
      </c>
      <c r="AA106">
        <v>-99</v>
      </c>
      <c r="AB106">
        <v>-99</v>
      </c>
      <c r="AC106">
        <v>-99</v>
      </c>
      <c r="AD106">
        <v>-99</v>
      </c>
      <c r="AE106">
        <v>-99</v>
      </c>
      <c r="AF106">
        <v>-99</v>
      </c>
      <c r="AG106">
        <v>-99</v>
      </c>
      <c r="AH106">
        <v>-99</v>
      </c>
      <c r="AI106">
        <v>-99</v>
      </c>
      <c r="AJ106">
        <v>-99</v>
      </c>
      <c r="AK106">
        <v>-99</v>
      </c>
      <c r="AL106">
        <v>-99</v>
      </c>
      <c r="AM106">
        <v>-99</v>
      </c>
      <c r="AN106">
        <v>-99</v>
      </c>
      <c r="AO106">
        <v>-99</v>
      </c>
      <c r="AP106">
        <v>-99</v>
      </c>
      <c r="AQ106">
        <v>-99</v>
      </c>
      <c r="AR106" t="str">
        <f>IF(A106="","",(IF(ISBLANK('Trust - Frontsheet'!$F$9),"",'Trust - Frontsheet'!$F$9)))</f>
        <v/>
      </c>
    </row>
    <row r="107" spans="6:44" x14ac:dyDescent="0.2">
      <c r="F107">
        <v>-99</v>
      </c>
      <c r="G107">
        <v>-99</v>
      </c>
      <c r="H107">
        <v>-99</v>
      </c>
      <c r="I107">
        <v>-99</v>
      </c>
      <c r="J107">
        <v>-99</v>
      </c>
      <c r="K107">
        <v>-99</v>
      </c>
      <c r="L107">
        <v>-99</v>
      </c>
      <c r="M107">
        <v>-99</v>
      </c>
      <c r="N107">
        <v>-99</v>
      </c>
      <c r="O107">
        <v>-99</v>
      </c>
      <c r="P107">
        <v>-99</v>
      </c>
      <c r="Q107">
        <v>-99</v>
      </c>
      <c r="R107">
        <v>-99</v>
      </c>
      <c r="S107">
        <v>-99</v>
      </c>
      <c r="T107">
        <v>-99</v>
      </c>
      <c r="U107">
        <v>-99</v>
      </c>
      <c r="V107">
        <v>-99</v>
      </c>
      <c r="W107">
        <v>-99</v>
      </c>
      <c r="X107">
        <v>-99</v>
      </c>
      <c r="Y107">
        <v>-99</v>
      </c>
      <c r="Z107">
        <v>-99</v>
      </c>
      <c r="AA107">
        <v>-99</v>
      </c>
      <c r="AB107">
        <v>-99</v>
      </c>
      <c r="AC107">
        <v>-99</v>
      </c>
      <c r="AD107">
        <v>-99</v>
      </c>
      <c r="AE107">
        <v>-99</v>
      </c>
      <c r="AF107">
        <v>-99</v>
      </c>
      <c r="AG107">
        <v>-99</v>
      </c>
      <c r="AH107">
        <v>-99</v>
      </c>
      <c r="AI107">
        <v>-99</v>
      </c>
      <c r="AJ107">
        <v>-99</v>
      </c>
      <c r="AK107">
        <v>-99</v>
      </c>
      <c r="AL107">
        <v>-99</v>
      </c>
      <c r="AM107">
        <v>-99</v>
      </c>
      <c r="AN107">
        <v>-99</v>
      </c>
      <c r="AO107">
        <v>-99</v>
      </c>
      <c r="AP107">
        <v>-99</v>
      </c>
      <c r="AQ107">
        <v>-99</v>
      </c>
      <c r="AR107" t="str">
        <f>IF(A107="","",(IF(ISBLANK('Trust - Frontsheet'!$F$9),"",'Trust - Frontsheet'!$F$9)))</f>
        <v/>
      </c>
    </row>
    <row r="108" spans="6:44" x14ac:dyDescent="0.2">
      <c r="F108">
        <v>-99</v>
      </c>
      <c r="G108">
        <v>-99</v>
      </c>
      <c r="H108">
        <v>-99</v>
      </c>
      <c r="I108">
        <v>-99</v>
      </c>
      <c r="J108">
        <v>-99</v>
      </c>
      <c r="K108">
        <v>-99</v>
      </c>
      <c r="L108">
        <v>-99</v>
      </c>
      <c r="M108">
        <v>-99</v>
      </c>
      <c r="N108">
        <v>-99</v>
      </c>
      <c r="O108">
        <v>-99</v>
      </c>
      <c r="P108">
        <v>-99</v>
      </c>
      <c r="Q108">
        <v>-99</v>
      </c>
      <c r="R108">
        <v>-99</v>
      </c>
      <c r="S108">
        <v>-99</v>
      </c>
      <c r="T108">
        <v>-99</v>
      </c>
      <c r="U108">
        <v>-99</v>
      </c>
      <c r="V108">
        <v>-99</v>
      </c>
      <c r="W108">
        <v>-99</v>
      </c>
      <c r="X108">
        <v>-99</v>
      </c>
      <c r="Y108">
        <v>-99</v>
      </c>
      <c r="Z108">
        <v>-99</v>
      </c>
      <c r="AA108">
        <v>-99</v>
      </c>
      <c r="AB108">
        <v>-99</v>
      </c>
      <c r="AC108">
        <v>-99</v>
      </c>
      <c r="AD108">
        <v>-99</v>
      </c>
      <c r="AE108">
        <v>-99</v>
      </c>
      <c r="AF108">
        <v>-99</v>
      </c>
      <c r="AG108">
        <v>-99</v>
      </c>
      <c r="AH108">
        <v>-99</v>
      </c>
      <c r="AI108">
        <v>-99</v>
      </c>
      <c r="AJ108">
        <v>-99</v>
      </c>
      <c r="AK108">
        <v>-99</v>
      </c>
      <c r="AL108">
        <v>-99</v>
      </c>
      <c r="AM108">
        <v>-99</v>
      </c>
      <c r="AN108">
        <v>-99</v>
      </c>
      <c r="AO108">
        <v>-99</v>
      </c>
      <c r="AP108">
        <v>-99</v>
      </c>
      <c r="AQ108">
        <v>-99</v>
      </c>
      <c r="AR108" t="str">
        <f>IF(A108="","",(IF(ISBLANK('Trust - Frontsheet'!$F$9),"",'Trust - Frontsheet'!$F$9)))</f>
        <v/>
      </c>
    </row>
    <row r="109" spans="6:44" x14ac:dyDescent="0.2">
      <c r="F109">
        <v>-99</v>
      </c>
      <c r="G109">
        <v>-99</v>
      </c>
      <c r="H109">
        <v>-99</v>
      </c>
      <c r="I109">
        <v>-99</v>
      </c>
      <c r="J109">
        <v>-99</v>
      </c>
      <c r="K109">
        <v>-99</v>
      </c>
      <c r="L109">
        <v>-99</v>
      </c>
      <c r="M109">
        <v>-99</v>
      </c>
      <c r="N109">
        <v>-99</v>
      </c>
      <c r="O109">
        <v>-99</v>
      </c>
      <c r="P109">
        <v>-99</v>
      </c>
      <c r="Q109">
        <v>-99</v>
      </c>
      <c r="R109">
        <v>-99</v>
      </c>
      <c r="S109">
        <v>-99</v>
      </c>
      <c r="T109">
        <v>-99</v>
      </c>
      <c r="U109">
        <v>-99</v>
      </c>
      <c r="V109">
        <v>-99</v>
      </c>
      <c r="W109">
        <v>-99</v>
      </c>
      <c r="X109">
        <v>-99</v>
      </c>
      <c r="Y109">
        <v>-99</v>
      </c>
      <c r="Z109">
        <v>-99</v>
      </c>
      <c r="AA109">
        <v>-99</v>
      </c>
      <c r="AB109">
        <v>-99</v>
      </c>
      <c r="AC109">
        <v>-99</v>
      </c>
      <c r="AD109">
        <v>-99</v>
      </c>
      <c r="AE109">
        <v>-99</v>
      </c>
      <c r="AF109">
        <v>-99</v>
      </c>
      <c r="AG109">
        <v>-99</v>
      </c>
      <c r="AH109">
        <v>-99</v>
      </c>
      <c r="AI109">
        <v>-99</v>
      </c>
      <c r="AJ109">
        <v>-99</v>
      </c>
      <c r="AK109">
        <v>-99</v>
      </c>
      <c r="AL109">
        <v>-99</v>
      </c>
      <c r="AM109">
        <v>-99</v>
      </c>
      <c r="AN109">
        <v>-99</v>
      </c>
      <c r="AO109">
        <v>-99</v>
      </c>
      <c r="AP109">
        <v>-99</v>
      </c>
      <c r="AQ109">
        <v>-99</v>
      </c>
      <c r="AR109" t="str">
        <f>IF(A109="","",(IF(ISBLANK('Trust - Frontsheet'!$F$9),"",'Trust - Frontsheet'!$F$9)))</f>
        <v/>
      </c>
    </row>
    <row r="110" spans="6:44" x14ac:dyDescent="0.2">
      <c r="F110">
        <v>-99</v>
      </c>
      <c r="G110">
        <v>-99</v>
      </c>
      <c r="H110">
        <v>-99</v>
      </c>
      <c r="I110">
        <v>-99</v>
      </c>
      <c r="J110">
        <v>-99</v>
      </c>
      <c r="K110">
        <v>-99</v>
      </c>
      <c r="L110">
        <v>-99</v>
      </c>
      <c r="M110">
        <v>-99</v>
      </c>
      <c r="N110">
        <v>-99</v>
      </c>
      <c r="O110">
        <v>-99</v>
      </c>
      <c r="P110">
        <v>-99</v>
      </c>
      <c r="Q110">
        <v>-99</v>
      </c>
      <c r="R110">
        <v>-99</v>
      </c>
      <c r="S110">
        <v>-99</v>
      </c>
      <c r="T110">
        <v>-99</v>
      </c>
      <c r="U110">
        <v>-99</v>
      </c>
      <c r="V110">
        <v>-99</v>
      </c>
      <c r="W110">
        <v>-99</v>
      </c>
      <c r="X110">
        <v>-99</v>
      </c>
      <c r="Y110">
        <v>-99</v>
      </c>
      <c r="Z110">
        <v>-99</v>
      </c>
      <c r="AA110">
        <v>-99</v>
      </c>
      <c r="AB110">
        <v>-99</v>
      </c>
      <c r="AC110">
        <v>-99</v>
      </c>
      <c r="AD110">
        <v>-99</v>
      </c>
      <c r="AE110">
        <v>-99</v>
      </c>
      <c r="AF110">
        <v>-99</v>
      </c>
      <c r="AG110">
        <v>-99</v>
      </c>
      <c r="AH110">
        <v>-99</v>
      </c>
      <c r="AI110">
        <v>-99</v>
      </c>
      <c r="AJ110">
        <v>-99</v>
      </c>
      <c r="AK110">
        <v>-99</v>
      </c>
      <c r="AL110">
        <v>-99</v>
      </c>
      <c r="AM110">
        <v>-99</v>
      </c>
      <c r="AN110">
        <v>-99</v>
      </c>
      <c r="AO110">
        <v>-99</v>
      </c>
      <c r="AP110">
        <v>-99</v>
      </c>
      <c r="AQ110">
        <v>-99</v>
      </c>
      <c r="AR110" t="str">
        <f>IF(A110="","",(IF(ISBLANK('Trust - Frontsheet'!$F$9),"",'Trust - Frontsheet'!$F$9)))</f>
        <v/>
      </c>
    </row>
    <row r="111" spans="6:44" x14ac:dyDescent="0.2">
      <c r="F111">
        <v>-99</v>
      </c>
      <c r="G111">
        <v>-99</v>
      </c>
      <c r="H111">
        <v>-99</v>
      </c>
      <c r="I111">
        <v>-99</v>
      </c>
      <c r="J111">
        <v>-99</v>
      </c>
      <c r="K111">
        <v>-99</v>
      </c>
      <c r="L111">
        <v>-99</v>
      </c>
      <c r="M111">
        <v>-99</v>
      </c>
      <c r="N111">
        <v>-99</v>
      </c>
      <c r="O111">
        <v>-99</v>
      </c>
      <c r="P111">
        <v>-99</v>
      </c>
      <c r="Q111">
        <v>-99</v>
      </c>
      <c r="R111">
        <v>-99</v>
      </c>
      <c r="S111">
        <v>-99</v>
      </c>
      <c r="T111">
        <v>-99</v>
      </c>
      <c r="U111">
        <v>-99</v>
      </c>
      <c r="V111">
        <v>-99</v>
      </c>
      <c r="W111">
        <v>-99</v>
      </c>
      <c r="X111">
        <v>-99</v>
      </c>
      <c r="Y111">
        <v>-99</v>
      </c>
      <c r="Z111">
        <v>-99</v>
      </c>
      <c r="AA111">
        <v>-99</v>
      </c>
      <c r="AB111">
        <v>-99</v>
      </c>
      <c r="AC111">
        <v>-99</v>
      </c>
      <c r="AD111">
        <v>-99</v>
      </c>
      <c r="AE111">
        <v>-99</v>
      </c>
      <c r="AF111">
        <v>-99</v>
      </c>
      <c r="AG111">
        <v>-99</v>
      </c>
      <c r="AH111">
        <v>-99</v>
      </c>
      <c r="AI111">
        <v>-99</v>
      </c>
      <c r="AJ111">
        <v>-99</v>
      </c>
      <c r="AK111">
        <v>-99</v>
      </c>
      <c r="AL111">
        <v>-99</v>
      </c>
      <c r="AM111">
        <v>-99</v>
      </c>
      <c r="AN111">
        <v>-99</v>
      </c>
      <c r="AO111">
        <v>-99</v>
      </c>
      <c r="AP111">
        <v>-99</v>
      </c>
      <c r="AQ111">
        <v>-99</v>
      </c>
      <c r="AR111" t="str">
        <f>IF(A111="","",(IF(ISBLANK('Trust - Frontsheet'!$F$9),"",'Trust - Frontsheet'!$F$9)))</f>
        <v/>
      </c>
    </row>
    <row r="112" spans="6:44" x14ac:dyDescent="0.2">
      <c r="F112">
        <v>-99</v>
      </c>
      <c r="G112">
        <v>-99</v>
      </c>
      <c r="H112">
        <v>-99</v>
      </c>
      <c r="I112">
        <v>-99</v>
      </c>
      <c r="J112">
        <v>-99</v>
      </c>
      <c r="K112">
        <v>-99</v>
      </c>
      <c r="L112">
        <v>-99</v>
      </c>
      <c r="M112">
        <v>-99</v>
      </c>
      <c r="N112">
        <v>-99</v>
      </c>
      <c r="O112">
        <v>-99</v>
      </c>
      <c r="P112">
        <v>-99</v>
      </c>
      <c r="Q112">
        <v>-99</v>
      </c>
      <c r="R112">
        <v>-99</v>
      </c>
      <c r="S112">
        <v>-99</v>
      </c>
      <c r="T112">
        <v>-99</v>
      </c>
      <c r="U112">
        <v>-99</v>
      </c>
      <c r="V112">
        <v>-99</v>
      </c>
      <c r="W112">
        <v>-99</v>
      </c>
      <c r="X112">
        <v>-99</v>
      </c>
      <c r="Y112">
        <v>-99</v>
      </c>
      <c r="Z112">
        <v>-99</v>
      </c>
      <c r="AA112">
        <v>-99</v>
      </c>
      <c r="AB112">
        <v>-99</v>
      </c>
      <c r="AC112">
        <v>-99</v>
      </c>
      <c r="AD112">
        <v>-99</v>
      </c>
      <c r="AE112">
        <v>-99</v>
      </c>
      <c r="AF112">
        <v>-99</v>
      </c>
      <c r="AG112">
        <v>-99</v>
      </c>
      <c r="AH112">
        <v>-99</v>
      </c>
      <c r="AI112">
        <v>-99</v>
      </c>
      <c r="AJ112">
        <v>-99</v>
      </c>
      <c r="AK112">
        <v>-99</v>
      </c>
      <c r="AL112">
        <v>-99</v>
      </c>
      <c r="AM112">
        <v>-99</v>
      </c>
      <c r="AN112">
        <v>-99</v>
      </c>
      <c r="AO112">
        <v>-99</v>
      </c>
      <c r="AP112">
        <v>-99</v>
      </c>
      <c r="AQ112">
        <v>-99</v>
      </c>
      <c r="AR112" t="str">
        <f>IF(A112="","",(IF(ISBLANK('Trust - Frontsheet'!$F$9),"",'Trust - Frontsheet'!$F$9)))</f>
        <v/>
      </c>
    </row>
    <row r="113" spans="6:44" x14ac:dyDescent="0.2">
      <c r="F113">
        <v>-99</v>
      </c>
      <c r="G113">
        <v>-99</v>
      </c>
      <c r="H113">
        <v>-99</v>
      </c>
      <c r="I113">
        <v>-99</v>
      </c>
      <c r="J113">
        <v>-99</v>
      </c>
      <c r="K113">
        <v>-99</v>
      </c>
      <c r="L113">
        <v>-99</v>
      </c>
      <c r="M113">
        <v>-99</v>
      </c>
      <c r="N113">
        <v>-99</v>
      </c>
      <c r="O113">
        <v>-99</v>
      </c>
      <c r="P113">
        <v>-99</v>
      </c>
      <c r="Q113">
        <v>-99</v>
      </c>
      <c r="R113">
        <v>-99</v>
      </c>
      <c r="S113">
        <v>-99</v>
      </c>
      <c r="T113">
        <v>-99</v>
      </c>
      <c r="U113">
        <v>-99</v>
      </c>
      <c r="V113">
        <v>-99</v>
      </c>
      <c r="W113">
        <v>-99</v>
      </c>
      <c r="X113">
        <v>-99</v>
      </c>
      <c r="Y113">
        <v>-99</v>
      </c>
      <c r="Z113">
        <v>-99</v>
      </c>
      <c r="AA113">
        <v>-99</v>
      </c>
      <c r="AB113">
        <v>-99</v>
      </c>
      <c r="AC113">
        <v>-99</v>
      </c>
      <c r="AD113">
        <v>-99</v>
      </c>
      <c r="AE113">
        <v>-99</v>
      </c>
      <c r="AF113">
        <v>-99</v>
      </c>
      <c r="AG113">
        <v>-99</v>
      </c>
      <c r="AH113">
        <v>-99</v>
      </c>
      <c r="AI113">
        <v>-99</v>
      </c>
      <c r="AJ113">
        <v>-99</v>
      </c>
      <c r="AK113">
        <v>-99</v>
      </c>
      <c r="AL113">
        <v>-99</v>
      </c>
      <c r="AM113">
        <v>-99</v>
      </c>
      <c r="AN113">
        <v>-99</v>
      </c>
      <c r="AO113">
        <v>-99</v>
      </c>
      <c r="AP113">
        <v>-99</v>
      </c>
      <c r="AQ113">
        <v>-99</v>
      </c>
      <c r="AR113" t="str">
        <f>IF(A113="","",(IF(ISBLANK('Trust - Frontsheet'!$F$9),"",'Trust - Frontsheet'!$F$9)))</f>
        <v/>
      </c>
    </row>
    <row r="114" spans="6:44" x14ac:dyDescent="0.2">
      <c r="F114">
        <v>-99</v>
      </c>
      <c r="G114">
        <v>-99</v>
      </c>
      <c r="H114">
        <v>-99</v>
      </c>
      <c r="I114">
        <v>-99</v>
      </c>
      <c r="J114">
        <v>-99</v>
      </c>
      <c r="K114">
        <v>-99</v>
      </c>
      <c r="L114">
        <v>-99</v>
      </c>
      <c r="M114">
        <v>-99</v>
      </c>
      <c r="N114">
        <v>-99</v>
      </c>
      <c r="O114">
        <v>-99</v>
      </c>
      <c r="P114">
        <v>-99</v>
      </c>
      <c r="Q114">
        <v>-99</v>
      </c>
      <c r="R114">
        <v>-99</v>
      </c>
      <c r="S114">
        <v>-99</v>
      </c>
      <c r="T114">
        <v>-99</v>
      </c>
      <c r="U114">
        <v>-99</v>
      </c>
      <c r="V114">
        <v>-99</v>
      </c>
      <c r="W114">
        <v>-99</v>
      </c>
      <c r="X114">
        <v>-99</v>
      </c>
      <c r="Y114">
        <v>-99</v>
      </c>
      <c r="Z114">
        <v>-99</v>
      </c>
      <c r="AA114">
        <v>-99</v>
      </c>
      <c r="AB114">
        <v>-99</v>
      </c>
      <c r="AC114">
        <v>-99</v>
      </c>
      <c r="AD114">
        <v>-99</v>
      </c>
      <c r="AE114">
        <v>-99</v>
      </c>
      <c r="AF114">
        <v>-99</v>
      </c>
      <c r="AG114">
        <v>-99</v>
      </c>
      <c r="AH114">
        <v>-99</v>
      </c>
      <c r="AI114">
        <v>-99</v>
      </c>
      <c r="AJ114">
        <v>-99</v>
      </c>
      <c r="AK114">
        <v>-99</v>
      </c>
      <c r="AL114">
        <v>-99</v>
      </c>
      <c r="AM114">
        <v>-99</v>
      </c>
      <c r="AN114">
        <v>-99</v>
      </c>
      <c r="AO114">
        <v>-99</v>
      </c>
      <c r="AP114">
        <v>-99</v>
      </c>
      <c r="AQ114">
        <v>-99</v>
      </c>
      <c r="AR114" t="str">
        <f>IF(A114="","",(IF(ISBLANK('Trust - Frontsheet'!$F$9),"",'Trust - Frontsheet'!$F$9)))</f>
        <v/>
      </c>
    </row>
    <row r="115" spans="6:44" x14ac:dyDescent="0.2">
      <c r="F115">
        <v>-99</v>
      </c>
      <c r="G115">
        <v>-99</v>
      </c>
      <c r="H115">
        <v>-99</v>
      </c>
      <c r="I115">
        <v>-99</v>
      </c>
      <c r="J115">
        <v>-99</v>
      </c>
      <c r="K115">
        <v>-99</v>
      </c>
      <c r="L115">
        <v>-99</v>
      </c>
      <c r="M115">
        <v>-99</v>
      </c>
      <c r="N115">
        <v>-99</v>
      </c>
      <c r="O115">
        <v>-99</v>
      </c>
      <c r="P115">
        <v>-99</v>
      </c>
      <c r="Q115">
        <v>-99</v>
      </c>
      <c r="R115">
        <v>-99</v>
      </c>
      <c r="S115">
        <v>-99</v>
      </c>
      <c r="T115">
        <v>-99</v>
      </c>
      <c r="U115">
        <v>-99</v>
      </c>
      <c r="V115">
        <v>-99</v>
      </c>
      <c r="W115">
        <v>-99</v>
      </c>
      <c r="X115">
        <v>-99</v>
      </c>
      <c r="Y115">
        <v>-99</v>
      </c>
      <c r="Z115">
        <v>-99</v>
      </c>
      <c r="AA115">
        <v>-99</v>
      </c>
      <c r="AB115">
        <v>-99</v>
      </c>
      <c r="AC115">
        <v>-99</v>
      </c>
      <c r="AD115">
        <v>-99</v>
      </c>
      <c r="AE115">
        <v>-99</v>
      </c>
      <c r="AF115">
        <v>-99</v>
      </c>
      <c r="AG115">
        <v>-99</v>
      </c>
      <c r="AH115">
        <v>-99</v>
      </c>
      <c r="AI115">
        <v>-99</v>
      </c>
      <c r="AJ115">
        <v>-99</v>
      </c>
      <c r="AK115">
        <v>-99</v>
      </c>
      <c r="AL115">
        <v>-99</v>
      </c>
      <c r="AM115">
        <v>-99</v>
      </c>
      <c r="AN115">
        <v>-99</v>
      </c>
      <c r="AO115">
        <v>-99</v>
      </c>
      <c r="AP115">
        <v>-99</v>
      </c>
      <c r="AQ115">
        <v>-99</v>
      </c>
      <c r="AR115" t="str">
        <f>IF(A115="","",(IF(ISBLANK('Trust - Frontsheet'!$F$9),"",'Trust - Frontsheet'!$F$9)))</f>
        <v/>
      </c>
    </row>
    <row r="116" spans="6:44" x14ac:dyDescent="0.2">
      <c r="F116">
        <v>-99</v>
      </c>
      <c r="G116">
        <v>-99</v>
      </c>
      <c r="H116">
        <v>-99</v>
      </c>
      <c r="I116">
        <v>-99</v>
      </c>
      <c r="J116">
        <v>-99</v>
      </c>
      <c r="K116">
        <v>-99</v>
      </c>
      <c r="L116">
        <v>-99</v>
      </c>
      <c r="M116">
        <v>-99</v>
      </c>
      <c r="N116">
        <v>-99</v>
      </c>
      <c r="O116">
        <v>-99</v>
      </c>
      <c r="P116">
        <v>-99</v>
      </c>
      <c r="Q116">
        <v>-99</v>
      </c>
      <c r="R116">
        <v>-99</v>
      </c>
      <c r="S116">
        <v>-99</v>
      </c>
      <c r="T116">
        <v>-99</v>
      </c>
      <c r="U116">
        <v>-99</v>
      </c>
      <c r="V116">
        <v>-99</v>
      </c>
      <c r="W116">
        <v>-99</v>
      </c>
      <c r="X116">
        <v>-99</v>
      </c>
      <c r="Y116">
        <v>-99</v>
      </c>
      <c r="Z116">
        <v>-99</v>
      </c>
      <c r="AA116">
        <v>-99</v>
      </c>
      <c r="AB116">
        <v>-99</v>
      </c>
      <c r="AC116">
        <v>-99</v>
      </c>
      <c r="AD116">
        <v>-99</v>
      </c>
      <c r="AE116">
        <v>-99</v>
      </c>
      <c r="AF116">
        <v>-99</v>
      </c>
      <c r="AG116">
        <v>-99</v>
      </c>
      <c r="AH116">
        <v>-99</v>
      </c>
      <c r="AI116">
        <v>-99</v>
      </c>
      <c r="AJ116">
        <v>-99</v>
      </c>
      <c r="AK116">
        <v>-99</v>
      </c>
      <c r="AL116">
        <v>-99</v>
      </c>
      <c r="AM116">
        <v>-99</v>
      </c>
      <c r="AN116">
        <v>-99</v>
      </c>
      <c r="AO116">
        <v>-99</v>
      </c>
      <c r="AP116">
        <v>-99</v>
      </c>
      <c r="AQ116">
        <v>-99</v>
      </c>
      <c r="AR116" t="str">
        <f>IF(A116="","",(IF(ISBLANK('Trust - Frontsheet'!$F$9),"",'Trust - Frontsheet'!$F$9)))</f>
        <v/>
      </c>
    </row>
    <row r="117" spans="6:44" x14ac:dyDescent="0.2">
      <c r="F117">
        <v>-99</v>
      </c>
      <c r="G117">
        <v>-99</v>
      </c>
      <c r="H117">
        <v>-99</v>
      </c>
      <c r="I117">
        <v>-99</v>
      </c>
      <c r="J117">
        <v>-99</v>
      </c>
      <c r="K117">
        <v>-99</v>
      </c>
      <c r="L117">
        <v>-99</v>
      </c>
      <c r="M117">
        <v>-99</v>
      </c>
      <c r="N117">
        <v>-99</v>
      </c>
      <c r="O117">
        <v>-99</v>
      </c>
      <c r="P117">
        <v>-99</v>
      </c>
      <c r="Q117">
        <v>-99</v>
      </c>
      <c r="R117">
        <v>-99</v>
      </c>
      <c r="S117">
        <v>-99</v>
      </c>
      <c r="T117">
        <v>-99</v>
      </c>
      <c r="U117">
        <v>-99</v>
      </c>
      <c r="V117">
        <v>-99</v>
      </c>
      <c r="W117">
        <v>-99</v>
      </c>
      <c r="X117">
        <v>-99</v>
      </c>
      <c r="Y117">
        <v>-99</v>
      </c>
      <c r="Z117">
        <v>-99</v>
      </c>
      <c r="AA117">
        <v>-99</v>
      </c>
      <c r="AB117">
        <v>-99</v>
      </c>
      <c r="AC117">
        <v>-99</v>
      </c>
      <c r="AD117">
        <v>-99</v>
      </c>
      <c r="AE117">
        <v>-99</v>
      </c>
      <c r="AF117">
        <v>-99</v>
      </c>
      <c r="AG117">
        <v>-99</v>
      </c>
      <c r="AH117">
        <v>-99</v>
      </c>
      <c r="AI117">
        <v>-99</v>
      </c>
      <c r="AJ117">
        <v>-99</v>
      </c>
      <c r="AK117">
        <v>-99</v>
      </c>
      <c r="AL117">
        <v>-99</v>
      </c>
      <c r="AM117">
        <v>-99</v>
      </c>
      <c r="AN117">
        <v>-99</v>
      </c>
      <c r="AO117">
        <v>-99</v>
      </c>
      <c r="AP117">
        <v>-99</v>
      </c>
      <c r="AQ117">
        <v>-99</v>
      </c>
      <c r="AR117" t="str">
        <f>IF(A117="","",(IF(ISBLANK('Trust - Frontsheet'!$F$9),"",'Trust - Frontsheet'!$F$9)))</f>
        <v/>
      </c>
    </row>
    <row r="118" spans="6:44" x14ac:dyDescent="0.2">
      <c r="F118">
        <v>-99</v>
      </c>
      <c r="G118">
        <v>-99</v>
      </c>
      <c r="H118">
        <v>-99</v>
      </c>
      <c r="I118">
        <v>-99</v>
      </c>
      <c r="J118">
        <v>-99</v>
      </c>
      <c r="K118">
        <v>-99</v>
      </c>
      <c r="L118">
        <v>-99</v>
      </c>
      <c r="M118">
        <v>-99</v>
      </c>
      <c r="N118">
        <v>-99</v>
      </c>
      <c r="O118">
        <v>-99</v>
      </c>
      <c r="P118">
        <v>-99</v>
      </c>
      <c r="Q118">
        <v>-99</v>
      </c>
      <c r="R118">
        <v>-99</v>
      </c>
      <c r="S118">
        <v>-99</v>
      </c>
      <c r="T118">
        <v>-99</v>
      </c>
      <c r="U118">
        <v>-99</v>
      </c>
      <c r="V118">
        <v>-99</v>
      </c>
      <c r="W118">
        <v>-99</v>
      </c>
      <c r="X118">
        <v>-99</v>
      </c>
      <c r="Y118">
        <v>-99</v>
      </c>
      <c r="Z118">
        <v>-99</v>
      </c>
      <c r="AA118">
        <v>-99</v>
      </c>
      <c r="AB118">
        <v>-99</v>
      </c>
      <c r="AC118">
        <v>-99</v>
      </c>
      <c r="AD118">
        <v>-99</v>
      </c>
      <c r="AE118">
        <v>-99</v>
      </c>
      <c r="AF118">
        <v>-99</v>
      </c>
      <c r="AG118">
        <v>-99</v>
      </c>
      <c r="AH118">
        <v>-99</v>
      </c>
      <c r="AI118">
        <v>-99</v>
      </c>
      <c r="AJ118">
        <v>-99</v>
      </c>
      <c r="AK118">
        <v>-99</v>
      </c>
      <c r="AL118">
        <v>-99</v>
      </c>
      <c r="AM118">
        <v>-99</v>
      </c>
      <c r="AN118">
        <v>-99</v>
      </c>
      <c r="AO118">
        <v>-99</v>
      </c>
      <c r="AP118">
        <v>-99</v>
      </c>
      <c r="AQ118">
        <v>-99</v>
      </c>
      <c r="AR118" t="str">
        <f>IF(A118="","",(IF(ISBLANK('Trust - Frontsheet'!$F$9),"",'Trust - Frontsheet'!$F$9)))</f>
        <v/>
      </c>
    </row>
    <row r="119" spans="6:44" x14ac:dyDescent="0.2">
      <c r="F119">
        <v>-99</v>
      </c>
      <c r="G119">
        <v>-99</v>
      </c>
      <c r="H119">
        <v>-99</v>
      </c>
      <c r="I119">
        <v>-99</v>
      </c>
      <c r="J119">
        <v>-99</v>
      </c>
      <c r="K119">
        <v>-99</v>
      </c>
      <c r="L119">
        <v>-99</v>
      </c>
      <c r="M119">
        <v>-99</v>
      </c>
      <c r="N119">
        <v>-99</v>
      </c>
      <c r="O119">
        <v>-99</v>
      </c>
      <c r="P119">
        <v>-99</v>
      </c>
      <c r="Q119">
        <v>-99</v>
      </c>
      <c r="R119">
        <v>-99</v>
      </c>
      <c r="S119">
        <v>-99</v>
      </c>
      <c r="T119">
        <v>-99</v>
      </c>
      <c r="U119">
        <v>-99</v>
      </c>
      <c r="V119">
        <v>-99</v>
      </c>
      <c r="W119">
        <v>-99</v>
      </c>
      <c r="X119">
        <v>-99</v>
      </c>
      <c r="Y119">
        <v>-99</v>
      </c>
      <c r="Z119">
        <v>-99</v>
      </c>
      <c r="AA119">
        <v>-99</v>
      </c>
      <c r="AB119">
        <v>-99</v>
      </c>
      <c r="AC119">
        <v>-99</v>
      </c>
      <c r="AD119">
        <v>-99</v>
      </c>
      <c r="AE119">
        <v>-99</v>
      </c>
      <c r="AF119">
        <v>-99</v>
      </c>
      <c r="AG119">
        <v>-99</v>
      </c>
      <c r="AH119">
        <v>-99</v>
      </c>
      <c r="AI119">
        <v>-99</v>
      </c>
      <c r="AJ119">
        <v>-99</v>
      </c>
      <c r="AK119">
        <v>-99</v>
      </c>
      <c r="AL119">
        <v>-99</v>
      </c>
      <c r="AM119">
        <v>-99</v>
      </c>
      <c r="AN119">
        <v>-99</v>
      </c>
      <c r="AO119">
        <v>-99</v>
      </c>
      <c r="AP119">
        <v>-99</v>
      </c>
      <c r="AQ119">
        <v>-99</v>
      </c>
      <c r="AR119" t="str">
        <f>IF(A119="","",(IF(ISBLANK('Trust - Frontsheet'!$F$9),"",'Trust - Frontsheet'!$F$9)))</f>
        <v/>
      </c>
    </row>
    <row r="120" spans="6:44" x14ac:dyDescent="0.2">
      <c r="F120">
        <v>-99</v>
      </c>
      <c r="G120">
        <v>-99</v>
      </c>
      <c r="H120">
        <v>-99</v>
      </c>
      <c r="I120">
        <v>-99</v>
      </c>
      <c r="J120">
        <v>-99</v>
      </c>
      <c r="K120">
        <v>-99</v>
      </c>
      <c r="L120">
        <v>-99</v>
      </c>
      <c r="M120">
        <v>-99</v>
      </c>
      <c r="N120">
        <v>-99</v>
      </c>
      <c r="O120">
        <v>-99</v>
      </c>
      <c r="P120">
        <v>-99</v>
      </c>
      <c r="Q120">
        <v>-99</v>
      </c>
      <c r="R120">
        <v>-99</v>
      </c>
      <c r="S120">
        <v>-99</v>
      </c>
      <c r="T120">
        <v>-99</v>
      </c>
      <c r="U120">
        <v>-99</v>
      </c>
      <c r="V120">
        <v>-99</v>
      </c>
      <c r="W120">
        <v>-99</v>
      </c>
      <c r="X120">
        <v>-99</v>
      </c>
      <c r="Y120">
        <v>-99</v>
      </c>
      <c r="Z120">
        <v>-99</v>
      </c>
      <c r="AA120">
        <v>-99</v>
      </c>
      <c r="AB120">
        <v>-99</v>
      </c>
      <c r="AC120">
        <v>-99</v>
      </c>
      <c r="AD120">
        <v>-99</v>
      </c>
      <c r="AE120">
        <v>-99</v>
      </c>
      <c r="AF120">
        <v>-99</v>
      </c>
      <c r="AG120">
        <v>-99</v>
      </c>
      <c r="AH120">
        <v>-99</v>
      </c>
      <c r="AI120">
        <v>-99</v>
      </c>
      <c r="AJ120">
        <v>-99</v>
      </c>
      <c r="AK120">
        <v>-99</v>
      </c>
      <c r="AL120">
        <v>-99</v>
      </c>
      <c r="AM120">
        <v>-99</v>
      </c>
      <c r="AN120">
        <v>-99</v>
      </c>
      <c r="AO120">
        <v>-99</v>
      </c>
      <c r="AP120">
        <v>-99</v>
      </c>
      <c r="AQ120">
        <v>-99</v>
      </c>
      <c r="AR120" t="str">
        <f>IF(A120="","",(IF(ISBLANK('Trust - Frontsheet'!$F$9),"",'Trust - Frontsheet'!$F$9)))</f>
        <v/>
      </c>
    </row>
    <row r="121" spans="6:44" x14ac:dyDescent="0.2">
      <c r="F121">
        <v>-99</v>
      </c>
      <c r="G121">
        <v>-99</v>
      </c>
      <c r="H121">
        <v>-99</v>
      </c>
      <c r="I121">
        <v>-99</v>
      </c>
      <c r="J121">
        <v>-99</v>
      </c>
      <c r="K121">
        <v>-99</v>
      </c>
      <c r="L121">
        <v>-99</v>
      </c>
      <c r="M121">
        <v>-99</v>
      </c>
      <c r="N121">
        <v>-99</v>
      </c>
      <c r="O121">
        <v>-99</v>
      </c>
      <c r="P121">
        <v>-99</v>
      </c>
      <c r="Q121">
        <v>-99</v>
      </c>
      <c r="R121">
        <v>-99</v>
      </c>
      <c r="S121">
        <v>-99</v>
      </c>
      <c r="T121">
        <v>-99</v>
      </c>
      <c r="U121">
        <v>-99</v>
      </c>
      <c r="V121">
        <v>-99</v>
      </c>
      <c r="W121">
        <v>-99</v>
      </c>
      <c r="X121">
        <v>-99</v>
      </c>
      <c r="Y121">
        <v>-99</v>
      </c>
      <c r="Z121">
        <v>-99</v>
      </c>
      <c r="AA121">
        <v>-99</v>
      </c>
      <c r="AB121">
        <v>-99</v>
      </c>
      <c r="AC121">
        <v>-99</v>
      </c>
      <c r="AD121">
        <v>-99</v>
      </c>
      <c r="AE121">
        <v>-99</v>
      </c>
      <c r="AF121">
        <v>-99</v>
      </c>
      <c r="AG121">
        <v>-99</v>
      </c>
      <c r="AH121">
        <v>-99</v>
      </c>
      <c r="AI121">
        <v>-99</v>
      </c>
      <c r="AJ121">
        <v>-99</v>
      </c>
      <c r="AK121">
        <v>-99</v>
      </c>
      <c r="AL121">
        <v>-99</v>
      </c>
      <c r="AM121">
        <v>-99</v>
      </c>
      <c r="AN121">
        <v>-99</v>
      </c>
      <c r="AO121">
        <v>-99</v>
      </c>
      <c r="AP121">
        <v>-99</v>
      </c>
      <c r="AQ121">
        <v>-99</v>
      </c>
      <c r="AR121" t="str">
        <f>IF(A121="","",(IF(ISBLANK('Trust - Frontsheet'!$F$9),"",'Trust - Frontsheet'!$F$9)))</f>
        <v/>
      </c>
    </row>
    <row r="122" spans="6:44" x14ac:dyDescent="0.2">
      <c r="F122">
        <v>-99</v>
      </c>
      <c r="G122">
        <v>-99</v>
      </c>
      <c r="H122">
        <v>-99</v>
      </c>
      <c r="I122">
        <v>-99</v>
      </c>
      <c r="J122">
        <v>-99</v>
      </c>
      <c r="K122">
        <v>-99</v>
      </c>
      <c r="L122">
        <v>-99</v>
      </c>
      <c r="M122">
        <v>-99</v>
      </c>
      <c r="N122">
        <v>-99</v>
      </c>
      <c r="O122">
        <v>-99</v>
      </c>
      <c r="P122">
        <v>-99</v>
      </c>
      <c r="Q122">
        <v>-99</v>
      </c>
      <c r="R122">
        <v>-99</v>
      </c>
      <c r="S122">
        <v>-99</v>
      </c>
      <c r="T122">
        <v>-99</v>
      </c>
      <c r="U122">
        <v>-99</v>
      </c>
      <c r="V122">
        <v>-99</v>
      </c>
      <c r="W122">
        <v>-99</v>
      </c>
      <c r="X122">
        <v>-99</v>
      </c>
      <c r="Y122">
        <v>-99</v>
      </c>
      <c r="Z122">
        <v>-99</v>
      </c>
      <c r="AA122">
        <v>-99</v>
      </c>
      <c r="AB122">
        <v>-99</v>
      </c>
      <c r="AC122">
        <v>-99</v>
      </c>
      <c r="AD122">
        <v>-99</v>
      </c>
      <c r="AE122">
        <v>-99</v>
      </c>
      <c r="AF122">
        <v>-99</v>
      </c>
      <c r="AG122">
        <v>-99</v>
      </c>
      <c r="AH122">
        <v>-99</v>
      </c>
      <c r="AI122">
        <v>-99</v>
      </c>
      <c r="AJ122">
        <v>-99</v>
      </c>
      <c r="AK122">
        <v>-99</v>
      </c>
      <c r="AL122">
        <v>-99</v>
      </c>
      <c r="AM122">
        <v>-99</v>
      </c>
      <c r="AN122">
        <v>-99</v>
      </c>
      <c r="AO122">
        <v>-99</v>
      </c>
      <c r="AP122">
        <v>-99</v>
      </c>
      <c r="AQ122">
        <v>-99</v>
      </c>
      <c r="AR122" t="str">
        <f>IF(A122="","",(IF(ISBLANK('Trust - Frontsheet'!$F$9),"",'Trust - Frontsheet'!$F$9)))</f>
        <v/>
      </c>
    </row>
    <row r="123" spans="6:44" x14ac:dyDescent="0.2">
      <c r="F123">
        <v>-99</v>
      </c>
      <c r="G123">
        <v>-99</v>
      </c>
      <c r="H123">
        <v>-99</v>
      </c>
      <c r="I123">
        <v>-99</v>
      </c>
      <c r="J123">
        <v>-99</v>
      </c>
      <c r="K123">
        <v>-99</v>
      </c>
      <c r="L123">
        <v>-99</v>
      </c>
      <c r="M123">
        <v>-99</v>
      </c>
      <c r="N123">
        <v>-99</v>
      </c>
      <c r="O123">
        <v>-99</v>
      </c>
      <c r="P123">
        <v>-99</v>
      </c>
      <c r="Q123">
        <v>-99</v>
      </c>
      <c r="R123">
        <v>-99</v>
      </c>
      <c r="S123">
        <v>-99</v>
      </c>
      <c r="T123">
        <v>-99</v>
      </c>
      <c r="U123">
        <v>-99</v>
      </c>
      <c r="V123">
        <v>-99</v>
      </c>
      <c r="W123">
        <v>-99</v>
      </c>
      <c r="X123">
        <v>-99</v>
      </c>
      <c r="Y123">
        <v>-99</v>
      </c>
      <c r="Z123">
        <v>-99</v>
      </c>
      <c r="AA123">
        <v>-99</v>
      </c>
      <c r="AB123">
        <v>-99</v>
      </c>
      <c r="AC123">
        <v>-99</v>
      </c>
      <c r="AD123">
        <v>-99</v>
      </c>
      <c r="AE123">
        <v>-99</v>
      </c>
      <c r="AF123">
        <v>-99</v>
      </c>
      <c r="AG123">
        <v>-99</v>
      </c>
      <c r="AH123">
        <v>-99</v>
      </c>
      <c r="AI123">
        <v>-99</v>
      </c>
      <c r="AJ123">
        <v>-99</v>
      </c>
      <c r="AK123">
        <v>-99</v>
      </c>
      <c r="AL123">
        <v>-99</v>
      </c>
      <c r="AM123">
        <v>-99</v>
      </c>
      <c r="AN123">
        <v>-99</v>
      </c>
      <c r="AO123">
        <v>-99</v>
      </c>
      <c r="AP123">
        <v>-99</v>
      </c>
      <c r="AQ123">
        <v>-99</v>
      </c>
      <c r="AR123" t="str">
        <f>IF(A123="","",(IF(ISBLANK('Trust - Frontsheet'!$F$9),"",'Trust - Frontsheet'!$F$9)))</f>
        <v/>
      </c>
    </row>
    <row r="124" spans="6:44" x14ac:dyDescent="0.2">
      <c r="F124">
        <v>-99</v>
      </c>
      <c r="G124">
        <v>-99</v>
      </c>
      <c r="H124">
        <v>-99</v>
      </c>
      <c r="I124">
        <v>-99</v>
      </c>
      <c r="J124">
        <v>-99</v>
      </c>
      <c r="K124">
        <v>-99</v>
      </c>
      <c r="L124">
        <v>-99</v>
      </c>
      <c r="M124">
        <v>-99</v>
      </c>
      <c r="N124">
        <v>-99</v>
      </c>
      <c r="O124">
        <v>-99</v>
      </c>
      <c r="P124">
        <v>-99</v>
      </c>
      <c r="Q124">
        <v>-99</v>
      </c>
      <c r="R124">
        <v>-99</v>
      </c>
      <c r="S124">
        <v>-99</v>
      </c>
      <c r="T124">
        <v>-99</v>
      </c>
      <c r="U124">
        <v>-99</v>
      </c>
      <c r="V124">
        <v>-99</v>
      </c>
      <c r="W124">
        <v>-99</v>
      </c>
      <c r="X124">
        <v>-99</v>
      </c>
      <c r="Y124">
        <v>-99</v>
      </c>
      <c r="Z124">
        <v>-99</v>
      </c>
      <c r="AA124">
        <v>-99</v>
      </c>
      <c r="AB124">
        <v>-99</v>
      </c>
      <c r="AC124">
        <v>-99</v>
      </c>
      <c r="AD124">
        <v>-99</v>
      </c>
      <c r="AE124">
        <v>-99</v>
      </c>
      <c r="AF124">
        <v>-99</v>
      </c>
      <c r="AG124">
        <v>-99</v>
      </c>
      <c r="AH124">
        <v>-99</v>
      </c>
      <c r="AI124">
        <v>-99</v>
      </c>
      <c r="AJ124">
        <v>-99</v>
      </c>
      <c r="AK124">
        <v>-99</v>
      </c>
      <c r="AL124">
        <v>-99</v>
      </c>
      <c r="AM124">
        <v>-99</v>
      </c>
      <c r="AN124">
        <v>-99</v>
      </c>
      <c r="AO124">
        <v>-99</v>
      </c>
      <c r="AP124">
        <v>-99</v>
      </c>
      <c r="AQ124">
        <v>-99</v>
      </c>
      <c r="AR124" t="str">
        <f>IF(A124="","",(IF(ISBLANK('Trust - Frontsheet'!$F$9),"",'Trust - Frontsheet'!$F$9)))</f>
        <v/>
      </c>
    </row>
    <row r="125" spans="6:44" x14ac:dyDescent="0.2">
      <c r="F125">
        <v>-99</v>
      </c>
      <c r="G125">
        <v>-99</v>
      </c>
      <c r="H125">
        <v>-99</v>
      </c>
      <c r="I125">
        <v>-99</v>
      </c>
      <c r="J125">
        <v>-99</v>
      </c>
      <c r="K125">
        <v>-99</v>
      </c>
      <c r="L125">
        <v>-99</v>
      </c>
      <c r="M125">
        <v>-99</v>
      </c>
      <c r="N125">
        <v>-99</v>
      </c>
      <c r="O125">
        <v>-99</v>
      </c>
      <c r="P125">
        <v>-99</v>
      </c>
      <c r="Q125">
        <v>-99</v>
      </c>
      <c r="R125">
        <v>-99</v>
      </c>
      <c r="S125">
        <v>-99</v>
      </c>
      <c r="T125">
        <v>-99</v>
      </c>
      <c r="U125">
        <v>-99</v>
      </c>
      <c r="V125">
        <v>-99</v>
      </c>
      <c r="W125">
        <v>-99</v>
      </c>
      <c r="X125">
        <v>-99</v>
      </c>
      <c r="Y125">
        <v>-99</v>
      </c>
      <c r="Z125">
        <v>-99</v>
      </c>
      <c r="AA125">
        <v>-99</v>
      </c>
      <c r="AB125">
        <v>-99</v>
      </c>
      <c r="AC125">
        <v>-99</v>
      </c>
      <c r="AD125">
        <v>-99</v>
      </c>
      <c r="AE125">
        <v>-99</v>
      </c>
      <c r="AF125">
        <v>-99</v>
      </c>
      <c r="AG125">
        <v>-99</v>
      </c>
      <c r="AH125">
        <v>-99</v>
      </c>
      <c r="AI125">
        <v>-99</v>
      </c>
      <c r="AJ125">
        <v>-99</v>
      </c>
      <c r="AK125">
        <v>-99</v>
      </c>
      <c r="AL125">
        <v>-99</v>
      </c>
      <c r="AM125">
        <v>-99</v>
      </c>
      <c r="AN125">
        <v>-99</v>
      </c>
      <c r="AO125">
        <v>-99</v>
      </c>
      <c r="AP125">
        <v>-99</v>
      </c>
      <c r="AQ125">
        <v>-99</v>
      </c>
      <c r="AR125" t="str">
        <f>IF(A125="","",(IF(ISBLANK('Trust - Frontsheet'!$F$9),"",'Trust - Frontsheet'!$F$9)))</f>
        <v/>
      </c>
    </row>
    <row r="126" spans="6:44" x14ac:dyDescent="0.2">
      <c r="F126">
        <v>-99</v>
      </c>
      <c r="G126">
        <v>-99</v>
      </c>
      <c r="H126">
        <v>-99</v>
      </c>
      <c r="I126">
        <v>-99</v>
      </c>
      <c r="J126">
        <v>-99</v>
      </c>
      <c r="K126">
        <v>-99</v>
      </c>
      <c r="L126">
        <v>-99</v>
      </c>
      <c r="M126">
        <v>-99</v>
      </c>
      <c r="N126">
        <v>-99</v>
      </c>
      <c r="O126">
        <v>-99</v>
      </c>
      <c r="P126">
        <v>-99</v>
      </c>
      <c r="Q126">
        <v>-99</v>
      </c>
      <c r="R126">
        <v>-99</v>
      </c>
      <c r="S126">
        <v>-99</v>
      </c>
      <c r="T126">
        <v>-99</v>
      </c>
      <c r="U126">
        <v>-99</v>
      </c>
      <c r="V126">
        <v>-99</v>
      </c>
      <c r="W126">
        <v>-99</v>
      </c>
      <c r="X126">
        <v>-99</v>
      </c>
      <c r="Y126">
        <v>-99</v>
      </c>
      <c r="Z126">
        <v>-99</v>
      </c>
      <c r="AA126">
        <v>-99</v>
      </c>
      <c r="AB126">
        <v>-99</v>
      </c>
      <c r="AC126">
        <v>-99</v>
      </c>
      <c r="AD126">
        <v>-99</v>
      </c>
      <c r="AE126">
        <v>-99</v>
      </c>
      <c r="AF126">
        <v>-99</v>
      </c>
      <c r="AG126">
        <v>-99</v>
      </c>
      <c r="AH126">
        <v>-99</v>
      </c>
      <c r="AI126">
        <v>-99</v>
      </c>
      <c r="AJ126">
        <v>-99</v>
      </c>
      <c r="AK126">
        <v>-99</v>
      </c>
      <c r="AL126">
        <v>-99</v>
      </c>
      <c r="AM126">
        <v>-99</v>
      </c>
      <c r="AN126">
        <v>-99</v>
      </c>
      <c r="AO126">
        <v>-99</v>
      </c>
      <c r="AP126">
        <v>-99</v>
      </c>
      <c r="AQ126">
        <v>-99</v>
      </c>
      <c r="AR126" t="str">
        <f>IF(A126="","",(IF(ISBLANK('Trust - Frontsheet'!$F$9),"",'Trust - Frontsheet'!$F$9)))</f>
        <v/>
      </c>
    </row>
    <row r="127" spans="6:44" x14ac:dyDescent="0.2">
      <c r="F127">
        <v>-99</v>
      </c>
      <c r="G127">
        <v>-99</v>
      </c>
      <c r="H127">
        <v>-99</v>
      </c>
      <c r="I127">
        <v>-99</v>
      </c>
      <c r="J127">
        <v>-99</v>
      </c>
      <c r="K127">
        <v>-99</v>
      </c>
      <c r="L127">
        <v>-99</v>
      </c>
      <c r="M127">
        <v>-99</v>
      </c>
      <c r="N127">
        <v>-99</v>
      </c>
      <c r="O127">
        <v>-99</v>
      </c>
      <c r="P127">
        <v>-99</v>
      </c>
      <c r="Q127">
        <v>-99</v>
      </c>
      <c r="R127">
        <v>-99</v>
      </c>
      <c r="S127">
        <v>-99</v>
      </c>
      <c r="T127">
        <v>-99</v>
      </c>
      <c r="U127">
        <v>-99</v>
      </c>
      <c r="V127">
        <v>-99</v>
      </c>
      <c r="W127">
        <v>-99</v>
      </c>
      <c r="X127">
        <v>-99</v>
      </c>
      <c r="Y127">
        <v>-99</v>
      </c>
      <c r="Z127">
        <v>-99</v>
      </c>
      <c r="AA127">
        <v>-99</v>
      </c>
      <c r="AB127">
        <v>-99</v>
      </c>
      <c r="AC127">
        <v>-99</v>
      </c>
      <c r="AD127">
        <v>-99</v>
      </c>
      <c r="AE127">
        <v>-99</v>
      </c>
      <c r="AF127">
        <v>-99</v>
      </c>
      <c r="AG127">
        <v>-99</v>
      </c>
      <c r="AH127">
        <v>-99</v>
      </c>
      <c r="AI127">
        <v>-99</v>
      </c>
      <c r="AJ127">
        <v>-99</v>
      </c>
      <c r="AK127">
        <v>-99</v>
      </c>
      <c r="AL127">
        <v>-99</v>
      </c>
      <c r="AM127">
        <v>-99</v>
      </c>
      <c r="AN127">
        <v>-99</v>
      </c>
      <c r="AO127">
        <v>-99</v>
      </c>
      <c r="AP127">
        <v>-99</v>
      </c>
      <c r="AQ127">
        <v>-99</v>
      </c>
      <c r="AR127" t="str">
        <f>IF(A127="","",(IF(ISBLANK('Trust - Frontsheet'!$F$9),"",'Trust - Frontsheet'!$F$9)))</f>
        <v/>
      </c>
    </row>
    <row r="128" spans="6:44" x14ac:dyDescent="0.2">
      <c r="F128">
        <v>-99</v>
      </c>
      <c r="G128">
        <v>-99</v>
      </c>
      <c r="H128">
        <v>-99</v>
      </c>
      <c r="I128">
        <v>-99</v>
      </c>
      <c r="J128">
        <v>-99</v>
      </c>
      <c r="K128">
        <v>-99</v>
      </c>
      <c r="L128">
        <v>-99</v>
      </c>
      <c r="M128">
        <v>-99</v>
      </c>
      <c r="N128">
        <v>-99</v>
      </c>
      <c r="O128">
        <v>-99</v>
      </c>
      <c r="P128">
        <v>-99</v>
      </c>
      <c r="Q128">
        <v>-99</v>
      </c>
      <c r="R128">
        <v>-99</v>
      </c>
      <c r="S128">
        <v>-99</v>
      </c>
      <c r="T128">
        <v>-99</v>
      </c>
      <c r="U128">
        <v>-99</v>
      </c>
      <c r="V128">
        <v>-99</v>
      </c>
      <c r="W128">
        <v>-99</v>
      </c>
      <c r="X128">
        <v>-99</v>
      </c>
      <c r="Y128">
        <v>-99</v>
      </c>
      <c r="Z128">
        <v>-99</v>
      </c>
      <c r="AA128">
        <v>-99</v>
      </c>
      <c r="AB128">
        <v>-99</v>
      </c>
      <c r="AC128">
        <v>-99</v>
      </c>
      <c r="AD128">
        <v>-99</v>
      </c>
      <c r="AE128">
        <v>-99</v>
      </c>
      <c r="AF128">
        <v>-99</v>
      </c>
      <c r="AG128">
        <v>-99</v>
      </c>
      <c r="AH128">
        <v>-99</v>
      </c>
      <c r="AI128">
        <v>-99</v>
      </c>
      <c r="AJ128">
        <v>-99</v>
      </c>
      <c r="AK128">
        <v>-99</v>
      </c>
      <c r="AL128">
        <v>-99</v>
      </c>
      <c r="AM128">
        <v>-99</v>
      </c>
      <c r="AN128">
        <v>-99</v>
      </c>
      <c r="AO128">
        <v>-99</v>
      </c>
      <c r="AP128">
        <v>-99</v>
      </c>
      <c r="AQ128">
        <v>-99</v>
      </c>
      <c r="AR128" t="str">
        <f>IF(A128="","",(IF(ISBLANK('Trust - Frontsheet'!$F$9),"",'Trust - Frontsheet'!$F$9)))</f>
        <v/>
      </c>
    </row>
    <row r="129" spans="6:44" x14ac:dyDescent="0.2">
      <c r="F129">
        <v>-99</v>
      </c>
      <c r="G129">
        <v>-99</v>
      </c>
      <c r="H129">
        <v>-99</v>
      </c>
      <c r="I129">
        <v>-99</v>
      </c>
      <c r="J129">
        <v>-99</v>
      </c>
      <c r="K129">
        <v>-99</v>
      </c>
      <c r="L129">
        <v>-99</v>
      </c>
      <c r="M129">
        <v>-99</v>
      </c>
      <c r="N129">
        <v>-99</v>
      </c>
      <c r="O129">
        <v>-99</v>
      </c>
      <c r="P129">
        <v>-99</v>
      </c>
      <c r="Q129">
        <v>-99</v>
      </c>
      <c r="R129">
        <v>-99</v>
      </c>
      <c r="S129">
        <v>-99</v>
      </c>
      <c r="T129">
        <v>-99</v>
      </c>
      <c r="U129">
        <v>-99</v>
      </c>
      <c r="V129">
        <v>-99</v>
      </c>
      <c r="W129">
        <v>-99</v>
      </c>
      <c r="X129">
        <v>-99</v>
      </c>
      <c r="Y129">
        <v>-99</v>
      </c>
      <c r="Z129">
        <v>-99</v>
      </c>
      <c r="AA129">
        <v>-99</v>
      </c>
      <c r="AB129">
        <v>-99</v>
      </c>
      <c r="AC129">
        <v>-99</v>
      </c>
      <c r="AD129">
        <v>-99</v>
      </c>
      <c r="AE129">
        <v>-99</v>
      </c>
      <c r="AF129">
        <v>-99</v>
      </c>
      <c r="AG129">
        <v>-99</v>
      </c>
      <c r="AH129">
        <v>-99</v>
      </c>
      <c r="AI129">
        <v>-99</v>
      </c>
      <c r="AJ129">
        <v>-99</v>
      </c>
      <c r="AK129">
        <v>-99</v>
      </c>
      <c r="AL129">
        <v>-99</v>
      </c>
      <c r="AM129">
        <v>-99</v>
      </c>
      <c r="AN129">
        <v>-99</v>
      </c>
      <c r="AO129">
        <v>-99</v>
      </c>
      <c r="AP129">
        <v>-99</v>
      </c>
      <c r="AQ129">
        <v>-99</v>
      </c>
      <c r="AR129" t="str">
        <f>IF(A129="","",(IF(ISBLANK('Trust - Frontsheet'!$F$9),"",'Trust - Frontsheet'!$F$9)))</f>
        <v/>
      </c>
    </row>
    <row r="130" spans="6:44" x14ac:dyDescent="0.2">
      <c r="F130">
        <v>-99</v>
      </c>
      <c r="G130">
        <v>-99</v>
      </c>
      <c r="H130">
        <v>-99</v>
      </c>
      <c r="I130">
        <v>-99</v>
      </c>
      <c r="J130">
        <v>-99</v>
      </c>
      <c r="K130">
        <v>-99</v>
      </c>
      <c r="L130">
        <v>-99</v>
      </c>
      <c r="M130">
        <v>-99</v>
      </c>
      <c r="N130">
        <v>-99</v>
      </c>
      <c r="O130">
        <v>-99</v>
      </c>
      <c r="P130">
        <v>-99</v>
      </c>
      <c r="Q130">
        <v>-99</v>
      </c>
      <c r="R130">
        <v>-99</v>
      </c>
      <c r="S130">
        <v>-99</v>
      </c>
      <c r="T130">
        <v>-99</v>
      </c>
      <c r="U130">
        <v>-99</v>
      </c>
      <c r="V130">
        <v>-99</v>
      </c>
      <c r="W130">
        <v>-99</v>
      </c>
      <c r="X130">
        <v>-99</v>
      </c>
      <c r="Y130">
        <v>-99</v>
      </c>
      <c r="Z130">
        <v>-99</v>
      </c>
      <c r="AA130">
        <v>-99</v>
      </c>
      <c r="AB130">
        <v>-99</v>
      </c>
      <c r="AC130">
        <v>-99</v>
      </c>
      <c r="AD130">
        <v>-99</v>
      </c>
      <c r="AE130">
        <v>-99</v>
      </c>
      <c r="AF130">
        <v>-99</v>
      </c>
      <c r="AG130">
        <v>-99</v>
      </c>
      <c r="AH130">
        <v>-99</v>
      </c>
      <c r="AI130">
        <v>-99</v>
      </c>
      <c r="AJ130">
        <v>-99</v>
      </c>
      <c r="AK130">
        <v>-99</v>
      </c>
      <c r="AL130">
        <v>-99</v>
      </c>
      <c r="AM130">
        <v>-99</v>
      </c>
      <c r="AN130">
        <v>-99</v>
      </c>
      <c r="AO130">
        <v>-99</v>
      </c>
      <c r="AP130">
        <v>-99</v>
      </c>
      <c r="AQ130">
        <v>-99</v>
      </c>
      <c r="AR130" t="str">
        <f>IF(A130="","",(IF(ISBLANK('Trust - Frontsheet'!$F$9),"",'Trust - Frontsheet'!$F$9)))</f>
        <v/>
      </c>
    </row>
    <row r="131" spans="6:44" x14ac:dyDescent="0.2">
      <c r="F131">
        <v>-99</v>
      </c>
      <c r="G131">
        <v>-99</v>
      </c>
      <c r="H131">
        <v>-99</v>
      </c>
      <c r="I131">
        <v>-99</v>
      </c>
      <c r="J131">
        <v>-99</v>
      </c>
      <c r="K131">
        <v>-99</v>
      </c>
      <c r="L131">
        <v>-99</v>
      </c>
      <c r="M131">
        <v>-99</v>
      </c>
      <c r="N131">
        <v>-99</v>
      </c>
      <c r="O131">
        <v>-99</v>
      </c>
      <c r="P131">
        <v>-99</v>
      </c>
      <c r="Q131">
        <v>-99</v>
      </c>
      <c r="R131">
        <v>-99</v>
      </c>
      <c r="S131">
        <v>-99</v>
      </c>
      <c r="T131">
        <v>-99</v>
      </c>
      <c r="U131">
        <v>-99</v>
      </c>
      <c r="V131">
        <v>-99</v>
      </c>
      <c r="W131">
        <v>-99</v>
      </c>
      <c r="X131">
        <v>-99</v>
      </c>
      <c r="Y131">
        <v>-99</v>
      </c>
      <c r="Z131">
        <v>-99</v>
      </c>
      <c r="AA131">
        <v>-99</v>
      </c>
      <c r="AB131">
        <v>-99</v>
      </c>
      <c r="AC131">
        <v>-99</v>
      </c>
      <c r="AD131">
        <v>-99</v>
      </c>
      <c r="AE131">
        <v>-99</v>
      </c>
      <c r="AF131">
        <v>-99</v>
      </c>
      <c r="AG131">
        <v>-99</v>
      </c>
      <c r="AH131">
        <v>-99</v>
      </c>
      <c r="AI131">
        <v>-99</v>
      </c>
      <c r="AJ131">
        <v>-99</v>
      </c>
      <c r="AK131">
        <v>-99</v>
      </c>
      <c r="AL131">
        <v>-99</v>
      </c>
      <c r="AM131">
        <v>-99</v>
      </c>
      <c r="AN131">
        <v>-99</v>
      </c>
      <c r="AO131">
        <v>-99</v>
      </c>
      <c r="AP131">
        <v>-99</v>
      </c>
      <c r="AQ131">
        <v>-99</v>
      </c>
      <c r="AR131" t="str">
        <f>IF(A131="","",(IF(ISBLANK('Trust - Frontsheet'!$F$9),"",'Trust - Frontsheet'!$F$9)))</f>
        <v/>
      </c>
    </row>
    <row r="132" spans="6:44" x14ac:dyDescent="0.2">
      <c r="F132">
        <v>-99</v>
      </c>
      <c r="G132">
        <v>-99</v>
      </c>
      <c r="H132">
        <v>-99</v>
      </c>
      <c r="I132">
        <v>-99</v>
      </c>
      <c r="J132">
        <v>-99</v>
      </c>
      <c r="K132">
        <v>-99</v>
      </c>
      <c r="L132">
        <v>-99</v>
      </c>
      <c r="M132">
        <v>-99</v>
      </c>
      <c r="N132">
        <v>-99</v>
      </c>
      <c r="O132">
        <v>-99</v>
      </c>
      <c r="P132">
        <v>-99</v>
      </c>
      <c r="Q132">
        <v>-99</v>
      </c>
      <c r="R132">
        <v>-99</v>
      </c>
      <c r="S132">
        <v>-99</v>
      </c>
      <c r="T132">
        <v>-99</v>
      </c>
      <c r="U132">
        <v>-99</v>
      </c>
      <c r="V132">
        <v>-99</v>
      </c>
      <c r="W132">
        <v>-99</v>
      </c>
      <c r="X132">
        <v>-99</v>
      </c>
      <c r="Y132">
        <v>-99</v>
      </c>
      <c r="Z132">
        <v>-99</v>
      </c>
      <c r="AA132">
        <v>-99</v>
      </c>
      <c r="AB132">
        <v>-99</v>
      </c>
      <c r="AC132">
        <v>-99</v>
      </c>
      <c r="AD132">
        <v>-99</v>
      </c>
      <c r="AE132">
        <v>-99</v>
      </c>
      <c r="AF132">
        <v>-99</v>
      </c>
      <c r="AG132">
        <v>-99</v>
      </c>
      <c r="AH132">
        <v>-99</v>
      </c>
      <c r="AI132">
        <v>-99</v>
      </c>
      <c r="AJ132">
        <v>-99</v>
      </c>
      <c r="AK132">
        <v>-99</v>
      </c>
      <c r="AL132">
        <v>-99</v>
      </c>
      <c r="AM132">
        <v>-99</v>
      </c>
      <c r="AN132">
        <v>-99</v>
      </c>
      <c r="AO132">
        <v>-99</v>
      </c>
      <c r="AP132">
        <v>-99</v>
      </c>
      <c r="AQ132">
        <v>-99</v>
      </c>
      <c r="AR132" t="str">
        <f>IF(A132="","",(IF(ISBLANK('Trust - Frontsheet'!$F$9),"",'Trust - Frontsheet'!$F$9)))</f>
        <v/>
      </c>
    </row>
    <row r="133" spans="6:44" x14ac:dyDescent="0.2">
      <c r="F133">
        <v>-99</v>
      </c>
      <c r="G133">
        <v>-99</v>
      </c>
      <c r="H133">
        <v>-99</v>
      </c>
      <c r="I133">
        <v>-99</v>
      </c>
      <c r="J133">
        <v>-99</v>
      </c>
      <c r="K133">
        <v>-99</v>
      </c>
      <c r="L133">
        <v>-99</v>
      </c>
      <c r="M133">
        <v>-99</v>
      </c>
      <c r="N133">
        <v>-99</v>
      </c>
      <c r="O133">
        <v>-99</v>
      </c>
      <c r="P133">
        <v>-99</v>
      </c>
      <c r="Q133">
        <v>-99</v>
      </c>
      <c r="R133">
        <v>-99</v>
      </c>
      <c r="S133">
        <v>-99</v>
      </c>
      <c r="T133">
        <v>-99</v>
      </c>
      <c r="U133">
        <v>-99</v>
      </c>
      <c r="V133">
        <v>-99</v>
      </c>
      <c r="W133">
        <v>-99</v>
      </c>
      <c r="X133">
        <v>-99</v>
      </c>
      <c r="Y133">
        <v>-99</v>
      </c>
      <c r="Z133">
        <v>-99</v>
      </c>
      <c r="AA133">
        <v>-99</v>
      </c>
      <c r="AB133">
        <v>-99</v>
      </c>
      <c r="AC133">
        <v>-99</v>
      </c>
      <c r="AD133">
        <v>-99</v>
      </c>
      <c r="AE133">
        <v>-99</v>
      </c>
      <c r="AF133">
        <v>-99</v>
      </c>
      <c r="AG133">
        <v>-99</v>
      </c>
      <c r="AH133">
        <v>-99</v>
      </c>
      <c r="AI133">
        <v>-99</v>
      </c>
      <c r="AJ133">
        <v>-99</v>
      </c>
      <c r="AK133">
        <v>-99</v>
      </c>
      <c r="AL133">
        <v>-99</v>
      </c>
      <c r="AM133">
        <v>-99</v>
      </c>
      <c r="AN133">
        <v>-99</v>
      </c>
      <c r="AO133">
        <v>-99</v>
      </c>
      <c r="AP133">
        <v>-99</v>
      </c>
      <c r="AQ133">
        <v>-99</v>
      </c>
      <c r="AR133" t="str">
        <f>IF(A133="","",(IF(ISBLANK('Trust - Frontsheet'!$F$9),"",'Trust - Frontsheet'!$F$9)))</f>
        <v/>
      </c>
    </row>
    <row r="134" spans="6:44" x14ac:dyDescent="0.2">
      <c r="F134">
        <v>-99</v>
      </c>
      <c r="G134">
        <v>-99</v>
      </c>
      <c r="H134">
        <v>-99</v>
      </c>
      <c r="I134">
        <v>-99</v>
      </c>
      <c r="J134">
        <v>-99</v>
      </c>
      <c r="K134">
        <v>-99</v>
      </c>
      <c r="L134">
        <v>-99</v>
      </c>
      <c r="M134">
        <v>-99</v>
      </c>
      <c r="N134">
        <v>-99</v>
      </c>
      <c r="O134">
        <v>-99</v>
      </c>
      <c r="P134">
        <v>-99</v>
      </c>
      <c r="Q134">
        <v>-99</v>
      </c>
      <c r="R134">
        <v>-99</v>
      </c>
      <c r="S134">
        <v>-99</v>
      </c>
      <c r="T134">
        <v>-99</v>
      </c>
      <c r="U134">
        <v>-99</v>
      </c>
      <c r="V134">
        <v>-99</v>
      </c>
      <c r="W134">
        <v>-99</v>
      </c>
      <c r="X134">
        <v>-99</v>
      </c>
      <c r="Y134">
        <v>-99</v>
      </c>
      <c r="Z134">
        <v>-99</v>
      </c>
      <c r="AA134">
        <v>-99</v>
      </c>
      <c r="AB134">
        <v>-99</v>
      </c>
      <c r="AC134">
        <v>-99</v>
      </c>
      <c r="AD134">
        <v>-99</v>
      </c>
      <c r="AE134">
        <v>-99</v>
      </c>
      <c r="AF134">
        <v>-99</v>
      </c>
      <c r="AG134">
        <v>-99</v>
      </c>
      <c r="AH134">
        <v>-99</v>
      </c>
      <c r="AI134">
        <v>-99</v>
      </c>
      <c r="AJ134">
        <v>-99</v>
      </c>
      <c r="AK134">
        <v>-99</v>
      </c>
      <c r="AL134">
        <v>-99</v>
      </c>
      <c r="AM134">
        <v>-99</v>
      </c>
      <c r="AN134">
        <v>-99</v>
      </c>
      <c r="AO134">
        <v>-99</v>
      </c>
      <c r="AP134">
        <v>-99</v>
      </c>
      <c r="AQ134">
        <v>-99</v>
      </c>
      <c r="AR134" t="str">
        <f>IF(A134="","",(IF(ISBLANK('Trust - Frontsheet'!$F$9),"",'Trust - Frontsheet'!$F$9)))</f>
        <v/>
      </c>
    </row>
    <row r="135" spans="6:44" x14ac:dyDescent="0.2">
      <c r="F135">
        <v>-99</v>
      </c>
      <c r="G135">
        <v>-99</v>
      </c>
      <c r="H135">
        <v>-99</v>
      </c>
      <c r="I135">
        <v>-99</v>
      </c>
      <c r="J135">
        <v>-99</v>
      </c>
      <c r="K135">
        <v>-99</v>
      </c>
      <c r="L135">
        <v>-99</v>
      </c>
      <c r="M135">
        <v>-99</v>
      </c>
      <c r="N135">
        <v>-99</v>
      </c>
      <c r="O135">
        <v>-99</v>
      </c>
      <c r="P135">
        <v>-99</v>
      </c>
      <c r="Q135">
        <v>-99</v>
      </c>
      <c r="R135">
        <v>-99</v>
      </c>
      <c r="S135">
        <v>-99</v>
      </c>
      <c r="T135">
        <v>-99</v>
      </c>
      <c r="U135">
        <v>-99</v>
      </c>
      <c r="V135">
        <v>-99</v>
      </c>
      <c r="W135">
        <v>-99</v>
      </c>
      <c r="X135">
        <v>-99</v>
      </c>
      <c r="Y135">
        <v>-99</v>
      </c>
      <c r="Z135">
        <v>-99</v>
      </c>
      <c r="AA135">
        <v>-99</v>
      </c>
      <c r="AB135">
        <v>-99</v>
      </c>
      <c r="AC135">
        <v>-99</v>
      </c>
      <c r="AD135">
        <v>-99</v>
      </c>
      <c r="AE135">
        <v>-99</v>
      </c>
      <c r="AF135">
        <v>-99</v>
      </c>
      <c r="AG135">
        <v>-99</v>
      </c>
      <c r="AH135">
        <v>-99</v>
      </c>
      <c r="AI135">
        <v>-99</v>
      </c>
      <c r="AJ135">
        <v>-99</v>
      </c>
      <c r="AK135">
        <v>-99</v>
      </c>
      <c r="AL135">
        <v>-99</v>
      </c>
      <c r="AM135">
        <v>-99</v>
      </c>
      <c r="AN135">
        <v>-99</v>
      </c>
      <c r="AO135">
        <v>-99</v>
      </c>
      <c r="AP135">
        <v>-99</v>
      </c>
      <c r="AQ135">
        <v>-99</v>
      </c>
      <c r="AR135" t="str">
        <f>IF(A135="","",(IF(ISBLANK('Trust - Frontsheet'!$F$9),"",'Trust - Frontsheet'!$F$9)))</f>
        <v/>
      </c>
    </row>
    <row r="136" spans="6:44" x14ac:dyDescent="0.2">
      <c r="F136">
        <v>-99</v>
      </c>
      <c r="G136">
        <v>-99</v>
      </c>
      <c r="H136">
        <v>-99</v>
      </c>
      <c r="I136">
        <v>-99</v>
      </c>
      <c r="J136">
        <v>-99</v>
      </c>
      <c r="K136">
        <v>-99</v>
      </c>
      <c r="L136">
        <v>-99</v>
      </c>
      <c r="M136">
        <v>-99</v>
      </c>
      <c r="N136">
        <v>-99</v>
      </c>
      <c r="O136">
        <v>-99</v>
      </c>
      <c r="P136">
        <v>-99</v>
      </c>
      <c r="Q136">
        <v>-99</v>
      </c>
      <c r="R136">
        <v>-99</v>
      </c>
      <c r="S136">
        <v>-99</v>
      </c>
      <c r="T136">
        <v>-99</v>
      </c>
      <c r="U136">
        <v>-99</v>
      </c>
      <c r="V136">
        <v>-99</v>
      </c>
      <c r="W136">
        <v>-99</v>
      </c>
      <c r="X136">
        <v>-99</v>
      </c>
      <c r="Y136">
        <v>-99</v>
      </c>
      <c r="Z136">
        <v>-99</v>
      </c>
      <c r="AA136">
        <v>-99</v>
      </c>
      <c r="AB136">
        <v>-99</v>
      </c>
      <c r="AC136">
        <v>-99</v>
      </c>
      <c r="AD136">
        <v>-99</v>
      </c>
      <c r="AE136">
        <v>-99</v>
      </c>
      <c r="AF136">
        <v>-99</v>
      </c>
      <c r="AG136">
        <v>-99</v>
      </c>
      <c r="AH136">
        <v>-99</v>
      </c>
      <c r="AI136">
        <v>-99</v>
      </c>
      <c r="AJ136">
        <v>-99</v>
      </c>
      <c r="AK136">
        <v>-99</v>
      </c>
      <c r="AL136">
        <v>-99</v>
      </c>
      <c r="AM136">
        <v>-99</v>
      </c>
      <c r="AN136">
        <v>-99</v>
      </c>
      <c r="AO136">
        <v>-99</v>
      </c>
      <c r="AP136">
        <v>-99</v>
      </c>
      <c r="AQ136">
        <v>-99</v>
      </c>
      <c r="AR136" t="str">
        <f>IF(A136="","",(IF(ISBLANK('Trust - Frontsheet'!$F$9),"",'Trust - Frontsheet'!$F$9)))</f>
        <v/>
      </c>
    </row>
    <row r="137" spans="6:44" x14ac:dyDescent="0.2">
      <c r="F137">
        <v>-99</v>
      </c>
      <c r="G137">
        <v>-99</v>
      </c>
      <c r="H137">
        <v>-99</v>
      </c>
      <c r="I137">
        <v>-99</v>
      </c>
      <c r="J137">
        <v>-99</v>
      </c>
      <c r="K137">
        <v>-99</v>
      </c>
      <c r="L137">
        <v>-99</v>
      </c>
      <c r="M137">
        <v>-99</v>
      </c>
      <c r="N137">
        <v>-99</v>
      </c>
      <c r="O137">
        <v>-99</v>
      </c>
      <c r="P137">
        <v>-99</v>
      </c>
      <c r="Q137">
        <v>-99</v>
      </c>
      <c r="R137">
        <v>-99</v>
      </c>
      <c r="S137">
        <v>-99</v>
      </c>
      <c r="T137">
        <v>-99</v>
      </c>
      <c r="U137">
        <v>-99</v>
      </c>
      <c r="V137">
        <v>-99</v>
      </c>
      <c r="W137">
        <v>-99</v>
      </c>
      <c r="X137">
        <v>-99</v>
      </c>
      <c r="Y137">
        <v>-99</v>
      </c>
      <c r="Z137">
        <v>-99</v>
      </c>
      <c r="AA137">
        <v>-99</v>
      </c>
      <c r="AB137">
        <v>-99</v>
      </c>
      <c r="AC137">
        <v>-99</v>
      </c>
      <c r="AD137">
        <v>-99</v>
      </c>
      <c r="AE137">
        <v>-99</v>
      </c>
      <c r="AF137">
        <v>-99</v>
      </c>
      <c r="AG137">
        <v>-99</v>
      </c>
      <c r="AH137">
        <v>-99</v>
      </c>
      <c r="AI137">
        <v>-99</v>
      </c>
      <c r="AJ137">
        <v>-99</v>
      </c>
      <c r="AK137">
        <v>-99</v>
      </c>
      <c r="AL137">
        <v>-99</v>
      </c>
      <c r="AM137">
        <v>-99</v>
      </c>
      <c r="AN137">
        <v>-99</v>
      </c>
      <c r="AO137">
        <v>-99</v>
      </c>
      <c r="AP137">
        <v>-99</v>
      </c>
      <c r="AQ137">
        <v>-99</v>
      </c>
      <c r="AR137" t="str">
        <f>IF(A137="","",(IF(ISBLANK('Trust - Frontsheet'!$F$9),"",'Trust - Frontsheet'!$F$9)))</f>
        <v/>
      </c>
    </row>
    <row r="138" spans="6:44" x14ac:dyDescent="0.2">
      <c r="F138">
        <v>-99</v>
      </c>
      <c r="G138">
        <v>-99</v>
      </c>
      <c r="H138">
        <v>-99</v>
      </c>
      <c r="I138">
        <v>-99</v>
      </c>
      <c r="J138">
        <v>-99</v>
      </c>
      <c r="K138">
        <v>-99</v>
      </c>
      <c r="L138">
        <v>-99</v>
      </c>
      <c r="M138">
        <v>-99</v>
      </c>
      <c r="N138">
        <v>-99</v>
      </c>
      <c r="O138">
        <v>-99</v>
      </c>
      <c r="P138">
        <v>-99</v>
      </c>
      <c r="Q138">
        <v>-99</v>
      </c>
      <c r="R138">
        <v>-99</v>
      </c>
      <c r="S138">
        <v>-99</v>
      </c>
      <c r="T138">
        <v>-99</v>
      </c>
      <c r="U138">
        <v>-99</v>
      </c>
      <c r="V138">
        <v>-99</v>
      </c>
      <c r="W138">
        <v>-99</v>
      </c>
      <c r="X138">
        <v>-99</v>
      </c>
      <c r="Y138">
        <v>-99</v>
      </c>
      <c r="Z138">
        <v>-99</v>
      </c>
      <c r="AA138">
        <v>-99</v>
      </c>
      <c r="AB138">
        <v>-99</v>
      </c>
      <c r="AC138">
        <v>-99</v>
      </c>
      <c r="AD138">
        <v>-99</v>
      </c>
      <c r="AE138">
        <v>-99</v>
      </c>
      <c r="AF138">
        <v>-99</v>
      </c>
      <c r="AG138">
        <v>-99</v>
      </c>
      <c r="AH138">
        <v>-99</v>
      </c>
      <c r="AI138">
        <v>-99</v>
      </c>
      <c r="AJ138">
        <v>-99</v>
      </c>
      <c r="AK138">
        <v>-99</v>
      </c>
      <c r="AL138">
        <v>-99</v>
      </c>
      <c r="AM138">
        <v>-99</v>
      </c>
      <c r="AN138">
        <v>-99</v>
      </c>
      <c r="AO138">
        <v>-99</v>
      </c>
      <c r="AP138">
        <v>-99</v>
      </c>
      <c r="AQ138">
        <v>-99</v>
      </c>
      <c r="AR138" t="str">
        <f>IF(A138="","",(IF(ISBLANK('Trust - Frontsheet'!$F$9),"",'Trust - Frontsheet'!$F$9)))</f>
        <v/>
      </c>
    </row>
    <row r="139" spans="6:44" x14ac:dyDescent="0.2">
      <c r="F139">
        <v>-99</v>
      </c>
      <c r="G139">
        <v>-99</v>
      </c>
      <c r="H139">
        <v>-99</v>
      </c>
      <c r="I139">
        <v>-99</v>
      </c>
      <c r="J139">
        <v>-99</v>
      </c>
      <c r="K139">
        <v>-99</v>
      </c>
      <c r="L139">
        <v>-99</v>
      </c>
      <c r="M139">
        <v>-99</v>
      </c>
      <c r="N139">
        <v>-99</v>
      </c>
      <c r="O139">
        <v>-99</v>
      </c>
      <c r="P139">
        <v>-99</v>
      </c>
      <c r="Q139">
        <v>-99</v>
      </c>
      <c r="R139">
        <v>-99</v>
      </c>
      <c r="S139">
        <v>-99</v>
      </c>
      <c r="T139">
        <v>-99</v>
      </c>
      <c r="U139">
        <v>-99</v>
      </c>
      <c r="V139">
        <v>-99</v>
      </c>
      <c r="W139">
        <v>-99</v>
      </c>
      <c r="X139">
        <v>-99</v>
      </c>
      <c r="Y139">
        <v>-99</v>
      </c>
      <c r="Z139">
        <v>-99</v>
      </c>
      <c r="AA139">
        <v>-99</v>
      </c>
      <c r="AB139">
        <v>-99</v>
      </c>
      <c r="AC139">
        <v>-99</v>
      </c>
      <c r="AD139">
        <v>-99</v>
      </c>
      <c r="AE139">
        <v>-99</v>
      </c>
      <c r="AF139">
        <v>-99</v>
      </c>
      <c r="AG139">
        <v>-99</v>
      </c>
      <c r="AH139">
        <v>-99</v>
      </c>
      <c r="AI139">
        <v>-99</v>
      </c>
      <c r="AJ139">
        <v>-99</v>
      </c>
      <c r="AK139">
        <v>-99</v>
      </c>
      <c r="AL139">
        <v>-99</v>
      </c>
      <c r="AM139">
        <v>-99</v>
      </c>
      <c r="AN139">
        <v>-99</v>
      </c>
      <c r="AO139">
        <v>-99</v>
      </c>
      <c r="AP139">
        <v>-99</v>
      </c>
      <c r="AQ139">
        <v>-99</v>
      </c>
      <c r="AR139" t="str">
        <f>IF(A139="","",(IF(ISBLANK('Trust - Frontsheet'!$F$9),"",'Trust - Frontsheet'!$F$9)))</f>
        <v/>
      </c>
    </row>
    <row r="140" spans="6:44" x14ac:dyDescent="0.2">
      <c r="F140">
        <v>-99</v>
      </c>
      <c r="G140">
        <v>-99</v>
      </c>
      <c r="H140">
        <v>-99</v>
      </c>
      <c r="I140">
        <v>-99</v>
      </c>
      <c r="J140">
        <v>-99</v>
      </c>
      <c r="K140">
        <v>-99</v>
      </c>
      <c r="L140">
        <v>-99</v>
      </c>
      <c r="M140">
        <v>-99</v>
      </c>
      <c r="N140">
        <v>-99</v>
      </c>
      <c r="O140">
        <v>-99</v>
      </c>
      <c r="P140">
        <v>-99</v>
      </c>
      <c r="Q140">
        <v>-99</v>
      </c>
      <c r="R140">
        <v>-99</v>
      </c>
      <c r="S140">
        <v>-99</v>
      </c>
      <c r="T140">
        <v>-99</v>
      </c>
      <c r="U140">
        <v>-99</v>
      </c>
      <c r="V140">
        <v>-99</v>
      </c>
      <c r="W140">
        <v>-99</v>
      </c>
      <c r="X140">
        <v>-99</v>
      </c>
      <c r="Y140">
        <v>-99</v>
      </c>
      <c r="Z140">
        <v>-99</v>
      </c>
      <c r="AA140">
        <v>-99</v>
      </c>
      <c r="AB140">
        <v>-99</v>
      </c>
      <c r="AC140">
        <v>-99</v>
      </c>
      <c r="AD140">
        <v>-99</v>
      </c>
      <c r="AE140">
        <v>-99</v>
      </c>
      <c r="AF140">
        <v>-99</v>
      </c>
      <c r="AG140">
        <v>-99</v>
      </c>
      <c r="AH140">
        <v>-99</v>
      </c>
      <c r="AI140">
        <v>-99</v>
      </c>
      <c r="AJ140">
        <v>-99</v>
      </c>
      <c r="AK140">
        <v>-99</v>
      </c>
      <c r="AL140">
        <v>-99</v>
      </c>
      <c r="AM140">
        <v>-99</v>
      </c>
      <c r="AN140">
        <v>-99</v>
      </c>
      <c r="AO140">
        <v>-99</v>
      </c>
      <c r="AP140">
        <v>-99</v>
      </c>
      <c r="AQ140">
        <v>-99</v>
      </c>
      <c r="AR140" t="str">
        <f>IF(A140="","",(IF(ISBLANK('Trust - Frontsheet'!$F$9),"",'Trust - Frontsheet'!$F$9)))</f>
        <v/>
      </c>
    </row>
    <row r="141" spans="6:44" x14ac:dyDescent="0.2">
      <c r="F141">
        <v>-99</v>
      </c>
      <c r="G141">
        <v>-99</v>
      </c>
      <c r="H141">
        <v>-99</v>
      </c>
      <c r="I141">
        <v>-99</v>
      </c>
      <c r="J141">
        <v>-99</v>
      </c>
      <c r="K141">
        <v>-99</v>
      </c>
      <c r="L141">
        <v>-99</v>
      </c>
      <c r="M141">
        <v>-99</v>
      </c>
      <c r="N141">
        <v>-99</v>
      </c>
      <c r="O141">
        <v>-99</v>
      </c>
      <c r="P141">
        <v>-99</v>
      </c>
      <c r="Q141">
        <v>-99</v>
      </c>
      <c r="R141">
        <v>-99</v>
      </c>
      <c r="S141">
        <v>-99</v>
      </c>
      <c r="T141">
        <v>-99</v>
      </c>
      <c r="U141">
        <v>-99</v>
      </c>
      <c r="V141">
        <v>-99</v>
      </c>
      <c r="W141">
        <v>-99</v>
      </c>
      <c r="X141">
        <v>-99</v>
      </c>
      <c r="Y141">
        <v>-99</v>
      </c>
      <c r="Z141">
        <v>-99</v>
      </c>
      <c r="AA141">
        <v>-99</v>
      </c>
      <c r="AB141">
        <v>-99</v>
      </c>
      <c r="AC141">
        <v>-99</v>
      </c>
      <c r="AD141">
        <v>-99</v>
      </c>
      <c r="AE141">
        <v>-99</v>
      </c>
      <c r="AF141">
        <v>-99</v>
      </c>
      <c r="AG141">
        <v>-99</v>
      </c>
      <c r="AH141">
        <v>-99</v>
      </c>
      <c r="AI141">
        <v>-99</v>
      </c>
      <c r="AJ141">
        <v>-99</v>
      </c>
      <c r="AK141">
        <v>-99</v>
      </c>
      <c r="AL141">
        <v>-99</v>
      </c>
      <c r="AM141">
        <v>-99</v>
      </c>
      <c r="AN141">
        <v>-99</v>
      </c>
      <c r="AO141">
        <v>-99</v>
      </c>
      <c r="AP141">
        <v>-99</v>
      </c>
      <c r="AQ141">
        <v>-99</v>
      </c>
      <c r="AR141" t="str">
        <f>IF(A141="","",(IF(ISBLANK('Trust - Frontsheet'!$F$9),"",'Trust - Frontsheet'!$F$9)))</f>
        <v/>
      </c>
    </row>
    <row r="142" spans="6:44" x14ac:dyDescent="0.2">
      <c r="F142">
        <v>-99</v>
      </c>
      <c r="G142">
        <v>-99</v>
      </c>
      <c r="H142">
        <v>-99</v>
      </c>
      <c r="I142">
        <v>-99</v>
      </c>
      <c r="J142">
        <v>-99</v>
      </c>
      <c r="K142">
        <v>-99</v>
      </c>
      <c r="L142">
        <v>-99</v>
      </c>
      <c r="M142">
        <v>-99</v>
      </c>
      <c r="N142">
        <v>-99</v>
      </c>
      <c r="O142">
        <v>-99</v>
      </c>
      <c r="P142">
        <v>-99</v>
      </c>
      <c r="Q142">
        <v>-99</v>
      </c>
      <c r="R142">
        <v>-99</v>
      </c>
      <c r="S142">
        <v>-99</v>
      </c>
      <c r="T142">
        <v>-99</v>
      </c>
      <c r="U142">
        <v>-99</v>
      </c>
      <c r="V142">
        <v>-99</v>
      </c>
      <c r="W142">
        <v>-99</v>
      </c>
      <c r="X142">
        <v>-99</v>
      </c>
      <c r="Y142">
        <v>-99</v>
      </c>
      <c r="Z142">
        <v>-99</v>
      </c>
      <c r="AA142">
        <v>-99</v>
      </c>
      <c r="AB142">
        <v>-99</v>
      </c>
      <c r="AC142">
        <v>-99</v>
      </c>
      <c r="AD142">
        <v>-99</v>
      </c>
      <c r="AE142">
        <v>-99</v>
      </c>
      <c r="AF142">
        <v>-99</v>
      </c>
      <c r="AG142">
        <v>-99</v>
      </c>
      <c r="AH142">
        <v>-99</v>
      </c>
      <c r="AI142">
        <v>-99</v>
      </c>
      <c r="AJ142">
        <v>-99</v>
      </c>
      <c r="AK142">
        <v>-99</v>
      </c>
      <c r="AL142">
        <v>-99</v>
      </c>
      <c r="AM142">
        <v>-99</v>
      </c>
      <c r="AN142">
        <v>-99</v>
      </c>
      <c r="AO142">
        <v>-99</v>
      </c>
      <c r="AP142">
        <v>-99</v>
      </c>
      <c r="AQ142">
        <v>-99</v>
      </c>
      <c r="AR142" t="str">
        <f>IF(A142="","",(IF(ISBLANK('Trust - Frontsheet'!$F$9),"",'Trust - Frontsheet'!$F$9)))</f>
        <v/>
      </c>
    </row>
    <row r="143" spans="6:44" x14ac:dyDescent="0.2">
      <c r="F143">
        <v>-99</v>
      </c>
      <c r="G143">
        <v>-99</v>
      </c>
      <c r="H143">
        <v>-99</v>
      </c>
      <c r="I143">
        <v>-99</v>
      </c>
      <c r="J143">
        <v>-99</v>
      </c>
      <c r="K143">
        <v>-99</v>
      </c>
      <c r="L143">
        <v>-99</v>
      </c>
      <c r="M143">
        <v>-99</v>
      </c>
      <c r="N143">
        <v>-99</v>
      </c>
      <c r="O143">
        <v>-99</v>
      </c>
      <c r="P143">
        <v>-99</v>
      </c>
      <c r="Q143">
        <v>-99</v>
      </c>
      <c r="R143">
        <v>-99</v>
      </c>
      <c r="S143">
        <v>-99</v>
      </c>
      <c r="T143">
        <v>-99</v>
      </c>
      <c r="U143">
        <v>-99</v>
      </c>
      <c r="V143">
        <v>-99</v>
      </c>
      <c r="W143">
        <v>-99</v>
      </c>
      <c r="X143">
        <v>-99</v>
      </c>
      <c r="Y143">
        <v>-99</v>
      </c>
      <c r="Z143">
        <v>-99</v>
      </c>
      <c r="AA143">
        <v>-99</v>
      </c>
      <c r="AB143">
        <v>-99</v>
      </c>
      <c r="AC143">
        <v>-99</v>
      </c>
      <c r="AD143">
        <v>-99</v>
      </c>
      <c r="AE143">
        <v>-99</v>
      </c>
      <c r="AF143">
        <v>-99</v>
      </c>
      <c r="AG143">
        <v>-99</v>
      </c>
      <c r="AH143">
        <v>-99</v>
      </c>
      <c r="AI143">
        <v>-99</v>
      </c>
      <c r="AJ143">
        <v>-99</v>
      </c>
      <c r="AK143">
        <v>-99</v>
      </c>
      <c r="AL143">
        <v>-99</v>
      </c>
      <c r="AM143">
        <v>-99</v>
      </c>
      <c r="AN143">
        <v>-99</v>
      </c>
      <c r="AO143">
        <v>-99</v>
      </c>
      <c r="AP143">
        <v>-99</v>
      </c>
      <c r="AQ143">
        <v>-99</v>
      </c>
      <c r="AR143" t="str">
        <f>IF(A143="","",(IF(ISBLANK('Trust - Frontsheet'!$F$9),"",'Trust - Frontsheet'!$F$9)))</f>
        <v/>
      </c>
    </row>
    <row r="144" spans="6:44" x14ac:dyDescent="0.2">
      <c r="F144">
        <v>-99</v>
      </c>
      <c r="G144">
        <v>-99</v>
      </c>
      <c r="H144">
        <v>-99</v>
      </c>
      <c r="I144">
        <v>-99</v>
      </c>
      <c r="J144">
        <v>-99</v>
      </c>
      <c r="K144">
        <v>-99</v>
      </c>
      <c r="L144">
        <v>-99</v>
      </c>
      <c r="M144">
        <v>-99</v>
      </c>
      <c r="N144">
        <v>-99</v>
      </c>
      <c r="O144">
        <v>-99</v>
      </c>
      <c r="P144">
        <v>-99</v>
      </c>
      <c r="Q144">
        <v>-99</v>
      </c>
      <c r="R144">
        <v>-99</v>
      </c>
      <c r="S144">
        <v>-99</v>
      </c>
      <c r="T144">
        <v>-99</v>
      </c>
      <c r="U144">
        <v>-99</v>
      </c>
      <c r="V144">
        <v>-99</v>
      </c>
      <c r="W144">
        <v>-99</v>
      </c>
      <c r="X144">
        <v>-99</v>
      </c>
      <c r="Y144">
        <v>-99</v>
      </c>
      <c r="Z144">
        <v>-99</v>
      </c>
      <c r="AA144">
        <v>-99</v>
      </c>
      <c r="AB144">
        <v>-99</v>
      </c>
      <c r="AC144">
        <v>-99</v>
      </c>
      <c r="AD144">
        <v>-99</v>
      </c>
      <c r="AE144">
        <v>-99</v>
      </c>
      <c r="AF144">
        <v>-99</v>
      </c>
      <c r="AG144">
        <v>-99</v>
      </c>
      <c r="AH144">
        <v>-99</v>
      </c>
      <c r="AI144">
        <v>-99</v>
      </c>
      <c r="AJ144">
        <v>-99</v>
      </c>
      <c r="AK144">
        <v>-99</v>
      </c>
      <c r="AL144">
        <v>-99</v>
      </c>
      <c r="AM144">
        <v>-99</v>
      </c>
      <c r="AN144">
        <v>-99</v>
      </c>
      <c r="AO144">
        <v>-99</v>
      </c>
      <c r="AP144">
        <v>-99</v>
      </c>
      <c r="AQ144">
        <v>-99</v>
      </c>
      <c r="AR144" t="str">
        <f>IF(A144="","",(IF(ISBLANK('Trust - Frontsheet'!$F$9),"",'Trust - Frontsheet'!$F$9)))</f>
        <v/>
      </c>
    </row>
    <row r="145" spans="6:44" x14ac:dyDescent="0.2">
      <c r="F145">
        <v>-99</v>
      </c>
      <c r="G145">
        <v>-99</v>
      </c>
      <c r="H145">
        <v>-99</v>
      </c>
      <c r="I145">
        <v>-99</v>
      </c>
      <c r="J145">
        <v>-99</v>
      </c>
      <c r="K145">
        <v>-99</v>
      </c>
      <c r="L145">
        <v>-99</v>
      </c>
      <c r="M145">
        <v>-99</v>
      </c>
      <c r="N145">
        <v>-99</v>
      </c>
      <c r="O145">
        <v>-99</v>
      </c>
      <c r="P145">
        <v>-99</v>
      </c>
      <c r="Q145">
        <v>-99</v>
      </c>
      <c r="R145">
        <v>-99</v>
      </c>
      <c r="S145">
        <v>-99</v>
      </c>
      <c r="T145">
        <v>-99</v>
      </c>
      <c r="U145">
        <v>-99</v>
      </c>
      <c r="V145">
        <v>-99</v>
      </c>
      <c r="W145">
        <v>-99</v>
      </c>
      <c r="X145">
        <v>-99</v>
      </c>
      <c r="Y145">
        <v>-99</v>
      </c>
      <c r="Z145">
        <v>-99</v>
      </c>
      <c r="AA145">
        <v>-99</v>
      </c>
      <c r="AB145">
        <v>-99</v>
      </c>
      <c r="AC145">
        <v>-99</v>
      </c>
      <c r="AD145">
        <v>-99</v>
      </c>
      <c r="AE145">
        <v>-99</v>
      </c>
      <c r="AF145">
        <v>-99</v>
      </c>
      <c r="AG145">
        <v>-99</v>
      </c>
      <c r="AH145">
        <v>-99</v>
      </c>
      <c r="AI145">
        <v>-99</v>
      </c>
      <c r="AJ145">
        <v>-99</v>
      </c>
      <c r="AK145">
        <v>-99</v>
      </c>
      <c r="AL145">
        <v>-99</v>
      </c>
      <c r="AM145">
        <v>-99</v>
      </c>
      <c r="AN145">
        <v>-99</v>
      </c>
      <c r="AO145">
        <v>-99</v>
      </c>
      <c r="AP145">
        <v>-99</v>
      </c>
      <c r="AQ145">
        <v>-99</v>
      </c>
      <c r="AR145" t="str">
        <f>IF(A145="","",(IF(ISBLANK('Trust - Frontsheet'!$F$9),"",'Trust - Frontsheet'!$F$9)))</f>
        <v/>
      </c>
    </row>
    <row r="146" spans="6:44" x14ac:dyDescent="0.2">
      <c r="F146">
        <v>-99</v>
      </c>
      <c r="G146">
        <v>-99</v>
      </c>
      <c r="H146">
        <v>-99</v>
      </c>
      <c r="I146">
        <v>-99</v>
      </c>
      <c r="J146">
        <v>-99</v>
      </c>
      <c r="K146">
        <v>-99</v>
      </c>
      <c r="L146">
        <v>-99</v>
      </c>
      <c r="M146">
        <v>-99</v>
      </c>
      <c r="N146">
        <v>-99</v>
      </c>
      <c r="O146">
        <v>-99</v>
      </c>
      <c r="P146">
        <v>-99</v>
      </c>
      <c r="Q146">
        <v>-99</v>
      </c>
      <c r="R146">
        <v>-99</v>
      </c>
      <c r="S146">
        <v>-99</v>
      </c>
      <c r="T146">
        <v>-99</v>
      </c>
      <c r="U146">
        <v>-99</v>
      </c>
      <c r="V146">
        <v>-99</v>
      </c>
      <c r="W146">
        <v>-99</v>
      </c>
      <c r="X146">
        <v>-99</v>
      </c>
      <c r="Y146">
        <v>-99</v>
      </c>
      <c r="Z146">
        <v>-99</v>
      </c>
      <c r="AA146">
        <v>-99</v>
      </c>
      <c r="AB146">
        <v>-99</v>
      </c>
      <c r="AC146">
        <v>-99</v>
      </c>
      <c r="AD146">
        <v>-99</v>
      </c>
      <c r="AE146">
        <v>-99</v>
      </c>
      <c r="AF146">
        <v>-99</v>
      </c>
      <c r="AG146">
        <v>-99</v>
      </c>
      <c r="AH146">
        <v>-99</v>
      </c>
      <c r="AI146">
        <v>-99</v>
      </c>
      <c r="AJ146">
        <v>-99</v>
      </c>
      <c r="AK146">
        <v>-99</v>
      </c>
      <c r="AL146">
        <v>-99</v>
      </c>
      <c r="AM146">
        <v>-99</v>
      </c>
      <c r="AN146">
        <v>-99</v>
      </c>
      <c r="AO146">
        <v>-99</v>
      </c>
      <c r="AP146">
        <v>-99</v>
      </c>
      <c r="AQ146">
        <v>-99</v>
      </c>
      <c r="AR146" t="str">
        <f>IF(A146="","",(IF(ISBLANK('Trust - Frontsheet'!$F$9),"",'Trust - Frontsheet'!$F$9)))</f>
        <v/>
      </c>
    </row>
    <row r="147" spans="6:44" x14ac:dyDescent="0.2">
      <c r="F147">
        <v>-99</v>
      </c>
      <c r="G147">
        <v>-99</v>
      </c>
      <c r="H147">
        <v>-99</v>
      </c>
      <c r="I147">
        <v>-99</v>
      </c>
      <c r="J147">
        <v>-99</v>
      </c>
      <c r="K147">
        <v>-99</v>
      </c>
      <c r="L147">
        <v>-99</v>
      </c>
      <c r="M147">
        <v>-99</v>
      </c>
      <c r="N147">
        <v>-99</v>
      </c>
      <c r="O147">
        <v>-99</v>
      </c>
      <c r="P147">
        <v>-99</v>
      </c>
      <c r="Q147">
        <v>-99</v>
      </c>
      <c r="R147">
        <v>-99</v>
      </c>
      <c r="S147">
        <v>-99</v>
      </c>
      <c r="T147">
        <v>-99</v>
      </c>
      <c r="U147">
        <v>-99</v>
      </c>
      <c r="V147">
        <v>-99</v>
      </c>
      <c r="W147">
        <v>-99</v>
      </c>
      <c r="X147">
        <v>-99</v>
      </c>
      <c r="Y147">
        <v>-99</v>
      </c>
      <c r="Z147">
        <v>-99</v>
      </c>
      <c r="AA147">
        <v>-99</v>
      </c>
      <c r="AB147">
        <v>-99</v>
      </c>
      <c r="AC147">
        <v>-99</v>
      </c>
      <c r="AD147">
        <v>-99</v>
      </c>
      <c r="AE147">
        <v>-99</v>
      </c>
      <c r="AF147">
        <v>-99</v>
      </c>
      <c r="AG147">
        <v>-99</v>
      </c>
      <c r="AH147">
        <v>-99</v>
      </c>
      <c r="AI147">
        <v>-99</v>
      </c>
      <c r="AJ147">
        <v>-99</v>
      </c>
      <c r="AK147">
        <v>-99</v>
      </c>
      <c r="AL147">
        <v>-99</v>
      </c>
      <c r="AM147">
        <v>-99</v>
      </c>
      <c r="AN147">
        <v>-99</v>
      </c>
      <c r="AO147">
        <v>-99</v>
      </c>
      <c r="AP147">
        <v>-99</v>
      </c>
      <c r="AQ147">
        <v>-99</v>
      </c>
      <c r="AR147" t="str">
        <f>IF(A147="","",(IF(ISBLANK('Trust - Frontsheet'!$F$9),"",'Trust - Frontsheet'!$F$9)))</f>
        <v/>
      </c>
    </row>
    <row r="148" spans="6:44" x14ac:dyDescent="0.2">
      <c r="F148">
        <v>-99</v>
      </c>
      <c r="G148">
        <v>-99</v>
      </c>
      <c r="H148">
        <v>-99</v>
      </c>
      <c r="I148">
        <v>-99</v>
      </c>
      <c r="J148">
        <v>-99</v>
      </c>
      <c r="K148">
        <v>-99</v>
      </c>
      <c r="L148">
        <v>-99</v>
      </c>
      <c r="M148">
        <v>-99</v>
      </c>
      <c r="N148">
        <v>-99</v>
      </c>
      <c r="O148">
        <v>-99</v>
      </c>
      <c r="P148">
        <v>-99</v>
      </c>
      <c r="Q148">
        <v>-99</v>
      </c>
      <c r="R148">
        <v>-99</v>
      </c>
      <c r="S148">
        <v>-99</v>
      </c>
      <c r="T148">
        <v>-99</v>
      </c>
      <c r="U148">
        <v>-99</v>
      </c>
      <c r="V148">
        <v>-99</v>
      </c>
      <c r="W148">
        <v>-99</v>
      </c>
      <c r="X148">
        <v>-99</v>
      </c>
      <c r="Y148">
        <v>-99</v>
      </c>
      <c r="Z148">
        <v>-99</v>
      </c>
      <c r="AA148">
        <v>-99</v>
      </c>
      <c r="AB148">
        <v>-99</v>
      </c>
      <c r="AC148">
        <v>-99</v>
      </c>
      <c r="AD148">
        <v>-99</v>
      </c>
      <c r="AE148">
        <v>-99</v>
      </c>
      <c r="AF148">
        <v>-99</v>
      </c>
      <c r="AG148">
        <v>-99</v>
      </c>
      <c r="AH148">
        <v>-99</v>
      </c>
      <c r="AI148">
        <v>-99</v>
      </c>
      <c r="AJ148">
        <v>-99</v>
      </c>
      <c r="AK148">
        <v>-99</v>
      </c>
      <c r="AL148">
        <v>-99</v>
      </c>
      <c r="AM148">
        <v>-99</v>
      </c>
      <c r="AN148">
        <v>-99</v>
      </c>
      <c r="AO148">
        <v>-99</v>
      </c>
      <c r="AP148">
        <v>-99</v>
      </c>
      <c r="AQ148">
        <v>-99</v>
      </c>
      <c r="AR148" t="str">
        <f>IF(A148="","",(IF(ISBLANK('Trust - Frontsheet'!$F$9),"",'Trust - Frontsheet'!$F$9)))</f>
        <v/>
      </c>
    </row>
    <row r="149" spans="6:44" x14ac:dyDescent="0.2">
      <c r="F149">
        <v>-99</v>
      </c>
      <c r="G149">
        <v>-99</v>
      </c>
      <c r="H149">
        <v>-99</v>
      </c>
      <c r="I149">
        <v>-99</v>
      </c>
      <c r="J149">
        <v>-99</v>
      </c>
      <c r="K149">
        <v>-99</v>
      </c>
      <c r="L149">
        <v>-99</v>
      </c>
      <c r="M149">
        <v>-99</v>
      </c>
      <c r="N149">
        <v>-99</v>
      </c>
      <c r="O149">
        <v>-99</v>
      </c>
      <c r="P149">
        <v>-99</v>
      </c>
      <c r="Q149">
        <v>-99</v>
      </c>
      <c r="R149">
        <v>-99</v>
      </c>
      <c r="S149">
        <v>-99</v>
      </c>
      <c r="T149">
        <v>-99</v>
      </c>
      <c r="U149">
        <v>-99</v>
      </c>
      <c r="V149">
        <v>-99</v>
      </c>
      <c r="W149">
        <v>-99</v>
      </c>
      <c r="X149">
        <v>-99</v>
      </c>
      <c r="Y149">
        <v>-99</v>
      </c>
      <c r="Z149">
        <v>-99</v>
      </c>
      <c r="AA149">
        <v>-99</v>
      </c>
      <c r="AB149">
        <v>-99</v>
      </c>
      <c r="AC149">
        <v>-99</v>
      </c>
      <c r="AD149">
        <v>-99</v>
      </c>
      <c r="AE149">
        <v>-99</v>
      </c>
      <c r="AF149">
        <v>-99</v>
      </c>
      <c r="AG149">
        <v>-99</v>
      </c>
      <c r="AH149">
        <v>-99</v>
      </c>
      <c r="AI149">
        <v>-99</v>
      </c>
      <c r="AJ149">
        <v>-99</v>
      </c>
      <c r="AK149">
        <v>-99</v>
      </c>
      <c r="AL149">
        <v>-99</v>
      </c>
      <c r="AM149">
        <v>-99</v>
      </c>
      <c r="AN149">
        <v>-99</v>
      </c>
      <c r="AO149">
        <v>-99</v>
      </c>
      <c r="AP149">
        <v>-99</v>
      </c>
      <c r="AQ149">
        <v>-99</v>
      </c>
      <c r="AR149" t="str">
        <f>IF(A149="","",(IF(ISBLANK('Trust - Frontsheet'!$F$9),"",'Trust - Frontsheet'!$F$9)))</f>
        <v/>
      </c>
    </row>
    <row r="150" spans="6:44" x14ac:dyDescent="0.2">
      <c r="F150">
        <v>-99</v>
      </c>
      <c r="G150">
        <v>-99</v>
      </c>
      <c r="H150">
        <v>-99</v>
      </c>
      <c r="I150">
        <v>-99</v>
      </c>
      <c r="J150">
        <v>-99</v>
      </c>
      <c r="K150">
        <v>-99</v>
      </c>
      <c r="L150">
        <v>-99</v>
      </c>
      <c r="M150">
        <v>-99</v>
      </c>
      <c r="N150">
        <v>-99</v>
      </c>
      <c r="O150">
        <v>-99</v>
      </c>
      <c r="P150">
        <v>-99</v>
      </c>
      <c r="Q150">
        <v>-99</v>
      </c>
      <c r="R150">
        <v>-99</v>
      </c>
      <c r="S150">
        <v>-99</v>
      </c>
      <c r="T150">
        <v>-99</v>
      </c>
      <c r="U150">
        <v>-99</v>
      </c>
      <c r="V150">
        <v>-99</v>
      </c>
      <c r="W150">
        <v>-99</v>
      </c>
      <c r="X150">
        <v>-99</v>
      </c>
      <c r="Y150">
        <v>-99</v>
      </c>
      <c r="Z150">
        <v>-99</v>
      </c>
      <c r="AA150">
        <v>-99</v>
      </c>
      <c r="AB150">
        <v>-99</v>
      </c>
      <c r="AC150">
        <v>-99</v>
      </c>
      <c r="AD150">
        <v>-99</v>
      </c>
      <c r="AE150">
        <v>-99</v>
      </c>
      <c r="AF150">
        <v>-99</v>
      </c>
      <c r="AG150">
        <v>-99</v>
      </c>
      <c r="AH150">
        <v>-99</v>
      </c>
      <c r="AI150">
        <v>-99</v>
      </c>
      <c r="AJ150">
        <v>-99</v>
      </c>
      <c r="AK150">
        <v>-99</v>
      </c>
      <c r="AL150">
        <v>-99</v>
      </c>
      <c r="AM150">
        <v>-99</v>
      </c>
      <c r="AN150">
        <v>-99</v>
      </c>
      <c r="AO150">
        <v>-99</v>
      </c>
      <c r="AP150">
        <v>-99</v>
      </c>
      <c r="AQ150">
        <v>-99</v>
      </c>
      <c r="AR150" t="str">
        <f>IF(A150="","",(IF(ISBLANK('Trust - Frontsheet'!$F$9),"",'Trust - Frontsheet'!$F$9)))</f>
        <v/>
      </c>
    </row>
    <row r="151" spans="6:44" x14ac:dyDescent="0.2">
      <c r="F151">
        <v>-99</v>
      </c>
      <c r="G151">
        <v>-99</v>
      </c>
      <c r="H151">
        <v>-99</v>
      </c>
      <c r="I151">
        <v>-99</v>
      </c>
      <c r="J151">
        <v>-99</v>
      </c>
      <c r="K151">
        <v>-99</v>
      </c>
      <c r="L151">
        <v>-99</v>
      </c>
      <c r="M151">
        <v>-99</v>
      </c>
      <c r="N151">
        <v>-99</v>
      </c>
      <c r="O151">
        <v>-99</v>
      </c>
      <c r="P151">
        <v>-99</v>
      </c>
      <c r="Q151">
        <v>-99</v>
      </c>
      <c r="R151">
        <v>-99</v>
      </c>
      <c r="S151">
        <v>-99</v>
      </c>
      <c r="T151">
        <v>-99</v>
      </c>
      <c r="U151">
        <v>-99</v>
      </c>
      <c r="V151">
        <v>-99</v>
      </c>
      <c r="W151">
        <v>-99</v>
      </c>
      <c r="X151">
        <v>-99</v>
      </c>
      <c r="Y151">
        <v>-99</v>
      </c>
      <c r="Z151">
        <v>-99</v>
      </c>
      <c r="AA151">
        <v>-99</v>
      </c>
      <c r="AB151">
        <v>-99</v>
      </c>
      <c r="AC151">
        <v>-99</v>
      </c>
      <c r="AD151">
        <v>-99</v>
      </c>
      <c r="AE151">
        <v>-99</v>
      </c>
      <c r="AF151">
        <v>-99</v>
      </c>
      <c r="AG151">
        <v>-99</v>
      </c>
      <c r="AH151">
        <v>-99</v>
      </c>
      <c r="AI151">
        <v>-99</v>
      </c>
      <c r="AJ151">
        <v>-99</v>
      </c>
      <c r="AK151">
        <v>-99</v>
      </c>
      <c r="AL151">
        <v>-99</v>
      </c>
      <c r="AM151">
        <v>-99</v>
      </c>
      <c r="AN151">
        <v>-99</v>
      </c>
      <c r="AO151">
        <v>-99</v>
      </c>
      <c r="AP151">
        <v>-99</v>
      </c>
      <c r="AQ151">
        <v>-99</v>
      </c>
      <c r="AR151" t="str">
        <f>IF(A151="","",(IF(ISBLANK('Trust - Frontsheet'!$F$9),"",'Trust - Frontsheet'!$F$9)))</f>
        <v/>
      </c>
    </row>
    <row r="152" spans="6:44" x14ac:dyDescent="0.2">
      <c r="F152">
        <v>-99</v>
      </c>
      <c r="G152">
        <v>-99</v>
      </c>
      <c r="H152">
        <v>-99</v>
      </c>
      <c r="I152">
        <v>-99</v>
      </c>
      <c r="J152">
        <v>-99</v>
      </c>
      <c r="K152">
        <v>-99</v>
      </c>
      <c r="L152">
        <v>-99</v>
      </c>
      <c r="M152">
        <v>-99</v>
      </c>
      <c r="N152">
        <v>-99</v>
      </c>
      <c r="O152">
        <v>-99</v>
      </c>
      <c r="P152">
        <v>-99</v>
      </c>
      <c r="Q152">
        <v>-99</v>
      </c>
      <c r="R152">
        <v>-99</v>
      </c>
      <c r="S152">
        <v>-99</v>
      </c>
      <c r="T152">
        <v>-99</v>
      </c>
      <c r="U152">
        <v>-99</v>
      </c>
      <c r="V152">
        <v>-99</v>
      </c>
      <c r="W152">
        <v>-99</v>
      </c>
      <c r="X152">
        <v>-99</v>
      </c>
      <c r="Y152">
        <v>-99</v>
      </c>
      <c r="Z152">
        <v>-99</v>
      </c>
      <c r="AA152">
        <v>-99</v>
      </c>
      <c r="AB152">
        <v>-99</v>
      </c>
      <c r="AC152">
        <v>-99</v>
      </c>
      <c r="AD152">
        <v>-99</v>
      </c>
      <c r="AE152">
        <v>-99</v>
      </c>
      <c r="AF152">
        <v>-99</v>
      </c>
      <c r="AG152">
        <v>-99</v>
      </c>
      <c r="AH152">
        <v>-99</v>
      </c>
      <c r="AI152">
        <v>-99</v>
      </c>
      <c r="AJ152">
        <v>-99</v>
      </c>
      <c r="AK152">
        <v>-99</v>
      </c>
      <c r="AL152">
        <v>-99</v>
      </c>
      <c r="AM152">
        <v>-99</v>
      </c>
      <c r="AN152">
        <v>-99</v>
      </c>
      <c r="AO152">
        <v>-99</v>
      </c>
      <c r="AP152">
        <v>-99</v>
      </c>
      <c r="AQ152">
        <v>-99</v>
      </c>
      <c r="AR152" t="str">
        <f>IF(A152="","",(IF(ISBLANK('Trust - Frontsheet'!$F$9),"",'Trust - Frontsheet'!$F$9)))</f>
        <v/>
      </c>
    </row>
    <row r="153" spans="6:44" x14ac:dyDescent="0.2">
      <c r="F153">
        <v>-99</v>
      </c>
      <c r="G153">
        <v>-99</v>
      </c>
      <c r="H153">
        <v>-99</v>
      </c>
      <c r="I153">
        <v>-99</v>
      </c>
      <c r="J153">
        <v>-99</v>
      </c>
      <c r="K153">
        <v>-99</v>
      </c>
      <c r="L153">
        <v>-99</v>
      </c>
      <c r="M153">
        <v>-99</v>
      </c>
      <c r="N153">
        <v>-99</v>
      </c>
      <c r="O153">
        <v>-99</v>
      </c>
      <c r="P153">
        <v>-99</v>
      </c>
      <c r="Q153">
        <v>-99</v>
      </c>
      <c r="R153">
        <v>-99</v>
      </c>
      <c r="S153">
        <v>-99</v>
      </c>
      <c r="T153">
        <v>-99</v>
      </c>
      <c r="U153">
        <v>-99</v>
      </c>
      <c r="V153">
        <v>-99</v>
      </c>
      <c r="W153">
        <v>-99</v>
      </c>
      <c r="X153">
        <v>-99</v>
      </c>
      <c r="Y153">
        <v>-99</v>
      </c>
      <c r="Z153">
        <v>-99</v>
      </c>
      <c r="AA153">
        <v>-99</v>
      </c>
      <c r="AB153">
        <v>-99</v>
      </c>
      <c r="AC153">
        <v>-99</v>
      </c>
      <c r="AD153">
        <v>-99</v>
      </c>
      <c r="AE153">
        <v>-99</v>
      </c>
      <c r="AF153">
        <v>-99</v>
      </c>
      <c r="AG153">
        <v>-99</v>
      </c>
      <c r="AH153">
        <v>-99</v>
      </c>
      <c r="AI153">
        <v>-99</v>
      </c>
      <c r="AJ153">
        <v>-99</v>
      </c>
      <c r="AK153">
        <v>-99</v>
      </c>
      <c r="AL153">
        <v>-99</v>
      </c>
      <c r="AM153">
        <v>-99</v>
      </c>
      <c r="AN153">
        <v>-99</v>
      </c>
      <c r="AO153">
        <v>-99</v>
      </c>
      <c r="AP153">
        <v>-99</v>
      </c>
      <c r="AQ153">
        <v>-99</v>
      </c>
      <c r="AR153" t="str">
        <f>IF(A153="","",(IF(ISBLANK('Trust - Frontsheet'!$F$9),"",'Trust - Frontsheet'!$F$9)))</f>
        <v/>
      </c>
    </row>
    <row r="154" spans="6:44" x14ac:dyDescent="0.2">
      <c r="F154">
        <v>-99</v>
      </c>
      <c r="G154">
        <v>-99</v>
      </c>
      <c r="H154">
        <v>-99</v>
      </c>
      <c r="I154">
        <v>-99</v>
      </c>
      <c r="J154">
        <v>-99</v>
      </c>
      <c r="K154">
        <v>-99</v>
      </c>
      <c r="L154">
        <v>-99</v>
      </c>
      <c r="M154">
        <v>-99</v>
      </c>
      <c r="N154">
        <v>-99</v>
      </c>
      <c r="O154">
        <v>-99</v>
      </c>
      <c r="P154">
        <v>-99</v>
      </c>
      <c r="Q154">
        <v>-99</v>
      </c>
      <c r="R154">
        <v>-99</v>
      </c>
      <c r="S154">
        <v>-99</v>
      </c>
      <c r="T154">
        <v>-99</v>
      </c>
      <c r="U154">
        <v>-99</v>
      </c>
      <c r="V154">
        <v>-99</v>
      </c>
      <c r="W154">
        <v>-99</v>
      </c>
      <c r="X154">
        <v>-99</v>
      </c>
      <c r="Y154">
        <v>-99</v>
      </c>
      <c r="Z154">
        <v>-99</v>
      </c>
      <c r="AA154">
        <v>-99</v>
      </c>
      <c r="AB154">
        <v>-99</v>
      </c>
      <c r="AC154">
        <v>-99</v>
      </c>
      <c r="AD154">
        <v>-99</v>
      </c>
      <c r="AE154">
        <v>-99</v>
      </c>
      <c r="AF154">
        <v>-99</v>
      </c>
      <c r="AG154">
        <v>-99</v>
      </c>
      <c r="AH154">
        <v>-99</v>
      </c>
      <c r="AI154">
        <v>-99</v>
      </c>
      <c r="AJ154">
        <v>-99</v>
      </c>
      <c r="AK154">
        <v>-99</v>
      </c>
      <c r="AL154">
        <v>-99</v>
      </c>
      <c r="AM154">
        <v>-99</v>
      </c>
      <c r="AN154">
        <v>-99</v>
      </c>
      <c r="AO154">
        <v>-99</v>
      </c>
      <c r="AP154">
        <v>-99</v>
      </c>
      <c r="AQ154">
        <v>-99</v>
      </c>
      <c r="AR154" t="str">
        <f>IF(A154="","",(IF(ISBLANK('Trust - Frontsheet'!$F$9),"",'Trust - Frontsheet'!$F$9)))</f>
        <v/>
      </c>
    </row>
    <row r="155" spans="6:44" x14ac:dyDescent="0.2">
      <c r="F155">
        <v>-99</v>
      </c>
      <c r="G155">
        <v>-99</v>
      </c>
      <c r="H155">
        <v>-99</v>
      </c>
      <c r="I155">
        <v>-99</v>
      </c>
      <c r="J155">
        <v>-99</v>
      </c>
      <c r="K155">
        <v>-99</v>
      </c>
      <c r="L155">
        <v>-99</v>
      </c>
      <c r="M155">
        <v>-99</v>
      </c>
      <c r="N155">
        <v>-99</v>
      </c>
      <c r="O155">
        <v>-99</v>
      </c>
      <c r="P155">
        <v>-99</v>
      </c>
      <c r="Q155">
        <v>-99</v>
      </c>
      <c r="R155">
        <v>-99</v>
      </c>
      <c r="S155">
        <v>-99</v>
      </c>
      <c r="T155">
        <v>-99</v>
      </c>
      <c r="U155">
        <v>-99</v>
      </c>
      <c r="V155">
        <v>-99</v>
      </c>
      <c r="W155">
        <v>-99</v>
      </c>
      <c r="X155">
        <v>-99</v>
      </c>
      <c r="Y155">
        <v>-99</v>
      </c>
      <c r="Z155">
        <v>-99</v>
      </c>
      <c r="AA155">
        <v>-99</v>
      </c>
      <c r="AB155">
        <v>-99</v>
      </c>
      <c r="AC155">
        <v>-99</v>
      </c>
      <c r="AD155">
        <v>-99</v>
      </c>
      <c r="AE155">
        <v>-99</v>
      </c>
      <c r="AF155">
        <v>-99</v>
      </c>
      <c r="AG155">
        <v>-99</v>
      </c>
      <c r="AH155">
        <v>-99</v>
      </c>
      <c r="AI155">
        <v>-99</v>
      </c>
      <c r="AJ155">
        <v>-99</v>
      </c>
      <c r="AK155">
        <v>-99</v>
      </c>
      <c r="AL155">
        <v>-99</v>
      </c>
      <c r="AM155">
        <v>-99</v>
      </c>
      <c r="AN155">
        <v>-99</v>
      </c>
      <c r="AO155">
        <v>-99</v>
      </c>
      <c r="AP155">
        <v>-99</v>
      </c>
      <c r="AQ155">
        <v>-99</v>
      </c>
      <c r="AR155" t="str">
        <f>IF(A155="","",(IF(ISBLANK('Trust - Frontsheet'!$F$9),"",'Trust - Frontsheet'!$F$9)))</f>
        <v/>
      </c>
    </row>
    <row r="156" spans="6:44" x14ac:dyDescent="0.2">
      <c r="F156">
        <v>-99</v>
      </c>
      <c r="G156">
        <v>-99</v>
      </c>
      <c r="H156">
        <v>-99</v>
      </c>
      <c r="I156">
        <v>-99</v>
      </c>
      <c r="J156">
        <v>-99</v>
      </c>
      <c r="K156">
        <v>-99</v>
      </c>
      <c r="L156">
        <v>-99</v>
      </c>
      <c r="M156">
        <v>-99</v>
      </c>
      <c r="N156">
        <v>-99</v>
      </c>
      <c r="O156">
        <v>-99</v>
      </c>
      <c r="P156">
        <v>-99</v>
      </c>
      <c r="Q156">
        <v>-99</v>
      </c>
      <c r="R156">
        <v>-99</v>
      </c>
      <c r="S156">
        <v>-99</v>
      </c>
      <c r="T156">
        <v>-99</v>
      </c>
      <c r="U156">
        <v>-99</v>
      </c>
      <c r="V156">
        <v>-99</v>
      </c>
      <c r="W156">
        <v>-99</v>
      </c>
      <c r="X156">
        <v>-99</v>
      </c>
      <c r="Y156">
        <v>-99</v>
      </c>
      <c r="Z156">
        <v>-99</v>
      </c>
      <c r="AA156">
        <v>-99</v>
      </c>
      <c r="AB156">
        <v>-99</v>
      </c>
      <c r="AC156">
        <v>-99</v>
      </c>
      <c r="AD156">
        <v>-99</v>
      </c>
      <c r="AE156">
        <v>-99</v>
      </c>
      <c r="AF156">
        <v>-99</v>
      </c>
      <c r="AG156">
        <v>-99</v>
      </c>
      <c r="AH156">
        <v>-99</v>
      </c>
      <c r="AI156">
        <v>-99</v>
      </c>
      <c r="AJ156">
        <v>-99</v>
      </c>
      <c r="AK156">
        <v>-99</v>
      </c>
      <c r="AL156">
        <v>-99</v>
      </c>
      <c r="AM156">
        <v>-99</v>
      </c>
      <c r="AN156">
        <v>-99</v>
      </c>
      <c r="AO156">
        <v>-99</v>
      </c>
      <c r="AP156">
        <v>-99</v>
      </c>
      <c r="AQ156">
        <v>-99</v>
      </c>
      <c r="AR156" t="str">
        <f>IF(A156="","",(IF(ISBLANK('Trust - Frontsheet'!$F$9),"",'Trust - Frontsheet'!$F$9)))</f>
        <v/>
      </c>
    </row>
    <row r="157" spans="6:44" x14ac:dyDescent="0.2">
      <c r="F157">
        <v>-99</v>
      </c>
      <c r="G157">
        <v>-99</v>
      </c>
      <c r="H157">
        <v>-99</v>
      </c>
      <c r="I157">
        <v>-99</v>
      </c>
      <c r="J157">
        <v>-99</v>
      </c>
      <c r="K157">
        <v>-99</v>
      </c>
      <c r="L157">
        <v>-99</v>
      </c>
      <c r="M157">
        <v>-99</v>
      </c>
      <c r="N157">
        <v>-99</v>
      </c>
      <c r="O157">
        <v>-99</v>
      </c>
      <c r="P157">
        <v>-99</v>
      </c>
      <c r="Q157">
        <v>-99</v>
      </c>
      <c r="R157">
        <v>-99</v>
      </c>
      <c r="S157">
        <v>-99</v>
      </c>
      <c r="T157">
        <v>-99</v>
      </c>
      <c r="U157">
        <v>-99</v>
      </c>
      <c r="V157">
        <v>-99</v>
      </c>
      <c r="W157">
        <v>-99</v>
      </c>
      <c r="X157">
        <v>-99</v>
      </c>
      <c r="Y157">
        <v>-99</v>
      </c>
      <c r="Z157">
        <v>-99</v>
      </c>
      <c r="AA157">
        <v>-99</v>
      </c>
      <c r="AB157">
        <v>-99</v>
      </c>
      <c r="AC157">
        <v>-99</v>
      </c>
      <c r="AD157">
        <v>-99</v>
      </c>
      <c r="AE157">
        <v>-99</v>
      </c>
      <c r="AF157">
        <v>-99</v>
      </c>
      <c r="AG157">
        <v>-99</v>
      </c>
      <c r="AH157">
        <v>-99</v>
      </c>
      <c r="AI157">
        <v>-99</v>
      </c>
      <c r="AJ157">
        <v>-99</v>
      </c>
      <c r="AK157">
        <v>-99</v>
      </c>
      <c r="AL157">
        <v>-99</v>
      </c>
      <c r="AM157">
        <v>-99</v>
      </c>
      <c r="AN157">
        <v>-99</v>
      </c>
      <c r="AO157">
        <v>-99</v>
      </c>
      <c r="AP157">
        <v>-99</v>
      </c>
      <c r="AQ157">
        <v>-99</v>
      </c>
      <c r="AR157" t="str">
        <f>IF(A157="","",(IF(ISBLANK('Trust - Frontsheet'!$F$9),"",'Trust - Frontsheet'!$F$9)))</f>
        <v/>
      </c>
    </row>
    <row r="158" spans="6:44" x14ac:dyDescent="0.2">
      <c r="F158">
        <v>-99</v>
      </c>
      <c r="G158">
        <v>-99</v>
      </c>
      <c r="H158">
        <v>-99</v>
      </c>
      <c r="I158">
        <v>-99</v>
      </c>
      <c r="J158">
        <v>-99</v>
      </c>
      <c r="K158">
        <v>-99</v>
      </c>
      <c r="L158">
        <v>-99</v>
      </c>
      <c r="M158">
        <v>-99</v>
      </c>
      <c r="N158">
        <v>-99</v>
      </c>
      <c r="O158">
        <v>-99</v>
      </c>
      <c r="P158">
        <v>-99</v>
      </c>
      <c r="Q158">
        <v>-99</v>
      </c>
      <c r="R158">
        <v>-99</v>
      </c>
      <c r="S158">
        <v>-99</v>
      </c>
      <c r="T158">
        <v>-99</v>
      </c>
      <c r="U158">
        <v>-99</v>
      </c>
      <c r="V158">
        <v>-99</v>
      </c>
      <c r="W158">
        <v>-99</v>
      </c>
      <c r="X158">
        <v>-99</v>
      </c>
      <c r="Y158">
        <v>-99</v>
      </c>
      <c r="Z158">
        <v>-99</v>
      </c>
      <c r="AA158">
        <v>-99</v>
      </c>
      <c r="AB158">
        <v>-99</v>
      </c>
      <c r="AC158">
        <v>-99</v>
      </c>
      <c r="AD158">
        <v>-99</v>
      </c>
      <c r="AE158">
        <v>-99</v>
      </c>
      <c r="AF158">
        <v>-99</v>
      </c>
      <c r="AG158">
        <v>-99</v>
      </c>
      <c r="AH158">
        <v>-99</v>
      </c>
      <c r="AI158">
        <v>-99</v>
      </c>
      <c r="AJ158">
        <v>-99</v>
      </c>
      <c r="AK158">
        <v>-99</v>
      </c>
      <c r="AL158">
        <v>-99</v>
      </c>
      <c r="AM158">
        <v>-99</v>
      </c>
      <c r="AN158">
        <v>-99</v>
      </c>
      <c r="AO158">
        <v>-99</v>
      </c>
      <c r="AP158">
        <v>-99</v>
      </c>
      <c r="AQ158">
        <v>-99</v>
      </c>
      <c r="AR158" t="str">
        <f>IF(A158="","",(IF(ISBLANK('Trust - Frontsheet'!$F$9),"",'Trust - Frontsheet'!$F$9)))</f>
        <v/>
      </c>
    </row>
    <row r="159" spans="6:44" x14ac:dyDescent="0.2">
      <c r="F159">
        <v>-99</v>
      </c>
      <c r="G159">
        <v>-99</v>
      </c>
      <c r="H159">
        <v>-99</v>
      </c>
      <c r="I159">
        <v>-99</v>
      </c>
      <c r="J159">
        <v>-99</v>
      </c>
      <c r="K159">
        <v>-99</v>
      </c>
      <c r="L159">
        <v>-99</v>
      </c>
      <c r="M159">
        <v>-99</v>
      </c>
      <c r="N159">
        <v>-99</v>
      </c>
      <c r="O159">
        <v>-99</v>
      </c>
      <c r="P159">
        <v>-99</v>
      </c>
      <c r="Q159">
        <v>-99</v>
      </c>
      <c r="R159">
        <v>-99</v>
      </c>
      <c r="S159">
        <v>-99</v>
      </c>
      <c r="T159">
        <v>-99</v>
      </c>
      <c r="U159">
        <v>-99</v>
      </c>
      <c r="V159">
        <v>-99</v>
      </c>
      <c r="W159">
        <v>-99</v>
      </c>
      <c r="X159">
        <v>-99</v>
      </c>
      <c r="Y159">
        <v>-99</v>
      </c>
      <c r="Z159">
        <v>-99</v>
      </c>
      <c r="AA159">
        <v>-99</v>
      </c>
      <c r="AB159">
        <v>-99</v>
      </c>
      <c r="AC159">
        <v>-99</v>
      </c>
      <c r="AD159">
        <v>-99</v>
      </c>
      <c r="AE159">
        <v>-99</v>
      </c>
      <c r="AF159">
        <v>-99</v>
      </c>
      <c r="AG159">
        <v>-99</v>
      </c>
      <c r="AH159">
        <v>-99</v>
      </c>
      <c r="AI159">
        <v>-99</v>
      </c>
      <c r="AJ159">
        <v>-99</v>
      </c>
      <c r="AK159">
        <v>-99</v>
      </c>
      <c r="AL159">
        <v>-99</v>
      </c>
      <c r="AM159">
        <v>-99</v>
      </c>
      <c r="AN159">
        <v>-99</v>
      </c>
      <c r="AO159">
        <v>-99</v>
      </c>
      <c r="AP159">
        <v>-99</v>
      </c>
      <c r="AQ159">
        <v>-99</v>
      </c>
      <c r="AR159" t="str">
        <f>IF(A159="","",(IF(ISBLANK('Trust - Frontsheet'!$F$9),"",'Trust - Frontsheet'!$F$9)))</f>
        <v/>
      </c>
    </row>
    <row r="160" spans="6:44" x14ac:dyDescent="0.2">
      <c r="F160">
        <v>-99</v>
      </c>
      <c r="G160">
        <v>-99</v>
      </c>
      <c r="H160">
        <v>-99</v>
      </c>
      <c r="I160">
        <v>-99</v>
      </c>
      <c r="J160">
        <v>-99</v>
      </c>
      <c r="K160">
        <v>-99</v>
      </c>
      <c r="L160">
        <v>-99</v>
      </c>
      <c r="M160">
        <v>-99</v>
      </c>
      <c r="N160">
        <v>-99</v>
      </c>
      <c r="O160">
        <v>-99</v>
      </c>
      <c r="P160">
        <v>-99</v>
      </c>
      <c r="Q160">
        <v>-99</v>
      </c>
      <c r="R160">
        <v>-99</v>
      </c>
      <c r="S160">
        <v>-99</v>
      </c>
      <c r="T160">
        <v>-99</v>
      </c>
      <c r="U160">
        <v>-99</v>
      </c>
      <c r="V160">
        <v>-99</v>
      </c>
      <c r="W160">
        <v>-99</v>
      </c>
      <c r="X160">
        <v>-99</v>
      </c>
      <c r="Y160">
        <v>-99</v>
      </c>
      <c r="Z160">
        <v>-99</v>
      </c>
      <c r="AA160">
        <v>-99</v>
      </c>
      <c r="AB160">
        <v>-99</v>
      </c>
      <c r="AC160">
        <v>-99</v>
      </c>
      <c r="AD160">
        <v>-99</v>
      </c>
      <c r="AE160">
        <v>-99</v>
      </c>
      <c r="AF160">
        <v>-99</v>
      </c>
      <c r="AG160">
        <v>-99</v>
      </c>
      <c r="AH160">
        <v>-99</v>
      </c>
      <c r="AI160">
        <v>-99</v>
      </c>
      <c r="AJ160">
        <v>-99</v>
      </c>
      <c r="AK160">
        <v>-99</v>
      </c>
      <c r="AL160">
        <v>-99</v>
      </c>
      <c r="AM160">
        <v>-99</v>
      </c>
      <c r="AN160">
        <v>-99</v>
      </c>
      <c r="AO160">
        <v>-99</v>
      </c>
      <c r="AP160">
        <v>-99</v>
      </c>
      <c r="AQ160">
        <v>-99</v>
      </c>
      <c r="AR160" t="str">
        <f>IF(A160="","",(IF(ISBLANK('Trust - Frontsheet'!$F$9),"",'Trust - Frontsheet'!$F$9)))</f>
        <v/>
      </c>
    </row>
    <row r="161" spans="6:44" x14ac:dyDescent="0.2">
      <c r="F161">
        <v>-99</v>
      </c>
      <c r="G161">
        <v>-99</v>
      </c>
      <c r="H161">
        <v>-99</v>
      </c>
      <c r="I161">
        <v>-99</v>
      </c>
      <c r="J161">
        <v>-99</v>
      </c>
      <c r="K161">
        <v>-99</v>
      </c>
      <c r="L161">
        <v>-99</v>
      </c>
      <c r="M161">
        <v>-99</v>
      </c>
      <c r="N161">
        <v>-99</v>
      </c>
      <c r="O161">
        <v>-99</v>
      </c>
      <c r="P161">
        <v>-99</v>
      </c>
      <c r="Q161">
        <v>-99</v>
      </c>
      <c r="R161">
        <v>-99</v>
      </c>
      <c r="S161">
        <v>-99</v>
      </c>
      <c r="T161">
        <v>-99</v>
      </c>
      <c r="U161">
        <v>-99</v>
      </c>
      <c r="V161">
        <v>-99</v>
      </c>
      <c r="W161">
        <v>-99</v>
      </c>
      <c r="X161">
        <v>-99</v>
      </c>
      <c r="Y161">
        <v>-99</v>
      </c>
      <c r="Z161">
        <v>-99</v>
      </c>
      <c r="AA161">
        <v>-99</v>
      </c>
      <c r="AB161">
        <v>-99</v>
      </c>
      <c r="AC161">
        <v>-99</v>
      </c>
      <c r="AD161">
        <v>-99</v>
      </c>
      <c r="AE161">
        <v>-99</v>
      </c>
      <c r="AF161">
        <v>-99</v>
      </c>
      <c r="AG161">
        <v>-99</v>
      </c>
      <c r="AH161">
        <v>-99</v>
      </c>
      <c r="AI161">
        <v>-99</v>
      </c>
      <c r="AJ161">
        <v>-99</v>
      </c>
      <c r="AK161">
        <v>-99</v>
      </c>
      <c r="AL161">
        <v>-99</v>
      </c>
      <c r="AM161">
        <v>-99</v>
      </c>
      <c r="AN161">
        <v>-99</v>
      </c>
      <c r="AO161">
        <v>-99</v>
      </c>
      <c r="AP161">
        <v>-99</v>
      </c>
      <c r="AQ161">
        <v>-99</v>
      </c>
      <c r="AR161" t="str">
        <f>IF(A161="","",(IF(ISBLANK('Trust - Frontsheet'!$F$9),"",'Trust - Frontsheet'!$F$9)))</f>
        <v/>
      </c>
    </row>
    <row r="162" spans="6:44" x14ac:dyDescent="0.2">
      <c r="F162">
        <v>-99</v>
      </c>
      <c r="G162">
        <v>-99</v>
      </c>
      <c r="H162">
        <v>-99</v>
      </c>
      <c r="I162">
        <v>-99</v>
      </c>
      <c r="J162">
        <v>-99</v>
      </c>
      <c r="K162">
        <v>-99</v>
      </c>
      <c r="L162">
        <v>-99</v>
      </c>
      <c r="M162">
        <v>-99</v>
      </c>
      <c r="N162">
        <v>-99</v>
      </c>
      <c r="O162">
        <v>-99</v>
      </c>
      <c r="P162">
        <v>-99</v>
      </c>
      <c r="Q162">
        <v>-99</v>
      </c>
      <c r="R162">
        <v>-99</v>
      </c>
      <c r="S162">
        <v>-99</v>
      </c>
      <c r="T162">
        <v>-99</v>
      </c>
      <c r="U162">
        <v>-99</v>
      </c>
      <c r="V162">
        <v>-99</v>
      </c>
      <c r="W162">
        <v>-99</v>
      </c>
      <c r="X162">
        <v>-99</v>
      </c>
      <c r="Y162">
        <v>-99</v>
      </c>
      <c r="Z162">
        <v>-99</v>
      </c>
      <c r="AA162">
        <v>-99</v>
      </c>
      <c r="AB162">
        <v>-99</v>
      </c>
      <c r="AC162">
        <v>-99</v>
      </c>
      <c r="AD162">
        <v>-99</v>
      </c>
      <c r="AE162">
        <v>-99</v>
      </c>
      <c r="AF162">
        <v>-99</v>
      </c>
      <c r="AG162">
        <v>-99</v>
      </c>
      <c r="AH162">
        <v>-99</v>
      </c>
      <c r="AI162">
        <v>-99</v>
      </c>
      <c r="AJ162">
        <v>-99</v>
      </c>
      <c r="AK162">
        <v>-99</v>
      </c>
      <c r="AL162">
        <v>-99</v>
      </c>
      <c r="AM162">
        <v>-99</v>
      </c>
      <c r="AN162">
        <v>-99</v>
      </c>
      <c r="AO162">
        <v>-99</v>
      </c>
      <c r="AP162">
        <v>-99</v>
      </c>
      <c r="AQ162">
        <v>-99</v>
      </c>
      <c r="AR162" t="str">
        <f>IF(A162="","",(IF(ISBLANK('Trust - Frontsheet'!$F$9),"",'Trust - Frontsheet'!$F$9)))</f>
        <v/>
      </c>
    </row>
    <row r="163" spans="6:44" x14ac:dyDescent="0.2">
      <c r="F163">
        <v>-99</v>
      </c>
      <c r="G163">
        <v>-99</v>
      </c>
      <c r="H163">
        <v>-99</v>
      </c>
      <c r="I163">
        <v>-99</v>
      </c>
      <c r="J163">
        <v>-99</v>
      </c>
      <c r="K163">
        <v>-99</v>
      </c>
      <c r="L163">
        <v>-99</v>
      </c>
      <c r="M163">
        <v>-99</v>
      </c>
      <c r="N163">
        <v>-99</v>
      </c>
      <c r="O163">
        <v>-99</v>
      </c>
      <c r="P163">
        <v>-99</v>
      </c>
      <c r="Q163">
        <v>-99</v>
      </c>
      <c r="R163">
        <v>-99</v>
      </c>
      <c r="S163">
        <v>-99</v>
      </c>
      <c r="T163">
        <v>-99</v>
      </c>
      <c r="U163">
        <v>-99</v>
      </c>
      <c r="V163">
        <v>-99</v>
      </c>
      <c r="W163">
        <v>-99</v>
      </c>
      <c r="X163">
        <v>-99</v>
      </c>
      <c r="Y163">
        <v>-99</v>
      </c>
      <c r="Z163">
        <v>-99</v>
      </c>
      <c r="AA163">
        <v>-99</v>
      </c>
      <c r="AB163">
        <v>-99</v>
      </c>
      <c r="AC163">
        <v>-99</v>
      </c>
      <c r="AD163">
        <v>-99</v>
      </c>
      <c r="AE163">
        <v>-99</v>
      </c>
      <c r="AF163">
        <v>-99</v>
      </c>
      <c r="AG163">
        <v>-99</v>
      </c>
      <c r="AH163">
        <v>-99</v>
      </c>
      <c r="AI163">
        <v>-99</v>
      </c>
      <c r="AJ163">
        <v>-99</v>
      </c>
      <c r="AK163">
        <v>-99</v>
      </c>
      <c r="AL163">
        <v>-99</v>
      </c>
      <c r="AM163">
        <v>-99</v>
      </c>
      <c r="AN163">
        <v>-99</v>
      </c>
      <c r="AO163">
        <v>-99</v>
      </c>
      <c r="AP163">
        <v>-99</v>
      </c>
      <c r="AQ163">
        <v>-99</v>
      </c>
      <c r="AR163" t="str">
        <f>IF(A163="","",(IF(ISBLANK('Trust - Frontsheet'!$F$9),"",'Trust - Frontsheet'!$F$9)))</f>
        <v/>
      </c>
    </row>
    <row r="164" spans="6:44" x14ac:dyDescent="0.2">
      <c r="F164">
        <v>-99</v>
      </c>
      <c r="G164">
        <v>-99</v>
      </c>
      <c r="H164">
        <v>-99</v>
      </c>
      <c r="I164">
        <v>-99</v>
      </c>
      <c r="J164">
        <v>-99</v>
      </c>
      <c r="K164">
        <v>-99</v>
      </c>
      <c r="L164">
        <v>-99</v>
      </c>
      <c r="M164">
        <v>-99</v>
      </c>
      <c r="N164">
        <v>-99</v>
      </c>
      <c r="O164">
        <v>-99</v>
      </c>
      <c r="P164">
        <v>-99</v>
      </c>
      <c r="Q164">
        <v>-99</v>
      </c>
      <c r="R164">
        <v>-99</v>
      </c>
      <c r="S164">
        <v>-99</v>
      </c>
      <c r="T164">
        <v>-99</v>
      </c>
      <c r="U164">
        <v>-99</v>
      </c>
      <c r="V164">
        <v>-99</v>
      </c>
      <c r="W164">
        <v>-99</v>
      </c>
      <c r="X164">
        <v>-99</v>
      </c>
      <c r="Y164">
        <v>-99</v>
      </c>
      <c r="Z164">
        <v>-99</v>
      </c>
      <c r="AA164">
        <v>-99</v>
      </c>
      <c r="AB164">
        <v>-99</v>
      </c>
      <c r="AC164">
        <v>-99</v>
      </c>
      <c r="AD164">
        <v>-99</v>
      </c>
      <c r="AE164">
        <v>-99</v>
      </c>
      <c r="AF164">
        <v>-99</v>
      </c>
      <c r="AG164">
        <v>-99</v>
      </c>
      <c r="AH164">
        <v>-99</v>
      </c>
      <c r="AI164">
        <v>-99</v>
      </c>
      <c r="AJ164">
        <v>-99</v>
      </c>
      <c r="AK164">
        <v>-99</v>
      </c>
      <c r="AL164">
        <v>-99</v>
      </c>
      <c r="AM164">
        <v>-99</v>
      </c>
      <c r="AN164">
        <v>-99</v>
      </c>
      <c r="AO164">
        <v>-99</v>
      </c>
      <c r="AP164">
        <v>-99</v>
      </c>
      <c r="AQ164">
        <v>-99</v>
      </c>
      <c r="AR164" t="str">
        <f>IF(A164="","",(IF(ISBLANK('Trust - Frontsheet'!$F$9),"",'Trust - Frontsheet'!$F$9)))</f>
        <v/>
      </c>
    </row>
    <row r="165" spans="6:44" x14ac:dyDescent="0.2">
      <c r="F165">
        <v>-99</v>
      </c>
      <c r="G165">
        <v>-99</v>
      </c>
      <c r="H165">
        <v>-99</v>
      </c>
      <c r="I165">
        <v>-99</v>
      </c>
      <c r="J165">
        <v>-99</v>
      </c>
      <c r="K165">
        <v>-99</v>
      </c>
      <c r="L165">
        <v>-99</v>
      </c>
      <c r="M165">
        <v>-99</v>
      </c>
      <c r="N165">
        <v>-99</v>
      </c>
      <c r="O165">
        <v>-99</v>
      </c>
      <c r="P165">
        <v>-99</v>
      </c>
      <c r="Q165">
        <v>-99</v>
      </c>
      <c r="R165">
        <v>-99</v>
      </c>
      <c r="S165">
        <v>-99</v>
      </c>
      <c r="T165">
        <v>-99</v>
      </c>
      <c r="U165">
        <v>-99</v>
      </c>
      <c r="V165">
        <v>-99</v>
      </c>
      <c r="W165">
        <v>-99</v>
      </c>
      <c r="X165">
        <v>-99</v>
      </c>
      <c r="Y165">
        <v>-99</v>
      </c>
      <c r="Z165">
        <v>-99</v>
      </c>
      <c r="AA165">
        <v>-99</v>
      </c>
      <c r="AB165">
        <v>-99</v>
      </c>
      <c r="AC165">
        <v>-99</v>
      </c>
      <c r="AD165">
        <v>-99</v>
      </c>
      <c r="AE165">
        <v>-99</v>
      </c>
      <c r="AF165">
        <v>-99</v>
      </c>
      <c r="AG165">
        <v>-99</v>
      </c>
      <c r="AH165">
        <v>-99</v>
      </c>
      <c r="AI165">
        <v>-99</v>
      </c>
      <c r="AJ165">
        <v>-99</v>
      </c>
      <c r="AK165">
        <v>-99</v>
      </c>
      <c r="AL165">
        <v>-99</v>
      </c>
      <c r="AM165">
        <v>-99</v>
      </c>
      <c r="AN165">
        <v>-99</v>
      </c>
      <c r="AO165">
        <v>-99</v>
      </c>
      <c r="AP165">
        <v>-99</v>
      </c>
      <c r="AQ165">
        <v>-99</v>
      </c>
      <c r="AR165" t="str">
        <f>IF(A165="","",(IF(ISBLANK('Trust - Frontsheet'!$F$9),"",'Trust - Frontsheet'!$F$9)))</f>
        <v/>
      </c>
    </row>
    <row r="166" spans="6:44" x14ac:dyDescent="0.2">
      <c r="F166">
        <v>-99</v>
      </c>
      <c r="G166">
        <v>-99</v>
      </c>
      <c r="H166">
        <v>-99</v>
      </c>
      <c r="I166">
        <v>-99</v>
      </c>
      <c r="J166">
        <v>-99</v>
      </c>
      <c r="K166">
        <v>-99</v>
      </c>
      <c r="L166">
        <v>-99</v>
      </c>
      <c r="M166">
        <v>-99</v>
      </c>
      <c r="N166">
        <v>-99</v>
      </c>
      <c r="O166">
        <v>-99</v>
      </c>
      <c r="P166">
        <v>-99</v>
      </c>
      <c r="Q166">
        <v>-99</v>
      </c>
      <c r="R166">
        <v>-99</v>
      </c>
      <c r="S166">
        <v>-99</v>
      </c>
      <c r="T166">
        <v>-99</v>
      </c>
      <c r="U166">
        <v>-99</v>
      </c>
      <c r="V166">
        <v>-99</v>
      </c>
      <c r="W166">
        <v>-99</v>
      </c>
      <c r="X166">
        <v>-99</v>
      </c>
      <c r="Y166">
        <v>-99</v>
      </c>
      <c r="Z166">
        <v>-99</v>
      </c>
      <c r="AA166">
        <v>-99</v>
      </c>
      <c r="AB166">
        <v>-99</v>
      </c>
      <c r="AC166">
        <v>-99</v>
      </c>
      <c r="AD166">
        <v>-99</v>
      </c>
      <c r="AE166">
        <v>-99</v>
      </c>
      <c r="AF166">
        <v>-99</v>
      </c>
      <c r="AG166">
        <v>-99</v>
      </c>
      <c r="AH166">
        <v>-99</v>
      </c>
      <c r="AI166">
        <v>-99</v>
      </c>
      <c r="AJ166">
        <v>-99</v>
      </c>
      <c r="AK166">
        <v>-99</v>
      </c>
      <c r="AL166">
        <v>-99</v>
      </c>
      <c r="AM166">
        <v>-99</v>
      </c>
      <c r="AN166">
        <v>-99</v>
      </c>
      <c r="AO166">
        <v>-99</v>
      </c>
      <c r="AP166">
        <v>-99</v>
      </c>
      <c r="AQ166">
        <v>-99</v>
      </c>
      <c r="AR166" t="str">
        <f>IF(A166="","",(IF(ISBLANK('Trust - Frontsheet'!$F$9),"",'Trust - Frontsheet'!$F$9)))</f>
        <v/>
      </c>
    </row>
    <row r="167" spans="6:44" x14ac:dyDescent="0.2">
      <c r="F167">
        <v>-99</v>
      </c>
      <c r="G167">
        <v>-99</v>
      </c>
      <c r="H167">
        <v>-99</v>
      </c>
      <c r="I167">
        <v>-99</v>
      </c>
      <c r="J167">
        <v>-99</v>
      </c>
      <c r="K167">
        <v>-99</v>
      </c>
      <c r="L167">
        <v>-99</v>
      </c>
      <c r="M167">
        <v>-99</v>
      </c>
      <c r="N167">
        <v>-99</v>
      </c>
      <c r="O167">
        <v>-99</v>
      </c>
      <c r="P167">
        <v>-99</v>
      </c>
      <c r="Q167">
        <v>-99</v>
      </c>
      <c r="R167">
        <v>-99</v>
      </c>
      <c r="S167">
        <v>-99</v>
      </c>
      <c r="T167">
        <v>-99</v>
      </c>
      <c r="U167">
        <v>-99</v>
      </c>
      <c r="V167">
        <v>-99</v>
      </c>
      <c r="W167">
        <v>-99</v>
      </c>
      <c r="X167">
        <v>-99</v>
      </c>
      <c r="Y167">
        <v>-99</v>
      </c>
      <c r="Z167">
        <v>-99</v>
      </c>
      <c r="AA167">
        <v>-99</v>
      </c>
      <c r="AB167">
        <v>-99</v>
      </c>
      <c r="AC167">
        <v>-99</v>
      </c>
      <c r="AD167">
        <v>-99</v>
      </c>
      <c r="AE167">
        <v>-99</v>
      </c>
      <c r="AF167">
        <v>-99</v>
      </c>
      <c r="AG167">
        <v>-99</v>
      </c>
      <c r="AH167">
        <v>-99</v>
      </c>
      <c r="AI167">
        <v>-99</v>
      </c>
      <c r="AJ167">
        <v>-99</v>
      </c>
      <c r="AK167">
        <v>-99</v>
      </c>
      <c r="AL167">
        <v>-99</v>
      </c>
      <c r="AM167">
        <v>-99</v>
      </c>
      <c r="AN167">
        <v>-99</v>
      </c>
      <c r="AO167">
        <v>-99</v>
      </c>
      <c r="AP167">
        <v>-99</v>
      </c>
      <c r="AQ167">
        <v>-99</v>
      </c>
      <c r="AR167" t="str">
        <f>IF(A167="","",(IF(ISBLANK('Trust - Frontsheet'!$F$9),"",'Trust - Frontsheet'!$F$9)))</f>
        <v/>
      </c>
    </row>
    <row r="168" spans="6:44" x14ac:dyDescent="0.2">
      <c r="F168">
        <v>-99</v>
      </c>
      <c r="G168">
        <v>-99</v>
      </c>
      <c r="H168">
        <v>-99</v>
      </c>
      <c r="I168">
        <v>-99</v>
      </c>
      <c r="J168">
        <v>-99</v>
      </c>
      <c r="K168">
        <v>-99</v>
      </c>
      <c r="L168">
        <v>-99</v>
      </c>
      <c r="M168">
        <v>-99</v>
      </c>
      <c r="N168">
        <v>-99</v>
      </c>
      <c r="O168">
        <v>-99</v>
      </c>
      <c r="P168">
        <v>-99</v>
      </c>
      <c r="Q168">
        <v>-99</v>
      </c>
      <c r="R168">
        <v>-99</v>
      </c>
      <c r="S168">
        <v>-99</v>
      </c>
      <c r="T168">
        <v>-99</v>
      </c>
      <c r="U168">
        <v>-99</v>
      </c>
      <c r="V168">
        <v>-99</v>
      </c>
      <c r="W168">
        <v>-99</v>
      </c>
      <c r="X168">
        <v>-99</v>
      </c>
      <c r="Y168">
        <v>-99</v>
      </c>
      <c r="Z168">
        <v>-99</v>
      </c>
      <c r="AA168">
        <v>-99</v>
      </c>
      <c r="AB168">
        <v>-99</v>
      </c>
      <c r="AC168">
        <v>-99</v>
      </c>
      <c r="AD168">
        <v>-99</v>
      </c>
      <c r="AE168">
        <v>-99</v>
      </c>
      <c r="AF168">
        <v>-99</v>
      </c>
      <c r="AG168">
        <v>-99</v>
      </c>
      <c r="AH168">
        <v>-99</v>
      </c>
      <c r="AI168">
        <v>-99</v>
      </c>
      <c r="AJ168">
        <v>-99</v>
      </c>
      <c r="AK168">
        <v>-99</v>
      </c>
      <c r="AL168">
        <v>-99</v>
      </c>
      <c r="AM168">
        <v>-99</v>
      </c>
      <c r="AN168">
        <v>-99</v>
      </c>
      <c r="AO168">
        <v>-99</v>
      </c>
      <c r="AP168">
        <v>-99</v>
      </c>
      <c r="AQ168">
        <v>-99</v>
      </c>
      <c r="AR168" t="str">
        <f>IF(A168="","",(IF(ISBLANK('Trust - Frontsheet'!$F$9),"",'Trust - Frontsheet'!$F$9)))</f>
        <v/>
      </c>
    </row>
    <row r="169" spans="6:44" x14ac:dyDescent="0.2">
      <c r="F169">
        <v>-99</v>
      </c>
      <c r="G169">
        <v>-99</v>
      </c>
      <c r="H169">
        <v>-99</v>
      </c>
      <c r="I169">
        <v>-99</v>
      </c>
      <c r="J169">
        <v>-99</v>
      </c>
      <c r="K169">
        <v>-99</v>
      </c>
      <c r="L169">
        <v>-99</v>
      </c>
      <c r="M169">
        <v>-99</v>
      </c>
      <c r="N169">
        <v>-99</v>
      </c>
      <c r="O169">
        <v>-99</v>
      </c>
      <c r="P169">
        <v>-99</v>
      </c>
      <c r="Q169">
        <v>-99</v>
      </c>
      <c r="R169">
        <v>-99</v>
      </c>
      <c r="S169">
        <v>-99</v>
      </c>
      <c r="T169">
        <v>-99</v>
      </c>
      <c r="U169">
        <v>-99</v>
      </c>
      <c r="V169">
        <v>-99</v>
      </c>
      <c r="W169">
        <v>-99</v>
      </c>
      <c r="X169">
        <v>-99</v>
      </c>
      <c r="Y169">
        <v>-99</v>
      </c>
      <c r="Z169">
        <v>-99</v>
      </c>
      <c r="AA169">
        <v>-99</v>
      </c>
      <c r="AB169">
        <v>-99</v>
      </c>
      <c r="AC169">
        <v>-99</v>
      </c>
      <c r="AD169">
        <v>-99</v>
      </c>
      <c r="AE169">
        <v>-99</v>
      </c>
      <c r="AF169">
        <v>-99</v>
      </c>
      <c r="AG169">
        <v>-99</v>
      </c>
      <c r="AH169">
        <v>-99</v>
      </c>
      <c r="AI169">
        <v>-99</v>
      </c>
      <c r="AJ169">
        <v>-99</v>
      </c>
      <c r="AK169">
        <v>-99</v>
      </c>
      <c r="AL169">
        <v>-99</v>
      </c>
      <c r="AM169">
        <v>-99</v>
      </c>
      <c r="AN169">
        <v>-99</v>
      </c>
      <c r="AO169">
        <v>-99</v>
      </c>
      <c r="AP169">
        <v>-99</v>
      </c>
      <c r="AQ169">
        <v>-99</v>
      </c>
      <c r="AR169" t="str">
        <f>IF(A169="","",(IF(ISBLANK('Trust - Frontsheet'!$F$9),"",'Trust - Frontsheet'!$F$9)))</f>
        <v/>
      </c>
    </row>
    <row r="170" spans="6:44" x14ac:dyDescent="0.2">
      <c r="F170">
        <v>-99</v>
      </c>
      <c r="G170">
        <v>-99</v>
      </c>
      <c r="H170">
        <v>-99</v>
      </c>
      <c r="I170">
        <v>-99</v>
      </c>
      <c r="J170">
        <v>-99</v>
      </c>
      <c r="K170">
        <v>-99</v>
      </c>
      <c r="L170">
        <v>-99</v>
      </c>
      <c r="M170">
        <v>-99</v>
      </c>
      <c r="N170">
        <v>-99</v>
      </c>
      <c r="O170">
        <v>-99</v>
      </c>
      <c r="P170">
        <v>-99</v>
      </c>
      <c r="Q170">
        <v>-99</v>
      </c>
      <c r="R170">
        <v>-99</v>
      </c>
      <c r="S170">
        <v>-99</v>
      </c>
      <c r="T170">
        <v>-99</v>
      </c>
      <c r="U170">
        <v>-99</v>
      </c>
      <c r="V170">
        <v>-99</v>
      </c>
      <c r="W170">
        <v>-99</v>
      </c>
      <c r="X170">
        <v>-99</v>
      </c>
      <c r="Y170">
        <v>-99</v>
      </c>
      <c r="Z170">
        <v>-99</v>
      </c>
      <c r="AA170">
        <v>-99</v>
      </c>
      <c r="AB170">
        <v>-99</v>
      </c>
      <c r="AC170">
        <v>-99</v>
      </c>
      <c r="AD170">
        <v>-99</v>
      </c>
      <c r="AE170">
        <v>-99</v>
      </c>
      <c r="AF170">
        <v>-99</v>
      </c>
      <c r="AG170">
        <v>-99</v>
      </c>
      <c r="AH170">
        <v>-99</v>
      </c>
      <c r="AI170">
        <v>-99</v>
      </c>
      <c r="AJ170">
        <v>-99</v>
      </c>
      <c r="AK170">
        <v>-99</v>
      </c>
      <c r="AL170">
        <v>-99</v>
      </c>
      <c r="AM170">
        <v>-99</v>
      </c>
      <c r="AN170">
        <v>-99</v>
      </c>
      <c r="AO170">
        <v>-99</v>
      </c>
      <c r="AP170">
        <v>-99</v>
      </c>
      <c r="AQ170">
        <v>-99</v>
      </c>
      <c r="AR170" t="str">
        <f>IF(A170="","",(IF(ISBLANK('Trust - Frontsheet'!$F$9),"",'Trust - Frontsheet'!$F$9)))</f>
        <v/>
      </c>
    </row>
    <row r="171" spans="6:44" x14ac:dyDescent="0.2">
      <c r="F171">
        <v>-99</v>
      </c>
      <c r="G171">
        <v>-99</v>
      </c>
      <c r="H171">
        <v>-99</v>
      </c>
      <c r="I171">
        <v>-99</v>
      </c>
      <c r="J171">
        <v>-99</v>
      </c>
      <c r="K171">
        <v>-99</v>
      </c>
      <c r="L171">
        <v>-99</v>
      </c>
      <c r="M171">
        <v>-99</v>
      </c>
      <c r="N171">
        <v>-99</v>
      </c>
      <c r="O171">
        <v>-99</v>
      </c>
      <c r="P171">
        <v>-99</v>
      </c>
      <c r="Q171">
        <v>-99</v>
      </c>
      <c r="R171">
        <v>-99</v>
      </c>
      <c r="S171">
        <v>-99</v>
      </c>
      <c r="T171">
        <v>-99</v>
      </c>
      <c r="U171">
        <v>-99</v>
      </c>
      <c r="V171">
        <v>-99</v>
      </c>
      <c r="W171">
        <v>-99</v>
      </c>
      <c r="X171">
        <v>-99</v>
      </c>
      <c r="Y171">
        <v>-99</v>
      </c>
      <c r="Z171">
        <v>-99</v>
      </c>
      <c r="AA171">
        <v>-99</v>
      </c>
      <c r="AB171">
        <v>-99</v>
      </c>
      <c r="AC171">
        <v>-99</v>
      </c>
      <c r="AD171">
        <v>-99</v>
      </c>
      <c r="AE171">
        <v>-99</v>
      </c>
      <c r="AF171">
        <v>-99</v>
      </c>
      <c r="AG171">
        <v>-99</v>
      </c>
      <c r="AH171">
        <v>-99</v>
      </c>
      <c r="AI171">
        <v>-99</v>
      </c>
      <c r="AJ171">
        <v>-99</v>
      </c>
      <c r="AK171">
        <v>-99</v>
      </c>
      <c r="AL171">
        <v>-99</v>
      </c>
      <c r="AM171">
        <v>-99</v>
      </c>
      <c r="AN171">
        <v>-99</v>
      </c>
      <c r="AO171">
        <v>-99</v>
      </c>
      <c r="AP171">
        <v>-99</v>
      </c>
      <c r="AQ171">
        <v>-99</v>
      </c>
      <c r="AR171" t="str">
        <f>IF(A171="","",(IF(ISBLANK('Trust - Frontsheet'!$F$9),"",'Trust - Frontsheet'!$F$9)))</f>
        <v/>
      </c>
    </row>
    <row r="172" spans="6:44" x14ac:dyDescent="0.2">
      <c r="F172">
        <v>-99</v>
      </c>
      <c r="G172">
        <v>-99</v>
      </c>
      <c r="H172">
        <v>-99</v>
      </c>
      <c r="I172">
        <v>-99</v>
      </c>
      <c r="J172">
        <v>-99</v>
      </c>
      <c r="K172">
        <v>-99</v>
      </c>
      <c r="L172">
        <v>-99</v>
      </c>
      <c r="M172">
        <v>-99</v>
      </c>
      <c r="N172">
        <v>-99</v>
      </c>
      <c r="O172">
        <v>-99</v>
      </c>
      <c r="P172">
        <v>-99</v>
      </c>
      <c r="Q172">
        <v>-99</v>
      </c>
      <c r="R172">
        <v>-99</v>
      </c>
      <c r="S172">
        <v>-99</v>
      </c>
      <c r="T172">
        <v>-99</v>
      </c>
      <c r="U172">
        <v>-99</v>
      </c>
      <c r="V172">
        <v>-99</v>
      </c>
      <c r="W172">
        <v>-99</v>
      </c>
      <c r="X172">
        <v>-99</v>
      </c>
      <c r="Y172">
        <v>-99</v>
      </c>
      <c r="Z172">
        <v>-99</v>
      </c>
      <c r="AA172">
        <v>-99</v>
      </c>
      <c r="AB172">
        <v>-99</v>
      </c>
      <c r="AC172">
        <v>-99</v>
      </c>
      <c r="AD172">
        <v>-99</v>
      </c>
      <c r="AE172">
        <v>-99</v>
      </c>
      <c r="AF172">
        <v>-99</v>
      </c>
      <c r="AG172">
        <v>-99</v>
      </c>
      <c r="AH172">
        <v>-99</v>
      </c>
      <c r="AI172">
        <v>-99</v>
      </c>
      <c r="AJ172">
        <v>-99</v>
      </c>
      <c r="AK172">
        <v>-99</v>
      </c>
      <c r="AL172">
        <v>-99</v>
      </c>
      <c r="AM172">
        <v>-99</v>
      </c>
      <c r="AN172">
        <v>-99</v>
      </c>
      <c r="AO172">
        <v>-99</v>
      </c>
      <c r="AP172">
        <v>-99</v>
      </c>
      <c r="AQ172">
        <v>-99</v>
      </c>
      <c r="AR172" t="str">
        <f>IF(A172="","",(IF(ISBLANK('Trust - Frontsheet'!$F$9),"",'Trust - Frontsheet'!$F$9)))</f>
        <v/>
      </c>
    </row>
    <row r="173" spans="6:44" x14ac:dyDescent="0.2">
      <c r="F173">
        <v>-99</v>
      </c>
      <c r="G173">
        <v>-99</v>
      </c>
      <c r="H173">
        <v>-99</v>
      </c>
      <c r="I173">
        <v>-99</v>
      </c>
      <c r="J173">
        <v>-99</v>
      </c>
      <c r="K173">
        <v>-99</v>
      </c>
      <c r="L173">
        <v>-99</v>
      </c>
      <c r="M173">
        <v>-99</v>
      </c>
      <c r="N173">
        <v>-99</v>
      </c>
      <c r="O173">
        <v>-99</v>
      </c>
      <c r="P173">
        <v>-99</v>
      </c>
      <c r="Q173">
        <v>-99</v>
      </c>
      <c r="R173">
        <v>-99</v>
      </c>
      <c r="S173">
        <v>-99</v>
      </c>
      <c r="T173">
        <v>-99</v>
      </c>
      <c r="U173">
        <v>-99</v>
      </c>
      <c r="V173">
        <v>-99</v>
      </c>
      <c r="W173">
        <v>-99</v>
      </c>
      <c r="X173">
        <v>-99</v>
      </c>
      <c r="Y173">
        <v>-99</v>
      </c>
      <c r="Z173">
        <v>-99</v>
      </c>
      <c r="AA173">
        <v>-99</v>
      </c>
      <c r="AB173">
        <v>-99</v>
      </c>
      <c r="AC173">
        <v>-99</v>
      </c>
      <c r="AD173">
        <v>-99</v>
      </c>
      <c r="AE173">
        <v>-99</v>
      </c>
      <c r="AF173">
        <v>-99</v>
      </c>
      <c r="AG173">
        <v>-99</v>
      </c>
      <c r="AH173">
        <v>-99</v>
      </c>
      <c r="AI173">
        <v>-99</v>
      </c>
      <c r="AJ173">
        <v>-99</v>
      </c>
      <c r="AK173">
        <v>-99</v>
      </c>
      <c r="AL173">
        <v>-99</v>
      </c>
      <c r="AM173">
        <v>-99</v>
      </c>
      <c r="AN173">
        <v>-99</v>
      </c>
      <c r="AO173">
        <v>-99</v>
      </c>
      <c r="AP173">
        <v>-99</v>
      </c>
      <c r="AQ173">
        <v>-99</v>
      </c>
      <c r="AR173" t="str">
        <f>IF(A173="","",(IF(ISBLANK('Trust - Frontsheet'!$F$9),"",'Trust - Frontsheet'!$F$9)))</f>
        <v/>
      </c>
    </row>
    <row r="174" spans="6:44" x14ac:dyDescent="0.2">
      <c r="F174">
        <v>-99</v>
      </c>
      <c r="G174">
        <v>-99</v>
      </c>
      <c r="H174">
        <v>-99</v>
      </c>
      <c r="I174">
        <v>-99</v>
      </c>
      <c r="J174">
        <v>-99</v>
      </c>
      <c r="K174">
        <v>-99</v>
      </c>
      <c r="L174">
        <v>-99</v>
      </c>
      <c r="M174">
        <v>-99</v>
      </c>
      <c r="N174">
        <v>-99</v>
      </c>
      <c r="O174">
        <v>-99</v>
      </c>
      <c r="P174">
        <v>-99</v>
      </c>
      <c r="Q174">
        <v>-99</v>
      </c>
      <c r="R174">
        <v>-99</v>
      </c>
      <c r="S174">
        <v>-99</v>
      </c>
      <c r="T174">
        <v>-99</v>
      </c>
      <c r="U174">
        <v>-99</v>
      </c>
      <c r="V174">
        <v>-99</v>
      </c>
      <c r="W174">
        <v>-99</v>
      </c>
      <c r="X174">
        <v>-99</v>
      </c>
      <c r="Y174">
        <v>-99</v>
      </c>
      <c r="Z174">
        <v>-99</v>
      </c>
      <c r="AA174">
        <v>-99</v>
      </c>
      <c r="AB174">
        <v>-99</v>
      </c>
      <c r="AC174">
        <v>-99</v>
      </c>
      <c r="AD174">
        <v>-99</v>
      </c>
      <c r="AE174">
        <v>-99</v>
      </c>
      <c r="AF174">
        <v>-99</v>
      </c>
      <c r="AG174">
        <v>-99</v>
      </c>
      <c r="AH174">
        <v>-99</v>
      </c>
      <c r="AI174">
        <v>-99</v>
      </c>
      <c r="AJ174">
        <v>-99</v>
      </c>
      <c r="AK174">
        <v>-99</v>
      </c>
      <c r="AL174">
        <v>-99</v>
      </c>
      <c r="AM174">
        <v>-99</v>
      </c>
      <c r="AN174">
        <v>-99</v>
      </c>
      <c r="AO174">
        <v>-99</v>
      </c>
      <c r="AP174">
        <v>-99</v>
      </c>
      <c r="AQ174">
        <v>-99</v>
      </c>
      <c r="AR174" t="str">
        <f>IF(A174="","",(IF(ISBLANK('Trust - Frontsheet'!$F$9),"",'Trust - Frontsheet'!$F$9)))</f>
        <v/>
      </c>
    </row>
    <row r="175" spans="6:44" x14ac:dyDescent="0.2">
      <c r="F175">
        <v>-99</v>
      </c>
      <c r="G175">
        <v>-99</v>
      </c>
      <c r="H175">
        <v>-99</v>
      </c>
      <c r="I175">
        <v>-99</v>
      </c>
      <c r="J175">
        <v>-99</v>
      </c>
      <c r="K175">
        <v>-99</v>
      </c>
      <c r="L175">
        <v>-99</v>
      </c>
      <c r="M175">
        <v>-99</v>
      </c>
      <c r="N175">
        <v>-99</v>
      </c>
      <c r="O175">
        <v>-99</v>
      </c>
      <c r="P175">
        <v>-99</v>
      </c>
      <c r="Q175">
        <v>-99</v>
      </c>
      <c r="R175">
        <v>-99</v>
      </c>
      <c r="S175">
        <v>-99</v>
      </c>
      <c r="T175">
        <v>-99</v>
      </c>
      <c r="U175">
        <v>-99</v>
      </c>
      <c r="V175">
        <v>-99</v>
      </c>
      <c r="W175">
        <v>-99</v>
      </c>
      <c r="X175">
        <v>-99</v>
      </c>
      <c r="Y175">
        <v>-99</v>
      </c>
      <c r="Z175">
        <v>-99</v>
      </c>
      <c r="AA175">
        <v>-99</v>
      </c>
      <c r="AB175">
        <v>-99</v>
      </c>
      <c r="AC175">
        <v>-99</v>
      </c>
      <c r="AD175">
        <v>-99</v>
      </c>
      <c r="AE175">
        <v>-99</v>
      </c>
      <c r="AF175">
        <v>-99</v>
      </c>
      <c r="AG175">
        <v>-99</v>
      </c>
      <c r="AH175">
        <v>-99</v>
      </c>
      <c r="AI175">
        <v>-99</v>
      </c>
      <c r="AJ175">
        <v>-99</v>
      </c>
      <c r="AK175">
        <v>-99</v>
      </c>
      <c r="AL175">
        <v>-99</v>
      </c>
      <c r="AM175">
        <v>-99</v>
      </c>
      <c r="AN175">
        <v>-99</v>
      </c>
      <c r="AO175">
        <v>-99</v>
      </c>
      <c r="AP175">
        <v>-99</v>
      </c>
      <c r="AQ175">
        <v>-99</v>
      </c>
      <c r="AR175" t="str">
        <f>IF(A175="","",(IF(ISBLANK('Trust - Frontsheet'!$F$9),"",'Trust - Frontsheet'!$F$9)))</f>
        <v/>
      </c>
    </row>
    <row r="176" spans="6:44" x14ac:dyDescent="0.2">
      <c r="F176">
        <v>-99</v>
      </c>
      <c r="G176">
        <v>-99</v>
      </c>
      <c r="H176">
        <v>-99</v>
      </c>
      <c r="I176">
        <v>-99</v>
      </c>
      <c r="J176">
        <v>-99</v>
      </c>
      <c r="K176">
        <v>-99</v>
      </c>
      <c r="L176">
        <v>-99</v>
      </c>
      <c r="M176">
        <v>-99</v>
      </c>
      <c r="N176">
        <v>-99</v>
      </c>
      <c r="O176">
        <v>-99</v>
      </c>
      <c r="P176">
        <v>-99</v>
      </c>
      <c r="Q176">
        <v>-99</v>
      </c>
      <c r="R176">
        <v>-99</v>
      </c>
      <c r="S176">
        <v>-99</v>
      </c>
      <c r="T176">
        <v>-99</v>
      </c>
      <c r="U176">
        <v>-99</v>
      </c>
      <c r="V176">
        <v>-99</v>
      </c>
      <c r="W176">
        <v>-99</v>
      </c>
      <c r="X176">
        <v>-99</v>
      </c>
      <c r="Y176">
        <v>-99</v>
      </c>
      <c r="Z176">
        <v>-99</v>
      </c>
      <c r="AA176">
        <v>-99</v>
      </c>
      <c r="AB176">
        <v>-99</v>
      </c>
      <c r="AC176">
        <v>-99</v>
      </c>
      <c r="AD176">
        <v>-99</v>
      </c>
      <c r="AE176">
        <v>-99</v>
      </c>
      <c r="AF176">
        <v>-99</v>
      </c>
      <c r="AG176">
        <v>-99</v>
      </c>
      <c r="AH176">
        <v>-99</v>
      </c>
      <c r="AI176">
        <v>-99</v>
      </c>
      <c r="AJ176">
        <v>-99</v>
      </c>
      <c r="AK176">
        <v>-99</v>
      </c>
      <c r="AL176">
        <v>-99</v>
      </c>
      <c r="AM176">
        <v>-99</v>
      </c>
      <c r="AN176">
        <v>-99</v>
      </c>
      <c r="AO176">
        <v>-99</v>
      </c>
      <c r="AP176">
        <v>-99</v>
      </c>
      <c r="AQ176">
        <v>-99</v>
      </c>
      <c r="AR176" t="str">
        <f>IF(A176="","",(IF(ISBLANK('Trust - Frontsheet'!$F$9),"",'Trust - Frontsheet'!$F$9)))</f>
        <v/>
      </c>
    </row>
    <row r="177" spans="6:44" x14ac:dyDescent="0.2">
      <c r="F177">
        <v>-99</v>
      </c>
      <c r="G177">
        <v>-99</v>
      </c>
      <c r="H177">
        <v>-99</v>
      </c>
      <c r="I177">
        <v>-99</v>
      </c>
      <c r="J177">
        <v>-99</v>
      </c>
      <c r="K177">
        <v>-99</v>
      </c>
      <c r="L177">
        <v>-99</v>
      </c>
      <c r="M177">
        <v>-99</v>
      </c>
      <c r="N177">
        <v>-99</v>
      </c>
      <c r="O177">
        <v>-99</v>
      </c>
      <c r="P177">
        <v>-99</v>
      </c>
      <c r="Q177">
        <v>-99</v>
      </c>
      <c r="R177">
        <v>-99</v>
      </c>
      <c r="S177">
        <v>-99</v>
      </c>
      <c r="T177">
        <v>-99</v>
      </c>
      <c r="U177">
        <v>-99</v>
      </c>
      <c r="V177">
        <v>-99</v>
      </c>
      <c r="W177">
        <v>-99</v>
      </c>
      <c r="X177">
        <v>-99</v>
      </c>
      <c r="Y177">
        <v>-99</v>
      </c>
      <c r="Z177">
        <v>-99</v>
      </c>
      <c r="AA177">
        <v>-99</v>
      </c>
      <c r="AB177">
        <v>-99</v>
      </c>
      <c r="AC177">
        <v>-99</v>
      </c>
      <c r="AD177">
        <v>-99</v>
      </c>
      <c r="AE177">
        <v>-99</v>
      </c>
      <c r="AF177">
        <v>-99</v>
      </c>
      <c r="AG177">
        <v>-99</v>
      </c>
      <c r="AH177">
        <v>-99</v>
      </c>
      <c r="AI177">
        <v>-99</v>
      </c>
      <c r="AJ177">
        <v>-99</v>
      </c>
      <c r="AK177">
        <v>-99</v>
      </c>
      <c r="AL177">
        <v>-99</v>
      </c>
      <c r="AM177">
        <v>-99</v>
      </c>
      <c r="AN177">
        <v>-99</v>
      </c>
      <c r="AO177">
        <v>-99</v>
      </c>
      <c r="AP177">
        <v>-99</v>
      </c>
      <c r="AQ177">
        <v>-99</v>
      </c>
      <c r="AR177" t="str">
        <f>IF(A177="","",(IF(ISBLANK('Trust - Frontsheet'!$F$9),"",'Trust - Frontsheet'!$F$9)))</f>
        <v/>
      </c>
    </row>
    <row r="178" spans="6:44" x14ac:dyDescent="0.2">
      <c r="F178">
        <v>-99</v>
      </c>
      <c r="G178">
        <v>-99</v>
      </c>
      <c r="H178">
        <v>-99</v>
      </c>
      <c r="I178">
        <v>-99</v>
      </c>
      <c r="J178">
        <v>-99</v>
      </c>
      <c r="K178">
        <v>-99</v>
      </c>
      <c r="L178">
        <v>-99</v>
      </c>
      <c r="M178">
        <v>-99</v>
      </c>
      <c r="N178">
        <v>-99</v>
      </c>
      <c r="O178">
        <v>-99</v>
      </c>
      <c r="P178">
        <v>-99</v>
      </c>
      <c r="Q178">
        <v>-99</v>
      </c>
      <c r="R178">
        <v>-99</v>
      </c>
      <c r="S178">
        <v>-99</v>
      </c>
      <c r="T178">
        <v>-99</v>
      </c>
      <c r="U178">
        <v>-99</v>
      </c>
      <c r="V178">
        <v>-99</v>
      </c>
      <c r="W178">
        <v>-99</v>
      </c>
      <c r="X178">
        <v>-99</v>
      </c>
      <c r="Y178">
        <v>-99</v>
      </c>
      <c r="Z178">
        <v>-99</v>
      </c>
      <c r="AA178">
        <v>-99</v>
      </c>
      <c r="AB178">
        <v>-99</v>
      </c>
      <c r="AC178">
        <v>-99</v>
      </c>
      <c r="AD178">
        <v>-99</v>
      </c>
      <c r="AE178">
        <v>-99</v>
      </c>
      <c r="AF178">
        <v>-99</v>
      </c>
      <c r="AG178">
        <v>-99</v>
      </c>
      <c r="AH178">
        <v>-99</v>
      </c>
      <c r="AI178">
        <v>-99</v>
      </c>
      <c r="AJ178">
        <v>-99</v>
      </c>
      <c r="AK178">
        <v>-99</v>
      </c>
      <c r="AL178">
        <v>-99</v>
      </c>
      <c r="AM178">
        <v>-99</v>
      </c>
      <c r="AN178">
        <v>-99</v>
      </c>
      <c r="AO178">
        <v>-99</v>
      </c>
      <c r="AP178">
        <v>-99</v>
      </c>
      <c r="AQ178">
        <v>-99</v>
      </c>
      <c r="AR178" t="str">
        <f>IF(A178="","",(IF(ISBLANK('Trust - Frontsheet'!$F$9),"",'Trust - Frontsheet'!$F$9)))</f>
        <v/>
      </c>
    </row>
    <row r="179" spans="6:44" x14ac:dyDescent="0.2">
      <c r="F179">
        <v>-99</v>
      </c>
      <c r="G179">
        <v>-99</v>
      </c>
      <c r="H179">
        <v>-99</v>
      </c>
      <c r="I179">
        <v>-99</v>
      </c>
      <c r="J179">
        <v>-99</v>
      </c>
      <c r="K179">
        <v>-99</v>
      </c>
      <c r="L179">
        <v>-99</v>
      </c>
      <c r="M179">
        <v>-99</v>
      </c>
      <c r="N179">
        <v>-99</v>
      </c>
      <c r="O179">
        <v>-99</v>
      </c>
      <c r="P179">
        <v>-99</v>
      </c>
      <c r="Q179">
        <v>-99</v>
      </c>
      <c r="R179">
        <v>-99</v>
      </c>
      <c r="S179">
        <v>-99</v>
      </c>
      <c r="T179">
        <v>-99</v>
      </c>
      <c r="U179">
        <v>-99</v>
      </c>
      <c r="V179">
        <v>-99</v>
      </c>
      <c r="W179">
        <v>-99</v>
      </c>
      <c r="X179">
        <v>-99</v>
      </c>
      <c r="Y179">
        <v>-99</v>
      </c>
      <c r="Z179">
        <v>-99</v>
      </c>
      <c r="AA179">
        <v>-99</v>
      </c>
      <c r="AB179">
        <v>-99</v>
      </c>
      <c r="AC179">
        <v>-99</v>
      </c>
      <c r="AD179">
        <v>-99</v>
      </c>
      <c r="AE179">
        <v>-99</v>
      </c>
      <c r="AF179">
        <v>-99</v>
      </c>
      <c r="AG179">
        <v>-99</v>
      </c>
      <c r="AH179">
        <v>-99</v>
      </c>
      <c r="AI179">
        <v>-99</v>
      </c>
      <c r="AJ179">
        <v>-99</v>
      </c>
      <c r="AK179">
        <v>-99</v>
      </c>
      <c r="AL179">
        <v>-99</v>
      </c>
      <c r="AM179">
        <v>-99</v>
      </c>
      <c r="AN179">
        <v>-99</v>
      </c>
      <c r="AO179">
        <v>-99</v>
      </c>
      <c r="AP179">
        <v>-99</v>
      </c>
      <c r="AQ179">
        <v>-99</v>
      </c>
      <c r="AR179" t="str">
        <f>IF(A179="","",(IF(ISBLANK('Trust - Frontsheet'!$F$9),"",'Trust - Frontsheet'!$F$9)))</f>
        <v/>
      </c>
    </row>
    <row r="180" spans="6:44" x14ac:dyDescent="0.2">
      <c r="F180">
        <v>-99</v>
      </c>
      <c r="G180">
        <v>-99</v>
      </c>
      <c r="H180">
        <v>-99</v>
      </c>
      <c r="I180">
        <v>-99</v>
      </c>
      <c r="J180">
        <v>-99</v>
      </c>
      <c r="K180">
        <v>-99</v>
      </c>
      <c r="L180">
        <v>-99</v>
      </c>
      <c r="M180">
        <v>-99</v>
      </c>
      <c r="N180">
        <v>-99</v>
      </c>
      <c r="O180">
        <v>-99</v>
      </c>
      <c r="P180">
        <v>-99</v>
      </c>
      <c r="Q180">
        <v>-99</v>
      </c>
      <c r="R180">
        <v>-99</v>
      </c>
      <c r="S180">
        <v>-99</v>
      </c>
      <c r="T180">
        <v>-99</v>
      </c>
      <c r="U180">
        <v>-99</v>
      </c>
      <c r="V180">
        <v>-99</v>
      </c>
      <c r="W180">
        <v>-99</v>
      </c>
      <c r="X180">
        <v>-99</v>
      </c>
      <c r="Y180">
        <v>-99</v>
      </c>
      <c r="Z180">
        <v>-99</v>
      </c>
      <c r="AA180">
        <v>-99</v>
      </c>
      <c r="AB180">
        <v>-99</v>
      </c>
      <c r="AC180">
        <v>-99</v>
      </c>
      <c r="AD180">
        <v>-99</v>
      </c>
      <c r="AE180">
        <v>-99</v>
      </c>
      <c r="AF180">
        <v>-99</v>
      </c>
      <c r="AG180">
        <v>-99</v>
      </c>
      <c r="AH180">
        <v>-99</v>
      </c>
      <c r="AI180">
        <v>-99</v>
      </c>
      <c r="AJ180">
        <v>-99</v>
      </c>
      <c r="AK180">
        <v>-99</v>
      </c>
      <c r="AL180">
        <v>-99</v>
      </c>
      <c r="AM180">
        <v>-99</v>
      </c>
      <c r="AN180">
        <v>-99</v>
      </c>
      <c r="AO180">
        <v>-99</v>
      </c>
      <c r="AP180">
        <v>-99</v>
      </c>
      <c r="AQ180">
        <v>-99</v>
      </c>
      <c r="AR180" t="str">
        <f>IF(A180="","",(IF(ISBLANK('Trust - Frontsheet'!$F$9),"",'Trust - Frontsheet'!$F$9)))</f>
        <v/>
      </c>
    </row>
    <row r="181" spans="6:44" x14ac:dyDescent="0.2">
      <c r="F181">
        <v>-99</v>
      </c>
      <c r="G181">
        <v>-99</v>
      </c>
      <c r="H181">
        <v>-99</v>
      </c>
      <c r="I181">
        <v>-99</v>
      </c>
      <c r="J181">
        <v>-99</v>
      </c>
      <c r="K181">
        <v>-99</v>
      </c>
      <c r="L181">
        <v>-99</v>
      </c>
      <c r="M181">
        <v>-99</v>
      </c>
      <c r="N181">
        <v>-99</v>
      </c>
      <c r="O181">
        <v>-99</v>
      </c>
      <c r="P181">
        <v>-99</v>
      </c>
      <c r="Q181">
        <v>-99</v>
      </c>
      <c r="R181">
        <v>-99</v>
      </c>
      <c r="S181">
        <v>-99</v>
      </c>
      <c r="T181">
        <v>-99</v>
      </c>
      <c r="U181">
        <v>-99</v>
      </c>
      <c r="V181">
        <v>-99</v>
      </c>
      <c r="W181">
        <v>-99</v>
      </c>
      <c r="X181">
        <v>-99</v>
      </c>
      <c r="Y181">
        <v>-99</v>
      </c>
      <c r="Z181">
        <v>-99</v>
      </c>
      <c r="AA181">
        <v>-99</v>
      </c>
      <c r="AB181">
        <v>-99</v>
      </c>
      <c r="AC181">
        <v>-99</v>
      </c>
      <c r="AD181">
        <v>-99</v>
      </c>
      <c r="AE181">
        <v>-99</v>
      </c>
      <c r="AF181">
        <v>-99</v>
      </c>
      <c r="AG181">
        <v>-99</v>
      </c>
      <c r="AH181">
        <v>-99</v>
      </c>
      <c r="AI181">
        <v>-99</v>
      </c>
      <c r="AJ181">
        <v>-99</v>
      </c>
      <c r="AK181">
        <v>-99</v>
      </c>
      <c r="AL181">
        <v>-99</v>
      </c>
      <c r="AM181">
        <v>-99</v>
      </c>
      <c r="AN181">
        <v>-99</v>
      </c>
      <c r="AO181">
        <v>-99</v>
      </c>
      <c r="AP181">
        <v>-99</v>
      </c>
      <c r="AQ181">
        <v>-99</v>
      </c>
      <c r="AR181" t="str">
        <f>IF(A181="","",(IF(ISBLANK('Trust - Frontsheet'!$F$9),"",'Trust - Frontsheet'!$F$9)))</f>
        <v/>
      </c>
    </row>
    <row r="182" spans="6:44" x14ac:dyDescent="0.2">
      <c r="F182">
        <v>-99</v>
      </c>
      <c r="G182">
        <v>-99</v>
      </c>
      <c r="H182">
        <v>-99</v>
      </c>
      <c r="I182">
        <v>-99</v>
      </c>
      <c r="J182">
        <v>-99</v>
      </c>
      <c r="K182">
        <v>-99</v>
      </c>
      <c r="L182">
        <v>-99</v>
      </c>
      <c r="M182">
        <v>-99</v>
      </c>
      <c r="N182">
        <v>-99</v>
      </c>
      <c r="O182">
        <v>-99</v>
      </c>
      <c r="P182">
        <v>-99</v>
      </c>
      <c r="Q182">
        <v>-99</v>
      </c>
      <c r="R182">
        <v>-99</v>
      </c>
      <c r="S182">
        <v>-99</v>
      </c>
      <c r="T182">
        <v>-99</v>
      </c>
      <c r="U182">
        <v>-99</v>
      </c>
      <c r="V182">
        <v>-99</v>
      </c>
      <c r="W182">
        <v>-99</v>
      </c>
      <c r="X182">
        <v>-99</v>
      </c>
      <c r="Y182">
        <v>-99</v>
      </c>
      <c r="Z182">
        <v>-99</v>
      </c>
      <c r="AA182">
        <v>-99</v>
      </c>
      <c r="AB182">
        <v>-99</v>
      </c>
      <c r="AC182">
        <v>-99</v>
      </c>
      <c r="AD182">
        <v>-99</v>
      </c>
      <c r="AE182">
        <v>-99</v>
      </c>
      <c r="AF182">
        <v>-99</v>
      </c>
      <c r="AG182">
        <v>-99</v>
      </c>
      <c r="AH182">
        <v>-99</v>
      </c>
      <c r="AI182">
        <v>-99</v>
      </c>
      <c r="AJ182">
        <v>-99</v>
      </c>
      <c r="AK182">
        <v>-99</v>
      </c>
      <c r="AL182">
        <v>-99</v>
      </c>
      <c r="AM182">
        <v>-99</v>
      </c>
      <c r="AN182">
        <v>-99</v>
      </c>
      <c r="AO182">
        <v>-99</v>
      </c>
      <c r="AP182">
        <v>-99</v>
      </c>
      <c r="AQ182">
        <v>-99</v>
      </c>
      <c r="AR182" t="str">
        <f>IF(A182="","",(IF(ISBLANK('Trust - Frontsheet'!$F$9),"",'Trust - Frontsheet'!$F$9)))</f>
        <v/>
      </c>
    </row>
    <row r="183" spans="6:44" x14ac:dyDescent="0.2">
      <c r="F183">
        <v>-99</v>
      </c>
      <c r="G183">
        <v>-99</v>
      </c>
      <c r="H183">
        <v>-99</v>
      </c>
      <c r="I183">
        <v>-99</v>
      </c>
      <c r="J183">
        <v>-99</v>
      </c>
      <c r="K183">
        <v>-99</v>
      </c>
      <c r="L183">
        <v>-99</v>
      </c>
      <c r="M183">
        <v>-99</v>
      </c>
      <c r="N183">
        <v>-99</v>
      </c>
      <c r="O183">
        <v>-99</v>
      </c>
      <c r="P183">
        <v>-99</v>
      </c>
      <c r="Q183">
        <v>-99</v>
      </c>
      <c r="R183">
        <v>-99</v>
      </c>
      <c r="S183">
        <v>-99</v>
      </c>
      <c r="T183">
        <v>-99</v>
      </c>
      <c r="U183">
        <v>-99</v>
      </c>
      <c r="V183">
        <v>-99</v>
      </c>
      <c r="W183">
        <v>-99</v>
      </c>
      <c r="X183">
        <v>-99</v>
      </c>
      <c r="Y183">
        <v>-99</v>
      </c>
      <c r="Z183">
        <v>-99</v>
      </c>
      <c r="AA183">
        <v>-99</v>
      </c>
      <c r="AB183">
        <v>-99</v>
      </c>
      <c r="AC183">
        <v>-99</v>
      </c>
      <c r="AD183">
        <v>-99</v>
      </c>
      <c r="AE183">
        <v>-99</v>
      </c>
      <c r="AF183">
        <v>-99</v>
      </c>
      <c r="AG183">
        <v>-99</v>
      </c>
      <c r="AH183">
        <v>-99</v>
      </c>
      <c r="AI183">
        <v>-99</v>
      </c>
      <c r="AJ183">
        <v>-99</v>
      </c>
      <c r="AK183">
        <v>-99</v>
      </c>
      <c r="AL183">
        <v>-99</v>
      </c>
      <c r="AM183">
        <v>-99</v>
      </c>
      <c r="AN183">
        <v>-99</v>
      </c>
      <c r="AO183">
        <v>-99</v>
      </c>
      <c r="AP183">
        <v>-99</v>
      </c>
      <c r="AQ183">
        <v>-99</v>
      </c>
      <c r="AR183" t="str">
        <f>IF(A183="","",(IF(ISBLANK('Trust - Frontsheet'!$F$9),"",'Trust - Frontsheet'!$F$9)))</f>
        <v/>
      </c>
    </row>
    <row r="184" spans="6:44" x14ac:dyDescent="0.2">
      <c r="F184">
        <v>-99</v>
      </c>
      <c r="G184">
        <v>-99</v>
      </c>
      <c r="H184">
        <v>-99</v>
      </c>
      <c r="I184">
        <v>-99</v>
      </c>
      <c r="J184">
        <v>-99</v>
      </c>
      <c r="K184">
        <v>-99</v>
      </c>
      <c r="L184">
        <v>-99</v>
      </c>
      <c r="M184">
        <v>-99</v>
      </c>
      <c r="N184">
        <v>-99</v>
      </c>
      <c r="O184">
        <v>-99</v>
      </c>
      <c r="P184">
        <v>-99</v>
      </c>
      <c r="Q184">
        <v>-99</v>
      </c>
      <c r="R184">
        <v>-99</v>
      </c>
      <c r="S184">
        <v>-99</v>
      </c>
      <c r="T184">
        <v>-99</v>
      </c>
      <c r="U184">
        <v>-99</v>
      </c>
      <c r="V184">
        <v>-99</v>
      </c>
      <c r="W184">
        <v>-99</v>
      </c>
      <c r="X184">
        <v>-99</v>
      </c>
      <c r="Y184">
        <v>-99</v>
      </c>
      <c r="Z184">
        <v>-99</v>
      </c>
      <c r="AA184">
        <v>-99</v>
      </c>
      <c r="AB184">
        <v>-99</v>
      </c>
      <c r="AC184">
        <v>-99</v>
      </c>
      <c r="AD184">
        <v>-99</v>
      </c>
      <c r="AE184">
        <v>-99</v>
      </c>
      <c r="AF184">
        <v>-99</v>
      </c>
      <c r="AG184">
        <v>-99</v>
      </c>
      <c r="AH184">
        <v>-99</v>
      </c>
      <c r="AI184">
        <v>-99</v>
      </c>
      <c r="AJ184">
        <v>-99</v>
      </c>
      <c r="AK184">
        <v>-99</v>
      </c>
      <c r="AL184">
        <v>-99</v>
      </c>
      <c r="AM184">
        <v>-99</v>
      </c>
      <c r="AN184">
        <v>-99</v>
      </c>
      <c r="AO184">
        <v>-99</v>
      </c>
      <c r="AP184">
        <v>-99</v>
      </c>
      <c r="AQ184">
        <v>-99</v>
      </c>
      <c r="AR184" t="str">
        <f>IF(A184="","",(IF(ISBLANK('Trust - Frontsheet'!$F$9),"",'Trust - Frontsheet'!$F$9)))</f>
        <v/>
      </c>
    </row>
    <row r="185" spans="6:44" x14ac:dyDescent="0.2">
      <c r="F185">
        <v>-99</v>
      </c>
      <c r="G185">
        <v>-99</v>
      </c>
      <c r="H185">
        <v>-99</v>
      </c>
      <c r="I185">
        <v>-99</v>
      </c>
      <c r="J185">
        <v>-99</v>
      </c>
      <c r="K185">
        <v>-99</v>
      </c>
      <c r="L185">
        <v>-99</v>
      </c>
      <c r="M185">
        <v>-99</v>
      </c>
      <c r="N185">
        <v>-99</v>
      </c>
      <c r="O185">
        <v>-99</v>
      </c>
      <c r="P185">
        <v>-99</v>
      </c>
      <c r="Q185">
        <v>-99</v>
      </c>
      <c r="R185">
        <v>-99</v>
      </c>
      <c r="S185">
        <v>-99</v>
      </c>
      <c r="T185">
        <v>-99</v>
      </c>
      <c r="U185">
        <v>-99</v>
      </c>
      <c r="V185">
        <v>-99</v>
      </c>
      <c r="W185">
        <v>-99</v>
      </c>
      <c r="X185">
        <v>-99</v>
      </c>
      <c r="Y185">
        <v>-99</v>
      </c>
      <c r="Z185">
        <v>-99</v>
      </c>
      <c r="AA185">
        <v>-99</v>
      </c>
      <c r="AB185">
        <v>-99</v>
      </c>
      <c r="AC185">
        <v>-99</v>
      </c>
      <c r="AD185">
        <v>-99</v>
      </c>
      <c r="AE185">
        <v>-99</v>
      </c>
      <c r="AF185">
        <v>-99</v>
      </c>
      <c r="AG185">
        <v>-99</v>
      </c>
      <c r="AH185">
        <v>-99</v>
      </c>
      <c r="AI185">
        <v>-99</v>
      </c>
      <c r="AJ185">
        <v>-99</v>
      </c>
      <c r="AK185">
        <v>-99</v>
      </c>
      <c r="AL185">
        <v>-99</v>
      </c>
      <c r="AM185">
        <v>-99</v>
      </c>
      <c r="AN185">
        <v>-99</v>
      </c>
      <c r="AO185">
        <v>-99</v>
      </c>
      <c r="AP185">
        <v>-99</v>
      </c>
      <c r="AQ185">
        <v>-99</v>
      </c>
      <c r="AR185" t="str">
        <f>IF(A185="","",(IF(ISBLANK('Trust - Frontsheet'!$F$9),"",'Trust - Frontsheet'!$F$9)))</f>
        <v/>
      </c>
    </row>
    <row r="186" spans="6:44" x14ac:dyDescent="0.2">
      <c r="F186">
        <v>-99</v>
      </c>
      <c r="G186">
        <v>-99</v>
      </c>
      <c r="H186">
        <v>-99</v>
      </c>
      <c r="I186">
        <v>-99</v>
      </c>
      <c r="J186">
        <v>-99</v>
      </c>
      <c r="K186">
        <v>-99</v>
      </c>
      <c r="L186">
        <v>-99</v>
      </c>
      <c r="M186">
        <v>-99</v>
      </c>
      <c r="N186">
        <v>-99</v>
      </c>
      <c r="O186">
        <v>-99</v>
      </c>
      <c r="P186">
        <v>-99</v>
      </c>
      <c r="Q186">
        <v>-99</v>
      </c>
      <c r="R186">
        <v>-99</v>
      </c>
      <c r="S186">
        <v>-99</v>
      </c>
      <c r="T186">
        <v>-99</v>
      </c>
      <c r="U186">
        <v>-99</v>
      </c>
      <c r="V186">
        <v>-99</v>
      </c>
      <c r="W186">
        <v>-99</v>
      </c>
      <c r="X186">
        <v>-99</v>
      </c>
      <c r="Y186">
        <v>-99</v>
      </c>
      <c r="Z186">
        <v>-99</v>
      </c>
      <c r="AA186">
        <v>-99</v>
      </c>
      <c r="AB186">
        <v>-99</v>
      </c>
      <c r="AC186">
        <v>-99</v>
      </c>
      <c r="AD186">
        <v>-99</v>
      </c>
      <c r="AE186">
        <v>-99</v>
      </c>
      <c r="AF186">
        <v>-99</v>
      </c>
      <c r="AG186">
        <v>-99</v>
      </c>
      <c r="AH186">
        <v>-99</v>
      </c>
      <c r="AI186">
        <v>-99</v>
      </c>
      <c r="AJ186">
        <v>-99</v>
      </c>
      <c r="AK186">
        <v>-99</v>
      </c>
      <c r="AL186">
        <v>-99</v>
      </c>
      <c r="AM186">
        <v>-99</v>
      </c>
      <c r="AN186">
        <v>-99</v>
      </c>
      <c r="AO186">
        <v>-99</v>
      </c>
      <c r="AP186">
        <v>-99</v>
      </c>
      <c r="AQ186">
        <v>-99</v>
      </c>
      <c r="AR186" t="str">
        <f>IF(A186="","",(IF(ISBLANK('Trust - Frontsheet'!$F$9),"",'Trust - Frontsheet'!$F$9)))</f>
        <v/>
      </c>
    </row>
    <row r="187" spans="6:44" x14ac:dyDescent="0.2">
      <c r="F187">
        <v>-99</v>
      </c>
      <c r="G187">
        <v>-99</v>
      </c>
      <c r="H187">
        <v>-99</v>
      </c>
      <c r="I187">
        <v>-99</v>
      </c>
      <c r="J187">
        <v>-99</v>
      </c>
      <c r="K187">
        <v>-99</v>
      </c>
      <c r="L187">
        <v>-99</v>
      </c>
      <c r="M187">
        <v>-99</v>
      </c>
      <c r="N187">
        <v>-99</v>
      </c>
      <c r="O187">
        <v>-99</v>
      </c>
      <c r="P187">
        <v>-99</v>
      </c>
      <c r="Q187">
        <v>-99</v>
      </c>
      <c r="R187">
        <v>-99</v>
      </c>
      <c r="S187">
        <v>-99</v>
      </c>
      <c r="T187">
        <v>-99</v>
      </c>
      <c r="U187">
        <v>-99</v>
      </c>
      <c r="V187">
        <v>-99</v>
      </c>
      <c r="W187">
        <v>-99</v>
      </c>
      <c r="X187">
        <v>-99</v>
      </c>
      <c r="Y187">
        <v>-99</v>
      </c>
      <c r="Z187">
        <v>-99</v>
      </c>
      <c r="AA187">
        <v>-99</v>
      </c>
      <c r="AB187">
        <v>-99</v>
      </c>
      <c r="AC187">
        <v>-99</v>
      </c>
      <c r="AD187">
        <v>-99</v>
      </c>
      <c r="AE187">
        <v>-99</v>
      </c>
      <c r="AF187">
        <v>-99</v>
      </c>
      <c r="AG187">
        <v>-99</v>
      </c>
      <c r="AH187">
        <v>-99</v>
      </c>
      <c r="AI187">
        <v>-99</v>
      </c>
      <c r="AJ187">
        <v>-99</v>
      </c>
      <c r="AK187">
        <v>-99</v>
      </c>
      <c r="AL187">
        <v>-99</v>
      </c>
      <c r="AM187">
        <v>-99</v>
      </c>
      <c r="AN187">
        <v>-99</v>
      </c>
      <c r="AO187">
        <v>-99</v>
      </c>
      <c r="AP187">
        <v>-99</v>
      </c>
      <c r="AQ187">
        <v>-99</v>
      </c>
      <c r="AR187" t="str">
        <f>IF(A187="","",(IF(ISBLANK('Trust - Frontsheet'!$F$9),"",'Trust - Frontsheet'!$F$9)))</f>
        <v/>
      </c>
    </row>
    <row r="188" spans="6:44" x14ac:dyDescent="0.2">
      <c r="F188">
        <v>-99</v>
      </c>
      <c r="G188">
        <v>-99</v>
      </c>
      <c r="H188">
        <v>-99</v>
      </c>
      <c r="I188">
        <v>-99</v>
      </c>
      <c r="J188">
        <v>-99</v>
      </c>
      <c r="K188">
        <v>-99</v>
      </c>
      <c r="L188">
        <v>-99</v>
      </c>
      <c r="M188">
        <v>-99</v>
      </c>
      <c r="N188">
        <v>-99</v>
      </c>
      <c r="O188">
        <v>-99</v>
      </c>
      <c r="P188">
        <v>-99</v>
      </c>
      <c r="Q188">
        <v>-99</v>
      </c>
      <c r="R188">
        <v>-99</v>
      </c>
      <c r="S188">
        <v>-99</v>
      </c>
      <c r="T188">
        <v>-99</v>
      </c>
      <c r="U188">
        <v>-99</v>
      </c>
      <c r="V188">
        <v>-99</v>
      </c>
      <c r="W188">
        <v>-99</v>
      </c>
      <c r="X188">
        <v>-99</v>
      </c>
      <c r="Y188">
        <v>-99</v>
      </c>
      <c r="Z188">
        <v>-99</v>
      </c>
      <c r="AA188">
        <v>-99</v>
      </c>
      <c r="AB188">
        <v>-99</v>
      </c>
      <c r="AC188">
        <v>-99</v>
      </c>
      <c r="AD188">
        <v>-99</v>
      </c>
      <c r="AE188">
        <v>-99</v>
      </c>
      <c r="AF188">
        <v>-99</v>
      </c>
      <c r="AG188">
        <v>-99</v>
      </c>
      <c r="AH188">
        <v>-99</v>
      </c>
      <c r="AI188">
        <v>-99</v>
      </c>
      <c r="AJ188">
        <v>-99</v>
      </c>
      <c r="AK188">
        <v>-99</v>
      </c>
      <c r="AL188">
        <v>-99</v>
      </c>
      <c r="AM188">
        <v>-99</v>
      </c>
      <c r="AN188">
        <v>-99</v>
      </c>
      <c r="AO188">
        <v>-99</v>
      </c>
      <c r="AP188">
        <v>-99</v>
      </c>
      <c r="AQ188">
        <v>-99</v>
      </c>
      <c r="AR188" t="str">
        <f>IF(A188="","",(IF(ISBLANK('Trust - Frontsheet'!$F$9),"",'Trust - Frontsheet'!$F$9)))</f>
        <v/>
      </c>
    </row>
    <row r="189" spans="6:44" x14ac:dyDescent="0.2">
      <c r="F189">
        <v>-99</v>
      </c>
      <c r="G189">
        <v>-99</v>
      </c>
      <c r="H189">
        <v>-99</v>
      </c>
      <c r="I189">
        <v>-99</v>
      </c>
      <c r="J189">
        <v>-99</v>
      </c>
      <c r="K189">
        <v>-99</v>
      </c>
      <c r="L189">
        <v>-99</v>
      </c>
      <c r="M189">
        <v>-99</v>
      </c>
      <c r="N189">
        <v>-99</v>
      </c>
      <c r="O189">
        <v>-99</v>
      </c>
      <c r="P189">
        <v>-99</v>
      </c>
      <c r="Q189">
        <v>-99</v>
      </c>
      <c r="R189">
        <v>-99</v>
      </c>
      <c r="S189">
        <v>-99</v>
      </c>
      <c r="T189">
        <v>-99</v>
      </c>
      <c r="U189">
        <v>-99</v>
      </c>
      <c r="V189">
        <v>-99</v>
      </c>
      <c r="W189">
        <v>-99</v>
      </c>
      <c r="X189">
        <v>-99</v>
      </c>
      <c r="Y189">
        <v>-99</v>
      </c>
      <c r="Z189">
        <v>-99</v>
      </c>
      <c r="AA189">
        <v>-99</v>
      </c>
      <c r="AB189">
        <v>-99</v>
      </c>
      <c r="AC189">
        <v>-99</v>
      </c>
      <c r="AD189">
        <v>-99</v>
      </c>
      <c r="AE189">
        <v>-99</v>
      </c>
      <c r="AF189">
        <v>-99</v>
      </c>
      <c r="AG189">
        <v>-99</v>
      </c>
      <c r="AH189">
        <v>-99</v>
      </c>
      <c r="AI189">
        <v>-99</v>
      </c>
      <c r="AJ189">
        <v>-99</v>
      </c>
      <c r="AK189">
        <v>-99</v>
      </c>
      <c r="AL189">
        <v>-99</v>
      </c>
      <c r="AM189">
        <v>-99</v>
      </c>
      <c r="AN189">
        <v>-99</v>
      </c>
      <c r="AO189">
        <v>-99</v>
      </c>
      <c r="AP189">
        <v>-99</v>
      </c>
      <c r="AQ189">
        <v>-99</v>
      </c>
      <c r="AR189" t="str">
        <f>IF(A189="","",(IF(ISBLANK('Trust - Frontsheet'!$F$9),"",'Trust - Frontsheet'!$F$9)))</f>
        <v/>
      </c>
    </row>
    <row r="190" spans="6:44" x14ac:dyDescent="0.2">
      <c r="F190">
        <v>-99</v>
      </c>
      <c r="G190">
        <v>-99</v>
      </c>
      <c r="H190">
        <v>-99</v>
      </c>
      <c r="I190">
        <v>-99</v>
      </c>
      <c r="J190">
        <v>-99</v>
      </c>
      <c r="K190">
        <v>-99</v>
      </c>
      <c r="L190">
        <v>-99</v>
      </c>
      <c r="M190">
        <v>-99</v>
      </c>
      <c r="N190">
        <v>-99</v>
      </c>
      <c r="O190">
        <v>-99</v>
      </c>
      <c r="P190">
        <v>-99</v>
      </c>
      <c r="Q190">
        <v>-99</v>
      </c>
      <c r="R190">
        <v>-99</v>
      </c>
      <c r="S190">
        <v>-99</v>
      </c>
      <c r="T190">
        <v>-99</v>
      </c>
      <c r="U190">
        <v>-99</v>
      </c>
      <c r="V190">
        <v>-99</v>
      </c>
      <c r="W190">
        <v>-99</v>
      </c>
      <c r="X190">
        <v>-99</v>
      </c>
      <c r="Y190">
        <v>-99</v>
      </c>
      <c r="Z190">
        <v>-99</v>
      </c>
      <c r="AA190">
        <v>-99</v>
      </c>
      <c r="AB190">
        <v>-99</v>
      </c>
      <c r="AC190">
        <v>-99</v>
      </c>
      <c r="AD190">
        <v>-99</v>
      </c>
      <c r="AE190">
        <v>-99</v>
      </c>
      <c r="AF190">
        <v>-99</v>
      </c>
      <c r="AG190">
        <v>-99</v>
      </c>
      <c r="AH190">
        <v>-99</v>
      </c>
      <c r="AI190">
        <v>-99</v>
      </c>
      <c r="AJ190">
        <v>-99</v>
      </c>
      <c r="AK190">
        <v>-99</v>
      </c>
      <c r="AL190">
        <v>-99</v>
      </c>
      <c r="AM190">
        <v>-99</v>
      </c>
      <c r="AN190">
        <v>-99</v>
      </c>
      <c r="AO190">
        <v>-99</v>
      </c>
      <c r="AP190">
        <v>-99</v>
      </c>
      <c r="AQ190">
        <v>-99</v>
      </c>
      <c r="AR190" t="str">
        <f>IF(A190="","",(IF(ISBLANK('Trust - Frontsheet'!$F$9),"",'Trust - Frontsheet'!$F$9)))</f>
        <v/>
      </c>
    </row>
    <row r="191" spans="6:44" x14ac:dyDescent="0.2">
      <c r="F191">
        <v>-99</v>
      </c>
      <c r="G191">
        <v>-99</v>
      </c>
      <c r="H191">
        <v>-99</v>
      </c>
      <c r="I191">
        <v>-99</v>
      </c>
      <c r="J191">
        <v>-99</v>
      </c>
      <c r="K191">
        <v>-99</v>
      </c>
      <c r="L191">
        <v>-99</v>
      </c>
      <c r="M191">
        <v>-99</v>
      </c>
      <c r="N191">
        <v>-99</v>
      </c>
      <c r="O191">
        <v>-99</v>
      </c>
      <c r="P191">
        <v>-99</v>
      </c>
      <c r="Q191">
        <v>-99</v>
      </c>
      <c r="R191">
        <v>-99</v>
      </c>
      <c r="S191">
        <v>-99</v>
      </c>
      <c r="T191">
        <v>-99</v>
      </c>
      <c r="U191">
        <v>-99</v>
      </c>
      <c r="V191">
        <v>-99</v>
      </c>
      <c r="W191">
        <v>-99</v>
      </c>
      <c r="X191">
        <v>-99</v>
      </c>
      <c r="Y191">
        <v>-99</v>
      </c>
      <c r="Z191">
        <v>-99</v>
      </c>
      <c r="AA191">
        <v>-99</v>
      </c>
      <c r="AB191">
        <v>-99</v>
      </c>
      <c r="AC191">
        <v>-99</v>
      </c>
      <c r="AD191">
        <v>-99</v>
      </c>
      <c r="AE191">
        <v>-99</v>
      </c>
      <c r="AF191">
        <v>-99</v>
      </c>
      <c r="AG191">
        <v>-99</v>
      </c>
      <c r="AH191">
        <v>-99</v>
      </c>
      <c r="AI191">
        <v>-99</v>
      </c>
      <c r="AJ191">
        <v>-99</v>
      </c>
      <c r="AK191">
        <v>-99</v>
      </c>
      <c r="AL191">
        <v>-99</v>
      </c>
      <c r="AM191">
        <v>-99</v>
      </c>
      <c r="AN191">
        <v>-99</v>
      </c>
      <c r="AO191">
        <v>-99</v>
      </c>
      <c r="AP191">
        <v>-99</v>
      </c>
      <c r="AQ191">
        <v>-99</v>
      </c>
      <c r="AR191" t="str">
        <f>IF(A191="","",(IF(ISBLANK('Trust - Frontsheet'!$F$9),"",'Trust - Frontsheet'!$F$9)))</f>
        <v/>
      </c>
    </row>
    <row r="192" spans="6:44" x14ac:dyDescent="0.2">
      <c r="F192">
        <v>-99</v>
      </c>
      <c r="G192">
        <v>-99</v>
      </c>
      <c r="H192">
        <v>-99</v>
      </c>
      <c r="I192">
        <v>-99</v>
      </c>
      <c r="J192">
        <v>-99</v>
      </c>
      <c r="K192">
        <v>-99</v>
      </c>
      <c r="L192">
        <v>-99</v>
      </c>
      <c r="M192">
        <v>-99</v>
      </c>
      <c r="N192">
        <v>-99</v>
      </c>
      <c r="O192">
        <v>-99</v>
      </c>
      <c r="P192">
        <v>-99</v>
      </c>
      <c r="Q192">
        <v>-99</v>
      </c>
      <c r="R192">
        <v>-99</v>
      </c>
      <c r="S192">
        <v>-99</v>
      </c>
      <c r="T192">
        <v>-99</v>
      </c>
      <c r="U192">
        <v>-99</v>
      </c>
      <c r="V192">
        <v>-99</v>
      </c>
      <c r="W192">
        <v>-99</v>
      </c>
      <c r="X192">
        <v>-99</v>
      </c>
      <c r="Y192">
        <v>-99</v>
      </c>
      <c r="Z192">
        <v>-99</v>
      </c>
      <c r="AA192">
        <v>-99</v>
      </c>
      <c r="AB192">
        <v>-99</v>
      </c>
      <c r="AC192">
        <v>-99</v>
      </c>
      <c r="AD192">
        <v>-99</v>
      </c>
      <c r="AE192">
        <v>-99</v>
      </c>
      <c r="AF192">
        <v>-99</v>
      </c>
      <c r="AG192">
        <v>-99</v>
      </c>
      <c r="AH192">
        <v>-99</v>
      </c>
      <c r="AI192">
        <v>-99</v>
      </c>
      <c r="AJ192">
        <v>-99</v>
      </c>
      <c r="AK192">
        <v>-99</v>
      </c>
      <c r="AL192">
        <v>-99</v>
      </c>
      <c r="AM192">
        <v>-99</v>
      </c>
      <c r="AN192">
        <v>-99</v>
      </c>
      <c r="AO192">
        <v>-99</v>
      </c>
      <c r="AP192">
        <v>-99</v>
      </c>
      <c r="AQ192">
        <v>-99</v>
      </c>
      <c r="AR192" t="str">
        <f>IF(A192="","",(IF(ISBLANK('Trust - Frontsheet'!$F$9),"",'Trust - Frontsheet'!$F$9)))</f>
        <v/>
      </c>
    </row>
    <row r="193" spans="6:44" x14ac:dyDescent="0.2">
      <c r="F193">
        <v>-99</v>
      </c>
      <c r="G193">
        <v>-99</v>
      </c>
      <c r="H193">
        <v>-99</v>
      </c>
      <c r="I193">
        <v>-99</v>
      </c>
      <c r="J193">
        <v>-99</v>
      </c>
      <c r="K193">
        <v>-99</v>
      </c>
      <c r="L193">
        <v>-99</v>
      </c>
      <c r="M193">
        <v>-99</v>
      </c>
      <c r="N193">
        <v>-99</v>
      </c>
      <c r="O193">
        <v>-99</v>
      </c>
      <c r="P193">
        <v>-99</v>
      </c>
      <c r="Q193">
        <v>-99</v>
      </c>
      <c r="R193">
        <v>-99</v>
      </c>
      <c r="S193">
        <v>-99</v>
      </c>
      <c r="T193">
        <v>-99</v>
      </c>
      <c r="U193">
        <v>-99</v>
      </c>
      <c r="V193">
        <v>-99</v>
      </c>
      <c r="W193">
        <v>-99</v>
      </c>
      <c r="X193">
        <v>-99</v>
      </c>
      <c r="Y193">
        <v>-99</v>
      </c>
      <c r="Z193">
        <v>-99</v>
      </c>
      <c r="AA193">
        <v>-99</v>
      </c>
      <c r="AB193">
        <v>-99</v>
      </c>
      <c r="AC193">
        <v>-99</v>
      </c>
      <c r="AD193">
        <v>-99</v>
      </c>
      <c r="AE193">
        <v>-99</v>
      </c>
      <c r="AF193">
        <v>-99</v>
      </c>
      <c r="AG193">
        <v>-99</v>
      </c>
      <c r="AH193">
        <v>-99</v>
      </c>
      <c r="AI193">
        <v>-99</v>
      </c>
      <c r="AJ193">
        <v>-99</v>
      </c>
      <c r="AK193">
        <v>-99</v>
      </c>
      <c r="AL193">
        <v>-99</v>
      </c>
      <c r="AM193">
        <v>-99</v>
      </c>
      <c r="AN193">
        <v>-99</v>
      </c>
      <c r="AO193">
        <v>-99</v>
      </c>
      <c r="AP193">
        <v>-99</v>
      </c>
      <c r="AQ193">
        <v>-99</v>
      </c>
      <c r="AR193" t="str">
        <f>IF(A193="","",(IF(ISBLANK('Trust - Frontsheet'!$F$9),"",'Trust - Frontsheet'!$F$9)))</f>
        <v/>
      </c>
    </row>
    <row r="194" spans="6:44" x14ac:dyDescent="0.2">
      <c r="F194">
        <v>-99</v>
      </c>
      <c r="G194">
        <v>-99</v>
      </c>
      <c r="H194">
        <v>-99</v>
      </c>
      <c r="I194">
        <v>-99</v>
      </c>
      <c r="J194">
        <v>-99</v>
      </c>
      <c r="K194">
        <v>-99</v>
      </c>
      <c r="L194">
        <v>-99</v>
      </c>
      <c r="M194">
        <v>-99</v>
      </c>
      <c r="N194">
        <v>-99</v>
      </c>
      <c r="O194">
        <v>-99</v>
      </c>
      <c r="P194">
        <v>-99</v>
      </c>
      <c r="Q194">
        <v>-99</v>
      </c>
      <c r="R194">
        <v>-99</v>
      </c>
      <c r="S194">
        <v>-99</v>
      </c>
      <c r="T194">
        <v>-99</v>
      </c>
      <c r="U194">
        <v>-99</v>
      </c>
      <c r="V194">
        <v>-99</v>
      </c>
      <c r="W194">
        <v>-99</v>
      </c>
      <c r="X194">
        <v>-99</v>
      </c>
      <c r="Y194">
        <v>-99</v>
      </c>
      <c r="Z194">
        <v>-99</v>
      </c>
      <c r="AA194">
        <v>-99</v>
      </c>
      <c r="AB194">
        <v>-99</v>
      </c>
      <c r="AC194">
        <v>-99</v>
      </c>
      <c r="AD194">
        <v>-99</v>
      </c>
      <c r="AE194">
        <v>-99</v>
      </c>
      <c r="AF194">
        <v>-99</v>
      </c>
      <c r="AG194">
        <v>-99</v>
      </c>
      <c r="AH194">
        <v>-99</v>
      </c>
      <c r="AI194">
        <v>-99</v>
      </c>
      <c r="AJ194">
        <v>-99</v>
      </c>
      <c r="AK194">
        <v>-99</v>
      </c>
      <c r="AL194">
        <v>-99</v>
      </c>
      <c r="AM194">
        <v>-99</v>
      </c>
      <c r="AN194">
        <v>-99</v>
      </c>
      <c r="AO194">
        <v>-99</v>
      </c>
      <c r="AP194">
        <v>-99</v>
      </c>
      <c r="AQ194">
        <v>-99</v>
      </c>
      <c r="AR194" t="str">
        <f>IF(A194="","",(IF(ISBLANK('Trust - Frontsheet'!$F$9),"",'Trust - Frontsheet'!$F$9)))</f>
        <v/>
      </c>
    </row>
    <row r="195" spans="6:44" x14ac:dyDescent="0.2">
      <c r="F195">
        <v>-99</v>
      </c>
      <c r="G195">
        <v>-99</v>
      </c>
      <c r="H195">
        <v>-99</v>
      </c>
      <c r="I195">
        <v>-99</v>
      </c>
      <c r="J195">
        <v>-99</v>
      </c>
      <c r="K195">
        <v>-99</v>
      </c>
      <c r="L195">
        <v>-99</v>
      </c>
      <c r="M195">
        <v>-99</v>
      </c>
      <c r="N195">
        <v>-99</v>
      </c>
      <c r="O195">
        <v>-99</v>
      </c>
      <c r="P195">
        <v>-99</v>
      </c>
      <c r="Q195">
        <v>-99</v>
      </c>
      <c r="R195">
        <v>-99</v>
      </c>
      <c r="S195">
        <v>-99</v>
      </c>
      <c r="T195">
        <v>-99</v>
      </c>
      <c r="U195">
        <v>-99</v>
      </c>
      <c r="V195">
        <v>-99</v>
      </c>
      <c r="W195">
        <v>-99</v>
      </c>
      <c r="X195">
        <v>-99</v>
      </c>
      <c r="Y195">
        <v>-99</v>
      </c>
      <c r="Z195">
        <v>-99</v>
      </c>
      <c r="AA195">
        <v>-99</v>
      </c>
      <c r="AB195">
        <v>-99</v>
      </c>
      <c r="AC195">
        <v>-99</v>
      </c>
      <c r="AD195">
        <v>-99</v>
      </c>
      <c r="AE195">
        <v>-99</v>
      </c>
      <c r="AF195">
        <v>-99</v>
      </c>
      <c r="AG195">
        <v>-99</v>
      </c>
      <c r="AH195">
        <v>-99</v>
      </c>
      <c r="AI195">
        <v>-99</v>
      </c>
      <c r="AJ195">
        <v>-99</v>
      </c>
      <c r="AK195">
        <v>-99</v>
      </c>
      <c r="AL195">
        <v>-99</v>
      </c>
      <c r="AM195">
        <v>-99</v>
      </c>
      <c r="AN195">
        <v>-99</v>
      </c>
      <c r="AO195">
        <v>-99</v>
      </c>
      <c r="AP195">
        <v>-99</v>
      </c>
      <c r="AQ195">
        <v>-99</v>
      </c>
      <c r="AR195" t="str">
        <f>IF(A195="","",(IF(ISBLANK('Trust - Frontsheet'!$F$9),"",'Trust - Frontsheet'!$F$9)))</f>
        <v/>
      </c>
    </row>
    <row r="196" spans="6:44" x14ac:dyDescent="0.2">
      <c r="F196">
        <v>-99</v>
      </c>
      <c r="G196">
        <v>-99</v>
      </c>
      <c r="H196">
        <v>-99</v>
      </c>
      <c r="I196">
        <v>-99</v>
      </c>
      <c r="J196">
        <v>-99</v>
      </c>
      <c r="K196">
        <v>-99</v>
      </c>
      <c r="L196">
        <v>-99</v>
      </c>
      <c r="M196">
        <v>-99</v>
      </c>
      <c r="N196">
        <v>-99</v>
      </c>
      <c r="O196">
        <v>-99</v>
      </c>
      <c r="P196">
        <v>-99</v>
      </c>
      <c r="Q196">
        <v>-99</v>
      </c>
      <c r="R196">
        <v>-99</v>
      </c>
      <c r="S196">
        <v>-99</v>
      </c>
      <c r="T196">
        <v>-99</v>
      </c>
      <c r="U196">
        <v>-99</v>
      </c>
      <c r="V196">
        <v>-99</v>
      </c>
      <c r="W196">
        <v>-99</v>
      </c>
      <c r="X196">
        <v>-99</v>
      </c>
      <c r="Y196">
        <v>-99</v>
      </c>
      <c r="Z196">
        <v>-99</v>
      </c>
      <c r="AA196">
        <v>-99</v>
      </c>
      <c r="AB196">
        <v>-99</v>
      </c>
      <c r="AC196">
        <v>-99</v>
      </c>
      <c r="AD196">
        <v>-99</v>
      </c>
      <c r="AE196">
        <v>-99</v>
      </c>
      <c r="AF196">
        <v>-99</v>
      </c>
      <c r="AG196">
        <v>-99</v>
      </c>
      <c r="AH196">
        <v>-99</v>
      </c>
      <c r="AI196">
        <v>-99</v>
      </c>
      <c r="AJ196">
        <v>-99</v>
      </c>
      <c r="AK196">
        <v>-99</v>
      </c>
      <c r="AL196">
        <v>-99</v>
      </c>
      <c r="AM196">
        <v>-99</v>
      </c>
      <c r="AN196">
        <v>-99</v>
      </c>
      <c r="AO196">
        <v>-99</v>
      </c>
      <c r="AP196">
        <v>-99</v>
      </c>
      <c r="AQ196">
        <v>-99</v>
      </c>
      <c r="AR196" t="str">
        <f>IF(A196="","",(IF(ISBLANK('Trust - Frontsheet'!$F$9),"",'Trust - Frontsheet'!$F$9)))</f>
        <v/>
      </c>
    </row>
    <row r="197" spans="6:44" x14ac:dyDescent="0.2">
      <c r="F197">
        <v>-99</v>
      </c>
      <c r="G197">
        <v>-99</v>
      </c>
      <c r="H197">
        <v>-99</v>
      </c>
      <c r="I197">
        <v>-99</v>
      </c>
      <c r="J197">
        <v>-99</v>
      </c>
      <c r="K197">
        <v>-99</v>
      </c>
      <c r="L197">
        <v>-99</v>
      </c>
      <c r="M197">
        <v>-99</v>
      </c>
      <c r="N197">
        <v>-99</v>
      </c>
      <c r="O197">
        <v>-99</v>
      </c>
      <c r="P197">
        <v>-99</v>
      </c>
      <c r="Q197">
        <v>-99</v>
      </c>
      <c r="R197">
        <v>-99</v>
      </c>
      <c r="S197">
        <v>-99</v>
      </c>
      <c r="T197">
        <v>-99</v>
      </c>
      <c r="U197">
        <v>-99</v>
      </c>
      <c r="V197">
        <v>-99</v>
      </c>
      <c r="W197">
        <v>-99</v>
      </c>
      <c r="X197">
        <v>-99</v>
      </c>
      <c r="Y197">
        <v>-99</v>
      </c>
      <c r="Z197">
        <v>-99</v>
      </c>
      <c r="AA197">
        <v>-99</v>
      </c>
      <c r="AB197">
        <v>-99</v>
      </c>
      <c r="AC197">
        <v>-99</v>
      </c>
      <c r="AD197">
        <v>-99</v>
      </c>
      <c r="AE197">
        <v>-99</v>
      </c>
      <c r="AF197">
        <v>-99</v>
      </c>
      <c r="AG197">
        <v>-99</v>
      </c>
      <c r="AH197">
        <v>-99</v>
      </c>
      <c r="AI197">
        <v>-99</v>
      </c>
      <c r="AJ197">
        <v>-99</v>
      </c>
      <c r="AK197">
        <v>-99</v>
      </c>
      <c r="AL197">
        <v>-99</v>
      </c>
      <c r="AM197">
        <v>-99</v>
      </c>
      <c r="AN197">
        <v>-99</v>
      </c>
      <c r="AO197">
        <v>-99</v>
      </c>
      <c r="AP197">
        <v>-99</v>
      </c>
      <c r="AQ197">
        <v>-99</v>
      </c>
      <c r="AR197" t="str">
        <f>IF(A197="","",(IF(ISBLANK('Trust - Frontsheet'!$F$9),"",'Trust - Frontsheet'!$F$9)))</f>
        <v/>
      </c>
    </row>
    <row r="198" spans="6:44" x14ac:dyDescent="0.2">
      <c r="F198">
        <v>-99</v>
      </c>
      <c r="G198">
        <v>-99</v>
      </c>
      <c r="H198">
        <v>-99</v>
      </c>
      <c r="I198">
        <v>-99</v>
      </c>
      <c r="J198">
        <v>-99</v>
      </c>
      <c r="K198">
        <v>-99</v>
      </c>
      <c r="L198">
        <v>-99</v>
      </c>
      <c r="M198">
        <v>-99</v>
      </c>
      <c r="N198">
        <v>-99</v>
      </c>
      <c r="O198">
        <v>-99</v>
      </c>
      <c r="P198">
        <v>-99</v>
      </c>
      <c r="Q198">
        <v>-99</v>
      </c>
      <c r="R198">
        <v>-99</v>
      </c>
      <c r="S198">
        <v>-99</v>
      </c>
      <c r="T198">
        <v>-99</v>
      </c>
      <c r="U198">
        <v>-99</v>
      </c>
      <c r="V198">
        <v>-99</v>
      </c>
      <c r="W198">
        <v>-99</v>
      </c>
      <c r="X198">
        <v>-99</v>
      </c>
      <c r="Y198">
        <v>-99</v>
      </c>
      <c r="Z198">
        <v>-99</v>
      </c>
      <c r="AA198">
        <v>-99</v>
      </c>
      <c r="AB198">
        <v>-99</v>
      </c>
      <c r="AC198">
        <v>-99</v>
      </c>
      <c r="AD198">
        <v>-99</v>
      </c>
      <c r="AE198">
        <v>-99</v>
      </c>
      <c r="AF198">
        <v>-99</v>
      </c>
      <c r="AG198">
        <v>-99</v>
      </c>
      <c r="AH198">
        <v>-99</v>
      </c>
      <c r="AI198">
        <v>-99</v>
      </c>
      <c r="AJ198">
        <v>-99</v>
      </c>
      <c r="AK198">
        <v>-99</v>
      </c>
      <c r="AL198">
        <v>-99</v>
      </c>
      <c r="AM198">
        <v>-99</v>
      </c>
      <c r="AN198">
        <v>-99</v>
      </c>
      <c r="AO198">
        <v>-99</v>
      </c>
      <c r="AP198">
        <v>-99</v>
      </c>
      <c r="AQ198">
        <v>-99</v>
      </c>
      <c r="AR198" t="str">
        <f>IF(A198="","",(IF(ISBLANK('Trust - Frontsheet'!$F$9),"",'Trust - Frontsheet'!$F$9)))</f>
        <v/>
      </c>
    </row>
    <row r="199" spans="6:44" x14ac:dyDescent="0.2">
      <c r="F199">
        <v>-99</v>
      </c>
      <c r="G199">
        <v>-99</v>
      </c>
      <c r="H199">
        <v>-99</v>
      </c>
      <c r="I199">
        <v>-99</v>
      </c>
      <c r="J199">
        <v>-99</v>
      </c>
      <c r="K199">
        <v>-99</v>
      </c>
      <c r="L199">
        <v>-99</v>
      </c>
      <c r="M199">
        <v>-99</v>
      </c>
      <c r="N199">
        <v>-99</v>
      </c>
      <c r="O199">
        <v>-99</v>
      </c>
      <c r="P199">
        <v>-99</v>
      </c>
      <c r="Q199">
        <v>-99</v>
      </c>
      <c r="R199">
        <v>-99</v>
      </c>
      <c r="S199">
        <v>-99</v>
      </c>
      <c r="T199">
        <v>-99</v>
      </c>
      <c r="U199">
        <v>-99</v>
      </c>
      <c r="V199">
        <v>-99</v>
      </c>
      <c r="W199">
        <v>-99</v>
      </c>
      <c r="X199">
        <v>-99</v>
      </c>
      <c r="Y199">
        <v>-99</v>
      </c>
      <c r="Z199">
        <v>-99</v>
      </c>
      <c r="AA199">
        <v>-99</v>
      </c>
      <c r="AB199">
        <v>-99</v>
      </c>
      <c r="AC199">
        <v>-99</v>
      </c>
      <c r="AD199">
        <v>-99</v>
      </c>
      <c r="AE199">
        <v>-99</v>
      </c>
      <c r="AF199">
        <v>-99</v>
      </c>
      <c r="AG199">
        <v>-99</v>
      </c>
      <c r="AH199">
        <v>-99</v>
      </c>
      <c r="AI199">
        <v>-99</v>
      </c>
      <c r="AJ199">
        <v>-99</v>
      </c>
      <c r="AK199">
        <v>-99</v>
      </c>
      <c r="AL199">
        <v>-99</v>
      </c>
      <c r="AM199">
        <v>-99</v>
      </c>
      <c r="AN199">
        <v>-99</v>
      </c>
      <c r="AO199">
        <v>-99</v>
      </c>
      <c r="AP199">
        <v>-99</v>
      </c>
      <c r="AQ199">
        <v>-99</v>
      </c>
      <c r="AR199" t="str">
        <f>IF(A199="","",(IF(ISBLANK('Trust - Frontsheet'!$F$9),"",'Trust - Frontsheet'!$F$9)))</f>
        <v/>
      </c>
    </row>
    <row r="200" spans="6:44" x14ac:dyDescent="0.2">
      <c r="F200">
        <v>-99</v>
      </c>
      <c r="G200">
        <v>-99</v>
      </c>
      <c r="H200">
        <v>-99</v>
      </c>
      <c r="I200">
        <v>-99</v>
      </c>
      <c r="J200">
        <v>-99</v>
      </c>
      <c r="K200">
        <v>-99</v>
      </c>
      <c r="L200">
        <v>-99</v>
      </c>
      <c r="M200">
        <v>-99</v>
      </c>
      <c r="N200">
        <v>-99</v>
      </c>
      <c r="O200">
        <v>-99</v>
      </c>
      <c r="P200">
        <v>-99</v>
      </c>
      <c r="Q200">
        <v>-99</v>
      </c>
      <c r="R200">
        <v>-99</v>
      </c>
      <c r="S200">
        <v>-99</v>
      </c>
      <c r="T200">
        <v>-99</v>
      </c>
      <c r="U200">
        <v>-99</v>
      </c>
      <c r="V200">
        <v>-99</v>
      </c>
      <c r="W200">
        <v>-99</v>
      </c>
      <c r="X200">
        <v>-99</v>
      </c>
      <c r="Y200">
        <v>-99</v>
      </c>
      <c r="Z200">
        <v>-99</v>
      </c>
      <c r="AA200">
        <v>-99</v>
      </c>
      <c r="AB200">
        <v>-99</v>
      </c>
      <c r="AC200">
        <v>-99</v>
      </c>
      <c r="AD200">
        <v>-99</v>
      </c>
      <c r="AE200">
        <v>-99</v>
      </c>
      <c r="AF200">
        <v>-99</v>
      </c>
      <c r="AG200">
        <v>-99</v>
      </c>
      <c r="AH200">
        <v>-99</v>
      </c>
      <c r="AI200">
        <v>-99</v>
      </c>
      <c r="AJ200">
        <v>-99</v>
      </c>
      <c r="AK200">
        <v>-99</v>
      </c>
      <c r="AL200">
        <v>-99</v>
      </c>
      <c r="AM200">
        <v>-99</v>
      </c>
      <c r="AN200">
        <v>-99</v>
      </c>
      <c r="AO200">
        <v>-99</v>
      </c>
      <c r="AP200">
        <v>-99</v>
      </c>
      <c r="AQ200">
        <v>-99</v>
      </c>
      <c r="AR200" t="str">
        <f>IF(A200="","",(IF(ISBLANK('Trust - Frontsheet'!$F$9),"",'Trust - Frontsheet'!$F$9)))</f>
        <v/>
      </c>
    </row>
    <row r="201" spans="6:44" x14ac:dyDescent="0.2">
      <c r="F201">
        <v>-99</v>
      </c>
      <c r="G201">
        <v>-99</v>
      </c>
      <c r="H201">
        <v>-99</v>
      </c>
      <c r="I201">
        <v>-99</v>
      </c>
      <c r="J201">
        <v>-99</v>
      </c>
      <c r="K201">
        <v>-99</v>
      </c>
      <c r="L201">
        <v>-99</v>
      </c>
      <c r="M201">
        <v>-99</v>
      </c>
      <c r="N201">
        <v>-99</v>
      </c>
      <c r="O201">
        <v>-99</v>
      </c>
      <c r="P201">
        <v>-99</v>
      </c>
      <c r="Q201">
        <v>-99</v>
      </c>
      <c r="R201">
        <v>-99</v>
      </c>
      <c r="S201">
        <v>-99</v>
      </c>
      <c r="T201">
        <v>-99</v>
      </c>
      <c r="U201">
        <v>-99</v>
      </c>
      <c r="V201">
        <v>-99</v>
      </c>
      <c r="W201">
        <v>-99</v>
      </c>
      <c r="X201">
        <v>-99</v>
      </c>
      <c r="Y201">
        <v>-99</v>
      </c>
      <c r="Z201">
        <v>-99</v>
      </c>
      <c r="AA201">
        <v>-99</v>
      </c>
      <c r="AB201">
        <v>-99</v>
      </c>
      <c r="AC201">
        <v>-99</v>
      </c>
      <c r="AD201">
        <v>-99</v>
      </c>
      <c r="AE201">
        <v>-99</v>
      </c>
      <c r="AF201">
        <v>-99</v>
      </c>
      <c r="AG201">
        <v>-99</v>
      </c>
      <c r="AH201">
        <v>-99</v>
      </c>
      <c r="AI201">
        <v>-99</v>
      </c>
      <c r="AJ201">
        <v>-99</v>
      </c>
      <c r="AK201">
        <v>-99</v>
      </c>
      <c r="AL201">
        <v>-99</v>
      </c>
      <c r="AM201">
        <v>-99</v>
      </c>
      <c r="AN201">
        <v>-99</v>
      </c>
      <c r="AO201">
        <v>-99</v>
      </c>
      <c r="AP201">
        <v>-99</v>
      </c>
      <c r="AQ201">
        <v>-99</v>
      </c>
      <c r="AR201" t="str">
        <f>IF(A201="","",(IF(ISBLANK('Trust - Frontsheet'!$F$9),"",'Trust - Frontsheet'!$F$9)))</f>
        <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203C3-7284-4D2A-8C1F-C057F4999A33}">
  <sheetPr codeName="Sheet10"/>
  <dimension ref="A1:D23"/>
  <sheetViews>
    <sheetView workbookViewId="0">
      <selection activeCell="C21" sqref="C21"/>
    </sheetView>
  </sheetViews>
  <sheetFormatPr defaultRowHeight="15" x14ac:dyDescent="0.2"/>
  <cols>
    <col min="2" max="2" width="9.6640625" bestFit="1" customWidth="1"/>
  </cols>
  <sheetData>
    <row r="1" spans="1:4" x14ac:dyDescent="0.2">
      <c r="A1" t="s">
        <v>14458</v>
      </c>
    </row>
    <row r="2" spans="1:4" x14ac:dyDescent="0.2">
      <c r="B2" t="s">
        <v>34</v>
      </c>
      <c r="C2" s="82" t="s">
        <v>14459</v>
      </c>
      <c r="D2" t="s">
        <v>14460</v>
      </c>
    </row>
    <row r="3" spans="1:4" x14ac:dyDescent="0.2">
      <c r="B3" t="s">
        <v>42</v>
      </c>
      <c r="C3" s="82" t="s">
        <v>14459</v>
      </c>
      <c r="D3" t="s">
        <v>14461</v>
      </c>
    </row>
    <row r="4" spans="1:4" x14ac:dyDescent="0.2">
      <c r="B4" t="s">
        <v>243</v>
      </c>
      <c r="C4" s="82" t="s">
        <v>14459</v>
      </c>
      <c r="D4" t="s">
        <v>14462</v>
      </c>
    </row>
    <row r="5" spans="1:4" x14ac:dyDescent="0.2">
      <c r="B5" t="s">
        <v>14463</v>
      </c>
      <c r="C5" t="s">
        <v>14463</v>
      </c>
      <c r="D5" t="s">
        <v>14464</v>
      </c>
    </row>
    <row r="6" spans="1:4" x14ac:dyDescent="0.2">
      <c r="A6" t="s">
        <v>14465</v>
      </c>
    </row>
    <row r="7" spans="1:4" x14ac:dyDescent="0.2">
      <c r="B7" t="s">
        <v>14161</v>
      </c>
    </row>
    <row r="8" spans="1:4" x14ac:dyDescent="0.2">
      <c r="B8" t="s">
        <v>14466</v>
      </c>
    </row>
    <row r="9" spans="1:4" x14ac:dyDescent="0.2">
      <c r="B9" t="s">
        <v>14467</v>
      </c>
    </row>
    <row r="10" spans="1:4" x14ac:dyDescent="0.2">
      <c r="B10" t="s">
        <v>14468</v>
      </c>
      <c r="C10" t="s">
        <v>14473</v>
      </c>
      <c r="D10" t="s">
        <v>14475</v>
      </c>
    </row>
    <row r="11" spans="1:4" x14ac:dyDescent="0.2">
      <c r="B11" t="s">
        <v>14469</v>
      </c>
    </row>
    <row r="12" spans="1:4" x14ac:dyDescent="0.2">
      <c r="B12" t="s">
        <v>14470</v>
      </c>
    </row>
    <row r="13" spans="1:4" x14ac:dyDescent="0.2">
      <c r="B13" t="s">
        <v>14459</v>
      </c>
    </row>
    <row r="14" spans="1:4" x14ac:dyDescent="0.2">
      <c r="B14" t="s">
        <v>14463</v>
      </c>
    </row>
    <row r="15" spans="1:4" x14ac:dyDescent="0.2">
      <c r="B15" t="s">
        <v>14471</v>
      </c>
      <c r="C15" t="s">
        <v>14471</v>
      </c>
    </row>
    <row r="16" spans="1:4" x14ac:dyDescent="0.2">
      <c r="B16" t="s">
        <v>14472</v>
      </c>
      <c r="C16" t="s">
        <v>14474</v>
      </c>
    </row>
    <row r="17" spans="1:2" x14ac:dyDescent="0.2">
      <c r="A17" t="s">
        <v>14471</v>
      </c>
    </row>
    <row r="18" spans="1:2" x14ac:dyDescent="0.2">
      <c r="B18" t="s">
        <v>14476</v>
      </c>
    </row>
    <row r="19" spans="1:2" x14ac:dyDescent="0.2">
      <c r="B19" t="s">
        <v>14477</v>
      </c>
    </row>
    <row r="20" spans="1:2" x14ac:dyDescent="0.2">
      <c r="A20" t="s">
        <v>14478</v>
      </c>
    </row>
    <row r="21" spans="1:2" x14ac:dyDescent="0.2">
      <c r="B21" t="s">
        <v>14466</v>
      </c>
    </row>
    <row r="22" spans="1:2" x14ac:dyDescent="0.2">
      <c r="B22" t="s">
        <v>14479</v>
      </c>
    </row>
    <row r="23" spans="1:2" x14ac:dyDescent="0.2">
      <c r="B23" t="s">
        <v>14480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97261E02930DF40A9B61B0AB18A45D2" ma:contentTypeVersion="49" ma:contentTypeDescription="Create a new document." ma:contentTypeScope="" ma:versionID="4843ea04791a1b1ec10823c6882f3d35">
  <xsd:schema xmlns:xsd="http://www.w3.org/2001/XMLSchema" xmlns:xs="http://www.w3.org/2001/XMLSchema" xmlns:p="http://schemas.microsoft.com/office/2006/metadata/properties" xmlns:ns1="http://schemas.microsoft.com/sharepoint/v3" xmlns:ns2="10820b01-01be-460b-80f3-3a9f56841c3b" xmlns:ns3="1a75aaad-3466-4017-a44a-cd72d7792456" targetNamespace="http://schemas.microsoft.com/office/2006/metadata/properties" ma:root="true" ma:fieldsID="d2c3a86005831fc065a9f1ec8a335dbb" ns1:_="" ns2:_="" ns3:_="">
    <xsd:import namespace="http://schemas.microsoft.com/sharepoint/v3"/>
    <xsd:import namespace="10820b01-01be-460b-80f3-3a9f56841c3b"/>
    <xsd:import namespace="1a75aaad-3466-4017-a44a-cd72d779245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igrationWizId" minOccurs="0"/>
                <xsd:element ref="ns2:MigrationWizIdPermissions" minOccurs="0"/>
                <xsd:element ref="ns2:MigrationWizIdPermissionLevels" minOccurs="0"/>
                <xsd:element ref="ns2:MigrationWizIdDocumentLibraryPermissions" minOccurs="0"/>
                <xsd:element ref="ns2:MigrationWizIdSecurityGroup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0820b01-01be-460b-80f3-3a9f56841c3b" elementFormDefault="qualified">
    <xsd:import namespace="http://schemas.microsoft.com/office/2006/documentManagement/types"/>
    <xsd:import namespace="http://schemas.microsoft.com/office/infopath/2007/PartnerControls"/>
    <xsd:element name="MediaServiceMetadata" ma:index="7" nillable="true" ma:displayName="MediaServiceMetadata" ma:hidden="true" ma:internalName="MediaServiceMetadata" ma:readOnly="true">
      <xsd:simpleType>
        <xsd:restriction base="dms:Note"/>
      </xsd:simpleType>
    </xsd:element>
    <xsd:element name="MediaServiceFastMetadata" ma:index="8" nillable="true" ma:displayName="MediaServiceFastMetadata" ma:hidden="true" ma:internalName="MediaServiceFastMetadata" ma:readOnly="true">
      <xsd:simpleType>
        <xsd:restriction base="dms:Note"/>
      </xsd:simpleType>
    </xsd:element>
    <xsd:element name="MigrationWizId" ma:index="14" nillable="true" ma:displayName="MigrationWizId" ma:internalName="MigrationWizId">
      <xsd:simpleType>
        <xsd:restriction base="dms:Text"/>
      </xsd:simpleType>
    </xsd:element>
    <xsd:element name="MigrationWizIdPermissions" ma:index="15" nillable="true" ma:displayName="MigrationWizIdPermissions" ma:internalName="MigrationWizIdPermissions">
      <xsd:simpleType>
        <xsd:restriction base="dms:Text"/>
      </xsd:simpleType>
    </xsd:element>
    <xsd:element name="MigrationWizIdPermissionLevels" ma:index="16" nillable="true" ma:displayName="MigrationWizIdPermissionLevels" ma:internalName="MigrationWizIdPermissionLevels">
      <xsd:simpleType>
        <xsd:restriction base="dms:Text"/>
      </xsd:simpleType>
    </xsd:element>
    <xsd:element name="MigrationWizIdDocumentLibraryPermissions" ma:index="17" nillable="true" ma:displayName="MigrationWizIdDocumentLibraryPermissions" ma:internalName="MigrationWizIdDocumentLibraryPermissions">
      <xsd:simpleType>
        <xsd:restriction base="dms:Text"/>
      </xsd:simpleType>
    </xsd:element>
    <xsd:element name="MigrationWizIdSecurityGroups" ma:index="18" nillable="true" ma:displayName="MigrationWizIdSecurityGroups" ma:internalName="MigrationWizIdSecurityGroups">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a75aaad-3466-4017-a44a-cd72d7792456"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5"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MigrationWizId xmlns="10820b01-01be-460b-80f3-3a9f56841c3b" xsi:nil="true"/>
    <MigrationWizIdSecurityGroups xmlns="10820b01-01be-460b-80f3-3a9f56841c3b" xsi:nil="true"/>
    <MigrationWizIdPermissions xmlns="10820b01-01be-460b-80f3-3a9f56841c3b" xsi:nil="true"/>
    <MigrationWizIdDocumentLibraryPermissions xmlns="10820b01-01be-460b-80f3-3a9f56841c3b" xsi:nil="true"/>
    <MigrationWizIdPermissionLevels xmlns="10820b01-01be-460b-80f3-3a9f56841c3b" xsi:nil="true"/>
  </documentManagement>
</p:properties>
</file>

<file path=customXml/itemProps1.xml><?xml version="1.0" encoding="utf-8"?>
<ds:datastoreItem xmlns:ds="http://schemas.openxmlformats.org/officeDocument/2006/customXml" ds:itemID="{E7E9865F-A611-4F1B-A50F-F64D1F2049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0820b01-01be-460b-80f3-3a9f56841c3b"/>
    <ds:schemaRef ds:uri="1a75aaad-3466-4017-a44a-cd72d779245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CFAACB8-7755-4DD7-88A3-55FF1A167534}">
  <ds:schemaRefs>
    <ds:schemaRef ds:uri="http://schemas.microsoft.com/sharepoint/v3/contenttype/forms"/>
  </ds:schemaRefs>
</ds:datastoreItem>
</file>

<file path=customXml/itemProps3.xml><?xml version="1.0" encoding="utf-8"?>
<ds:datastoreItem xmlns:ds="http://schemas.openxmlformats.org/officeDocument/2006/customXml" ds:itemID="{DF0838E4-CE35-4FE4-A5B7-89ED13265B9E}">
  <ds:schemaRefs>
    <ds:schemaRef ds:uri="http://schemas.microsoft.com/sharepoint/v3"/>
    <ds:schemaRef ds:uri="http://schemas.microsoft.com/office/infopath/2007/PartnerControls"/>
    <ds:schemaRef ds:uri="http://schemas.openxmlformats.org/package/2006/metadata/core-properties"/>
    <ds:schemaRef ds:uri="http://purl.org/dc/elements/1.1/"/>
    <ds:schemaRef ds:uri="1a75aaad-3466-4017-a44a-cd72d7792456"/>
    <ds:schemaRef ds:uri="http://www.w3.org/XML/1998/namespace"/>
    <ds:schemaRef ds:uri="http://schemas.microsoft.com/office/2006/metadata/properties"/>
    <ds:schemaRef ds:uri="http://schemas.microsoft.com/office/2006/documentManagement/types"/>
    <ds:schemaRef ds:uri="10820b01-01be-460b-80f3-3a9f56841c3b"/>
    <ds:schemaRef ds:uri="http://purl.org/dc/dcmitype/"/>
    <ds:schemaRef ds:uri="http://purl.org/dc/terms/"/>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13</vt:i4>
      </vt:variant>
      <vt:variant>
        <vt:lpstr>Named Ranges</vt:lpstr>
      </vt:variant>
      <vt:variant>
        <vt:i4>7</vt:i4>
      </vt:variant>
    </vt:vector>
  </HeadingPairs>
  <TitlesOfParts>
    <vt:vector size="20" baseType="lpstr">
      <vt:lpstr>Revision History</vt:lpstr>
      <vt:lpstr>templatemetadata</vt:lpstr>
      <vt:lpstr>Dev Notes</vt:lpstr>
      <vt:lpstr>Control Panel</vt:lpstr>
      <vt:lpstr>SDCS</vt:lpstr>
      <vt:lpstr>Important Information</vt:lpstr>
      <vt:lpstr>Trust - Frontsheet</vt:lpstr>
      <vt:lpstr>Errors</vt:lpstr>
      <vt:lpstr>Warnings</vt:lpstr>
      <vt:lpstr>Reference Data</vt:lpstr>
      <vt:lpstr>Wards</vt:lpstr>
      <vt:lpstr>Backsheet</vt:lpstr>
      <vt:lpstr>TemplateData</vt:lpstr>
      <vt:lpstr>OrgCodeSelection</vt:lpstr>
      <vt:lpstr>OrgNameSelection</vt:lpstr>
      <vt:lpstr>Orgs</vt:lpstr>
      <vt:lpstr>SiteOrgCodes</vt:lpstr>
      <vt:lpstr>Sites</vt:lpstr>
      <vt:lpstr>Specialties</vt:lpstr>
      <vt:lpstr>WardSiteCodes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Andrew Besch</dc:creator>
  <cp:lastModifiedBy>Elaine BROUGH</cp:lastModifiedBy>
  <dcterms:created xsi:type="dcterms:W3CDTF">2020-06-26T03:23:08Z</dcterms:created>
  <dcterms:modified xsi:type="dcterms:W3CDTF">2026-08-17T06:24:36Z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0x010100197261E02930DF40A9B61B0AB18A45D2</vt:lpwstr>
  </property>
  <property fmtid="{D5CDD505-2E9C-101B-9397-08002B2CF9AE}" pid="3" name="_ExtendedDescription">
    <vt:lpwstr/>
  </property>
</Properties>
</file>